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ecio\Downloads\"/>
    </mc:Choice>
  </mc:AlternateContent>
  <xr:revisionPtr revIDLastSave="0" documentId="13_ncr:1_{1AC6ED09-ACBD-44B5-A14F-97859624959C}" xr6:coauthVersionLast="47" xr6:coauthVersionMax="47" xr10:uidLastSave="{00000000-0000-0000-0000-000000000000}"/>
  <bookViews>
    <workbookView xWindow="-120" yWindow="-120" windowWidth="51840" windowHeight="21240" tabRatio="866" xr2:uid="{00000000-000D-0000-FFFF-FFFF00000000}"/>
  </bookViews>
  <sheets>
    <sheet name="G_Entregas" sheetId="6" r:id="rId1"/>
    <sheet name="relatorio_NF" sheetId="2" state="hidden" r:id="rId2"/>
    <sheet name="relatorio_Entrada_NF" sheetId="5" state="hidden" r:id="rId3"/>
    <sheet name="Relatório_CTE" sheetId="7" state="hidden" r:id="rId4"/>
    <sheet name="Lead Time - Histórico (Produto)" sheetId="8" state="hidden" r:id="rId5"/>
    <sheet name="Lead Time - Histórico (Fornec.)" sheetId="9" state="hidden" r:id="rId6"/>
    <sheet name="De_Para" sheetId="11" state="hidden" r:id="rId7"/>
    <sheet name="CadastroProd" sheetId="3" state="hidden" r:id="rId8"/>
    <sheet name="Material" sheetId="4" state="hidden" r:id="rId9"/>
  </sheets>
  <externalReferences>
    <externalReference r:id="rId10"/>
  </externalReferences>
  <definedNames>
    <definedName name="_xlnm._FilterDatabase" localSheetId="7" hidden="1">CadastroProd!$A$1:$C$614</definedName>
    <definedName name="_xlnm._FilterDatabase" localSheetId="6" hidden="1">De_Para!$A$1:$C$39</definedName>
    <definedName name="BaseCadastro" localSheetId="7" hidden="1">CadastroProd!$A$1:$BH$2809</definedName>
    <definedName name="DadosExternos_1" localSheetId="0" hidden="1">G_Entregas!$A$1:$L$401</definedName>
    <definedName name="DadosExternos_1" localSheetId="1" hidden="1">'relatorio_NF'!$A$1:$K$1425</definedName>
    <definedName name="DadosExternos_2" localSheetId="3" hidden="1">Relatório_CTE!$A$1:$O$1941</definedName>
    <definedName name="DadosExternos_2" localSheetId="2" hidden="1">relatorio_Entrada_NF!$A$1:$K$1373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" l="1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2" i="9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2" i="9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S17" i="2" s="1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S38" i="2" s="1"/>
  <c r="O39" i="2"/>
  <c r="O40" i="2"/>
  <c r="O41" i="2"/>
  <c r="T41" i="2" s="1"/>
  <c r="O42" i="2"/>
  <c r="S42" i="2" s="1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S58" i="2" s="1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S81" i="2" s="1"/>
  <c r="O82" i="2"/>
  <c r="O83" i="2"/>
  <c r="O84" i="2"/>
  <c r="O85" i="2"/>
  <c r="O86" i="2"/>
  <c r="S86" i="2" s="1"/>
  <c r="O87" i="2"/>
  <c r="T87" i="2" s="1"/>
  <c r="O88" i="2"/>
  <c r="T88" i="2" s="1"/>
  <c r="O89" i="2"/>
  <c r="O90" i="2"/>
  <c r="O91" i="2"/>
  <c r="O92" i="2"/>
  <c r="O93" i="2"/>
  <c r="O94" i="2"/>
  <c r="O95" i="2"/>
  <c r="T95" i="2" s="1"/>
  <c r="O96" i="2"/>
  <c r="R96" i="2" s="1"/>
  <c r="O97" i="2"/>
  <c r="O98" i="2"/>
  <c r="O99" i="2"/>
  <c r="O100" i="2"/>
  <c r="O101" i="2"/>
  <c r="R101" i="2" s="1"/>
  <c r="O102" i="2"/>
  <c r="S102" i="2" s="1"/>
  <c r="O103" i="2"/>
  <c r="O104" i="2"/>
  <c r="R104" i="2" s="1"/>
  <c r="O105" i="2"/>
  <c r="O106" i="2"/>
  <c r="S106" i="2" s="1"/>
  <c r="O107" i="2"/>
  <c r="R107" i="2" s="1"/>
  <c r="O108" i="2"/>
  <c r="T108" i="2" s="1"/>
  <c r="O109" i="2"/>
  <c r="T109" i="2" s="1"/>
  <c r="O110" i="2"/>
  <c r="T110" i="2" s="1"/>
  <c r="O111" i="2"/>
  <c r="T111" i="2" s="1"/>
  <c r="O112" i="2"/>
  <c r="R112" i="2" s="1"/>
  <c r="O113" i="2"/>
  <c r="T113" i="2" s="1"/>
  <c r="O114" i="2"/>
  <c r="O115" i="2"/>
  <c r="R115" i="2" s="1"/>
  <c r="O116" i="2"/>
  <c r="T116" i="2" s="1"/>
  <c r="O117" i="2"/>
  <c r="T117" i="2" s="1"/>
  <c r="O118" i="2"/>
  <c r="O119" i="2"/>
  <c r="O120" i="2"/>
  <c r="R120" i="2" s="1"/>
  <c r="O121" i="2"/>
  <c r="O122" i="2"/>
  <c r="R122" i="2" s="1"/>
  <c r="O123" i="2"/>
  <c r="R123" i="2" s="1"/>
  <c r="O124" i="2"/>
  <c r="T124" i="2" s="1"/>
  <c r="O125" i="2"/>
  <c r="R125" i="2" s="1"/>
  <c r="O126" i="2"/>
  <c r="R126" i="2" s="1"/>
  <c r="O127" i="2"/>
  <c r="T127" i="2" s="1"/>
  <c r="O128" i="2"/>
  <c r="T128" i="2" s="1"/>
  <c r="O129" i="2"/>
  <c r="T129" i="2" s="1"/>
  <c r="O130" i="2"/>
  <c r="T130" i="2" s="1"/>
  <c r="O131" i="2"/>
  <c r="T131" i="2" s="1"/>
  <c r="O132" i="2"/>
  <c r="R132" i="2" s="1"/>
  <c r="O133" i="2"/>
  <c r="R133" i="2" s="1"/>
  <c r="O134" i="2"/>
  <c r="R134" i="2" s="1"/>
  <c r="O135" i="2"/>
  <c r="R135" i="2" s="1"/>
  <c r="O136" i="2"/>
  <c r="T136" i="2" s="1"/>
  <c r="O137" i="2"/>
  <c r="T137" i="2" s="1"/>
  <c r="O138" i="2"/>
  <c r="R138" i="2" s="1"/>
  <c r="O139" i="2"/>
  <c r="T139" i="2" s="1"/>
  <c r="O140" i="2"/>
  <c r="T140" i="2" s="1"/>
  <c r="O141" i="2"/>
  <c r="R141" i="2" s="1"/>
  <c r="O142" i="2"/>
  <c r="T142" i="2" s="1"/>
  <c r="O143" i="2"/>
  <c r="T143" i="2" s="1"/>
  <c r="O144" i="2"/>
  <c r="T144" i="2" s="1"/>
  <c r="O145" i="2"/>
  <c r="T145" i="2" s="1"/>
  <c r="O146" i="2"/>
  <c r="R146" i="2" s="1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T345" i="2" s="1"/>
  <c r="O346" i="2"/>
  <c r="T346" i="2" s="1"/>
  <c r="O347" i="2"/>
  <c r="T347" i="2" s="1"/>
  <c r="O348" i="2"/>
  <c r="T348" i="2" s="1"/>
  <c r="O349" i="2"/>
  <c r="T349" i="2" s="1"/>
  <c r="O350" i="2"/>
  <c r="T350" i="2" s="1"/>
  <c r="O351" i="2"/>
  <c r="T351" i="2" s="1"/>
  <c r="O352" i="2"/>
  <c r="T352" i="2" s="1"/>
  <c r="O353" i="2"/>
  <c r="T353" i="2" s="1"/>
  <c r="O354" i="2"/>
  <c r="T354" i="2" s="1"/>
  <c r="O355" i="2"/>
  <c r="T355" i="2" s="1"/>
  <c r="O356" i="2"/>
  <c r="R356" i="2" s="1"/>
  <c r="O357" i="2"/>
  <c r="T357" i="2" s="1"/>
  <c r="O358" i="2"/>
  <c r="T358" i="2" s="1"/>
  <c r="O359" i="2"/>
  <c r="T359" i="2" s="1"/>
  <c r="O360" i="2"/>
  <c r="R360" i="2" s="1"/>
  <c r="O361" i="2"/>
  <c r="T361" i="2" s="1"/>
  <c r="O362" i="2"/>
  <c r="R362" i="2" s="1"/>
  <c r="O363" i="2"/>
  <c r="T363" i="2" s="1"/>
  <c r="O364" i="2"/>
  <c r="T364" i="2" s="1"/>
  <c r="O365" i="2"/>
  <c r="T365" i="2" s="1"/>
  <c r="O366" i="2"/>
  <c r="T366" i="2" s="1"/>
  <c r="O367" i="2"/>
  <c r="T367" i="2" s="1"/>
  <c r="O368" i="2"/>
  <c r="T368" i="2" s="1"/>
  <c r="O369" i="2"/>
  <c r="T369" i="2" s="1"/>
  <c r="O370" i="2"/>
  <c r="T370" i="2" s="1"/>
  <c r="O371" i="2"/>
  <c r="T371" i="2" s="1"/>
  <c r="O372" i="2"/>
  <c r="T372" i="2" s="1"/>
  <c r="O373" i="2"/>
  <c r="T373" i="2" s="1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T391" i="2" s="1"/>
  <c r="O392" i="2"/>
  <c r="T392" i="2" s="1"/>
  <c r="O393" i="2"/>
  <c r="O394" i="2"/>
  <c r="O395" i="2"/>
  <c r="O396" i="2"/>
  <c r="T396" i="2" s="1"/>
  <c r="O397" i="2"/>
  <c r="T397" i="2" s="1"/>
  <c r="O398" i="2"/>
  <c r="T398" i="2" s="1"/>
  <c r="O399" i="2"/>
  <c r="T399" i="2" s="1"/>
  <c r="O400" i="2"/>
  <c r="T400" i="2" s="1"/>
  <c r="O401" i="2"/>
  <c r="T401" i="2" s="1"/>
  <c r="O402" i="2"/>
  <c r="T402" i="2" s="1"/>
  <c r="O403" i="2"/>
  <c r="T403" i="2" s="1"/>
  <c r="O404" i="2"/>
  <c r="O405" i="2"/>
  <c r="O406" i="2"/>
  <c r="O407" i="2"/>
  <c r="O408" i="2"/>
  <c r="O409" i="2"/>
  <c r="O410" i="2"/>
  <c r="O411" i="2"/>
  <c r="O412" i="2"/>
  <c r="T412" i="2" s="1"/>
  <c r="O413" i="2"/>
  <c r="T413" i="2" s="1"/>
  <c r="O414" i="2"/>
  <c r="O415" i="2"/>
  <c r="O416" i="2"/>
  <c r="O417" i="2"/>
  <c r="O418" i="2"/>
  <c r="O419" i="2"/>
  <c r="O420" i="2"/>
  <c r="O421" i="2"/>
  <c r="T421" i="2" s="1"/>
  <c r="O422" i="2"/>
  <c r="T422" i="2" s="1"/>
  <c r="O423" i="2"/>
  <c r="T423" i="2" s="1"/>
  <c r="O424" i="2"/>
  <c r="T424" i="2" s="1"/>
  <c r="O425" i="2"/>
  <c r="O426" i="2"/>
  <c r="O427" i="2"/>
  <c r="O428" i="2"/>
  <c r="O429" i="2"/>
  <c r="T429" i="2" s="1"/>
  <c r="O430" i="2"/>
  <c r="T430" i="2" s="1"/>
  <c r="O431" i="2"/>
  <c r="T431" i="2" s="1"/>
  <c r="O432" i="2"/>
  <c r="T432" i="2" s="1"/>
  <c r="O433" i="2"/>
  <c r="T433" i="2" s="1"/>
  <c r="O434" i="2"/>
  <c r="T434" i="2" s="1"/>
  <c r="O435" i="2"/>
  <c r="T435" i="2" s="1"/>
  <c r="O436" i="2"/>
  <c r="O437" i="2"/>
  <c r="O438" i="2"/>
  <c r="O439" i="2"/>
  <c r="O440" i="2"/>
  <c r="O441" i="2"/>
  <c r="T441" i="2" s="1"/>
  <c r="O442" i="2"/>
  <c r="T442" i="2" s="1"/>
  <c r="O443" i="2"/>
  <c r="T443" i="2" s="1"/>
  <c r="O444" i="2"/>
  <c r="T444" i="2" s="1"/>
  <c r="O445" i="2"/>
  <c r="T445" i="2" s="1"/>
  <c r="O446" i="2"/>
  <c r="T446" i="2" s="1"/>
  <c r="O447" i="2"/>
  <c r="R447" i="2" s="1"/>
  <c r="O448" i="2"/>
  <c r="T448" i="2" s="1"/>
  <c r="O449" i="2"/>
  <c r="T449" i="2" s="1"/>
  <c r="O450" i="2"/>
  <c r="T450" i="2" s="1"/>
  <c r="O451" i="2"/>
  <c r="T451" i="2" s="1"/>
  <c r="O452" i="2"/>
  <c r="T452" i="2" s="1"/>
  <c r="O453" i="2"/>
  <c r="R453" i="2" s="1"/>
  <c r="O454" i="2"/>
  <c r="R454" i="2" s="1"/>
  <c r="O455" i="2"/>
  <c r="T455" i="2" s="1"/>
  <c r="O456" i="2"/>
  <c r="O457" i="2"/>
  <c r="R457" i="2" s="1"/>
  <c r="O458" i="2"/>
  <c r="R458" i="2" s="1"/>
  <c r="O459" i="2"/>
  <c r="R459" i="2" s="1"/>
  <c r="O460" i="2"/>
  <c r="T460" i="2" s="1"/>
  <c r="O461" i="2"/>
  <c r="T461" i="2" s="1"/>
  <c r="O462" i="2"/>
  <c r="R462" i="2" s="1"/>
  <c r="O463" i="2"/>
  <c r="R463" i="2" s="1"/>
  <c r="O464" i="2"/>
  <c r="R464" i="2" s="1"/>
  <c r="O465" i="2"/>
  <c r="R465" i="2" s="1"/>
  <c r="O466" i="2"/>
  <c r="T466" i="2" s="1"/>
  <c r="O467" i="2"/>
  <c r="T467" i="2" s="1"/>
  <c r="O468" i="2"/>
  <c r="T468" i="2" s="1"/>
  <c r="O469" i="2"/>
  <c r="T469" i="2" s="1"/>
  <c r="O470" i="2"/>
  <c r="T470" i="2" s="1"/>
  <c r="O471" i="2"/>
  <c r="T471" i="2" s="1"/>
  <c r="O472" i="2"/>
  <c r="T472" i="2" s="1"/>
  <c r="O473" i="2"/>
  <c r="T473" i="2" s="1"/>
  <c r="O474" i="2"/>
  <c r="T474" i="2" s="1"/>
  <c r="O475" i="2"/>
  <c r="T475" i="2" s="1"/>
  <c r="O476" i="2"/>
  <c r="T476" i="2" s="1"/>
  <c r="O477" i="2"/>
  <c r="T477" i="2" s="1"/>
  <c r="O478" i="2"/>
  <c r="T478" i="2" s="1"/>
  <c r="O479" i="2"/>
  <c r="T479" i="2" s="1"/>
  <c r="O480" i="2"/>
  <c r="T480" i="2" s="1"/>
  <c r="O481" i="2"/>
  <c r="T481" i="2" s="1"/>
  <c r="O482" i="2"/>
  <c r="T482" i="2" s="1"/>
  <c r="O483" i="2"/>
  <c r="T483" i="2" s="1"/>
  <c r="O484" i="2"/>
  <c r="T484" i="2" s="1"/>
  <c r="O485" i="2"/>
  <c r="R485" i="2" s="1"/>
  <c r="O486" i="2"/>
  <c r="T486" i="2" s="1"/>
  <c r="O487" i="2"/>
  <c r="T487" i="2" s="1"/>
  <c r="O488" i="2"/>
  <c r="T488" i="2" s="1"/>
  <c r="O489" i="2"/>
  <c r="T489" i="2" s="1"/>
  <c r="O490" i="2"/>
  <c r="T490" i="2" s="1"/>
  <c r="O491" i="2"/>
  <c r="R491" i="2" s="1"/>
  <c r="O492" i="2"/>
  <c r="R492" i="2" s="1"/>
  <c r="O493" i="2"/>
  <c r="R493" i="2" s="1"/>
  <c r="O494" i="2"/>
  <c r="R494" i="2" s="1"/>
  <c r="O495" i="2"/>
  <c r="R495" i="2" s="1"/>
  <c r="O496" i="2"/>
  <c r="O497" i="2"/>
  <c r="O498" i="2"/>
  <c r="O499" i="2"/>
  <c r="O500" i="2"/>
  <c r="O501" i="2"/>
  <c r="O502" i="2"/>
  <c r="T502" i="2" s="1"/>
  <c r="O503" i="2"/>
  <c r="T503" i="2" s="1"/>
  <c r="O504" i="2"/>
  <c r="T504" i="2" s="1"/>
  <c r="O505" i="2"/>
  <c r="T505" i="2" s="1"/>
  <c r="O506" i="2"/>
  <c r="T506" i="2" s="1"/>
  <c r="O507" i="2"/>
  <c r="R507" i="2" s="1"/>
  <c r="O508" i="2"/>
  <c r="R508" i="2" s="1"/>
  <c r="O509" i="2"/>
  <c r="T509" i="2" s="1"/>
  <c r="O510" i="2"/>
  <c r="T510" i="2" s="1"/>
  <c r="O511" i="2"/>
  <c r="T511" i="2" s="1"/>
  <c r="O512" i="2"/>
  <c r="T512" i="2" s="1"/>
  <c r="O513" i="2"/>
  <c r="T513" i="2" s="1"/>
  <c r="O514" i="2"/>
  <c r="T514" i="2" s="1"/>
  <c r="O515" i="2"/>
  <c r="T515" i="2" s="1"/>
  <c r="O516" i="2"/>
  <c r="O517" i="2"/>
  <c r="O518" i="2"/>
  <c r="T518" i="2" s="1"/>
  <c r="O519" i="2"/>
  <c r="T519" i="2" s="1"/>
  <c r="O520" i="2"/>
  <c r="T520" i="2" s="1"/>
  <c r="O521" i="2"/>
  <c r="T521" i="2" s="1"/>
  <c r="O522" i="2"/>
  <c r="T522" i="2" s="1"/>
  <c r="O523" i="2"/>
  <c r="T523" i="2" s="1"/>
  <c r="O524" i="2"/>
  <c r="T524" i="2" s="1"/>
  <c r="O525" i="2"/>
  <c r="T525" i="2" s="1"/>
  <c r="O526" i="2"/>
  <c r="T526" i="2" s="1"/>
  <c r="O527" i="2"/>
  <c r="T527" i="2" s="1"/>
  <c r="O528" i="2"/>
  <c r="T528" i="2" s="1"/>
  <c r="O529" i="2"/>
  <c r="R529" i="2" s="1"/>
  <c r="O530" i="2"/>
  <c r="T530" i="2" s="1"/>
  <c r="O531" i="2"/>
  <c r="R531" i="2" s="1"/>
  <c r="O532" i="2"/>
  <c r="T532" i="2" s="1"/>
  <c r="O533" i="2"/>
  <c r="T533" i="2" s="1"/>
  <c r="O534" i="2"/>
  <c r="T534" i="2" s="1"/>
  <c r="O535" i="2"/>
  <c r="T535" i="2" s="1"/>
  <c r="O536" i="2"/>
  <c r="T536" i="2" s="1"/>
  <c r="O537" i="2"/>
  <c r="T537" i="2" s="1"/>
  <c r="O538" i="2"/>
  <c r="T538" i="2" s="1"/>
  <c r="O539" i="2"/>
  <c r="T539" i="2" s="1"/>
  <c r="O540" i="2"/>
  <c r="T540" i="2" s="1"/>
  <c r="O541" i="2"/>
  <c r="T541" i="2" s="1"/>
  <c r="O542" i="2"/>
  <c r="T542" i="2" s="1"/>
  <c r="O543" i="2"/>
  <c r="T543" i="2" s="1"/>
  <c r="O544" i="2"/>
  <c r="T544" i="2" s="1"/>
  <c r="O545" i="2"/>
  <c r="T545" i="2" s="1"/>
  <c r="O546" i="2"/>
  <c r="T546" i="2" s="1"/>
  <c r="O547" i="2"/>
  <c r="T547" i="2" s="1"/>
  <c r="O548" i="2"/>
  <c r="T548" i="2" s="1"/>
  <c r="O549" i="2"/>
  <c r="T549" i="2" s="1"/>
  <c r="O550" i="2"/>
  <c r="T550" i="2" s="1"/>
  <c r="O551" i="2"/>
  <c r="R551" i="2" s="1"/>
  <c r="O552" i="2"/>
  <c r="T552" i="2" s="1"/>
  <c r="O553" i="2"/>
  <c r="T553" i="2" s="1"/>
  <c r="O554" i="2"/>
  <c r="T554" i="2" s="1"/>
  <c r="O555" i="2"/>
  <c r="T555" i="2" s="1"/>
  <c r="O556" i="2"/>
  <c r="T556" i="2" s="1"/>
  <c r="O557" i="2"/>
  <c r="T557" i="2" s="1"/>
  <c r="O558" i="2"/>
  <c r="T558" i="2" s="1"/>
  <c r="O559" i="2"/>
  <c r="T559" i="2" s="1"/>
  <c r="O560" i="2"/>
  <c r="T560" i="2" s="1"/>
  <c r="O561" i="2"/>
  <c r="T561" i="2" s="1"/>
  <c r="O562" i="2"/>
  <c r="T562" i="2" s="1"/>
  <c r="O563" i="2"/>
  <c r="T563" i="2" s="1"/>
  <c r="O564" i="2"/>
  <c r="T564" i="2" s="1"/>
  <c r="O565" i="2"/>
  <c r="T565" i="2" s="1"/>
  <c r="O566" i="2"/>
  <c r="T566" i="2" s="1"/>
  <c r="O567" i="2"/>
  <c r="R567" i="2" s="1"/>
  <c r="O568" i="2"/>
  <c r="T568" i="2" s="1"/>
  <c r="O569" i="2"/>
  <c r="T569" i="2" s="1"/>
  <c r="O570" i="2"/>
  <c r="T570" i="2" s="1"/>
  <c r="O571" i="2"/>
  <c r="T571" i="2" s="1"/>
  <c r="O572" i="2"/>
  <c r="T572" i="2" s="1"/>
  <c r="O573" i="2"/>
  <c r="T573" i="2" s="1"/>
  <c r="O574" i="2"/>
  <c r="T574" i="2" s="1"/>
  <c r="O575" i="2"/>
  <c r="T575" i="2" s="1"/>
  <c r="O576" i="2"/>
  <c r="T576" i="2" s="1"/>
  <c r="O577" i="2"/>
  <c r="T577" i="2" s="1"/>
  <c r="O578" i="2"/>
  <c r="T578" i="2" s="1"/>
  <c r="O579" i="2"/>
  <c r="T579" i="2" s="1"/>
  <c r="O580" i="2"/>
  <c r="T580" i="2" s="1"/>
  <c r="O581" i="2"/>
  <c r="T581" i="2" s="1"/>
  <c r="O582" i="2"/>
  <c r="T582" i="2" s="1"/>
  <c r="O583" i="2"/>
  <c r="T583" i="2" s="1"/>
  <c r="O584" i="2"/>
  <c r="T584" i="2" s="1"/>
  <c r="O585" i="2"/>
  <c r="T585" i="2" s="1"/>
  <c r="O586" i="2"/>
  <c r="T586" i="2" s="1"/>
  <c r="O587" i="2"/>
  <c r="T587" i="2" s="1"/>
  <c r="O588" i="2"/>
  <c r="T588" i="2" s="1"/>
  <c r="O589" i="2"/>
  <c r="T589" i="2" s="1"/>
  <c r="O590" i="2"/>
  <c r="T590" i="2" s="1"/>
  <c r="O591" i="2"/>
  <c r="T591" i="2" s="1"/>
  <c r="O592" i="2"/>
  <c r="T592" i="2" s="1"/>
  <c r="O593" i="2"/>
  <c r="T593" i="2" s="1"/>
  <c r="O594" i="2"/>
  <c r="T594" i="2" s="1"/>
  <c r="O595" i="2"/>
  <c r="T595" i="2" s="1"/>
  <c r="O596" i="2"/>
  <c r="T596" i="2" s="1"/>
  <c r="O597" i="2"/>
  <c r="T597" i="2" s="1"/>
  <c r="O598" i="2"/>
  <c r="T598" i="2" s="1"/>
  <c r="O599" i="2"/>
  <c r="T599" i="2" s="1"/>
  <c r="O600" i="2"/>
  <c r="T600" i="2" s="1"/>
  <c r="O601" i="2"/>
  <c r="T601" i="2" s="1"/>
  <c r="O602" i="2"/>
  <c r="T602" i="2" s="1"/>
  <c r="O603" i="2"/>
  <c r="T603" i="2" s="1"/>
  <c r="O604" i="2"/>
  <c r="T604" i="2" s="1"/>
  <c r="O605" i="2"/>
  <c r="T605" i="2" s="1"/>
  <c r="O606" i="2"/>
  <c r="T606" i="2" s="1"/>
  <c r="O607" i="2"/>
  <c r="T607" i="2" s="1"/>
  <c r="O608" i="2"/>
  <c r="T608" i="2" s="1"/>
  <c r="O609" i="2"/>
  <c r="T609" i="2" s="1"/>
  <c r="O610" i="2"/>
  <c r="T610" i="2" s="1"/>
  <c r="O611" i="2"/>
  <c r="T611" i="2" s="1"/>
  <c r="O612" i="2"/>
  <c r="T612" i="2" s="1"/>
  <c r="O613" i="2"/>
  <c r="T613" i="2" s="1"/>
  <c r="O614" i="2"/>
  <c r="T614" i="2" s="1"/>
  <c r="O615" i="2"/>
  <c r="T615" i="2" s="1"/>
  <c r="O616" i="2"/>
  <c r="T616" i="2" s="1"/>
  <c r="O617" i="2"/>
  <c r="T617" i="2" s="1"/>
  <c r="O618" i="2"/>
  <c r="T618" i="2" s="1"/>
  <c r="O619" i="2"/>
  <c r="T619" i="2" s="1"/>
  <c r="O620" i="2"/>
  <c r="T620" i="2" s="1"/>
  <c r="O621" i="2"/>
  <c r="T621" i="2" s="1"/>
  <c r="O622" i="2"/>
  <c r="T622" i="2" s="1"/>
  <c r="O623" i="2"/>
  <c r="T623" i="2" s="1"/>
  <c r="O624" i="2"/>
  <c r="T624" i="2" s="1"/>
  <c r="O625" i="2"/>
  <c r="T625" i="2" s="1"/>
  <c r="O626" i="2"/>
  <c r="T626" i="2" s="1"/>
  <c r="O627" i="2"/>
  <c r="T627" i="2" s="1"/>
  <c r="O628" i="2"/>
  <c r="T628" i="2" s="1"/>
  <c r="O629" i="2"/>
  <c r="T629" i="2" s="1"/>
  <c r="O630" i="2"/>
  <c r="T630" i="2" s="1"/>
  <c r="O631" i="2"/>
  <c r="T631" i="2" s="1"/>
  <c r="O632" i="2"/>
  <c r="T632" i="2" s="1"/>
  <c r="O633" i="2"/>
  <c r="T633" i="2" s="1"/>
  <c r="O634" i="2"/>
  <c r="T634" i="2" s="1"/>
  <c r="O635" i="2"/>
  <c r="T635" i="2" s="1"/>
  <c r="O636" i="2"/>
  <c r="T636" i="2" s="1"/>
  <c r="O637" i="2"/>
  <c r="T637" i="2" s="1"/>
  <c r="O638" i="2"/>
  <c r="T638" i="2" s="1"/>
  <c r="O639" i="2"/>
  <c r="T639" i="2" s="1"/>
  <c r="O640" i="2"/>
  <c r="T640" i="2" s="1"/>
  <c r="O641" i="2"/>
  <c r="T641" i="2" s="1"/>
  <c r="O642" i="2"/>
  <c r="T642" i="2" s="1"/>
  <c r="O643" i="2"/>
  <c r="T643" i="2" s="1"/>
  <c r="O644" i="2"/>
  <c r="T644" i="2" s="1"/>
  <c r="O645" i="2"/>
  <c r="T645" i="2" s="1"/>
  <c r="O646" i="2"/>
  <c r="T646" i="2" s="1"/>
  <c r="O647" i="2"/>
  <c r="T647" i="2" s="1"/>
  <c r="O648" i="2"/>
  <c r="T648" i="2" s="1"/>
  <c r="O649" i="2"/>
  <c r="T649" i="2" s="1"/>
  <c r="O650" i="2"/>
  <c r="T650" i="2" s="1"/>
  <c r="O651" i="2"/>
  <c r="T651" i="2" s="1"/>
  <c r="O652" i="2"/>
  <c r="T652" i="2" s="1"/>
  <c r="O653" i="2"/>
  <c r="T653" i="2" s="1"/>
  <c r="O654" i="2"/>
  <c r="T654" i="2" s="1"/>
  <c r="O655" i="2"/>
  <c r="T655" i="2" s="1"/>
  <c r="O656" i="2"/>
  <c r="T656" i="2" s="1"/>
  <c r="O657" i="2"/>
  <c r="T657" i="2" s="1"/>
  <c r="O658" i="2"/>
  <c r="T658" i="2" s="1"/>
  <c r="O659" i="2"/>
  <c r="T659" i="2" s="1"/>
  <c r="O660" i="2"/>
  <c r="T660" i="2" s="1"/>
  <c r="O661" i="2"/>
  <c r="T661" i="2" s="1"/>
  <c r="O662" i="2"/>
  <c r="T662" i="2" s="1"/>
  <c r="O663" i="2"/>
  <c r="T663" i="2" s="1"/>
  <c r="O664" i="2"/>
  <c r="T664" i="2" s="1"/>
  <c r="O665" i="2"/>
  <c r="T665" i="2" s="1"/>
  <c r="O666" i="2"/>
  <c r="T666" i="2" s="1"/>
  <c r="O667" i="2"/>
  <c r="T667" i="2" s="1"/>
  <c r="O668" i="2"/>
  <c r="R668" i="2" s="1"/>
  <c r="O669" i="2"/>
  <c r="T669" i="2" s="1"/>
  <c r="O670" i="2"/>
  <c r="T670" i="2" s="1"/>
  <c r="O671" i="2"/>
  <c r="T671" i="2" s="1"/>
  <c r="O672" i="2"/>
  <c r="T672" i="2" s="1"/>
  <c r="O673" i="2"/>
  <c r="T673" i="2" s="1"/>
  <c r="O674" i="2"/>
  <c r="T674" i="2" s="1"/>
  <c r="O675" i="2"/>
  <c r="T675" i="2" s="1"/>
  <c r="O676" i="2"/>
  <c r="T676" i="2" s="1"/>
  <c r="O677" i="2"/>
  <c r="T677" i="2" s="1"/>
  <c r="O678" i="2"/>
  <c r="T678" i="2" s="1"/>
  <c r="O679" i="2"/>
  <c r="T679" i="2" s="1"/>
  <c r="O680" i="2"/>
  <c r="T680" i="2" s="1"/>
  <c r="O681" i="2"/>
  <c r="T681" i="2" s="1"/>
  <c r="O682" i="2"/>
  <c r="T682" i="2" s="1"/>
  <c r="O683" i="2"/>
  <c r="T683" i="2" s="1"/>
  <c r="O684" i="2"/>
  <c r="T684" i="2" s="1"/>
  <c r="O685" i="2"/>
  <c r="T685" i="2" s="1"/>
  <c r="O686" i="2"/>
  <c r="T686" i="2" s="1"/>
  <c r="O687" i="2"/>
  <c r="T687" i="2" s="1"/>
  <c r="O688" i="2"/>
  <c r="T688" i="2" s="1"/>
  <c r="O689" i="2"/>
  <c r="T689" i="2" s="1"/>
  <c r="O690" i="2"/>
  <c r="T690" i="2" s="1"/>
  <c r="O691" i="2"/>
  <c r="T691" i="2" s="1"/>
  <c r="O692" i="2"/>
  <c r="T692" i="2" s="1"/>
  <c r="O693" i="2"/>
  <c r="T693" i="2" s="1"/>
  <c r="O694" i="2"/>
  <c r="T694" i="2" s="1"/>
  <c r="O695" i="2"/>
  <c r="T695" i="2" s="1"/>
  <c r="O696" i="2"/>
  <c r="T696" i="2" s="1"/>
  <c r="O697" i="2"/>
  <c r="T697" i="2" s="1"/>
  <c r="O698" i="2"/>
  <c r="T698" i="2" s="1"/>
  <c r="O699" i="2"/>
  <c r="T699" i="2" s="1"/>
  <c r="O700" i="2"/>
  <c r="T700" i="2" s="1"/>
  <c r="O701" i="2"/>
  <c r="T701" i="2" s="1"/>
  <c r="O702" i="2"/>
  <c r="T702" i="2" s="1"/>
  <c r="O703" i="2"/>
  <c r="T703" i="2" s="1"/>
  <c r="O704" i="2"/>
  <c r="T704" i="2" s="1"/>
  <c r="O705" i="2"/>
  <c r="T705" i="2" s="1"/>
  <c r="O706" i="2"/>
  <c r="T706" i="2" s="1"/>
  <c r="O707" i="2"/>
  <c r="T707" i="2" s="1"/>
  <c r="O708" i="2"/>
  <c r="R708" i="2" s="1"/>
  <c r="O709" i="2"/>
  <c r="T709" i="2" s="1"/>
  <c r="O710" i="2"/>
  <c r="T710" i="2" s="1"/>
  <c r="O711" i="2"/>
  <c r="T711" i="2" s="1"/>
  <c r="O712" i="2"/>
  <c r="T712" i="2" s="1"/>
  <c r="O713" i="2"/>
  <c r="T713" i="2" s="1"/>
  <c r="O714" i="2"/>
  <c r="T714" i="2" s="1"/>
  <c r="O715" i="2"/>
  <c r="T715" i="2" s="1"/>
  <c r="O716" i="2"/>
  <c r="T716" i="2" s="1"/>
  <c r="O717" i="2"/>
  <c r="T717" i="2" s="1"/>
  <c r="O718" i="2"/>
  <c r="T718" i="2" s="1"/>
  <c r="O719" i="2"/>
  <c r="T719" i="2" s="1"/>
  <c r="O720" i="2"/>
  <c r="T720" i="2" s="1"/>
  <c r="O721" i="2"/>
  <c r="T721" i="2" s="1"/>
  <c r="O722" i="2"/>
  <c r="T722" i="2" s="1"/>
  <c r="O723" i="2"/>
  <c r="T723" i="2" s="1"/>
  <c r="O724" i="2"/>
  <c r="T724" i="2" s="1"/>
  <c r="O725" i="2"/>
  <c r="T725" i="2" s="1"/>
  <c r="O726" i="2"/>
  <c r="T726" i="2" s="1"/>
  <c r="O727" i="2"/>
  <c r="T727" i="2" s="1"/>
  <c r="O728" i="2"/>
  <c r="T728" i="2" s="1"/>
  <c r="O729" i="2"/>
  <c r="O730" i="2"/>
  <c r="T730" i="2" s="1"/>
  <c r="O731" i="2"/>
  <c r="T731" i="2" s="1"/>
  <c r="O732" i="2"/>
  <c r="T732" i="2" s="1"/>
  <c r="O733" i="2"/>
  <c r="T733" i="2" s="1"/>
  <c r="O734" i="2"/>
  <c r="T734" i="2" s="1"/>
  <c r="O735" i="2"/>
  <c r="T735" i="2" s="1"/>
  <c r="O736" i="2"/>
  <c r="T736" i="2" s="1"/>
  <c r="O737" i="2"/>
  <c r="T737" i="2" s="1"/>
  <c r="O738" i="2"/>
  <c r="T738" i="2" s="1"/>
  <c r="O739" i="2"/>
  <c r="T739" i="2" s="1"/>
  <c r="O740" i="2"/>
  <c r="T740" i="2" s="1"/>
  <c r="O741" i="2"/>
  <c r="T741" i="2" s="1"/>
  <c r="O742" i="2"/>
  <c r="T742" i="2" s="1"/>
  <c r="O743" i="2"/>
  <c r="T743" i="2" s="1"/>
  <c r="O744" i="2"/>
  <c r="T744" i="2" s="1"/>
  <c r="O745" i="2"/>
  <c r="T745" i="2" s="1"/>
  <c r="O746" i="2"/>
  <c r="T746" i="2" s="1"/>
  <c r="O747" i="2"/>
  <c r="T747" i="2" s="1"/>
  <c r="O748" i="2"/>
  <c r="T748" i="2" s="1"/>
  <c r="O749" i="2"/>
  <c r="T749" i="2" s="1"/>
  <c r="O750" i="2"/>
  <c r="T750" i="2" s="1"/>
  <c r="O751" i="2"/>
  <c r="T751" i="2" s="1"/>
  <c r="O752" i="2"/>
  <c r="T752" i="2" s="1"/>
  <c r="O753" i="2"/>
  <c r="T753" i="2" s="1"/>
  <c r="O754" i="2"/>
  <c r="T754" i="2" s="1"/>
  <c r="O755" i="2"/>
  <c r="T755" i="2" s="1"/>
  <c r="O756" i="2"/>
  <c r="T756" i="2" s="1"/>
  <c r="O757" i="2"/>
  <c r="T757" i="2" s="1"/>
  <c r="O758" i="2"/>
  <c r="T758" i="2" s="1"/>
  <c r="O759" i="2"/>
  <c r="T759" i="2" s="1"/>
  <c r="O760" i="2"/>
  <c r="T760" i="2" s="1"/>
  <c r="O761" i="2"/>
  <c r="T761" i="2" s="1"/>
  <c r="O762" i="2"/>
  <c r="T762" i="2" s="1"/>
  <c r="O763" i="2"/>
  <c r="T763" i="2" s="1"/>
  <c r="O764" i="2"/>
  <c r="T764" i="2" s="1"/>
  <c r="O765" i="2"/>
  <c r="T765" i="2" s="1"/>
  <c r="O766" i="2"/>
  <c r="T766" i="2" s="1"/>
  <c r="O767" i="2"/>
  <c r="T767" i="2" s="1"/>
  <c r="O768" i="2"/>
  <c r="T768" i="2" s="1"/>
  <c r="O769" i="2"/>
  <c r="T769" i="2" s="1"/>
  <c r="O770" i="2"/>
  <c r="T770" i="2" s="1"/>
  <c r="O771" i="2"/>
  <c r="T771" i="2" s="1"/>
  <c r="O772" i="2"/>
  <c r="T772" i="2" s="1"/>
  <c r="O773" i="2"/>
  <c r="T773" i="2" s="1"/>
  <c r="O774" i="2"/>
  <c r="T774" i="2" s="1"/>
  <c r="O775" i="2"/>
  <c r="T775" i="2" s="1"/>
  <c r="O776" i="2"/>
  <c r="T776" i="2" s="1"/>
  <c r="O777" i="2"/>
  <c r="T777" i="2" s="1"/>
  <c r="O778" i="2"/>
  <c r="T778" i="2" s="1"/>
  <c r="O779" i="2"/>
  <c r="T779" i="2" s="1"/>
  <c r="O780" i="2"/>
  <c r="T780" i="2" s="1"/>
  <c r="O781" i="2"/>
  <c r="T781" i="2" s="1"/>
  <c r="O782" i="2"/>
  <c r="T782" i="2" s="1"/>
  <c r="O783" i="2"/>
  <c r="T783" i="2" s="1"/>
  <c r="O784" i="2"/>
  <c r="T784" i="2" s="1"/>
  <c r="O785" i="2"/>
  <c r="T785" i="2" s="1"/>
  <c r="O786" i="2"/>
  <c r="T786" i="2" s="1"/>
  <c r="O787" i="2"/>
  <c r="T787" i="2" s="1"/>
  <c r="O788" i="2"/>
  <c r="T788" i="2" s="1"/>
  <c r="O789" i="2"/>
  <c r="T789" i="2" s="1"/>
  <c r="O790" i="2"/>
  <c r="T790" i="2" s="1"/>
  <c r="O791" i="2"/>
  <c r="T791" i="2" s="1"/>
  <c r="O792" i="2"/>
  <c r="T792" i="2" s="1"/>
  <c r="O793" i="2"/>
  <c r="T793" i="2" s="1"/>
  <c r="O794" i="2"/>
  <c r="T794" i="2" s="1"/>
  <c r="O795" i="2"/>
  <c r="T795" i="2" s="1"/>
  <c r="O796" i="2"/>
  <c r="T796" i="2" s="1"/>
  <c r="O797" i="2"/>
  <c r="T797" i="2" s="1"/>
  <c r="O798" i="2"/>
  <c r="T798" i="2" s="1"/>
  <c r="O799" i="2"/>
  <c r="T799" i="2" s="1"/>
  <c r="O800" i="2"/>
  <c r="T800" i="2" s="1"/>
  <c r="O801" i="2"/>
  <c r="T801" i="2" s="1"/>
  <c r="O802" i="2"/>
  <c r="T802" i="2" s="1"/>
  <c r="O803" i="2"/>
  <c r="T803" i="2" s="1"/>
  <c r="O804" i="2"/>
  <c r="T804" i="2" s="1"/>
  <c r="O805" i="2"/>
  <c r="T805" i="2" s="1"/>
  <c r="O806" i="2"/>
  <c r="T806" i="2" s="1"/>
  <c r="O807" i="2"/>
  <c r="T807" i="2" s="1"/>
  <c r="O808" i="2"/>
  <c r="T808" i="2" s="1"/>
  <c r="O809" i="2"/>
  <c r="T809" i="2" s="1"/>
  <c r="O810" i="2"/>
  <c r="T810" i="2" s="1"/>
  <c r="O811" i="2"/>
  <c r="T811" i="2" s="1"/>
  <c r="O812" i="2"/>
  <c r="T812" i="2" s="1"/>
  <c r="O813" i="2"/>
  <c r="T813" i="2" s="1"/>
  <c r="O814" i="2"/>
  <c r="T814" i="2" s="1"/>
  <c r="O815" i="2"/>
  <c r="T815" i="2" s="1"/>
  <c r="O816" i="2"/>
  <c r="T816" i="2" s="1"/>
  <c r="O817" i="2"/>
  <c r="T817" i="2" s="1"/>
  <c r="O818" i="2"/>
  <c r="T818" i="2" s="1"/>
  <c r="O819" i="2"/>
  <c r="T819" i="2" s="1"/>
  <c r="O820" i="2"/>
  <c r="T820" i="2" s="1"/>
  <c r="O821" i="2"/>
  <c r="T821" i="2" s="1"/>
  <c r="O822" i="2"/>
  <c r="T822" i="2" s="1"/>
  <c r="O823" i="2"/>
  <c r="T823" i="2" s="1"/>
  <c r="O824" i="2"/>
  <c r="T824" i="2" s="1"/>
  <c r="O825" i="2"/>
  <c r="T825" i="2" s="1"/>
  <c r="O826" i="2"/>
  <c r="T826" i="2" s="1"/>
  <c r="O827" i="2"/>
  <c r="T827" i="2" s="1"/>
  <c r="O828" i="2"/>
  <c r="T828" i="2" s="1"/>
  <c r="O829" i="2"/>
  <c r="T829" i="2" s="1"/>
  <c r="O830" i="2"/>
  <c r="T830" i="2" s="1"/>
  <c r="O831" i="2"/>
  <c r="T831" i="2" s="1"/>
  <c r="O832" i="2"/>
  <c r="T832" i="2" s="1"/>
  <c r="O833" i="2"/>
  <c r="T833" i="2" s="1"/>
  <c r="O834" i="2"/>
  <c r="T834" i="2" s="1"/>
  <c r="O835" i="2"/>
  <c r="T835" i="2" s="1"/>
  <c r="O836" i="2"/>
  <c r="T836" i="2" s="1"/>
  <c r="O837" i="2"/>
  <c r="T837" i="2" s="1"/>
  <c r="O838" i="2"/>
  <c r="T838" i="2" s="1"/>
  <c r="O839" i="2"/>
  <c r="T839" i="2" s="1"/>
  <c r="O840" i="2"/>
  <c r="T840" i="2" s="1"/>
  <c r="O841" i="2"/>
  <c r="T841" i="2" s="1"/>
  <c r="O842" i="2"/>
  <c r="T842" i="2" s="1"/>
  <c r="O843" i="2"/>
  <c r="T843" i="2" s="1"/>
  <c r="O844" i="2"/>
  <c r="T844" i="2" s="1"/>
  <c r="O845" i="2"/>
  <c r="T845" i="2" s="1"/>
  <c r="O846" i="2"/>
  <c r="T846" i="2" s="1"/>
  <c r="O847" i="2"/>
  <c r="T847" i="2" s="1"/>
  <c r="O848" i="2"/>
  <c r="T848" i="2" s="1"/>
  <c r="O849" i="2"/>
  <c r="T849" i="2" s="1"/>
  <c r="O850" i="2"/>
  <c r="T850" i="2" s="1"/>
  <c r="O851" i="2"/>
  <c r="T851" i="2" s="1"/>
  <c r="O852" i="2"/>
  <c r="T852" i="2" s="1"/>
  <c r="O853" i="2"/>
  <c r="T853" i="2" s="1"/>
  <c r="O854" i="2"/>
  <c r="T854" i="2" s="1"/>
  <c r="O855" i="2"/>
  <c r="T855" i="2" s="1"/>
  <c r="O856" i="2"/>
  <c r="T856" i="2" s="1"/>
  <c r="O857" i="2"/>
  <c r="T857" i="2" s="1"/>
  <c r="O858" i="2"/>
  <c r="T858" i="2" s="1"/>
  <c r="O859" i="2"/>
  <c r="T859" i="2" s="1"/>
  <c r="O860" i="2"/>
  <c r="T860" i="2" s="1"/>
  <c r="O861" i="2"/>
  <c r="T861" i="2" s="1"/>
  <c r="O862" i="2"/>
  <c r="T862" i="2" s="1"/>
  <c r="O863" i="2"/>
  <c r="T863" i="2" s="1"/>
  <c r="O864" i="2"/>
  <c r="T864" i="2" s="1"/>
  <c r="O865" i="2"/>
  <c r="T865" i="2" s="1"/>
  <c r="O866" i="2"/>
  <c r="T866" i="2" s="1"/>
  <c r="O867" i="2"/>
  <c r="T867" i="2" s="1"/>
  <c r="O868" i="2"/>
  <c r="T868" i="2" s="1"/>
  <c r="O869" i="2"/>
  <c r="T869" i="2" s="1"/>
  <c r="O870" i="2"/>
  <c r="T870" i="2" s="1"/>
  <c r="O871" i="2"/>
  <c r="T871" i="2" s="1"/>
  <c r="O872" i="2"/>
  <c r="T872" i="2" s="1"/>
  <c r="O873" i="2"/>
  <c r="T873" i="2" s="1"/>
  <c r="O874" i="2"/>
  <c r="T874" i="2" s="1"/>
  <c r="O875" i="2"/>
  <c r="T875" i="2" s="1"/>
  <c r="O876" i="2"/>
  <c r="T876" i="2" s="1"/>
  <c r="O877" i="2"/>
  <c r="T877" i="2" s="1"/>
  <c r="O878" i="2"/>
  <c r="T878" i="2" s="1"/>
  <c r="O879" i="2"/>
  <c r="T879" i="2" s="1"/>
  <c r="O880" i="2"/>
  <c r="T880" i="2" s="1"/>
  <c r="O881" i="2"/>
  <c r="T881" i="2" s="1"/>
  <c r="O882" i="2"/>
  <c r="T882" i="2" s="1"/>
  <c r="O883" i="2"/>
  <c r="T883" i="2" s="1"/>
  <c r="O884" i="2"/>
  <c r="T884" i="2" s="1"/>
  <c r="O885" i="2"/>
  <c r="T885" i="2" s="1"/>
  <c r="O886" i="2"/>
  <c r="T886" i="2" s="1"/>
  <c r="O887" i="2"/>
  <c r="T887" i="2" s="1"/>
  <c r="O888" i="2"/>
  <c r="T888" i="2" s="1"/>
  <c r="O889" i="2"/>
  <c r="T889" i="2" s="1"/>
  <c r="O890" i="2"/>
  <c r="T890" i="2" s="1"/>
  <c r="O891" i="2"/>
  <c r="T891" i="2" s="1"/>
  <c r="O892" i="2"/>
  <c r="T892" i="2" s="1"/>
  <c r="O893" i="2"/>
  <c r="T893" i="2" s="1"/>
  <c r="O894" i="2"/>
  <c r="T894" i="2" s="1"/>
  <c r="O895" i="2"/>
  <c r="T895" i="2" s="1"/>
  <c r="O896" i="2"/>
  <c r="T896" i="2" s="1"/>
  <c r="O897" i="2"/>
  <c r="T897" i="2" s="1"/>
  <c r="O898" i="2"/>
  <c r="T898" i="2" s="1"/>
  <c r="O899" i="2"/>
  <c r="T899" i="2" s="1"/>
  <c r="O900" i="2"/>
  <c r="T900" i="2" s="1"/>
  <c r="O901" i="2"/>
  <c r="T901" i="2" s="1"/>
  <c r="O902" i="2"/>
  <c r="T902" i="2" s="1"/>
  <c r="O903" i="2"/>
  <c r="T903" i="2" s="1"/>
  <c r="O904" i="2"/>
  <c r="T904" i="2" s="1"/>
  <c r="O905" i="2"/>
  <c r="T905" i="2" s="1"/>
  <c r="O906" i="2"/>
  <c r="T906" i="2" s="1"/>
  <c r="O907" i="2"/>
  <c r="T907" i="2" s="1"/>
  <c r="O908" i="2"/>
  <c r="T908" i="2" s="1"/>
  <c r="O909" i="2"/>
  <c r="T909" i="2" s="1"/>
  <c r="O910" i="2"/>
  <c r="T910" i="2" s="1"/>
  <c r="O911" i="2"/>
  <c r="T911" i="2" s="1"/>
  <c r="O912" i="2"/>
  <c r="T912" i="2" s="1"/>
  <c r="O913" i="2"/>
  <c r="T913" i="2" s="1"/>
  <c r="O914" i="2"/>
  <c r="T914" i="2" s="1"/>
  <c r="O915" i="2"/>
  <c r="T915" i="2" s="1"/>
  <c r="O916" i="2"/>
  <c r="T916" i="2" s="1"/>
  <c r="O917" i="2"/>
  <c r="T917" i="2" s="1"/>
  <c r="O918" i="2"/>
  <c r="T918" i="2" s="1"/>
  <c r="O919" i="2"/>
  <c r="T919" i="2" s="1"/>
  <c r="O920" i="2"/>
  <c r="T920" i="2" s="1"/>
  <c r="O921" i="2"/>
  <c r="T921" i="2" s="1"/>
  <c r="O922" i="2"/>
  <c r="T922" i="2" s="1"/>
  <c r="O923" i="2"/>
  <c r="T923" i="2" s="1"/>
  <c r="O924" i="2"/>
  <c r="T924" i="2" s="1"/>
  <c r="O925" i="2"/>
  <c r="T925" i="2" s="1"/>
  <c r="O926" i="2"/>
  <c r="T926" i="2" s="1"/>
  <c r="O927" i="2"/>
  <c r="T927" i="2" s="1"/>
  <c r="O928" i="2"/>
  <c r="T928" i="2" s="1"/>
  <c r="O929" i="2"/>
  <c r="T929" i="2" s="1"/>
  <c r="O930" i="2"/>
  <c r="T930" i="2" s="1"/>
  <c r="O931" i="2"/>
  <c r="T931" i="2" s="1"/>
  <c r="O932" i="2"/>
  <c r="T932" i="2" s="1"/>
  <c r="O933" i="2"/>
  <c r="T933" i="2" s="1"/>
  <c r="O934" i="2"/>
  <c r="T934" i="2" s="1"/>
  <c r="O935" i="2"/>
  <c r="T935" i="2" s="1"/>
  <c r="O936" i="2"/>
  <c r="T936" i="2" s="1"/>
  <c r="O937" i="2"/>
  <c r="T937" i="2" s="1"/>
  <c r="O938" i="2"/>
  <c r="T938" i="2" s="1"/>
  <c r="O939" i="2"/>
  <c r="T939" i="2" s="1"/>
  <c r="O940" i="2"/>
  <c r="T940" i="2" s="1"/>
  <c r="O941" i="2"/>
  <c r="T941" i="2" s="1"/>
  <c r="O942" i="2"/>
  <c r="T942" i="2" s="1"/>
  <c r="O943" i="2"/>
  <c r="T943" i="2" s="1"/>
  <c r="O944" i="2"/>
  <c r="T944" i="2" s="1"/>
  <c r="O945" i="2"/>
  <c r="T945" i="2" s="1"/>
  <c r="O946" i="2"/>
  <c r="T946" i="2" s="1"/>
  <c r="O947" i="2"/>
  <c r="T947" i="2" s="1"/>
  <c r="O948" i="2"/>
  <c r="O949" i="2"/>
  <c r="T949" i="2" s="1"/>
  <c r="O950" i="2"/>
  <c r="T950" i="2" s="1"/>
  <c r="O951" i="2"/>
  <c r="T951" i="2" s="1"/>
  <c r="O952" i="2"/>
  <c r="T952" i="2" s="1"/>
  <c r="O953" i="2"/>
  <c r="T953" i="2" s="1"/>
  <c r="O954" i="2"/>
  <c r="T954" i="2" s="1"/>
  <c r="O955" i="2"/>
  <c r="T955" i="2" s="1"/>
  <c r="O956" i="2"/>
  <c r="T956" i="2" s="1"/>
  <c r="O957" i="2"/>
  <c r="T957" i="2" s="1"/>
  <c r="O958" i="2"/>
  <c r="T958" i="2" s="1"/>
  <c r="O959" i="2"/>
  <c r="T959" i="2" s="1"/>
  <c r="O960" i="2"/>
  <c r="T960" i="2" s="1"/>
  <c r="O961" i="2"/>
  <c r="T961" i="2" s="1"/>
  <c r="O962" i="2"/>
  <c r="T962" i="2" s="1"/>
  <c r="O963" i="2"/>
  <c r="T963" i="2" s="1"/>
  <c r="O964" i="2"/>
  <c r="T964" i="2" s="1"/>
  <c r="O965" i="2"/>
  <c r="T965" i="2" s="1"/>
  <c r="O966" i="2"/>
  <c r="T966" i="2" s="1"/>
  <c r="O967" i="2"/>
  <c r="T967" i="2" s="1"/>
  <c r="O968" i="2"/>
  <c r="T968" i="2" s="1"/>
  <c r="O969" i="2"/>
  <c r="T969" i="2" s="1"/>
  <c r="O970" i="2"/>
  <c r="T970" i="2" s="1"/>
  <c r="O971" i="2"/>
  <c r="T971" i="2" s="1"/>
  <c r="O972" i="2"/>
  <c r="T972" i="2" s="1"/>
  <c r="O973" i="2"/>
  <c r="T973" i="2" s="1"/>
  <c r="O974" i="2"/>
  <c r="T974" i="2" s="1"/>
  <c r="O975" i="2"/>
  <c r="T975" i="2" s="1"/>
  <c r="O976" i="2"/>
  <c r="T976" i="2" s="1"/>
  <c r="O977" i="2"/>
  <c r="T977" i="2" s="1"/>
  <c r="O978" i="2"/>
  <c r="T978" i="2" s="1"/>
  <c r="O979" i="2"/>
  <c r="T979" i="2" s="1"/>
  <c r="O980" i="2"/>
  <c r="T980" i="2" s="1"/>
  <c r="O981" i="2"/>
  <c r="T981" i="2" s="1"/>
  <c r="O982" i="2"/>
  <c r="T982" i="2" s="1"/>
  <c r="O983" i="2"/>
  <c r="T983" i="2" s="1"/>
  <c r="O984" i="2"/>
  <c r="T984" i="2" s="1"/>
  <c r="O985" i="2"/>
  <c r="T985" i="2" s="1"/>
  <c r="O986" i="2"/>
  <c r="T986" i="2" s="1"/>
  <c r="O987" i="2"/>
  <c r="T987" i="2" s="1"/>
  <c r="O988" i="2"/>
  <c r="T988" i="2" s="1"/>
  <c r="O989" i="2"/>
  <c r="T989" i="2" s="1"/>
  <c r="O990" i="2"/>
  <c r="T990" i="2" s="1"/>
  <c r="O991" i="2"/>
  <c r="T991" i="2" s="1"/>
  <c r="O992" i="2"/>
  <c r="T992" i="2" s="1"/>
  <c r="O993" i="2"/>
  <c r="T993" i="2" s="1"/>
  <c r="O994" i="2"/>
  <c r="T994" i="2" s="1"/>
  <c r="O995" i="2"/>
  <c r="T995" i="2" s="1"/>
  <c r="O996" i="2"/>
  <c r="T996" i="2" s="1"/>
  <c r="O997" i="2"/>
  <c r="T997" i="2" s="1"/>
  <c r="O998" i="2"/>
  <c r="T998" i="2" s="1"/>
  <c r="O999" i="2"/>
  <c r="T999" i="2" s="1"/>
  <c r="O1000" i="2"/>
  <c r="T1000" i="2" s="1"/>
  <c r="O1001" i="2"/>
  <c r="T1001" i="2" s="1"/>
  <c r="O1002" i="2"/>
  <c r="T1002" i="2" s="1"/>
  <c r="O1003" i="2"/>
  <c r="T1003" i="2" s="1"/>
  <c r="O1004" i="2"/>
  <c r="T1004" i="2" s="1"/>
  <c r="O1005" i="2"/>
  <c r="T1005" i="2" s="1"/>
  <c r="O1006" i="2"/>
  <c r="T1006" i="2" s="1"/>
  <c r="O1007" i="2"/>
  <c r="T1007" i="2" s="1"/>
  <c r="O1008" i="2"/>
  <c r="T1008" i="2" s="1"/>
  <c r="O1009" i="2"/>
  <c r="T1009" i="2" s="1"/>
  <c r="O1010" i="2"/>
  <c r="T1010" i="2" s="1"/>
  <c r="O1011" i="2"/>
  <c r="T1011" i="2" s="1"/>
  <c r="O1012" i="2"/>
  <c r="T1012" i="2" s="1"/>
  <c r="O1013" i="2"/>
  <c r="T1013" i="2" s="1"/>
  <c r="O1014" i="2"/>
  <c r="T1014" i="2" s="1"/>
  <c r="O1015" i="2"/>
  <c r="T1015" i="2" s="1"/>
  <c r="O1016" i="2"/>
  <c r="T1016" i="2" s="1"/>
  <c r="O1017" i="2"/>
  <c r="T1017" i="2" s="1"/>
  <c r="O1018" i="2"/>
  <c r="T1018" i="2" s="1"/>
  <c r="O1019" i="2"/>
  <c r="T1019" i="2" s="1"/>
  <c r="O1020" i="2"/>
  <c r="T1020" i="2" s="1"/>
  <c r="O1021" i="2"/>
  <c r="T1021" i="2" s="1"/>
  <c r="O1022" i="2"/>
  <c r="T1022" i="2" s="1"/>
  <c r="O1023" i="2"/>
  <c r="T1023" i="2" s="1"/>
  <c r="O1024" i="2"/>
  <c r="T1024" i="2" s="1"/>
  <c r="O1025" i="2"/>
  <c r="T1025" i="2" s="1"/>
  <c r="O1026" i="2"/>
  <c r="T1026" i="2" s="1"/>
  <c r="O1027" i="2"/>
  <c r="T1027" i="2" s="1"/>
  <c r="O1028" i="2"/>
  <c r="T1028" i="2" s="1"/>
  <c r="O1029" i="2"/>
  <c r="T1029" i="2" s="1"/>
  <c r="O1030" i="2"/>
  <c r="T1030" i="2" s="1"/>
  <c r="O1031" i="2"/>
  <c r="T1031" i="2" s="1"/>
  <c r="O1032" i="2"/>
  <c r="T1032" i="2" s="1"/>
  <c r="O1033" i="2"/>
  <c r="T1033" i="2" s="1"/>
  <c r="O1034" i="2"/>
  <c r="T1034" i="2" s="1"/>
  <c r="O1035" i="2"/>
  <c r="T1035" i="2" s="1"/>
  <c r="O1036" i="2"/>
  <c r="T1036" i="2" s="1"/>
  <c r="O1037" i="2"/>
  <c r="T1037" i="2" s="1"/>
  <c r="O1038" i="2"/>
  <c r="T1038" i="2" s="1"/>
  <c r="O1039" i="2"/>
  <c r="T1039" i="2" s="1"/>
  <c r="O1040" i="2"/>
  <c r="T1040" i="2" s="1"/>
  <c r="O1041" i="2"/>
  <c r="T1041" i="2" s="1"/>
  <c r="O1042" i="2"/>
  <c r="T1042" i="2" s="1"/>
  <c r="O1043" i="2"/>
  <c r="T1043" i="2" s="1"/>
  <c r="O1044" i="2"/>
  <c r="T1044" i="2" s="1"/>
  <c r="O1045" i="2"/>
  <c r="T1045" i="2" s="1"/>
  <c r="O1046" i="2"/>
  <c r="T1046" i="2" s="1"/>
  <c r="O1047" i="2"/>
  <c r="T1047" i="2" s="1"/>
  <c r="O1048" i="2"/>
  <c r="T1048" i="2" s="1"/>
  <c r="O1049" i="2"/>
  <c r="T1049" i="2" s="1"/>
  <c r="O1050" i="2"/>
  <c r="T1050" i="2" s="1"/>
  <c r="O1051" i="2"/>
  <c r="T1051" i="2" s="1"/>
  <c r="O1052" i="2"/>
  <c r="T1052" i="2" s="1"/>
  <c r="O1053" i="2"/>
  <c r="T1053" i="2" s="1"/>
  <c r="O1054" i="2"/>
  <c r="T1054" i="2" s="1"/>
  <c r="O1055" i="2"/>
  <c r="T1055" i="2" s="1"/>
  <c r="O1056" i="2"/>
  <c r="T1056" i="2" s="1"/>
  <c r="O1057" i="2"/>
  <c r="T1057" i="2" s="1"/>
  <c r="O1058" i="2"/>
  <c r="T1058" i="2" s="1"/>
  <c r="O1059" i="2"/>
  <c r="T1059" i="2" s="1"/>
  <c r="O1060" i="2"/>
  <c r="T1060" i="2" s="1"/>
  <c r="O1061" i="2"/>
  <c r="T1061" i="2" s="1"/>
  <c r="O1062" i="2"/>
  <c r="T1062" i="2" s="1"/>
  <c r="O1063" i="2"/>
  <c r="T1063" i="2" s="1"/>
  <c r="O1064" i="2"/>
  <c r="T1064" i="2" s="1"/>
  <c r="O1065" i="2"/>
  <c r="T1065" i="2" s="1"/>
  <c r="O1066" i="2"/>
  <c r="T1066" i="2" s="1"/>
  <c r="O1067" i="2"/>
  <c r="T1067" i="2" s="1"/>
  <c r="O1068" i="2"/>
  <c r="T1068" i="2" s="1"/>
  <c r="O1069" i="2"/>
  <c r="T1069" i="2" s="1"/>
  <c r="O1070" i="2"/>
  <c r="T1070" i="2" s="1"/>
  <c r="O1071" i="2"/>
  <c r="T1071" i="2" s="1"/>
  <c r="O1072" i="2"/>
  <c r="T1072" i="2" s="1"/>
  <c r="O1073" i="2"/>
  <c r="T1073" i="2" s="1"/>
  <c r="O1074" i="2"/>
  <c r="T1074" i="2" s="1"/>
  <c r="O1075" i="2"/>
  <c r="T1075" i="2" s="1"/>
  <c r="O1076" i="2"/>
  <c r="T1076" i="2" s="1"/>
  <c r="O1077" i="2"/>
  <c r="T1077" i="2" s="1"/>
  <c r="O1078" i="2"/>
  <c r="T1078" i="2" s="1"/>
  <c r="O1079" i="2"/>
  <c r="T1079" i="2" s="1"/>
  <c r="O1080" i="2"/>
  <c r="T1080" i="2" s="1"/>
  <c r="O1081" i="2"/>
  <c r="T1081" i="2" s="1"/>
  <c r="O1082" i="2"/>
  <c r="T1082" i="2" s="1"/>
  <c r="O1083" i="2"/>
  <c r="T1083" i="2" s="1"/>
  <c r="O1084" i="2"/>
  <c r="T1084" i="2" s="1"/>
  <c r="O1085" i="2"/>
  <c r="T1085" i="2" s="1"/>
  <c r="O1086" i="2"/>
  <c r="T1086" i="2" s="1"/>
  <c r="O1087" i="2"/>
  <c r="T1087" i="2" s="1"/>
  <c r="O1088" i="2"/>
  <c r="T1088" i="2" s="1"/>
  <c r="O1089" i="2"/>
  <c r="T1089" i="2" s="1"/>
  <c r="O1090" i="2"/>
  <c r="T1090" i="2" s="1"/>
  <c r="O1091" i="2"/>
  <c r="T1091" i="2" s="1"/>
  <c r="O1092" i="2"/>
  <c r="T1092" i="2" s="1"/>
  <c r="O1093" i="2"/>
  <c r="T1093" i="2" s="1"/>
  <c r="O1094" i="2"/>
  <c r="T1094" i="2" s="1"/>
  <c r="O1095" i="2"/>
  <c r="T1095" i="2" s="1"/>
  <c r="O1096" i="2"/>
  <c r="T1096" i="2" s="1"/>
  <c r="O1097" i="2"/>
  <c r="T1097" i="2" s="1"/>
  <c r="O1098" i="2"/>
  <c r="T1098" i="2" s="1"/>
  <c r="O1099" i="2"/>
  <c r="T1099" i="2" s="1"/>
  <c r="O1100" i="2"/>
  <c r="T1100" i="2" s="1"/>
  <c r="O1101" i="2"/>
  <c r="T1101" i="2" s="1"/>
  <c r="O1102" i="2"/>
  <c r="T1102" i="2" s="1"/>
  <c r="O1103" i="2"/>
  <c r="T1103" i="2" s="1"/>
  <c r="O1104" i="2"/>
  <c r="T1104" i="2" s="1"/>
  <c r="O1105" i="2"/>
  <c r="T1105" i="2" s="1"/>
  <c r="O1106" i="2"/>
  <c r="T1106" i="2" s="1"/>
  <c r="O1107" i="2"/>
  <c r="T1107" i="2" s="1"/>
  <c r="O1108" i="2"/>
  <c r="T1108" i="2" s="1"/>
  <c r="O1109" i="2"/>
  <c r="T1109" i="2" s="1"/>
  <c r="O1110" i="2"/>
  <c r="T1110" i="2" s="1"/>
  <c r="O1111" i="2"/>
  <c r="T1111" i="2" s="1"/>
  <c r="O1112" i="2"/>
  <c r="T1112" i="2" s="1"/>
  <c r="O1113" i="2"/>
  <c r="T1113" i="2" s="1"/>
  <c r="O1114" i="2"/>
  <c r="T1114" i="2" s="1"/>
  <c r="O1115" i="2"/>
  <c r="T1115" i="2" s="1"/>
  <c r="O1116" i="2"/>
  <c r="T1116" i="2" s="1"/>
  <c r="O1117" i="2"/>
  <c r="T1117" i="2" s="1"/>
  <c r="O1118" i="2"/>
  <c r="T1118" i="2" s="1"/>
  <c r="O1119" i="2"/>
  <c r="T1119" i="2" s="1"/>
  <c r="O1120" i="2"/>
  <c r="T1120" i="2" s="1"/>
  <c r="O1121" i="2"/>
  <c r="T1121" i="2" s="1"/>
  <c r="O1122" i="2"/>
  <c r="T1122" i="2" s="1"/>
  <c r="O1123" i="2"/>
  <c r="T1123" i="2" s="1"/>
  <c r="O1124" i="2"/>
  <c r="T1124" i="2" s="1"/>
  <c r="O1125" i="2"/>
  <c r="T1125" i="2" s="1"/>
  <c r="O1126" i="2"/>
  <c r="T1126" i="2" s="1"/>
  <c r="O1127" i="2"/>
  <c r="T1127" i="2" s="1"/>
  <c r="O1128" i="2"/>
  <c r="T1128" i="2" s="1"/>
  <c r="O1129" i="2"/>
  <c r="T1129" i="2" s="1"/>
  <c r="O1130" i="2"/>
  <c r="T1130" i="2" s="1"/>
  <c r="O1131" i="2"/>
  <c r="T1131" i="2" s="1"/>
  <c r="O1132" i="2"/>
  <c r="T1132" i="2" s="1"/>
  <c r="O1133" i="2"/>
  <c r="T1133" i="2" s="1"/>
  <c r="O1134" i="2"/>
  <c r="T1134" i="2" s="1"/>
  <c r="O1135" i="2"/>
  <c r="T1135" i="2" s="1"/>
  <c r="O1136" i="2"/>
  <c r="T1136" i="2" s="1"/>
  <c r="O1137" i="2"/>
  <c r="T1137" i="2" s="1"/>
  <c r="O1138" i="2"/>
  <c r="T1138" i="2" s="1"/>
  <c r="O1139" i="2"/>
  <c r="T1139" i="2" s="1"/>
  <c r="O1140" i="2"/>
  <c r="T1140" i="2" s="1"/>
  <c r="O1141" i="2"/>
  <c r="T1141" i="2" s="1"/>
  <c r="O1142" i="2"/>
  <c r="T1142" i="2" s="1"/>
  <c r="O1143" i="2"/>
  <c r="T1143" i="2" s="1"/>
  <c r="O1144" i="2"/>
  <c r="T1144" i="2" s="1"/>
  <c r="O1145" i="2"/>
  <c r="T1145" i="2" s="1"/>
  <c r="O1146" i="2"/>
  <c r="T1146" i="2" s="1"/>
  <c r="O1147" i="2"/>
  <c r="T1147" i="2" s="1"/>
  <c r="O1148" i="2"/>
  <c r="T1148" i="2" s="1"/>
  <c r="O1149" i="2"/>
  <c r="T1149" i="2" s="1"/>
  <c r="O1150" i="2"/>
  <c r="T1150" i="2" s="1"/>
  <c r="O1151" i="2"/>
  <c r="T1151" i="2" s="1"/>
  <c r="O1152" i="2"/>
  <c r="T1152" i="2" s="1"/>
  <c r="O1153" i="2"/>
  <c r="T1153" i="2" s="1"/>
  <c r="O1154" i="2"/>
  <c r="T1154" i="2" s="1"/>
  <c r="O1155" i="2"/>
  <c r="T1155" i="2" s="1"/>
  <c r="O1156" i="2"/>
  <c r="T1156" i="2" s="1"/>
  <c r="O1157" i="2"/>
  <c r="T1157" i="2" s="1"/>
  <c r="O1158" i="2"/>
  <c r="T1158" i="2" s="1"/>
  <c r="O1159" i="2"/>
  <c r="T1159" i="2" s="1"/>
  <c r="O1160" i="2"/>
  <c r="T1160" i="2" s="1"/>
  <c r="O1161" i="2"/>
  <c r="T1161" i="2" s="1"/>
  <c r="O1162" i="2"/>
  <c r="T1162" i="2" s="1"/>
  <c r="O1163" i="2"/>
  <c r="T1163" i="2" s="1"/>
  <c r="O1164" i="2"/>
  <c r="T1164" i="2" s="1"/>
  <c r="O1165" i="2"/>
  <c r="T1165" i="2" s="1"/>
  <c r="O1166" i="2"/>
  <c r="T1166" i="2" s="1"/>
  <c r="O1167" i="2"/>
  <c r="T1167" i="2" s="1"/>
  <c r="O1168" i="2"/>
  <c r="T1168" i="2" s="1"/>
  <c r="O1169" i="2"/>
  <c r="T1169" i="2" s="1"/>
  <c r="O1170" i="2"/>
  <c r="T1170" i="2" s="1"/>
  <c r="O1171" i="2"/>
  <c r="T1171" i="2" s="1"/>
  <c r="O1172" i="2"/>
  <c r="T1172" i="2" s="1"/>
  <c r="O1173" i="2"/>
  <c r="T1173" i="2" s="1"/>
  <c r="O1174" i="2"/>
  <c r="T1174" i="2" s="1"/>
  <c r="O1175" i="2"/>
  <c r="T1175" i="2" s="1"/>
  <c r="O1176" i="2"/>
  <c r="T1176" i="2" s="1"/>
  <c r="O1177" i="2"/>
  <c r="T1177" i="2" s="1"/>
  <c r="O1178" i="2"/>
  <c r="T1178" i="2" s="1"/>
  <c r="O1179" i="2"/>
  <c r="T1179" i="2" s="1"/>
  <c r="O1180" i="2"/>
  <c r="T1180" i="2" s="1"/>
  <c r="O1181" i="2"/>
  <c r="T1181" i="2" s="1"/>
  <c r="O1182" i="2"/>
  <c r="T1182" i="2" s="1"/>
  <c r="O1183" i="2"/>
  <c r="T1183" i="2" s="1"/>
  <c r="O1184" i="2"/>
  <c r="T1184" i="2" s="1"/>
  <c r="O1185" i="2"/>
  <c r="T1185" i="2" s="1"/>
  <c r="O1186" i="2"/>
  <c r="T1186" i="2" s="1"/>
  <c r="O1187" i="2"/>
  <c r="T1187" i="2" s="1"/>
  <c r="O1188" i="2"/>
  <c r="T1188" i="2" s="1"/>
  <c r="O1189" i="2"/>
  <c r="T1189" i="2" s="1"/>
  <c r="O1190" i="2"/>
  <c r="T1190" i="2" s="1"/>
  <c r="O1191" i="2"/>
  <c r="T1191" i="2" s="1"/>
  <c r="O1192" i="2"/>
  <c r="T1192" i="2" s="1"/>
  <c r="O1193" i="2"/>
  <c r="T1193" i="2" s="1"/>
  <c r="O1194" i="2"/>
  <c r="T1194" i="2" s="1"/>
  <c r="O1195" i="2"/>
  <c r="T1195" i="2" s="1"/>
  <c r="O1196" i="2"/>
  <c r="T1196" i="2" s="1"/>
  <c r="O1197" i="2"/>
  <c r="T1197" i="2" s="1"/>
  <c r="O1198" i="2"/>
  <c r="T1198" i="2" s="1"/>
  <c r="O1199" i="2"/>
  <c r="T1199" i="2" s="1"/>
  <c r="O1200" i="2"/>
  <c r="T1200" i="2" s="1"/>
  <c r="O1201" i="2"/>
  <c r="T1201" i="2" s="1"/>
  <c r="O1202" i="2"/>
  <c r="T1202" i="2" s="1"/>
  <c r="O1203" i="2"/>
  <c r="T1203" i="2" s="1"/>
  <c r="O1204" i="2"/>
  <c r="T1204" i="2" s="1"/>
  <c r="O1205" i="2"/>
  <c r="T1205" i="2" s="1"/>
  <c r="O1206" i="2"/>
  <c r="T1206" i="2" s="1"/>
  <c r="O1207" i="2"/>
  <c r="T1207" i="2" s="1"/>
  <c r="O1208" i="2"/>
  <c r="T1208" i="2" s="1"/>
  <c r="O1209" i="2"/>
  <c r="T1209" i="2" s="1"/>
  <c r="O1210" i="2"/>
  <c r="T1210" i="2" s="1"/>
  <c r="O1211" i="2"/>
  <c r="T1211" i="2" s="1"/>
  <c r="O1212" i="2"/>
  <c r="T1212" i="2" s="1"/>
  <c r="O1213" i="2"/>
  <c r="T1213" i="2" s="1"/>
  <c r="O1214" i="2"/>
  <c r="T1214" i="2" s="1"/>
  <c r="O1215" i="2"/>
  <c r="T1215" i="2" s="1"/>
  <c r="O1216" i="2"/>
  <c r="T1216" i="2" s="1"/>
  <c r="O1217" i="2"/>
  <c r="T1217" i="2" s="1"/>
  <c r="O1218" i="2"/>
  <c r="T1218" i="2" s="1"/>
  <c r="O1219" i="2"/>
  <c r="T1219" i="2" s="1"/>
  <c r="O1220" i="2"/>
  <c r="T1220" i="2" s="1"/>
  <c r="O1221" i="2"/>
  <c r="T1221" i="2" s="1"/>
  <c r="O1222" i="2"/>
  <c r="T1222" i="2" s="1"/>
  <c r="O1223" i="2"/>
  <c r="T1223" i="2" s="1"/>
  <c r="O1224" i="2"/>
  <c r="T1224" i="2" s="1"/>
  <c r="O1225" i="2"/>
  <c r="T1225" i="2" s="1"/>
  <c r="O1226" i="2"/>
  <c r="T1226" i="2" s="1"/>
  <c r="O1227" i="2"/>
  <c r="T1227" i="2" s="1"/>
  <c r="O1228" i="2"/>
  <c r="T1228" i="2" s="1"/>
  <c r="O1229" i="2"/>
  <c r="T1229" i="2" s="1"/>
  <c r="O1230" i="2"/>
  <c r="T1230" i="2" s="1"/>
  <c r="O1231" i="2"/>
  <c r="T1231" i="2" s="1"/>
  <c r="O1232" i="2"/>
  <c r="T1232" i="2" s="1"/>
  <c r="O1233" i="2"/>
  <c r="T1233" i="2" s="1"/>
  <c r="O1234" i="2"/>
  <c r="T1234" i="2" s="1"/>
  <c r="O1235" i="2"/>
  <c r="T1235" i="2" s="1"/>
  <c r="O1236" i="2"/>
  <c r="T1236" i="2" s="1"/>
  <c r="O1237" i="2"/>
  <c r="T1237" i="2" s="1"/>
  <c r="O1238" i="2"/>
  <c r="T1238" i="2" s="1"/>
  <c r="O1239" i="2"/>
  <c r="T1239" i="2" s="1"/>
  <c r="O1240" i="2"/>
  <c r="T1240" i="2" s="1"/>
  <c r="O1241" i="2"/>
  <c r="T1241" i="2" s="1"/>
  <c r="O1242" i="2"/>
  <c r="T1242" i="2" s="1"/>
  <c r="O1243" i="2"/>
  <c r="T1243" i="2" s="1"/>
  <c r="O1244" i="2"/>
  <c r="T1244" i="2" s="1"/>
  <c r="O1245" i="2"/>
  <c r="T1245" i="2" s="1"/>
  <c r="O1246" i="2"/>
  <c r="T1246" i="2" s="1"/>
  <c r="O1247" i="2"/>
  <c r="T1247" i="2" s="1"/>
  <c r="O1248" i="2"/>
  <c r="T1248" i="2" s="1"/>
  <c r="O1249" i="2"/>
  <c r="T1249" i="2" s="1"/>
  <c r="O1250" i="2"/>
  <c r="T1250" i="2" s="1"/>
  <c r="O1251" i="2"/>
  <c r="T1251" i="2" s="1"/>
  <c r="O1252" i="2"/>
  <c r="T1252" i="2" s="1"/>
  <c r="O1253" i="2"/>
  <c r="T1253" i="2" s="1"/>
  <c r="O1254" i="2"/>
  <c r="T1254" i="2" s="1"/>
  <c r="O1255" i="2"/>
  <c r="T1255" i="2" s="1"/>
  <c r="O1256" i="2"/>
  <c r="T1256" i="2" s="1"/>
  <c r="O1257" i="2"/>
  <c r="T1257" i="2" s="1"/>
  <c r="O1258" i="2"/>
  <c r="T1258" i="2" s="1"/>
  <c r="O1259" i="2"/>
  <c r="T1259" i="2" s="1"/>
  <c r="O1260" i="2"/>
  <c r="T1260" i="2" s="1"/>
  <c r="O1261" i="2"/>
  <c r="T1261" i="2" s="1"/>
  <c r="O1262" i="2"/>
  <c r="T1262" i="2" s="1"/>
  <c r="O1263" i="2"/>
  <c r="T1263" i="2" s="1"/>
  <c r="O1264" i="2"/>
  <c r="T1264" i="2" s="1"/>
  <c r="O1265" i="2"/>
  <c r="T1265" i="2" s="1"/>
  <c r="O1266" i="2"/>
  <c r="T1266" i="2" s="1"/>
  <c r="O1267" i="2"/>
  <c r="T1267" i="2" s="1"/>
  <c r="O1268" i="2"/>
  <c r="T1268" i="2" s="1"/>
  <c r="O1269" i="2"/>
  <c r="T1269" i="2" s="1"/>
  <c r="O1270" i="2"/>
  <c r="T1270" i="2" s="1"/>
  <c r="O1271" i="2"/>
  <c r="T1271" i="2" s="1"/>
  <c r="O1272" i="2"/>
  <c r="T1272" i="2" s="1"/>
  <c r="O1273" i="2"/>
  <c r="T1273" i="2" s="1"/>
  <c r="O1274" i="2"/>
  <c r="T1274" i="2" s="1"/>
  <c r="O1275" i="2"/>
  <c r="T1275" i="2" s="1"/>
  <c r="O1276" i="2"/>
  <c r="T1276" i="2" s="1"/>
  <c r="O1277" i="2"/>
  <c r="T1277" i="2" s="1"/>
  <c r="O1278" i="2"/>
  <c r="T1278" i="2" s="1"/>
  <c r="O1279" i="2"/>
  <c r="T1279" i="2" s="1"/>
  <c r="O1280" i="2"/>
  <c r="T1280" i="2" s="1"/>
  <c r="O1281" i="2"/>
  <c r="T1281" i="2" s="1"/>
  <c r="O1282" i="2"/>
  <c r="T1282" i="2" s="1"/>
  <c r="O1283" i="2"/>
  <c r="T1283" i="2" s="1"/>
  <c r="O1284" i="2"/>
  <c r="T1284" i="2" s="1"/>
  <c r="O1285" i="2"/>
  <c r="T1285" i="2" s="1"/>
  <c r="O1286" i="2"/>
  <c r="T1286" i="2" s="1"/>
  <c r="O1287" i="2"/>
  <c r="T1287" i="2" s="1"/>
  <c r="O1288" i="2"/>
  <c r="T1288" i="2" s="1"/>
  <c r="O1289" i="2"/>
  <c r="T1289" i="2" s="1"/>
  <c r="O1290" i="2"/>
  <c r="T1290" i="2" s="1"/>
  <c r="O1291" i="2"/>
  <c r="T1291" i="2" s="1"/>
  <c r="O1292" i="2"/>
  <c r="T1292" i="2" s="1"/>
  <c r="O1293" i="2"/>
  <c r="T1293" i="2" s="1"/>
  <c r="O1294" i="2"/>
  <c r="T1294" i="2" s="1"/>
  <c r="O1295" i="2"/>
  <c r="T1295" i="2" s="1"/>
  <c r="O1296" i="2"/>
  <c r="T1296" i="2" s="1"/>
  <c r="O1297" i="2"/>
  <c r="T1297" i="2" s="1"/>
  <c r="O1298" i="2"/>
  <c r="T1298" i="2" s="1"/>
  <c r="O1299" i="2"/>
  <c r="T1299" i="2" s="1"/>
  <c r="O1300" i="2"/>
  <c r="T1300" i="2" s="1"/>
  <c r="O1301" i="2"/>
  <c r="T1301" i="2" s="1"/>
  <c r="O1302" i="2"/>
  <c r="T1302" i="2" s="1"/>
  <c r="O1303" i="2"/>
  <c r="T1303" i="2" s="1"/>
  <c r="O1304" i="2"/>
  <c r="T1304" i="2" s="1"/>
  <c r="O1305" i="2"/>
  <c r="T1305" i="2" s="1"/>
  <c r="O1306" i="2"/>
  <c r="T1306" i="2" s="1"/>
  <c r="O1307" i="2"/>
  <c r="T1307" i="2" s="1"/>
  <c r="O1308" i="2"/>
  <c r="T1308" i="2" s="1"/>
  <c r="O1309" i="2"/>
  <c r="T1309" i="2" s="1"/>
  <c r="O1310" i="2"/>
  <c r="T1310" i="2" s="1"/>
  <c r="O1311" i="2"/>
  <c r="T1311" i="2" s="1"/>
  <c r="O1312" i="2"/>
  <c r="T1312" i="2" s="1"/>
  <c r="O1313" i="2"/>
  <c r="T1313" i="2" s="1"/>
  <c r="O1314" i="2"/>
  <c r="T1314" i="2" s="1"/>
  <c r="O1315" i="2"/>
  <c r="T1315" i="2" s="1"/>
  <c r="O1316" i="2"/>
  <c r="T1316" i="2" s="1"/>
  <c r="O1317" i="2"/>
  <c r="T1317" i="2" s="1"/>
  <c r="O1318" i="2"/>
  <c r="T1318" i="2" s="1"/>
  <c r="O1319" i="2"/>
  <c r="T1319" i="2" s="1"/>
  <c r="O1320" i="2"/>
  <c r="T1320" i="2" s="1"/>
  <c r="O1321" i="2"/>
  <c r="T1321" i="2" s="1"/>
  <c r="O1322" i="2"/>
  <c r="T1322" i="2" s="1"/>
  <c r="O1323" i="2"/>
  <c r="T1323" i="2" s="1"/>
  <c r="O1324" i="2"/>
  <c r="T1324" i="2" s="1"/>
  <c r="O1325" i="2"/>
  <c r="T1325" i="2" s="1"/>
  <c r="O1326" i="2"/>
  <c r="T1326" i="2" s="1"/>
  <c r="O1327" i="2"/>
  <c r="T1327" i="2" s="1"/>
  <c r="O1328" i="2"/>
  <c r="T1328" i="2" s="1"/>
  <c r="O1329" i="2"/>
  <c r="T1329" i="2" s="1"/>
  <c r="O1330" i="2"/>
  <c r="T1330" i="2" s="1"/>
  <c r="O1331" i="2"/>
  <c r="T1331" i="2" s="1"/>
  <c r="O1332" i="2"/>
  <c r="T1332" i="2" s="1"/>
  <c r="O1333" i="2"/>
  <c r="T1333" i="2" s="1"/>
  <c r="O1334" i="2"/>
  <c r="T1334" i="2" s="1"/>
  <c r="O1335" i="2"/>
  <c r="T1335" i="2" s="1"/>
  <c r="O1336" i="2"/>
  <c r="T1336" i="2" s="1"/>
  <c r="O1337" i="2"/>
  <c r="T1337" i="2" s="1"/>
  <c r="O1338" i="2"/>
  <c r="T1338" i="2" s="1"/>
  <c r="O1339" i="2"/>
  <c r="T1339" i="2" s="1"/>
  <c r="O1340" i="2"/>
  <c r="T1340" i="2" s="1"/>
  <c r="O1341" i="2"/>
  <c r="T1341" i="2" s="1"/>
  <c r="O1342" i="2"/>
  <c r="T1342" i="2" s="1"/>
  <c r="O1343" i="2"/>
  <c r="T1343" i="2" s="1"/>
  <c r="O1344" i="2"/>
  <c r="T1344" i="2" s="1"/>
  <c r="O1345" i="2"/>
  <c r="T1345" i="2" s="1"/>
  <c r="O1346" i="2"/>
  <c r="T1346" i="2" s="1"/>
  <c r="O1347" i="2"/>
  <c r="T1347" i="2" s="1"/>
  <c r="O1348" i="2"/>
  <c r="T1348" i="2" s="1"/>
  <c r="O1349" i="2"/>
  <c r="T1349" i="2" s="1"/>
  <c r="O1350" i="2"/>
  <c r="T1350" i="2" s="1"/>
  <c r="O1351" i="2"/>
  <c r="T1351" i="2" s="1"/>
  <c r="O1352" i="2"/>
  <c r="T1352" i="2" s="1"/>
  <c r="O1353" i="2"/>
  <c r="T1353" i="2" s="1"/>
  <c r="O1354" i="2"/>
  <c r="T1354" i="2" s="1"/>
  <c r="O1355" i="2"/>
  <c r="T1355" i="2" s="1"/>
  <c r="O1356" i="2"/>
  <c r="T1356" i="2" s="1"/>
  <c r="O1357" i="2"/>
  <c r="T1357" i="2" s="1"/>
  <c r="O1358" i="2"/>
  <c r="T1358" i="2" s="1"/>
  <c r="O1359" i="2"/>
  <c r="T1359" i="2" s="1"/>
  <c r="O1360" i="2"/>
  <c r="T1360" i="2" s="1"/>
  <c r="O1361" i="2"/>
  <c r="T1361" i="2" s="1"/>
  <c r="O1362" i="2"/>
  <c r="T1362" i="2" s="1"/>
  <c r="O1363" i="2"/>
  <c r="T1363" i="2" s="1"/>
  <c r="O1364" i="2"/>
  <c r="T1364" i="2" s="1"/>
  <c r="O1365" i="2"/>
  <c r="T1365" i="2" s="1"/>
  <c r="O1366" i="2"/>
  <c r="T1366" i="2" s="1"/>
  <c r="O1367" i="2"/>
  <c r="T1367" i="2" s="1"/>
  <c r="O1368" i="2"/>
  <c r="T1368" i="2" s="1"/>
  <c r="O1369" i="2"/>
  <c r="T1369" i="2" s="1"/>
  <c r="O1370" i="2"/>
  <c r="T1370" i="2" s="1"/>
  <c r="O1371" i="2"/>
  <c r="T1371" i="2" s="1"/>
  <c r="O1372" i="2"/>
  <c r="T1372" i="2" s="1"/>
  <c r="O1373" i="2"/>
  <c r="T1373" i="2" s="1"/>
  <c r="O1374" i="2"/>
  <c r="T1374" i="2" s="1"/>
  <c r="O1375" i="2"/>
  <c r="T1375" i="2" s="1"/>
  <c r="O1376" i="2"/>
  <c r="T1376" i="2" s="1"/>
  <c r="O1377" i="2"/>
  <c r="T1377" i="2" s="1"/>
  <c r="O1378" i="2"/>
  <c r="T1378" i="2" s="1"/>
  <c r="O1379" i="2"/>
  <c r="T1379" i="2" s="1"/>
  <c r="O1380" i="2"/>
  <c r="T1380" i="2" s="1"/>
  <c r="O1381" i="2"/>
  <c r="T1381" i="2" s="1"/>
  <c r="O1382" i="2"/>
  <c r="T1382" i="2" s="1"/>
  <c r="O1383" i="2"/>
  <c r="T1383" i="2" s="1"/>
  <c r="O1384" i="2"/>
  <c r="T1384" i="2" s="1"/>
  <c r="O1385" i="2"/>
  <c r="T1385" i="2" s="1"/>
  <c r="O1386" i="2"/>
  <c r="T1386" i="2" s="1"/>
  <c r="O1387" i="2"/>
  <c r="T1387" i="2" s="1"/>
  <c r="O1388" i="2"/>
  <c r="T1388" i="2" s="1"/>
  <c r="O1389" i="2"/>
  <c r="T1389" i="2" s="1"/>
  <c r="O1390" i="2"/>
  <c r="T1390" i="2" s="1"/>
  <c r="O1391" i="2"/>
  <c r="T1391" i="2" s="1"/>
  <c r="O1392" i="2"/>
  <c r="T1392" i="2" s="1"/>
  <c r="O1393" i="2"/>
  <c r="T1393" i="2" s="1"/>
  <c r="O1394" i="2"/>
  <c r="T1394" i="2" s="1"/>
  <c r="O1395" i="2"/>
  <c r="T1395" i="2" s="1"/>
  <c r="O1396" i="2"/>
  <c r="T1396" i="2" s="1"/>
  <c r="O1397" i="2"/>
  <c r="T1397" i="2" s="1"/>
  <c r="O1398" i="2"/>
  <c r="T1398" i="2" s="1"/>
  <c r="O1399" i="2"/>
  <c r="T1399" i="2" s="1"/>
  <c r="O1400" i="2"/>
  <c r="T1400" i="2" s="1"/>
  <c r="O1401" i="2"/>
  <c r="T1401" i="2" s="1"/>
  <c r="O1402" i="2"/>
  <c r="T1402" i="2" s="1"/>
  <c r="O1403" i="2"/>
  <c r="T1403" i="2" s="1"/>
  <c r="O1404" i="2"/>
  <c r="T1404" i="2" s="1"/>
  <c r="O1405" i="2"/>
  <c r="T1405" i="2" s="1"/>
  <c r="O1406" i="2"/>
  <c r="T1406" i="2" s="1"/>
  <c r="O1407" i="2"/>
  <c r="T1407" i="2" s="1"/>
  <c r="O1408" i="2"/>
  <c r="T1408" i="2" s="1"/>
  <c r="O1409" i="2"/>
  <c r="T1409" i="2" s="1"/>
  <c r="O1410" i="2"/>
  <c r="T1410" i="2" s="1"/>
  <c r="O1411" i="2"/>
  <c r="T1411" i="2" s="1"/>
  <c r="O1412" i="2"/>
  <c r="T1412" i="2" s="1"/>
  <c r="O1413" i="2"/>
  <c r="T1413" i="2" s="1"/>
  <c r="O1414" i="2"/>
  <c r="T1414" i="2" s="1"/>
  <c r="O1415" i="2"/>
  <c r="T1415" i="2" s="1"/>
  <c r="O1416" i="2"/>
  <c r="T1416" i="2" s="1"/>
  <c r="O1417" i="2"/>
  <c r="T1417" i="2" s="1"/>
  <c r="O1418" i="2"/>
  <c r="T1418" i="2" s="1"/>
  <c r="O1419" i="2"/>
  <c r="T1419" i="2" s="1"/>
  <c r="O1420" i="2"/>
  <c r="T1420" i="2" s="1"/>
  <c r="O1421" i="2"/>
  <c r="T1421" i="2" s="1"/>
  <c r="O1422" i="2"/>
  <c r="T1422" i="2" s="1"/>
  <c r="O1423" i="2"/>
  <c r="T1423" i="2" s="1"/>
  <c r="O1424" i="2"/>
  <c r="T1424" i="2" s="1"/>
  <c r="O1425" i="2"/>
  <c r="T1425" i="2" s="1"/>
  <c r="M2" i="2" a="1"/>
  <c r="M2" i="2" s="1"/>
  <c r="M3" i="2" a="1"/>
  <c r="M3" i="2" s="1"/>
  <c r="M4" i="2" a="1"/>
  <c r="M4" i="2" s="1"/>
  <c r="M5" i="2" a="1"/>
  <c r="M5" i="2" s="1"/>
  <c r="M6" i="2" a="1"/>
  <c r="M6" i="2" s="1"/>
  <c r="M7" i="2" a="1"/>
  <c r="M7" i="2" s="1"/>
  <c r="M8" i="2" a="1"/>
  <c r="M8" i="2" s="1"/>
  <c r="M9" i="2" a="1"/>
  <c r="M9" i="2" s="1"/>
  <c r="M10" i="2" a="1"/>
  <c r="M10" i="2" s="1"/>
  <c r="M11" i="2" a="1"/>
  <c r="M11" i="2" s="1"/>
  <c r="M12" i="2" a="1"/>
  <c r="M12" i="2" s="1"/>
  <c r="M13" i="2" a="1"/>
  <c r="M13" i="2" s="1"/>
  <c r="M14" i="2" a="1"/>
  <c r="M14" i="2" s="1"/>
  <c r="M15" i="2" a="1"/>
  <c r="M15" i="2" s="1"/>
  <c r="M16" i="2" a="1"/>
  <c r="M16" i="2" s="1"/>
  <c r="M17" i="2" a="1"/>
  <c r="M17" i="2" s="1"/>
  <c r="M18" i="2" a="1"/>
  <c r="M18" i="2" s="1"/>
  <c r="M19" i="2" a="1"/>
  <c r="M19" i="2" s="1"/>
  <c r="M20" i="2" a="1"/>
  <c r="M20" i="2" s="1"/>
  <c r="M21" i="2" a="1"/>
  <c r="M21" i="2" s="1"/>
  <c r="M22" i="2" a="1"/>
  <c r="M22" i="2" s="1"/>
  <c r="M23" i="2" a="1"/>
  <c r="M23" i="2" s="1"/>
  <c r="M24" i="2" a="1"/>
  <c r="M24" i="2" s="1"/>
  <c r="M25" i="2" a="1"/>
  <c r="M25" i="2" s="1"/>
  <c r="M26" i="2" a="1"/>
  <c r="M26" i="2" s="1"/>
  <c r="M27" i="2" a="1"/>
  <c r="M27" i="2" s="1"/>
  <c r="M28" i="2" a="1"/>
  <c r="M28" i="2" s="1"/>
  <c r="M29" i="2" a="1"/>
  <c r="M29" i="2" s="1"/>
  <c r="M30" i="2" a="1"/>
  <c r="M30" i="2" s="1"/>
  <c r="M31" i="2" a="1"/>
  <c r="M31" i="2" s="1"/>
  <c r="M32" i="2" a="1"/>
  <c r="M32" i="2" s="1"/>
  <c r="M33" i="2" a="1"/>
  <c r="M33" i="2" s="1"/>
  <c r="M34" i="2" a="1"/>
  <c r="M34" i="2" s="1"/>
  <c r="M35" i="2" a="1"/>
  <c r="M35" i="2" s="1"/>
  <c r="M36" i="2" a="1"/>
  <c r="M36" i="2" s="1"/>
  <c r="M37" i="2" a="1"/>
  <c r="M37" i="2" s="1"/>
  <c r="M38" i="2" a="1"/>
  <c r="M38" i="2" s="1"/>
  <c r="M39" i="2" a="1"/>
  <c r="M39" i="2" s="1"/>
  <c r="M40" i="2" a="1"/>
  <c r="M40" i="2" s="1"/>
  <c r="M41" i="2" a="1"/>
  <c r="M41" i="2" s="1"/>
  <c r="M42" i="2" a="1"/>
  <c r="M42" i="2" s="1"/>
  <c r="M43" i="2" a="1"/>
  <c r="M43" i="2" s="1"/>
  <c r="M44" i="2" a="1"/>
  <c r="M44" i="2" s="1"/>
  <c r="M45" i="2" a="1"/>
  <c r="M45" i="2" s="1"/>
  <c r="M46" i="2" a="1"/>
  <c r="M46" i="2" s="1"/>
  <c r="M47" i="2" a="1"/>
  <c r="M47" i="2" s="1"/>
  <c r="M48" i="2" a="1"/>
  <c r="M48" i="2" s="1"/>
  <c r="M49" i="2" a="1"/>
  <c r="M49" i="2" s="1"/>
  <c r="M50" i="2" a="1"/>
  <c r="M50" i="2" s="1"/>
  <c r="M51" i="2" a="1"/>
  <c r="M51" i="2" s="1"/>
  <c r="M52" i="2" a="1"/>
  <c r="M52" i="2" s="1"/>
  <c r="M53" i="2" a="1"/>
  <c r="M53" i="2" s="1"/>
  <c r="M54" i="2" a="1"/>
  <c r="M54" i="2" s="1"/>
  <c r="M55" i="2" a="1"/>
  <c r="M55" i="2" s="1"/>
  <c r="M56" i="2" a="1"/>
  <c r="M56" i="2" s="1"/>
  <c r="M57" i="2" a="1"/>
  <c r="M57" i="2" s="1"/>
  <c r="M58" i="2" a="1"/>
  <c r="M58" i="2" s="1"/>
  <c r="M59" i="2" a="1"/>
  <c r="M59" i="2" s="1"/>
  <c r="M60" i="2" a="1"/>
  <c r="M60" i="2" s="1"/>
  <c r="M61" i="2" a="1"/>
  <c r="M61" i="2" s="1"/>
  <c r="M62" i="2" a="1"/>
  <c r="M62" i="2" s="1"/>
  <c r="M63" i="2" a="1"/>
  <c r="M63" i="2" s="1"/>
  <c r="M64" i="2" a="1"/>
  <c r="M64" i="2" s="1"/>
  <c r="M65" i="2" a="1"/>
  <c r="M65" i="2" s="1"/>
  <c r="M66" i="2" a="1"/>
  <c r="M66" i="2" s="1"/>
  <c r="M67" i="2" a="1"/>
  <c r="M67" i="2" s="1"/>
  <c r="M68" i="2" a="1"/>
  <c r="M68" i="2" s="1"/>
  <c r="M69" i="2" a="1"/>
  <c r="M69" i="2" s="1"/>
  <c r="M70" i="2" a="1"/>
  <c r="M70" i="2" s="1"/>
  <c r="M71" i="2" a="1"/>
  <c r="M71" i="2" s="1"/>
  <c r="M72" i="2" a="1"/>
  <c r="M72" i="2" s="1"/>
  <c r="M73" i="2" a="1"/>
  <c r="M73" i="2" s="1"/>
  <c r="M74" i="2" a="1"/>
  <c r="M74" i="2" s="1"/>
  <c r="M75" i="2" a="1"/>
  <c r="M75" i="2" s="1"/>
  <c r="M77" i="2" a="1"/>
  <c r="M77" i="2" s="1"/>
  <c r="M78" i="2" a="1"/>
  <c r="M78" i="2" s="1"/>
  <c r="M79" i="2" a="1"/>
  <c r="M79" i="2" s="1"/>
  <c r="M80" i="2" a="1"/>
  <c r="M80" i="2" s="1"/>
  <c r="M81" i="2" a="1"/>
  <c r="M81" i="2" s="1"/>
  <c r="M82" i="2" a="1"/>
  <c r="M82" i="2" s="1"/>
  <c r="M83" i="2" a="1"/>
  <c r="M83" i="2" s="1"/>
  <c r="M84" i="2" a="1"/>
  <c r="M84" i="2" s="1"/>
  <c r="M85" i="2" a="1"/>
  <c r="M85" i="2" s="1"/>
  <c r="M86" i="2" a="1"/>
  <c r="M86" i="2" s="1"/>
  <c r="M89" i="2" a="1"/>
  <c r="M89" i="2" s="1"/>
  <c r="M90" i="2" a="1"/>
  <c r="M90" i="2" s="1"/>
  <c r="M91" i="2" a="1"/>
  <c r="M91" i="2" s="1"/>
  <c r="M92" i="2" a="1"/>
  <c r="M92" i="2" s="1"/>
  <c r="M93" i="2" a="1"/>
  <c r="M93" i="2" s="1"/>
  <c r="M94" i="2" a="1"/>
  <c r="M94" i="2" s="1"/>
  <c r="M95" i="2" a="1"/>
  <c r="M95" i="2" s="1"/>
  <c r="M96" i="2" a="1"/>
  <c r="M96" i="2" s="1"/>
  <c r="M97" i="2" a="1"/>
  <c r="M97" i="2" s="1"/>
  <c r="M98" i="2" a="1"/>
  <c r="M98" i="2" s="1"/>
  <c r="M99" i="2" a="1"/>
  <c r="M99" i="2" s="1"/>
  <c r="M100" i="2" a="1"/>
  <c r="M100" i="2" s="1"/>
  <c r="M101" i="2" a="1"/>
  <c r="M101" i="2" s="1"/>
  <c r="M102" i="2" a="1"/>
  <c r="M102" i="2" s="1"/>
  <c r="M103" i="2" a="1"/>
  <c r="M103" i="2" s="1"/>
  <c r="M104" i="2" a="1"/>
  <c r="M104" i="2" s="1"/>
  <c r="M105" i="2" a="1"/>
  <c r="M105" i="2" s="1"/>
  <c r="M106" i="2" a="1"/>
  <c r="M106" i="2" s="1"/>
  <c r="M107" i="2" a="1"/>
  <c r="M107" i="2" s="1"/>
  <c r="M108" i="2" a="1"/>
  <c r="M108" i="2" s="1"/>
  <c r="M109" i="2" a="1"/>
  <c r="M109" i="2" s="1"/>
  <c r="M110" i="2" a="1"/>
  <c r="M110" i="2" s="1"/>
  <c r="M111" i="2" a="1"/>
  <c r="M111" i="2" s="1"/>
  <c r="M112" i="2" a="1"/>
  <c r="M112" i="2" s="1"/>
  <c r="M113" i="2" a="1"/>
  <c r="M113" i="2" s="1"/>
  <c r="M114" i="2" a="1"/>
  <c r="M114" i="2" s="1"/>
  <c r="M115" i="2" a="1"/>
  <c r="M115" i="2" s="1"/>
  <c r="M116" i="2" a="1"/>
  <c r="M116" i="2" s="1"/>
  <c r="M117" i="2" a="1"/>
  <c r="M117" i="2" s="1"/>
  <c r="M118" i="2" a="1"/>
  <c r="M118" i="2" s="1"/>
  <c r="M119" i="2" a="1"/>
  <c r="M119" i="2" s="1"/>
  <c r="M120" i="2" a="1"/>
  <c r="M120" i="2" s="1"/>
  <c r="M121" i="2" a="1"/>
  <c r="M121" i="2" s="1"/>
  <c r="M122" i="2" a="1"/>
  <c r="M122" i="2" s="1"/>
  <c r="M123" i="2" a="1"/>
  <c r="M123" i="2" s="1"/>
  <c r="M124" i="2" a="1"/>
  <c r="M124" i="2" s="1"/>
  <c r="M125" i="2" a="1"/>
  <c r="M125" i="2" s="1"/>
  <c r="M126" i="2" a="1"/>
  <c r="M126" i="2" s="1"/>
  <c r="M127" i="2" a="1"/>
  <c r="M127" i="2" s="1"/>
  <c r="M128" i="2" a="1"/>
  <c r="M128" i="2" s="1"/>
  <c r="M129" i="2" a="1"/>
  <c r="M129" i="2" s="1"/>
  <c r="M130" i="2" a="1"/>
  <c r="M130" i="2" s="1"/>
  <c r="M131" i="2" a="1"/>
  <c r="M131" i="2" s="1"/>
  <c r="M132" i="2" a="1"/>
  <c r="M132" i="2" s="1"/>
  <c r="M133" i="2" a="1"/>
  <c r="M133" i="2" s="1"/>
  <c r="M134" i="2" a="1"/>
  <c r="M134" i="2" s="1"/>
  <c r="M135" i="2" a="1"/>
  <c r="M135" i="2" s="1"/>
  <c r="M136" i="2" a="1"/>
  <c r="M136" i="2" s="1"/>
  <c r="M137" i="2" a="1"/>
  <c r="M137" i="2" s="1"/>
  <c r="M138" i="2" a="1"/>
  <c r="M138" i="2" s="1"/>
  <c r="M141" i="2" a="1"/>
  <c r="M141" i="2" s="1"/>
  <c r="M142" i="2" a="1"/>
  <c r="M142" i="2" s="1"/>
  <c r="M143" i="2" a="1"/>
  <c r="M143" i="2" s="1"/>
  <c r="M144" i="2" a="1"/>
  <c r="M144" i="2" s="1"/>
  <c r="M145" i="2" a="1"/>
  <c r="M145" i="2" s="1"/>
  <c r="M146" i="2" a="1"/>
  <c r="M146" i="2" s="1"/>
  <c r="M147" i="2" a="1"/>
  <c r="M147" i="2" s="1"/>
  <c r="M148" i="2" a="1"/>
  <c r="M148" i="2" s="1"/>
  <c r="M149" i="2" a="1"/>
  <c r="M149" i="2" s="1"/>
  <c r="M150" i="2" a="1"/>
  <c r="M150" i="2" s="1"/>
  <c r="M151" i="2" a="1"/>
  <c r="M151" i="2" s="1"/>
  <c r="M152" i="2" a="1"/>
  <c r="M152" i="2" s="1"/>
  <c r="M153" i="2" a="1"/>
  <c r="M153" i="2" s="1"/>
  <c r="M154" i="2" a="1"/>
  <c r="M154" i="2" s="1"/>
  <c r="M155" i="2" a="1"/>
  <c r="M155" i="2" s="1"/>
  <c r="M156" i="2" a="1"/>
  <c r="M156" i="2" s="1"/>
  <c r="M157" i="2" a="1"/>
  <c r="M157" i="2" s="1"/>
  <c r="M158" i="2" a="1"/>
  <c r="M158" i="2" s="1"/>
  <c r="M159" i="2" a="1"/>
  <c r="M159" i="2" s="1"/>
  <c r="M160" i="2" a="1"/>
  <c r="M160" i="2" s="1"/>
  <c r="M161" i="2" a="1"/>
  <c r="M161" i="2" s="1"/>
  <c r="M162" i="2" a="1"/>
  <c r="M162" i="2" s="1"/>
  <c r="M163" i="2" a="1"/>
  <c r="M163" i="2" s="1"/>
  <c r="M164" i="2" a="1"/>
  <c r="M164" i="2" s="1"/>
  <c r="M165" i="2" a="1"/>
  <c r="M165" i="2" s="1"/>
  <c r="M166" i="2" a="1"/>
  <c r="M166" i="2" s="1"/>
  <c r="M167" i="2" a="1"/>
  <c r="M167" i="2" s="1"/>
  <c r="M168" i="2" a="1"/>
  <c r="M168" i="2" s="1"/>
  <c r="M169" i="2" a="1"/>
  <c r="M169" i="2" s="1"/>
  <c r="M170" i="2" a="1"/>
  <c r="M170" i="2" s="1"/>
  <c r="M171" i="2" a="1"/>
  <c r="M171" i="2" s="1"/>
  <c r="M172" i="2" a="1"/>
  <c r="M172" i="2" s="1"/>
  <c r="M173" i="2" a="1"/>
  <c r="M173" i="2" s="1"/>
  <c r="M174" i="2" a="1"/>
  <c r="M174" i="2" s="1"/>
  <c r="M175" i="2" a="1"/>
  <c r="M175" i="2" s="1"/>
  <c r="M176" i="2" a="1"/>
  <c r="M176" i="2" s="1"/>
  <c r="M177" i="2" a="1"/>
  <c r="M177" i="2" s="1"/>
  <c r="M178" i="2" a="1"/>
  <c r="M178" i="2" s="1"/>
  <c r="M179" i="2" a="1"/>
  <c r="M179" i="2" s="1"/>
  <c r="M180" i="2" a="1"/>
  <c r="M180" i="2" s="1"/>
  <c r="M181" i="2" a="1"/>
  <c r="M181" i="2" s="1"/>
  <c r="M182" i="2" a="1"/>
  <c r="M182" i="2" s="1"/>
  <c r="M183" i="2" a="1"/>
  <c r="M183" i="2" s="1"/>
  <c r="M185" i="2" a="1"/>
  <c r="M185" i="2" s="1"/>
  <c r="M186" i="2" a="1"/>
  <c r="M186" i="2" s="1"/>
  <c r="M187" i="2" a="1"/>
  <c r="M187" i="2" s="1"/>
  <c r="M188" i="2" a="1"/>
  <c r="M188" i="2" s="1"/>
  <c r="M189" i="2" a="1"/>
  <c r="M189" i="2" s="1"/>
  <c r="M190" i="2" a="1"/>
  <c r="M190" i="2" s="1"/>
  <c r="M191" i="2" a="1"/>
  <c r="M191" i="2" s="1"/>
  <c r="M192" i="2" a="1"/>
  <c r="M192" i="2" s="1"/>
  <c r="M193" i="2" a="1"/>
  <c r="M193" i="2" s="1"/>
  <c r="M194" i="2" a="1"/>
  <c r="M194" i="2" s="1"/>
  <c r="M195" i="2" a="1"/>
  <c r="M195" i="2" s="1"/>
  <c r="M196" i="2" a="1"/>
  <c r="M196" i="2" s="1"/>
  <c r="M197" i="2" a="1"/>
  <c r="M197" i="2" s="1"/>
  <c r="M198" i="2" a="1"/>
  <c r="M198" i="2" s="1"/>
  <c r="M199" i="2" a="1"/>
  <c r="M199" i="2" s="1"/>
  <c r="M200" i="2" a="1"/>
  <c r="M200" i="2" s="1"/>
  <c r="M201" i="2" a="1"/>
  <c r="M201" i="2" s="1"/>
  <c r="M202" i="2" a="1"/>
  <c r="M202" i="2" s="1"/>
  <c r="M203" i="2" a="1"/>
  <c r="M203" i="2" s="1"/>
  <c r="M204" i="2" a="1"/>
  <c r="M204" i="2" s="1"/>
  <c r="M205" i="2" a="1"/>
  <c r="M205" i="2" s="1"/>
  <c r="M206" i="2" a="1"/>
  <c r="M206" i="2" s="1"/>
  <c r="M211" i="2" a="1"/>
  <c r="M211" i="2" s="1"/>
  <c r="M212" i="2" a="1"/>
  <c r="M212" i="2" s="1"/>
  <c r="M213" i="2" a="1"/>
  <c r="M213" i="2" s="1"/>
  <c r="M214" i="2" a="1"/>
  <c r="M214" i="2" s="1"/>
  <c r="M215" i="2" a="1"/>
  <c r="M215" i="2" s="1"/>
  <c r="M216" i="2" a="1"/>
  <c r="M216" i="2" s="1"/>
  <c r="M217" i="2" a="1"/>
  <c r="M217" i="2" s="1"/>
  <c r="M218" i="2" a="1"/>
  <c r="M218" i="2" s="1"/>
  <c r="M219" i="2" a="1"/>
  <c r="M219" i="2" s="1"/>
  <c r="M220" i="2" a="1"/>
  <c r="M220" i="2" s="1"/>
  <c r="M221" i="2" a="1"/>
  <c r="M221" i="2" s="1"/>
  <c r="M222" i="2" a="1"/>
  <c r="M222" i="2" s="1"/>
  <c r="M223" i="2" a="1"/>
  <c r="M223" i="2" s="1"/>
  <c r="M224" i="2" a="1"/>
  <c r="M224" i="2" s="1"/>
  <c r="M225" i="2" a="1"/>
  <c r="M225" i="2" s="1"/>
  <c r="M229" i="2" a="1"/>
  <c r="M229" i="2" s="1"/>
  <c r="M230" i="2" a="1"/>
  <c r="M230" i="2" s="1"/>
  <c r="M231" i="2" a="1"/>
  <c r="M231" i="2" s="1"/>
  <c r="M232" i="2" a="1"/>
  <c r="M232" i="2" s="1"/>
  <c r="M233" i="2" a="1"/>
  <c r="M233" i="2" s="1"/>
  <c r="M234" i="2" a="1"/>
  <c r="M234" i="2" s="1"/>
  <c r="M235" i="2" a="1"/>
  <c r="M235" i="2" s="1"/>
  <c r="M236" i="2" a="1"/>
  <c r="M236" i="2" s="1"/>
  <c r="M237" i="2" a="1"/>
  <c r="M237" i="2" s="1"/>
  <c r="M238" i="2" a="1"/>
  <c r="M238" i="2" s="1"/>
  <c r="M240" i="2" a="1"/>
  <c r="M240" i="2" s="1"/>
  <c r="M241" i="2" a="1"/>
  <c r="M241" i="2" s="1"/>
  <c r="M242" i="2" a="1"/>
  <c r="M242" i="2" s="1"/>
  <c r="M243" i="2" a="1"/>
  <c r="M243" i="2" s="1"/>
  <c r="M245" i="2" a="1"/>
  <c r="M245" i="2" s="1"/>
  <c r="M246" i="2" a="1"/>
  <c r="M246" i="2" s="1"/>
  <c r="M247" i="2" a="1"/>
  <c r="M247" i="2" s="1"/>
  <c r="M248" i="2" a="1"/>
  <c r="M248" i="2" s="1"/>
  <c r="M249" i="2" a="1"/>
  <c r="M249" i="2" s="1"/>
  <c r="M250" i="2" a="1"/>
  <c r="M250" i="2" s="1"/>
  <c r="M251" i="2" a="1"/>
  <c r="M251" i="2" s="1"/>
  <c r="M252" i="2" a="1"/>
  <c r="M252" i="2" s="1"/>
  <c r="M253" i="2" a="1"/>
  <c r="M253" i="2" s="1"/>
  <c r="M254" i="2" a="1"/>
  <c r="M254" i="2" s="1"/>
  <c r="M255" i="2" a="1"/>
  <c r="M255" i="2" s="1"/>
  <c r="M256" i="2" a="1"/>
  <c r="M256" i="2" s="1"/>
  <c r="M257" i="2" a="1"/>
  <c r="M257" i="2" s="1"/>
  <c r="M258" i="2" a="1"/>
  <c r="M258" i="2" s="1"/>
  <c r="M259" i="2" a="1"/>
  <c r="M259" i="2" s="1"/>
  <c r="M260" i="2" a="1"/>
  <c r="M260" i="2" s="1"/>
  <c r="M261" i="2" a="1"/>
  <c r="M261" i="2" s="1"/>
  <c r="M262" i="2" a="1"/>
  <c r="M262" i="2" s="1"/>
  <c r="M263" i="2" a="1"/>
  <c r="M263" i="2" s="1"/>
  <c r="M264" i="2" a="1"/>
  <c r="M264" i="2" s="1"/>
  <c r="M265" i="2" a="1"/>
  <c r="M265" i="2" s="1"/>
  <c r="M266" i="2" a="1"/>
  <c r="M266" i="2" s="1"/>
  <c r="M267" i="2" a="1"/>
  <c r="M267" i="2" s="1"/>
  <c r="M268" i="2" a="1"/>
  <c r="M268" i="2" s="1"/>
  <c r="M269" i="2" a="1"/>
  <c r="M269" i="2" s="1"/>
  <c r="M270" i="2" a="1"/>
  <c r="M270" i="2" s="1"/>
  <c r="M271" i="2" a="1"/>
  <c r="M271" i="2" s="1"/>
  <c r="M272" i="2" a="1"/>
  <c r="M272" i="2" s="1"/>
  <c r="M273" i="2" a="1"/>
  <c r="M273" i="2" s="1"/>
  <c r="M274" i="2" a="1"/>
  <c r="M274" i="2" s="1"/>
  <c r="M275" i="2" a="1"/>
  <c r="M275" i="2" s="1"/>
  <c r="M278" i="2" a="1"/>
  <c r="M278" i="2" s="1"/>
  <c r="M279" i="2" a="1"/>
  <c r="M279" i="2" s="1"/>
  <c r="M280" i="2" a="1"/>
  <c r="M280" i="2" s="1"/>
  <c r="M281" i="2" a="1"/>
  <c r="M281" i="2" s="1"/>
  <c r="M282" i="2" a="1"/>
  <c r="M282" i="2" s="1"/>
  <c r="M283" i="2" a="1"/>
  <c r="M283" i="2" s="1"/>
  <c r="M284" i="2" a="1"/>
  <c r="M284" i="2" s="1"/>
  <c r="M285" i="2" a="1"/>
  <c r="M285" i="2" s="1"/>
  <c r="M286" i="2" a="1"/>
  <c r="M286" i="2" s="1"/>
  <c r="M287" i="2" a="1"/>
  <c r="M287" i="2" s="1"/>
  <c r="M288" i="2" a="1"/>
  <c r="M288" i="2" s="1"/>
  <c r="M292" i="2" a="1"/>
  <c r="M292" i="2" s="1"/>
  <c r="M294" i="2" a="1"/>
  <c r="M294" i="2" s="1"/>
  <c r="M295" i="2" a="1"/>
  <c r="M295" i="2" s="1"/>
  <c r="M296" i="2" a="1"/>
  <c r="M296" i="2" s="1"/>
  <c r="M297" i="2" a="1"/>
  <c r="M297" i="2" s="1"/>
  <c r="M298" i="2" a="1"/>
  <c r="M298" i="2" s="1"/>
  <c r="M299" i="2" a="1"/>
  <c r="M299" i="2" s="1"/>
  <c r="M300" i="2" a="1"/>
  <c r="M300" i="2" s="1"/>
  <c r="M302" i="2" a="1"/>
  <c r="M302" i="2" s="1"/>
  <c r="M303" i="2" a="1"/>
  <c r="M303" i="2" s="1"/>
  <c r="M304" i="2" a="1"/>
  <c r="M304" i="2" s="1"/>
  <c r="M305" i="2" a="1"/>
  <c r="M305" i="2" s="1"/>
  <c r="M306" i="2" a="1"/>
  <c r="M306" i="2" s="1"/>
  <c r="M307" i="2" a="1"/>
  <c r="M307" i="2" s="1"/>
  <c r="M308" i="2" a="1"/>
  <c r="M308" i="2" s="1"/>
  <c r="M309" i="2" a="1"/>
  <c r="M309" i="2" s="1"/>
  <c r="M310" i="2" a="1"/>
  <c r="M310" i="2" s="1"/>
  <c r="M311" i="2" a="1"/>
  <c r="M311" i="2" s="1"/>
  <c r="M312" i="2" a="1"/>
  <c r="M312" i="2" s="1"/>
  <c r="M313" i="2" a="1"/>
  <c r="M313" i="2" s="1"/>
  <c r="M314" i="2" a="1"/>
  <c r="M314" i="2" s="1"/>
  <c r="M315" i="2" a="1"/>
  <c r="M315" i="2" s="1"/>
  <c r="M317" i="2" a="1"/>
  <c r="M317" i="2" s="1"/>
  <c r="M318" i="2" a="1"/>
  <c r="M318" i="2" s="1"/>
  <c r="M319" i="2" a="1"/>
  <c r="M319" i="2" s="1"/>
  <c r="M320" i="2" a="1"/>
  <c r="M320" i="2" s="1"/>
  <c r="M321" i="2" a="1"/>
  <c r="M321" i="2" s="1"/>
  <c r="M322" i="2" a="1"/>
  <c r="M322" i="2" s="1"/>
  <c r="M323" i="2" a="1"/>
  <c r="M323" i="2" s="1"/>
  <c r="M325" i="2" a="1"/>
  <c r="M325" i="2" s="1"/>
  <c r="M326" i="2" a="1"/>
  <c r="M326" i="2" s="1"/>
  <c r="M327" i="2" a="1"/>
  <c r="M327" i="2" s="1"/>
  <c r="M330" i="2" a="1"/>
  <c r="M330" i="2" s="1"/>
  <c r="M332" i="2" a="1"/>
  <c r="M332" i="2" s="1"/>
  <c r="M333" i="2" a="1"/>
  <c r="M333" i="2" s="1"/>
  <c r="M334" i="2" a="1"/>
  <c r="M334" i="2" s="1"/>
  <c r="M335" i="2" a="1"/>
  <c r="M335" i="2" s="1"/>
  <c r="M336" i="2" a="1"/>
  <c r="M336" i="2" s="1"/>
  <c r="M337" i="2" a="1"/>
  <c r="M337" i="2" s="1"/>
  <c r="M338" i="2" a="1"/>
  <c r="M338" i="2" s="1"/>
  <c r="M339" i="2" a="1"/>
  <c r="M339" i="2" s="1"/>
  <c r="M340" i="2" a="1"/>
  <c r="M340" i="2" s="1"/>
  <c r="M341" i="2" a="1"/>
  <c r="M341" i="2" s="1"/>
  <c r="M342" i="2" a="1"/>
  <c r="M342" i="2" s="1"/>
  <c r="M343" i="2" a="1"/>
  <c r="M343" i="2" s="1"/>
  <c r="M344" i="2" a="1"/>
  <c r="M344" i="2" s="1"/>
  <c r="M345" i="2" a="1"/>
  <c r="M345" i="2" s="1"/>
  <c r="M346" i="2" a="1"/>
  <c r="M346" i="2" s="1"/>
  <c r="M347" i="2" a="1"/>
  <c r="M347" i="2" s="1"/>
  <c r="M348" i="2" a="1"/>
  <c r="M348" i="2" s="1"/>
  <c r="M349" i="2" a="1"/>
  <c r="M349" i="2" s="1"/>
  <c r="M350" i="2" a="1"/>
  <c r="M350" i="2" s="1"/>
  <c r="M351" i="2" a="1"/>
  <c r="M351" i="2" s="1"/>
  <c r="M352" i="2" a="1"/>
  <c r="M352" i="2" s="1"/>
  <c r="M353" i="2" a="1"/>
  <c r="M353" i="2" s="1"/>
  <c r="M354" i="2" a="1"/>
  <c r="M354" i="2" s="1"/>
  <c r="M355" i="2" a="1"/>
  <c r="M355" i="2" s="1"/>
  <c r="M356" i="2" a="1"/>
  <c r="M356" i="2" s="1"/>
  <c r="M357" i="2" a="1"/>
  <c r="M357" i="2" s="1"/>
  <c r="M358" i="2" a="1"/>
  <c r="M358" i="2" s="1"/>
  <c r="M360" i="2" a="1"/>
  <c r="M360" i="2" s="1"/>
  <c r="M361" i="2" a="1"/>
  <c r="M361" i="2" s="1"/>
  <c r="M362" i="2" a="1"/>
  <c r="M362" i="2" s="1"/>
  <c r="M363" i="2" a="1"/>
  <c r="M363" i="2" s="1"/>
  <c r="M364" i="2" a="1"/>
  <c r="M364" i="2" s="1"/>
  <c r="M365" i="2" a="1"/>
  <c r="M365" i="2" s="1"/>
  <c r="M366" i="2" a="1"/>
  <c r="M366" i="2" s="1"/>
  <c r="M367" i="2" a="1"/>
  <c r="M367" i="2" s="1"/>
  <c r="M368" i="2" a="1"/>
  <c r="M368" i="2" s="1"/>
  <c r="M369" i="2" a="1"/>
  <c r="M369" i="2" s="1"/>
  <c r="M370" i="2" a="1"/>
  <c r="M370" i="2" s="1"/>
  <c r="M371" i="2" a="1"/>
  <c r="M371" i="2" s="1"/>
  <c r="M372" i="2" a="1"/>
  <c r="M372" i="2" s="1"/>
  <c r="M373" i="2" a="1"/>
  <c r="M373" i="2" s="1"/>
  <c r="M374" i="2" a="1"/>
  <c r="M374" i="2" s="1"/>
  <c r="M375" i="2" a="1"/>
  <c r="M375" i="2" s="1"/>
  <c r="M376" i="2" a="1"/>
  <c r="M376" i="2" s="1"/>
  <c r="M377" i="2" a="1"/>
  <c r="M377" i="2" s="1"/>
  <c r="M378" i="2" a="1"/>
  <c r="M378" i="2" s="1"/>
  <c r="M379" i="2" a="1"/>
  <c r="M379" i="2" s="1"/>
  <c r="M380" i="2" a="1"/>
  <c r="M380" i="2" s="1"/>
  <c r="M381" i="2" a="1"/>
  <c r="M381" i="2" s="1"/>
  <c r="M382" i="2" a="1"/>
  <c r="M382" i="2" s="1"/>
  <c r="M383" i="2" a="1"/>
  <c r="M383" i="2" s="1"/>
  <c r="M384" i="2" a="1"/>
  <c r="M384" i="2" s="1"/>
  <c r="M385" i="2" a="1"/>
  <c r="M385" i="2" s="1"/>
  <c r="M386" i="2" a="1"/>
  <c r="M386" i="2" s="1"/>
  <c r="M387" i="2" a="1"/>
  <c r="M387" i="2" s="1"/>
  <c r="M388" i="2" a="1"/>
  <c r="M388" i="2" s="1"/>
  <c r="M389" i="2" a="1"/>
  <c r="M389" i="2" s="1"/>
  <c r="M390" i="2" a="1"/>
  <c r="M390" i="2" s="1"/>
  <c r="M391" i="2" a="1"/>
  <c r="M391" i="2" s="1"/>
  <c r="M393" i="2" a="1"/>
  <c r="M393" i="2" s="1"/>
  <c r="M394" i="2" a="1"/>
  <c r="M394" i="2" s="1"/>
  <c r="M395" i="2" a="1"/>
  <c r="M395" i="2" s="1"/>
  <c r="M396" i="2" a="1"/>
  <c r="M396" i="2" s="1"/>
  <c r="M397" i="2" a="1"/>
  <c r="M397" i="2" s="1"/>
  <c r="M398" i="2" a="1"/>
  <c r="M398" i="2" s="1"/>
  <c r="M399" i="2" a="1"/>
  <c r="M399" i="2" s="1"/>
  <c r="M400" i="2" a="1"/>
  <c r="M400" i="2" s="1"/>
  <c r="M401" i="2" a="1"/>
  <c r="M401" i="2" s="1"/>
  <c r="M402" i="2" a="1"/>
  <c r="M402" i="2" s="1"/>
  <c r="M403" i="2" a="1"/>
  <c r="M403" i="2" s="1"/>
  <c r="M404" i="2" a="1"/>
  <c r="M404" i="2" s="1"/>
  <c r="M405" i="2" a="1"/>
  <c r="M405" i="2" s="1"/>
  <c r="M406" i="2" a="1"/>
  <c r="M406" i="2" s="1"/>
  <c r="M407" i="2" a="1"/>
  <c r="M407" i="2" s="1"/>
  <c r="M408" i="2" a="1"/>
  <c r="M408" i="2" s="1"/>
  <c r="M409" i="2" a="1"/>
  <c r="M409" i="2" s="1"/>
  <c r="M412" i="2" a="1"/>
  <c r="M412" i="2" s="1"/>
  <c r="M413" i="2" a="1"/>
  <c r="M413" i="2" s="1"/>
  <c r="M414" i="2" a="1"/>
  <c r="M414" i="2" s="1"/>
  <c r="M415" i="2" a="1"/>
  <c r="M415" i="2" s="1"/>
  <c r="M416" i="2" a="1"/>
  <c r="M416" i="2" s="1"/>
  <c r="M417" i="2" a="1"/>
  <c r="M417" i="2" s="1"/>
  <c r="M418" i="2" a="1"/>
  <c r="M418" i="2" s="1"/>
  <c r="M419" i="2" a="1"/>
  <c r="M419" i="2" s="1"/>
  <c r="M420" i="2" a="1"/>
  <c r="M420" i="2" s="1"/>
  <c r="M421" i="2" a="1"/>
  <c r="M421" i="2" s="1"/>
  <c r="M422" i="2" a="1"/>
  <c r="M422" i="2" s="1"/>
  <c r="M423" i="2" a="1"/>
  <c r="M423" i="2" s="1"/>
  <c r="M424" i="2" a="1"/>
  <c r="M424" i="2" s="1"/>
  <c r="M425" i="2" a="1"/>
  <c r="M425" i="2" s="1"/>
  <c r="M426" i="2" a="1"/>
  <c r="M426" i="2" s="1"/>
  <c r="M427" i="2" a="1"/>
  <c r="M427" i="2" s="1"/>
  <c r="M428" i="2" a="1"/>
  <c r="M428" i="2" s="1"/>
  <c r="M429" i="2" a="1"/>
  <c r="M429" i="2" s="1"/>
  <c r="M430" i="2" a="1"/>
  <c r="M430" i="2" s="1"/>
  <c r="M431" i="2" a="1"/>
  <c r="M431" i="2" s="1"/>
  <c r="M432" i="2" a="1"/>
  <c r="M432" i="2" s="1"/>
  <c r="M433" i="2" a="1"/>
  <c r="M433" i="2" s="1"/>
  <c r="M434" i="2" a="1"/>
  <c r="M434" i="2" s="1"/>
  <c r="M435" i="2" a="1"/>
  <c r="M435" i="2" s="1"/>
  <c r="M436" i="2" a="1"/>
  <c r="M436" i="2" s="1"/>
  <c r="M437" i="2" a="1"/>
  <c r="M437" i="2" s="1"/>
  <c r="M438" i="2" a="1"/>
  <c r="M438" i="2" s="1"/>
  <c r="M439" i="2" a="1"/>
  <c r="M439" i="2" s="1"/>
  <c r="M440" i="2" a="1"/>
  <c r="M440" i="2" s="1"/>
  <c r="M441" i="2" a="1"/>
  <c r="M441" i="2" s="1"/>
  <c r="M442" i="2" a="1"/>
  <c r="M442" i="2" s="1"/>
  <c r="M444" i="2" a="1"/>
  <c r="M444" i="2" s="1"/>
  <c r="M445" i="2" a="1"/>
  <c r="M445" i="2" s="1"/>
  <c r="M446" i="2" a="1"/>
  <c r="M446" i="2" s="1"/>
  <c r="M447" i="2" a="1"/>
  <c r="M447" i="2" s="1"/>
  <c r="M448" i="2" a="1"/>
  <c r="M448" i="2" s="1"/>
  <c r="M449" i="2" a="1"/>
  <c r="M449" i="2" s="1"/>
  <c r="M450" i="2" a="1"/>
  <c r="M450" i="2" s="1"/>
  <c r="M451" i="2" a="1"/>
  <c r="M451" i="2" s="1"/>
  <c r="M452" i="2" a="1"/>
  <c r="M452" i="2" s="1"/>
  <c r="M453" i="2" a="1"/>
  <c r="M453" i="2" s="1"/>
  <c r="M454" i="2" a="1"/>
  <c r="M454" i="2" s="1"/>
  <c r="M455" i="2" a="1"/>
  <c r="M455" i="2" s="1"/>
  <c r="M456" i="2" a="1"/>
  <c r="M456" i="2" s="1"/>
  <c r="M457" i="2" a="1"/>
  <c r="M457" i="2" s="1"/>
  <c r="M458" i="2" a="1"/>
  <c r="M458" i="2" s="1"/>
  <c r="M459" i="2" a="1"/>
  <c r="M459" i="2" s="1"/>
  <c r="M460" i="2" a="1"/>
  <c r="M460" i="2" s="1"/>
  <c r="M461" i="2" a="1"/>
  <c r="M461" i="2" s="1"/>
  <c r="M462" i="2" a="1"/>
  <c r="M462" i="2" s="1"/>
  <c r="M463" i="2" a="1"/>
  <c r="M463" i="2" s="1"/>
  <c r="M464" i="2" a="1"/>
  <c r="M464" i="2" s="1"/>
  <c r="M465" i="2" a="1"/>
  <c r="M465" i="2" s="1"/>
  <c r="M466" i="2" a="1"/>
  <c r="M466" i="2" s="1"/>
  <c r="M467" i="2" a="1"/>
  <c r="M467" i="2" s="1"/>
  <c r="M468" i="2" a="1"/>
  <c r="M468" i="2" s="1"/>
  <c r="M469" i="2" a="1"/>
  <c r="M469" i="2" s="1"/>
  <c r="M470" i="2" a="1"/>
  <c r="M470" i="2" s="1"/>
  <c r="M471" i="2" a="1"/>
  <c r="M471" i="2" s="1"/>
  <c r="M472" i="2" a="1"/>
  <c r="M472" i="2" s="1"/>
  <c r="M473" i="2" a="1"/>
  <c r="M473" i="2" s="1"/>
  <c r="M474" i="2" a="1"/>
  <c r="M474" i="2" s="1"/>
  <c r="M475" i="2" a="1"/>
  <c r="M475" i="2" s="1"/>
  <c r="M476" i="2" a="1"/>
  <c r="M476" i="2" s="1"/>
  <c r="M477" i="2" a="1"/>
  <c r="M477" i="2" s="1"/>
  <c r="M478" i="2" a="1"/>
  <c r="M478" i="2" s="1"/>
  <c r="M479" i="2" a="1"/>
  <c r="M479" i="2" s="1"/>
  <c r="M480" i="2" a="1"/>
  <c r="M480" i="2" s="1"/>
  <c r="M481" i="2" a="1"/>
  <c r="M481" i="2" s="1"/>
  <c r="M482" i="2" a="1"/>
  <c r="M482" i="2" s="1"/>
  <c r="M483" i="2" a="1"/>
  <c r="M483" i="2" s="1"/>
  <c r="M484" i="2" a="1"/>
  <c r="M484" i="2" s="1"/>
  <c r="M485" i="2" a="1"/>
  <c r="M485" i="2" s="1"/>
  <c r="M486" i="2" a="1"/>
  <c r="M486" i="2" s="1"/>
  <c r="M487" i="2" a="1"/>
  <c r="M487" i="2" s="1"/>
  <c r="M488" i="2" a="1"/>
  <c r="M488" i="2" s="1"/>
  <c r="M491" i="2" a="1"/>
  <c r="M491" i="2" s="1"/>
  <c r="M492" i="2" a="1"/>
  <c r="M492" i="2" s="1"/>
  <c r="M493" i="2" a="1"/>
  <c r="M493" i="2" s="1"/>
  <c r="M494" i="2" a="1"/>
  <c r="M494" i="2" s="1"/>
  <c r="M495" i="2" a="1"/>
  <c r="M495" i="2" s="1"/>
  <c r="M496" i="2" a="1"/>
  <c r="M496" i="2" s="1"/>
  <c r="M497" i="2" a="1"/>
  <c r="M497" i="2" s="1"/>
  <c r="M498" i="2" a="1"/>
  <c r="M498" i="2" s="1"/>
  <c r="M499" i="2" a="1"/>
  <c r="M499" i="2" s="1"/>
  <c r="M500" i="2" a="1"/>
  <c r="M500" i="2" s="1"/>
  <c r="M501" i="2" a="1"/>
  <c r="M501" i="2" s="1"/>
  <c r="M502" i="2" a="1"/>
  <c r="M502" i="2" s="1"/>
  <c r="M503" i="2" a="1"/>
  <c r="M503" i="2" s="1"/>
  <c r="M507" i="2" a="1"/>
  <c r="M507" i="2" s="1"/>
  <c r="M508" i="2" a="1"/>
  <c r="M508" i="2" s="1"/>
  <c r="M509" i="2" a="1"/>
  <c r="M509" i="2" s="1"/>
  <c r="M510" i="2" a="1"/>
  <c r="M510" i="2" s="1"/>
  <c r="M511" i="2" a="1"/>
  <c r="M511" i="2" s="1"/>
  <c r="M512" i="2" a="1"/>
  <c r="M512" i="2" s="1"/>
  <c r="M513" i="2" a="1"/>
  <c r="M513" i="2" s="1"/>
  <c r="M514" i="2" a="1"/>
  <c r="M514" i="2" s="1"/>
  <c r="M515" i="2" a="1"/>
  <c r="M515" i="2" s="1"/>
  <c r="M516" i="2" a="1"/>
  <c r="M516" i="2" s="1"/>
  <c r="M517" i="2" a="1"/>
  <c r="M517" i="2" s="1"/>
  <c r="M518" i="2" a="1"/>
  <c r="M518" i="2" s="1"/>
  <c r="M519" i="2" a="1"/>
  <c r="M519" i="2" s="1"/>
  <c r="M520" i="2" a="1"/>
  <c r="M520" i="2" s="1"/>
  <c r="M521" i="2" a="1"/>
  <c r="M521" i="2" s="1"/>
  <c r="M522" i="2" a="1"/>
  <c r="M522" i="2" s="1"/>
  <c r="M523" i="2" a="1"/>
  <c r="M523" i="2" s="1"/>
  <c r="M524" i="2" a="1"/>
  <c r="M524" i="2" s="1"/>
  <c r="M525" i="2" a="1"/>
  <c r="M525" i="2" s="1"/>
  <c r="M526" i="2" a="1"/>
  <c r="M526" i="2" s="1"/>
  <c r="M527" i="2" a="1"/>
  <c r="M527" i="2" s="1"/>
  <c r="M528" i="2" a="1"/>
  <c r="M528" i="2" s="1"/>
  <c r="M529" i="2" a="1"/>
  <c r="M529" i="2" s="1"/>
  <c r="M530" i="2" a="1"/>
  <c r="M530" i="2" s="1"/>
  <c r="M531" i="2" a="1"/>
  <c r="M531" i="2" s="1"/>
  <c r="M532" i="2" a="1"/>
  <c r="M532" i="2" s="1"/>
  <c r="M533" i="2" a="1"/>
  <c r="M533" i="2" s="1"/>
  <c r="M534" i="2" a="1"/>
  <c r="M534" i="2" s="1"/>
  <c r="M535" i="2" a="1"/>
  <c r="M535" i="2" s="1"/>
  <c r="M536" i="2" a="1"/>
  <c r="M536" i="2" s="1"/>
  <c r="M537" i="2" a="1"/>
  <c r="M537" i="2" s="1"/>
  <c r="M538" i="2" a="1"/>
  <c r="M538" i="2" s="1"/>
  <c r="M539" i="2" a="1"/>
  <c r="M539" i="2" s="1"/>
  <c r="M540" i="2" a="1"/>
  <c r="M540" i="2" s="1"/>
  <c r="M541" i="2" a="1"/>
  <c r="M541" i="2" s="1"/>
  <c r="M542" i="2" a="1"/>
  <c r="M542" i="2" s="1"/>
  <c r="M543" i="2" a="1"/>
  <c r="M543" i="2" s="1"/>
  <c r="M544" i="2" a="1"/>
  <c r="M544" i="2" s="1"/>
  <c r="M545" i="2" a="1"/>
  <c r="M545" i="2" s="1"/>
  <c r="M546" i="2" a="1"/>
  <c r="M546" i="2" s="1"/>
  <c r="M547" i="2" a="1"/>
  <c r="M547" i="2" s="1"/>
  <c r="M549" i="2" a="1"/>
  <c r="M549" i="2" s="1"/>
  <c r="M550" i="2" a="1"/>
  <c r="M550" i="2" s="1"/>
  <c r="M551" i="2" a="1"/>
  <c r="M551" i="2" s="1"/>
  <c r="M552" i="2" a="1"/>
  <c r="M552" i="2" s="1"/>
  <c r="M553" i="2" a="1"/>
  <c r="M553" i="2" s="1"/>
  <c r="M554" i="2" a="1"/>
  <c r="M554" i="2" s="1"/>
  <c r="M555" i="2" a="1"/>
  <c r="M555" i="2" s="1"/>
  <c r="M556" i="2" a="1"/>
  <c r="M556" i="2" s="1"/>
  <c r="M557" i="2" a="1"/>
  <c r="M557" i="2" s="1"/>
  <c r="M558" i="2" a="1"/>
  <c r="M558" i="2" s="1"/>
  <c r="M559" i="2" a="1"/>
  <c r="M559" i="2" s="1"/>
  <c r="M560" i="2" a="1"/>
  <c r="M560" i="2" s="1"/>
  <c r="M561" i="2" a="1"/>
  <c r="M561" i="2" s="1"/>
  <c r="M562" i="2" a="1"/>
  <c r="M562" i="2" s="1"/>
  <c r="M563" i="2" a="1"/>
  <c r="M563" i="2" s="1"/>
  <c r="M564" i="2" a="1"/>
  <c r="M564" i="2" s="1"/>
  <c r="M565" i="2" a="1"/>
  <c r="M565" i="2" s="1"/>
  <c r="M566" i="2" a="1"/>
  <c r="M566" i="2" s="1"/>
  <c r="M567" i="2" a="1"/>
  <c r="M567" i="2" s="1"/>
  <c r="M568" i="2" a="1"/>
  <c r="M568" i="2" s="1"/>
  <c r="M569" i="2" a="1"/>
  <c r="M569" i="2" s="1"/>
  <c r="M570" i="2" a="1"/>
  <c r="M570" i="2" s="1"/>
  <c r="M574" i="2" a="1"/>
  <c r="M574" i="2" s="1"/>
  <c r="M575" i="2" a="1"/>
  <c r="M575" i="2" s="1"/>
  <c r="M576" i="2" a="1"/>
  <c r="M576" i="2" s="1"/>
  <c r="M577" i="2" a="1"/>
  <c r="M577" i="2" s="1"/>
  <c r="M578" i="2" a="1"/>
  <c r="M578" i="2" s="1"/>
  <c r="M579" i="2" a="1"/>
  <c r="M579" i="2" s="1"/>
  <c r="M580" i="2" a="1"/>
  <c r="M580" i="2" s="1"/>
  <c r="M581" i="2" a="1"/>
  <c r="M581" i="2" s="1"/>
  <c r="M582" i="2" a="1"/>
  <c r="M582" i="2" s="1"/>
  <c r="M583" i="2" a="1"/>
  <c r="M583" i="2" s="1"/>
  <c r="M584" i="2" a="1"/>
  <c r="M584" i="2" s="1"/>
  <c r="M585" i="2" a="1"/>
  <c r="M585" i="2" s="1"/>
  <c r="M586" i="2" a="1"/>
  <c r="M586" i="2" s="1"/>
  <c r="M587" i="2" a="1"/>
  <c r="M587" i="2" s="1"/>
  <c r="M588" i="2" a="1"/>
  <c r="M588" i="2" s="1"/>
  <c r="M589" i="2" a="1"/>
  <c r="M589" i="2" s="1"/>
  <c r="M590" i="2" a="1"/>
  <c r="M590" i="2" s="1"/>
  <c r="M591" i="2" a="1"/>
  <c r="M591" i="2" s="1"/>
  <c r="M592" i="2" a="1"/>
  <c r="M592" i="2" s="1"/>
  <c r="M593" i="2" a="1"/>
  <c r="M593" i="2" s="1"/>
  <c r="M594" i="2" a="1"/>
  <c r="M594" i="2" s="1"/>
  <c r="M595" i="2" a="1"/>
  <c r="M595" i="2" s="1"/>
  <c r="M596" i="2" a="1"/>
  <c r="M596" i="2" s="1"/>
  <c r="M597" i="2" a="1"/>
  <c r="M597" i="2" s="1"/>
  <c r="M598" i="2" a="1"/>
  <c r="M598" i="2" s="1"/>
  <c r="M599" i="2" a="1"/>
  <c r="M599" i="2" s="1"/>
  <c r="M600" i="2" a="1"/>
  <c r="M600" i="2" s="1"/>
  <c r="M601" i="2" a="1"/>
  <c r="M601" i="2" s="1"/>
  <c r="M602" i="2" a="1"/>
  <c r="M602" i="2" s="1"/>
  <c r="M603" i="2" a="1"/>
  <c r="M603" i="2" s="1"/>
  <c r="M604" i="2" a="1"/>
  <c r="M604" i="2" s="1"/>
  <c r="M605" i="2" a="1"/>
  <c r="M605" i="2" s="1"/>
  <c r="M606" i="2" a="1"/>
  <c r="M606" i="2" s="1"/>
  <c r="M607" i="2" a="1"/>
  <c r="M607" i="2" s="1"/>
  <c r="M608" i="2" a="1"/>
  <c r="M608" i="2" s="1"/>
  <c r="M609" i="2" a="1"/>
  <c r="M609" i="2" s="1"/>
  <c r="M610" i="2" a="1"/>
  <c r="M610" i="2" s="1"/>
  <c r="M611" i="2" a="1"/>
  <c r="M611" i="2" s="1"/>
  <c r="M612" i="2" a="1"/>
  <c r="M612" i="2" s="1"/>
  <c r="M613" i="2" a="1"/>
  <c r="M613" i="2" s="1"/>
  <c r="M615" i="2" a="1"/>
  <c r="M615" i="2" s="1"/>
  <c r="M616" i="2" a="1"/>
  <c r="M616" i="2" s="1"/>
  <c r="M617" i="2" a="1"/>
  <c r="M617" i="2" s="1"/>
  <c r="M620" i="2" a="1"/>
  <c r="M620" i="2" s="1"/>
  <c r="M621" i="2" a="1"/>
  <c r="M621" i="2" s="1"/>
  <c r="M622" i="2" a="1"/>
  <c r="M622" i="2" s="1"/>
  <c r="M623" i="2" a="1"/>
  <c r="M623" i="2" s="1"/>
  <c r="M624" i="2" a="1"/>
  <c r="M624" i="2" s="1"/>
  <c r="M625" i="2" a="1"/>
  <c r="M625" i="2" s="1"/>
  <c r="M626" i="2" a="1"/>
  <c r="M626" i="2" s="1"/>
  <c r="M627" i="2" a="1"/>
  <c r="M627" i="2" s="1"/>
  <c r="M628" i="2" a="1"/>
  <c r="M628" i="2" s="1"/>
  <c r="M629" i="2" a="1"/>
  <c r="M629" i="2" s="1"/>
  <c r="M630" i="2" a="1"/>
  <c r="M630" i="2" s="1"/>
  <c r="M631" i="2" a="1"/>
  <c r="M631" i="2" s="1"/>
  <c r="M633" i="2" a="1"/>
  <c r="M633" i="2" s="1"/>
  <c r="M634" i="2" a="1"/>
  <c r="M634" i="2" s="1"/>
  <c r="M635" i="2" a="1"/>
  <c r="M635" i="2" s="1"/>
  <c r="M636" i="2" a="1"/>
  <c r="M636" i="2" s="1"/>
  <c r="M637" i="2" a="1"/>
  <c r="M637" i="2" s="1"/>
  <c r="M638" i="2" a="1"/>
  <c r="M638" i="2" s="1"/>
  <c r="M639" i="2" a="1"/>
  <c r="M639" i="2" s="1"/>
  <c r="M640" i="2" a="1"/>
  <c r="M640" i="2" s="1"/>
  <c r="M641" i="2" a="1"/>
  <c r="M641" i="2" s="1"/>
  <c r="M642" i="2" a="1"/>
  <c r="M642" i="2" s="1"/>
  <c r="M643" i="2" a="1"/>
  <c r="M643" i="2" s="1"/>
  <c r="M644" i="2" a="1"/>
  <c r="M644" i="2" s="1"/>
  <c r="M645" i="2" a="1"/>
  <c r="M645" i="2" s="1"/>
  <c r="M646" i="2" a="1"/>
  <c r="M646" i="2" s="1"/>
  <c r="M647" i="2" a="1"/>
  <c r="M647" i="2" s="1"/>
  <c r="M648" i="2" a="1"/>
  <c r="M648" i="2" s="1"/>
  <c r="M649" i="2" a="1"/>
  <c r="M649" i="2" s="1"/>
  <c r="M650" i="2" a="1"/>
  <c r="M650" i="2" s="1"/>
  <c r="M651" i="2" a="1"/>
  <c r="M651" i="2" s="1"/>
  <c r="M652" i="2" a="1"/>
  <c r="M652" i="2" s="1"/>
  <c r="M653" i="2" a="1"/>
  <c r="M653" i="2" s="1"/>
  <c r="M654" i="2" a="1"/>
  <c r="M654" i="2" s="1"/>
  <c r="M655" i="2" a="1"/>
  <c r="M655" i="2" s="1"/>
  <c r="M656" i="2" a="1"/>
  <c r="M656" i="2" s="1"/>
  <c r="M657" i="2" a="1"/>
  <c r="M657" i="2" s="1"/>
  <c r="M658" i="2" a="1"/>
  <c r="M658" i="2" s="1"/>
  <c r="M659" i="2" a="1"/>
  <c r="M659" i="2" s="1"/>
  <c r="M660" i="2" a="1"/>
  <c r="M660" i="2" s="1"/>
  <c r="M661" i="2" a="1"/>
  <c r="M661" i="2" s="1"/>
  <c r="M662" i="2" a="1"/>
  <c r="M662" i="2" s="1"/>
  <c r="M663" i="2" a="1"/>
  <c r="M663" i="2" s="1"/>
  <c r="M664" i="2" a="1"/>
  <c r="M664" i="2" s="1"/>
  <c r="M665" i="2" a="1"/>
  <c r="M665" i="2" s="1"/>
  <c r="M666" i="2" a="1"/>
  <c r="M666" i="2" s="1"/>
  <c r="M667" i="2" a="1"/>
  <c r="M667" i="2" s="1"/>
  <c r="M668" i="2" a="1"/>
  <c r="M668" i="2" s="1"/>
  <c r="M669" i="2" a="1"/>
  <c r="M669" i="2" s="1"/>
  <c r="M670" i="2" a="1"/>
  <c r="M670" i="2" s="1"/>
  <c r="M671" i="2" a="1"/>
  <c r="M671" i="2" s="1"/>
  <c r="M672" i="2" a="1"/>
  <c r="M672" i="2" s="1"/>
  <c r="M673" i="2" a="1"/>
  <c r="M673" i="2" s="1"/>
  <c r="M674" i="2" a="1"/>
  <c r="M674" i="2" s="1"/>
  <c r="M675" i="2" a="1"/>
  <c r="M675" i="2" s="1"/>
  <c r="M676" i="2" a="1"/>
  <c r="M676" i="2" s="1"/>
  <c r="M677" i="2" a="1"/>
  <c r="M677" i="2" s="1"/>
  <c r="M678" i="2" a="1"/>
  <c r="M678" i="2" s="1"/>
  <c r="M679" i="2" a="1"/>
  <c r="M679" i="2" s="1"/>
  <c r="M680" i="2" a="1"/>
  <c r="M680" i="2" s="1"/>
  <c r="M681" i="2" a="1"/>
  <c r="M681" i="2" s="1"/>
  <c r="M682" i="2" a="1"/>
  <c r="M682" i="2" s="1"/>
  <c r="M683" i="2" a="1"/>
  <c r="M683" i="2" s="1"/>
  <c r="M684" i="2" a="1"/>
  <c r="M684" i="2" s="1"/>
  <c r="M685" i="2" a="1"/>
  <c r="M685" i="2" s="1"/>
  <c r="M686" i="2" a="1"/>
  <c r="M686" i="2" s="1"/>
  <c r="M687" i="2" a="1"/>
  <c r="M687" i="2" s="1"/>
  <c r="M688" i="2" a="1"/>
  <c r="M688" i="2" s="1"/>
  <c r="M689" i="2" a="1"/>
  <c r="M689" i="2" s="1"/>
  <c r="M690" i="2" a="1"/>
  <c r="M690" i="2" s="1"/>
  <c r="M691" i="2" a="1"/>
  <c r="M691" i="2" s="1"/>
  <c r="M692" i="2" a="1"/>
  <c r="M692" i="2" s="1"/>
  <c r="M693" i="2" a="1"/>
  <c r="M693" i="2" s="1"/>
  <c r="M694" i="2" a="1"/>
  <c r="M694" i="2" s="1"/>
  <c r="M695" i="2" a="1"/>
  <c r="M695" i="2" s="1"/>
  <c r="M696" i="2" a="1"/>
  <c r="M696" i="2" s="1"/>
  <c r="M697" i="2" a="1"/>
  <c r="M697" i="2" s="1"/>
  <c r="M698" i="2" a="1"/>
  <c r="M698" i="2" s="1"/>
  <c r="M699" i="2" a="1"/>
  <c r="M699" i="2" s="1"/>
  <c r="M700" i="2" a="1"/>
  <c r="M700" i="2" s="1"/>
  <c r="M701" i="2" a="1"/>
  <c r="M701" i="2" s="1"/>
  <c r="M704" i="2" a="1"/>
  <c r="M704" i="2" s="1"/>
  <c r="M705" i="2" a="1"/>
  <c r="M705" i="2" s="1"/>
  <c r="M706" i="2" a="1"/>
  <c r="M706" i="2" s="1"/>
  <c r="M707" i="2" a="1"/>
  <c r="M707" i="2" s="1"/>
  <c r="M708" i="2" a="1"/>
  <c r="M708" i="2" s="1"/>
  <c r="M709" i="2" a="1"/>
  <c r="M709" i="2" s="1"/>
  <c r="M710" i="2" a="1"/>
  <c r="M710" i="2" s="1"/>
  <c r="M711" i="2" a="1"/>
  <c r="M711" i="2" s="1"/>
  <c r="M712" i="2" a="1"/>
  <c r="M712" i="2" s="1"/>
  <c r="M713" i="2" a="1"/>
  <c r="M713" i="2" s="1"/>
  <c r="M714" i="2" a="1"/>
  <c r="M714" i="2" s="1"/>
  <c r="M715" i="2" a="1"/>
  <c r="M715" i="2" s="1"/>
  <c r="M716" i="2" a="1"/>
  <c r="M716" i="2" s="1"/>
  <c r="M717" i="2" a="1"/>
  <c r="M717" i="2" s="1"/>
  <c r="M718" i="2" a="1"/>
  <c r="M718" i="2" s="1"/>
  <c r="M719" i="2" a="1"/>
  <c r="M719" i="2" s="1"/>
  <c r="M720" i="2" a="1"/>
  <c r="M720" i="2" s="1"/>
  <c r="M721" i="2" a="1"/>
  <c r="M721" i="2" s="1"/>
  <c r="M722" i="2" a="1"/>
  <c r="M722" i="2" s="1"/>
  <c r="M723" i="2" a="1"/>
  <c r="M723" i="2" s="1"/>
  <c r="M724" i="2" a="1"/>
  <c r="M724" i="2" s="1"/>
  <c r="M725" i="2" a="1"/>
  <c r="M725" i="2" s="1"/>
  <c r="M726" i="2" a="1"/>
  <c r="M726" i="2" s="1"/>
  <c r="M727" i="2" a="1"/>
  <c r="M727" i="2" s="1"/>
  <c r="M728" i="2" a="1"/>
  <c r="M728" i="2" s="1"/>
  <c r="M729" i="2" a="1"/>
  <c r="M729" i="2" s="1"/>
  <c r="M730" i="2" a="1"/>
  <c r="M730" i="2" s="1"/>
  <c r="M731" i="2" a="1"/>
  <c r="M731" i="2" s="1"/>
  <c r="M732" i="2" a="1"/>
  <c r="M732" i="2" s="1"/>
  <c r="M733" i="2" a="1"/>
  <c r="M733" i="2" s="1"/>
  <c r="M734" i="2" a="1"/>
  <c r="M734" i="2" s="1"/>
  <c r="M735" i="2" a="1"/>
  <c r="M735" i="2" s="1"/>
  <c r="M736" i="2" a="1"/>
  <c r="M736" i="2" s="1"/>
  <c r="M737" i="2" a="1"/>
  <c r="M737" i="2" s="1"/>
  <c r="M738" i="2" a="1"/>
  <c r="M738" i="2" s="1"/>
  <c r="M739" i="2" a="1"/>
  <c r="M739" i="2" s="1"/>
  <c r="M740" i="2" a="1"/>
  <c r="M740" i="2" s="1"/>
  <c r="M741" i="2" a="1"/>
  <c r="M741" i="2" s="1"/>
  <c r="M742" i="2" a="1"/>
  <c r="M742" i="2" s="1"/>
  <c r="M743" i="2" a="1"/>
  <c r="M743" i="2" s="1"/>
  <c r="M744" i="2" a="1"/>
  <c r="M744" i="2" s="1"/>
  <c r="M745" i="2" a="1"/>
  <c r="M745" i="2" s="1"/>
  <c r="M746" i="2" a="1"/>
  <c r="M746" i="2" s="1"/>
  <c r="M747" i="2" a="1"/>
  <c r="M747" i="2" s="1"/>
  <c r="M748" i="2" a="1"/>
  <c r="M748" i="2" s="1"/>
  <c r="M749" i="2" a="1"/>
  <c r="M749" i="2" s="1"/>
  <c r="M750" i="2" a="1"/>
  <c r="M750" i="2" s="1"/>
  <c r="M751" i="2" a="1"/>
  <c r="M751" i="2" s="1"/>
  <c r="M752" i="2" a="1"/>
  <c r="M752" i="2" s="1"/>
  <c r="M753" i="2" a="1"/>
  <c r="M753" i="2" s="1"/>
  <c r="M756" i="2" a="1"/>
  <c r="M756" i="2" s="1"/>
  <c r="M757" i="2" a="1"/>
  <c r="M757" i="2" s="1"/>
  <c r="M758" i="2" a="1"/>
  <c r="M758" i="2" s="1"/>
  <c r="M759" i="2" a="1"/>
  <c r="M759" i="2" s="1"/>
  <c r="M760" i="2" a="1"/>
  <c r="M760" i="2" s="1"/>
  <c r="M761" i="2" a="1"/>
  <c r="M761" i="2" s="1"/>
  <c r="M762" i="2" a="1"/>
  <c r="M762" i="2" s="1"/>
  <c r="M763" i="2" a="1"/>
  <c r="M763" i="2" s="1"/>
  <c r="M764" i="2" a="1"/>
  <c r="M764" i="2" s="1"/>
  <c r="M765" i="2" a="1"/>
  <c r="M765" i="2" s="1"/>
  <c r="M766" i="2" a="1"/>
  <c r="M766" i="2" s="1"/>
  <c r="M767" i="2" a="1"/>
  <c r="M767" i="2" s="1"/>
  <c r="M768" i="2" a="1"/>
  <c r="M768" i="2" s="1"/>
  <c r="M769" i="2" a="1"/>
  <c r="M769" i="2" s="1"/>
  <c r="M770" i="2" a="1"/>
  <c r="M770" i="2" s="1"/>
  <c r="M771" i="2" a="1"/>
  <c r="M771" i="2" s="1"/>
  <c r="M772" i="2" a="1"/>
  <c r="M772" i="2" s="1"/>
  <c r="M773" i="2" a="1"/>
  <c r="M773" i="2" s="1"/>
  <c r="M774" i="2" a="1"/>
  <c r="M774" i="2" s="1"/>
  <c r="M775" i="2" a="1"/>
  <c r="M775" i="2" s="1"/>
  <c r="M776" i="2" a="1"/>
  <c r="M776" i="2" s="1"/>
  <c r="M777" i="2" a="1"/>
  <c r="M777" i="2" s="1"/>
  <c r="M778" i="2" a="1"/>
  <c r="M778" i="2" s="1"/>
  <c r="M779" i="2" a="1"/>
  <c r="M779" i="2" s="1"/>
  <c r="M780" i="2" a="1"/>
  <c r="M780" i="2" s="1"/>
  <c r="M782" i="2" a="1"/>
  <c r="M782" i="2" s="1"/>
  <c r="M783" i="2" a="1"/>
  <c r="M783" i="2" s="1"/>
  <c r="M784" i="2" a="1"/>
  <c r="M784" i="2" s="1"/>
  <c r="M785" i="2" a="1"/>
  <c r="M785" i="2" s="1"/>
  <c r="M786" i="2" a="1"/>
  <c r="M786" i="2" s="1"/>
  <c r="M787" i="2" a="1"/>
  <c r="M787" i="2" s="1"/>
  <c r="M788" i="2" a="1"/>
  <c r="M788" i="2" s="1"/>
  <c r="M789" i="2" a="1"/>
  <c r="M789" i="2" s="1"/>
  <c r="M790" i="2" a="1"/>
  <c r="M790" i="2" s="1"/>
  <c r="M791" i="2" a="1"/>
  <c r="M791" i="2" s="1"/>
  <c r="M792" i="2" a="1"/>
  <c r="M792" i="2" s="1"/>
  <c r="M793" i="2" a="1"/>
  <c r="M793" i="2" s="1"/>
  <c r="M794" i="2" a="1"/>
  <c r="M794" i="2" s="1"/>
  <c r="M795" i="2" a="1"/>
  <c r="M795" i="2" s="1"/>
  <c r="M796" i="2" a="1"/>
  <c r="M796" i="2" s="1"/>
  <c r="M797" i="2" a="1"/>
  <c r="M797" i="2" s="1"/>
  <c r="M798" i="2" a="1"/>
  <c r="M798" i="2" s="1"/>
  <c r="M799" i="2" a="1"/>
  <c r="M799" i="2" s="1"/>
  <c r="M803" i="2" a="1"/>
  <c r="M803" i="2" s="1"/>
  <c r="M804" i="2" a="1"/>
  <c r="M804" i="2" s="1"/>
  <c r="M805" i="2" a="1"/>
  <c r="M805" i="2" s="1"/>
  <c r="M806" i="2" a="1"/>
  <c r="M806" i="2" s="1"/>
  <c r="M807" i="2" a="1"/>
  <c r="M807" i="2" s="1"/>
  <c r="M808" i="2" a="1"/>
  <c r="M808" i="2" s="1"/>
  <c r="M809" i="2" a="1"/>
  <c r="M809" i="2" s="1"/>
  <c r="M810" i="2" a="1"/>
  <c r="M810" i="2" s="1"/>
  <c r="M811" i="2" a="1"/>
  <c r="M811" i="2" s="1"/>
  <c r="M812" i="2" a="1"/>
  <c r="M812" i="2" s="1"/>
  <c r="M813" i="2" a="1"/>
  <c r="M813" i="2" s="1"/>
  <c r="M814" i="2" a="1"/>
  <c r="M814" i="2" s="1"/>
  <c r="M815" i="2" a="1"/>
  <c r="M815" i="2" s="1"/>
  <c r="M816" i="2" a="1"/>
  <c r="M816" i="2" s="1"/>
  <c r="M817" i="2" a="1"/>
  <c r="M817" i="2" s="1"/>
  <c r="M818" i="2" a="1"/>
  <c r="M818" i="2" s="1"/>
  <c r="M819" i="2" a="1"/>
  <c r="M819" i="2" s="1"/>
  <c r="M820" i="2" a="1"/>
  <c r="M820" i="2" s="1"/>
  <c r="M821" i="2" a="1"/>
  <c r="M821" i="2" s="1"/>
  <c r="M822" i="2" a="1"/>
  <c r="M822" i="2" s="1"/>
  <c r="M823" i="2" a="1"/>
  <c r="M823" i="2" s="1"/>
  <c r="M824" i="2" a="1"/>
  <c r="M824" i="2" s="1"/>
  <c r="M825" i="2" a="1"/>
  <c r="M825" i="2" s="1"/>
  <c r="M826" i="2" a="1"/>
  <c r="M826" i="2" s="1"/>
  <c r="M827" i="2" a="1"/>
  <c r="M827" i="2" s="1"/>
  <c r="M828" i="2" a="1"/>
  <c r="M828" i="2" s="1"/>
  <c r="M829" i="2" a="1"/>
  <c r="M829" i="2" s="1"/>
  <c r="M830" i="2" a="1"/>
  <c r="M830" i="2" s="1"/>
  <c r="M831" i="2" a="1"/>
  <c r="M831" i="2" s="1"/>
  <c r="M832" i="2" a="1"/>
  <c r="M832" i="2" s="1"/>
  <c r="M833" i="2" a="1"/>
  <c r="M833" i="2" s="1"/>
  <c r="M834" i="2" a="1"/>
  <c r="M834" i="2" s="1"/>
  <c r="M835" i="2" a="1"/>
  <c r="M835" i="2" s="1"/>
  <c r="M836" i="2" a="1"/>
  <c r="M836" i="2" s="1"/>
  <c r="M837" i="2" a="1"/>
  <c r="M837" i="2" s="1"/>
  <c r="M838" i="2" a="1"/>
  <c r="M838" i="2" s="1"/>
  <c r="M839" i="2" a="1"/>
  <c r="M839" i="2" s="1"/>
  <c r="M840" i="2" a="1"/>
  <c r="M840" i="2" s="1"/>
  <c r="M841" i="2" a="1"/>
  <c r="M841" i="2" s="1"/>
  <c r="M842" i="2" a="1"/>
  <c r="M842" i="2" s="1"/>
  <c r="M843" i="2" a="1"/>
  <c r="M843" i="2" s="1"/>
  <c r="M844" i="2" a="1"/>
  <c r="M844" i="2" s="1"/>
  <c r="M845" i="2" a="1"/>
  <c r="M845" i="2" s="1"/>
  <c r="M846" i="2" a="1"/>
  <c r="M846" i="2" s="1"/>
  <c r="M847" i="2" a="1"/>
  <c r="M847" i="2" s="1"/>
  <c r="M848" i="2" a="1"/>
  <c r="M848" i="2" s="1"/>
  <c r="M849" i="2" a="1"/>
  <c r="M849" i="2" s="1"/>
  <c r="M850" i="2" a="1"/>
  <c r="M850" i="2" s="1"/>
  <c r="M851" i="2" a="1"/>
  <c r="M851" i="2" s="1"/>
  <c r="M852" i="2" a="1"/>
  <c r="M852" i="2" s="1"/>
  <c r="M853" i="2" a="1"/>
  <c r="M853" i="2" s="1"/>
  <c r="M854" i="2" a="1"/>
  <c r="M854" i="2" s="1"/>
  <c r="M855" i="2" a="1"/>
  <c r="M855" i="2" s="1"/>
  <c r="M856" i="2" a="1"/>
  <c r="M856" i="2" s="1"/>
  <c r="M857" i="2" a="1"/>
  <c r="M857" i="2" s="1"/>
  <c r="M858" i="2" a="1"/>
  <c r="M858" i="2" s="1"/>
  <c r="M859" i="2" a="1"/>
  <c r="M859" i="2" s="1"/>
  <c r="M860" i="2" a="1"/>
  <c r="M860" i="2" s="1"/>
  <c r="M861" i="2" a="1"/>
  <c r="M861" i="2" s="1"/>
  <c r="M862" i="2" a="1"/>
  <c r="M862" i="2" s="1"/>
  <c r="M863" i="2" a="1"/>
  <c r="M863" i="2" s="1"/>
  <c r="M864" i="2" a="1"/>
  <c r="M864" i="2" s="1"/>
  <c r="M865" i="2" a="1"/>
  <c r="M865" i="2" s="1"/>
  <c r="M866" i="2" a="1"/>
  <c r="M866" i="2" s="1"/>
  <c r="M867" i="2" a="1"/>
  <c r="M867" i="2" s="1"/>
  <c r="M868" i="2" a="1"/>
  <c r="M868" i="2" s="1"/>
  <c r="M869" i="2" a="1"/>
  <c r="M869" i="2" s="1"/>
  <c r="M870" i="2" a="1"/>
  <c r="M870" i="2" s="1"/>
  <c r="M871" i="2" a="1"/>
  <c r="M871" i="2" s="1"/>
  <c r="M876" i="2" a="1"/>
  <c r="M876" i="2" s="1"/>
  <c r="M877" i="2" a="1"/>
  <c r="M877" i="2" s="1"/>
  <c r="M878" i="2" a="1"/>
  <c r="M878" i="2" s="1"/>
  <c r="M879" i="2" a="1"/>
  <c r="M879" i="2" s="1"/>
  <c r="M880" i="2" a="1"/>
  <c r="M880" i="2" s="1"/>
  <c r="M881" i="2" a="1"/>
  <c r="M881" i="2" s="1"/>
  <c r="M882" i="2" a="1"/>
  <c r="M882" i="2" s="1"/>
  <c r="M883" i="2" a="1"/>
  <c r="M883" i="2" s="1"/>
  <c r="M884" i="2" a="1"/>
  <c r="M884" i="2" s="1"/>
  <c r="M885" i="2" a="1"/>
  <c r="M885" i="2" s="1"/>
  <c r="M886" i="2" a="1"/>
  <c r="M886" i="2" s="1"/>
  <c r="M887" i="2" a="1"/>
  <c r="M887" i="2" s="1"/>
  <c r="M888" i="2" a="1"/>
  <c r="M888" i="2" s="1"/>
  <c r="M889" i="2" a="1"/>
  <c r="M889" i="2" s="1"/>
  <c r="M890" i="2" a="1"/>
  <c r="M890" i="2" s="1"/>
  <c r="M891" i="2" a="1"/>
  <c r="M891" i="2" s="1"/>
  <c r="M892" i="2" a="1"/>
  <c r="M892" i="2" s="1"/>
  <c r="M893" i="2" a="1"/>
  <c r="M893" i="2" s="1"/>
  <c r="M894" i="2" a="1"/>
  <c r="M894" i="2" s="1"/>
  <c r="M895" i="2" a="1"/>
  <c r="M895" i="2" s="1"/>
  <c r="M896" i="2" a="1"/>
  <c r="M896" i="2" s="1"/>
  <c r="M897" i="2" a="1"/>
  <c r="M897" i="2" s="1"/>
  <c r="M898" i="2" a="1"/>
  <c r="M898" i="2" s="1"/>
  <c r="M899" i="2" a="1"/>
  <c r="M899" i="2" s="1"/>
  <c r="M900" i="2" a="1"/>
  <c r="M900" i="2" s="1"/>
  <c r="M901" i="2" a="1"/>
  <c r="M901" i="2" s="1"/>
  <c r="M902" i="2" a="1"/>
  <c r="M902" i="2" s="1"/>
  <c r="M903" i="2" a="1"/>
  <c r="M903" i="2" s="1"/>
  <c r="M904" i="2" a="1"/>
  <c r="M904" i="2" s="1"/>
  <c r="M905" i="2" a="1"/>
  <c r="M905" i="2" s="1"/>
  <c r="M906" i="2" a="1"/>
  <c r="M906" i="2" s="1"/>
  <c r="M907" i="2" a="1"/>
  <c r="M907" i="2" s="1"/>
  <c r="M908" i="2" a="1"/>
  <c r="M908" i="2" s="1"/>
  <c r="M909" i="2" a="1"/>
  <c r="M909" i="2" s="1"/>
  <c r="M910" i="2" a="1"/>
  <c r="M910" i="2" s="1"/>
  <c r="M911" i="2" a="1"/>
  <c r="M911" i="2" s="1"/>
  <c r="M912" i="2" a="1"/>
  <c r="M912" i="2" s="1"/>
  <c r="M913" i="2" a="1"/>
  <c r="M913" i="2" s="1"/>
  <c r="M914" i="2" a="1"/>
  <c r="M914" i="2" s="1"/>
  <c r="M915" i="2" a="1"/>
  <c r="M915" i="2" s="1"/>
  <c r="M916" i="2" a="1"/>
  <c r="M916" i="2" s="1"/>
  <c r="M917" i="2" a="1"/>
  <c r="M917" i="2" s="1"/>
  <c r="M918" i="2" a="1"/>
  <c r="M918" i="2" s="1"/>
  <c r="M919" i="2" a="1"/>
  <c r="M919" i="2" s="1"/>
  <c r="M920" i="2" a="1"/>
  <c r="M920" i="2" s="1"/>
  <c r="M921" i="2" a="1"/>
  <c r="M921" i="2" s="1"/>
  <c r="M922" i="2" a="1"/>
  <c r="M922" i="2" s="1"/>
  <c r="M923" i="2" a="1"/>
  <c r="M923" i="2" s="1"/>
  <c r="M924" i="2" a="1"/>
  <c r="M924" i="2" s="1"/>
  <c r="M925" i="2" a="1"/>
  <c r="M925" i="2" s="1"/>
  <c r="M926" i="2" a="1"/>
  <c r="M926" i="2" s="1"/>
  <c r="M927" i="2" a="1"/>
  <c r="M927" i="2" s="1"/>
  <c r="M928" i="2" a="1"/>
  <c r="M928" i="2" s="1"/>
  <c r="M929" i="2" a="1"/>
  <c r="M929" i="2" s="1"/>
  <c r="M930" i="2" a="1"/>
  <c r="M930" i="2" s="1"/>
  <c r="M931" i="2" a="1"/>
  <c r="M931" i="2" s="1"/>
  <c r="M933" i="2" a="1"/>
  <c r="M933" i="2" s="1"/>
  <c r="M934" i="2" a="1"/>
  <c r="M934" i="2" s="1"/>
  <c r="M935" i="2" a="1"/>
  <c r="M935" i="2" s="1"/>
  <c r="M936" i="2" a="1"/>
  <c r="M936" i="2" s="1"/>
  <c r="M937" i="2" a="1"/>
  <c r="M937" i="2" s="1"/>
  <c r="M941" i="2" a="1"/>
  <c r="M941" i="2" s="1"/>
  <c r="M942" i="2" a="1"/>
  <c r="M942" i="2" s="1"/>
  <c r="M943" i="2" a="1"/>
  <c r="M943" i="2" s="1"/>
  <c r="M944" i="2" a="1"/>
  <c r="M944" i="2" s="1"/>
  <c r="M945" i="2" a="1"/>
  <c r="M945" i="2" s="1"/>
  <c r="M946" i="2" a="1"/>
  <c r="M946" i="2" s="1"/>
  <c r="M947" i="2" a="1"/>
  <c r="M947" i="2" s="1"/>
  <c r="M948" i="2" a="1"/>
  <c r="M948" i="2" s="1"/>
  <c r="M949" i="2" a="1"/>
  <c r="M949" i="2" s="1"/>
  <c r="M950" i="2" a="1"/>
  <c r="M950" i="2" s="1"/>
  <c r="M951" i="2" a="1"/>
  <c r="M951" i="2" s="1"/>
  <c r="M952" i="2" a="1"/>
  <c r="M952" i="2" s="1"/>
  <c r="M955" i="2" a="1"/>
  <c r="M955" i="2" s="1"/>
  <c r="M956" i="2" a="1"/>
  <c r="M956" i="2" s="1"/>
  <c r="M957" i="2" a="1"/>
  <c r="M957" i="2" s="1"/>
  <c r="M958" i="2" a="1"/>
  <c r="M958" i="2" s="1"/>
  <c r="M960" i="2" a="1"/>
  <c r="M960" i="2" s="1"/>
  <c r="M961" i="2" a="1"/>
  <c r="M961" i="2" s="1"/>
  <c r="M962" i="2" a="1"/>
  <c r="M962" i="2" s="1"/>
  <c r="M963" i="2" a="1"/>
  <c r="M963" i="2" s="1"/>
  <c r="M964" i="2" a="1"/>
  <c r="M964" i="2" s="1"/>
  <c r="M965" i="2" a="1"/>
  <c r="M965" i="2" s="1"/>
  <c r="M966" i="2" a="1"/>
  <c r="M966" i="2" s="1"/>
  <c r="M967" i="2" a="1"/>
  <c r="M967" i="2" s="1"/>
  <c r="M968" i="2" a="1"/>
  <c r="M968" i="2" s="1"/>
  <c r="M969" i="2" a="1"/>
  <c r="M969" i="2" s="1"/>
  <c r="M970" i="2" a="1"/>
  <c r="M970" i="2" s="1"/>
  <c r="M971" i="2" a="1"/>
  <c r="M971" i="2" s="1"/>
  <c r="M972" i="2" a="1"/>
  <c r="M972" i="2" s="1"/>
  <c r="M973" i="2" a="1"/>
  <c r="M973" i="2" s="1"/>
  <c r="M974" i="2" a="1"/>
  <c r="M974" i="2" s="1"/>
  <c r="M975" i="2" a="1"/>
  <c r="M975" i="2" s="1"/>
  <c r="M976" i="2" a="1"/>
  <c r="M976" i="2" s="1"/>
  <c r="M977" i="2" a="1"/>
  <c r="M977" i="2" s="1"/>
  <c r="M978" i="2" a="1"/>
  <c r="M978" i="2" s="1"/>
  <c r="M979" i="2" a="1"/>
  <c r="M979" i="2" s="1"/>
  <c r="M980" i="2" a="1"/>
  <c r="M980" i="2" s="1"/>
  <c r="M981" i="2" a="1"/>
  <c r="M981" i="2" s="1"/>
  <c r="M982" i="2" a="1"/>
  <c r="M982" i="2" s="1"/>
  <c r="M983" i="2" a="1"/>
  <c r="M983" i="2" s="1"/>
  <c r="M984" i="2" a="1"/>
  <c r="M984" i="2" s="1"/>
  <c r="M985" i="2" a="1"/>
  <c r="M985" i="2" s="1"/>
  <c r="M986" i="2" a="1"/>
  <c r="M986" i="2" s="1"/>
  <c r="M987" i="2" a="1"/>
  <c r="M987" i="2" s="1"/>
  <c r="M988" i="2" a="1"/>
  <c r="M988" i="2" s="1"/>
  <c r="M989" i="2" a="1"/>
  <c r="M989" i="2" s="1"/>
  <c r="M990" i="2" a="1"/>
  <c r="M990" i="2" s="1"/>
  <c r="M991" i="2" a="1"/>
  <c r="M991" i="2" s="1"/>
  <c r="M992" i="2" a="1"/>
  <c r="M992" i="2" s="1"/>
  <c r="M993" i="2" a="1"/>
  <c r="M993" i="2" s="1"/>
  <c r="M994" i="2" a="1"/>
  <c r="M994" i="2" s="1"/>
  <c r="M995" i="2" a="1"/>
  <c r="M995" i="2" s="1"/>
  <c r="M996" i="2" a="1"/>
  <c r="M996" i="2" s="1"/>
  <c r="M997" i="2" a="1"/>
  <c r="M997" i="2" s="1"/>
  <c r="M998" i="2" a="1"/>
  <c r="M998" i="2" s="1"/>
  <c r="M999" i="2" a="1"/>
  <c r="M999" i="2" s="1"/>
  <c r="M1000" i="2" a="1"/>
  <c r="M1000" i="2" s="1"/>
  <c r="M1001" i="2" a="1"/>
  <c r="M1001" i="2" s="1"/>
  <c r="M1002" i="2" a="1"/>
  <c r="M1002" i="2" s="1"/>
  <c r="M1003" i="2" a="1"/>
  <c r="M1003" i="2" s="1"/>
  <c r="M1004" i="2" a="1"/>
  <c r="M1004" i="2" s="1"/>
  <c r="M1005" i="2" a="1"/>
  <c r="M1005" i="2" s="1"/>
  <c r="M1006" i="2" a="1"/>
  <c r="M1006" i="2" s="1"/>
  <c r="M1007" i="2" a="1"/>
  <c r="M1007" i="2" s="1"/>
  <c r="M1008" i="2" a="1"/>
  <c r="M1008" i="2" s="1"/>
  <c r="M1009" i="2" a="1"/>
  <c r="M1009" i="2" s="1"/>
  <c r="M1010" i="2" a="1"/>
  <c r="M1010" i="2" s="1"/>
  <c r="M1011" i="2" a="1"/>
  <c r="M1011" i="2" s="1"/>
  <c r="M1012" i="2" a="1"/>
  <c r="M1012" i="2" s="1"/>
  <c r="M1013" i="2" a="1"/>
  <c r="M1013" i="2" s="1"/>
  <c r="M1014" i="2" a="1"/>
  <c r="M1014" i="2" s="1"/>
  <c r="M1015" i="2" a="1"/>
  <c r="M1015" i="2" s="1"/>
  <c r="M1016" i="2" a="1"/>
  <c r="M1016" i="2" s="1"/>
  <c r="M1017" i="2" a="1"/>
  <c r="M1017" i="2" s="1"/>
  <c r="M1018" i="2" a="1"/>
  <c r="M1018" i="2" s="1"/>
  <c r="M1019" i="2" a="1"/>
  <c r="M1019" i="2" s="1"/>
  <c r="M1020" i="2" a="1"/>
  <c r="M1020" i="2" s="1"/>
  <c r="M1021" i="2" a="1"/>
  <c r="M1021" i="2" s="1"/>
  <c r="M1022" i="2" a="1"/>
  <c r="M1022" i="2" s="1"/>
  <c r="M1023" i="2" a="1"/>
  <c r="M1023" i="2" s="1"/>
  <c r="M1024" i="2" a="1"/>
  <c r="M1024" i="2" s="1"/>
  <c r="M1025" i="2" a="1"/>
  <c r="M1025" i="2" s="1"/>
  <c r="M1026" i="2" a="1"/>
  <c r="M1026" i="2" s="1"/>
  <c r="M1027" i="2" a="1"/>
  <c r="M1027" i="2" s="1"/>
  <c r="M1028" i="2" a="1"/>
  <c r="M1028" i="2" s="1"/>
  <c r="M1029" i="2" a="1"/>
  <c r="M1029" i="2" s="1"/>
  <c r="M1030" i="2" a="1"/>
  <c r="M1030" i="2" s="1"/>
  <c r="M1031" i="2" a="1"/>
  <c r="M1031" i="2" s="1"/>
  <c r="M1032" i="2" a="1"/>
  <c r="M1032" i="2" s="1"/>
  <c r="M1033" i="2" a="1"/>
  <c r="M1033" i="2" s="1"/>
  <c r="M1034" i="2" a="1"/>
  <c r="M1034" i="2" s="1"/>
  <c r="M1035" i="2" a="1"/>
  <c r="M1035" i="2" s="1"/>
  <c r="M1036" i="2" a="1"/>
  <c r="M1036" i="2" s="1"/>
  <c r="M1037" i="2" a="1"/>
  <c r="M1037" i="2" s="1"/>
  <c r="M1038" i="2" a="1"/>
  <c r="M1038" i="2" s="1"/>
  <c r="M1039" i="2" a="1"/>
  <c r="M1039" i="2" s="1"/>
  <c r="M1040" i="2" a="1"/>
  <c r="M1040" i="2" s="1"/>
  <c r="M1041" i="2" a="1"/>
  <c r="M1041" i="2" s="1"/>
  <c r="M1042" i="2" a="1"/>
  <c r="M1042" i="2" s="1"/>
  <c r="M1043" i="2" a="1"/>
  <c r="M1043" i="2" s="1"/>
  <c r="M1044" i="2" a="1"/>
  <c r="M1044" i="2" s="1"/>
  <c r="M1045" i="2" a="1"/>
  <c r="M1045" i="2" s="1"/>
  <c r="M1046" i="2" a="1"/>
  <c r="M1046" i="2" s="1"/>
  <c r="M1047" i="2" a="1"/>
  <c r="M1047" i="2" s="1"/>
  <c r="M1048" i="2" a="1"/>
  <c r="M1048" i="2" s="1"/>
  <c r="M1049" i="2" a="1"/>
  <c r="M1049" i="2" s="1"/>
  <c r="M1050" i="2" a="1"/>
  <c r="M1050" i="2" s="1"/>
  <c r="M1051" i="2" a="1"/>
  <c r="M1051" i="2" s="1"/>
  <c r="M1052" i="2" a="1"/>
  <c r="M1052" i="2" s="1"/>
  <c r="M1053" i="2" a="1"/>
  <c r="M1053" i="2" s="1"/>
  <c r="M1054" i="2" a="1"/>
  <c r="M1054" i="2" s="1"/>
  <c r="M1055" i="2" a="1"/>
  <c r="M1055" i="2" s="1"/>
  <c r="M1056" i="2" a="1"/>
  <c r="M1056" i="2" s="1"/>
  <c r="M1057" i="2" a="1"/>
  <c r="M1057" i="2" s="1"/>
  <c r="M1058" i="2" a="1"/>
  <c r="M1058" i="2" s="1"/>
  <c r="M1059" i="2" a="1"/>
  <c r="M1059" i="2" s="1"/>
  <c r="M1060" i="2" a="1"/>
  <c r="M1060" i="2" s="1"/>
  <c r="M1061" i="2" a="1"/>
  <c r="M1061" i="2" s="1"/>
  <c r="M1062" i="2" a="1"/>
  <c r="M1062" i="2" s="1"/>
  <c r="M1063" i="2" a="1"/>
  <c r="M1063" i="2" s="1"/>
  <c r="M1064" i="2" a="1"/>
  <c r="M1064" i="2" s="1"/>
  <c r="M1065" i="2" a="1"/>
  <c r="M1065" i="2" s="1"/>
  <c r="M1066" i="2" a="1"/>
  <c r="M1066" i="2" s="1"/>
  <c r="M1067" i="2" a="1"/>
  <c r="M1067" i="2" s="1"/>
  <c r="M1068" i="2" a="1"/>
  <c r="M1068" i="2" s="1"/>
  <c r="M1069" i="2" a="1"/>
  <c r="M1069" i="2" s="1"/>
  <c r="M1070" i="2" a="1"/>
  <c r="M1070" i="2" s="1"/>
  <c r="M1071" i="2" a="1"/>
  <c r="M1071" i="2" s="1"/>
  <c r="M1072" i="2" a="1"/>
  <c r="M1072" i="2" s="1"/>
  <c r="M1073" i="2" a="1"/>
  <c r="M1073" i="2" s="1"/>
  <c r="M1074" i="2" a="1"/>
  <c r="M1074" i="2" s="1"/>
  <c r="M1075" i="2" a="1"/>
  <c r="M1075" i="2" s="1"/>
  <c r="M1076" i="2" a="1"/>
  <c r="M1076" i="2" s="1"/>
  <c r="M1077" i="2" a="1"/>
  <c r="M1077" i="2" s="1"/>
  <c r="M1078" i="2" a="1"/>
  <c r="M1078" i="2" s="1"/>
  <c r="M1079" i="2" a="1"/>
  <c r="M1079" i="2" s="1"/>
  <c r="M1080" i="2" a="1"/>
  <c r="M1080" i="2" s="1"/>
  <c r="M1081" i="2" a="1"/>
  <c r="M1081" i="2" s="1"/>
  <c r="M1082" i="2" a="1"/>
  <c r="M1082" i="2" s="1"/>
  <c r="M1083" i="2" a="1"/>
  <c r="M1083" i="2" s="1"/>
  <c r="M1084" i="2" a="1"/>
  <c r="M1084" i="2" s="1"/>
  <c r="M1085" i="2" a="1"/>
  <c r="M1085" i="2" s="1"/>
  <c r="M1086" i="2" a="1"/>
  <c r="M1086" i="2" s="1"/>
  <c r="M1087" i="2" a="1"/>
  <c r="M1087" i="2" s="1"/>
  <c r="M1088" i="2" a="1"/>
  <c r="M1088" i="2" s="1"/>
  <c r="M1089" i="2" a="1"/>
  <c r="M1089" i="2" s="1"/>
  <c r="M1090" i="2" a="1"/>
  <c r="M1090" i="2" s="1"/>
  <c r="M1091" i="2" a="1"/>
  <c r="M1091" i="2" s="1"/>
  <c r="M1092" i="2" a="1"/>
  <c r="M1092" i="2" s="1"/>
  <c r="M1093" i="2" a="1"/>
  <c r="M1093" i="2" s="1"/>
  <c r="M1097" i="2" a="1"/>
  <c r="M1097" i="2" s="1"/>
  <c r="M1098" i="2" a="1"/>
  <c r="M1098" i="2" s="1"/>
  <c r="M1099" i="2" a="1"/>
  <c r="M1099" i="2" s="1"/>
  <c r="M1100" i="2" a="1"/>
  <c r="M1100" i="2" s="1"/>
  <c r="M1101" i="2" a="1"/>
  <c r="M1101" i="2" s="1"/>
  <c r="M1102" i="2" a="1"/>
  <c r="M1102" i="2" s="1"/>
  <c r="M1103" i="2" a="1"/>
  <c r="M1103" i="2" s="1"/>
  <c r="M1104" i="2" a="1"/>
  <c r="M1104" i="2" s="1"/>
  <c r="M1105" i="2" a="1"/>
  <c r="M1105" i="2" s="1"/>
  <c r="M1106" i="2" a="1"/>
  <c r="M1106" i="2" s="1"/>
  <c r="M1107" i="2" a="1"/>
  <c r="M1107" i="2" s="1"/>
  <c r="M1108" i="2" a="1"/>
  <c r="M1108" i="2" s="1"/>
  <c r="M1109" i="2" a="1"/>
  <c r="M1109" i="2" s="1"/>
  <c r="M1110" i="2" a="1"/>
  <c r="M1110" i="2" s="1"/>
  <c r="M1111" i="2" a="1"/>
  <c r="M1111" i="2" s="1"/>
  <c r="M1112" i="2" a="1"/>
  <c r="M1112" i="2" s="1"/>
  <c r="M1113" i="2" a="1"/>
  <c r="M1113" i="2" s="1"/>
  <c r="M1114" i="2" a="1"/>
  <c r="M1114" i="2" s="1"/>
  <c r="M1115" i="2" a="1"/>
  <c r="M1115" i="2" s="1"/>
  <c r="M1116" i="2" a="1"/>
  <c r="M1116" i="2" s="1"/>
  <c r="M1117" i="2" a="1"/>
  <c r="M1117" i="2" s="1"/>
  <c r="M1118" i="2" a="1"/>
  <c r="M1118" i="2" s="1"/>
  <c r="M1119" i="2" a="1"/>
  <c r="M1119" i="2" s="1"/>
  <c r="M1120" i="2" a="1"/>
  <c r="M1120" i="2" s="1"/>
  <c r="M1121" i="2" a="1"/>
  <c r="M1121" i="2" s="1"/>
  <c r="M1122" i="2" a="1"/>
  <c r="M1122" i="2" s="1"/>
  <c r="M1123" i="2" a="1"/>
  <c r="M1123" i="2" s="1"/>
  <c r="M1124" i="2" a="1"/>
  <c r="M1124" i="2" s="1"/>
  <c r="M1125" i="2" a="1"/>
  <c r="M1125" i="2" s="1"/>
  <c r="M1126" i="2" a="1"/>
  <c r="M1126" i="2" s="1"/>
  <c r="M1127" i="2" a="1"/>
  <c r="M1127" i="2" s="1"/>
  <c r="M1128" i="2" a="1"/>
  <c r="M1128" i="2" s="1"/>
  <c r="M1129" i="2" a="1"/>
  <c r="M1129" i="2" s="1"/>
  <c r="M1130" i="2" a="1"/>
  <c r="M1130" i="2" s="1"/>
  <c r="M1131" i="2" a="1"/>
  <c r="M1131" i="2" s="1"/>
  <c r="M1132" i="2" a="1"/>
  <c r="M1132" i="2" s="1"/>
  <c r="M1133" i="2" a="1"/>
  <c r="M1133" i="2" s="1"/>
  <c r="M1134" i="2" a="1"/>
  <c r="M1134" i="2" s="1"/>
  <c r="M1135" i="2" a="1"/>
  <c r="M1135" i="2" s="1"/>
  <c r="M1136" i="2" a="1"/>
  <c r="M1136" i="2" s="1"/>
  <c r="M1137" i="2" a="1"/>
  <c r="M1137" i="2" s="1"/>
  <c r="M1138" i="2" a="1"/>
  <c r="M1138" i="2" s="1"/>
  <c r="M1139" i="2" a="1"/>
  <c r="M1139" i="2" s="1"/>
  <c r="M1140" i="2" a="1"/>
  <c r="M1140" i="2" s="1"/>
  <c r="M1141" i="2" a="1"/>
  <c r="M1141" i="2" s="1"/>
  <c r="M1142" i="2" a="1"/>
  <c r="M1142" i="2" s="1"/>
  <c r="M1143" i="2" a="1"/>
  <c r="M1143" i="2" s="1"/>
  <c r="M1144" i="2" a="1"/>
  <c r="M1144" i="2" s="1"/>
  <c r="M1145" i="2" a="1"/>
  <c r="M1145" i="2" s="1"/>
  <c r="M1146" i="2" a="1"/>
  <c r="M1146" i="2" s="1"/>
  <c r="M1147" i="2" a="1"/>
  <c r="M1147" i="2" s="1"/>
  <c r="M1148" i="2" a="1"/>
  <c r="M1148" i="2" s="1"/>
  <c r="M1149" i="2" a="1"/>
  <c r="M1149" i="2" s="1"/>
  <c r="M1150" i="2" a="1"/>
  <c r="M1150" i="2" s="1"/>
  <c r="M1151" i="2" a="1"/>
  <c r="M1151" i="2" s="1"/>
  <c r="M1152" i="2" a="1"/>
  <c r="M1152" i="2" s="1"/>
  <c r="M1154" i="2" a="1"/>
  <c r="M1154" i="2" s="1"/>
  <c r="M1155" i="2" a="1"/>
  <c r="M1155" i="2" s="1"/>
  <c r="M1156" i="2" a="1"/>
  <c r="M1156" i="2" s="1"/>
  <c r="M1157" i="2" a="1"/>
  <c r="M1157" i="2" s="1"/>
  <c r="M1158" i="2" a="1"/>
  <c r="M1158" i="2" s="1"/>
  <c r="M1159" i="2" a="1"/>
  <c r="M1159" i="2" s="1"/>
  <c r="M1160" i="2" a="1"/>
  <c r="M1160" i="2" s="1"/>
  <c r="M1161" i="2" a="1"/>
  <c r="M1161" i="2" s="1"/>
  <c r="M1162" i="2" a="1"/>
  <c r="M1162" i="2" s="1"/>
  <c r="M1163" i="2" a="1"/>
  <c r="M1163" i="2" s="1"/>
  <c r="M1164" i="2" a="1"/>
  <c r="M1164" i="2" s="1"/>
  <c r="M1165" i="2" a="1"/>
  <c r="M1165" i="2" s="1"/>
  <c r="M1166" i="2" a="1"/>
  <c r="M1166" i="2" s="1"/>
  <c r="M1167" i="2" a="1"/>
  <c r="M1167" i="2" s="1"/>
  <c r="M1168" i="2" a="1"/>
  <c r="M1168" i="2" s="1"/>
  <c r="M1169" i="2" a="1"/>
  <c r="M1169" i="2" s="1"/>
  <c r="M1170" i="2" a="1"/>
  <c r="M1170" i="2" s="1"/>
  <c r="M1173" i="2" a="1"/>
  <c r="M1173" i="2" s="1"/>
  <c r="M1174" i="2" a="1"/>
  <c r="M1174" i="2" s="1"/>
  <c r="M1175" i="2" a="1"/>
  <c r="M1175" i="2" s="1"/>
  <c r="M1176" i="2" a="1"/>
  <c r="M1176" i="2" s="1"/>
  <c r="M1177" i="2" a="1"/>
  <c r="M1177" i="2" s="1"/>
  <c r="M1178" i="2" a="1"/>
  <c r="M1178" i="2" s="1"/>
  <c r="M1179" i="2" a="1"/>
  <c r="M1179" i="2" s="1"/>
  <c r="M1180" i="2" a="1"/>
  <c r="M1180" i="2" s="1"/>
  <c r="M1181" i="2" a="1"/>
  <c r="M1181" i="2" s="1"/>
  <c r="M1182" i="2" a="1"/>
  <c r="M1182" i="2" s="1"/>
  <c r="M1183" i="2" a="1"/>
  <c r="M1183" i="2" s="1"/>
  <c r="M1184" i="2" a="1"/>
  <c r="M1184" i="2" s="1"/>
  <c r="M1185" i="2" a="1"/>
  <c r="M1185" i="2" s="1"/>
  <c r="M1186" i="2" a="1"/>
  <c r="M1186" i="2" s="1"/>
  <c r="M1187" i="2" a="1"/>
  <c r="M1187" i="2" s="1"/>
  <c r="M1190" i="2" a="1"/>
  <c r="M1190" i="2" s="1"/>
  <c r="M1191" i="2" a="1"/>
  <c r="M1191" i="2" s="1"/>
  <c r="M1192" i="2" a="1"/>
  <c r="M1192" i="2" s="1"/>
  <c r="M1193" i="2" a="1"/>
  <c r="M1193" i="2" s="1"/>
  <c r="M1194" i="2" a="1"/>
  <c r="M1194" i="2" s="1"/>
  <c r="M1195" i="2" a="1"/>
  <c r="M1195" i="2" s="1"/>
  <c r="M1196" i="2" a="1"/>
  <c r="M1196" i="2" s="1"/>
  <c r="M1197" i="2" a="1"/>
  <c r="M1197" i="2" s="1"/>
  <c r="M1198" i="2" a="1"/>
  <c r="M1198" i="2" s="1"/>
  <c r="M1199" i="2" a="1"/>
  <c r="M1199" i="2" s="1"/>
  <c r="M1200" i="2" a="1"/>
  <c r="M1200" i="2" s="1"/>
  <c r="M1202" i="2" a="1"/>
  <c r="M1202" i="2" s="1"/>
  <c r="M1203" i="2" a="1"/>
  <c r="M1203" i="2" s="1"/>
  <c r="M1204" i="2" a="1"/>
  <c r="M1204" i="2" s="1"/>
  <c r="M1205" i="2" a="1"/>
  <c r="M1205" i="2" s="1"/>
  <c r="M1206" i="2" a="1"/>
  <c r="M1206" i="2" s="1"/>
  <c r="M1207" i="2" a="1"/>
  <c r="M1207" i="2" s="1"/>
  <c r="M1208" i="2" a="1"/>
  <c r="M1208" i="2" s="1"/>
  <c r="M1209" i="2" a="1"/>
  <c r="M1209" i="2" s="1"/>
  <c r="M1210" i="2" a="1"/>
  <c r="M1210" i="2" s="1"/>
  <c r="M1211" i="2" a="1"/>
  <c r="M1211" i="2" s="1"/>
  <c r="M1212" i="2" a="1"/>
  <c r="M1212" i="2" s="1"/>
  <c r="M1213" i="2" a="1"/>
  <c r="M1213" i="2" s="1"/>
  <c r="M1214" i="2" a="1"/>
  <c r="M1214" i="2" s="1"/>
  <c r="M1215" i="2" a="1"/>
  <c r="M1215" i="2" s="1"/>
  <c r="M1216" i="2" a="1"/>
  <c r="M1216" i="2" s="1"/>
  <c r="M1217" i="2" a="1"/>
  <c r="M1217" i="2" s="1"/>
  <c r="M1218" i="2" a="1"/>
  <c r="M1218" i="2" s="1"/>
  <c r="M1219" i="2" a="1"/>
  <c r="M1219" i="2" s="1"/>
  <c r="M1220" i="2" a="1"/>
  <c r="M1220" i="2" s="1"/>
  <c r="M1221" i="2" a="1"/>
  <c r="M1221" i="2" s="1"/>
  <c r="M1222" i="2" a="1"/>
  <c r="M1222" i="2" s="1"/>
  <c r="M1223" i="2" a="1"/>
  <c r="M1223" i="2" s="1"/>
  <c r="M1224" i="2" a="1"/>
  <c r="M1224" i="2" s="1"/>
  <c r="M1225" i="2" a="1"/>
  <c r="M1225" i="2" s="1"/>
  <c r="M1226" i="2" a="1"/>
  <c r="M1226" i="2" s="1"/>
  <c r="M1227" i="2" a="1"/>
  <c r="M1227" i="2" s="1"/>
  <c r="M1228" i="2" a="1"/>
  <c r="M1228" i="2" s="1"/>
  <c r="M1229" i="2" a="1"/>
  <c r="M1229" i="2" s="1"/>
  <c r="M1230" i="2" a="1"/>
  <c r="M1230" i="2" s="1"/>
  <c r="M1231" i="2" a="1"/>
  <c r="M1231" i="2" s="1"/>
  <c r="M1232" i="2" a="1"/>
  <c r="M1232" i="2" s="1"/>
  <c r="M1233" i="2" a="1"/>
  <c r="M1233" i="2" s="1"/>
  <c r="M1234" i="2" a="1"/>
  <c r="M1234" i="2" s="1"/>
  <c r="M1235" i="2" a="1"/>
  <c r="M1235" i="2" s="1"/>
  <c r="M1236" i="2" a="1"/>
  <c r="M1236" i="2" s="1"/>
  <c r="M1237" i="2" a="1"/>
  <c r="M1237" i="2" s="1"/>
  <c r="M1238" i="2" a="1"/>
  <c r="M1238" i="2" s="1"/>
  <c r="M1239" i="2" a="1"/>
  <c r="M1239" i="2" s="1"/>
  <c r="M1240" i="2" a="1"/>
  <c r="M1240" i="2" s="1"/>
  <c r="M1241" i="2" a="1"/>
  <c r="M1241" i="2" s="1"/>
  <c r="M1243" i="2" a="1"/>
  <c r="M1243" i="2" s="1"/>
  <c r="M1244" i="2" a="1"/>
  <c r="M1244" i="2" s="1"/>
  <c r="M1245" i="2" a="1"/>
  <c r="M1245" i="2" s="1"/>
  <c r="M1246" i="2" a="1"/>
  <c r="M1246" i="2" s="1"/>
  <c r="M1247" i="2" a="1"/>
  <c r="M1247" i="2" s="1"/>
  <c r="M1248" i="2" a="1"/>
  <c r="M1248" i="2" s="1"/>
  <c r="M1249" i="2" a="1"/>
  <c r="M1249" i="2" s="1"/>
  <c r="M1250" i="2" a="1"/>
  <c r="M1250" i="2" s="1"/>
  <c r="M1251" i="2" a="1"/>
  <c r="M1251" i="2" s="1"/>
  <c r="M1253" i="2" a="1"/>
  <c r="M1253" i="2" s="1"/>
  <c r="M1254" i="2" a="1"/>
  <c r="M1254" i="2" s="1"/>
  <c r="M1255" i="2" a="1"/>
  <c r="M1255" i="2" s="1"/>
  <c r="M1256" i="2" a="1"/>
  <c r="M1256" i="2" s="1"/>
  <c r="M1257" i="2" a="1"/>
  <c r="M1257" i="2" s="1"/>
  <c r="M1258" i="2" a="1"/>
  <c r="M1258" i="2" s="1"/>
  <c r="M1259" i="2" a="1"/>
  <c r="M1259" i="2" s="1"/>
  <c r="M1260" i="2" a="1"/>
  <c r="M1260" i="2" s="1"/>
  <c r="M1261" i="2" a="1"/>
  <c r="M1261" i="2" s="1"/>
  <c r="M1262" i="2" a="1"/>
  <c r="M1262" i="2" s="1"/>
  <c r="M1263" i="2" a="1"/>
  <c r="M1263" i="2" s="1"/>
  <c r="M1264" i="2" a="1"/>
  <c r="M1264" i="2" s="1"/>
  <c r="M1265" i="2" a="1"/>
  <c r="M1265" i="2" s="1"/>
  <c r="M1266" i="2" a="1"/>
  <c r="M1266" i="2" s="1"/>
  <c r="M1267" i="2" a="1"/>
  <c r="M1267" i="2" s="1"/>
  <c r="M1268" i="2" a="1"/>
  <c r="M1268" i="2" s="1"/>
  <c r="M1269" i="2" a="1"/>
  <c r="M1269" i="2" s="1"/>
  <c r="M1270" i="2" a="1"/>
  <c r="M1270" i="2" s="1"/>
  <c r="M1271" i="2" a="1"/>
  <c r="M1271" i="2" s="1"/>
  <c r="M1272" i="2" a="1"/>
  <c r="M1272" i="2" s="1"/>
  <c r="M1273" i="2" a="1"/>
  <c r="M1273" i="2" s="1"/>
  <c r="M1278" i="2" a="1"/>
  <c r="M1278" i="2" s="1"/>
  <c r="M1280" i="2" a="1"/>
  <c r="M1280" i="2" s="1"/>
  <c r="M1281" i="2" a="1"/>
  <c r="M1281" i="2" s="1"/>
  <c r="M1282" i="2" a="1"/>
  <c r="M1282" i="2" s="1"/>
  <c r="M1283" i="2" a="1"/>
  <c r="M1283" i="2" s="1"/>
  <c r="M1284" i="2" a="1"/>
  <c r="M1284" i="2" s="1"/>
  <c r="M1285" i="2" a="1"/>
  <c r="M1285" i="2" s="1"/>
  <c r="M1286" i="2" a="1"/>
  <c r="M1286" i="2" s="1"/>
  <c r="M1287" i="2" a="1"/>
  <c r="M1287" i="2" s="1"/>
  <c r="M1288" i="2" a="1"/>
  <c r="M1288" i="2" s="1"/>
  <c r="M1289" i="2" a="1"/>
  <c r="M1289" i="2" s="1"/>
  <c r="M1290" i="2" a="1"/>
  <c r="M1290" i="2" s="1"/>
  <c r="M1291" i="2" a="1"/>
  <c r="M1291" i="2" s="1"/>
  <c r="M1292" i="2" a="1"/>
  <c r="M1292" i="2" s="1"/>
  <c r="M1293" i="2" a="1"/>
  <c r="M1293" i="2" s="1"/>
  <c r="M1294" i="2" a="1"/>
  <c r="M1294" i="2" s="1"/>
  <c r="M1295" i="2" a="1"/>
  <c r="M1295" i="2" s="1"/>
  <c r="M1296" i="2" a="1"/>
  <c r="M1296" i="2" s="1"/>
  <c r="M1297" i="2" a="1"/>
  <c r="M1297" i="2" s="1"/>
  <c r="M1298" i="2" a="1"/>
  <c r="M1298" i="2" s="1"/>
  <c r="M1299" i="2" a="1"/>
  <c r="M1299" i="2" s="1"/>
  <c r="M1300" i="2" a="1"/>
  <c r="M1300" i="2" s="1"/>
  <c r="M1301" i="2" a="1"/>
  <c r="M1301" i="2" s="1"/>
  <c r="M1302" i="2" a="1"/>
  <c r="M1302" i="2" s="1"/>
  <c r="M1303" i="2" a="1"/>
  <c r="M1303" i="2" s="1"/>
  <c r="M1304" i="2" a="1"/>
  <c r="M1304" i="2" s="1"/>
  <c r="M1308" i="2" a="1"/>
  <c r="M1308" i="2" s="1"/>
  <c r="M1309" i="2" a="1"/>
  <c r="M1309" i="2" s="1"/>
  <c r="M1310" i="2" a="1"/>
  <c r="M1310" i="2" s="1"/>
  <c r="M1311" i="2" a="1"/>
  <c r="M1311" i="2" s="1"/>
  <c r="M1312" i="2" a="1"/>
  <c r="M1312" i="2" s="1"/>
  <c r="M1313" i="2" a="1"/>
  <c r="M1313" i="2" s="1"/>
  <c r="M1314" i="2" a="1"/>
  <c r="M1314" i="2" s="1"/>
  <c r="M1315" i="2" a="1"/>
  <c r="M1315" i="2" s="1"/>
  <c r="M1316" i="2" a="1"/>
  <c r="M1316" i="2" s="1"/>
  <c r="M1317" i="2" a="1"/>
  <c r="M1317" i="2" s="1"/>
  <c r="M1318" i="2" a="1"/>
  <c r="M1318" i="2" s="1"/>
  <c r="M1319" i="2" a="1"/>
  <c r="M1319" i="2" s="1"/>
  <c r="M1320" i="2" a="1"/>
  <c r="M1320" i="2" s="1"/>
  <c r="M1321" i="2" a="1"/>
  <c r="M1321" i="2" s="1"/>
  <c r="M1322" i="2" a="1"/>
  <c r="M1322" i="2" s="1"/>
  <c r="M1323" i="2" a="1"/>
  <c r="M1323" i="2" s="1"/>
  <c r="M1324" i="2" a="1"/>
  <c r="M1324" i="2" s="1"/>
  <c r="M1325" i="2" a="1"/>
  <c r="M1325" i="2" s="1"/>
  <c r="M1326" i="2" a="1"/>
  <c r="M1326" i="2" s="1"/>
  <c r="M1327" i="2" a="1"/>
  <c r="M1327" i="2" s="1"/>
  <c r="M1328" i="2" a="1"/>
  <c r="M1328" i="2" s="1"/>
  <c r="M1329" i="2" a="1"/>
  <c r="M1329" i="2" s="1"/>
  <c r="M1330" i="2" a="1"/>
  <c r="M1330" i="2" s="1"/>
  <c r="M1331" i="2" a="1"/>
  <c r="M1331" i="2" s="1"/>
  <c r="M1332" i="2" a="1"/>
  <c r="M1332" i="2" s="1"/>
  <c r="M1333" i="2" a="1"/>
  <c r="M1333" i="2" s="1"/>
  <c r="M1334" i="2" a="1"/>
  <c r="M1334" i="2" s="1"/>
  <c r="M1335" i="2" a="1"/>
  <c r="M1335" i="2" s="1"/>
  <c r="M1336" i="2" a="1"/>
  <c r="M1336" i="2" s="1"/>
  <c r="M1337" i="2" a="1"/>
  <c r="M1337" i="2" s="1"/>
  <c r="M1338" i="2" a="1"/>
  <c r="M1338" i="2" s="1"/>
  <c r="M1339" i="2" a="1"/>
  <c r="M1339" i="2" s="1"/>
  <c r="M1340" i="2" a="1"/>
  <c r="M1340" i="2" s="1"/>
  <c r="M1341" i="2" a="1"/>
  <c r="M1341" i="2" s="1"/>
  <c r="M1342" i="2" a="1"/>
  <c r="M1342" i="2" s="1"/>
  <c r="M1343" i="2" a="1"/>
  <c r="M1343" i="2" s="1"/>
  <c r="M1344" i="2" a="1"/>
  <c r="M1344" i="2" s="1"/>
  <c r="M1345" i="2" a="1"/>
  <c r="M1345" i="2" s="1"/>
  <c r="M1346" i="2" a="1"/>
  <c r="M1346" i="2" s="1"/>
  <c r="M1347" i="2" a="1"/>
  <c r="M1347" i="2" s="1"/>
  <c r="M1348" i="2" a="1"/>
  <c r="M1348" i="2" s="1"/>
  <c r="M1349" i="2" a="1"/>
  <c r="M1349" i="2" s="1"/>
  <c r="M1350" i="2" a="1"/>
  <c r="M1350" i="2" s="1"/>
  <c r="M1351" i="2" a="1"/>
  <c r="M1351" i="2" s="1"/>
  <c r="M1352" i="2" a="1"/>
  <c r="M1352" i="2" s="1"/>
  <c r="M1353" i="2" a="1"/>
  <c r="M1353" i="2" s="1"/>
  <c r="M1354" i="2" a="1"/>
  <c r="M1354" i="2" s="1"/>
  <c r="M1355" i="2" a="1"/>
  <c r="M1355" i="2" s="1"/>
  <c r="M1356" i="2" a="1"/>
  <c r="M1356" i="2" s="1"/>
  <c r="M1357" i="2" a="1"/>
  <c r="M1357" i="2" s="1"/>
  <c r="M1358" i="2" a="1"/>
  <c r="M1358" i="2" s="1"/>
  <c r="M1359" i="2" a="1"/>
  <c r="M1359" i="2" s="1"/>
  <c r="M1360" i="2" a="1"/>
  <c r="M1360" i="2" s="1"/>
  <c r="M1361" i="2" a="1"/>
  <c r="M1361" i="2" s="1"/>
  <c r="M1362" i="2" a="1"/>
  <c r="M1362" i="2" s="1"/>
  <c r="M1363" i="2" a="1"/>
  <c r="M1363" i="2" s="1"/>
  <c r="M1364" i="2" a="1"/>
  <c r="M1364" i="2" s="1"/>
  <c r="M1365" i="2" a="1"/>
  <c r="M1365" i="2" s="1"/>
  <c r="M1366" i="2" a="1"/>
  <c r="M1366" i="2" s="1"/>
  <c r="M1367" i="2" a="1"/>
  <c r="M1367" i="2" s="1"/>
  <c r="M1368" i="2" a="1"/>
  <c r="M1368" i="2" s="1"/>
  <c r="M1369" i="2" a="1"/>
  <c r="M1369" i="2" s="1"/>
  <c r="M1370" i="2" a="1"/>
  <c r="M1370" i="2" s="1"/>
  <c r="M1371" i="2" a="1"/>
  <c r="M1371" i="2" s="1"/>
  <c r="M1372" i="2" a="1"/>
  <c r="M1372" i="2" s="1"/>
  <c r="M1373" i="2" a="1"/>
  <c r="M1373" i="2" s="1"/>
  <c r="M1374" i="2" a="1"/>
  <c r="M1374" i="2" s="1"/>
  <c r="M1375" i="2" a="1"/>
  <c r="M1375" i="2" s="1"/>
  <c r="M1376" i="2" a="1"/>
  <c r="M1376" i="2" s="1"/>
  <c r="M1377" i="2" a="1"/>
  <c r="M1377" i="2" s="1"/>
  <c r="M1378" i="2" a="1"/>
  <c r="M1378" i="2" s="1"/>
  <c r="M1379" i="2" a="1"/>
  <c r="M1379" i="2" s="1"/>
  <c r="M1380" i="2" a="1"/>
  <c r="M1380" i="2" s="1"/>
  <c r="M1381" i="2" a="1"/>
  <c r="M1381" i="2" s="1"/>
  <c r="M1382" i="2" a="1"/>
  <c r="M1382" i="2" s="1"/>
  <c r="M1383" i="2" a="1"/>
  <c r="M1383" i="2" s="1"/>
  <c r="M1384" i="2" a="1"/>
  <c r="M1384" i="2" s="1"/>
  <c r="M1385" i="2" a="1"/>
  <c r="M1385" i="2" s="1"/>
  <c r="M1386" i="2" a="1"/>
  <c r="M1386" i="2" s="1"/>
  <c r="M1387" i="2" a="1"/>
  <c r="M1387" i="2" s="1"/>
  <c r="M1388" i="2" a="1"/>
  <c r="M1388" i="2" s="1"/>
  <c r="M1389" i="2" a="1"/>
  <c r="M1389" i="2" s="1"/>
  <c r="M1390" i="2" a="1"/>
  <c r="M1390" i="2" s="1"/>
  <c r="M1391" i="2" a="1"/>
  <c r="M1391" i="2" s="1"/>
  <c r="M1392" i="2" a="1"/>
  <c r="M1392" i="2" s="1"/>
  <c r="M1393" i="2" a="1"/>
  <c r="M1393" i="2" s="1"/>
  <c r="M1394" i="2" a="1"/>
  <c r="M1394" i="2" s="1"/>
  <c r="M1395" i="2" a="1"/>
  <c r="M1395" i="2" s="1"/>
  <c r="M1396" i="2" a="1"/>
  <c r="M1396" i="2" s="1"/>
  <c r="M1397" i="2" a="1"/>
  <c r="M1397" i="2" s="1"/>
  <c r="M1398" i="2" a="1"/>
  <c r="M1398" i="2" s="1"/>
  <c r="M1399" i="2" a="1"/>
  <c r="M1399" i="2" s="1"/>
  <c r="M1400" i="2" a="1"/>
  <c r="M1400" i="2" s="1"/>
  <c r="M1401" i="2" a="1"/>
  <c r="M1401" i="2" s="1"/>
  <c r="M1402" i="2" a="1"/>
  <c r="M1402" i="2" s="1"/>
  <c r="M1403" i="2" a="1"/>
  <c r="M1403" i="2" s="1"/>
  <c r="M1404" i="2" a="1"/>
  <c r="M1404" i="2" s="1"/>
  <c r="M1405" i="2" a="1"/>
  <c r="M1405" i="2" s="1"/>
  <c r="M1406" i="2" a="1"/>
  <c r="M1406" i="2" s="1"/>
  <c r="M1407" i="2" a="1"/>
  <c r="M1407" i="2" s="1"/>
  <c r="M1408" i="2" a="1"/>
  <c r="M1408" i="2" s="1"/>
  <c r="M1409" i="2" a="1"/>
  <c r="M1409" i="2" s="1"/>
  <c r="M1410" i="2" a="1"/>
  <c r="M1410" i="2" s="1"/>
  <c r="M1411" i="2" a="1"/>
  <c r="M1411" i="2" s="1"/>
  <c r="M1412" i="2" a="1"/>
  <c r="M1412" i="2" s="1"/>
  <c r="M1413" i="2" a="1"/>
  <c r="M1413" i="2" s="1"/>
  <c r="M1414" i="2" a="1"/>
  <c r="M1414" i="2" s="1"/>
  <c r="M1415" i="2" a="1"/>
  <c r="M1415" i="2" s="1"/>
  <c r="M1416" i="2" a="1"/>
  <c r="M1416" i="2" s="1"/>
  <c r="M1417" i="2" a="1"/>
  <c r="M1417" i="2" s="1"/>
  <c r="M1418" i="2" a="1"/>
  <c r="M1418" i="2" s="1"/>
  <c r="M1419" i="2" a="1"/>
  <c r="M1419" i="2" s="1"/>
  <c r="M1420" i="2" a="1"/>
  <c r="M1420" i="2" s="1"/>
  <c r="M1421" i="2" a="1"/>
  <c r="M1421" i="2" s="1"/>
  <c r="M1422" i="2" a="1"/>
  <c r="M1422" i="2" s="1"/>
  <c r="M1423" i="2" a="1"/>
  <c r="M1423" i="2" s="1"/>
  <c r="M1424" i="2" a="1"/>
  <c r="M1424" i="2" s="1"/>
  <c r="M1425" i="2" a="1"/>
  <c r="M1425" i="2" s="1"/>
  <c r="P2" i="2"/>
  <c r="Q2" i="2" s="1"/>
  <c r="P3" i="2"/>
  <c r="Q3" i="2" s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Q29" i="2" s="1"/>
  <c r="P30" i="2"/>
  <c r="Q30" i="2" s="1"/>
  <c r="P31" i="2"/>
  <c r="Q31" i="2" s="1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Q46" i="2" s="1"/>
  <c r="P47" i="2"/>
  <c r="Q47" i="2" s="1"/>
  <c r="P48" i="2"/>
  <c r="Q48" i="2" s="1"/>
  <c r="P49" i="2"/>
  <c r="Q49" i="2" s="1"/>
  <c r="P50" i="2"/>
  <c r="Q50" i="2" s="1"/>
  <c r="P51" i="2"/>
  <c r="Q51" i="2" s="1"/>
  <c r="P52" i="2"/>
  <c r="Q52" i="2" s="1"/>
  <c r="P53" i="2"/>
  <c r="Q53" i="2" s="1"/>
  <c r="P54" i="2"/>
  <c r="P55" i="2"/>
  <c r="P56" i="2"/>
  <c r="P57" i="2"/>
  <c r="P58" i="2"/>
  <c r="P59" i="2"/>
  <c r="Q59" i="2" s="1"/>
  <c r="P60" i="2"/>
  <c r="Q60" i="2" s="1"/>
  <c r="P61" i="2"/>
  <c r="Q61" i="2" s="1"/>
  <c r="P62" i="2"/>
  <c r="Q62" i="2" s="1"/>
  <c r="P63" i="2"/>
  <c r="Q63" i="2" s="1"/>
  <c r="P64" i="2"/>
  <c r="Q64" i="2" s="1"/>
  <c r="P65" i="2"/>
  <c r="Q65" i="2" s="1"/>
  <c r="P66" i="2"/>
  <c r="Q66" i="2" s="1"/>
  <c r="P67" i="2"/>
  <c r="Q67" i="2" s="1"/>
  <c r="P68" i="2"/>
  <c r="Q68" i="2" s="1"/>
  <c r="P69" i="2"/>
  <c r="Q69" i="2" s="1"/>
  <c r="P70" i="2"/>
  <c r="Q70" i="2" s="1"/>
  <c r="P71" i="2"/>
  <c r="Q71" i="2" s="1"/>
  <c r="P72" i="2"/>
  <c r="Q72" i="2" s="1"/>
  <c r="P73" i="2"/>
  <c r="Q73" i="2" s="1"/>
  <c r="P74" i="2"/>
  <c r="Q74" i="2" s="1"/>
  <c r="P75" i="2"/>
  <c r="Q75" i="2" s="1"/>
  <c r="P76" i="2"/>
  <c r="Q76" i="2" s="1"/>
  <c r="P77" i="2"/>
  <c r="Q77" i="2" s="1"/>
  <c r="P78" i="2"/>
  <c r="Q78" i="2" s="1"/>
  <c r="P79" i="2"/>
  <c r="P80" i="2"/>
  <c r="P81" i="2"/>
  <c r="P82" i="2"/>
  <c r="P83" i="2"/>
  <c r="P84" i="2"/>
  <c r="Q84" i="2" s="1"/>
  <c r="P85" i="2"/>
  <c r="Q85" i="2" s="1"/>
  <c r="P86" i="2"/>
  <c r="P87" i="2"/>
  <c r="P88" i="2"/>
  <c r="P89" i="2"/>
  <c r="P90" i="2"/>
  <c r="Q90" i="2" s="1"/>
  <c r="P91" i="2"/>
  <c r="Q91" i="2" s="1"/>
  <c r="P92" i="2"/>
  <c r="Q92" i="2" s="1"/>
  <c r="P93" i="2"/>
  <c r="Q93" i="2" s="1"/>
  <c r="P94" i="2"/>
  <c r="Q94" i="2" s="1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Q147" i="2" s="1"/>
  <c r="P148" i="2"/>
  <c r="Q148" i="2" s="1"/>
  <c r="P149" i="2"/>
  <c r="Q149" i="2" s="1"/>
  <c r="P150" i="2"/>
  <c r="Q150" i="2" s="1"/>
  <c r="P151" i="2"/>
  <c r="Q151" i="2" s="1"/>
  <c r="P152" i="2"/>
  <c r="Q152" i="2" s="1"/>
  <c r="P153" i="2"/>
  <c r="Q153" i="2" s="1"/>
  <c r="P154" i="2"/>
  <c r="Q154" i="2" s="1"/>
  <c r="P155" i="2"/>
  <c r="Q155" i="2" s="1"/>
  <c r="P156" i="2"/>
  <c r="Q156" i="2" s="1"/>
  <c r="P157" i="2"/>
  <c r="Q157" i="2" s="1"/>
  <c r="P158" i="2"/>
  <c r="Q158" i="2" s="1"/>
  <c r="P159" i="2"/>
  <c r="Q159" i="2" s="1"/>
  <c r="P160" i="2"/>
  <c r="Q160" i="2" s="1"/>
  <c r="P161" i="2"/>
  <c r="Q161" i="2" s="1"/>
  <c r="P162" i="2"/>
  <c r="Q162" i="2" s="1"/>
  <c r="P163" i="2"/>
  <c r="Q163" i="2" s="1"/>
  <c r="P164" i="2"/>
  <c r="Q164" i="2" s="1"/>
  <c r="P165" i="2"/>
  <c r="Q165" i="2" s="1"/>
  <c r="P166" i="2"/>
  <c r="Q166" i="2" s="1"/>
  <c r="P167" i="2"/>
  <c r="Q167" i="2" s="1"/>
  <c r="P168" i="2"/>
  <c r="Q168" i="2" s="1"/>
  <c r="P169" i="2"/>
  <c r="Q169" i="2" s="1"/>
  <c r="P170" i="2"/>
  <c r="Q170" i="2" s="1"/>
  <c r="P171" i="2"/>
  <c r="Q171" i="2" s="1"/>
  <c r="P172" i="2"/>
  <c r="Q172" i="2" s="1"/>
  <c r="P173" i="2"/>
  <c r="Q173" i="2" s="1"/>
  <c r="P174" i="2"/>
  <c r="Q174" i="2" s="1"/>
  <c r="P175" i="2"/>
  <c r="Q175" i="2" s="1"/>
  <c r="P176" i="2"/>
  <c r="Q176" i="2" s="1"/>
  <c r="P177" i="2"/>
  <c r="Q177" i="2" s="1"/>
  <c r="P178" i="2"/>
  <c r="Q178" i="2" s="1"/>
  <c r="P179" i="2"/>
  <c r="Q179" i="2" s="1"/>
  <c r="P180" i="2"/>
  <c r="Q180" i="2" s="1"/>
  <c r="P181" i="2"/>
  <c r="Q181" i="2" s="1"/>
  <c r="P182" i="2"/>
  <c r="Q182" i="2" s="1"/>
  <c r="P183" i="2"/>
  <c r="Q183" i="2" s="1"/>
  <c r="P184" i="2"/>
  <c r="Q184" i="2" s="1"/>
  <c r="P185" i="2"/>
  <c r="Q185" i="2" s="1"/>
  <c r="P186" i="2"/>
  <c r="Q186" i="2" s="1"/>
  <c r="P187" i="2"/>
  <c r="Q187" i="2" s="1"/>
  <c r="P188" i="2"/>
  <c r="Q188" i="2" s="1"/>
  <c r="P189" i="2"/>
  <c r="Q189" i="2" s="1"/>
  <c r="P190" i="2"/>
  <c r="Q190" i="2" s="1"/>
  <c r="P191" i="2"/>
  <c r="Q191" i="2" s="1"/>
  <c r="P192" i="2"/>
  <c r="Q192" i="2" s="1"/>
  <c r="P193" i="2"/>
  <c r="Q193" i="2" s="1"/>
  <c r="P194" i="2"/>
  <c r="Q194" i="2" s="1"/>
  <c r="P195" i="2"/>
  <c r="Q195" i="2" s="1"/>
  <c r="P196" i="2"/>
  <c r="Q196" i="2" s="1"/>
  <c r="P197" i="2"/>
  <c r="Q197" i="2" s="1"/>
  <c r="P198" i="2"/>
  <c r="Q198" i="2" s="1"/>
  <c r="P199" i="2"/>
  <c r="Q199" i="2" s="1"/>
  <c r="P200" i="2"/>
  <c r="Q200" i="2" s="1"/>
  <c r="P201" i="2"/>
  <c r="Q201" i="2" s="1"/>
  <c r="P202" i="2"/>
  <c r="Q202" i="2" s="1"/>
  <c r="P203" i="2"/>
  <c r="Q203" i="2" s="1"/>
  <c r="P204" i="2"/>
  <c r="Q204" i="2" s="1"/>
  <c r="P205" i="2"/>
  <c r="Q205" i="2" s="1"/>
  <c r="P206" i="2"/>
  <c r="Q206" i="2" s="1"/>
  <c r="P207" i="2"/>
  <c r="Q207" i="2" s="1"/>
  <c r="P208" i="2"/>
  <c r="Q208" i="2" s="1"/>
  <c r="P209" i="2"/>
  <c r="Q209" i="2" s="1"/>
  <c r="P210" i="2"/>
  <c r="Q210" i="2" s="1"/>
  <c r="P211" i="2"/>
  <c r="Q211" i="2" s="1"/>
  <c r="P212" i="2"/>
  <c r="Q212" i="2" s="1"/>
  <c r="P213" i="2"/>
  <c r="Q213" i="2" s="1"/>
  <c r="P214" i="2"/>
  <c r="Q214" i="2" s="1"/>
  <c r="P215" i="2"/>
  <c r="Q215" i="2" s="1"/>
  <c r="P216" i="2"/>
  <c r="Q216" i="2" s="1"/>
  <c r="P217" i="2"/>
  <c r="Q217" i="2" s="1"/>
  <c r="P218" i="2"/>
  <c r="Q218" i="2" s="1"/>
  <c r="P219" i="2"/>
  <c r="Q219" i="2" s="1"/>
  <c r="P220" i="2"/>
  <c r="Q220" i="2" s="1"/>
  <c r="P221" i="2"/>
  <c r="Q221" i="2" s="1"/>
  <c r="P222" i="2"/>
  <c r="Q222" i="2" s="1"/>
  <c r="P223" i="2"/>
  <c r="Q223" i="2" s="1"/>
  <c r="P224" i="2"/>
  <c r="Q224" i="2" s="1"/>
  <c r="P225" i="2"/>
  <c r="Q225" i="2" s="1"/>
  <c r="P226" i="2"/>
  <c r="Q226" i="2" s="1"/>
  <c r="P227" i="2"/>
  <c r="Q227" i="2" s="1"/>
  <c r="P228" i="2"/>
  <c r="Q228" i="2" s="1"/>
  <c r="P229" i="2"/>
  <c r="Q229" i="2" s="1"/>
  <c r="P230" i="2"/>
  <c r="Q230" i="2" s="1"/>
  <c r="P231" i="2"/>
  <c r="Q231" i="2" s="1"/>
  <c r="P232" i="2"/>
  <c r="Q232" i="2" s="1"/>
  <c r="P233" i="2"/>
  <c r="Q233" i="2" s="1"/>
  <c r="P234" i="2"/>
  <c r="Q234" i="2" s="1"/>
  <c r="P235" i="2"/>
  <c r="Q235" i="2" s="1"/>
  <c r="P236" i="2"/>
  <c r="Q236" i="2" s="1"/>
  <c r="P237" i="2"/>
  <c r="Q237" i="2" s="1"/>
  <c r="P238" i="2"/>
  <c r="Q238" i="2" s="1"/>
  <c r="P239" i="2"/>
  <c r="Q239" i="2" s="1"/>
  <c r="P240" i="2"/>
  <c r="Q240" i="2" s="1"/>
  <c r="P241" i="2"/>
  <c r="Q241" i="2" s="1"/>
  <c r="P242" i="2"/>
  <c r="Q242" i="2" s="1"/>
  <c r="P243" i="2"/>
  <c r="Q243" i="2" s="1"/>
  <c r="P244" i="2"/>
  <c r="Q244" i="2" s="1"/>
  <c r="P245" i="2"/>
  <c r="Q245" i="2" s="1"/>
  <c r="P246" i="2"/>
  <c r="Q246" i="2" s="1"/>
  <c r="P247" i="2"/>
  <c r="Q247" i="2" s="1"/>
  <c r="P248" i="2"/>
  <c r="Q248" i="2" s="1"/>
  <c r="P249" i="2"/>
  <c r="Q249" i="2" s="1"/>
  <c r="P250" i="2"/>
  <c r="Q250" i="2" s="1"/>
  <c r="P251" i="2"/>
  <c r="Q251" i="2" s="1"/>
  <c r="P252" i="2"/>
  <c r="Q252" i="2" s="1"/>
  <c r="P253" i="2"/>
  <c r="Q253" i="2" s="1"/>
  <c r="P254" i="2"/>
  <c r="Q254" i="2" s="1"/>
  <c r="P255" i="2"/>
  <c r="Q255" i="2" s="1"/>
  <c r="P256" i="2"/>
  <c r="Q256" i="2" s="1"/>
  <c r="P257" i="2"/>
  <c r="Q257" i="2" s="1"/>
  <c r="P258" i="2"/>
  <c r="Q258" i="2" s="1"/>
  <c r="P259" i="2"/>
  <c r="Q259" i="2" s="1"/>
  <c r="P260" i="2"/>
  <c r="Q260" i="2" s="1"/>
  <c r="P261" i="2"/>
  <c r="Q261" i="2" s="1"/>
  <c r="P262" i="2"/>
  <c r="Q262" i="2" s="1"/>
  <c r="P263" i="2"/>
  <c r="Q263" i="2" s="1"/>
  <c r="P264" i="2"/>
  <c r="Q264" i="2" s="1"/>
  <c r="P265" i="2"/>
  <c r="Q265" i="2" s="1"/>
  <c r="P266" i="2"/>
  <c r="Q266" i="2" s="1"/>
  <c r="P267" i="2"/>
  <c r="Q267" i="2" s="1"/>
  <c r="P268" i="2"/>
  <c r="Q268" i="2" s="1"/>
  <c r="P269" i="2"/>
  <c r="Q269" i="2" s="1"/>
  <c r="P270" i="2"/>
  <c r="Q270" i="2" s="1"/>
  <c r="P271" i="2"/>
  <c r="Q271" i="2" s="1"/>
  <c r="P272" i="2"/>
  <c r="Q272" i="2" s="1"/>
  <c r="P273" i="2"/>
  <c r="Q273" i="2" s="1"/>
  <c r="P274" i="2"/>
  <c r="Q274" i="2" s="1"/>
  <c r="P275" i="2"/>
  <c r="Q275" i="2" s="1"/>
  <c r="P276" i="2"/>
  <c r="Q276" i="2" s="1"/>
  <c r="P277" i="2"/>
  <c r="Q277" i="2" s="1"/>
  <c r="P278" i="2"/>
  <c r="Q278" i="2" s="1"/>
  <c r="P279" i="2"/>
  <c r="Q279" i="2" s="1"/>
  <c r="P280" i="2"/>
  <c r="Q280" i="2" s="1"/>
  <c r="P281" i="2"/>
  <c r="Q281" i="2" s="1"/>
  <c r="P282" i="2"/>
  <c r="Q282" i="2" s="1"/>
  <c r="P283" i="2"/>
  <c r="Q283" i="2" s="1"/>
  <c r="P284" i="2"/>
  <c r="Q284" i="2" s="1"/>
  <c r="P285" i="2"/>
  <c r="Q285" i="2" s="1"/>
  <c r="P286" i="2"/>
  <c r="Q286" i="2" s="1"/>
  <c r="P287" i="2"/>
  <c r="Q287" i="2" s="1"/>
  <c r="P288" i="2"/>
  <c r="Q288" i="2" s="1"/>
  <c r="P289" i="2"/>
  <c r="Q289" i="2" s="1"/>
  <c r="P290" i="2"/>
  <c r="Q290" i="2" s="1"/>
  <c r="P291" i="2"/>
  <c r="Q291" i="2" s="1"/>
  <c r="P292" i="2"/>
  <c r="Q292" i="2" s="1"/>
  <c r="P293" i="2"/>
  <c r="Q293" i="2" s="1"/>
  <c r="P294" i="2"/>
  <c r="Q294" i="2" s="1"/>
  <c r="P295" i="2"/>
  <c r="Q295" i="2" s="1"/>
  <c r="P296" i="2"/>
  <c r="Q296" i="2" s="1"/>
  <c r="P297" i="2"/>
  <c r="Q297" i="2" s="1"/>
  <c r="P298" i="2"/>
  <c r="Q298" i="2" s="1"/>
  <c r="P299" i="2"/>
  <c r="Q299" i="2" s="1"/>
  <c r="P300" i="2"/>
  <c r="Q300" i="2" s="1"/>
  <c r="P301" i="2"/>
  <c r="Q301" i="2" s="1"/>
  <c r="P302" i="2"/>
  <c r="Q302" i="2" s="1"/>
  <c r="P303" i="2"/>
  <c r="Q303" i="2" s="1"/>
  <c r="P304" i="2"/>
  <c r="Q304" i="2" s="1"/>
  <c r="P305" i="2"/>
  <c r="Q305" i="2" s="1"/>
  <c r="P306" i="2"/>
  <c r="Q306" i="2" s="1"/>
  <c r="P307" i="2"/>
  <c r="Q307" i="2" s="1"/>
  <c r="P308" i="2"/>
  <c r="Q308" i="2" s="1"/>
  <c r="P309" i="2"/>
  <c r="Q309" i="2" s="1"/>
  <c r="P310" i="2"/>
  <c r="Q310" i="2" s="1"/>
  <c r="P311" i="2"/>
  <c r="Q311" i="2" s="1"/>
  <c r="P312" i="2"/>
  <c r="Q312" i="2" s="1"/>
  <c r="P313" i="2"/>
  <c r="Q313" i="2" s="1"/>
  <c r="P314" i="2"/>
  <c r="Q314" i="2" s="1"/>
  <c r="P315" i="2"/>
  <c r="Q315" i="2" s="1"/>
  <c r="P316" i="2"/>
  <c r="Q316" i="2" s="1"/>
  <c r="P317" i="2"/>
  <c r="Q317" i="2" s="1"/>
  <c r="P318" i="2"/>
  <c r="Q318" i="2" s="1"/>
  <c r="P319" i="2"/>
  <c r="Q319" i="2" s="1"/>
  <c r="P320" i="2"/>
  <c r="Q320" i="2" s="1"/>
  <c r="P321" i="2"/>
  <c r="Q321" i="2" s="1"/>
  <c r="P322" i="2"/>
  <c r="Q322" i="2" s="1"/>
  <c r="P323" i="2"/>
  <c r="Q323" i="2" s="1"/>
  <c r="P324" i="2"/>
  <c r="Q324" i="2" s="1"/>
  <c r="P325" i="2"/>
  <c r="Q325" i="2" s="1"/>
  <c r="P326" i="2"/>
  <c r="Q326" i="2" s="1"/>
  <c r="P327" i="2"/>
  <c r="Q327" i="2" s="1"/>
  <c r="P328" i="2"/>
  <c r="Q328" i="2" s="1"/>
  <c r="P329" i="2"/>
  <c r="Q329" i="2" s="1"/>
  <c r="P330" i="2"/>
  <c r="Q330" i="2" s="1"/>
  <c r="P331" i="2"/>
  <c r="Q331" i="2" s="1"/>
  <c r="P332" i="2"/>
  <c r="Q332" i="2" s="1"/>
  <c r="P333" i="2"/>
  <c r="Q333" i="2" s="1"/>
  <c r="P334" i="2"/>
  <c r="Q334" i="2" s="1"/>
  <c r="P335" i="2"/>
  <c r="Q335" i="2" s="1"/>
  <c r="P336" i="2"/>
  <c r="Q336" i="2" s="1"/>
  <c r="P337" i="2"/>
  <c r="Q337" i="2" s="1"/>
  <c r="P338" i="2"/>
  <c r="Q338" i="2" s="1"/>
  <c r="P339" i="2"/>
  <c r="Q339" i="2" s="1"/>
  <c r="P340" i="2"/>
  <c r="Q340" i="2" s="1"/>
  <c r="P341" i="2"/>
  <c r="Q341" i="2" s="1"/>
  <c r="P342" i="2"/>
  <c r="Q342" i="2" s="1"/>
  <c r="P343" i="2"/>
  <c r="Q343" i="2" s="1"/>
  <c r="P344" i="2"/>
  <c r="Q344" i="2" s="1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Q363" i="2" s="1"/>
  <c r="P364" i="2"/>
  <c r="Q364" i="2" s="1"/>
  <c r="P365" i="2"/>
  <c r="Q365" i="2" s="1"/>
  <c r="P366" i="2"/>
  <c r="Q366" i="2" s="1"/>
  <c r="P367" i="2"/>
  <c r="Q367" i="2" s="1"/>
  <c r="P368" i="2"/>
  <c r="Q368" i="2" s="1"/>
  <c r="P369" i="2"/>
  <c r="Q369" i="2" s="1"/>
  <c r="P370" i="2"/>
  <c r="Q370" i="2" s="1"/>
  <c r="P371" i="2"/>
  <c r="Q371" i="2" s="1"/>
  <c r="P372" i="2"/>
  <c r="Q372" i="2" s="1"/>
  <c r="P373" i="2"/>
  <c r="Q373" i="2" s="1"/>
  <c r="P374" i="2"/>
  <c r="Q374" i="2" s="1"/>
  <c r="P375" i="2"/>
  <c r="Q375" i="2" s="1"/>
  <c r="P376" i="2"/>
  <c r="Q376" i="2" s="1"/>
  <c r="P377" i="2"/>
  <c r="Q377" i="2" s="1"/>
  <c r="P378" i="2"/>
  <c r="Q378" i="2" s="1"/>
  <c r="P379" i="2"/>
  <c r="Q379" i="2" s="1"/>
  <c r="P380" i="2"/>
  <c r="Q380" i="2" s="1"/>
  <c r="P381" i="2"/>
  <c r="Q381" i="2" s="1"/>
  <c r="P382" i="2"/>
  <c r="Q382" i="2" s="1"/>
  <c r="P383" i="2"/>
  <c r="Q383" i="2" s="1"/>
  <c r="P384" i="2"/>
  <c r="Q384" i="2" s="1"/>
  <c r="P385" i="2"/>
  <c r="Q385" i="2" s="1"/>
  <c r="P386" i="2"/>
  <c r="Q386" i="2" s="1"/>
  <c r="P387" i="2"/>
  <c r="Q387" i="2" s="1"/>
  <c r="P388" i="2"/>
  <c r="Q388" i="2" s="1"/>
  <c r="P389" i="2"/>
  <c r="Q389" i="2" s="1"/>
  <c r="P390" i="2"/>
  <c r="Q390" i="2" s="1"/>
  <c r="P391" i="2"/>
  <c r="Q391" i="2" s="1"/>
  <c r="P392" i="2"/>
  <c r="Q392" i="2" s="1"/>
  <c r="P393" i="2"/>
  <c r="Q393" i="2" s="1"/>
  <c r="P394" i="2"/>
  <c r="Q394" i="2" s="1"/>
  <c r="P395" i="2"/>
  <c r="Q395" i="2" s="1"/>
  <c r="P396" i="2"/>
  <c r="Q396" i="2" s="1"/>
  <c r="P397" i="2"/>
  <c r="Q397" i="2" s="1"/>
  <c r="P398" i="2"/>
  <c r="Q398" i="2" s="1"/>
  <c r="P399" i="2"/>
  <c r="Q399" i="2" s="1"/>
  <c r="P400" i="2"/>
  <c r="Q400" i="2" s="1"/>
  <c r="P401" i="2"/>
  <c r="Q401" i="2" s="1"/>
  <c r="P402" i="2"/>
  <c r="Q402" i="2" s="1"/>
  <c r="P403" i="2"/>
  <c r="Q403" i="2" s="1"/>
  <c r="P404" i="2"/>
  <c r="Q404" i="2" s="1"/>
  <c r="P405" i="2"/>
  <c r="Q405" i="2" s="1"/>
  <c r="P406" i="2"/>
  <c r="Q406" i="2" s="1"/>
  <c r="P407" i="2"/>
  <c r="Q407" i="2" s="1"/>
  <c r="P408" i="2"/>
  <c r="Q408" i="2" s="1"/>
  <c r="P409" i="2"/>
  <c r="Q409" i="2" s="1"/>
  <c r="P410" i="2"/>
  <c r="Q410" i="2" s="1"/>
  <c r="P411" i="2"/>
  <c r="Q411" i="2" s="1"/>
  <c r="P412" i="2"/>
  <c r="Q412" i="2" s="1"/>
  <c r="P413" i="2"/>
  <c r="Q413" i="2" s="1"/>
  <c r="P414" i="2"/>
  <c r="Q414" i="2" s="1"/>
  <c r="P415" i="2"/>
  <c r="Q415" i="2" s="1"/>
  <c r="P416" i="2"/>
  <c r="Q416" i="2" s="1"/>
  <c r="P417" i="2"/>
  <c r="Q417" i="2" s="1"/>
  <c r="P418" i="2"/>
  <c r="Q418" i="2" s="1"/>
  <c r="P419" i="2"/>
  <c r="Q419" i="2" s="1"/>
  <c r="P420" i="2"/>
  <c r="Q420" i="2" s="1"/>
  <c r="P421" i="2"/>
  <c r="Q421" i="2" s="1"/>
  <c r="P422" i="2"/>
  <c r="Q422" i="2" s="1"/>
  <c r="P423" i="2"/>
  <c r="Q423" i="2" s="1"/>
  <c r="P424" i="2"/>
  <c r="Q424" i="2" s="1"/>
  <c r="P425" i="2"/>
  <c r="Q425" i="2" s="1"/>
  <c r="P426" i="2"/>
  <c r="Q426" i="2" s="1"/>
  <c r="P427" i="2"/>
  <c r="Q427" i="2" s="1"/>
  <c r="P428" i="2"/>
  <c r="Q428" i="2" s="1"/>
  <c r="P429" i="2"/>
  <c r="Q429" i="2" s="1"/>
  <c r="P430" i="2"/>
  <c r="Q430" i="2" s="1"/>
  <c r="P431" i="2"/>
  <c r="Q431" i="2" s="1"/>
  <c r="P432" i="2"/>
  <c r="Q432" i="2" s="1"/>
  <c r="P433" i="2"/>
  <c r="Q433" i="2" s="1"/>
  <c r="P434" i="2"/>
  <c r="Q434" i="2" s="1"/>
  <c r="P435" i="2"/>
  <c r="Q435" i="2" s="1"/>
  <c r="P436" i="2"/>
  <c r="Q436" i="2" s="1"/>
  <c r="P437" i="2"/>
  <c r="Q437" i="2" s="1"/>
  <c r="P438" i="2"/>
  <c r="Q438" i="2" s="1"/>
  <c r="P439" i="2"/>
  <c r="Q439" i="2" s="1"/>
  <c r="P440" i="2"/>
  <c r="Q440" i="2" s="1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Q486" i="2" s="1"/>
  <c r="P487" i="2"/>
  <c r="P488" i="2"/>
  <c r="P489" i="2"/>
  <c r="P490" i="2"/>
  <c r="P491" i="2"/>
  <c r="P492" i="2"/>
  <c r="P493" i="2"/>
  <c r="P494" i="2"/>
  <c r="P495" i="2"/>
  <c r="P496" i="2"/>
  <c r="Q496" i="2" s="1"/>
  <c r="P497" i="2"/>
  <c r="Q497" i="2" s="1"/>
  <c r="P498" i="2"/>
  <c r="Q498" i="2" s="1"/>
  <c r="P499" i="2"/>
  <c r="Q499" i="2" s="1"/>
  <c r="P500" i="2"/>
  <c r="Q500" i="2" s="1"/>
  <c r="P501" i="2"/>
  <c r="Q501" i="2" s="1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Q525" i="2" s="1"/>
  <c r="P526" i="2"/>
  <c r="Q526" i="2" s="1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Q540" i="2" s="1"/>
  <c r="P541" i="2"/>
  <c r="Q541" i="2" s="1"/>
  <c r="P542" i="2"/>
  <c r="Q542" i="2" s="1"/>
  <c r="P543" i="2"/>
  <c r="Q543" i="2" s="1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Q562" i="2" s="1"/>
  <c r="P563" i="2"/>
  <c r="Q563" i="2" s="1"/>
  <c r="P564" i="2"/>
  <c r="P565" i="2"/>
  <c r="P566" i="2"/>
  <c r="P567" i="2"/>
  <c r="P568" i="2"/>
  <c r="P569" i="2"/>
  <c r="Q569" i="2" s="1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Q629" i="2" s="1"/>
  <c r="P630" i="2"/>
  <c r="Q630" i="2" s="1"/>
  <c r="P631" i="2"/>
  <c r="Q631" i="2" s="1"/>
  <c r="P632" i="2"/>
  <c r="Q632" i="2" s="1"/>
  <c r="P633" i="2"/>
  <c r="Q633" i="2" s="1"/>
  <c r="P634" i="2"/>
  <c r="Q634" i="2" s="1"/>
  <c r="P635" i="2"/>
  <c r="Q635" i="2" s="1"/>
  <c r="P636" i="2"/>
  <c r="Q636" i="2" s="1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Q674" i="2" s="1"/>
  <c r="P675" i="2"/>
  <c r="Q675" i="2" s="1"/>
  <c r="P676" i="2"/>
  <c r="Q676" i="2" s="1"/>
  <c r="P677" i="2"/>
  <c r="Q677" i="2" s="1"/>
  <c r="P678" i="2"/>
  <c r="Q678" i="2" s="1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Q709" i="2" s="1"/>
  <c r="P710" i="2"/>
  <c r="Q710" i="2" s="1"/>
  <c r="P711" i="2"/>
  <c r="Q711" i="2" s="1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Q728" i="2" s="1"/>
  <c r="P729" i="2"/>
  <c r="Q729" i="2" s="1"/>
  <c r="P730" i="2"/>
  <c r="Q730" i="2" s="1"/>
  <c r="P731" i="2"/>
  <c r="Q731" i="2" s="1"/>
  <c r="P732" i="2"/>
  <c r="Q732" i="2" s="1"/>
  <c r="P733" i="2"/>
  <c r="Q733" i="2" s="1"/>
  <c r="P734" i="2"/>
  <c r="Q734" i="2" s="1"/>
  <c r="P735" i="2"/>
  <c r="Q735" i="2" s="1"/>
  <c r="P736" i="2"/>
  <c r="Q736" i="2" s="1"/>
  <c r="P737" i="2"/>
  <c r="Q737" i="2" s="1"/>
  <c r="P738" i="2"/>
  <c r="Q738" i="2" s="1"/>
  <c r="P739" i="2"/>
  <c r="Q739" i="2" s="1"/>
  <c r="P740" i="2"/>
  <c r="Q740" i="2" s="1"/>
  <c r="P741" i="2"/>
  <c r="Q741" i="2" s="1"/>
  <c r="P742" i="2"/>
  <c r="Q742" i="2" s="1"/>
  <c r="P743" i="2"/>
  <c r="Q743" i="2" s="1"/>
  <c r="P744" i="2"/>
  <c r="Q744" i="2" s="1"/>
  <c r="P745" i="2"/>
  <c r="Q745" i="2" s="1"/>
  <c r="P746" i="2"/>
  <c r="Q746" i="2" s="1"/>
  <c r="P747" i="2"/>
  <c r="Q747" i="2" s="1"/>
  <c r="P748" i="2"/>
  <c r="Q748" i="2" s="1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Q780" i="2" s="1"/>
  <c r="P781" i="2"/>
  <c r="P782" i="2"/>
  <c r="P783" i="2"/>
  <c r="P784" i="2"/>
  <c r="P785" i="2"/>
  <c r="P786" i="2"/>
  <c r="P787" i="2"/>
  <c r="Q787" i="2" s="1"/>
  <c r="P788" i="2"/>
  <c r="Q788" i="2" s="1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Q810" i="2" s="1"/>
  <c r="P811" i="2"/>
  <c r="Q811" i="2" s="1"/>
  <c r="P812" i="2"/>
  <c r="Q812" i="2" s="1"/>
  <c r="P813" i="2"/>
  <c r="Q813" i="2" s="1"/>
  <c r="P814" i="2"/>
  <c r="Q814" i="2" s="1"/>
  <c r="P815" i="2"/>
  <c r="P816" i="2"/>
  <c r="P817" i="2"/>
  <c r="P818" i="2"/>
  <c r="P819" i="2"/>
  <c r="P820" i="2"/>
  <c r="P821" i="2"/>
  <c r="P822" i="2"/>
  <c r="P823" i="2"/>
  <c r="P824" i="2"/>
  <c r="P825" i="2"/>
  <c r="Q825" i="2" s="1"/>
  <c r="P826" i="2"/>
  <c r="Q826" i="2" s="1"/>
  <c r="P827" i="2"/>
  <c r="Q827" i="2" s="1"/>
  <c r="P828" i="2"/>
  <c r="P829" i="2"/>
  <c r="P830" i="2"/>
  <c r="P831" i="2"/>
  <c r="P832" i="2"/>
  <c r="P833" i="2"/>
  <c r="P834" i="2"/>
  <c r="P835" i="2"/>
  <c r="P836" i="2"/>
  <c r="P837" i="2"/>
  <c r="Q837" i="2" s="1"/>
  <c r="P838" i="2"/>
  <c r="Q838" i="2" s="1"/>
  <c r="P839" i="2"/>
  <c r="Q839" i="2" s="1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Q856" i="2" s="1"/>
  <c r="P857" i="2"/>
  <c r="Q857" i="2" s="1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Q870" i="2" s="1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Q914" i="2" s="1"/>
  <c r="P915" i="2"/>
  <c r="Q915" i="2" s="1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Q930" i="2" s="1"/>
  <c r="P931" i="2"/>
  <c r="Q931" i="2" s="1"/>
  <c r="P932" i="2"/>
  <c r="Q932" i="2" s="1"/>
  <c r="P933" i="2"/>
  <c r="Q933" i="2" s="1"/>
  <c r="P934" i="2"/>
  <c r="Q934" i="2" s="1"/>
  <c r="P935" i="2"/>
  <c r="Q935" i="2" s="1"/>
  <c r="P936" i="2"/>
  <c r="Q936" i="2" s="1"/>
  <c r="P937" i="2"/>
  <c r="Q937" i="2" s="1"/>
  <c r="P938" i="2"/>
  <c r="Q938" i="2" s="1"/>
  <c r="P939" i="2"/>
  <c r="Q939" i="2" s="1"/>
  <c r="P940" i="2"/>
  <c r="Q940" i="2" s="1"/>
  <c r="P941" i="2"/>
  <c r="Q941" i="2" s="1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Q1077" i="2" s="1"/>
  <c r="P1078" i="2"/>
  <c r="Q1078" i="2" s="1"/>
  <c r="P1079" i="2"/>
  <c r="Q1079" i="2" s="1"/>
  <c r="P1080" i="2"/>
  <c r="Q1080" i="2" s="1"/>
  <c r="P1081" i="2"/>
  <c r="Q1081" i="2" s="1"/>
  <c r="P1082" i="2"/>
  <c r="Q1082" i="2" s="1"/>
  <c r="P1083" i="2"/>
  <c r="Q1083" i="2" s="1"/>
  <c r="P1084" i="2"/>
  <c r="Q1084" i="2" s="1"/>
  <c r="P1085" i="2"/>
  <c r="Q1085" i="2" s="1"/>
  <c r="P1086" i="2"/>
  <c r="Q1086" i="2" s="1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Q1098" i="2" s="1"/>
  <c r="P1099" i="2"/>
  <c r="Q1099" i="2" s="1"/>
  <c r="P1100" i="2"/>
  <c r="P1101" i="2"/>
  <c r="P1102" i="2"/>
  <c r="P1103" i="2"/>
  <c r="P1104" i="2"/>
  <c r="P1105" i="2"/>
  <c r="Q1105" i="2" s="1"/>
  <c r="P1106" i="2"/>
  <c r="Q1106" i="2" s="1"/>
  <c r="P1107" i="2"/>
  <c r="Q1107" i="2" s="1"/>
  <c r="P1108" i="2"/>
  <c r="Q1108" i="2" s="1"/>
  <c r="P1109" i="2"/>
  <c r="Q1109" i="2" s="1"/>
  <c r="P1110" i="2"/>
  <c r="Q1110" i="2" s="1"/>
  <c r="P1111" i="2"/>
  <c r="Q1111" i="2" s="1"/>
  <c r="P1112" i="2"/>
  <c r="Q1112" i="2" s="1"/>
  <c r="P1113" i="2"/>
  <c r="Q1113" i="2" s="1"/>
  <c r="P1114" i="2"/>
  <c r="Q1114" i="2" s="1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Q1135" i="2" s="1"/>
  <c r="P1136" i="2"/>
  <c r="Q1136" i="2" s="1"/>
  <c r="P1137" i="2"/>
  <c r="Q1137" i="2" s="1"/>
  <c r="P1138" i="2"/>
  <c r="Q1138" i="2" s="1"/>
  <c r="P1139" i="2"/>
  <c r="Q1139" i="2" s="1"/>
  <c r="P1140" i="2"/>
  <c r="P1141" i="2"/>
  <c r="P1142" i="2"/>
  <c r="P1143" i="2"/>
  <c r="P1144" i="2"/>
  <c r="P1145" i="2"/>
  <c r="P1146" i="2"/>
  <c r="P1147" i="2"/>
  <c r="Q1147" i="2" s="1"/>
  <c r="P1148" i="2"/>
  <c r="Q1148" i="2" s="1"/>
  <c r="P1149" i="2"/>
  <c r="Q1149" i="2" s="1"/>
  <c r="P1150" i="2"/>
  <c r="Q1150" i="2" s="1"/>
  <c r="P1151" i="2"/>
  <c r="Q1151" i="2" s="1"/>
  <c r="P1152" i="2"/>
  <c r="Q1152" i="2" s="1"/>
  <c r="P1153" i="2"/>
  <c r="Q1153" i="2" s="1"/>
  <c r="P1154" i="2"/>
  <c r="Q1154" i="2" s="1"/>
  <c r="P1155" i="2"/>
  <c r="Q1155" i="2" s="1"/>
  <c r="P1156" i="2"/>
  <c r="Q1156" i="2" s="1"/>
  <c r="P1157" i="2"/>
  <c r="Q1157" i="2" s="1"/>
  <c r="P1158" i="2"/>
  <c r="Q1158" i="2" s="1"/>
  <c r="P1159" i="2"/>
  <c r="Q1159" i="2" s="1"/>
  <c r="P1160" i="2"/>
  <c r="Q1160" i="2" s="1"/>
  <c r="P1161" i="2"/>
  <c r="Q1161" i="2" s="1"/>
  <c r="P1162" i="2"/>
  <c r="Q1162" i="2" s="1"/>
  <c r="P1163" i="2"/>
  <c r="Q1163" i="2" s="1"/>
  <c r="P1164" i="2"/>
  <c r="Q1164" i="2" s="1"/>
  <c r="P1165" i="2"/>
  <c r="Q1165" i="2" s="1"/>
  <c r="P1166" i="2"/>
  <c r="Q1166" i="2" s="1"/>
  <c r="P1167" i="2"/>
  <c r="Q1167" i="2" s="1"/>
  <c r="P1168" i="2"/>
  <c r="Q1168" i="2" s="1"/>
  <c r="P1169" i="2"/>
  <c r="Q1169" i="2" s="1"/>
  <c r="P1170" i="2"/>
  <c r="Q1170" i="2" s="1"/>
  <c r="P1171" i="2"/>
  <c r="Q1171" i="2" s="1"/>
  <c r="P1172" i="2"/>
  <c r="Q1172" i="2" s="1"/>
  <c r="P1173" i="2"/>
  <c r="Q1173" i="2" s="1"/>
  <c r="P1174" i="2"/>
  <c r="Q1174" i="2" s="1"/>
  <c r="P1175" i="2"/>
  <c r="Q1175" i="2" s="1"/>
  <c r="P1176" i="2"/>
  <c r="Q1176" i="2" s="1"/>
  <c r="P1177" i="2"/>
  <c r="Q1177" i="2" s="1"/>
  <c r="P1178" i="2"/>
  <c r="Q1178" i="2" s="1"/>
  <c r="P1179" i="2"/>
  <c r="Q1179" i="2" s="1"/>
  <c r="P1180" i="2"/>
  <c r="Q1180" i="2" s="1"/>
  <c r="P1181" i="2"/>
  <c r="Q1181" i="2" s="1"/>
  <c r="P1182" i="2"/>
  <c r="Q1182" i="2" s="1"/>
  <c r="P1183" i="2"/>
  <c r="Q1183" i="2" s="1"/>
  <c r="P1184" i="2"/>
  <c r="Q1184" i="2" s="1"/>
  <c r="P1185" i="2"/>
  <c r="Q1185" i="2" s="1"/>
  <c r="P1186" i="2"/>
  <c r="Q1186" i="2" s="1"/>
  <c r="P1187" i="2"/>
  <c r="Q1187" i="2" s="1"/>
  <c r="P1188" i="2"/>
  <c r="Q1188" i="2" s="1"/>
  <c r="P1189" i="2"/>
  <c r="Q1189" i="2" s="1"/>
  <c r="P1190" i="2"/>
  <c r="Q1190" i="2" s="1"/>
  <c r="P1191" i="2"/>
  <c r="Q1191" i="2" s="1"/>
  <c r="P1192" i="2"/>
  <c r="Q1192" i="2" s="1"/>
  <c r="P1193" i="2"/>
  <c r="Q1193" i="2" s="1"/>
  <c r="P1194" i="2"/>
  <c r="Q1194" i="2" s="1"/>
  <c r="P1195" i="2"/>
  <c r="Q1195" i="2" s="1"/>
  <c r="P1196" i="2"/>
  <c r="Q1196" i="2" s="1"/>
  <c r="P1197" i="2"/>
  <c r="Q1197" i="2" s="1"/>
  <c r="P1198" i="2"/>
  <c r="Q1198" i="2" s="1"/>
  <c r="P1199" i="2"/>
  <c r="Q1199" i="2" s="1"/>
  <c r="P1200" i="2"/>
  <c r="Q1200" i="2" s="1"/>
  <c r="P1201" i="2"/>
  <c r="Q1201" i="2" s="1"/>
  <c r="P1202" i="2"/>
  <c r="Q1202" i="2" s="1"/>
  <c r="P1203" i="2"/>
  <c r="Q1203" i="2" s="1"/>
  <c r="P1204" i="2"/>
  <c r="Q1204" i="2" s="1"/>
  <c r="P1205" i="2"/>
  <c r="Q1205" i="2" s="1"/>
  <c r="P1206" i="2"/>
  <c r="Q1206" i="2" s="1"/>
  <c r="P1207" i="2"/>
  <c r="P1208" i="2"/>
  <c r="P1209" i="2"/>
  <c r="P1210" i="2"/>
  <c r="P1211" i="2"/>
  <c r="P1212" i="2"/>
  <c r="Q1212" i="2" s="1"/>
  <c r="P1213" i="2"/>
  <c r="Q1213" i="2" s="1"/>
  <c r="P1214" i="2"/>
  <c r="Q1214" i="2" s="1"/>
  <c r="P1215" i="2"/>
  <c r="Q1215" i="2" s="1"/>
  <c r="P1216" i="2"/>
  <c r="Q1216" i="2" s="1"/>
  <c r="P1217" i="2"/>
  <c r="Q1217" i="2" s="1"/>
  <c r="P1218" i="2"/>
  <c r="Q1218" i="2" s="1"/>
  <c r="P1219" i="2"/>
  <c r="Q1219" i="2" s="1"/>
  <c r="P1220" i="2"/>
  <c r="Q1220" i="2" s="1"/>
  <c r="P1221" i="2"/>
  <c r="Q1221" i="2" s="1"/>
  <c r="P1222" i="2"/>
  <c r="Q1222" i="2" s="1"/>
  <c r="P1223" i="2"/>
  <c r="Q1223" i="2" s="1"/>
  <c r="P1224" i="2"/>
  <c r="Q1224" i="2" s="1"/>
  <c r="P1225" i="2"/>
  <c r="Q1225" i="2" s="1"/>
  <c r="P1226" i="2"/>
  <c r="Q1226" i="2" s="1"/>
  <c r="P1227" i="2"/>
  <c r="Q1227" i="2" s="1"/>
  <c r="P1228" i="2"/>
  <c r="Q1228" i="2" s="1"/>
  <c r="P1229" i="2"/>
  <c r="Q1229" i="2" s="1"/>
  <c r="P1230" i="2"/>
  <c r="Q1230" i="2" s="1"/>
  <c r="P1231" i="2"/>
  <c r="Q1231" i="2" s="1"/>
  <c r="P1232" i="2"/>
  <c r="Q1232" i="2" s="1"/>
  <c r="P1233" i="2"/>
  <c r="Q1233" i="2" s="1"/>
  <c r="P1234" i="2"/>
  <c r="Q1234" i="2" s="1"/>
  <c r="P1235" i="2"/>
  <c r="Q1235" i="2" s="1"/>
  <c r="P1236" i="2"/>
  <c r="Q1236" i="2" s="1"/>
  <c r="P1237" i="2"/>
  <c r="Q1237" i="2" s="1"/>
  <c r="P1238" i="2"/>
  <c r="Q1238" i="2" s="1"/>
  <c r="P1239" i="2"/>
  <c r="Q1239" i="2" s="1"/>
  <c r="P1240" i="2"/>
  <c r="Q1240" i="2" s="1"/>
  <c r="P1241" i="2"/>
  <c r="Q1241" i="2" s="1"/>
  <c r="P1242" i="2"/>
  <c r="Q1242" i="2" s="1"/>
  <c r="P1243" i="2"/>
  <c r="Q1243" i="2" s="1"/>
  <c r="P1244" i="2"/>
  <c r="Q1244" i="2" s="1"/>
  <c r="P1245" i="2"/>
  <c r="Q1245" i="2" s="1"/>
  <c r="P1246" i="2"/>
  <c r="Q1246" i="2" s="1"/>
  <c r="P1247" i="2"/>
  <c r="Q1247" i="2" s="1"/>
  <c r="P1248" i="2"/>
  <c r="Q1248" i="2" s="1"/>
  <c r="P1249" i="2"/>
  <c r="Q1249" i="2" s="1"/>
  <c r="P1250" i="2"/>
  <c r="Q1250" i="2" s="1"/>
  <c r="P1251" i="2"/>
  <c r="Q1251" i="2" s="1"/>
  <c r="P1252" i="2"/>
  <c r="Q1252" i="2" s="1"/>
  <c r="P1253" i="2"/>
  <c r="Q1253" i="2" s="1"/>
  <c r="P1254" i="2"/>
  <c r="Q1254" i="2" s="1"/>
  <c r="P1255" i="2"/>
  <c r="Q1255" i="2" s="1"/>
  <c r="P1256" i="2"/>
  <c r="Q1256" i="2" s="1"/>
  <c r="P1257" i="2"/>
  <c r="Q1257" i="2" s="1"/>
  <c r="P1258" i="2"/>
  <c r="Q1258" i="2" s="1"/>
  <c r="P1259" i="2"/>
  <c r="Q1259" i="2" s="1"/>
  <c r="P1260" i="2"/>
  <c r="Q1260" i="2" s="1"/>
  <c r="P1261" i="2"/>
  <c r="Q1261" i="2" s="1"/>
  <c r="P1262" i="2"/>
  <c r="Q1262" i="2" s="1"/>
  <c r="P1263" i="2"/>
  <c r="Q1263" i="2" s="1"/>
  <c r="P1264" i="2"/>
  <c r="Q1264" i="2" s="1"/>
  <c r="P1265" i="2"/>
  <c r="Q1265" i="2" s="1"/>
  <c r="P1266" i="2"/>
  <c r="Q1266" i="2" s="1"/>
  <c r="P1267" i="2"/>
  <c r="Q1267" i="2" s="1"/>
  <c r="P1268" i="2"/>
  <c r="Q1268" i="2" s="1"/>
  <c r="P1269" i="2"/>
  <c r="Q1269" i="2" s="1"/>
  <c r="P1270" i="2"/>
  <c r="Q1270" i="2" s="1"/>
  <c r="P1271" i="2"/>
  <c r="Q1271" i="2" s="1"/>
  <c r="P1272" i="2"/>
  <c r="Q1272" i="2" s="1"/>
  <c r="P1273" i="2"/>
  <c r="Q1273" i="2" s="1"/>
  <c r="P1274" i="2"/>
  <c r="Q1274" i="2" s="1"/>
  <c r="P1275" i="2"/>
  <c r="Q1275" i="2" s="1"/>
  <c r="P1276" i="2"/>
  <c r="Q1276" i="2" s="1"/>
  <c r="P1277" i="2"/>
  <c r="Q1277" i="2" s="1"/>
  <c r="P1278" i="2"/>
  <c r="Q1278" i="2" s="1"/>
  <c r="P1279" i="2"/>
  <c r="Q1279" i="2" s="1"/>
  <c r="P1280" i="2"/>
  <c r="Q1280" i="2" s="1"/>
  <c r="P1281" i="2"/>
  <c r="Q1281" i="2" s="1"/>
  <c r="P1282" i="2"/>
  <c r="Q1282" i="2" s="1"/>
  <c r="P1283" i="2"/>
  <c r="Q1283" i="2" s="1"/>
  <c r="P1284" i="2"/>
  <c r="Q1284" i="2" s="1"/>
  <c r="P1285" i="2"/>
  <c r="Q1285" i="2" s="1"/>
  <c r="P1286" i="2"/>
  <c r="Q1286" i="2" s="1"/>
  <c r="P1287" i="2"/>
  <c r="Q1287" i="2" s="1"/>
  <c r="P1288" i="2"/>
  <c r="Q1288" i="2" s="1"/>
  <c r="P1289" i="2"/>
  <c r="Q1289" i="2" s="1"/>
  <c r="P1290" i="2"/>
  <c r="Q1290" i="2" s="1"/>
  <c r="P1291" i="2"/>
  <c r="Q1291" i="2" s="1"/>
  <c r="P1292" i="2"/>
  <c r="Q1292" i="2" s="1"/>
  <c r="P1293" i="2"/>
  <c r="Q1293" i="2" s="1"/>
  <c r="P1294" i="2"/>
  <c r="Q1294" i="2" s="1"/>
  <c r="P1295" i="2"/>
  <c r="Q1295" i="2" s="1"/>
  <c r="P1296" i="2"/>
  <c r="Q1296" i="2" s="1"/>
  <c r="P1297" i="2"/>
  <c r="Q1297" i="2" s="1"/>
  <c r="P1298" i="2"/>
  <c r="Q1298" i="2" s="1"/>
  <c r="P1299" i="2"/>
  <c r="Q1299" i="2" s="1"/>
  <c r="P1300" i="2"/>
  <c r="Q1300" i="2" s="1"/>
  <c r="P1301" i="2"/>
  <c r="Q1301" i="2" s="1"/>
  <c r="P1302" i="2"/>
  <c r="Q1302" i="2" s="1"/>
  <c r="P1303" i="2"/>
  <c r="Q1303" i="2" s="1"/>
  <c r="P1304" i="2"/>
  <c r="Q1304" i="2" s="1"/>
  <c r="P1305" i="2"/>
  <c r="Q1305" i="2" s="1"/>
  <c r="P1306" i="2"/>
  <c r="Q1306" i="2" s="1"/>
  <c r="P1307" i="2"/>
  <c r="Q1307" i="2" s="1"/>
  <c r="P1308" i="2"/>
  <c r="Q1308" i="2" s="1"/>
  <c r="P1309" i="2"/>
  <c r="Q1309" i="2" s="1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Q1324" i="2" s="1"/>
  <c r="P1325" i="2"/>
  <c r="P1326" i="2"/>
  <c r="P1327" i="2"/>
  <c r="P1328" i="2"/>
  <c r="Q1328" i="2" s="1"/>
  <c r="P1329" i="2"/>
  <c r="P1330" i="2"/>
  <c r="Q1330" i="2" s="1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Q1346" i="2" s="1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Q1364" i="2" s="1"/>
  <c r="P1365" i="2"/>
  <c r="P1366" i="2"/>
  <c r="P1367" i="2"/>
  <c r="P1368" i="2"/>
  <c r="P1369" i="2"/>
  <c r="P1370" i="2"/>
  <c r="P1371" i="2"/>
  <c r="P1372" i="2"/>
  <c r="P1373" i="2"/>
  <c r="Q1373" i="2" s="1"/>
  <c r="P1374" i="2"/>
  <c r="P1375" i="2"/>
  <c r="P1376" i="2"/>
  <c r="Q1376" i="2" s="1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Q1392" i="2" s="1"/>
  <c r="P1393" i="2"/>
  <c r="P1394" i="2"/>
  <c r="Q1394" i="2" s="1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Q1410" i="2" s="1"/>
  <c r="P1411" i="2"/>
  <c r="P1412" i="2"/>
  <c r="P1413" i="2"/>
  <c r="P1414" i="2"/>
  <c r="P1415" i="2"/>
  <c r="P1416" i="2"/>
  <c r="P1417" i="2"/>
  <c r="P1418" i="2"/>
  <c r="Q1418" i="2" s="1"/>
  <c r="P1419" i="2"/>
  <c r="P1420" i="2"/>
  <c r="P1421" i="2"/>
  <c r="P1422" i="2"/>
  <c r="P1423" i="2"/>
  <c r="P1424" i="2"/>
  <c r="P1425" i="2"/>
  <c r="BN2809" i="3"/>
  <c r="BL2809" i="3"/>
  <c r="BK2809" i="3"/>
  <c r="BN2808" i="3"/>
  <c r="BL2808" i="3"/>
  <c r="BK2808" i="3"/>
  <c r="BN2807" i="3"/>
  <c r="BL2807" i="3"/>
  <c r="BK2807" i="3"/>
  <c r="BN2806" i="3"/>
  <c r="BL2806" i="3"/>
  <c r="BK2806" i="3"/>
  <c r="BN2805" i="3"/>
  <c r="BL2805" i="3"/>
  <c r="BK2805" i="3"/>
  <c r="BN2804" i="3"/>
  <c r="BL2804" i="3"/>
  <c r="BK2804" i="3"/>
  <c r="BN2803" i="3"/>
  <c r="BL2803" i="3"/>
  <c r="BK2803" i="3"/>
  <c r="BN2802" i="3"/>
  <c r="BL2802" i="3"/>
  <c r="BK2802" i="3"/>
  <c r="BN2801" i="3"/>
  <c r="BL2801" i="3"/>
  <c r="BK2801" i="3"/>
  <c r="BN2800" i="3"/>
  <c r="BL2800" i="3"/>
  <c r="BK2800" i="3"/>
  <c r="BN2799" i="3"/>
  <c r="BL2799" i="3"/>
  <c r="BK2799" i="3"/>
  <c r="BN2798" i="3"/>
  <c r="BL2798" i="3"/>
  <c r="BK2798" i="3"/>
  <c r="BN2797" i="3"/>
  <c r="BL2797" i="3"/>
  <c r="BK2797" i="3"/>
  <c r="BN2796" i="3"/>
  <c r="BL2796" i="3"/>
  <c r="BK2796" i="3"/>
  <c r="BN2795" i="3"/>
  <c r="BL2795" i="3"/>
  <c r="BK2795" i="3"/>
  <c r="BN2794" i="3"/>
  <c r="BL2794" i="3"/>
  <c r="BK2794" i="3"/>
  <c r="BN2793" i="3"/>
  <c r="BL2793" i="3"/>
  <c r="BK2793" i="3"/>
  <c r="BN2792" i="3"/>
  <c r="BL2792" i="3"/>
  <c r="BK2792" i="3"/>
  <c r="BN2791" i="3"/>
  <c r="BL2791" i="3"/>
  <c r="BK2791" i="3"/>
  <c r="BN2790" i="3"/>
  <c r="BL2790" i="3"/>
  <c r="BK2790" i="3"/>
  <c r="BN2789" i="3"/>
  <c r="BL2789" i="3"/>
  <c r="BK2789" i="3"/>
  <c r="BN2788" i="3"/>
  <c r="BL2788" i="3"/>
  <c r="BK2788" i="3"/>
  <c r="BN2787" i="3"/>
  <c r="BL2787" i="3"/>
  <c r="BK2787" i="3"/>
  <c r="BN2786" i="3"/>
  <c r="BL2786" i="3"/>
  <c r="BK2786" i="3"/>
  <c r="BN2785" i="3"/>
  <c r="BL2785" i="3"/>
  <c r="BK2785" i="3"/>
  <c r="BN2784" i="3"/>
  <c r="BL2784" i="3"/>
  <c r="BK2784" i="3"/>
  <c r="BN2783" i="3"/>
  <c r="BL2783" i="3"/>
  <c r="BK2783" i="3"/>
  <c r="BN2782" i="3"/>
  <c r="BL2782" i="3"/>
  <c r="BK2782" i="3"/>
  <c r="BN2781" i="3"/>
  <c r="BL2781" i="3"/>
  <c r="BK2781" i="3"/>
  <c r="BN2780" i="3"/>
  <c r="BL2780" i="3"/>
  <c r="BK2780" i="3"/>
  <c r="BN2779" i="3"/>
  <c r="BL2779" i="3"/>
  <c r="BK2779" i="3"/>
  <c r="BN2778" i="3"/>
  <c r="BL2778" i="3"/>
  <c r="BK2778" i="3"/>
  <c r="BN2777" i="3"/>
  <c r="BL2777" i="3"/>
  <c r="BK2777" i="3"/>
  <c r="BN2776" i="3"/>
  <c r="BL2776" i="3"/>
  <c r="BK2776" i="3"/>
  <c r="BN2775" i="3"/>
  <c r="BL2775" i="3"/>
  <c r="BK2775" i="3"/>
  <c r="BN2774" i="3"/>
  <c r="BL2774" i="3"/>
  <c r="BK2774" i="3"/>
  <c r="BN2773" i="3"/>
  <c r="BL2773" i="3"/>
  <c r="BK2773" i="3"/>
  <c r="BN2772" i="3"/>
  <c r="BL2772" i="3"/>
  <c r="BK2772" i="3"/>
  <c r="BN2771" i="3"/>
  <c r="BL2771" i="3"/>
  <c r="BK2771" i="3"/>
  <c r="BN2770" i="3"/>
  <c r="BL2770" i="3"/>
  <c r="BK2770" i="3"/>
  <c r="BN2769" i="3"/>
  <c r="BL2769" i="3"/>
  <c r="BK2769" i="3"/>
  <c r="BN2768" i="3"/>
  <c r="BL2768" i="3"/>
  <c r="BK2768" i="3"/>
  <c r="BN2767" i="3"/>
  <c r="BL2767" i="3"/>
  <c r="BK2767" i="3"/>
  <c r="BN2766" i="3"/>
  <c r="BL2766" i="3"/>
  <c r="BK2766" i="3"/>
  <c r="BN2765" i="3"/>
  <c r="BL2765" i="3"/>
  <c r="BK2765" i="3"/>
  <c r="BN2764" i="3"/>
  <c r="BL2764" i="3"/>
  <c r="BK2764" i="3"/>
  <c r="BN2763" i="3"/>
  <c r="BL2763" i="3"/>
  <c r="BK2763" i="3"/>
  <c r="BN2762" i="3"/>
  <c r="BL2762" i="3"/>
  <c r="BK2762" i="3"/>
  <c r="BN2761" i="3"/>
  <c r="BL2761" i="3"/>
  <c r="BK2761" i="3"/>
  <c r="BN2760" i="3"/>
  <c r="BL2760" i="3"/>
  <c r="BK2760" i="3"/>
  <c r="BN2759" i="3"/>
  <c r="BL2759" i="3"/>
  <c r="BK2759" i="3"/>
  <c r="BN2758" i="3"/>
  <c r="BL2758" i="3"/>
  <c r="BK2758" i="3"/>
  <c r="BN2757" i="3"/>
  <c r="BL2757" i="3"/>
  <c r="BK2757" i="3"/>
  <c r="BN2756" i="3"/>
  <c r="BL2756" i="3"/>
  <c r="BK2756" i="3"/>
  <c r="BN2755" i="3"/>
  <c r="BL2755" i="3"/>
  <c r="BK2755" i="3"/>
  <c r="BN2754" i="3"/>
  <c r="BL2754" i="3"/>
  <c r="BK2754" i="3"/>
  <c r="BN2753" i="3"/>
  <c r="BL2753" i="3"/>
  <c r="BK2753" i="3"/>
  <c r="BN2752" i="3"/>
  <c r="BL2752" i="3"/>
  <c r="BK2752" i="3"/>
  <c r="BN2751" i="3"/>
  <c r="BL2751" i="3"/>
  <c r="BK2751" i="3"/>
  <c r="BN2750" i="3"/>
  <c r="BL2750" i="3"/>
  <c r="BK2750" i="3"/>
  <c r="BN2749" i="3"/>
  <c r="BL2749" i="3"/>
  <c r="BK2749" i="3"/>
  <c r="BN2748" i="3"/>
  <c r="BL2748" i="3"/>
  <c r="BK2748" i="3"/>
  <c r="BN2747" i="3"/>
  <c r="BL2747" i="3"/>
  <c r="BK2747" i="3"/>
  <c r="BN2746" i="3"/>
  <c r="BL2746" i="3"/>
  <c r="BK2746" i="3"/>
  <c r="BN2745" i="3"/>
  <c r="BL2745" i="3"/>
  <c r="BK2745" i="3"/>
  <c r="BN2744" i="3"/>
  <c r="BL2744" i="3"/>
  <c r="BK2744" i="3"/>
  <c r="BN2743" i="3"/>
  <c r="BL2743" i="3"/>
  <c r="BK2743" i="3"/>
  <c r="BN2742" i="3"/>
  <c r="BL2742" i="3"/>
  <c r="BK2742" i="3"/>
  <c r="BN2741" i="3"/>
  <c r="BL2741" i="3"/>
  <c r="BK2741" i="3"/>
  <c r="BN2740" i="3"/>
  <c r="BL2740" i="3"/>
  <c r="BK2740" i="3"/>
  <c r="BN2739" i="3"/>
  <c r="BL2739" i="3"/>
  <c r="BK2739" i="3"/>
  <c r="BN2738" i="3"/>
  <c r="BL2738" i="3"/>
  <c r="BK2738" i="3"/>
  <c r="BN2737" i="3"/>
  <c r="BL2737" i="3"/>
  <c r="BK2737" i="3"/>
  <c r="BN2736" i="3"/>
  <c r="BL2736" i="3"/>
  <c r="BK2736" i="3"/>
  <c r="BN2735" i="3"/>
  <c r="BL2735" i="3"/>
  <c r="BK2735" i="3"/>
  <c r="BN2734" i="3"/>
  <c r="BL2734" i="3"/>
  <c r="BK2734" i="3"/>
  <c r="BN2733" i="3"/>
  <c r="BL2733" i="3"/>
  <c r="BK2733" i="3"/>
  <c r="BN2732" i="3"/>
  <c r="BL2732" i="3"/>
  <c r="BK2732" i="3"/>
  <c r="BN2731" i="3"/>
  <c r="BL2731" i="3"/>
  <c r="BK2731" i="3"/>
  <c r="BN2730" i="3"/>
  <c r="BL2730" i="3"/>
  <c r="BK2730" i="3"/>
  <c r="BN2729" i="3"/>
  <c r="BL2729" i="3"/>
  <c r="BK2729" i="3"/>
  <c r="BN2728" i="3"/>
  <c r="BL2728" i="3"/>
  <c r="BK2728" i="3"/>
  <c r="BN2727" i="3"/>
  <c r="BL2727" i="3"/>
  <c r="BK2727" i="3"/>
  <c r="BN2726" i="3"/>
  <c r="BL2726" i="3"/>
  <c r="BK2726" i="3"/>
  <c r="BN2725" i="3"/>
  <c r="BL2725" i="3"/>
  <c r="BK2725" i="3"/>
  <c r="BN2724" i="3"/>
  <c r="BL2724" i="3"/>
  <c r="BK2724" i="3"/>
  <c r="BN2723" i="3"/>
  <c r="BL2723" i="3"/>
  <c r="BK2723" i="3"/>
  <c r="BN2722" i="3"/>
  <c r="BL2722" i="3"/>
  <c r="BK2722" i="3"/>
  <c r="BN2721" i="3"/>
  <c r="BL2721" i="3"/>
  <c r="BK2721" i="3"/>
  <c r="BN2720" i="3"/>
  <c r="BL2720" i="3"/>
  <c r="BK2720" i="3"/>
  <c r="BN2719" i="3"/>
  <c r="BL2719" i="3"/>
  <c r="BK2719" i="3"/>
  <c r="BN2718" i="3"/>
  <c r="BL2718" i="3"/>
  <c r="BK2718" i="3"/>
  <c r="BN2717" i="3"/>
  <c r="BL2717" i="3"/>
  <c r="BK2717" i="3"/>
  <c r="BN2716" i="3"/>
  <c r="BL2716" i="3"/>
  <c r="BK2716" i="3"/>
  <c r="BN2715" i="3"/>
  <c r="BL2715" i="3"/>
  <c r="BK2715" i="3"/>
  <c r="BN2714" i="3"/>
  <c r="BL2714" i="3"/>
  <c r="BK2714" i="3"/>
  <c r="BN2713" i="3"/>
  <c r="BL2713" i="3"/>
  <c r="BK2713" i="3"/>
  <c r="BN2712" i="3"/>
  <c r="BL2712" i="3"/>
  <c r="BK2712" i="3"/>
  <c r="BN2711" i="3"/>
  <c r="BL2711" i="3"/>
  <c r="BK2711" i="3"/>
  <c r="BN2710" i="3"/>
  <c r="BL2710" i="3"/>
  <c r="BK2710" i="3"/>
  <c r="BN2709" i="3"/>
  <c r="BL2709" i="3"/>
  <c r="BK2709" i="3"/>
  <c r="BN2708" i="3"/>
  <c r="BL2708" i="3"/>
  <c r="BK2708" i="3"/>
  <c r="BN2707" i="3"/>
  <c r="BL2707" i="3"/>
  <c r="BK2707" i="3"/>
  <c r="BN2706" i="3"/>
  <c r="BL2706" i="3"/>
  <c r="BK2706" i="3"/>
  <c r="BN2705" i="3"/>
  <c r="BL2705" i="3"/>
  <c r="BK2705" i="3"/>
  <c r="BN2704" i="3"/>
  <c r="BL2704" i="3"/>
  <c r="BK2704" i="3"/>
  <c r="BN2703" i="3"/>
  <c r="BL2703" i="3"/>
  <c r="BK2703" i="3"/>
  <c r="BN2702" i="3"/>
  <c r="BL2702" i="3"/>
  <c r="BK2702" i="3"/>
  <c r="BN2701" i="3"/>
  <c r="BL2701" i="3"/>
  <c r="BK2701" i="3"/>
  <c r="BN2700" i="3"/>
  <c r="BL2700" i="3"/>
  <c r="BK2700" i="3"/>
  <c r="BN2699" i="3"/>
  <c r="BL2699" i="3"/>
  <c r="BK2699" i="3"/>
  <c r="BN2698" i="3"/>
  <c r="BL2698" i="3"/>
  <c r="BK2698" i="3"/>
  <c r="BN2697" i="3"/>
  <c r="BL2697" i="3"/>
  <c r="BK2697" i="3"/>
  <c r="BN2696" i="3"/>
  <c r="BL2696" i="3"/>
  <c r="BK2696" i="3"/>
  <c r="BN2695" i="3"/>
  <c r="BL2695" i="3"/>
  <c r="BK2695" i="3"/>
  <c r="BN2694" i="3"/>
  <c r="BL2694" i="3"/>
  <c r="BK2694" i="3"/>
  <c r="BN2693" i="3"/>
  <c r="BL2693" i="3"/>
  <c r="BK2693" i="3"/>
  <c r="BN2692" i="3"/>
  <c r="BL2692" i="3"/>
  <c r="BK2692" i="3"/>
  <c r="BN2691" i="3"/>
  <c r="BL2691" i="3"/>
  <c r="BK2691" i="3"/>
  <c r="BN2690" i="3"/>
  <c r="BL2690" i="3"/>
  <c r="BK2690" i="3"/>
  <c r="BN2689" i="3"/>
  <c r="BL2689" i="3"/>
  <c r="BK2689" i="3"/>
  <c r="BN2688" i="3"/>
  <c r="BL2688" i="3"/>
  <c r="BK2688" i="3"/>
  <c r="BN2687" i="3"/>
  <c r="BL2687" i="3"/>
  <c r="BK2687" i="3"/>
  <c r="BN2686" i="3"/>
  <c r="BL2686" i="3"/>
  <c r="BK2686" i="3"/>
  <c r="BN2685" i="3"/>
  <c r="BL2685" i="3"/>
  <c r="BK2685" i="3"/>
  <c r="BN2684" i="3"/>
  <c r="BL2684" i="3"/>
  <c r="BK2684" i="3"/>
  <c r="BN2683" i="3"/>
  <c r="BL2683" i="3"/>
  <c r="BK2683" i="3"/>
  <c r="BN2682" i="3"/>
  <c r="BL2682" i="3"/>
  <c r="BK2682" i="3"/>
  <c r="BN2681" i="3"/>
  <c r="BL2681" i="3"/>
  <c r="BK2681" i="3"/>
  <c r="BN2680" i="3"/>
  <c r="BL2680" i="3"/>
  <c r="BK2680" i="3"/>
  <c r="BN2679" i="3"/>
  <c r="BL2679" i="3"/>
  <c r="BK2679" i="3"/>
  <c r="BN2678" i="3"/>
  <c r="BL2678" i="3"/>
  <c r="BK2678" i="3"/>
  <c r="BN2677" i="3"/>
  <c r="BL2677" i="3"/>
  <c r="BK2677" i="3"/>
  <c r="BN2676" i="3"/>
  <c r="BL2676" i="3"/>
  <c r="BK2676" i="3"/>
  <c r="BN2675" i="3"/>
  <c r="BL2675" i="3"/>
  <c r="BK2675" i="3"/>
  <c r="BN2674" i="3"/>
  <c r="BL2674" i="3"/>
  <c r="BK2674" i="3"/>
  <c r="BN2673" i="3"/>
  <c r="BL2673" i="3"/>
  <c r="BK2673" i="3"/>
  <c r="BN2672" i="3"/>
  <c r="BL2672" i="3"/>
  <c r="BK2672" i="3"/>
  <c r="BN2671" i="3"/>
  <c r="BL2671" i="3"/>
  <c r="BK2671" i="3"/>
  <c r="BN2670" i="3"/>
  <c r="BL2670" i="3"/>
  <c r="BK2670" i="3"/>
  <c r="BN2669" i="3"/>
  <c r="BL2669" i="3"/>
  <c r="BK2669" i="3"/>
  <c r="BN2668" i="3"/>
  <c r="BL2668" i="3"/>
  <c r="BK2668" i="3"/>
  <c r="BN2667" i="3"/>
  <c r="BL2667" i="3"/>
  <c r="BK2667" i="3"/>
  <c r="BN2666" i="3"/>
  <c r="BL2666" i="3"/>
  <c r="BK2666" i="3"/>
  <c r="BN2665" i="3"/>
  <c r="BL2665" i="3"/>
  <c r="BK2665" i="3"/>
  <c r="BN2664" i="3"/>
  <c r="BL2664" i="3"/>
  <c r="BK2664" i="3"/>
  <c r="BN2663" i="3"/>
  <c r="BL2663" i="3"/>
  <c r="BK2663" i="3"/>
  <c r="BN2662" i="3"/>
  <c r="BL2662" i="3"/>
  <c r="BK2662" i="3"/>
  <c r="BN2661" i="3"/>
  <c r="BL2661" i="3"/>
  <c r="BK2661" i="3"/>
  <c r="BN2660" i="3"/>
  <c r="BL2660" i="3"/>
  <c r="BK2660" i="3"/>
  <c r="BN2659" i="3"/>
  <c r="BL2659" i="3"/>
  <c r="BK2659" i="3"/>
  <c r="BN2658" i="3"/>
  <c r="BL2658" i="3"/>
  <c r="BK2658" i="3"/>
  <c r="BN2657" i="3"/>
  <c r="BL2657" i="3"/>
  <c r="BK2657" i="3"/>
  <c r="BN2656" i="3"/>
  <c r="BL2656" i="3"/>
  <c r="BK2656" i="3"/>
  <c r="BN2655" i="3"/>
  <c r="BL2655" i="3"/>
  <c r="BK2655" i="3"/>
  <c r="BN2654" i="3"/>
  <c r="BL2654" i="3"/>
  <c r="BK2654" i="3"/>
  <c r="BN2653" i="3"/>
  <c r="BL2653" i="3"/>
  <c r="BK2653" i="3"/>
  <c r="BN2652" i="3"/>
  <c r="BL2652" i="3"/>
  <c r="BK2652" i="3"/>
  <c r="BN2651" i="3"/>
  <c r="BL2651" i="3"/>
  <c r="BK2651" i="3"/>
  <c r="BN2650" i="3"/>
  <c r="BL2650" i="3"/>
  <c r="BK2650" i="3"/>
  <c r="BN2649" i="3"/>
  <c r="BL2649" i="3"/>
  <c r="BK2649" i="3"/>
  <c r="BN2648" i="3"/>
  <c r="BL2648" i="3"/>
  <c r="BK2648" i="3"/>
  <c r="BN2647" i="3"/>
  <c r="BL2647" i="3"/>
  <c r="BK2647" i="3"/>
  <c r="BN2646" i="3"/>
  <c r="BL2646" i="3"/>
  <c r="BK2646" i="3"/>
  <c r="BN2645" i="3"/>
  <c r="BL2645" i="3"/>
  <c r="BK2645" i="3"/>
  <c r="BN2644" i="3"/>
  <c r="BL2644" i="3"/>
  <c r="BK2644" i="3"/>
  <c r="BN2643" i="3"/>
  <c r="BL2643" i="3"/>
  <c r="BK2643" i="3"/>
  <c r="BN2642" i="3"/>
  <c r="BL2642" i="3"/>
  <c r="BK2642" i="3"/>
  <c r="BN2641" i="3"/>
  <c r="BL2641" i="3"/>
  <c r="BK2641" i="3"/>
  <c r="BN2640" i="3"/>
  <c r="BL2640" i="3"/>
  <c r="BK2640" i="3"/>
  <c r="BN2639" i="3"/>
  <c r="BL2639" i="3"/>
  <c r="BK2639" i="3"/>
  <c r="BN2638" i="3"/>
  <c r="BL2638" i="3"/>
  <c r="BK2638" i="3"/>
  <c r="BN2637" i="3"/>
  <c r="BL2637" i="3"/>
  <c r="BK2637" i="3"/>
  <c r="BN2636" i="3"/>
  <c r="BL2636" i="3"/>
  <c r="BK2636" i="3"/>
  <c r="BN2635" i="3"/>
  <c r="BL2635" i="3"/>
  <c r="BK2635" i="3"/>
  <c r="BN2634" i="3"/>
  <c r="BL2634" i="3"/>
  <c r="BK2634" i="3"/>
  <c r="BN2633" i="3"/>
  <c r="BL2633" i="3"/>
  <c r="BK2633" i="3"/>
  <c r="BN2632" i="3"/>
  <c r="BL2632" i="3"/>
  <c r="BK2632" i="3"/>
  <c r="BN2631" i="3"/>
  <c r="BL2631" i="3"/>
  <c r="BK2631" i="3"/>
  <c r="BN2630" i="3"/>
  <c r="BL2630" i="3"/>
  <c r="BK2630" i="3"/>
  <c r="BN2629" i="3"/>
  <c r="BL2629" i="3"/>
  <c r="BK2629" i="3"/>
  <c r="BN2628" i="3"/>
  <c r="BL2628" i="3"/>
  <c r="BK2628" i="3"/>
  <c r="BN2627" i="3"/>
  <c r="BL2627" i="3"/>
  <c r="BK2627" i="3"/>
  <c r="BN2626" i="3"/>
  <c r="BL2626" i="3"/>
  <c r="BK2626" i="3"/>
  <c r="BN2625" i="3"/>
  <c r="BL2625" i="3"/>
  <c r="BK2625" i="3"/>
  <c r="BN2624" i="3"/>
  <c r="BL2624" i="3"/>
  <c r="BK2624" i="3"/>
  <c r="BN2623" i="3"/>
  <c r="BL2623" i="3"/>
  <c r="BK2623" i="3"/>
  <c r="BN2622" i="3"/>
  <c r="BL2622" i="3"/>
  <c r="BK2622" i="3"/>
  <c r="BN2621" i="3"/>
  <c r="BL2621" i="3"/>
  <c r="BK2621" i="3"/>
  <c r="BN2620" i="3"/>
  <c r="BL2620" i="3"/>
  <c r="BK2620" i="3"/>
  <c r="BN2619" i="3"/>
  <c r="BL2619" i="3"/>
  <c r="BK2619" i="3"/>
  <c r="BN2618" i="3"/>
  <c r="BL2618" i="3"/>
  <c r="BK2618" i="3"/>
  <c r="BN2617" i="3"/>
  <c r="BL2617" i="3"/>
  <c r="BK2617" i="3"/>
  <c r="BN2616" i="3"/>
  <c r="BL2616" i="3"/>
  <c r="BK2616" i="3"/>
  <c r="BN2615" i="3"/>
  <c r="BL2615" i="3"/>
  <c r="BK2615" i="3"/>
  <c r="BN2614" i="3"/>
  <c r="BL2614" i="3"/>
  <c r="BK2614" i="3"/>
  <c r="BN2613" i="3"/>
  <c r="BL2613" i="3"/>
  <c r="BK2613" i="3"/>
  <c r="BN2612" i="3"/>
  <c r="BL2612" i="3"/>
  <c r="BK2612" i="3"/>
  <c r="BN2611" i="3"/>
  <c r="BL2611" i="3"/>
  <c r="BK2611" i="3"/>
  <c r="BN2610" i="3"/>
  <c r="BL2610" i="3"/>
  <c r="BK2610" i="3"/>
  <c r="BN2609" i="3"/>
  <c r="BL2609" i="3"/>
  <c r="BK2609" i="3"/>
  <c r="BN2608" i="3"/>
  <c r="BL2608" i="3"/>
  <c r="BK2608" i="3"/>
  <c r="BN2607" i="3"/>
  <c r="BL2607" i="3"/>
  <c r="BK2607" i="3"/>
  <c r="BN2606" i="3"/>
  <c r="BL2606" i="3"/>
  <c r="BK2606" i="3"/>
  <c r="BN2605" i="3"/>
  <c r="BL2605" i="3"/>
  <c r="BK2605" i="3"/>
  <c r="BN2604" i="3"/>
  <c r="BL2604" i="3"/>
  <c r="BK2604" i="3"/>
  <c r="BN2603" i="3"/>
  <c r="BL2603" i="3"/>
  <c r="BK2603" i="3"/>
  <c r="BN2602" i="3"/>
  <c r="BL2602" i="3"/>
  <c r="BK2602" i="3"/>
  <c r="BN2601" i="3"/>
  <c r="BL2601" i="3"/>
  <c r="BK2601" i="3"/>
  <c r="BN2600" i="3"/>
  <c r="BL2600" i="3"/>
  <c r="BK2600" i="3"/>
  <c r="BN2599" i="3"/>
  <c r="BL2599" i="3"/>
  <c r="BK2599" i="3"/>
  <c r="BN2598" i="3"/>
  <c r="BL2598" i="3"/>
  <c r="BK2598" i="3"/>
  <c r="BN2597" i="3"/>
  <c r="BL2597" i="3"/>
  <c r="BK2597" i="3"/>
  <c r="BN2596" i="3"/>
  <c r="BL2596" i="3"/>
  <c r="BK2596" i="3"/>
  <c r="BN2595" i="3"/>
  <c r="BL2595" i="3"/>
  <c r="BK2595" i="3"/>
  <c r="BN2594" i="3"/>
  <c r="BL2594" i="3"/>
  <c r="BK2594" i="3"/>
  <c r="BN2593" i="3"/>
  <c r="BL2593" i="3"/>
  <c r="BK2593" i="3"/>
  <c r="BN2592" i="3"/>
  <c r="BL2592" i="3"/>
  <c r="BK2592" i="3"/>
  <c r="BN2591" i="3"/>
  <c r="BL2591" i="3"/>
  <c r="BK2591" i="3"/>
  <c r="BN2590" i="3"/>
  <c r="BL2590" i="3"/>
  <c r="BK2590" i="3"/>
  <c r="BN2589" i="3"/>
  <c r="BL2589" i="3"/>
  <c r="BK2589" i="3"/>
  <c r="BN2588" i="3"/>
  <c r="BL2588" i="3"/>
  <c r="BK2588" i="3"/>
  <c r="BN2587" i="3"/>
  <c r="BL2587" i="3"/>
  <c r="BK2587" i="3"/>
  <c r="BN2586" i="3"/>
  <c r="BL2586" i="3"/>
  <c r="BK2586" i="3"/>
  <c r="BN2585" i="3"/>
  <c r="BL2585" i="3"/>
  <c r="BK2585" i="3"/>
  <c r="BN2584" i="3"/>
  <c r="BL2584" i="3"/>
  <c r="BK2584" i="3"/>
  <c r="BN2583" i="3"/>
  <c r="BL2583" i="3"/>
  <c r="BK2583" i="3"/>
  <c r="BN2582" i="3"/>
  <c r="BL2582" i="3"/>
  <c r="BK2582" i="3"/>
  <c r="BN2581" i="3"/>
  <c r="BL2581" i="3"/>
  <c r="BK2581" i="3"/>
  <c r="BN2580" i="3"/>
  <c r="BL2580" i="3"/>
  <c r="BK2580" i="3"/>
  <c r="BN2579" i="3"/>
  <c r="BL2579" i="3"/>
  <c r="BK2579" i="3"/>
  <c r="BN2578" i="3"/>
  <c r="BL2578" i="3"/>
  <c r="BK2578" i="3"/>
  <c r="BN2577" i="3"/>
  <c r="BL2577" i="3"/>
  <c r="BK2577" i="3"/>
  <c r="BN2576" i="3"/>
  <c r="BL2576" i="3"/>
  <c r="BK2576" i="3"/>
  <c r="BN2575" i="3"/>
  <c r="BL2575" i="3"/>
  <c r="BK2575" i="3"/>
  <c r="BN2574" i="3"/>
  <c r="BL2574" i="3"/>
  <c r="BK2574" i="3"/>
  <c r="BN2573" i="3"/>
  <c r="BL2573" i="3"/>
  <c r="BK2573" i="3"/>
  <c r="BN2572" i="3"/>
  <c r="BL2572" i="3"/>
  <c r="BK2572" i="3"/>
  <c r="BN2571" i="3"/>
  <c r="BL2571" i="3"/>
  <c r="BK2571" i="3"/>
  <c r="BN2570" i="3"/>
  <c r="BL2570" i="3"/>
  <c r="BK2570" i="3"/>
  <c r="BN2569" i="3"/>
  <c r="BL2569" i="3"/>
  <c r="BK2569" i="3"/>
  <c r="BN2568" i="3"/>
  <c r="BL2568" i="3"/>
  <c r="BK2568" i="3"/>
  <c r="BN2567" i="3"/>
  <c r="BL2567" i="3"/>
  <c r="BK2567" i="3"/>
  <c r="BN2566" i="3"/>
  <c r="BL2566" i="3"/>
  <c r="BK2566" i="3"/>
  <c r="BN2565" i="3"/>
  <c r="BL2565" i="3"/>
  <c r="BK2565" i="3"/>
  <c r="BN2564" i="3"/>
  <c r="BL2564" i="3"/>
  <c r="BK2564" i="3"/>
  <c r="BN2563" i="3"/>
  <c r="BL2563" i="3"/>
  <c r="BK2563" i="3"/>
  <c r="BN2562" i="3"/>
  <c r="BL2562" i="3"/>
  <c r="BK2562" i="3"/>
  <c r="BN2561" i="3"/>
  <c r="BL2561" i="3"/>
  <c r="BK2561" i="3"/>
  <c r="BN2560" i="3"/>
  <c r="BL2560" i="3"/>
  <c r="BK2560" i="3"/>
  <c r="BN2559" i="3"/>
  <c r="BL2559" i="3"/>
  <c r="BK2559" i="3"/>
  <c r="BN2558" i="3"/>
  <c r="BL2558" i="3"/>
  <c r="BK2558" i="3"/>
  <c r="BN2557" i="3"/>
  <c r="BL2557" i="3"/>
  <c r="BK2557" i="3"/>
  <c r="BN2556" i="3"/>
  <c r="BL2556" i="3"/>
  <c r="BK2556" i="3"/>
  <c r="BN2555" i="3"/>
  <c r="BL2555" i="3"/>
  <c r="BK2555" i="3"/>
  <c r="BN2554" i="3"/>
  <c r="BL2554" i="3"/>
  <c r="BK2554" i="3"/>
  <c r="BN2553" i="3"/>
  <c r="BL2553" i="3"/>
  <c r="BK2553" i="3"/>
  <c r="BN2552" i="3"/>
  <c r="BL2552" i="3"/>
  <c r="BK2552" i="3"/>
  <c r="BN2551" i="3"/>
  <c r="BL2551" i="3"/>
  <c r="BK2551" i="3"/>
  <c r="BN2550" i="3"/>
  <c r="BL2550" i="3"/>
  <c r="BK2550" i="3"/>
  <c r="BN2549" i="3"/>
  <c r="BL2549" i="3"/>
  <c r="BK2549" i="3"/>
  <c r="BN2548" i="3"/>
  <c r="BL2548" i="3"/>
  <c r="BK2548" i="3"/>
  <c r="BN2547" i="3"/>
  <c r="BL2547" i="3"/>
  <c r="BK2547" i="3"/>
  <c r="BN2546" i="3"/>
  <c r="BL2546" i="3"/>
  <c r="BK2546" i="3"/>
  <c r="BN2545" i="3"/>
  <c r="BL2545" i="3"/>
  <c r="BK2545" i="3"/>
  <c r="BN2544" i="3"/>
  <c r="BL2544" i="3"/>
  <c r="BK2544" i="3"/>
  <c r="BN2543" i="3"/>
  <c r="BL2543" i="3"/>
  <c r="BK2543" i="3"/>
  <c r="BN2542" i="3"/>
  <c r="BL2542" i="3"/>
  <c r="BK2542" i="3"/>
  <c r="BN2541" i="3"/>
  <c r="BL2541" i="3"/>
  <c r="BK2541" i="3"/>
  <c r="BN2540" i="3"/>
  <c r="BL2540" i="3"/>
  <c r="BK2540" i="3"/>
  <c r="BN2539" i="3"/>
  <c r="BL2539" i="3"/>
  <c r="BK2539" i="3"/>
  <c r="BN2538" i="3"/>
  <c r="BL2538" i="3"/>
  <c r="BK2538" i="3"/>
  <c r="BN2537" i="3"/>
  <c r="BL2537" i="3"/>
  <c r="BK2537" i="3"/>
  <c r="BN2536" i="3"/>
  <c r="BL2536" i="3"/>
  <c r="BK2536" i="3"/>
  <c r="BN2535" i="3"/>
  <c r="BL2535" i="3"/>
  <c r="BK2535" i="3"/>
  <c r="BN2534" i="3"/>
  <c r="BL2534" i="3"/>
  <c r="BK2534" i="3"/>
  <c r="BN2533" i="3"/>
  <c r="BL2533" i="3"/>
  <c r="BK2533" i="3"/>
  <c r="BN2532" i="3"/>
  <c r="BL2532" i="3"/>
  <c r="BK2532" i="3"/>
  <c r="BN2531" i="3"/>
  <c r="BL2531" i="3"/>
  <c r="BK2531" i="3"/>
  <c r="BN2530" i="3"/>
  <c r="BL2530" i="3"/>
  <c r="BK2530" i="3"/>
  <c r="BN2529" i="3"/>
  <c r="BL2529" i="3"/>
  <c r="BK2529" i="3"/>
  <c r="BN2528" i="3"/>
  <c r="BL2528" i="3"/>
  <c r="BK2528" i="3"/>
  <c r="BN2527" i="3"/>
  <c r="BL2527" i="3"/>
  <c r="BK2527" i="3"/>
  <c r="BN2526" i="3"/>
  <c r="BL2526" i="3"/>
  <c r="BK2526" i="3"/>
  <c r="BN2525" i="3"/>
  <c r="BL2525" i="3"/>
  <c r="BK2525" i="3"/>
  <c r="BN2524" i="3"/>
  <c r="BL2524" i="3"/>
  <c r="BK2524" i="3"/>
  <c r="BN2523" i="3"/>
  <c r="BL2523" i="3"/>
  <c r="BK2523" i="3"/>
  <c r="BN2522" i="3"/>
  <c r="BL2522" i="3"/>
  <c r="BK2522" i="3"/>
  <c r="BN2521" i="3"/>
  <c r="BL2521" i="3"/>
  <c r="BK2521" i="3"/>
  <c r="BN2520" i="3"/>
  <c r="BL2520" i="3"/>
  <c r="BK2520" i="3"/>
  <c r="BN2519" i="3"/>
  <c r="BL2519" i="3"/>
  <c r="BK2519" i="3"/>
  <c r="BN2518" i="3"/>
  <c r="BL2518" i="3"/>
  <c r="BK2518" i="3"/>
  <c r="BN2517" i="3"/>
  <c r="BL2517" i="3"/>
  <c r="BK2517" i="3"/>
  <c r="BN2516" i="3"/>
  <c r="BL2516" i="3"/>
  <c r="BK2516" i="3"/>
  <c r="BN2515" i="3"/>
  <c r="BL2515" i="3"/>
  <c r="BK2515" i="3"/>
  <c r="BN2514" i="3"/>
  <c r="BL2514" i="3"/>
  <c r="BK2514" i="3"/>
  <c r="BN2513" i="3"/>
  <c r="BL2513" i="3"/>
  <c r="BK2513" i="3"/>
  <c r="BN2512" i="3"/>
  <c r="BL2512" i="3"/>
  <c r="BK2512" i="3"/>
  <c r="BN2511" i="3"/>
  <c r="BL2511" i="3"/>
  <c r="BK2511" i="3"/>
  <c r="BN2510" i="3"/>
  <c r="BL2510" i="3"/>
  <c r="BK2510" i="3"/>
  <c r="BN2509" i="3"/>
  <c r="BL2509" i="3"/>
  <c r="BK2509" i="3"/>
  <c r="BN2508" i="3"/>
  <c r="BL2508" i="3"/>
  <c r="BK2508" i="3"/>
  <c r="BN2507" i="3"/>
  <c r="BL2507" i="3"/>
  <c r="BK2507" i="3"/>
  <c r="BN2506" i="3"/>
  <c r="BL2506" i="3"/>
  <c r="BK2506" i="3"/>
  <c r="BN2505" i="3"/>
  <c r="BL2505" i="3"/>
  <c r="BK2505" i="3"/>
  <c r="BN2504" i="3"/>
  <c r="BL2504" i="3"/>
  <c r="BK2504" i="3"/>
  <c r="BN2503" i="3"/>
  <c r="BL2503" i="3"/>
  <c r="BK2503" i="3"/>
  <c r="BN2502" i="3"/>
  <c r="BL2502" i="3"/>
  <c r="BK2502" i="3"/>
  <c r="BN2501" i="3"/>
  <c r="BL2501" i="3"/>
  <c r="BK2501" i="3"/>
  <c r="BN2500" i="3"/>
  <c r="BL2500" i="3"/>
  <c r="BK2500" i="3"/>
  <c r="BN2499" i="3"/>
  <c r="BL2499" i="3"/>
  <c r="BK2499" i="3"/>
  <c r="BN2498" i="3"/>
  <c r="BL2498" i="3"/>
  <c r="BK2498" i="3"/>
  <c r="BN2497" i="3"/>
  <c r="BL2497" i="3"/>
  <c r="BK2497" i="3"/>
  <c r="BN2496" i="3"/>
  <c r="BL2496" i="3"/>
  <c r="BK2496" i="3"/>
  <c r="BN2495" i="3"/>
  <c r="BL2495" i="3"/>
  <c r="BK2495" i="3"/>
  <c r="BN2494" i="3"/>
  <c r="BL2494" i="3"/>
  <c r="BK2494" i="3"/>
  <c r="BN2493" i="3"/>
  <c r="BL2493" i="3"/>
  <c r="BK2493" i="3"/>
  <c r="BN2492" i="3"/>
  <c r="BL2492" i="3"/>
  <c r="BK2492" i="3"/>
  <c r="BN2491" i="3"/>
  <c r="BL2491" i="3"/>
  <c r="BK2491" i="3"/>
  <c r="BN2490" i="3"/>
  <c r="BL2490" i="3"/>
  <c r="BK2490" i="3"/>
  <c r="BN2489" i="3"/>
  <c r="BL2489" i="3"/>
  <c r="BK2489" i="3"/>
  <c r="BN2488" i="3"/>
  <c r="BL2488" i="3"/>
  <c r="BK2488" i="3"/>
  <c r="BN2487" i="3"/>
  <c r="BL2487" i="3"/>
  <c r="BK2487" i="3"/>
  <c r="BN2486" i="3"/>
  <c r="BL2486" i="3"/>
  <c r="BK2486" i="3"/>
  <c r="BN2485" i="3"/>
  <c r="BL2485" i="3"/>
  <c r="BK2485" i="3"/>
  <c r="BN2484" i="3"/>
  <c r="BL2484" i="3"/>
  <c r="BK2484" i="3"/>
  <c r="BN2483" i="3"/>
  <c r="BL2483" i="3"/>
  <c r="BK2483" i="3"/>
  <c r="BN2482" i="3"/>
  <c r="BL2482" i="3"/>
  <c r="BK2482" i="3"/>
  <c r="BN2481" i="3"/>
  <c r="BL2481" i="3"/>
  <c r="BK2481" i="3"/>
  <c r="BN2480" i="3"/>
  <c r="BL2480" i="3"/>
  <c r="BK2480" i="3"/>
  <c r="BN2479" i="3"/>
  <c r="BL2479" i="3"/>
  <c r="BK2479" i="3"/>
  <c r="BN2478" i="3"/>
  <c r="BL2478" i="3"/>
  <c r="BK2478" i="3"/>
  <c r="BN2477" i="3"/>
  <c r="BL2477" i="3"/>
  <c r="BK2477" i="3"/>
  <c r="BN2476" i="3"/>
  <c r="BL2476" i="3"/>
  <c r="BK2476" i="3"/>
  <c r="BN2475" i="3"/>
  <c r="BL2475" i="3"/>
  <c r="BK2475" i="3"/>
  <c r="BN2474" i="3"/>
  <c r="BL2474" i="3"/>
  <c r="BK2474" i="3"/>
  <c r="BN2473" i="3"/>
  <c r="BL2473" i="3"/>
  <c r="BK2473" i="3"/>
  <c r="BN2472" i="3"/>
  <c r="BL2472" i="3"/>
  <c r="BK2472" i="3"/>
  <c r="BN2471" i="3"/>
  <c r="BL2471" i="3"/>
  <c r="BK2471" i="3"/>
  <c r="BN2470" i="3"/>
  <c r="BL2470" i="3"/>
  <c r="BK2470" i="3"/>
  <c r="BN2469" i="3"/>
  <c r="BL2469" i="3"/>
  <c r="BK2469" i="3"/>
  <c r="BN2468" i="3"/>
  <c r="BL2468" i="3"/>
  <c r="BK2468" i="3"/>
  <c r="BN2467" i="3"/>
  <c r="BL2467" i="3"/>
  <c r="BK2467" i="3"/>
  <c r="BN2466" i="3"/>
  <c r="BL2466" i="3"/>
  <c r="BK2466" i="3"/>
  <c r="BN2465" i="3"/>
  <c r="BL2465" i="3"/>
  <c r="BK2465" i="3"/>
  <c r="BN2464" i="3"/>
  <c r="BL2464" i="3"/>
  <c r="BK2464" i="3"/>
  <c r="BN2463" i="3"/>
  <c r="BL2463" i="3"/>
  <c r="BK2463" i="3"/>
  <c r="BN2462" i="3"/>
  <c r="BL2462" i="3"/>
  <c r="BK2462" i="3"/>
  <c r="BN2461" i="3"/>
  <c r="BL2461" i="3"/>
  <c r="BK2461" i="3"/>
  <c r="BN2460" i="3"/>
  <c r="BL2460" i="3"/>
  <c r="BK2460" i="3"/>
  <c r="BN2459" i="3"/>
  <c r="BL2459" i="3"/>
  <c r="BK2459" i="3"/>
  <c r="BN2458" i="3"/>
  <c r="BL2458" i="3"/>
  <c r="BK2458" i="3"/>
  <c r="BN2457" i="3"/>
  <c r="BL2457" i="3"/>
  <c r="BK2457" i="3"/>
  <c r="BN2456" i="3"/>
  <c r="BL2456" i="3"/>
  <c r="BK2456" i="3"/>
  <c r="BN2455" i="3"/>
  <c r="BL2455" i="3"/>
  <c r="BK2455" i="3"/>
  <c r="BN2454" i="3"/>
  <c r="BL2454" i="3"/>
  <c r="BK2454" i="3"/>
  <c r="BN2453" i="3"/>
  <c r="BL2453" i="3"/>
  <c r="BK2453" i="3"/>
  <c r="BN2452" i="3"/>
  <c r="BL2452" i="3"/>
  <c r="BK2452" i="3"/>
  <c r="BN2451" i="3"/>
  <c r="BL2451" i="3"/>
  <c r="BK2451" i="3"/>
  <c r="BN2450" i="3"/>
  <c r="BL2450" i="3"/>
  <c r="BK2450" i="3"/>
  <c r="BN2449" i="3"/>
  <c r="BL2449" i="3"/>
  <c r="BK2449" i="3"/>
  <c r="BN2448" i="3"/>
  <c r="BL2448" i="3"/>
  <c r="BK2448" i="3"/>
  <c r="BN2447" i="3"/>
  <c r="BL2447" i="3"/>
  <c r="BK2447" i="3"/>
  <c r="BN2446" i="3"/>
  <c r="BL2446" i="3"/>
  <c r="BK2446" i="3"/>
  <c r="BN2445" i="3"/>
  <c r="BL2445" i="3"/>
  <c r="BK2445" i="3"/>
  <c r="BN2444" i="3"/>
  <c r="BL2444" i="3"/>
  <c r="BK2444" i="3"/>
  <c r="BN2443" i="3"/>
  <c r="BL2443" i="3"/>
  <c r="BK2443" i="3"/>
  <c r="BN2442" i="3"/>
  <c r="BL2442" i="3"/>
  <c r="BK2442" i="3"/>
  <c r="BN2441" i="3"/>
  <c r="BL2441" i="3"/>
  <c r="BK2441" i="3"/>
  <c r="BN2440" i="3"/>
  <c r="BL2440" i="3"/>
  <c r="BK2440" i="3"/>
  <c r="BN2439" i="3"/>
  <c r="BL2439" i="3"/>
  <c r="BK2439" i="3"/>
  <c r="BN2438" i="3"/>
  <c r="BL2438" i="3"/>
  <c r="BK2438" i="3"/>
  <c r="BN2437" i="3"/>
  <c r="BL2437" i="3"/>
  <c r="BK2437" i="3"/>
  <c r="BN2436" i="3"/>
  <c r="BL2436" i="3"/>
  <c r="BK2436" i="3"/>
  <c r="BN2435" i="3"/>
  <c r="BL2435" i="3"/>
  <c r="BK2435" i="3"/>
  <c r="BN2434" i="3"/>
  <c r="BL2434" i="3"/>
  <c r="BK2434" i="3"/>
  <c r="BN2433" i="3"/>
  <c r="BL2433" i="3"/>
  <c r="BK2433" i="3"/>
  <c r="BN2432" i="3"/>
  <c r="BL2432" i="3"/>
  <c r="BK2432" i="3"/>
  <c r="BN2431" i="3"/>
  <c r="BL2431" i="3"/>
  <c r="BK2431" i="3"/>
  <c r="BN2430" i="3"/>
  <c r="BL2430" i="3"/>
  <c r="BK2430" i="3"/>
  <c r="BN2429" i="3"/>
  <c r="BL2429" i="3"/>
  <c r="BK2429" i="3"/>
  <c r="BN2428" i="3"/>
  <c r="BL2428" i="3"/>
  <c r="BK2428" i="3"/>
  <c r="BN2427" i="3"/>
  <c r="BL2427" i="3"/>
  <c r="BK2427" i="3"/>
  <c r="BN2426" i="3"/>
  <c r="BL2426" i="3"/>
  <c r="BK2426" i="3"/>
  <c r="BN2425" i="3"/>
  <c r="BL2425" i="3"/>
  <c r="BK2425" i="3"/>
  <c r="BN2424" i="3"/>
  <c r="BL2424" i="3"/>
  <c r="BK2424" i="3"/>
  <c r="BN2423" i="3"/>
  <c r="BL2423" i="3"/>
  <c r="BK2423" i="3"/>
  <c r="BN2422" i="3"/>
  <c r="BL2422" i="3"/>
  <c r="BK2422" i="3"/>
  <c r="BN2421" i="3"/>
  <c r="BL2421" i="3"/>
  <c r="BK2421" i="3"/>
  <c r="BN2420" i="3"/>
  <c r="BL2420" i="3"/>
  <c r="BK2420" i="3"/>
  <c r="BN2419" i="3"/>
  <c r="BL2419" i="3"/>
  <c r="BK2419" i="3"/>
  <c r="BN2418" i="3"/>
  <c r="BL2418" i="3"/>
  <c r="BK2418" i="3"/>
  <c r="BN2417" i="3"/>
  <c r="BL2417" i="3"/>
  <c r="BK2417" i="3"/>
  <c r="BN2416" i="3"/>
  <c r="BL2416" i="3"/>
  <c r="BK2416" i="3"/>
  <c r="BN2415" i="3"/>
  <c r="BL2415" i="3"/>
  <c r="BK2415" i="3"/>
  <c r="BN2414" i="3"/>
  <c r="BL2414" i="3"/>
  <c r="BK2414" i="3"/>
  <c r="BN2413" i="3"/>
  <c r="BL2413" i="3"/>
  <c r="BK2413" i="3"/>
  <c r="BN2412" i="3"/>
  <c r="BL2412" i="3"/>
  <c r="BK2412" i="3"/>
  <c r="BN2411" i="3"/>
  <c r="BL2411" i="3"/>
  <c r="BK2411" i="3"/>
  <c r="BN2410" i="3"/>
  <c r="BL2410" i="3"/>
  <c r="BK2410" i="3"/>
  <c r="BN2409" i="3"/>
  <c r="BL2409" i="3"/>
  <c r="BK2409" i="3"/>
  <c r="BN2408" i="3"/>
  <c r="BL2408" i="3"/>
  <c r="BK2408" i="3"/>
  <c r="BN2407" i="3"/>
  <c r="BL2407" i="3"/>
  <c r="BK2407" i="3"/>
  <c r="BN2406" i="3"/>
  <c r="BL2406" i="3"/>
  <c r="BK2406" i="3"/>
  <c r="BN2405" i="3"/>
  <c r="BL2405" i="3"/>
  <c r="BK2405" i="3"/>
  <c r="BN2404" i="3"/>
  <c r="BL2404" i="3"/>
  <c r="BK2404" i="3"/>
  <c r="BN2403" i="3"/>
  <c r="BL2403" i="3"/>
  <c r="BK2403" i="3"/>
  <c r="BN2402" i="3"/>
  <c r="BL2402" i="3"/>
  <c r="BK2402" i="3"/>
  <c r="BN2401" i="3"/>
  <c r="BL2401" i="3"/>
  <c r="BK2401" i="3"/>
  <c r="BN2400" i="3"/>
  <c r="BL2400" i="3"/>
  <c r="BK2400" i="3"/>
  <c r="BN2399" i="3"/>
  <c r="BL2399" i="3"/>
  <c r="BK2399" i="3"/>
  <c r="BN2398" i="3"/>
  <c r="BL2398" i="3"/>
  <c r="BK2398" i="3"/>
  <c r="BN2397" i="3"/>
  <c r="BL2397" i="3"/>
  <c r="BK2397" i="3"/>
  <c r="BN2396" i="3"/>
  <c r="BL2396" i="3"/>
  <c r="BK2396" i="3"/>
  <c r="BN2395" i="3"/>
  <c r="BL2395" i="3"/>
  <c r="BK2395" i="3"/>
  <c r="BN2394" i="3"/>
  <c r="BL2394" i="3"/>
  <c r="BK2394" i="3"/>
  <c r="BN2393" i="3"/>
  <c r="BL2393" i="3"/>
  <c r="BK2393" i="3"/>
  <c r="BN2392" i="3"/>
  <c r="BL2392" i="3"/>
  <c r="BK2392" i="3"/>
  <c r="BN2391" i="3"/>
  <c r="BL2391" i="3"/>
  <c r="BK2391" i="3"/>
  <c r="BN2390" i="3"/>
  <c r="BL2390" i="3"/>
  <c r="BK2390" i="3"/>
  <c r="BN2389" i="3"/>
  <c r="BL2389" i="3"/>
  <c r="BK2389" i="3"/>
  <c r="BN2388" i="3"/>
  <c r="BL2388" i="3"/>
  <c r="BK2388" i="3"/>
  <c r="BN2387" i="3"/>
  <c r="BL2387" i="3"/>
  <c r="BK2387" i="3"/>
  <c r="BN2386" i="3"/>
  <c r="BL2386" i="3"/>
  <c r="BK2386" i="3"/>
  <c r="BN2385" i="3"/>
  <c r="BL2385" i="3"/>
  <c r="BK2385" i="3"/>
  <c r="BN2384" i="3"/>
  <c r="BL2384" i="3"/>
  <c r="BK2384" i="3"/>
  <c r="BN2383" i="3"/>
  <c r="BL2383" i="3"/>
  <c r="BK2383" i="3"/>
  <c r="BN2382" i="3"/>
  <c r="BL2382" i="3"/>
  <c r="BK2382" i="3"/>
  <c r="BN2381" i="3"/>
  <c r="BL2381" i="3"/>
  <c r="BK2381" i="3"/>
  <c r="BN2380" i="3"/>
  <c r="BL2380" i="3"/>
  <c r="BK2380" i="3"/>
  <c r="BN2379" i="3"/>
  <c r="BL2379" i="3"/>
  <c r="BK2379" i="3"/>
  <c r="BN2378" i="3"/>
  <c r="BL2378" i="3"/>
  <c r="BK2378" i="3"/>
  <c r="BN2377" i="3"/>
  <c r="BL2377" i="3"/>
  <c r="BK2377" i="3"/>
  <c r="BN2376" i="3"/>
  <c r="BL2376" i="3"/>
  <c r="BK2376" i="3"/>
  <c r="BN2375" i="3"/>
  <c r="BL2375" i="3"/>
  <c r="BK2375" i="3"/>
  <c r="BN2374" i="3"/>
  <c r="BL2374" i="3"/>
  <c r="BK2374" i="3"/>
  <c r="BN2373" i="3"/>
  <c r="BL2373" i="3"/>
  <c r="BK2373" i="3"/>
  <c r="BN2372" i="3"/>
  <c r="BL2372" i="3"/>
  <c r="BK2372" i="3"/>
  <c r="BN2371" i="3"/>
  <c r="BL2371" i="3"/>
  <c r="BK2371" i="3"/>
  <c r="BN2370" i="3"/>
  <c r="BL2370" i="3"/>
  <c r="BK2370" i="3"/>
  <c r="BN2369" i="3"/>
  <c r="BL2369" i="3"/>
  <c r="BK2369" i="3"/>
  <c r="BN2368" i="3"/>
  <c r="BL2368" i="3"/>
  <c r="BK2368" i="3"/>
  <c r="BN2367" i="3"/>
  <c r="BL2367" i="3"/>
  <c r="BK2367" i="3"/>
  <c r="BN2366" i="3"/>
  <c r="BL2366" i="3"/>
  <c r="BK2366" i="3"/>
  <c r="BN2365" i="3"/>
  <c r="BL2365" i="3"/>
  <c r="BK2365" i="3"/>
  <c r="BN2364" i="3"/>
  <c r="BL2364" i="3"/>
  <c r="BK2364" i="3"/>
  <c r="BN2363" i="3"/>
  <c r="BL2363" i="3"/>
  <c r="BK2363" i="3"/>
  <c r="BN2362" i="3"/>
  <c r="BL2362" i="3"/>
  <c r="BK2362" i="3"/>
  <c r="BN2361" i="3"/>
  <c r="BL2361" i="3"/>
  <c r="BK2361" i="3"/>
  <c r="BN2360" i="3"/>
  <c r="BL2360" i="3"/>
  <c r="BK2360" i="3"/>
  <c r="BN2359" i="3"/>
  <c r="BL2359" i="3"/>
  <c r="BK2359" i="3"/>
  <c r="BN2358" i="3"/>
  <c r="BL2358" i="3"/>
  <c r="BK2358" i="3"/>
  <c r="BN2357" i="3"/>
  <c r="BL2357" i="3"/>
  <c r="BK2357" i="3"/>
  <c r="BN2356" i="3"/>
  <c r="BL2356" i="3"/>
  <c r="BK2356" i="3"/>
  <c r="BN2355" i="3"/>
  <c r="BL2355" i="3"/>
  <c r="BK2355" i="3"/>
  <c r="BN2354" i="3"/>
  <c r="BL2354" i="3"/>
  <c r="BK2354" i="3"/>
  <c r="BN2353" i="3"/>
  <c r="BL2353" i="3"/>
  <c r="BK2353" i="3"/>
  <c r="BN2352" i="3"/>
  <c r="BL2352" i="3"/>
  <c r="BK2352" i="3"/>
  <c r="BN2351" i="3"/>
  <c r="BL2351" i="3"/>
  <c r="BK2351" i="3"/>
  <c r="BN2350" i="3"/>
  <c r="BL2350" i="3"/>
  <c r="BK2350" i="3"/>
  <c r="BN2349" i="3"/>
  <c r="BL2349" i="3"/>
  <c r="BK2349" i="3"/>
  <c r="BN2348" i="3"/>
  <c r="BL2348" i="3"/>
  <c r="BK2348" i="3"/>
  <c r="BN2347" i="3"/>
  <c r="BL2347" i="3"/>
  <c r="BK2347" i="3"/>
  <c r="BN2346" i="3"/>
  <c r="BL2346" i="3"/>
  <c r="BK2346" i="3"/>
  <c r="BN2345" i="3"/>
  <c r="BL2345" i="3"/>
  <c r="BK2345" i="3"/>
  <c r="BN2344" i="3"/>
  <c r="BL2344" i="3"/>
  <c r="BK2344" i="3"/>
  <c r="BN2343" i="3"/>
  <c r="BL2343" i="3"/>
  <c r="BK2343" i="3"/>
  <c r="BN2342" i="3"/>
  <c r="BL2342" i="3"/>
  <c r="BK2342" i="3"/>
  <c r="BN2341" i="3"/>
  <c r="BL2341" i="3"/>
  <c r="BK2341" i="3"/>
  <c r="BN2340" i="3"/>
  <c r="BL2340" i="3"/>
  <c r="BK2340" i="3"/>
  <c r="BN2339" i="3"/>
  <c r="BL2339" i="3"/>
  <c r="BK2339" i="3"/>
  <c r="BN2338" i="3"/>
  <c r="BL2338" i="3"/>
  <c r="BK2338" i="3"/>
  <c r="BN2337" i="3"/>
  <c r="BL2337" i="3"/>
  <c r="BK2337" i="3"/>
  <c r="BN2336" i="3"/>
  <c r="BL2336" i="3"/>
  <c r="BK2336" i="3"/>
  <c r="BN2335" i="3"/>
  <c r="BL2335" i="3"/>
  <c r="BK2335" i="3"/>
  <c r="BN2334" i="3"/>
  <c r="BL2334" i="3"/>
  <c r="BK2334" i="3"/>
  <c r="BN2333" i="3"/>
  <c r="BL2333" i="3"/>
  <c r="BK2333" i="3"/>
  <c r="BN2332" i="3"/>
  <c r="BL2332" i="3"/>
  <c r="BK2332" i="3"/>
  <c r="BN2331" i="3"/>
  <c r="BL2331" i="3"/>
  <c r="BK2331" i="3"/>
  <c r="BN2330" i="3"/>
  <c r="BL2330" i="3"/>
  <c r="BK2330" i="3"/>
  <c r="BN2329" i="3"/>
  <c r="BL2329" i="3"/>
  <c r="BK2329" i="3"/>
  <c r="BN2328" i="3"/>
  <c r="BL2328" i="3"/>
  <c r="BK2328" i="3"/>
  <c r="BN2327" i="3"/>
  <c r="BL2327" i="3"/>
  <c r="BK2327" i="3"/>
  <c r="BN2326" i="3"/>
  <c r="BL2326" i="3"/>
  <c r="BK2326" i="3"/>
  <c r="BN2325" i="3"/>
  <c r="BL2325" i="3"/>
  <c r="BK2325" i="3"/>
  <c r="BN2324" i="3"/>
  <c r="BL2324" i="3"/>
  <c r="BK2324" i="3"/>
  <c r="BN2323" i="3"/>
  <c r="BL2323" i="3"/>
  <c r="BK2323" i="3"/>
  <c r="BN2322" i="3"/>
  <c r="BL2322" i="3"/>
  <c r="BK2322" i="3"/>
  <c r="BN2321" i="3"/>
  <c r="BL2321" i="3"/>
  <c r="BK2321" i="3"/>
  <c r="BN2320" i="3"/>
  <c r="BL2320" i="3"/>
  <c r="BK2320" i="3"/>
  <c r="BN2319" i="3"/>
  <c r="BL2319" i="3"/>
  <c r="BK2319" i="3"/>
  <c r="BN2318" i="3"/>
  <c r="BL2318" i="3"/>
  <c r="BK2318" i="3"/>
  <c r="BN2317" i="3"/>
  <c r="BL2317" i="3"/>
  <c r="BK2317" i="3"/>
  <c r="BN2316" i="3"/>
  <c r="BL2316" i="3"/>
  <c r="BK2316" i="3"/>
  <c r="BN2315" i="3"/>
  <c r="BL2315" i="3"/>
  <c r="BK2315" i="3"/>
  <c r="BN2314" i="3"/>
  <c r="BL2314" i="3"/>
  <c r="BK2314" i="3"/>
  <c r="BN2313" i="3"/>
  <c r="BL2313" i="3"/>
  <c r="BK2313" i="3"/>
  <c r="BN2312" i="3"/>
  <c r="BL2312" i="3"/>
  <c r="BK2312" i="3"/>
  <c r="BN2311" i="3"/>
  <c r="BL2311" i="3"/>
  <c r="BK2311" i="3"/>
  <c r="BN2310" i="3"/>
  <c r="BL2310" i="3"/>
  <c r="BK2310" i="3"/>
  <c r="BN2309" i="3"/>
  <c r="BL2309" i="3"/>
  <c r="BK2309" i="3"/>
  <c r="BN2308" i="3"/>
  <c r="BL2308" i="3"/>
  <c r="BK2308" i="3"/>
  <c r="BN2307" i="3"/>
  <c r="BL2307" i="3"/>
  <c r="BK2307" i="3"/>
  <c r="BN2306" i="3"/>
  <c r="BL2306" i="3"/>
  <c r="BK2306" i="3"/>
  <c r="BN2305" i="3"/>
  <c r="BL2305" i="3"/>
  <c r="BK2305" i="3"/>
  <c r="BN2304" i="3"/>
  <c r="BL2304" i="3"/>
  <c r="BK2304" i="3"/>
  <c r="BN2303" i="3"/>
  <c r="BL2303" i="3"/>
  <c r="BK2303" i="3"/>
  <c r="BN2302" i="3"/>
  <c r="BL2302" i="3"/>
  <c r="BK2302" i="3"/>
  <c r="BN2301" i="3"/>
  <c r="BL2301" i="3"/>
  <c r="BK2301" i="3"/>
  <c r="BN2300" i="3"/>
  <c r="BL2300" i="3"/>
  <c r="BK2300" i="3"/>
  <c r="BN2299" i="3"/>
  <c r="BL2299" i="3"/>
  <c r="BK2299" i="3"/>
  <c r="BN2298" i="3"/>
  <c r="BL2298" i="3"/>
  <c r="BK2298" i="3"/>
  <c r="BN2297" i="3"/>
  <c r="BL2297" i="3"/>
  <c r="BK2297" i="3"/>
  <c r="BN2296" i="3"/>
  <c r="BL2296" i="3"/>
  <c r="BK2296" i="3"/>
  <c r="BN2295" i="3"/>
  <c r="BL2295" i="3"/>
  <c r="BK2295" i="3"/>
  <c r="BN2294" i="3"/>
  <c r="BL2294" i="3"/>
  <c r="BK2294" i="3"/>
  <c r="BN2293" i="3"/>
  <c r="BL2293" i="3"/>
  <c r="BK2293" i="3"/>
  <c r="BN2292" i="3"/>
  <c r="BL2292" i="3"/>
  <c r="BK2292" i="3"/>
  <c r="BN2291" i="3"/>
  <c r="BL2291" i="3"/>
  <c r="BK2291" i="3"/>
  <c r="BN2290" i="3"/>
  <c r="BL2290" i="3"/>
  <c r="BK2290" i="3"/>
  <c r="BN2289" i="3"/>
  <c r="BL2289" i="3"/>
  <c r="BK2289" i="3"/>
  <c r="BN2288" i="3"/>
  <c r="BL2288" i="3"/>
  <c r="BK2288" i="3"/>
  <c r="BN2287" i="3"/>
  <c r="BL2287" i="3"/>
  <c r="BK2287" i="3"/>
  <c r="BN2286" i="3"/>
  <c r="BL2286" i="3"/>
  <c r="BK2286" i="3"/>
  <c r="BN2285" i="3"/>
  <c r="BL2285" i="3"/>
  <c r="BK2285" i="3"/>
  <c r="BN2284" i="3"/>
  <c r="BL2284" i="3"/>
  <c r="BK2284" i="3"/>
  <c r="BN2283" i="3"/>
  <c r="BL2283" i="3"/>
  <c r="BK2283" i="3"/>
  <c r="BN2282" i="3"/>
  <c r="BL2282" i="3"/>
  <c r="BK2282" i="3"/>
  <c r="BN2281" i="3"/>
  <c r="BL2281" i="3"/>
  <c r="BK2281" i="3"/>
  <c r="BN2280" i="3"/>
  <c r="BL2280" i="3"/>
  <c r="BK2280" i="3"/>
  <c r="BN2279" i="3"/>
  <c r="BL2279" i="3"/>
  <c r="BK2279" i="3"/>
  <c r="BN2278" i="3"/>
  <c r="BL2278" i="3"/>
  <c r="BK2278" i="3"/>
  <c r="BN2277" i="3"/>
  <c r="BL2277" i="3"/>
  <c r="BK2277" i="3"/>
  <c r="BN2276" i="3"/>
  <c r="BL2276" i="3"/>
  <c r="BK2276" i="3"/>
  <c r="BN2275" i="3"/>
  <c r="BL2275" i="3"/>
  <c r="BK2275" i="3"/>
  <c r="BN2274" i="3"/>
  <c r="BL2274" i="3"/>
  <c r="BK2274" i="3"/>
  <c r="BN2273" i="3"/>
  <c r="BL2273" i="3"/>
  <c r="BK2273" i="3"/>
  <c r="BN2272" i="3"/>
  <c r="BL2272" i="3"/>
  <c r="BK2272" i="3"/>
  <c r="BN2271" i="3"/>
  <c r="BL2271" i="3"/>
  <c r="BK2271" i="3"/>
  <c r="BN2270" i="3"/>
  <c r="BL2270" i="3"/>
  <c r="BK2270" i="3"/>
  <c r="BN2269" i="3"/>
  <c r="BL2269" i="3"/>
  <c r="BK2269" i="3"/>
  <c r="BN2268" i="3"/>
  <c r="BL2268" i="3"/>
  <c r="BK2268" i="3"/>
  <c r="BN2267" i="3"/>
  <c r="BL2267" i="3"/>
  <c r="BK2267" i="3"/>
  <c r="BN2266" i="3"/>
  <c r="BL2266" i="3"/>
  <c r="BK2266" i="3"/>
  <c r="BN2265" i="3"/>
  <c r="BL2265" i="3"/>
  <c r="BK2265" i="3"/>
  <c r="BN2264" i="3"/>
  <c r="BL2264" i="3"/>
  <c r="BK2264" i="3"/>
  <c r="BN2263" i="3"/>
  <c r="BL2263" i="3"/>
  <c r="BK2263" i="3"/>
  <c r="BN2262" i="3"/>
  <c r="BL2262" i="3"/>
  <c r="BK2262" i="3"/>
  <c r="BN2261" i="3"/>
  <c r="BL2261" i="3"/>
  <c r="BK2261" i="3"/>
  <c r="BN2260" i="3"/>
  <c r="BL2260" i="3"/>
  <c r="BK2260" i="3"/>
  <c r="BN2259" i="3"/>
  <c r="BL2259" i="3"/>
  <c r="BK2259" i="3"/>
  <c r="BN2258" i="3"/>
  <c r="BL2258" i="3"/>
  <c r="BK2258" i="3"/>
  <c r="BN2257" i="3"/>
  <c r="BL2257" i="3"/>
  <c r="BK2257" i="3"/>
  <c r="BN2256" i="3"/>
  <c r="BL2256" i="3"/>
  <c r="BK2256" i="3"/>
  <c r="BN2255" i="3"/>
  <c r="BL2255" i="3"/>
  <c r="BK2255" i="3"/>
  <c r="BN2254" i="3"/>
  <c r="BL2254" i="3"/>
  <c r="BK2254" i="3"/>
  <c r="BN2253" i="3"/>
  <c r="BL2253" i="3"/>
  <c r="BK2253" i="3"/>
  <c r="BN2252" i="3"/>
  <c r="BL2252" i="3"/>
  <c r="BK2252" i="3"/>
  <c r="BN2251" i="3"/>
  <c r="BL2251" i="3"/>
  <c r="BK2251" i="3"/>
  <c r="BN2250" i="3"/>
  <c r="BL2250" i="3"/>
  <c r="BK2250" i="3"/>
  <c r="BN2249" i="3"/>
  <c r="BL2249" i="3"/>
  <c r="BK2249" i="3"/>
  <c r="BN2248" i="3"/>
  <c r="BL2248" i="3"/>
  <c r="BK2248" i="3"/>
  <c r="BN2247" i="3"/>
  <c r="BL2247" i="3"/>
  <c r="BK2247" i="3"/>
  <c r="BN2246" i="3"/>
  <c r="BL2246" i="3"/>
  <c r="BK2246" i="3"/>
  <c r="BN2245" i="3"/>
  <c r="BL2245" i="3"/>
  <c r="BK2245" i="3"/>
  <c r="BN2244" i="3"/>
  <c r="BL2244" i="3"/>
  <c r="BK2244" i="3"/>
  <c r="BN2243" i="3"/>
  <c r="BL2243" i="3"/>
  <c r="BK2243" i="3"/>
  <c r="BN2242" i="3"/>
  <c r="BL2242" i="3"/>
  <c r="BK2242" i="3"/>
  <c r="BN2241" i="3"/>
  <c r="BL2241" i="3"/>
  <c r="BK2241" i="3"/>
  <c r="BN2240" i="3"/>
  <c r="BL2240" i="3"/>
  <c r="BK2240" i="3"/>
  <c r="BN2239" i="3"/>
  <c r="BL2239" i="3"/>
  <c r="BK2239" i="3"/>
  <c r="BN2238" i="3"/>
  <c r="BL2238" i="3"/>
  <c r="BK2238" i="3"/>
  <c r="BN2237" i="3"/>
  <c r="BL2237" i="3"/>
  <c r="BK2237" i="3"/>
  <c r="BN2236" i="3"/>
  <c r="BL2236" i="3"/>
  <c r="BK2236" i="3"/>
  <c r="BN2235" i="3"/>
  <c r="BL2235" i="3"/>
  <c r="BK2235" i="3"/>
  <c r="BN2234" i="3"/>
  <c r="BL2234" i="3"/>
  <c r="BK2234" i="3"/>
  <c r="BN2233" i="3"/>
  <c r="BL2233" i="3"/>
  <c r="BK2233" i="3"/>
  <c r="BN2232" i="3"/>
  <c r="BL2232" i="3"/>
  <c r="BK2232" i="3"/>
  <c r="BN2231" i="3"/>
  <c r="BL2231" i="3"/>
  <c r="BK2231" i="3"/>
  <c r="BN2230" i="3"/>
  <c r="BL2230" i="3"/>
  <c r="BK2230" i="3"/>
  <c r="BN2229" i="3"/>
  <c r="BL2229" i="3"/>
  <c r="BK2229" i="3"/>
  <c r="BN2228" i="3"/>
  <c r="BL2228" i="3"/>
  <c r="BK2228" i="3"/>
  <c r="BN2227" i="3"/>
  <c r="BL2227" i="3"/>
  <c r="BK2227" i="3"/>
  <c r="BN2226" i="3"/>
  <c r="BL2226" i="3"/>
  <c r="BK2226" i="3"/>
  <c r="BN2225" i="3"/>
  <c r="BL2225" i="3"/>
  <c r="BK2225" i="3"/>
  <c r="BN2224" i="3"/>
  <c r="BL2224" i="3"/>
  <c r="BK2224" i="3"/>
  <c r="BN2223" i="3"/>
  <c r="BL2223" i="3"/>
  <c r="BK2223" i="3"/>
  <c r="BN2222" i="3"/>
  <c r="BL2222" i="3"/>
  <c r="BK2222" i="3"/>
  <c r="BN2221" i="3"/>
  <c r="BL2221" i="3"/>
  <c r="BK2221" i="3"/>
  <c r="BN2220" i="3"/>
  <c r="BL2220" i="3"/>
  <c r="BK2220" i="3"/>
  <c r="BN2219" i="3"/>
  <c r="BL2219" i="3"/>
  <c r="BK2219" i="3"/>
  <c r="BN2218" i="3"/>
  <c r="BL2218" i="3"/>
  <c r="BK2218" i="3"/>
  <c r="BN2217" i="3"/>
  <c r="BL2217" i="3"/>
  <c r="BK2217" i="3"/>
  <c r="BN2216" i="3"/>
  <c r="BL2216" i="3"/>
  <c r="BK2216" i="3"/>
  <c r="BN2215" i="3"/>
  <c r="BL2215" i="3"/>
  <c r="BK2215" i="3"/>
  <c r="BN2214" i="3"/>
  <c r="BL2214" i="3"/>
  <c r="BK2214" i="3"/>
  <c r="BN2213" i="3"/>
  <c r="BL2213" i="3"/>
  <c r="BK2213" i="3"/>
  <c r="BN2212" i="3"/>
  <c r="BL2212" i="3"/>
  <c r="BK2212" i="3"/>
  <c r="BN2211" i="3"/>
  <c r="BL2211" i="3"/>
  <c r="BK2211" i="3"/>
  <c r="BN2210" i="3"/>
  <c r="BL2210" i="3"/>
  <c r="BK2210" i="3"/>
  <c r="BN2209" i="3"/>
  <c r="BL2209" i="3"/>
  <c r="BK2209" i="3"/>
  <c r="BN2208" i="3"/>
  <c r="BL2208" i="3"/>
  <c r="BK2208" i="3"/>
  <c r="BN2207" i="3"/>
  <c r="BL2207" i="3"/>
  <c r="BK2207" i="3"/>
  <c r="BN2206" i="3"/>
  <c r="BL2206" i="3"/>
  <c r="BK2206" i="3"/>
  <c r="BN2205" i="3"/>
  <c r="BL2205" i="3"/>
  <c r="BK2205" i="3"/>
  <c r="BN2204" i="3"/>
  <c r="BL2204" i="3"/>
  <c r="BK2204" i="3"/>
  <c r="BN2203" i="3"/>
  <c r="BL2203" i="3"/>
  <c r="BK2203" i="3"/>
  <c r="BN2202" i="3"/>
  <c r="BL2202" i="3"/>
  <c r="BK2202" i="3"/>
  <c r="BN2201" i="3"/>
  <c r="BL2201" i="3"/>
  <c r="BK2201" i="3"/>
  <c r="BN2200" i="3"/>
  <c r="BL2200" i="3"/>
  <c r="BK2200" i="3"/>
  <c r="BN2199" i="3"/>
  <c r="BL2199" i="3"/>
  <c r="BK2199" i="3"/>
  <c r="BN2198" i="3"/>
  <c r="BL2198" i="3"/>
  <c r="BK2198" i="3"/>
  <c r="BN2197" i="3"/>
  <c r="BL2197" i="3"/>
  <c r="BK2197" i="3"/>
  <c r="BN2196" i="3"/>
  <c r="BL2196" i="3"/>
  <c r="BK2196" i="3"/>
  <c r="BN2195" i="3"/>
  <c r="BL2195" i="3"/>
  <c r="BK2195" i="3"/>
  <c r="BN2194" i="3"/>
  <c r="BL2194" i="3"/>
  <c r="BK2194" i="3"/>
  <c r="BN2193" i="3"/>
  <c r="BL2193" i="3"/>
  <c r="BK2193" i="3"/>
  <c r="BN2192" i="3"/>
  <c r="BL2192" i="3"/>
  <c r="BK2192" i="3"/>
  <c r="BN2191" i="3"/>
  <c r="BL2191" i="3"/>
  <c r="BK2191" i="3"/>
  <c r="BN2190" i="3"/>
  <c r="BL2190" i="3"/>
  <c r="BK2190" i="3"/>
  <c r="BN2189" i="3"/>
  <c r="BL2189" i="3"/>
  <c r="BK2189" i="3"/>
  <c r="BN2188" i="3"/>
  <c r="BL2188" i="3"/>
  <c r="BK2188" i="3"/>
  <c r="BN2187" i="3"/>
  <c r="BL2187" i="3"/>
  <c r="BK2187" i="3"/>
  <c r="BN2186" i="3"/>
  <c r="BL2186" i="3"/>
  <c r="BK2186" i="3"/>
  <c r="BN2185" i="3"/>
  <c r="BL2185" i="3"/>
  <c r="BK2185" i="3"/>
  <c r="BN2184" i="3"/>
  <c r="BL2184" i="3"/>
  <c r="BK2184" i="3"/>
  <c r="BN2183" i="3"/>
  <c r="BL2183" i="3"/>
  <c r="BK2183" i="3"/>
  <c r="BN2182" i="3"/>
  <c r="BL2182" i="3"/>
  <c r="BK2182" i="3"/>
  <c r="BN2181" i="3"/>
  <c r="BL2181" i="3"/>
  <c r="BK2181" i="3"/>
  <c r="BN2180" i="3"/>
  <c r="BL2180" i="3"/>
  <c r="BK2180" i="3"/>
  <c r="BN2179" i="3"/>
  <c r="BL2179" i="3"/>
  <c r="BK2179" i="3"/>
  <c r="BN2178" i="3"/>
  <c r="BL2178" i="3"/>
  <c r="BK2178" i="3"/>
  <c r="BN2177" i="3"/>
  <c r="BL2177" i="3"/>
  <c r="BK2177" i="3"/>
  <c r="BN2176" i="3"/>
  <c r="BL2176" i="3"/>
  <c r="BK2176" i="3"/>
  <c r="BN2175" i="3"/>
  <c r="BL2175" i="3"/>
  <c r="BK2175" i="3"/>
  <c r="BN2174" i="3"/>
  <c r="BL2174" i="3"/>
  <c r="BK2174" i="3"/>
  <c r="BN2173" i="3"/>
  <c r="BL2173" i="3"/>
  <c r="BK2173" i="3"/>
  <c r="BN2172" i="3"/>
  <c r="BL2172" i="3"/>
  <c r="BK2172" i="3"/>
  <c r="BN2171" i="3"/>
  <c r="BL2171" i="3"/>
  <c r="BK2171" i="3"/>
  <c r="BN2170" i="3"/>
  <c r="BL2170" i="3"/>
  <c r="BK2170" i="3"/>
  <c r="BN2169" i="3"/>
  <c r="BL2169" i="3"/>
  <c r="BK2169" i="3"/>
  <c r="BN2168" i="3"/>
  <c r="BL2168" i="3"/>
  <c r="BK2168" i="3"/>
  <c r="BN2167" i="3"/>
  <c r="BL2167" i="3"/>
  <c r="BK2167" i="3"/>
  <c r="BN2166" i="3"/>
  <c r="BL2166" i="3"/>
  <c r="BK2166" i="3"/>
  <c r="BN2165" i="3"/>
  <c r="BL2165" i="3"/>
  <c r="BK2165" i="3"/>
  <c r="BN2164" i="3"/>
  <c r="BL2164" i="3"/>
  <c r="BK2164" i="3"/>
  <c r="BN2163" i="3"/>
  <c r="BL2163" i="3"/>
  <c r="BK2163" i="3"/>
  <c r="BN2162" i="3"/>
  <c r="BL2162" i="3"/>
  <c r="BK2162" i="3"/>
  <c r="BN2161" i="3"/>
  <c r="BL2161" i="3"/>
  <c r="BK2161" i="3"/>
  <c r="BN2160" i="3"/>
  <c r="BL2160" i="3"/>
  <c r="BK2160" i="3"/>
  <c r="BN2159" i="3"/>
  <c r="BL2159" i="3"/>
  <c r="BK2159" i="3"/>
  <c r="BN2158" i="3"/>
  <c r="BL2158" i="3"/>
  <c r="BK2158" i="3"/>
  <c r="BN2157" i="3"/>
  <c r="BL2157" i="3"/>
  <c r="BK2157" i="3"/>
  <c r="BN2156" i="3"/>
  <c r="BL2156" i="3"/>
  <c r="BK2156" i="3"/>
  <c r="BN2155" i="3"/>
  <c r="BL2155" i="3"/>
  <c r="BK2155" i="3"/>
  <c r="BN2154" i="3"/>
  <c r="BL2154" i="3"/>
  <c r="BK2154" i="3"/>
  <c r="BN2153" i="3"/>
  <c r="BL2153" i="3"/>
  <c r="BK2153" i="3"/>
  <c r="BN2152" i="3"/>
  <c r="BL2152" i="3"/>
  <c r="BK2152" i="3"/>
  <c r="BN2151" i="3"/>
  <c r="BL2151" i="3"/>
  <c r="BK2151" i="3"/>
  <c r="BN2150" i="3"/>
  <c r="BL2150" i="3"/>
  <c r="BK2150" i="3"/>
  <c r="BN2149" i="3"/>
  <c r="BL2149" i="3"/>
  <c r="BK2149" i="3"/>
  <c r="BN2148" i="3"/>
  <c r="BL2148" i="3"/>
  <c r="BK2148" i="3"/>
  <c r="BN2147" i="3"/>
  <c r="BL2147" i="3"/>
  <c r="BK2147" i="3"/>
  <c r="BN2146" i="3"/>
  <c r="BL2146" i="3"/>
  <c r="BK2146" i="3"/>
  <c r="BN2145" i="3"/>
  <c r="BL2145" i="3"/>
  <c r="BK2145" i="3"/>
  <c r="BN2144" i="3"/>
  <c r="BL2144" i="3"/>
  <c r="BK2144" i="3"/>
  <c r="BN2143" i="3"/>
  <c r="BL2143" i="3"/>
  <c r="BK2143" i="3"/>
  <c r="BN2142" i="3"/>
  <c r="BL2142" i="3"/>
  <c r="BK2142" i="3"/>
  <c r="BN2141" i="3"/>
  <c r="BL2141" i="3"/>
  <c r="BK2141" i="3"/>
  <c r="BN2140" i="3"/>
  <c r="BL2140" i="3"/>
  <c r="BK2140" i="3"/>
  <c r="BN2139" i="3"/>
  <c r="BL2139" i="3"/>
  <c r="BK2139" i="3"/>
  <c r="BN2138" i="3"/>
  <c r="BL2138" i="3"/>
  <c r="BK2138" i="3"/>
  <c r="BN2137" i="3"/>
  <c r="BL2137" i="3"/>
  <c r="BK2137" i="3"/>
  <c r="BN2136" i="3"/>
  <c r="BL2136" i="3"/>
  <c r="BK2136" i="3"/>
  <c r="BN2135" i="3"/>
  <c r="BL2135" i="3"/>
  <c r="BK2135" i="3"/>
  <c r="BN2134" i="3"/>
  <c r="BL2134" i="3"/>
  <c r="BK2134" i="3"/>
  <c r="BN2133" i="3"/>
  <c r="BL2133" i="3"/>
  <c r="BK2133" i="3"/>
  <c r="BN2132" i="3"/>
  <c r="BL2132" i="3"/>
  <c r="BK2132" i="3"/>
  <c r="BN2131" i="3"/>
  <c r="BL2131" i="3"/>
  <c r="BK2131" i="3"/>
  <c r="BN2130" i="3"/>
  <c r="BL2130" i="3"/>
  <c r="BK2130" i="3"/>
  <c r="BN2129" i="3"/>
  <c r="BL2129" i="3"/>
  <c r="BK2129" i="3"/>
  <c r="BN2128" i="3"/>
  <c r="BL2128" i="3"/>
  <c r="BK2128" i="3"/>
  <c r="BN2127" i="3"/>
  <c r="BL2127" i="3"/>
  <c r="BK2127" i="3"/>
  <c r="BN2126" i="3"/>
  <c r="BL2126" i="3"/>
  <c r="BK2126" i="3"/>
  <c r="BN2125" i="3"/>
  <c r="BL2125" i="3"/>
  <c r="BK2125" i="3"/>
  <c r="BN2124" i="3"/>
  <c r="BL2124" i="3"/>
  <c r="BK2124" i="3"/>
  <c r="BN2123" i="3"/>
  <c r="BL2123" i="3"/>
  <c r="BK2123" i="3"/>
  <c r="BN2122" i="3"/>
  <c r="BL2122" i="3"/>
  <c r="BK2122" i="3"/>
  <c r="BN2121" i="3"/>
  <c r="BL2121" i="3"/>
  <c r="BK2121" i="3"/>
  <c r="BN2120" i="3"/>
  <c r="BL2120" i="3"/>
  <c r="BK2120" i="3"/>
  <c r="BN2119" i="3"/>
  <c r="BL2119" i="3"/>
  <c r="BK2119" i="3"/>
  <c r="BN2118" i="3"/>
  <c r="BL2118" i="3"/>
  <c r="BK2118" i="3"/>
  <c r="BN2117" i="3"/>
  <c r="BL2117" i="3"/>
  <c r="BK2117" i="3"/>
  <c r="BN2116" i="3"/>
  <c r="BL2116" i="3"/>
  <c r="BK2116" i="3"/>
  <c r="BN2115" i="3"/>
  <c r="BL2115" i="3"/>
  <c r="BK2115" i="3"/>
  <c r="BN2114" i="3"/>
  <c r="BL2114" i="3"/>
  <c r="BK2114" i="3"/>
  <c r="BN2113" i="3"/>
  <c r="BL2113" i="3"/>
  <c r="BK2113" i="3"/>
  <c r="BN2112" i="3"/>
  <c r="BL2112" i="3"/>
  <c r="BK2112" i="3"/>
  <c r="BN2111" i="3"/>
  <c r="BL2111" i="3"/>
  <c r="BK2111" i="3"/>
  <c r="BN2110" i="3"/>
  <c r="BL2110" i="3"/>
  <c r="BK2110" i="3"/>
  <c r="BN2109" i="3"/>
  <c r="BL2109" i="3"/>
  <c r="BK2109" i="3"/>
  <c r="BN2108" i="3"/>
  <c r="BL2108" i="3"/>
  <c r="BK2108" i="3"/>
  <c r="BN2107" i="3"/>
  <c r="BL2107" i="3"/>
  <c r="BK2107" i="3"/>
  <c r="BN2106" i="3"/>
  <c r="BL2106" i="3"/>
  <c r="BK2106" i="3"/>
  <c r="BN2105" i="3"/>
  <c r="BL2105" i="3"/>
  <c r="BK2105" i="3"/>
  <c r="BN2104" i="3"/>
  <c r="BL2104" i="3"/>
  <c r="BK2104" i="3"/>
  <c r="BN2103" i="3"/>
  <c r="BL2103" i="3"/>
  <c r="BK2103" i="3"/>
  <c r="BN2102" i="3"/>
  <c r="BL2102" i="3"/>
  <c r="BK2102" i="3"/>
  <c r="BN2101" i="3"/>
  <c r="BL2101" i="3"/>
  <c r="BK2101" i="3"/>
  <c r="BN2100" i="3"/>
  <c r="BL2100" i="3"/>
  <c r="BK2100" i="3"/>
  <c r="BN2099" i="3"/>
  <c r="BL2099" i="3"/>
  <c r="BK2099" i="3"/>
  <c r="BN2098" i="3"/>
  <c r="BL2098" i="3"/>
  <c r="BK2098" i="3"/>
  <c r="BN2097" i="3"/>
  <c r="BL2097" i="3"/>
  <c r="BK2097" i="3"/>
  <c r="BN2096" i="3"/>
  <c r="BL2096" i="3"/>
  <c r="BK2096" i="3"/>
  <c r="BN2095" i="3"/>
  <c r="BL2095" i="3"/>
  <c r="BK2095" i="3"/>
  <c r="BN2094" i="3"/>
  <c r="BL2094" i="3"/>
  <c r="BK2094" i="3"/>
  <c r="BN2093" i="3"/>
  <c r="BL2093" i="3"/>
  <c r="BK2093" i="3"/>
  <c r="BN2092" i="3"/>
  <c r="BL2092" i="3"/>
  <c r="BK2092" i="3"/>
  <c r="BN2091" i="3"/>
  <c r="BL2091" i="3"/>
  <c r="BK2091" i="3"/>
  <c r="BN2090" i="3"/>
  <c r="BL2090" i="3"/>
  <c r="BK2090" i="3"/>
  <c r="BN2089" i="3"/>
  <c r="BL2089" i="3"/>
  <c r="BK2089" i="3"/>
  <c r="BN2088" i="3"/>
  <c r="BL2088" i="3"/>
  <c r="BK2088" i="3"/>
  <c r="BN2087" i="3"/>
  <c r="BL2087" i="3"/>
  <c r="BK2087" i="3"/>
  <c r="BN2086" i="3"/>
  <c r="BL2086" i="3"/>
  <c r="BK2086" i="3"/>
  <c r="BN2085" i="3"/>
  <c r="BL2085" i="3"/>
  <c r="BK2085" i="3"/>
  <c r="BN2084" i="3"/>
  <c r="BL2084" i="3"/>
  <c r="BK2084" i="3"/>
  <c r="BN2083" i="3"/>
  <c r="BL2083" i="3"/>
  <c r="BK2083" i="3"/>
  <c r="BN2082" i="3"/>
  <c r="BL2082" i="3"/>
  <c r="BK2082" i="3"/>
  <c r="BN2081" i="3"/>
  <c r="BL2081" i="3"/>
  <c r="BK2081" i="3"/>
  <c r="BN2080" i="3"/>
  <c r="BL2080" i="3"/>
  <c r="BK2080" i="3"/>
  <c r="BN2079" i="3"/>
  <c r="BL2079" i="3"/>
  <c r="BK2079" i="3"/>
  <c r="BN2078" i="3"/>
  <c r="BL2078" i="3"/>
  <c r="BK2078" i="3"/>
  <c r="BN2077" i="3"/>
  <c r="BL2077" i="3"/>
  <c r="BK2077" i="3"/>
  <c r="BN2076" i="3"/>
  <c r="BL2076" i="3"/>
  <c r="BK2076" i="3"/>
  <c r="BN2075" i="3"/>
  <c r="BL2075" i="3"/>
  <c r="BK2075" i="3"/>
  <c r="BN2074" i="3"/>
  <c r="BL2074" i="3"/>
  <c r="BK2074" i="3"/>
  <c r="BN2073" i="3"/>
  <c r="BL2073" i="3"/>
  <c r="BK2073" i="3"/>
  <c r="BN2072" i="3"/>
  <c r="BL2072" i="3"/>
  <c r="BK2072" i="3"/>
  <c r="BN2071" i="3"/>
  <c r="BL2071" i="3"/>
  <c r="BK2071" i="3"/>
  <c r="BN2070" i="3"/>
  <c r="BL2070" i="3"/>
  <c r="BK2070" i="3"/>
  <c r="BN2069" i="3"/>
  <c r="BL2069" i="3"/>
  <c r="BK2069" i="3"/>
  <c r="BN2068" i="3"/>
  <c r="BL2068" i="3"/>
  <c r="BK2068" i="3"/>
  <c r="BN2067" i="3"/>
  <c r="BL2067" i="3"/>
  <c r="BK2067" i="3"/>
  <c r="BN2066" i="3"/>
  <c r="BL2066" i="3"/>
  <c r="BK2066" i="3"/>
  <c r="BN2065" i="3"/>
  <c r="BL2065" i="3"/>
  <c r="BK2065" i="3"/>
  <c r="BN2064" i="3"/>
  <c r="BL2064" i="3"/>
  <c r="BK2064" i="3"/>
  <c r="BN2063" i="3"/>
  <c r="BL2063" i="3"/>
  <c r="BK2063" i="3"/>
  <c r="BN2062" i="3"/>
  <c r="BL2062" i="3"/>
  <c r="BK2062" i="3"/>
  <c r="BN2061" i="3"/>
  <c r="BL2061" i="3"/>
  <c r="BK2061" i="3"/>
  <c r="BN2060" i="3"/>
  <c r="BL2060" i="3"/>
  <c r="BK2060" i="3"/>
  <c r="BN2059" i="3"/>
  <c r="BL2059" i="3"/>
  <c r="BK2059" i="3"/>
  <c r="BN2058" i="3"/>
  <c r="BL2058" i="3"/>
  <c r="BK2058" i="3"/>
  <c r="BN2057" i="3"/>
  <c r="BL2057" i="3"/>
  <c r="BK2057" i="3"/>
  <c r="BN2056" i="3"/>
  <c r="BL2056" i="3"/>
  <c r="BK2056" i="3"/>
  <c r="BN2055" i="3"/>
  <c r="BL2055" i="3"/>
  <c r="BK2055" i="3"/>
  <c r="BN2054" i="3"/>
  <c r="BL2054" i="3"/>
  <c r="BK2054" i="3"/>
  <c r="BN2053" i="3"/>
  <c r="BL2053" i="3"/>
  <c r="BK2053" i="3"/>
  <c r="BN2052" i="3"/>
  <c r="BL2052" i="3"/>
  <c r="BK2052" i="3"/>
  <c r="BN2051" i="3"/>
  <c r="BL2051" i="3"/>
  <c r="BK2051" i="3"/>
  <c r="BN2050" i="3"/>
  <c r="BL2050" i="3"/>
  <c r="BK2050" i="3"/>
  <c r="BN2049" i="3"/>
  <c r="BL2049" i="3"/>
  <c r="BK2049" i="3"/>
  <c r="BN2048" i="3"/>
  <c r="BL2048" i="3"/>
  <c r="BK2048" i="3"/>
  <c r="BN2047" i="3"/>
  <c r="BL2047" i="3"/>
  <c r="BK2047" i="3"/>
  <c r="BN2046" i="3"/>
  <c r="BL2046" i="3"/>
  <c r="BK2046" i="3"/>
  <c r="BN2045" i="3"/>
  <c r="BL2045" i="3"/>
  <c r="BK2045" i="3"/>
  <c r="BN2044" i="3"/>
  <c r="BL2044" i="3"/>
  <c r="BK2044" i="3"/>
  <c r="BN2043" i="3"/>
  <c r="BL2043" i="3"/>
  <c r="BK2043" i="3"/>
  <c r="BN2042" i="3"/>
  <c r="BL2042" i="3"/>
  <c r="BK2042" i="3"/>
  <c r="BN2041" i="3"/>
  <c r="BL2041" i="3"/>
  <c r="BK2041" i="3"/>
  <c r="BN2040" i="3"/>
  <c r="BL2040" i="3"/>
  <c r="BK2040" i="3"/>
  <c r="BN2039" i="3"/>
  <c r="BL2039" i="3"/>
  <c r="BK2039" i="3"/>
  <c r="BN2038" i="3"/>
  <c r="BL2038" i="3"/>
  <c r="BK2038" i="3"/>
  <c r="BN2037" i="3"/>
  <c r="BL2037" i="3"/>
  <c r="BK2037" i="3"/>
  <c r="BN2036" i="3"/>
  <c r="BL2036" i="3"/>
  <c r="BK2036" i="3"/>
  <c r="BN2035" i="3"/>
  <c r="BL2035" i="3"/>
  <c r="BK2035" i="3"/>
  <c r="BN2034" i="3"/>
  <c r="BL2034" i="3"/>
  <c r="BK2034" i="3"/>
  <c r="BN2033" i="3"/>
  <c r="BL2033" i="3"/>
  <c r="BK2033" i="3"/>
  <c r="BN2032" i="3"/>
  <c r="BL2032" i="3"/>
  <c r="BK2032" i="3"/>
  <c r="BN2031" i="3"/>
  <c r="BL2031" i="3"/>
  <c r="BK2031" i="3"/>
  <c r="BN2030" i="3"/>
  <c r="BL2030" i="3"/>
  <c r="BK2030" i="3"/>
  <c r="BN2029" i="3"/>
  <c r="BL2029" i="3"/>
  <c r="BK2029" i="3"/>
  <c r="BN2028" i="3"/>
  <c r="BL2028" i="3"/>
  <c r="BK2028" i="3"/>
  <c r="BN2027" i="3"/>
  <c r="BL2027" i="3"/>
  <c r="BK2027" i="3"/>
  <c r="BN2026" i="3"/>
  <c r="BL2026" i="3"/>
  <c r="BK2026" i="3"/>
  <c r="BN2025" i="3"/>
  <c r="BL2025" i="3"/>
  <c r="BK2025" i="3"/>
  <c r="BN2024" i="3"/>
  <c r="BL2024" i="3"/>
  <c r="BK2024" i="3"/>
  <c r="BN2023" i="3"/>
  <c r="BL2023" i="3"/>
  <c r="BK2023" i="3"/>
  <c r="BN2022" i="3"/>
  <c r="BL2022" i="3"/>
  <c r="BK2022" i="3"/>
  <c r="BN2021" i="3"/>
  <c r="BL2021" i="3"/>
  <c r="BK2021" i="3"/>
  <c r="BN2020" i="3"/>
  <c r="BL2020" i="3"/>
  <c r="BK2020" i="3"/>
  <c r="BN2019" i="3"/>
  <c r="BL2019" i="3"/>
  <c r="BK2019" i="3"/>
  <c r="BN2018" i="3"/>
  <c r="BL2018" i="3"/>
  <c r="BK2018" i="3"/>
  <c r="BN2017" i="3"/>
  <c r="BL2017" i="3"/>
  <c r="BK2017" i="3"/>
  <c r="BN2016" i="3"/>
  <c r="BL2016" i="3"/>
  <c r="BK2016" i="3"/>
  <c r="BN2015" i="3"/>
  <c r="BL2015" i="3"/>
  <c r="BK2015" i="3"/>
  <c r="BN2014" i="3"/>
  <c r="BL2014" i="3"/>
  <c r="BK2014" i="3"/>
  <c r="BN2013" i="3"/>
  <c r="BL2013" i="3"/>
  <c r="BK2013" i="3"/>
  <c r="BN2012" i="3"/>
  <c r="BL2012" i="3"/>
  <c r="BK2012" i="3"/>
  <c r="BN2011" i="3"/>
  <c r="BL2011" i="3"/>
  <c r="BK2011" i="3"/>
  <c r="BN2010" i="3"/>
  <c r="BL2010" i="3"/>
  <c r="BK2010" i="3"/>
  <c r="BN2009" i="3"/>
  <c r="BL2009" i="3"/>
  <c r="BK2009" i="3"/>
  <c r="BN2008" i="3"/>
  <c r="BL2008" i="3"/>
  <c r="BK2008" i="3"/>
  <c r="BN2007" i="3"/>
  <c r="BL2007" i="3"/>
  <c r="BK2007" i="3"/>
  <c r="BN2006" i="3"/>
  <c r="BL2006" i="3"/>
  <c r="BK2006" i="3"/>
  <c r="BN2005" i="3"/>
  <c r="BL2005" i="3"/>
  <c r="BK2005" i="3"/>
  <c r="BN2004" i="3"/>
  <c r="BL2004" i="3"/>
  <c r="BK2004" i="3"/>
  <c r="BN2003" i="3"/>
  <c r="BL2003" i="3"/>
  <c r="BK2003" i="3"/>
  <c r="BN2002" i="3"/>
  <c r="BL2002" i="3"/>
  <c r="BK2002" i="3"/>
  <c r="BN2001" i="3"/>
  <c r="BL2001" i="3"/>
  <c r="BK2001" i="3"/>
  <c r="BN2000" i="3"/>
  <c r="BL2000" i="3"/>
  <c r="BK2000" i="3"/>
  <c r="BN1999" i="3"/>
  <c r="BL1999" i="3"/>
  <c r="BK1999" i="3"/>
  <c r="BN1998" i="3"/>
  <c r="BL1998" i="3"/>
  <c r="BK1998" i="3"/>
  <c r="BN1997" i="3"/>
  <c r="BL1997" i="3"/>
  <c r="BK1997" i="3"/>
  <c r="BN1996" i="3"/>
  <c r="BL1996" i="3"/>
  <c r="BK1996" i="3"/>
  <c r="BN1995" i="3"/>
  <c r="BL1995" i="3"/>
  <c r="BK1995" i="3"/>
  <c r="BN1994" i="3"/>
  <c r="BL1994" i="3"/>
  <c r="BK1994" i="3"/>
  <c r="BN1993" i="3"/>
  <c r="BL1993" i="3"/>
  <c r="BK1993" i="3"/>
  <c r="BN1992" i="3"/>
  <c r="BL1992" i="3"/>
  <c r="BK1992" i="3"/>
  <c r="BN1991" i="3"/>
  <c r="BL1991" i="3"/>
  <c r="BK1991" i="3"/>
  <c r="BN1990" i="3"/>
  <c r="BL1990" i="3"/>
  <c r="BK1990" i="3"/>
  <c r="BN1989" i="3"/>
  <c r="BL1989" i="3"/>
  <c r="BK1989" i="3"/>
  <c r="BN1988" i="3"/>
  <c r="BL1988" i="3"/>
  <c r="BK1988" i="3"/>
  <c r="BN1987" i="3"/>
  <c r="BL1987" i="3"/>
  <c r="BK1987" i="3"/>
  <c r="BN1986" i="3"/>
  <c r="BL1986" i="3"/>
  <c r="BK1986" i="3"/>
  <c r="BN1985" i="3"/>
  <c r="BL1985" i="3"/>
  <c r="BK1985" i="3"/>
  <c r="BN1984" i="3"/>
  <c r="BL1984" i="3"/>
  <c r="BK1984" i="3"/>
  <c r="BN1983" i="3"/>
  <c r="BL1983" i="3"/>
  <c r="BK1983" i="3"/>
  <c r="BN1982" i="3"/>
  <c r="BL1982" i="3"/>
  <c r="BK1982" i="3"/>
  <c r="BN1981" i="3"/>
  <c r="BL1981" i="3"/>
  <c r="BK1981" i="3"/>
  <c r="BN1980" i="3"/>
  <c r="BL1980" i="3"/>
  <c r="BK1980" i="3"/>
  <c r="BN1979" i="3"/>
  <c r="BL1979" i="3"/>
  <c r="BK1979" i="3"/>
  <c r="BN1978" i="3"/>
  <c r="BL1978" i="3"/>
  <c r="BK1978" i="3"/>
  <c r="BN1977" i="3"/>
  <c r="BL1977" i="3"/>
  <c r="BK1977" i="3"/>
  <c r="BN1976" i="3"/>
  <c r="BL1976" i="3"/>
  <c r="BK1976" i="3"/>
  <c r="BN1975" i="3"/>
  <c r="BL1975" i="3"/>
  <c r="BK1975" i="3"/>
  <c r="BN1974" i="3"/>
  <c r="BL1974" i="3"/>
  <c r="BK1974" i="3"/>
  <c r="BN1973" i="3"/>
  <c r="BL1973" i="3"/>
  <c r="BK1973" i="3"/>
  <c r="BN1972" i="3"/>
  <c r="BL1972" i="3"/>
  <c r="BK1972" i="3"/>
  <c r="BN1971" i="3"/>
  <c r="BL1971" i="3"/>
  <c r="BK1971" i="3"/>
  <c r="BN1970" i="3"/>
  <c r="BL1970" i="3"/>
  <c r="BK1970" i="3"/>
  <c r="BN1969" i="3"/>
  <c r="BL1969" i="3"/>
  <c r="BK1969" i="3"/>
  <c r="BN1968" i="3"/>
  <c r="BL1968" i="3"/>
  <c r="BK1968" i="3"/>
  <c r="BN1967" i="3"/>
  <c r="BL1967" i="3"/>
  <c r="BK1967" i="3"/>
  <c r="BN1966" i="3"/>
  <c r="BL1966" i="3"/>
  <c r="BK1966" i="3"/>
  <c r="BN1965" i="3"/>
  <c r="BL1965" i="3"/>
  <c r="BK1965" i="3"/>
  <c r="BN1964" i="3"/>
  <c r="BL1964" i="3"/>
  <c r="BK1964" i="3"/>
  <c r="BN1963" i="3"/>
  <c r="BL1963" i="3"/>
  <c r="BK1963" i="3"/>
  <c r="BN1962" i="3"/>
  <c r="BL1962" i="3"/>
  <c r="BK1962" i="3"/>
  <c r="BN1961" i="3"/>
  <c r="BL1961" i="3"/>
  <c r="BK1961" i="3"/>
  <c r="BN1960" i="3"/>
  <c r="BL1960" i="3"/>
  <c r="BK1960" i="3"/>
  <c r="BN1959" i="3"/>
  <c r="BL1959" i="3"/>
  <c r="BK1959" i="3"/>
  <c r="BN1958" i="3"/>
  <c r="BL1958" i="3"/>
  <c r="BK1958" i="3"/>
  <c r="BN1957" i="3"/>
  <c r="BL1957" i="3"/>
  <c r="BK1957" i="3"/>
  <c r="BN1956" i="3"/>
  <c r="BL1956" i="3"/>
  <c r="BK1956" i="3"/>
  <c r="BN1955" i="3"/>
  <c r="BL1955" i="3"/>
  <c r="BK1955" i="3"/>
  <c r="BN1954" i="3"/>
  <c r="BL1954" i="3"/>
  <c r="BK1954" i="3"/>
  <c r="BN1953" i="3"/>
  <c r="BL1953" i="3"/>
  <c r="BK1953" i="3"/>
  <c r="BN1952" i="3"/>
  <c r="BL1952" i="3"/>
  <c r="BK1952" i="3"/>
  <c r="BN1951" i="3"/>
  <c r="BL1951" i="3"/>
  <c r="BK1951" i="3"/>
  <c r="BN1950" i="3"/>
  <c r="BL1950" i="3"/>
  <c r="BK1950" i="3"/>
  <c r="BN1949" i="3"/>
  <c r="BL1949" i="3"/>
  <c r="BK1949" i="3"/>
  <c r="BN1948" i="3"/>
  <c r="BL1948" i="3"/>
  <c r="BK1948" i="3"/>
  <c r="BN1947" i="3"/>
  <c r="BL1947" i="3"/>
  <c r="BK1947" i="3"/>
  <c r="BN1946" i="3"/>
  <c r="BL1946" i="3"/>
  <c r="BK1946" i="3"/>
  <c r="BN1945" i="3"/>
  <c r="BL1945" i="3"/>
  <c r="BK1945" i="3"/>
  <c r="BN1944" i="3"/>
  <c r="BL1944" i="3"/>
  <c r="BK1944" i="3"/>
  <c r="BN1943" i="3"/>
  <c r="BL1943" i="3"/>
  <c r="BK1943" i="3"/>
  <c r="BN1942" i="3"/>
  <c r="BL1942" i="3"/>
  <c r="BK1942" i="3"/>
  <c r="BN1941" i="3"/>
  <c r="BL1941" i="3"/>
  <c r="BK1941" i="3"/>
  <c r="BN1940" i="3"/>
  <c r="BL1940" i="3"/>
  <c r="BK1940" i="3"/>
  <c r="BN1939" i="3"/>
  <c r="BL1939" i="3"/>
  <c r="BK1939" i="3"/>
  <c r="BN1938" i="3"/>
  <c r="BL1938" i="3"/>
  <c r="BK1938" i="3"/>
  <c r="BN1937" i="3"/>
  <c r="BL1937" i="3"/>
  <c r="BK1937" i="3"/>
  <c r="BN1936" i="3"/>
  <c r="BL1936" i="3"/>
  <c r="BK1936" i="3"/>
  <c r="BN1935" i="3"/>
  <c r="BL1935" i="3"/>
  <c r="BK1935" i="3"/>
  <c r="BN1934" i="3"/>
  <c r="BL1934" i="3"/>
  <c r="BK1934" i="3"/>
  <c r="BN1933" i="3"/>
  <c r="BL1933" i="3"/>
  <c r="BK1933" i="3"/>
  <c r="BN1932" i="3"/>
  <c r="BL1932" i="3"/>
  <c r="BK1932" i="3"/>
  <c r="BN1931" i="3"/>
  <c r="BL1931" i="3"/>
  <c r="BK1931" i="3"/>
  <c r="BN1930" i="3"/>
  <c r="BL1930" i="3"/>
  <c r="BK1930" i="3"/>
  <c r="BN1929" i="3"/>
  <c r="BL1929" i="3"/>
  <c r="BK1929" i="3"/>
  <c r="BN1928" i="3"/>
  <c r="BL1928" i="3"/>
  <c r="BK1928" i="3"/>
  <c r="BN1927" i="3"/>
  <c r="BL1927" i="3"/>
  <c r="BK1927" i="3"/>
  <c r="BN1926" i="3"/>
  <c r="BL1926" i="3"/>
  <c r="BK1926" i="3"/>
  <c r="BN1925" i="3"/>
  <c r="BL1925" i="3"/>
  <c r="BK1925" i="3"/>
  <c r="BN1924" i="3"/>
  <c r="BL1924" i="3"/>
  <c r="BK1924" i="3"/>
  <c r="BN1923" i="3"/>
  <c r="BL1923" i="3"/>
  <c r="BK1923" i="3"/>
  <c r="BN1922" i="3"/>
  <c r="BL1922" i="3"/>
  <c r="BK1922" i="3"/>
  <c r="BN1921" i="3"/>
  <c r="BL1921" i="3"/>
  <c r="BK1921" i="3"/>
  <c r="BN1920" i="3"/>
  <c r="BL1920" i="3"/>
  <c r="BK1920" i="3"/>
  <c r="BN1919" i="3"/>
  <c r="BL1919" i="3"/>
  <c r="BK1919" i="3"/>
  <c r="BN1918" i="3"/>
  <c r="BL1918" i="3"/>
  <c r="BK1918" i="3"/>
  <c r="BN1917" i="3"/>
  <c r="BL1917" i="3"/>
  <c r="BK1917" i="3"/>
  <c r="BN1916" i="3"/>
  <c r="BL1916" i="3"/>
  <c r="BK1916" i="3"/>
  <c r="BN1915" i="3"/>
  <c r="BL1915" i="3"/>
  <c r="BK1915" i="3"/>
  <c r="BN1914" i="3"/>
  <c r="BL1914" i="3"/>
  <c r="BK1914" i="3"/>
  <c r="BN1913" i="3"/>
  <c r="BL1913" i="3"/>
  <c r="BK1913" i="3"/>
  <c r="BN1912" i="3"/>
  <c r="BL1912" i="3"/>
  <c r="BK1912" i="3"/>
  <c r="BN1911" i="3"/>
  <c r="BL1911" i="3"/>
  <c r="BK1911" i="3"/>
  <c r="BN1910" i="3"/>
  <c r="BL1910" i="3"/>
  <c r="BK1910" i="3"/>
  <c r="BN1909" i="3"/>
  <c r="BL1909" i="3"/>
  <c r="BK1909" i="3"/>
  <c r="BN1908" i="3"/>
  <c r="BL1908" i="3"/>
  <c r="BK1908" i="3"/>
  <c r="BN1907" i="3"/>
  <c r="BL1907" i="3"/>
  <c r="BK1907" i="3"/>
  <c r="BN1906" i="3"/>
  <c r="BL1906" i="3"/>
  <c r="BK1906" i="3"/>
  <c r="BN1905" i="3"/>
  <c r="BL1905" i="3"/>
  <c r="BK1905" i="3"/>
  <c r="BN1904" i="3"/>
  <c r="BL1904" i="3"/>
  <c r="BK1904" i="3"/>
  <c r="BN1903" i="3"/>
  <c r="BL1903" i="3"/>
  <c r="BK1903" i="3"/>
  <c r="BN1902" i="3"/>
  <c r="BL1902" i="3"/>
  <c r="BK1902" i="3"/>
  <c r="BN1901" i="3"/>
  <c r="BL1901" i="3"/>
  <c r="BK1901" i="3"/>
  <c r="BN1900" i="3"/>
  <c r="BL1900" i="3"/>
  <c r="BK1900" i="3"/>
  <c r="BN1899" i="3"/>
  <c r="BL1899" i="3"/>
  <c r="BK1899" i="3"/>
  <c r="BN1898" i="3"/>
  <c r="BL1898" i="3"/>
  <c r="BK1898" i="3"/>
  <c r="BN1897" i="3"/>
  <c r="BL1897" i="3"/>
  <c r="BK1897" i="3"/>
  <c r="BN1896" i="3"/>
  <c r="BL1896" i="3"/>
  <c r="BK1896" i="3"/>
  <c r="BN1895" i="3"/>
  <c r="BL1895" i="3"/>
  <c r="BK1895" i="3"/>
  <c r="BN1894" i="3"/>
  <c r="BL1894" i="3"/>
  <c r="BK1894" i="3"/>
  <c r="BN1893" i="3"/>
  <c r="BL1893" i="3"/>
  <c r="BK1893" i="3"/>
  <c r="BN1892" i="3"/>
  <c r="BL1892" i="3"/>
  <c r="BK1892" i="3"/>
  <c r="BN1891" i="3"/>
  <c r="BL1891" i="3"/>
  <c r="BK1891" i="3"/>
  <c r="BN1890" i="3"/>
  <c r="BL1890" i="3"/>
  <c r="BK1890" i="3"/>
  <c r="BN1889" i="3"/>
  <c r="BL1889" i="3"/>
  <c r="BK1889" i="3"/>
  <c r="BN1888" i="3"/>
  <c r="BL1888" i="3"/>
  <c r="BK1888" i="3"/>
  <c r="BN1887" i="3"/>
  <c r="BL1887" i="3"/>
  <c r="BK1887" i="3"/>
  <c r="BN1886" i="3"/>
  <c r="BL1886" i="3"/>
  <c r="BK1886" i="3"/>
  <c r="BN1885" i="3"/>
  <c r="BL1885" i="3"/>
  <c r="BK1885" i="3"/>
  <c r="BN1884" i="3"/>
  <c r="BL1884" i="3"/>
  <c r="BK1884" i="3"/>
  <c r="BN1883" i="3"/>
  <c r="BL1883" i="3"/>
  <c r="BK1883" i="3"/>
  <c r="BN1882" i="3"/>
  <c r="BL1882" i="3"/>
  <c r="BK1882" i="3"/>
  <c r="BN1881" i="3"/>
  <c r="BL1881" i="3"/>
  <c r="BK1881" i="3"/>
  <c r="BN1880" i="3"/>
  <c r="BL1880" i="3"/>
  <c r="BK1880" i="3"/>
  <c r="BN1879" i="3"/>
  <c r="BL1879" i="3"/>
  <c r="BK1879" i="3"/>
  <c r="BN1878" i="3"/>
  <c r="BL1878" i="3"/>
  <c r="BK1878" i="3"/>
  <c r="BN1877" i="3"/>
  <c r="BL1877" i="3"/>
  <c r="BK1877" i="3"/>
  <c r="BN1876" i="3"/>
  <c r="BL1876" i="3"/>
  <c r="BK1876" i="3"/>
  <c r="BN1875" i="3"/>
  <c r="BL1875" i="3"/>
  <c r="BK1875" i="3"/>
  <c r="BN1874" i="3"/>
  <c r="BL1874" i="3"/>
  <c r="BK1874" i="3"/>
  <c r="BN1873" i="3"/>
  <c r="BL1873" i="3"/>
  <c r="BK1873" i="3"/>
  <c r="BN1872" i="3"/>
  <c r="BL1872" i="3"/>
  <c r="BK1872" i="3"/>
  <c r="BN1871" i="3"/>
  <c r="BL1871" i="3"/>
  <c r="BK1871" i="3"/>
  <c r="BN1870" i="3"/>
  <c r="BL1870" i="3"/>
  <c r="BK1870" i="3"/>
  <c r="BN1869" i="3"/>
  <c r="BL1869" i="3"/>
  <c r="BK1869" i="3"/>
  <c r="BN1868" i="3"/>
  <c r="BL1868" i="3"/>
  <c r="BK1868" i="3"/>
  <c r="BN1867" i="3"/>
  <c r="BL1867" i="3"/>
  <c r="BK1867" i="3"/>
  <c r="BN1866" i="3"/>
  <c r="BL1866" i="3"/>
  <c r="BK1866" i="3"/>
  <c r="BN1865" i="3"/>
  <c r="BL1865" i="3"/>
  <c r="BK1865" i="3"/>
  <c r="BN1864" i="3"/>
  <c r="BL1864" i="3"/>
  <c r="BK1864" i="3"/>
  <c r="BN1863" i="3"/>
  <c r="BL1863" i="3"/>
  <c r="BK1863" i="3"/>
  <c r="BN1862" i="3"/>
  <c r="BL1862" i="3"/>
  <c r="BK1862" i="3"/>
  <c r="BN1861" i="3"/>
  <c r="BL1861" i="3"/>
  <c r="BK1861" i="3"/>
  <c r="BN1860" i="3"/>
  <c r="BL1860" i="3"/>
  <c r="BK1860" i="3"/>
  <c r="BN1859" i="3"/>
  <c r="BL1859" i="3"/>
  <c r="BK1859" i="3"/>
  <c r="BN1858" i="3"/>
  <c r="BL1858" i="3"/>
  <c r="BK1858" i="3"/>
  <c r="BN1857" i="3"/>
  <c r="BL1857" i="3"/>
  <c r="BK1857" i="3"/>
  <c r="BN1856" i="3"/>
  <c r="BL1856" i="3"/>
  <c r="BK1856" i="3"/>
  <c r="BN1855" i="3"/>
  <c r="BL1855" i="3"/>
  <c r="BK1855" i="3"/>
  <c r="BN1854" i="3"/>
  <c r="BL1854" i="3"/>
  <c r="BK1854" i="3"/>
  <c r="BN1853" i="3"/>
  <c r="BL1853" i="3"/>
  <c r="BK1853" i="3"/>
  <c r="BN1852" i="3"/>
  <c r="BL1852" i="3"/>
  <c r="BK1852" i="3"/>
  <c r="BN1851" i="3"/>
  <c r="BL1851" i="3"/>
  <c r="BK1851" i="3"/>
  <c r="BN1850" i="3"/>
  <c r="BL1850" i="3"/>
  <c r="BK1850" i="3"/>
  <c r="BN1849" i="3"/>
  <c r="BL1849" i="3"/>
  <c r="BK1849" i="3"/>
  <c r="BN1848" i="3"/>
  <c r="BL1848" i="3"/>
  <c r="BK1848" i="3"/>
  <c r="BN1847" i="3"/>
  <c r="BL1847" i="3"/>
  <c r="BK1847" i="3"/>
  <c r="BN1846" i="3"/>
  <c r="BL1846" i="3"/>
  <c r="BK1846" i="3"/>
  <c r="BN1845" i="3"/>
  <c r="BL1845" i="3"/>
  <c r="BK1845" i="3"/>
  <c r="BN1844" i="3"/>
  <c r="BL1844" i="3"/>
  <c r="BK1844" i="3"/>
  <c r="BN1843" i="3"/>
  <c r="BL1843" i="3"/>
  <c r="BK1843" i="3"/>
  <c r="BN1842" i="3"/>
  <c r="BL1842" i="3"/>
  <c r="BK1842" i="3"/>
  <c r="BN1841" i="3"/>
  <c r="BL1841" i="3"/>
  <c r="BK1841" i="3"/>
  <c r="BN1840" i="3"/>
  <c r="BL1840" i="3"/>
  <c r="BK1840" i="3"/>
  <c r="BN1839" i="3"/>
  <c r="BL1839" i="3"/>
  <c r="BK1839" i="3"/>
  <c r="BN1838" i="3"/>
  <c r="BL1838" i="3"/>
  <c r="BK1838" i="3"/>
  <c r="BN1837" i="3"/>
  <c r="BL1837" i="3"/>
  <c r="BK1837" i="3"/>
  <c r="BN1836" i="3"/>
  <c r="BL1836" i="3"/>
  <c r="BK1836" i="3"/>
  <c r="BN1835" i="3"/>
  <c r="BL1835" i="3"/>
  <c r="BK1835" i="3"/>
  <c r="BN1834" i="3"/>
  <c r="BL1834" i="3"/>
  <c r="BK1834" i="3"/>
  <c r="BN1833" i="3"/>
  <c r="BL1833" i="3"/>
  <c r="BK1833" i="3"/>
  <c r="BN1832" i="3"/>
  <c r="BL1832" i="3"/>
  <c r="BK1832" i="3"/>
  <c r="BN1831" i="3"/>
  <c r="BL1831" i="3"/>
  <c r="BK1831" i="3"/>
  <c r="BN1830" i="3"/>
  <c r="BL1830" i="3"/>
  <c r="BK1830" i="3"/>
  <c r="BN1829" i="3"/>
  <c r="BL1829" i="3"/>
  <c r="BK1829" i="3"/>
  <c r="BN1828" i="3"/>
  <c r="BL1828" i="3"/>
  <c r="BK1828" i="3"/>
  <c r="BN1827" i="3"/>
  <c r="BL1827" i="3"/>
  <c r="BK1827" i="3"/>
  <c r="BN1826" i="3"/>
  <c r="BL1826" i="3"/>
  <c r="BK1826" i="3"/>
  <c r="BN1825" i="3"/>
  <c r="BL1825" i="3"/>
  <c r="BK1825" i="3"/>
  <c r="BN1824" i="3"/>
  <c r="BL1824" i="3"/>
  <c r="BK1824" i="3"/>
  <c r="BN1823" i="3"/>
  <c r="BL1823" i="3"/>
  <c r="BK1823" i="3"/>
  <c r="BN1822" i="3"/>
  <c r="BL1822" i="3"/>
  <c r="BK1822" i="3"/>
  <c r="BN1821" i="3"/>
  <c r="BL1821" i="3"/>
  <c r="BK1821" i="3"/>
  <c r="BN1820" i="3"/>
  <c r="BL1820" i="3"/>
  <c r="BK1820" i="3"/>
  <c r="BN1819" i="3"/>
  <c r="BL1819" i="3"/>
  <c r="BK1819" i="3"/>
  <c r="BN1818" i="3"/>
  <c r="BL1818" i="3"/>
  <c r="BK1818" i="3"/>
  <c r="BN1817" i="3"/>
  <c r="BL1817" i="3"/>
  <c r="BK1817" i="3"/>
  <c r="BN1816" i="3"/>
  <c r="BL1816" i="3"/>
  <c r="BK1816" i="3"/>
  <c r="BN1815" i="3"/>
  <c r="BL1815" i="3"/>
  <c r="BK1815" i="3"/>
  <c r="BN1814" i="3"/>
  <c r="BL1814" i="3"/>
  <c r="BK1814" i="3"/>
  <c r="BN1813" i="3"/>
  <c r="BL1813" i="3"/>
  <c r="BK1813" i="3"/>
  <c r="BN1812" i="3"/>
  <c r="BL1812" i="3"/>
  <c r="BK1812" i="3"/>
  <c r="BN1811" i="3"/>
  <c r="BL1811" i="3"/>
  <c r="BK1811" i="3"/>
  <c r="BN1810" i="3"/>
  <c r="BL1810" i="3"/>
  <c r="BK1810" i="3"/>
  <c r="BN1809" i="3"/>
  <c r="BL1809" i="3"/>
  <c r="BK1809" i="3"/>
  <c r="BN1808" i="3"/>
  <c r="BL1808" i="3"/>
  <c r="BK1808" i="3"/>
  <c r="BN1807" i="3"/>
  <c r="BL1807" i="3"/>
  <c r="BK1807" i="3"/>
  <c r="BN1806" i="3"/>
  <c r="BL1806" i="3"/>
  <c r="BK1806" i="3"/>
  <c r="BN1805" i="3"/>
  <c r="BL1805" i="3"/>
  <c r="BK1805" i="3"/>
  <c r="BN1804" i="3"/>
  <c r="BL1804" i="3"/>
  <c r="BK1804" i="3"/>
  <c r="BN1803" i="3"/>
  <c r="BL1803" i="3"/>
  <c r="BK1803" i="3"/>
  <c r="BN1802" i="3"/>
  <c r="BL1802" i="3"/>
  <c r="BK1802" i="3"/>
  <c r="BN1801" i="3"/>
  <c r="BL1801" i="3"/>
  <c r="BK1801" i="3"/>
  <c r="BN1800" i="3"/>
  <c r="BL1800" i="3"/>
  <c r="BK1800" i="3"/>
  <c r="BN1799" i="3"/>
  <c r="BL1799" i="3"/>
  <c r="BK1799" i="3"/>
  <c r="BN1798" i="3"/>
  <c r="BL1798" i="3"/>
  <c r="BK1798" i="3"/>
  <c r="BN1797" i="3"/>
  <c r="BL1797" i="3"/>
  <c r="BK1797" i="3"/>
  <c r="BN1796" i="3"/>
  <c r="BL1796" i="3"/>
  <c r="BK1796" i="3"/>
  <c r="BN1795" i="3"/>
  <c r="BL1795" i="3"/>
  <c r="BK1795" i="3"/>
  <c r="BN1794" i="3"/>
  <c r="BL1794" i="3"/>
  <c r="BK1794" i="3"/>
  <c r="BN1793" i="3"/>
  <c r="BL1793" i="3"/>
  <c r="BK1793" i="3"/>
  <c r="BN1792" i="3"/>
  <c r="BL1792" i="3"/>
  <c r="BK1792" i="3"/>
  <c r="BN1791" i="3"/>
  <c r="BL1791" i="3"/>
  <c r="BK1791" i="3"/>
  <c r="BN1790" i="3"/>
  <c r="BL1790" i="3"/>
  <c r="BK1790" i="3"/>
  <c r="BN1789" i="3"/>
  <c r="BL1789" i="3"/>
  <c r="BK1789" i="3"/>
  <c r="BN1788" i="3"/>
  <c r="BL1788" i="3"/>
  <c r="BK1788" i="3"/>
  <c r="BN1787" i="3"/>
  <c r="BL1787" i="3"/>
  <c r="BK1787" i="3"/>
  <c r="BN1786" i="3"/>
  <c r="BL1786" i="3"/>
  <c r="BK1786" i="3"/>
  <c r="BN1785" i="3"/>
  <c r="BL1785" i="3"/>
  <c r="BK1785" i="3"/>
  <c r="BN1784" i="3"/>
  <c r="BL1784" i="3"/>
  <c r="BK1784" i="3"/>
  <c r="BN1783" i="3"/>
  <c r="BL1783" i="3"/>
  <c r="BK1783" i="3"/>
  <c r="BN1782" i="3"/>
  <c r="BL1782" i="3"/>
  <c r="BK1782" i="3"/>
  <c r="BN1781" i="3"/>
  <c r="BL1781" i="3"/>
  <c r="BK1781" i="3"/>
  <c r="BN1780" i="3"/>
  <c r="BL1780" i="3"/>
  <c r="BK1780" i="3"/>
  <c r="BN1779" i="3"/>
  <c r="BL1779" i="3"/>
  <c r="BK1779" i="3"/>
  <c r="BN1778" i="3"/>
  <c r="BL1778" i="3"/>
  <c r="BK1778" i="3"/>
  <c r="BN1777" i="3"/>
  <c r="BL1777" i="3"/>
  <c r="BK1777" i="3"/>
  <c r="BN1776" i="3"/>
  <c r="BL1776" i="3"/>
  <c r="BK1776" i="3"/>
  <c r="BN1775" i="3"/>
  <c r="BL1775" i="3"/>
  <c r="BK1775" i="3"/>
  <c r="BN1774" i="3"/>
  <c r="BL1774" i="3"/>
  <c r="BK1774" i="3"/>
  <c r="BN1773" i="3"/>
  <c r="BL1773" i="3"/>
  <c r="BK1773" i="3"/>
  <c r="BN1772" i="3"/>
  <c r="BL1772" i="3"/>
  <c r="BK1772" i="3"/>
  <c r="BN1771" i="3"/>
  <c r="BL1771" i="3"/>
  <c r="BK1771" i="3"/>
  <c r="BN1770" i="3"/>
  <c r="BL1770" i="3"/>
  <c r="BK1770" i="3"/>
  <c r="BN1769" i="3"/>
  <c r="BL1769" i="3"/>
  <c r="BK1769" i="3"/>
  <c r="BN1768" i="3"/>
  <c r="BL1768" i="3"/>
  <c r="BK1768" i="3"/>
  <c r="BN1767" i="3"/>
  <c r="BL1767" i="3"/>
  <c r="BK1767" i="3"/>
  <c r="BN1766" i="3"/>
  <c r="BL1766" i="3"/>
  <c r="BK1766" i="3"/>
  <c r="BN1765" i="3"/>
  <c r="BL1765" i="3"/>
  <c r="BK1765" i="3"/>
  <c r="BN1764" i="3"/>
  <c r="BL1764" i="3"/>
  <c r="BK1764" i="3"/>
  <c r="BN1763" i="3"/>
  <c r="BL1763" i="3"/>
  <c r="BK1763" i="3"/>
  <c r="BN1762" i="3"/>
  <c r="BL1762" i="3"/>
  <c r="BK1762" i="3"/>
  <c r="BN1761" i="3"/>
  <c r="BL1761" i="3"/>
  <c r="BK1761" i="3"/>
  <c r="BN1760" i="3"/>
  <c r="BL1760" i="3"/>
  <c r="BK1760" i="3"/>
  <c r="BN1759" i="3"/>
  <c r="BL1759" i="3"/>
  <c r="BK1759" i="3"/>
  <c r="BN1758" i="3"/>
  <c r="BL1758" i="3"/>
  <c r="BK1758" i="3"/>
  <c r="BN1757" i="3"/>
  <c r="BL1757" i="3"/>
  <c r="BK1757" i="3"/>
  <c r="BN1756" i="3"/>
  <c r="BL1756" i="3"/>
  <c r="BK1756" i="3"/>
  <c r="BN1755" i="3"/>
  <c r="BL1755" i="3"/>
  <c r="BK1755" i="3"/>
  <c r="BN1754" i="3"/>
  <c r="BL1754" i="3"/>
  <c r="BK1754" i="3"/>
  <c r="BN1753" i="3"/>
  <c r="BL1753" i="3"/>
  <c r="BK1753" i="3"/>
  <c r="BN1752" i="3"/>
  <c r="BL1752" i="3"/>
  <c r="BK1752" i="3"/>
  <c r="BN1751" i="3"/>
  <c r="BL1751" i="3"/>
  <c r="BK1751" i="3"/>
  <c r="BN1750" i="3"/>
  <c r="BL1750" i="3"/>
  <c r="BK1750" i="3"/>
  <c r="BN1749" i="3"/>
  <c r="BL1749" i="3"/>
  <c r="BK1749" i="3"/>
  <c r="BN1748" i="3"/>
  <c r="BL1748" i="3"/>
  <c r="BK1748" i="3"/>
  <c r="BN1747" i="3"/>
  <c r="BL1747" i="3"/>
  <c r="BK1747" i="3"/>
  <c r="BN1746" i="3"/>
  <c r="BL1746" i="3"/>
  <c r="BK1746" i="3"/>
  <c r="BN1745" i="3"/>
  <c r="BL1745" i="3"/>
  <c r="BK1745" i="3"/>
  <c r="BN1744" i="3"/>
  <c r="BL1744" i="3"/>
  <c r="BK1744" i="3"/>
  <c r="BN1743" i="3"/>
  <c r="BL1743" i="3"/>
  <c r="BK1743" i="3"/>
  <c r="BN1742" i="3"/>
  <c r="BL1742" i="3"/>
  <c r="BK1742" i="3"/>
  <c r="BN1741" i="3"/>
  <c r="BL1741" i="3"/>
  <c r="BK1741" i="3"/>
  <c r="BN1740" i="3"/>
  <c r="BL1740" i="3"/>
  <c r="BK1740" i="3"/>
  <c r="BN1739" i="3"/>
  <c r="BL1739" i="3"/>
  <c r="BK1739" i="3"/>
  <c r="BN1738" i="3"/>
  <c r="BL1738" i="3"/>
  <c r="BK1738" i="3"/>
  <c r="BN1737" i="3"/>
  <c r="BL1737" i="3"/>
  <c r="BK1737" i="3"/>
  <c r="BN1736" i="3"/>
  <c r="BL1736" i="3"/>
  <c r="BK1736" i="3"/>
  <c r="BN1735" i="3"/>
  <c r="BL1735" i="3"/>
  <c r="BK1735" i="3"/>
  <c r="BN1734" i="3"/>
  <c r="BL1734" i="3"/>
  <c r="BK1734" i="3"/>
  <c r="BN1733" i="3"/>
  <c r="BL1733" i="3"/>
  <c r="BK1733" i="3"/>
  <c r="BN1732" i="3"/>
  <c r="BL1732" i="3"/>
  <c r="BK1732" i="3"/>
  <c r="BN1731" i="3"/>
  <c r="BL1731" i="3"/>
  <c r="BK1731" i="3"/>
  <c r="BN1730" i="3"/>
  <c r="BL1730" i="3"/>
  <c r="BK1730" i="3"/>
  <c r="BN1729" i="3"/>
  <c r="BL1729" i="3"/>
  <c r="BK1729" i="3"/>
  <c r="BN1728" i="3"/>
  <c r="BL1728" i="3"/>
  <c r="BK1728" i="3"/>
  <c r="BN1727" i="3"/>
  <c r="BL1727" i="3"/>
  <c r="BK1727" i="3"/>
  <c r="BN1726" i="3"/>
  <c r="BL1726" i="3"/>
  <c r="BK1726" i="3"/>
  <c r="BN1725" i="3"/>
  <c r="BL1725" i="3"/>
  <c r="BK1725" i="3"/>
  <c r="BN1724" i="3"/>
  <c r="BL1724" i="3"/>
  <c r="BK1724" i="3"/>
  <c r="BN1723" i="3"/>
  <c r="BL1723" i="3"/>
  <c r="BK1723" i="3"/>
  <c r="BN1722" i="3"/>
  <c r="BL1722" i="3"/>
  <c r="BK1722" i="3"/>
  <c r="BN1721" i="3"/>
  <c r="BL1721" i="3"/>
  <c r="BK1721" i="3"/>
  <c r="BN1720" i="3"/>
  <c r="BL1720" i="3"/>
  <c r="BK1720" i="3"/>
  <c r="BN1719" i="3"/>
  <c r="BL1719" i="3"/>
  <c r="BK1719" i="3"/>
  <c r="BN1718" i="3"/>
  <c r="BL1718" i="3"/>
  <c r="BK1718" i="3"/>
  <c r="BN1717" i="3"/>
  <c r="BL1717" i="3"/>
  <c r="BK1717" i="3"/>
  <c r="BN1716" i="3"/>
  <c r="BL1716" i="3"/>
  <c r="BK1716" i="3"/>
  <c r="BN1715" i="3"/>
  <c r="BL1715" i="3"/>
  <c r="BK1715" i="3"/>
  <c r="BN1714" i="3"/>
  <c r="BL1714" i="3"/>
  <c r="BK1714" i="3"/>
  <c r="BN1713" i="3"/>
  <c r="BL1713" i="3"/>
  <c r="BK1713" i="3"/>
  <c r="BN1712" i="3"/>
  <c r="BL1712" i="3"/>
  <c r="BK1712" i="3"/>
  <c r="BN1711" i="3"/>
  <c r="BL1711" i="3"/>
  <c r="BK1711" i="3"/>
  <c r="BN1710" i="3"/>
  <c r="BL1710" i="3"/>
  <c r="BK1710" i="3"/>
  <c r="BN1709" i="3"/>
  <c r="BL1709" i="3"/>
  <c r="BK1709" i="3"/>
  <c r="BN1708" i="3"/>
  <c r="BL1708" i="3"/>
  <c r="BK1708" i="3"/>
  <c r="BN1707" i="3"/>
  <c r="BL1707" i="3"/>
  <c r="BK1707" i="3"/>
  <c r="BN1706" i="3"/>
  <c r="BL1706" i="3"/>
  <c r="BK1706" i="3"/>
  <c r="BN1705" i="3"/>
  <c r="BL1705" i="3"/>
  <c r="BK1705" i="3"/>
  <c r="BN1704" i="3"/>
  <c r="BL1704" i="3"/>
  <c r="BK1704" i="3"/>
  <c r="BN1703" i="3"/>
  <c r="BL1703" i="3"/>
  <c r="BK1703" i="3"/>
  <c r="BN1702" i="3"/>
  <c r="BL1702" i="3"/>
  <c r="BK1702" i="3"/>
  <c r="BN1701" i="3"/>
  <c r="BL1701" i="3"/>
  <c r="BK1701" i="3"/>
  <c r="BN1700" i="3"/>
  <c r="BL1700" i="3"/>
  <c r="BK1700" i="3"/>
  <c r="BN1699" i="3"/>
  <c r="BL1699" i="3"/>
  <c r="BK1699" i="3"/>
  <c r="BN1698" i="3"/>
  <c r="BL1698" i="3"/>
  <c r="BK1698" i="3"/>
  <c r="BN1697" i="3"/>
  <c r="BL1697" i="3"/>
  <c r="BK1697" i="3"/>
  <c r="BN1696" i="3"/>
  <c r="BL1696" i="3"/>
  <c r="BK1696" i="3"/>
  <c r="BN1695" i="3"/>
  <c r="BL1695" i="3"/>
  <c r="BK1695" i="3"/>
  <c r="BN1694" i="3"/>
  <c r="BL1694" i="3"/>
  <c r="BK1694" i="3"/>
  <c r="BN1693" i="3"/>
  <c r="BL1693" i="3"/>
  <c r="BK1693" i="3"/>
  <c r="BN1692" i="3"/>
  <c r="BL1692" i="3"/>
  <c r="BK1692" i="3"/>
  <c r="BN1691" i="3"/>
  <c r="BL1691" i="3"/>
  <c r="BK1691" i="3"/>
  <c r="BN1690" i="3"/>
  <c r="BL1690" i="3"/>
  <c r="BK1690" i="3"/>
  <c r="BN1689" i="3"/>
  <c r="BL1689" i="3"/>
  <c r="BK1689" i="3"/>
  <c r="BN1688" i="3"/>
  <c r="BL1688" i="3"/>
  <c r="BK1688" i="3"/>
  <c r="BN1687" i="3"/>
  <c r="BL1687" i="3"/>
  <c r="BK1687" i="3"/>
  <c r="BN1686" i="3"/>
  <c r="BL1686" i="3"/>
  <c r="BK1686" i="3"/>
  <c r="BN1685" i="3"/>
  <c r="BL1685" i="3"/>
  <c r="BK1685" i="3"/>
  <c r="BN1684" i="3"/>
  <c r="BL1684" i="3"/>
  <c r="BK1684" i="3"/>
  <c r="BN1683" i="3"/>
  <c r="BL1683" i="3"/>
  <c r="BK1683" i="3"/>
  <c r="BN1682" i="3"/>
  <c r="BL1682" i="3"/>
  <c r="BK1682" i="3"/>
  <c r="BN1681" i="3"/>
  <c r="BL1681" i="3"/>
  <c r="BK1681" i="3"/>
  <c r="BN1680" i="3"/>
  <c r="BL1680" i="3"/>
  <c r="BK1680" i="3"/>
  <c r="BN1679" i="3"/>
  <c r="BL1679" i="3"/>
  <c r="BK1679" i="3"/>
  <c r="BN1678" i="3"/>
  <c r="BL1678" i="3"/>
  <c r="BK1678" i="3"/>
  <c r="BN1677" i="3"/>
  <c r="BL1677" i="3"/>
  <c r="BK1677" i="3"/>
  <c r="BN1676" i="3"/>
  <c r="BL1676" i="3"/>
  <c r="BK1676" i="3"/>
  <c r="BN1675" i="3"/>
  <c r="BL1675" i="3"/>
  <c r="BK1675" i="3"/>
  <c r="BN1674" i="3"/>
  <c r="BL1674" i="3"/>
  <c r="BK1674" i="3"/>
  <c r="BN1673" i="3"/>
  <c r="BL1673" i="3"/>
  <c r="BK1673" i="3"/>
  <c r="BN1672" i="3"/>
  <c r="BL1672" i="3"/>
  <c r="BK1672" i="3"/>
  <c r="BN1671" i="3"/>
  <c r="BL1671" i="3"/>
  <c r="BK1671" i="3"/>
  <c r="BN1670" i="3"/>
  <c r="BL1670" i="3"/>
  <c r="BK1670" i="3"/>
  <c r="BN1669" i="3"/>
  <c r="BL1669" i="3"/>
  <c r="BK1669" i="3"/>
  <c r="BN1668" i="3"/>
  <c r="BL1668" i="3"/>
  <c r="BK1668" i="3"/>
  <c r="BN1667" i="3"/>
  <c r="BL1667" i="3"/>
  <c r="BK1667" i="3"/>
  <c r="BN1666" i="3"/>
  <c r="BL1666" i="3"/>
  <c r="BK1666" i="3"/>
  <c r="BN1665" i="3"/>
  <c r="BL1665" i="3"/>
  <c r="BK1665" i="3"/>
  <c r="BN1664" i="3"/>
  <c r="BL1664" i="3"/>
  <c r="BK1664" i="3"/>
  <c r="BN1663" i="3"/>
  <c r="BL1663" i="3"/>
  <c r="BK1663" i="3"/>
  <c r="BN1662" i="3"/>
  <c r="BL1662" i="3"/>
  <c r="BK1662" i="3"/>
  <c r="BN1661" i="3"/>
  <c r="BL1661" i="3"/>
  <c r="BK1661" i="3"/>
  <c r="BN1660" i="3"/>
  <c r="BL1660" i="3"/>
  <c r="BK1660" i="3"/>
  <c r="BN1659" i="3"/>
  <c r="BL1659" i="3"/>
  <c r="BK1659" i="3"/>
  <c r="BN1658" i="3"/>
  <c r="BL1658" i="3"/>
  <c r="BK1658" i="3"/>
  <c r="BN1657" i="3"/>
  <c r="BL1657" i="3"/>
  <c r="BK1657" i="3"/>
  <c r="BN1656" i="3"/>
  <c r="BL1656" i="3"/>
  <c r="BK1656" i="3"/>
  <c r="BN1655" i="3"/>
  <c r="BL1655" i="3"/>
  <c r="BK1655" i="3"/>
  <c r="BN1654" i="3"/>
  <c r="BL1654" i="3"/>
  <c r="BK1654" i="3"/>
  <c r="BN1653" i="3"/>
  <c r="BL1653" i="3"/>
  <c r="BK1653" i="3"/>
  <c r="BN1652" i="3"/>
  <c r="BL1652" i="3"/>
  <c r="BK1652" i="3"/>
  <c r="BN1651" i="3"/>
  <c r="BL1651" i="3"/>
  <c r="BK1651" i="3"/>
  <c r="BN1650" i="3"/>
  <c r="BL1650" i="3"/>
  <c r="BK1650" i="3"/>
  <c r="BN1649" i="3"/>
  <c r="BL1649" i="3"/>
  <c r="BK1649" i="3"/>
  <c r="BN1648" i="3"/>
  <c r="BL1648" i="3"/>
  <c r="BK1648" i="3"/>
  <c r="BN1647" i="3"/>
  <c r="BL1647" i="3"/>
  <c r="BK1647" i="3"/>
  <c r="BN1646" i="3"/>
  <c r="BL1646" i="3"/>
  <c r="BK1646" i="3"/>
  <c r="BN1645" i="3"/>
  <c r="BL1645" i="3"/>
  <c r="BK1645" i="3"/>
  <c r="BN1644" i="3"/>
  <c r="BL1644" i="3"/>
  <c r="BK1644" i="3"/>
  <c r="BN1643" i="3"/>
  <c r="BL1643" i="3"/>
  <c r="BK1643" i="3"/>
  <c r="BN1642" i="3"/>
  <c r="BL1642" i="3"/>
  <c r="BK1642" i="3"/>
  <c r="BN1641" i="3"/>
  <c r="BL1641" i="3"/>
  <c r="BK1641" i="3"/>
  <c r="BN1640" i="3"/>
  <c r="BL1640" i="3"/>
  <c r="BK1640" i="3"/>
  <c r="BN1639" i="3"/>
  <c r="BL1639" i="3"/>
  <c r="BK1639" i="3"/>
  <c r="BN1638" i="3"/>
  <c r="BL1638" i="3"/>
  <c r="BK1638" i="3"/>
  <c r="BN1637" i="3"/>
  <c r="BL1637" i="3"/>
  <c r="BK1637" i="3"/>
  <c r="BN1636" i="3"/>
  <c r="BL1636" i="3"/>
  <c r="BK1636" i="3"/>
  <c r="BN1635" i="3"/>
  <c r="BL1635" i="3"/>
  <c r="BK1635" i="3"/>
  <c r="BN1634" i="3"/>
  <c r="BL1634" i="3"/>
  <c r="BK1634" i="3"/>
  <c r="BN1633" i="3"/>
  <c r="BL1633" i="3"/>
  <c r="BK1633" i="3"/>
  <c r="BN1632" i="3"/>
  <c r="BL1632" i="3"/>
  <c r="BK1632" i="3"/>
  <c r="BN1631" i="3"/>
  <c r="BL1631" i="3"/>
  <c r="BK1631" i="3"/>
  <c r="BN1630" i="3"/>
  <c r="BL1630" i="3"/>
  <c r="BK1630" i="3"/>
  <c r="BN1629" i="3"/>
  <c r="BL1629" i="3"/>
  <c r="BK1629" i="3"/>
  <c r="BN1628" i="3"/>
  <c r="BL1628" i="3"/>
  <c r="BK1628" i="3"/>
  <c r="BN1627" i="3"/>
  <c r="BL1627" i="3"/>
  <c r="BK1627" i="3"/>
  <c r="BN1626" i="3"/>
  <c r="BL1626" i="3"/>
  <c r="BK1626" i="3"/>
  <c r="BN1625" i="3"/>
  <c r="BL1625" i="3"/>
  <c r="BK1625" i="3"/>
  <c r="BN1624" i="3"/>
  <c r="BL1624" i="3"/>
  <c r="BK1624" i="3"/>
  <c r="BN1623" i="3"/>
  <c r="BL1623" i="3"/>
  <c r="BK1623" i="3"/>
  <c r="BN1622" i="3"/>
  <c r="BL1622" i="3"/>
  <c r="BK1622" i="3"/>
  <c r="BN1621" i="3"/>
  <c r="BL1621" i="3"/>
  <c r="BK1621" i="3"/>
  <c r="BN1620" i="3"/>
  <c r="BL1620" i="3"/>
  <c r="BK1620" i="3"/>
  <c r="BN1619" i="3"/>
  <c r="BL1619" i="3"/>
  <c r="BK1619" i="3"/>
  <c r="BN1618" i="3"/>
  <c r="BL1618" i="3"/>
  <c r="BK1618" i="3"/>
  <c r="BN1617" i="3"/>
  <c r="BL1617" i="3"/>
  <c r="BK1617" i="3"/>
  <c r="BN1616" i="3"/>
  <c r="BL1616" i="3"/>
  <c r="BK1616" i="3"/>
  <c r="BN1615" i="3"/>
  <c r="BL1615" i="3"/>
  <c r="BK1615" i="3"/>
  <c r="BN1614" i="3"/>
  <c r="BL1614" i="3"/>
  <c r="BK1614" i="3"/>
  <c r="BN1613" i="3"/>
  <c r="BL1613" i="3"/>
  <c r="BK1613" i="3"/>
  <c r="BN1612" i="3"/>
  <c r="BL1612" i="3"/>
  <c r="BK1612" i="3"/>
  <c r="BN1611" i="3"/>
  <c r="BL1611" i="3"/>
  <c r="BK1611" i="3"/>
  <c r="BN1610" i="3"/>
  <c r="BL1610" i="3"/>
  <c r="BK1610" i="3"/>
  <c r="BN1609" i="3"/>
  <c r="BL1609" i="3"/>
  <c r="BK1609" i="3"/>
  <c r="BN1608" i="3"/>
  <c r="BL1608" i="3"/>
  <c r="BK1608" i="3"/>
  <c r="BN1607" i="3"/>
  <c r="BL1607" i="3"/>
  <c r="BK1607" i="3"/>
  <c r="BN1606" i="3"/>
  <c r="BL1606" i="3"/>
  <c r="BK1606" i="3"/>
  <c r="BN1605" i="3"/>
  <c r="BL1605" i="3"/>
  <c r="BK1605" i="3"/>
  <c r="BN1604" i="3"/>
  <c r="BL1604" i="3"/>
  <c r="BK1604" i="3"/>
  <c r="BN1603" i="3"/>
  <c r="BL1603" i="3"/>
  <c r="BK1603" i="3"/>
  <c r="BN1602" i="3"/>
  <c r="BL1602" i="3"/>
  <c r="BK1602" i="3"/>
  <c r="BN1601" i="3"/>
  <c r="BL1601" i="3"/>
  <c r="BK1601" i="3"/>
  <c r="BN1600" i="3"/>
  <c r="BL1600" i="3"/>
  <c r="BK1600" i="3"/>
  <c r="BN1599" i="3"/>
  <c r="BL1599" i="3"/>
  <c r="BK1599" i="3"/>
  <c r="BN1598" i="3"/>
  <c r="BL1598" i="3"/>
  <c r="BK1598" i="3"/>
  <c r="BN1597" i="3"/>
  <c r="BL1597" i="3"/>
  <c r="BK1597" i="3"/>
  <c r="BN1596" i="3"/>
  <c r="BL1596" i="3"/>
  <c r="BK1596" i="3"/>
  <c r="BN1595" i="3"/>
  <c r="BL1595" i="3"/>
  <c r="BK1595" i="3"/>
  <c r="BN1594" i="3"/>
  <c r="BL1594" i="3"/>
  <c r="BK1594" i="3"/>
  <c r="BN1593" i="3"/>
  <c r="BL1593" i="3"/>
  <c r="BK1593" i="3"/>
  <c r="BN1592" i="3"/>
  <c r="BL1592" i="3"/>
  <c r="BK1592" i="3"/>
  <c r="BN1591" i="3"/>
  <c r="BL1591" i="3"/>
  <c r="BK1591" i="3"/>
  <c r="BN1590" i="3"/>
  <c r="BL1590" i="3"/>
  <c r="BK1590" i="3"/>
  <c r="BN1589" i="3"/>
  <c r="BL1589" i="3"/>
  <c r="BK1589" i="3"/>
  <c r="BN1588" i="3"/>
  <c r="BL1588" i="3"/>
  <c r="BK1588" i="3"/>
  <c r="BN1587" i="3"/>
  <c r="BL1587" i="3"/>
  <c r="BK1587" i="3"/>
  <c r="BN1586" i="3"/>
  <c r="BL1586" i="3"/>
  <c r="BK1586" i="3"/>
  <c r="BN1585" i="3"/>
  <c r="BL1585" i="3"/>
  <c r="BK1585" i="3"/>
  <c r="BN1584" i="3"/>
  <c r="BL1584" i="3"/>
  <c r="BK1584" i="3"/>
  <c r="BN1583" i="3"/>
  <c r="BL1583" i="3"/>
  <c r="BK1583" i="3"/>
  <c r="BN1582" i="3"/>
  <c r="BL1582" i="3"/>
  <c r="BK1582" i="3"/>
  <c r="BN1581" i="3"/>
  <c r="BL1581" i="3"/>
  <c r="BK1581" i="3"/>
  <c r="BN1580" i="3"/>
  <c r="BL1580" i="3"/>
  <c r="BK1580" i="3"/>
  <c r="BN1579" i="3"/>
  <c r="BL1579" i="3"/>
  <c r="BK1579" i="3"/>
  <c r="BN1578" i="3"/>
  <c r="BL1578" i="3"/>
  <c r="BK1578" i="3"/>
  <c r="BN1577" i="3"/>
  <c r="BL1577" i="3"/>
  <c r="BK1577" i="3"/>
  <c r="BN1576" i="3"/>
  <c r="BL1576" i="3"/>
  <c r="BK1576" i="3"/>
  <c r="BN1575" i="3"/>
  <c r="BL1575" i="3"/>
  <c r="BK1575" i="3"/>
  <c r="BN1574" i="3"/>
  <c r="BL1574" i="3"/>
  <c r="BK1574" i="3"/>
  <c r="BN1573" i="3"/>
  <c r="BL1573" i="3"/>
  <c r="BK1573" i="3"/>
  <c r="BN1572" i="3"/>
  <c r="BL1572" i="3"/>
  <c r="BK1572" i="3"/>
  <c r="BN1571" i="3"/>
  <c r="BL1571" i="3"/>
  <c r="BK1571" i="3"/>
  <c r="BN1570" i="3"/>
  <c r="BL1570" i="3"/>
  <c r="BK1570" i="3"/>
  <c r="BN1569" i="3"/>
  <c r="BL1569" i="3"/>
  <c r="BK1569" i="3"/>
  <c r="BN1568" i="3"/>
  <c r="BL1568" i="3"/>
  <c r="BK1568" i="3"/>
  <c r="BN1567" i="3"/>
  <c r="BL1567" i="3"/>
  <c r="BK1567" i="3"/>
  <c r="BN1566" i="3"/>
  <c r="BL1566" i="3"/>
  <c r="BK1566" i="3"/>
  <c r="BN1565" i="3"/>
  <c r="BL1565" i="3"/>
  <c r="BK1565" i="3"/>
  <c r="BN1564" i="3"/>
  <c r="BL1564" i="3"/>
  <c r="BK1564" i="3"/>
  <c r="BN1563" i="3"/>
  <c r="BL1563" i="3"/>
  <c r="BK1563" i="3"/>
  <c r="BN1562" i="3"/>
  <c r="BL1562" i="3"/>
  <c r="BK1562" i="3"/>
  <c r="BN1561" i="3"/>
  <c r="BL1561" i="3"/>
  <c r="BK1561" i="3"/>
  <c r="BN1560" i="3"/>
  <c r="BL1560" i="3"/>
  <c r="BK1560" i="3"/>
  <c r="BN1559" i="3"/>
  <c r="BL1559" i="3"/>
  <c r="BK1559" i="3"/>
  <c r="BN1558" i="3"/>
  <c r="BL1558" i="3"/>
  <c r="BK1558" i="3"/>
  <c r="BN1557" i="3"/>
  <c r="BL1557" i="3"/>
  <c r="BK1557" i="3"/>
  <c r="BN1556" i="3"/>
  <c r="BL1556" i="3"/>
  <c r="BK1556" i="3"/>
  <c r="BN1555" i="3"/>
  <c r="BL1555" i="3"/>
  <c r="BK1555" i="3"/>
  <c r="BN1554" i="3"/>
  <c r="BL1554" i="3"/>
  <c r="BK1554" i="3"/>
  <c r="BN1553" i="3"/>
  <c r="BL1553" i="3"/>
  <c r="BK1553" i="3"/>
  <c r="BN1552" i="3"/>
  <c r="BL1552" i="3"/>
  <c r="BK1552" i="3"/>
  <c r="BN1551" i="3"/>
  <c r="BL1551" i="3"/>
  <c r="BK1551" i="3"/>
  <c r="BN1550" i="3"/>
  <c r="BL1550" i="3"/>
  <c r="BK1550" i="3"/>
  <c r="BN1549" i="3"/>
  <c r="BL1549" i="3"/>
  <c r="BK1549" i="3"/>
  <c r="BN1548" i="3"/>
  <c r="BL1548" i="3"/>
  <c r="BK1548" i="3"/>
  <c r="BN1547" i="3"/>
  <c r="BL1547" i="3"/>
  <c r="BK1547" i="3"/>
  <c r="BN1546" i="3"/>
  <c r="BL1546" i="3"/>
  <c r="BK1546" i="3"/>
  <c r="BN1545" i="3"/>
  <c r="BL1545" i="3"/>
  <c r="BK1545" i="3"/>
  <c r="BN1544" i="3"/>
  <c r="BL1544" i="3"/>
  <c r="BK1544" i="3"/>
  <c r="BN1543" i="3"/>
  <c r="BL1543" i="3"/>
  <c r="BK1543" i="3"/>
  <c r="BN1542" i="3"/>
  <c r="BL1542" i="3"/>
  <c r="BK1542" i="3"/>
  <c r="BN1541" i="3"/>
  <c r="BL1541" i="3"/>
  <c r="BK1541" i="3"/>
  <c r="BN1540" i="3"/>
  <c r="BL1540" i="3"/>
  <c r="BK1540" i="3"/>
  <c r="BN1539" i="3"/>
  <c r="BL1539" i="3"/>
  <c r="BK1539" i="3"/>
  <c r="BN1538" i="3"/>
  <c r="BL1538" i="3"/>
  <c r="BK1538" i="3"/>
  <c r="BN1537" i="3"/>
  <c r="BL1537" i="3"/>
  <c r="BK1537" i="3"/>
  <c r="BN1536" i="3"/>
  <c r="BL1536" i="3"/>
  <c r="BK1536" i="3"/>
  <c r="BN1535" i="3"/>
  <c r="BL1535" i="3"/>
  <c r="BK1535" i="3"/>
  <c r="BN1534" i="3"/>
  <c r="BL1534" i="3"/>
  <c r="BK1534" i="3"/>
  <c r="BN1533" i="3"/>
  <c r="BL1533" i="3"/>
  <c r="BK1533" i="3"/>
  <c r="BN1532" i="3"/>
  <c r="BL1532" i="3"/>
  <c r="BK1532" i="3"/>
  <c r="BN1531" i="3"/>
  <c r="BL1531" i="3"/>
  <c r="BK1531" i="3"/>
  <c r="BN1530" i="3"/>
  <c r="BL1530" i="3"/>
  <c r="BK1530" i="3"/>
  <c r="BN1529" i="3"/>
  <c r="BL1529" i="3"/>
  <c r="BK1529" i="3"/>
  <c r="BN1528" i="3"/>
  <c r="BL1528" i="3"/>
  <c r="BK1528" i="3"/>
  <c r="BN1527" i="3"/>
  <c r="BL1527" i="3"/>
  <c r="BK1527" i="3"/>
  <c r="BN1526" i="3"/>
  <c r="BL1526" i="3"/>
  <c r="BK1526" i="3"/>
  <c r="BN1525" i="3"/>
  <c r="BL1525" i="3"/>
  <c r="BK1525" i="3"/>
  <c r="BN1524" i="3"/>
  <c r="BL1524" i="3"/>
  <c r="BK1524" i="3"/>
  <c r="BN1523" i="3"/>
  <c r="BL1523" i="3"/>
  <c r="BK1523" i="3"/>
  <c r="BN1522" i="3"/>
  <c r="BL1522" i="3"/>
  <c r="BK1522" i="3"/>
  <c r="BN1521" i="3"/>
  <c r="BL1521" i="3"/>
  <c r="BK1521" i="3"/>
  <c r="BN1520" i="3"/>
  <c r="BL1520" i="3"/>
  <c r="BK1520" i="3"/>
  <c r="BN1519" i="3"/>
  <c r="BL1519" i="3"/>
  <c r="BK1519" i="3"/>
  <c r="BN1518" i="3"/>
  <c r="BL1518" i="3"/>
  <c r="BK1518" i="3"/>
  <c r="BN1517" i="3"/>
  <c r="BL1517" i="3"/>
  <c r="BK1517" i="3"/>
  <c r="BN1516" i="3"/>
  <c r="BL1516" i="3"/>
  <c r="BK1516" i="3"/>
  <c r="BN1515" i="3"/>
  <c r="BL1515" i="3"/>
  <c r="BK1515" i="3"/>
  <c r="BN1514" i="3"/>
  <c r="BL1514" i="3"/>
  <c r="BK1514" i="3"/>
  <c r="BN1513" i="3"/>
  <c r="BL1513" i="3"/>
  <c r="BK1513" i="3"/>
  <c r="BN1512" i="3"/>
  <c r="BL1512" i="3"/>
  <c r="BK1512" i="3"/>
  <c r="BN1511" i="3"/>
  <c r="BL1511" i="3"/>
  <c r="BK1511" i="3"/>
  <c r="BN1510" i="3"/>
  <c r="BL1510" i="3"/>
  <c r="BK1510" i="3"/>
  <c r="BN1509" i="3"/>
  <c r="BL1509" i="3"/>
  <c r="BK1509" i="3"/>
  <c r="BN1508" i="3"/>
  <c r="BL1508" i="3"/>
  <c r="BK1508" i="3"/>
  <c r="BN1507" i="3"/>
  <c r="BL1507" i="3"/>
  <c r="BK1507" i="3"/>
  <c r="BN1506" i="3"/>
  <c r="BL1506" i="3"/>
  <c r="BK1506" i="3"/>
  <c r="BN1505" i="3"/>
  <c r="BL1505" i="3"/>
  <c r="BK1505" i="3"/>
  <c r="BN1504" i="3"/>
  <c r="BL1504" i="3"/>
  <c r="BK1504" i="3"/>
  <c r="BN1503" i="3"/>
  <c r="BL1503" i="3"/>
  <c r="BK1503" i="3"/>
  <c r="BN1502" i="3"/>
  <c r="BL1502" i="3"/>
  <c r="BK1502" i="3"/>
  <c r="BN1501" i="3"/>
  <c r="BL1501" i="3"/>
  <c r="BK1501" i="3"/>
  <c r="BN1500" i="3"/>
  <c r="BL1500" i="3"/>
  <c r="BK1500" i="3"/>
  <c r="BN1499" i="3"/>
  <c r="BL1499" i="3"/>
  <c r="BK1499" i="3"/>
  <c r="BN1498" i="3"/>
  <c r="BL1498" i="3"/>
  <c r="BK1498" i="3"/>
  <c r="BN1497" i="3"/>
  <c r="BL1497" i="3"/>
  <c r="BK1497" i="3"/>
  <c r="BN1496" i="3"/>
  <c r="BL1496" i="3"/>
  <c r="BK1496" i="3"/>
  <c r="BN1495" i="3"/>
  <c r="BL1495" i="3"/>
  <c r="BK1495" i="3"/>
  <c r="BN1494" i="3"/>
  <c r="BL1494" i="3"/>
  <c r="BK1494" i="3"/>
  <c r="BN1493" i="3"/>
  <c r="BL1493" i="3"/>
  <c r="BK1493" i="3"/>
  <c r="BN1492" i="3"/>
  <c r="BL1492" i="3"/>
  <c r="BK1492" i="3"/>
  <c r="BN1491" i="3"/>
  <c r="BL1491" i="3"/>
  <c r="BK1491" i="3"/>
  <c r="BN1490" i="3"/>
  <c r="BL1490" i="3"/>
  <c r="BK1490" i="3"/>
  <c r="BN1489" i="3"/>
  <c r="BL1489" i="3"/>
  <c r="BK1489" i="3"/>
  <c r="BN1488" i="3"/>
  <c r="BL1488" i="3"/>
  <c r="BK1488" i="3"/>
  <c r="BN1487" i="3"/>
  <c r="BL1487" i="3"/>
  <c r="BK1487" i="3"/>
  <c r="BN1486" i="3"/>
  <c r="BL1486" i="3"/>
  <c r="BK1486" i="3"/>
  <c r="BN1485" i="3"/>
  <c r="BL1485" i="3"/>
  <c r="BK1485" i="3"/>
  <c r="BN1484" i="3"/>
  <c r="BL1484" i="3"/>
  <c r="BK1484" i="3"/>
  <c r="BN1483" i="3"/>
  <c r="BL1483" i="3"/>
  <c r="BK1483" i="3"/>
  <c r="BN1482" i="3"/>
  <c r="BL1482" i="3"/>
  <c r="BK1482" i="3"/>
  <c r="BN1481" i="3"/>
  <c r="BL1481" i="3"/>
  <c r="BK1481" i="3"/>
  <c r="BN1480" i="3"/>
  <c r="BL1480" i="3"/>
  <c r="BK1480" i="3"/>
  <c r="BN1479" i="3"/>
  <c r="BL1479" i="3"/>
  <c r="BK1479" i="3"/>
  <c r="BN1478" i="3"/>
  <c r="BL1478" i="3"/>
  <c r="BK1478" i="3"/>
  <c r="BN1477" i="3"/>
  <c r="BL1477" i="3"/>
  <c r="BK1477" i="3"/>
  <c r="BN1476" i="3"/>
  <c r="BL1476" i="3"/>
  <c r="BK1476" i="3"/>
  <c r="BN1475" i="3"/>
  <c r="BL1475" i="3"/>
  <c r="BK1475" i="3"/>
  <c r="BN1474" i="3"/>
  <c r="BL1474" i="3"/>
  <c r="BK1474" i="3"/>
  <c r="BN1473" i="3"/>
  <c r="BL1473" i="3"/>
  <c r="BK1473" i="3"/>
  <c r="BN1472" i="3"/>
  <c r="BL1472" i="3"/>
  <c r="BK1472" i="3"/>
  <c r="BN1471" i="3"/>
  <c r="BL1471" i="3"/>
  <c r="BK1471" i="3"/>
  <c r="BN1470" i="3"/>
  <c r="BL1470" i="3"/>
  <c r="BK1470" i="3"/>
  <c r="BN1469" i="3"/>
  <c r="BL1469" i="3"/>
  <c r="BK1469" i="3"/>
  <c r="BN1468" i="3"/>
  <c r="BL1468" i="3"/>
  <c r="BK1468" i="3"/>
  <c r="BN1467" i="3"/>
  <c r="BL1467" i="3"/>
  <c r="BK1467" i="3"/>
  <c r="BN1466" i="3"/>
  <c r="BL1466" i="3"/>
  <c r="BK1466" i="3"/>
  <c r="BN1465" i="3"/>
  <c r="BL1465" i="3"/>
  <c r="BK1465" i="3"/>
  <c r="BN1464" i="3"/>
  <c r="BL1464" i="3"/>
  <c r="BK1464" i="3"/>
  <c r="BN1463" i="3"/>
  <c r="BL1463" i="3"/>
  <c r="BK1463" i="3"/>
  <c r="BN1462" i="3"/>
  <c r="BL1462" i="3"/>
  <c r="BK1462" i="3"/>
  <c r="BN1461" i="3"/>
  <c r="BL1461" i="3"/>
  <c r="BK1461" i="3"/>
  <c r="BN1460" i="3"/>
  <c r="BL1460" i="3"/>
  <c r="BK1460" i="3"/>
  <c r="BN1459" i="3"/>
  <c r="BL1459" i="3"/>
  <c r="BK1459" i="3"/>
  <c r="BN1458" i="3"/>
  <c r="BL1458" i="3"/>
  <c r="BK1458" i="3"/>
  <c r="BN1457" i="3"/>
  <c r="BL1457" i="3"/>
  <c r="BK1457" i="3"/>
  <c r="BN1456" i="3"/>
  <c r="BL1456" i="3"/>
  <c r="BK1456" i="3"/>
  <c r="BN1455" i="3"/>
  <c r="BL1455" i="3"/>
  <c r="BK1455" i="3"/>
  <c r="BN1454" i="3"/>
  <c r="BL1454" i="3"/>
  <c r="BK1454" i="3"/>
  <c r="BN1453" i="3"/>
  <c r="BL1453" i="3"/>
  <c r="BK1453" i="3"/>
  <c r="BN1452" i="3"/>
  <c r="BL1452" i="3"/>
  <c r="BK1452" i="3"/>
  <c r="BN1451" i="3"/>
  <c r="BL1451" i="3"/>
  <c r="BK1451" i="3"/>
  <c r="BN1450" i="3"/>
  <c r="BL1450" i="3"/>
  <c r="BK1450" i="3"/>
  <c r="BN1449" i="3"/>
  <c r="BL1449" i="3"/>
  <c r="BK1449" i="3"/>
  <c r="BN1448" i="3"/>
  <c r="BL1448" i="3"/>
  <c r="BK1448" i="3"/>
  <c r="BN1447" i="3"/>
  <c r="BL1447" i="3"/>
  <c r="BK1447" i="3"/>
  <c r="BN1446" i="3"/>
  <c r="BL1446" i="3"/>
  <c r="BK1446" i="3"/>
  <c r="BN1445" i="3"/>
  <c r="BL1445" i="3"/>
  <c r="BK1445" i="3"/>
  <c r="BN1444" i="3"/>
  <c r="BL1444" i="3"/>
  <c r="BK1444" i="3"/>
  <c r="BN1443" i="3"/>
  <c r="BL1443" i="3"/>
  <c r="BK1443" i="3"/>
  <c r="BN1442" i="3"/>
  <c r="BL1442" i="3"/>
  <c r="BK1442" i="3"/>
  <c r="BN1441" i="3"/>
  <c r="BL1441" i="3"/>
  <c r="BK1441" i="3"/>
  <c r="BN1440" i="3"/>
  <c r="BL1440" i="3"/>
  <c r="BK1440" i="3"/>
  <c r="BN1439" i="3"/>
  <c r="BL1439" i="3"/>
  <c r="BK1439" i="3"/>
  <c r="BN1438" i="3"/>
  <c r="BL1438" i="3"/>
  <c r="BK1438" i="3"/>
  <c r="BN1437" i="3"/>
  <c r="BL1437" i="3"/>
  <c r="BK1437" i="3"/>
  <c r="BN1436" i="3"/>
  <c r="BL1436" i="3"/>
  <c r="BK1436" i="3"/>
  <c r="BN1435" i="3"/>
  <c r="BL1435" i="3"/>
  <c r="BK1435" i="3"/>
  <c r="BN1434" i="3"/>
  <c r="BL1434" i="3"/>
  <c r="BK1434" i="3"/>
  <c r="BN1433" i="3"/>
  <c r="BL1433" i="3"/>
  <c r="BK1433" i="3"/>
  <c r="BN1432" i="3"/>
  <c r="BL1432" i="3"/>
  <c r="BK1432" i="3"/>
  <c r="BN1431" i="3"/>
  <c r="BL1431" i="3"/>
  <c r="BK1431" i="3"/>
  <c r="BN1430" i="3"/>
  <c r="BL1430" i="3"/>
  <c r="BK1430" i="3"/>
  <c r="BN1429" i="3"/>
  <c r="BL1429" i="3"/>
  <c r="BK1429" i="3"/>
  <c r="BN1428" i="3"/>
  <c r="BL1428" i="3"/>
  <c r="BK1428" i="3"/>
  <c r="BN1427" i="3"/>
  <c r="BL1427" i="3"/>
  <c r="BK1427" i="3"/>
  <c r="BN1426" i="3"/>
  <c r="BL1426" i="3"/>
  <c r="BK1426" i="3"/>
  <c r="BN1425" i="3"/>
  <c r="BL1425" i="3"/>
  <c r="BK1425" i="3"/>
  <c r="BN1424" i="3"/>
  <c r="BL1424" i="3"/>
  <c r="BK1424" i="3"/>
  <c r="BN1423" i="3"/>
  <c r="BL1423" i="3"/>
  <c r="BK1423" i="3"/>
  <c r="BN1422" i="3"/>
  <c r="BL1422" i="3"/>
  <c r="BK1422" i="3"/>
  <c r="BN1421" i="3"/>
  <c r="BL1421" i="3"/>
  <c r="BK1421" i="3"/>
  <c r="BN1420" i="3"/>
  <c r="BL1420" i="3"/>
  <c r="BK1420" i="3"/>
  <c r="BN1419" i="3"/>
  <c r="BL1419" i="3"/>
  <c r="BK1419" i="3"/>
  <c r="BN1418" i="3"/>
  <c r="BL1418" i="3"/>
  <c r="BK1418" i="3"/>
  <c r="BN1417" i="3"/>
  <c r="BL1417" i="3"/>
  <c r="BK1417" i="3"/>
  <c r="BN1416" i="3"/>
  <c r="BL1416" i="3"/>
  <c r="BK1416" i="3"/>
  <c r="BN1415" i="3"/>
  <c r="BL1415" i="3"/>
  <c r="BK1415" i="3"/>
  <c r="BN1414" i="3"/>
  <c r="BL1414" i="3"/>
  <c r="BK1414" i="3"/>
  <c r="BN1413" i="3"/>
  <c r="BL1413" i="3"/>
  <c r="BK1413" i="3"/>
  <c r="BN1412" i="3"/>
  <c r="BL1412" i="3"/>
  <c r="BK1412" i="3"/>
  <c r="BN1411" i="3"/>
  <c r="BL1411" i="3"/>
  <c r="BK1411" i="3"/>
  <c r="BN1410" i="3"/>
  <c r="BL1410" i="3"/>
  <c r="BK1410" i="3"/>
  <c r="BN1409" i="3"/>
  <c r="BL1409" i="3"/>
  <c r="BK1409" i="3"/>
  <c r="BN1408" i="3"/>
  <c r="BL1408" i="3"/>
  <c r="BK1408" i="3"/>
  <c r="BN1407" i="3"/>
  <c r="BL1407" i="3"/>
  <c r="BK1407" i="3"/>
  <c r="BN1406" i="3"/>
  <c r="BL1406" i="3"/>
  <c r="BK1406" i="3"/>
  <c r="BN1405" i="3"/>
  <c r="BL1405" i="3"/>
  <c r="BK1405" i="3"/>
  <c r="BN1404" i="3"/>
  <c r="BL1404" i="3"/>
  <c r="BK1404" i="3"/>
  <c r="BN1403" i="3"/>
  <c r="BL1403" i="3"/>
  <c r="BK1403" i="3"/>
  <c r="BN1402" i="3"/>
  <c r="BL1402" i="3"/>
  <c r="BK1402" i="3"/>
  <c r="BN1401" i="3"/>
  <c r="BL1401" i="3"/>
  <c r="BK1401" i="3"/>
  <c r="BN1400" i="3"/>
  <c r="BL1400" i="3"/>
  <c r="BK1400" i="3"/>
  <c r="BN1399" i="3"/>
  <c r="BL1399" i="3"/>
  <c r="BK1399" i="3"/>
  <c r="BN1398" i="3"/>
  <c r="BL1398" i="3"/>
  <c r="BK1398" i="3"/>
  <c r="BN1397" i="3"/>
  <c r="BL1397" i="3"/>
  <c r="BK1397" i="3"/>
  <c r="BN1396" i="3"/>
  <c r="BL1396" i="3"/>
  <c r="BK1396" i="3"/>
  <c r="BN1395" i="3"/>
  <c r="BL1395" i="3"/>
  <c r="BK1395" i="3"/>
  <c r="BN1394" i="3"/>
  <c r="BL1394" i="3"/>
  <c r="BK1394" i="3"/>
  <c r="BN1393" i="3"/>
  <c r="BL1393" i="3"/>
  <c r="BK1393" i="3"/>
  <c r="BN1392" i="3"/>
  <c r="BL1392" i="3"/>
  <c r="BK1392" i="3"/>
  <c r="BN1391" i="3"/>
  <c r="BL1391" i="3"/>
  <c r="BK1391" i="3"/>
  <c r="BN1390" i="3"/>
  <c r="BL1390" i="3"/>
  <c r="BK1390" i="3"/>
  <c r="BN1389" i="3"/>
  <c r="BL1389" i="3"/>
  <c r="BK1389" i="3"/>
  <c r="BN1388" i="3"/>
  <c r="BL1388" i="3"/>
  <c r="BK1388" i="3"/>
  <c r="BN1387" i="3"/>
  <c r="BL1387" i="3"/>
  <c r="BK1387" i="3"/>
  <c r="BN1386" i="3"/>
  <c r="BL1386" i="3"/>
  <c r="BK1386" i="3"/>
  <c r="BN1385" i="3"/>
  <c r="BL1385" i="3"/>
  <c r="BK1385" i="3"/>
  <c r="BN1384" i="3"/>
  <c r="BL1384" i="3"/>
  <c r="BK1384" i="3"/>
  <c r="BN1383" i="3"/>
  <c r="BL1383" i="3"/>
  <c r="BK1383" i="3"/>
  <c r="BN1382" i="3"/>
  <c r="BL1382" i="3"/>
  <c r="BK1382" i="3"/>
  <c r="BN1381" i="3"/>
  <c r="BL1381" i="3"/>
  <c r="BK1381" i="3"/>
  <c r="BN1380" i="3"/>
  <c r="BL1380" i="3"/>
  <c r="BK1380" i="3"/>
  <c r="BN1379" i="3"/>
  <c r="BL1379" i="3"/>
  <c r="BK1379" i="3"/>
  <c r="BN1378" i="3"/>
  <c r="BL1378" i="3"/>
  <c r="BK1378" i="3"/>
  <c r="BN1377" i="3"/>
  <c r="BL1377" i="3"/>
  <c r="BK1377" i="3"/>
  <c r="BN1376" i="3"/>
  <c r="BL1376" i="3"/>
  <c r="BK1376" i="3"/>
  <c r="BN1375" i="3"/>
  <c r="BL1375" i="3"/>
  <c r="BK1375" i="3"/>
  <c r="BN1374" i="3"/>
  <c r="BL1374" i="3"/>
  <c r="BK1374" i="3"/>
  <c r="BN1373" i="3"/>
  <c r="BL1373" i="3"/>
  <c r="BK1373" i="3"/>
  <c r="BN1372" i="3"/>
  <c r="BL1372" i="3"/>
  <c r="BK1372" i="3"/>
  <c r="BN1371" i="3"/>
  <c r="BL1371" i="3"/>
  <c r="BK1371" i="3"/>
  <c r="BN1370" i="3"/>
  <c r="BL1370" i="3"/>
  <c r="BK1370" i="3"/>
  <c r="BN1369" i="3"/>
  <c r="BL1369" i="3"/>
  <c r="BK1369" i="3"/>
  <c r="BN1368" i="3"/>
  <c r="BL1368" i="3"/>
  <c r="BK1368" i="3"/>
  <c r="BN1367" i="3"/>
  <c r="BL1367" i="3"/>
  <c r="BK1367" i="3"/>
  <c r="BN1366" i="3"/>
  <c r="BL1366" i="3"/>
  <c r="BK1366" i="3"/>
  <c r="BN1365" i="3"/>
  <c r="BL1365" i="3"/>
  <c r="BK1365" i="3"/>
  <c r="BN1364" i="3"/>
  <c r="BL1364" i="3"/>
  <c r="BK1364" i="3"/>
  <c r="BN1363" i="3"/>
  <c r="BL1363" i="3"/>
  <c r="BK1363" i="3"/>
  <c r="BN1362" i="3"/>
  <c r="BL1362" i="3"/>
  <c r="BK1362" i="3"/>
  <c r="BN1361" i="3"/>
  <c r="BL1361" i="3"/>
  <c r="BK1361" i="3"/>
  <c r="BN1360" i="3"/>
  <c r="BL1360" i="3"/>
  <c r="BK1360" i="3"/>
  <c r="BN1359" i="3"/>
  <c r="BL1359" i="3"/>
  <c r="BK1359" i="3"/>
  <c r="BN1358" i="3"/>
  <c r="BL1358" i="3"/>
  <c r="BK1358" i="3"/>
  <c r="BN1357" i="3"/>
  <c r="BL1357" i="3"/>
  <c r="BK1357" i="3"/>
  <c r="BN1356" i="3"/>
  <c r="BL1356" i="3"/>
  <c r="BK1356" i="3"/>
  <c r="BN1355" i="3"/>
  <c r="BL1355" i="3"/>
  <c r="BK1355" i="3"/>
  <c r="BN1354" i="3"/>
  <c r="BL1354" i="3"/>
  <c r="BK1354" i="3"/>
  <c r="BN1353" i="3"/>
  <c r="BL1353" i="3"/>
  <c r="BK1353" i="3"/>
  <c r="BN1352" i="3"/>
  <c r="BL1352" i="3"/>
  <c r="BK1352" i="3"/>
  <c r="BN1351" i="3"/>
  <c r="BL1351" i="3"/>
  <c r="BK1351" i="3"/>
  <c r="BN1350" i="3"/>
  <c r="BL1350" i="3"/>
  <c r="BK1350" i="3"/>
  <c r="BN1349" i="3"/>
  <c r="BL1349" i="3"/>
  <c r="BK1349" i="3"/>
  <c r="BN1348" i="3"/>
  <c r="BL1348" i="3"/>
  <c r="BK1348" i="3"/>
  <c r="BN1347" i="3"/>
  <c r="BL1347" i="3"/>
  <c r="BK1347" i="3"/>
  <c r="BN1346" i="3"/>
  <c r="BL1346" i="3"/>
  <c r="BK1346" i="3"/>
  <c r="BN1345" i="3"/>
  <c r="BL1345" i="3"/>
  <c r="BK1345" i="3"/>
  <c r="BN1344" i="3"/>
  <c r="BL1344" i="3"/>
  <c r="BK1344" i="3"/>
  <c r="BN1343" i="3"/>
  <c r="BL1343" i="3"/>
  <c r="BK1343" i="3"/>
  <c r="BN1342" i="3"/>
  <c r="BL1342" i="3"/>
  <c r="BK1342" i="3"/>
  <c r="BN1341" i="3"/>
  <c r="BL1341" i="3"/>
  <c r="BK1341" i="3"/>
  <c r="BN1340" i="3"/>
  <c r="BL1340" i="3"/>
  <c r="BK1340" i="3"/>
  <c r="BN1339" i="3"/>
  <c r="BL1339" i="3"/>
  <c r="BK1339" i="3"/>
  <c r="BN1338" i="3"/>
  <c r="BL1338" i="3"/>
  <c r="BK1338" i="3"/>
  <c r="BN1337" i="3"/>
  <c r="BL1337" i="3"/>
  <c r="BK1337" i="3"/>
  <c r="BN1336" i="3"/>
  <c r="BL1336" i="3"/>
  <c r="BK1336" i="3"/>
  <c r="BN1335" i="3"/>
  <c r="BL1335" i="3"/>
  <c r="BK1335" i="3"/>
  <c r="BN1334" i="3"/>
  <c r="BL1334" i="3"/>
  <c r="BK1334" i="3"/>
  <c r="BN1333" i="3"/>
  <c r="BL1333" i="3"/>
  <c r="BK1333" i="3"/>
  <c r="BN1332" i="3"/>
  <c r="BL1332" i="3"/>
  <c r="BK1332" i="3"/>
  <c r="BN1331" i="3"/>
  <c r="BL1331" i="3"/>
  <c r="BK1331" i="3"/>
  <c r="BN1330" i="3"/>
  <c r="BL1330" i="3"/>
  <c r="BK1330" i="3"/>
  <c r="BN1329" i="3"/>
  <c r="BL1329" i="3"/>
  <c r="BK1329" i="3"/>
  <c r="BN1328" i="3"/>
  <c r="BL1328" i="3"/>
  <c r="BK1328" i="3"/>
  <c r="BN1327" i="3"/>
  <c r="BL1327" i="3"/>
  <c r="BK1327" i="3"/>
  <c r="BN1326" i="3"/>
  <c r="BL1326" i="3"/>
  <c r="BK1326" i="3"/>
  <c r="BN1325" i="3"/>
  <c r="BL1325" i="3"/>
  <c r="BK1325" i="3"/>
  <c r="BN1324" i="3"/>
  <c r="BL1324" i="3"/>
  <c r="BK1324" i="3"/>
  <c r="BN1323" i="3"/>
  <c r="BL1323" i="3"/>
  <c r="BK1323" i="3"/>
  <c r="BN1322" i="3"/>
  <c r="BL1322" i="3"/>
  <c r="BK1322" i="3"/>
  <c r="BN1321" i="3"/>
  <c r="BL1321" i="3"/>
  <c r="BK1321" i="3"/>
  <c r="BN1320" i="3"/>
  <c r="BL1320" i="3"/>
  <c r="BK1320" i="3"/>
  <c r="BN1319" i="3"/>
  <c r="BL1319" i="3"/>
  <c r="BK1319" i="3"/>
  <c r="BN1318" i="3"/>
  <c r="BL1318" i="3"/>
  <c r="BK1318" i="3"/>
  <c r="BN1317" i="3"/>
  <c r="BL1317" i="3"/>
  <c r="BK1317" i="3"/>
  <c r="BN1316" i="3"/>
  <c r="BL1316" i="3"/>
  <c r="BK1316" i="3"/>
  <c r="BN1315" i="3"/>
  <c r="BL1315" i="3"/>
  <c r="BK1315" i="3"/>
  <c r="BN1314" i="3"/>
  <c r="BL1314" i="3"/>
  <c r="BK1314" i="3"/>
  <c r="BN1313" i="3"/>
  <c r="BL1313" i="3"/>
  <c r="BK1313" i="3"/>
  <c r="BN1312" i="3"/>
  <c r="BL1312" i="3"/>
  <c r="BK1312" i="3"/>
  <c r="BN1311" i="3"/>
  <c r="BL1311" i="3"/>
  <c r="BK1311" i="3"/>
  <c r="BN1310" i="3"/>
  <c r="BL1310" i="3"/>
  <c r="BK1310" i="3"/>
  <c r="BN1309" i="3"/>
  <c r="BL1309" i="3"/>
  <c r="BK1309" i="3"/>
  <c r="BN1308" i="3"/>
  <c r="BL1308" i="3"/>
  <c r="BK1308" i="3"/>
  <c r="BN1307" i="3"/>
  <c r="BL1307" i="3"/>
  <c r="BK1307" i="3"/>
  <c r="BN1306" i="3"/>
  <c r="BL1306" i="3"/>
  <c r="BK1306" i="3"/>
  <c r="BN1305" i="3"/>
  <c r="BL1305" i="3"/>
  <c r="BK1305" i="3"/>
  <c r="BN1304" i="3"/>
  <c r="BL1304" i="3"/>
  <c r="BK1304" i="3"/>
  <c r="BN1303" i="3"/>
  <c r="BL1303" i="3"/>
  <c r="BK1303" i="3"/>
  <c r="BN1302" i="3"/>
  <c r="BL1302" i="3"/>
  <c r="BK1302" i="3"/>
  <c r="BN1301" i="3"/>
  <c r="BL1301" i="3"/>
  <c r="BK1301" i="3"/>
  <c r="BN1300" i="3"/>
  <c r="BL1300" i="3"/>
  <c r="BK1300" i="3"/>
  <c r="BN1299" i="3"/>
  <c r="BL1299" i="3"/>
  <c r="BK1299" i="3"/>
  <c r="BN1298" i="3"/>
  <c r="BL1298" i="3"/>
  <c r="BK1298" i="3"/>
  <c r="BN1297" i="3"/>
  <c r="BL1297" i="3"/>
  <c r="BK1297" i="3"/>
  <c r="BN1296" i="3"/>
  <c r="BL1296" i="3"/>
  <c r="BK1296" i="3"/>
  <c r="BN1295" i="3"/>
  <c r="BL1295" i="3"/>
  <c r="BK1295" i="3"/>
  <c r="BN1294" i="3"/>
  <c r="BL1294" i="3"/>
  <c r="BK1294" i="3"/>
  <c r="BN1293" i="3"/>
  <c r="BL1293" i="3"/>
  <c r="BK1293" i="3"/>
  <c r="BN1292" i="3"/>
  <c r="BL1292" i="3"/>
  <c r="BK1292" i="3"/>
  <c r="BN1291" i="3"/>
  <c r="BL1291" i="3"/>
  <c r="BK1291" i="3"/>
  <c r="BN1290" i="3"/>
  <c r="BL1290" i="3"/>
  <c r="BK1290" i="3"/>
  <c r="BN1289" i="3"/>
  <c r="BL1289" i="3"/>
  <c r="BK1289" i="3"/>
  <c r="BN1288" i="3"/>
  <c r="BL1288" i="3"/>
  <c r="BK1288" i="3"/>
  <c r="BN1287" i="3"/>
  <c r="BL1287" i="3"/>
  <c r="BK1287" i="3"/>
  <c r="BN1286" i="3"/>
  <c r="BL1286" i="3"/>
  <c r="BK1286" i="3"/>
  <c r="BN1285" i="3"/>
  <c r="BL1285" i="3"/>
  <c r="BK1285" i="3"/>
  <c r="BN1284" i="3"/>
  <c r="BL1284" i="3"/>
  <c r="BK1284" i="3"/>
  <c r="BN1283" i="3"/>
  <c r="BL1283" i="3"/>
  <c r="BK1283" i="3"/>
  <c r="BN1282" i="3"/>
  <c r="BL1282" i="3"/>
  <c r="BK1282" i="3"/>
  <c r="BN1281" i="3"/>
  <c r="BL1281" i="3"/>
  <c r="BK1281" i="3"/>
  <c r="BN1280" i="3"/>
  <c r="BL1280" i="3"/>
  <c r="BK1280" i="3"/>
  <c r="BN1279" i="3"/>
  <c r="BL1279" i="3"/>
  <c r="BK1279" i="3"/>
  <c r="BN1278" i="3"/>
  <c r="BL1278" i="3"/>
  <c r="BK1278" i="3"/>
  <c r="BN1277" i="3"/>
  <c r="BL1277" i="3"/>
  <c r="BK1277" i="3"/>
  <c r="BN1276" i="3"/>
  <c r="BL1276" i="3"/>
  <c r="BK1276" i="3"/>
  <c r="BN1275" i="3"/>
  <c r="BL1275" i="3"/>
  <c r="BK1275" i="3"/>
  <c r="BN1274" i="3"/>
  <c r="BL1274" i="3"/>
  <c r="BK1274" i="3"/>
  <c r="BN1273" i="3"/>
  <c r="BL1273" i="3"/>
  <c r="BK1273" i="3"/>
  <c r="BN1272" i="3"/>
  <c r="BL1272" i="3"/>
  <c r="BK1272" i="3"/>
  <c r="BN1271" i="3"/>
  <c r="BL1271" i="3"/>
  <c r="BK1271" i="3"/>
  <c r="BN1270" i="3"/>
  <c r="BL1270" i="3"/>
  <c r="BK1270" i="3"/>
  <c r="BN1269" i="3"/>
  <c r="BL1269" i="3"/>
  <c r="BK1269" i="3"/>
  <c r="BN1268" i="3"/>
  <c r="BL1268" i="3"/>
  <c r="BK1268" i="3"/>
  <c r="BN1267" i="3"/>
  <c r="BL1267" i="3"/>
  <c r="BK1267" i="3"/>
  <c r="BN1266" i="3"/>
  <c r="BL1266" i="3"/>
  <c r="BK1266" i="3"/>
  <c r="BN1265" i="3"/>
  <c r="BL1265" i="3"/>
  <c r="BK1265" i="3"/>
  <c r="BN1264" i="3"/>
  <c r="BL1264" i="3"/>
  <c r="BK1264" i="3"/>
  <c r="BN1263" i="3"/>
  <c r="BL1263" i="3"/>
  <c r="BK1263" i="3"/>
  <c r="BN1262" i="3"/>
  <c r="BL1262" i="3"/>
  <c r="BK1262" i="3"/>
  <c r="BN1261" i="3"/>
  <c r="BL1261" i="3"/>
  <c r="BK1261" i="3"/>
  <c r="BN1260" i="3"/>
  <c r="BL1260" i="3"/>
  <c r="BK1260" i="3"/>
  <c r="BN1259" i="3"/>
  <c r="BL1259" i="3"/>
  <c r="BK1259" i="3"/>
  <c r="BN1258" i="3"/>
  <c r="BL1258" i="3"/>
  <c r="BK1258" i="3"/>
  <c r="BN1257" i="3"/>
  <c r="BL1257" i="3"/>
  <c r="BK1257" i="3"/>
  <c r="BN1256" i="3"/>
  <c r="BL1256" i="3"/>
  <c r="BK1256" i="3"/>
  <c r="BN1255" i="3"/>
  <c r="BL1255" i="3"/>
  <c r="BK1255" i="3"/>
  <c r="BN1254" i="3"/>
  <c r="BL1254" i="3"/>
  <c r="BK1254" i="3"/>
  <c r="BN1253" i="3"/>
  <c r="BL1253" i="3"/>
  <c r="BK1253" i="3"/>
  <c r="BN1252" i="3"/>
  <c r="BL1252" i="3"/>
  <c r="BK1252" i="3"/>
  <c r="BN1251" i="3"/>
  <c r="BL1251" i="3"/>
  <c r="BK1251" i="3"/>
  <c r="BN1250" i="3"/>
  <c r="BL1250" i="3"/>
  <c r="BK1250" i="3"/>
  <c r="BN1249" i="3"/>
  <c r="BL1249" i="3"/>
  <c r="BK1249" i="3"/>
  <c r="BN1248" i="3"/>
  <c r="BL1248" i="3"/>
  <c r="BK1248" i="3"/>
  <c r="BN1247" i="3"/>
  <c r="BL1247" i="3"/>
  <c r="BK1247" i="3"/>
  <c r="BN1246" i="3"/>
  <c r="BL1246" i="3"/>
  <c r="BK1246" i="3"/>
  <c r="BN1245" i="3"/>
  <c r="BL1245" i="3"/>
  <c r="BK1245" i="3"/>
  <c r="BN1244" i="3"/>
  <c r="BL1244" i="3"/>
  <c r="BK1244" i="3"/>
  <c r="BN1243" i="3"/>
  <c r="BL1243" i="3"/>
  <c r="BK1243" i="3"/>
  <c r="BN1242" i="3"/>
  <c r="BL1242" i="3"/>
  <c r="BK1242" i="3"/>
  <c r="BN1241" i="3"/>
  <c r="BL1241" i="3"/>
  <c r="BK1241" i="3"/>
  <c r="BN1240" i="3"/>
  <c r="BL1240" i="3"/>
  <c r="BK1240" i="3"/>
  <c r="BN1239" i="3"/>
  <c r="BL1239" i="3"/>
  <c r="BK1239" i="3"/>
  <c r="BN1238" i="3"/>
  <c r="BL1238" i="3"/>
  <c r="BK1238" i="3"/>
  <c r="BN1237" i="3"/>
  <c r="BL1237" i="3"/>
  <c r="BK1237" i="3"/>
  <c r="BN1236" i="3"/>
  <c r="BL1236" i="3"/>
  <c r="BK1236" i="3"/>
  <c r="BN1235" i="3"/>
  <c r="BL1235" i="3"/>
  <c r="BK1235" i="3"/>
  <c r="BN1234" i="3"/>
  <c r="BL1234" i="3"/>
  <c r="BK1234" i="3"/>
  <c r="BN1233" i="3"/>
  <c r="BL1233" i="3"/>
  <c r="BK1233" i="3"/>
  <c r="BN1232" i="3"/>
  <c r="BL1232" i="3"/>
  <c r="BK1232" i="3"/>
  <c r="BN1231" i="3"/>
  <c r="BL1231" i="3"/>
  <c r="BK1231" i="3"/>
  <c r="BN1230" i="3"/>
  <c r="BL1230" i="3"/>
  <c r="BK1230" i="3"/>
  <c r="BN1229" i="3"/>
  <c r="BL1229" i="3"/>
  <c r="BK1229" i="3"/>
  <c r="BN1228" i="3"/>
  <c r="BL1228" i="3"/>
  <c r="BK1228" i="3"/>
  <c r="BN1227" i="3"/>
  <c r="BL1227" i="3"/>
  <c r="BK1227" i="3"/>
  <c r="BN1226" i="3"/>
  <c r="BL1226" i="3"/>
  <c r="BK1226" i="3"/>
  <c r="BN1225" i="3"/>
  <c r="BL1225" i="3"/>
  <c r="BK1225" i="3"/>
  <c r="BN1224" i="3"/>
  <c r="BL1224" i="3"/>
  <c r="BK1224" i="3"/>
  <c r="BN1223" i="3"/>
  <c r="BL1223" i="3"/>
  <c r="BK1223" i="3"/>
  <c r="BN1222" i="3"/>
  <c r="BL1222" i="3"/>
  <c r="BK1222" i="3"/>
  <c r="BN1221" i="3"/>
  <c r="BL1221" i="3"/>
  <c r="BK1221" i="3"/>
  <c r="BN1220" i="3"/>
  <c r="BL1220" i="3"/>
  <c r="BK1220" i="3"/>
  <c r="BN1219" i="3"/>
  <c r="BL1219" i="3"/>
  <c r="BK1219" i="3"/>
  <c r="BN1218" i="3"/>
  <c r="BL1218" i="3"/>
  <c r="BK1218" i="3"/>
  <c r="BN1217" i="3"/>
  <c r="BL1217" i="3"/>
  <c r="BK1217" i="3"/>
  <c r="BN1216" i="3"/>
  <c r="BL1216" i="3"/>
  <c r="BK1216" i="3"/>
  <c r="BN1215" i="3"/>
  <c r="BL1215" i="3"/>
  <c r="BK1215" i="3"/>
  <c r="BN1214" i="3"/>
  <c r="BL1214" i="3"/>
  <c r="BK1214" i="3"/>
  <c r="BN1213" i="3"/>
  <c r="BL1213" i="3"/>
  <c r="BK1213" i="3"/>
  <c r="BN1212" i="3"/>
  <c r="BL1212" i="3"/>
  <c r="BK1212" i="3"/>
  <c r="BN1211" i="3"/>
  <c r="BL1211" i="3"/>
  <c r="BK1211" i="3"/>
  <c r="BN1210" i="3"/>
  <c r="BL1210" i="3"/>
  <c r="BK1210" i="3"/>
  <c r="BN1209" i="3"/>
  <c r="BL1209" i="3"/>
  <c r="BK1209" i="3"/>
  <c r="BN1208" i="3"/>
  <c r="BL1208" i="3"/>
  <c r="BK1208" i="3"/>
  <c r="BN1207" i="3"/>
  <c r="BL1207" i="3"/>
  <c r="BK1207" i="3"/>
  <c r="BN1206" i="3"/>
  <c r="BL1206" i="3"/>
  <c r="BK1206" i="3"/>
  <c r="BN1205" i="3"/>
  <c r="BL1205" i="3"/>
  <c r="BK1205" i="3"/>
  <c r="BN1204" i="3"/>
  <c r="BL1204" i="3"/>
  <c r="BK1204" i="3"/>
  <c r="BN1203" i="3"/>
  <c r="BL1203" i="3"/>
  <c r="BK1203" i="3"/>
  <c r="BN1202" i="3"/>
  <c r="BL1202" i="3"/>
  <c r="BK1202" i="3"/>
  <c r="BN1201" i="3"/>
  <c r="BL1201" i="3"/>
  <c r="BK1201" i="3"/>
  <c r="BN1200" i="3"/>
  <c r="BL1200" i="3"/>
  <c r="BK1200" i="3"/>
  <c r="BN1199" i="3"/>
  <c r="BL1199" i="3"/>
  <c r="BK1199" i="3"/>
  <c r="BN1198" i="3"/>
  <c r="BL1198" i="3"/>
  <c r="BK1198" i="3"/>
  <c r="BN1197" i="3"/>
  <c r="BL1197" i="3"/>
  <c r="BK1197" i="3"/>
  <c r="BN1196" i="3"/>
  <c r="BL1196" i="3"/>
  <c r="BK1196" i="3"/>
  <c r="BN1195" i="3"/>
  <c r="BL1195" i="3"/>
  <c r="BK1195" i="3"/>
  <c r="BN1194" i="3"/>
  <c r="BL1194" i="3"/>
  <c r="BK1194" i="3"/>
  <c r="BN1193" i="3"/>
  <c r="BL1193" i="3"/>
  <c r="BK1193" i="3"/>
  <c r="BN1192" i="3"/>
  <c r="BL1192" i="3"/>
  <c r="BK1192" i="3"/>
  <c r="BN1191" i="3"/>
  <c r="BL1191" i="3"/>
  <c r="BK1191" i="3"/>
  <c r="BN1190" i="3"/>
  <c r="BL1190" i="3"/>
  <c r="BK1190" i="3"/>
  <c r="BN1189" i="3"/>
  <c r="BL1189" i="3"/>
  <c r="BK1189" i="3"/>
  <c r="BN1188" i="3"/>
  <c r="BL1188" i="3"/>
  <c r="BK1188" i="3"/>
  <c r="BN1187" i="3"/>
  <c r="BL1187" i="3"/>
  <c r="BK1187" i="3"/>
  <c r="BN1186" i="3"/>
  <c r="BL1186" i="3"/>
  <c r="BK1186" i="3"/>
  <c r="BN1185" i="3"/>
  <c r="BL1185" i="3"/>
  <c r="BK1185" i="3"/>
  <c r="BN1184" i="3"/>
  <c r="BL1184" i="3"/>
  <c r="BK1184" i="3"/>
  <c r="BN1183" i="3"/>
  <c r="BL1183" i="3"/>
  <c r="BK1183" i="3"/>
  <c r="BN1182" i="3"/>
  <c r="BL1182" i="3"/>
  <c r="BK1182" i="3"/>
  <c r="BN1181" i="3"/>
  <c r="BL1181" i="3"/>
  <c r="BK1181" i="3"/>
  <c r="BN1180" i="3"/>
  <c r="BL1180" i="3"/>
  <c r="BK1180" i="3"/>
  <c r="BN1179" i="3"/>
  <c r="BL1179" i="3"/>
  <c r="BK1179" i="3"/>
  <c r="BN1178" i="3"/>
  <c r="BL1178" i="3"/>
  <c r="BK1178" i="3"/>
  <c r="BN1177" i="3"/>
  <c r="BL1177" i="3"/>
  <c r="BK1177" i="3"/>
  <c r="BN1176" i="3"/>
  <c r="BL1176" i="3"/>
  <c r="BK1176" i="3"/>
  <c r="BN1175" i="3"/>
  <c r="BL1175" i="3"/>
  <c r="BK1175" i="3"/>
  <c r="BN1174" i="3"/>
  <c r="BL1174" i="3"/>
  <c r="BK1174" i="3"/>
  <c r="BN1173" i="3"/>
  <c r="BL1173" i="3"/>
  <c r="BK1173" i="3"/>
  <c r="BN1172" i="3"/>
  <c r="BL1172" i="3"/>
  <c r="BK1172" i="3"/>
  <c r="BN1171" i="3"/>
  <c r="BL1171" i="3"/>
  <c r="BK1171" i="3"/>
  <c r="BN1170" i="3"/>
  <c r="BL1170" i="3"/>
  <c r="BK1170" i="3"/>
  <c r="BN1169" i="3"/>
  <c r="BL1169" i="3"/>
  <c r="BK1169" i="3"/>
  <c r="BN1168" i="3"/>
  <c r="BL1168" i="3"/>
  <c r="BK1168" i="3"/>
  <c r="BN1167" i="3"/>
  <c r="BL1167" i="3"/>
  <c r="BK1167" i="3"/>
  <c r="BN1166" i="3"/>
  <c r="BL1166" i="3"/>
  <c r="BK1166" i="3"/>
  <c r="BN1165" i="3"/>
  <c r="BL1165" i="3"/>
  <c r="BK1165" i="3"/>
  <c r="BN1164" i="3"/>
  <c r="BL1164" i="3"/>
  <c r="BK1164" i="3"/>
  <c r="BN1163" i="3"/>
  <c r="BL1163" i="3"/>
  <c r="BK1163" i="3"/>
  <c r="BN1162" i="3"/>
  <c r="BL1162" i="3"/>
  <c r="BK1162" i="3"/>
  <c r="BN1161" i="3"/>
  <c r="BL1161" i="3"/>
  <c r="BK1161" i="3"/>
  <c r="BN1160" i="3"/>
  <c r="BL1160" i="3"/>
  <c r="BK1160" i="3"/>
  <c r="BN1159" i="3"/>
  <c r="BL1159" i="3"/>
  <c r="BK1159" i="3"/>
  <c r="BN1158" i="3"/>
  <c r="BL1158" i="3"/>
  <c r="BK1158" i="3"/>
  <c r="BN1157" i="3"/>
  <c r="BL1157" i="3"/>
  <c r="BK1157" i="3"/>
  <c r="BN1156" i="3"/>
  <c r="BL1156" i="3"/>
  <c r="BK1156" i="3"/>
  <c r="BN1155" i="3"/>
  <c r="BL1155" i="3"/>
  <c r="BK1155" i="3"/>
  <c r="BN1154" i="3"/>
  <c r="BL1154" i="3"/>
  <c r="BK1154" i="3"/>
  <c r="BN1153" i="3"/>
  <c r="BL1153" i="3"/>
  <c r="BK1153" i="3"/>
  <c r="BN1152" i="3"/>
  <c r="BL1152" i="3"/>
  <c r="BK1152" i="3"/>
  <c r="BN1151" i="3"/>
  <c r="BL1151" i="3"/>
  <c r="BK1151" i="3"/>
  <c r="BN1150" i="3"/>
  <c r="BL1150" i="3"/>
  <c r="BK1150" i="3"/>
  <c r="BN1149" i="3"/>
  <c r="BL1149" i="3"/>
  <c r="BK1149" i="3"/>
  <c r="BN1148" i="3"/>
  <c r="BL1148" i="3"/>
  <c r="BK1148" i="3"/>
  <c r="BN1147" i="3"/>
  <c r="BL1147" i="3"/>
  <c r="BK1147" i="3"/>
  <c r="BN1146" i="3"/>
  <c r="BL1146" i="3"/>
  <c r="BK1146" i="3"/>
  <c r="BN1145" i="3"/>
  <c r="BL1145" i="3"/>
  <c r="BK1145" i="3"/>
  <c r="BN1144" i="3"/>
  <c r="BL1144" i="3"/>
  <c r="BK1144" i="3"/>
  <c r="BN1143" i="3"/>
  <c r="BL1143" i="3"/>
  <c r="BK1143" i="3"/>
  <c r="BN1142" i="3"/>
  <c r="BL1142" i="3"/>
  <c r="BK1142" i="3"/>
  <c r="BN1141" i="3"/>
  <c r="BL1141" i="3"/>
  <c r="BK1141" i="3"/>
  <c r="BN1140" i="3"/>
  <c r="BL1140" i="3"/>
  <c r="BK1140" i="3"/>
  <c r="BN1139" i="3"/>
  <c r="BL1139" i="3"/>
  <c r="BK1139" i="3"/>
  <c r="BN1138" i="3"/>
  <c r="BL1138" i="3"/>
  <c r="BK1138" i="3"/>
  <c r="BN1137" i="3"/>
  <c r="BL1137" i="3"/>
  <c r="BK1137" i="3"/>
  <c r="BN1136" i="3"/>
  <c r="BL1136" i="3"/>
  <c r="BK1136" i="3"/>
  <c r="BN1135" i="3"/>
  <c r="BL1135" i="3"/>
  <c r="BK1135" i="3"/>
  <c r="BN1134" i="3"/>
  <c r="BL1134" i="3"/>
  <c r="BK1134" i="3"/>
  <c r="BN1133" i="3"/>
  <c r="BL1133" i="3"/>
  <c r="BK1133" i="3"/>
  <c r="BN1132" i="3"/>
  <c r="BL1132" i="3"/>
  <c r="BK1132" i="3"/>
  <c r="BN1131" i="3"/>
  <c r="BL1131" i="3"/>
  <c r="BK1131" i="3"/>
  <c r="BN1130" i="3"/>
  <c r="BL1130" i="3"/>
  <c r="BK1130" i="3"/>
  <c r="BN1129" i="3"/>
  <c r="BL1129" i="3"/>
  <c r="BK1129" i="3"/>
  <c r="BN1128" i="3"/>
  <c r="BL1128" i="3"/>
  <c r="BK1128" i="3"/>
  <c r="BN1127" i="3"/>
  <c r="BL1127" i="3"/>
  <c r="BK1127" i="3"/>
  <c r="BN1126" i="3"/>
  <c r="BL1126" i="3"/>
  <c r="BK1126" i="3"/>
  <c r="BN1125" i="3"/>
  <c r="BL1125" i="3"/>
  <c r="BK1125" i="3"/>
  <c r="BN1124" i="3"/>
  <c r="BL1124" i="3"/>
  <c r="BK1124" i="3"/>
  <c r="BN1123" i="3"/>
  <c r="BL1123" i="3"/>
  <c r="BK1123" i="3"/>
  <c r="BN1122" i="3"/>
  <c r="BL1122" i="3"/>
  <c r="BK1122" i="3"/>
  <c r="BN1121" i="3"/>
  <c r="BL1121" i="3"/>
  <c r="BK1121" i="3"/>
  <c r="BN1120" i="3"/>
  <c r="BL1120" i="3"/>
  <c r="BK1120" i="3"/>
  <c r="BN1119" i="3"/>
  <c r="BL1119" i="3"/>
  <c r="BK1119" i="3"/>
  <c r="BN1118" i="3"/>
  <c r="BL1118" i="3"/>
  <c r="BK1118" i="3"/>
  <c r="BN1117" i="3"/>
  <c r="BL1117" i="3"/>
  <c r="BK1117" i="3"/>
  <c r="BN1116" i="3"/>
  <c r="BL1116" i="3"/>
  <c r="BK1116" i="3"/>
  <c r="BN1115" i="3"/>
  <c r="BL1115" i="3"/>
  <c r="BK1115" i="3"/>
  <c r="BN1114" i="3"/>
  <c r="BL1114" i="3"/>
  <c r="BK1114" i="3"/>
  <c r="BN1113" i="3"/>
  <c r="BL1113" i="3"/>
  <c r="BK1113" i="3"/>
  <c r="BN1112" i="3"/>
  <c r="BL1112" i="3"/>
  <c r="BK1112" i="3"/>
  <c r="BN1111" i="3"/>
  <c r="BL1111" i="3"/>
  <c r="BK1111" i="3"/>
  <c r="BN1110" i="3"/>
  <c r="BL1110" i="3"/>
  <c r="BK1110" i="3"/>
  <c r="BN1109" i="3"/>
  <c r="BL1109" i="3"/>
  <c r="BK1109" i="3"/>
  <c r="BN1108" i="3"/>
  <c r="BL1108" i="3"/>
  <c r="BK1108" i="3"/>
  <c r="BN1107" i="3"/>
  <c r="BL1107" i="3"/>
  <c r="BK1107" i="3"/>
  <c r="BN1106" i="3"/>
  <c r="BL1106" i="3"/>
  <c r="BK1106" i="3"/>
  <c r="BN1105" i="3"/>
  <c r="BL1105" i="3"/>
  <c r="BK1105" i="3"/>
  <c r="BN1104" i="3"/>
  <c r="BL1104" i="3"/>
  <c r="BK1104" i="3"/>
  <c r="BN1103" i="3"/>
  <c r="BL1103" i="3"/>
  <c r="BK1103" i="3"/>
  <c r="BN1102" i="3"/>
  <c r="BL1102" i="3"/>
  <c r="BK1102" i="3"/>
  <c r="BN1101" i="3"/>
  <c r="BL1101" i="3"/>
  <c r="BK1101" i="3"/>
  <c r="BN1100" i="3"/>
  <c r="BL1100" i="3"/>
  <c r="BK1100" i="3"/>
  <c r="BN1099" i="3"/>
  <c r="BL1099" i="3"/>
  <c r="BK1099" i="3"/>
  <c r="BN1098" i="3"/>
  <c r="BL1098" i="3"/>
  <c r="BK1098" i="3"/>
  <c r="BN1097" i="3"/>
  <c r="BL1097" i="3"/>
  <c r="BK1097" i="3"/>
  <c r="BN1096" i="3"/>
  <c r="BL1096" i="3"/>
  <c r="BK1096" i="3"/>
  <c r="BN1095" i="3"/>
  <c r="BL1095" i="3"/>
  <c r="BK1095" i="3"/>
  <c r="BN1094" i="3"/>
  <c r="BL1094" i="3"/>
  <c r="BK1094" i="3"/>
  <c r="BN1093" i="3"/>
  <c r="BL1093" i="3"/>
  <c r="BK1093" i="3"/>
  <c r="BN1092" i="3"/>
  <c r="BL1092" i="3"/>
  <c r="BK1092" i="3"/>
  <c r="BN1091" i="3"/>
  <c r="BL1091" i="3"/>
  <c r="BK1091" i="3"/>
  <c r="BN1090" i="3"/>
  <c r="BL1090" i="3"/>
  <c r="BK1090" i="3"/>
  <c r="BN1089" i="3"/>
  <c r="BL1089" i="3"/>
  <c r="BK1089" i="3"/>
  <c r="BN1088" i="3"/>
  <c r="BL1088" i="3"/>
  <c r="BK1088" i="3"/>
  <c r="BN1087" i="3"/>
  <c r="BL1087" i="3"/>
  <c r="BK1087" i="3"/>
  <c r="BN1086" i="3"/>
  <c r="BL1086" i="3"/>
  <c r="BK1086" i="3"/>
  <c r="BN1085" i="3"/>
  <c r="BL1085" i="3"/>
  <c r="BK1085" i="3"/>
  <c r="BN1084" i="3"/>
  <c r="BL1084" i="3"/>
  <c r="BK1084" i="3"/>
  <c r="BN1083" i="3"/>
  <c r="BL1083" i="3"/>
  <c r="BK1083" i="3"/>
  <c r="BN1082" i="3"/>
  <c r="BL1082" i="3"/>
  <c r="BK1082" i="3"/>
  <c r="BN1081" i="3"/>
  <c r="BL1081" i="3"/>
  <c r="BK1081" i="3"/>
  <c r="BN1080" i="3"/>
  <c r="BL1080" i="3"/>
  <c r="BK1080" i="3"/>
  <c r="BN1079" i="3"/>
  <c r="BL1079" i="3"/>
  <c r="BK1079" i="3"/>
  <c r="BN1078" i="3"/>
  <c r="BL1078" i="3"/>
  <c r="BK1078" i="3"/>
  <c r="BN1077" i="3"/>
  <c r="BL1077" i="3"/>
  <c r="BK1077" i="3"/>
  <c r="BN1076" i="3"/>
  <c r="BL1076" i="3"/>
  <c r="BK1076" i="3"/>
  <c r="BN1075" i="3"/>
  <c r="BL1075" i="3"/>
  <c r="BK1075" i="3"/>
  <c r="BN1074" i="3"/>
  <c r="BL1074" i="3"/>
  <c r="BK1074" i="3"/>
  <c r="BN1073" i="3"/>
  <c r="BL1073" i="3"/>
  <c r="BK1073" i="3"/>
  <c r="BN1072" i="3"/>
  <c r="BL1072" i="3"/>
  <c r="BK1072" i="3"/>
  <c r="BN1071" i="3"/>
  <c r="BL1071" i="3"/>
  <c r="BK1071" i="3"/>
  <c r="BN1070" i="3"/>
  <c r="BL1070" i="3"/>
  <c r="BK1070" i="3"/>
  <c r="BN1069" i="3"/>
  <c r="BL1069" i="3"/>
  <c r="BK1069" i="3"/>
  <c r="BN1068" i="3"/>
  <c r="BL1068" i="3"/>
  <c r="BK1068" i="3"/>
  <c r="BN1067" i="3"/>
  <c r="BL1067" i="3"/>
  <c r="BK1067" i="3"/>
  <c r="BN1066" i="3"/>
  <c r="BL1066" i="3"/>
  <c r="BK1066" i="3"/>
  <c r="BN1065" i="3"/>
  <c r="BL1065" i="3"/>
  <c r="BK1065" i="3"/>
  <c r="BN1064" i="3"/>
  <c r="BL1064" i="3"/>
  <c r="BK1064" i="3"/>
  <c r="BN1063" i="3"/>
  <c r="BL1063" i="3"/>
  <c r="BK1063" i="3"/>
  <c r="BN1062" i="3"/>
  <c r="BL1062" i="3"/>
  <c r="BK1062" i="3"/>
  <c r="BN1061" i="3"/>
  <c r="BL1061" i="3"/>
  <c r="BK1061" i="3"/>
  <c r="BN1060" i="3"/>
  <c r="BL1060" i="3"/>
  <c r="BK1060" i="3"/>
  <c r="BN1059" i="3"/>
  <c r="BL1059" i="3"/>
  <c r="BK1059" i="3"/>
  <c r="BN1058" i="3"/>
  <c r="BL1058" i="3"/>
  <c r="BK1058" i="3"/>
  <c r="BN1057" i="3"/>
  <c r="BL1057" i="3"/>
  <c r="BK1057" i="3"/>
  <c r="BN1056" i="3"/>
  <c r="BL1056" i="3"/>
  <c r="BK1056" i="3"/>
  <c r="BN1055" i="3"/>
  <c r="BL1055" i="3"/>
  <c r="BK1055" i="3"/>
  <c r="BN1054" i="3"/>
  <c r="BL1054" i="3"/>
  <c r="BK1054" i="3"/>
  <c r="BN1053" i="3"/>
  <c r="BL1053" i="3"/>
  <c r="BK1053" i="3"/>
  <c r="BN1052" i="3"/>
  <c r="BL1052" i="3"/>
  <c r="BK1052" i="3"/>
  <c r="BN1051" i="3"/>
  <c r="BL1051" i="3"/>
  <c r="BK1051" i="3"/>
  <c r="BN1050" i="3"/>
  <c r="BL1050" i="3"/>
  <c r="BK1050" i="3"/>
  <c r="BN1049" i="3"/>
  <c r="BL1049" i="3"/>
  <c r="BK1049" i="3"/>
  <c r="BN1048" i="3"/>
  <c r="BL1048" i="3"/>
  <c r="BK1048" i="3"/>
  <c r="BN1047" i="3"/>
  <c r="BL1047" i="3"/>
  <c r="BK1047" i="3"/>
  <c r="BN1046" i="3"/>
  <c r="BL1046" i="3"/>
  <c r="BK1046" i="3"/>
  <c r="BN1045" i="3"/>
  <c r="BL1045" i="3"/>
  <c r="BK1045" i="3"/>
  <c r="BN1044" i="3"/>
  <c r="BL1044" i="3"/>
  <c r="BK1044" i="3"/>
  <c r="BN1043" i="3"/>
  <c r="BL1043" i="3"/>
  <c r="BK1043" i="3"/>
  <c r="BN1042" i="3"/>
  <c r="BL1042" i="3"/>
  <c r="BK1042" i="3"/>
  <c r="BN1041" i="3"/>
  <c r="BL1041" i="3"/>
  <c r="BK1041" i="3"/>
  <c r="BN1040" i="3"/>
  <c r="BL1040" i="3"/>
  <c r="BK1040" i="3"/>
  <c r="BN1039" i="3"/>
  <c r="BL1039" i="3"/>
  <c r="BK1039" i="3"/>
  <c r="BN1038" i="3"/>
  <c r="BL1038" i="3"/>
  <c r="BK1038" i="3"/>
  <c r="BN1037" i="3"/>
  <c r="BL1037" i="3"/>
  <c r="BK1037" i="3"/>
  <c r="BN1036" i="3"/>
  <c r="BL1036" i="3"/>
  <c r="BK1036" i="3"/>
  <c r="BN1035" i="3"/>
  <c r="BL1035" i="3"/>
  <c r="BK1035" i="3"/>
  <c r="BN1034" i="3"/>
  <c r="BL1034" i="3"/>
  <c r="BK1034" i="3"/>
  <c r="BN1033" i="3"/>
  <c r="BL1033" i="3"/>
  <c r="BK1033" i="3"/>
  <c r="BN1032" i="3"/>
  <c r="BL1032" i="3"/>
  <c r="BK1032" i="3"/>
  <c r="BN1031" i="3"/>
  <c r="BL1031" i="3"/>
  <c r="BK1031" i="3"/>
  <c r="BN1030" i="3"/>
  <c r="BL1030" i="3"/>
  <c r="BK1030" i="3"/>
  <c r="BN1029" i="3"/>
  <c r="BL1029" i="3"/>
  <c r="BK1029" i="3"/>
  <c r="BN1028" i="3"/>
  <c r="BL1028" i="3"/>
  <c r="BK1028" i="3"/>
  <c r="BN1027" i="3"/>
  <c r="BL1027" i="3"/>
  <c r="BK1027" i="3"/>
  <c r="BN1026" i="3"/>
  <c r="BL1026" i="3"/>
  <c r="BK1026" i="3"/>
  <c r="BN1025" i="3"/>
  <c r="BL1025" i="3"/>
  <c r="BK1025" i="3"/>
  <c r="BN1024" i="3"/>
  <c r="BL1024" i="3"/>
  <c r="BK1024" i="3"/>
  <c r="BN1023" i="3"/>
  <c r="BL1023" i="3"/>
  <c r="BK1023" i="3"/>
  <c r="BN1022" i="3"/>
  <c r="BL1022" i="3"/>
  <c r="BK1022" i="3"/>
  <c r="BN1021" i="3"/>
  <c r="BL1021" i="3"/>
  <c r="BK1021" i="3"/>
  <c r="BN1020" i="3"/>
  <c r="BL1020" i="3"/>
  <c r="BK1020" i="3"/>
  <c r="BN1019" i="3"/>
  <c r="BL1019" i="3"/>
  <c r="BK1019" i="3"/>
  <c r="BN1018" i="3"/>
  <c r="BL1018" i="3"/>
  <c r="BK1018" i="3"/>
  <c r="BN1017" i="3"/>
  <c r="BL1017" i="3"/>
  <c r="BK1017" i="3"/>
  <c r="BN1016" i="3"/>
  <c r="BL1016" i="3"/>
  <c r="BK1016" i="3"/>
  <c r="BN1015" i="3"/>
  <c r="BL1015" i="3"/>
  <c r="BK1015" i="3"/>
  <c r="BN1014" i="3"/>
  <c r="BL1014" i="3"/>
  <c r="BK1014" i="3"/>
  <c r="BN1013" i="3"/>
  <c r="BL1013" i="3"/>
  <c r="BK1013" i="3"/>
  <c r="BN1012" i="3"/>
  <c r="BL1012" i="3"/>
  <c r="BK1012" i="3"/>
  <c r="BN1011" i="3"/>
  <c r="BL1011" i="3"/>
  <c r="BK1011" i="3"/>
  <c r="BN1010" i="3"/>
  <c r="BL1010" i="3"/>
  <c r="BK1010" i="3"/>
  <c r="BN1009" i="3"/>
  <c r="BL1009" i="3"/>
  <c r="BK1009" i="3"/>
  <c r="BN1008" i="3"/>
  <c r="BL1008" i="3"/>
  <c r="BK1008" i="3"/>
  <c r="BN1007" i="3"/>
  <c r="BL1007" i="3"/>
  <c r="BK1007" i="3"/>
  <c r="BN1006" i="3"/>
  <c r="BL1006" i="3"/>
  <c r="BK1006" i="3"/>
  <c r="BN1005" i="3"/>
  <c r="BL1005" i="3"/>
  <c r="BK1005" i="3"/>
  <c r="BN1004" i="3"/>
  <c r="BL1004" i="3"/>
  <c r="BK1004" i="3"/>
  <c r="BN1003" i="3"/>
  <c r="BL1003" i="3"/>
  <c r="BK1003" i="3"/>
  <c r="BN1002" i="3"/>
  <c r="BL1002" i="3"/>
  <c r="BK1002" i="3"/>
  <c r="BN1001" i="3"/>
  <c r="BL1001" i="3"/>
  <c r="BK1001" i="3"/>
  <c r="BN1000" i="3"/>
  <c r="BL1000" i="3"/>
  <c r="BK1000" i="3"/>
  <c r="BN999" i="3"/>
  <c r="BL999" i="3"/>
  <c r="BK999" i="3"/>
  <c r="BN998" i="3"/>
  <c r="BL998" i="3"/>
  <c r="BK998" i="3"/>
  <c r="BN997" i="3"/>
  <c r="BL997" i="3"/>
  <c r="BK997" i="3"/>
  <c r="BN996" i="3"/>
  <c r="BL996" i="3"/>
  <c r="BK996" i="3"/>
  <c r="BN995" i="3"/>
  <c r="BL995" i="3"/>
  <c r="BK995" i="3"/>
  <c r="BN994" i="3"/>
  <c r="BL994" i="3"/>
  <c r="BK994" i="3"/>
  <c r="BN993" i="3"/>
  <c r="BL993" i="3"/>
  <c r="BK993" i="3"/>
  <c r="BN992" i="3"/>
  <c r="BL992" i="3"/>
  <c r="BK992" i="3"/>
  <c r="BN991" i="3"/>
  <c r="BL991" i="3"/>
  <c r="BK991" i="3"/>
  <c r="BN990" i="3"/>
  <c r="BL990" i="3"/>
  <c r="BK990" i="3"/>
  <c r="BN989" i="3"/>
  <c r="BL989" i="3"/>
  <c r="BK989" i="3"/>
  <c r="BN988" i="3"/>
  <c r="BL988" i="3"/>
  <c r="BK988" i="3"/>
  <c r="BN987" i="3"/>
  <c r="BL987" i="3"/>
  <c r="BK987" i="3"/>
  <c r="BN986" i="3"/>
  <c r="BL986" i="3"/>
  <c r="BK986" i="3"/>
  <c r="BN985" i="3"/>
  <c r="BL985" i="3"/>
  <c r="BK985" i="3"/>
  <c r="BN984" i="3"/>
  <c r="BL984" i="3"/>
  <c r="BK984" i="3"/>
  <c r="BN983" i="3"/>
  <c r="BL983" i="3"/>
  <c r="BK983" i="3"/>
  <c r="BN982" i="3"/>
  <c r="BL982" i="3"/>
  <c r="BK982" i="3"/>
  <c r="BN981" i="3"/>
  <c r="BL981" i="3"/>
  <c r="BK981" i="3"/>
  <c r="BN980" i="3"/>
  <c r="BL980" i="3"/>
  <c r="BK980" i="3"/>
  <c r="BN979" i="3"/>
  <c r="BL979" i="3"/>
  <c r="BK979" i="3"/>
  <c r="BN978" i="3"/>
  <c r="BL978" i="3"/>
  <c r="BK978" i="3"/>
  <c r="BN977" i="3"/>
  <c r="BL977" i="3"/>
  <c r="BK977" i="3"/>
  <c r="BN976" i="3"/>
  <c r="BL976" i="3"/>
  <c r="BK976" i="3"/>
  <c r="BN975" i="3"/>
  <c r="BL975" i="3"/>
  <c r="BK975" i="3"/>
  <c r="BN974" i="3"/>
  <c r="BL974" i="3"/>
  <c r="BK974" i="3"/>
  <c r="BN973" i="3"/>
  <c r="BL973" i="3"/>
  <c r="BK973" i="3"/>
  <c r="BN972" i="3"/>
  <c r="BL972" i="3"/>
  <c r="BK972" i="3"/>
  <c r="BN971" i="3"/>
  <c r="BL971" i="3"/>
  <c r="BK971" i="3"/>
  <c r="BN970" i="3"/>
  <c r="BL970" i="3"/>
  <c r="BK970" i="3"/>
  <c r="BN969" i="3"/>
  <c r="BL969" i="3"/>
  <c r="BK969" i="3"/>
  <c r="BN968" i="3"/>
  <c r="BL968" i="3"/>
  <c r="BK968" i="3"/>
  <c r="BN967" i="3"/>
  <c r="BL967" i="3"/>
  <c r="BK967" i="3"/>
  <c r="BN966" i="3"/>
  <c r="BL966" i="3"/>
  <c r="BK966" i="3"/>
  <c r="BN965" i="3"/>
  <c r="BL965" i="3"/>
  <c r="BK965" i="3"/>
  <c r="BN964" i="3"/>
  <c r="BL964" i="3"/>
  <c r="BK964" i="3"/>
  <c r="BN963" i="3"/>
  <c r="BL963" i="3"/>
  <c r="BK963" i="3"/>
  <c r="BN962" i="3"/>
  <c r="BL962" i="3"/>
  <c r="BK962" i="3"/>
  <c r="BN961" i="3"/>
  <c r="BL961" i="3"/>
  <c r="BK961" i="3"/>
  <c r="BN960" i="3"/>
  <c r="BL960" i="3"/>
  <c r="BK960" i="3"/>
  <c r="BN959" i="3"/>
  <c r="BL959" i="3"/>
  <c r="BK959" i="3"/>
  <c r="BN958" i="3"/>
  <c r="BL958" i="3"/>
  <c r="BK958" i="3"/>
  <c r="BN957" i="3"/>
  <c r="BL957" i="3"/>
  <c r="BK957" i="3"/>
  <c r="BN956" i="3"/>
  <c r="BL956" i="3"/>
  <c r="BK956" i="3"/>
  <c r="BN955" i="3"/>
  <c r="BL955" i="3"/>
  <c r="BK955" i="3"/>
  <c r="BN954" i="3"/>
  <c r="BL954" i="3"/>
  <c r="BK954" i="3"/>
  <c r="BN953" i="3"/>
  <c r="BL953" i="3"/>
  <c r="BK953" i="3"/>
  <c r="BN952" i="3"/>
  <c r="BL952" i="3"/>
  <c r="BK952" i="3"/>
  <c r="BN951" i="3"/>
  <c r="BL951" i="3"/>
  <c r="BK951" i="3"/>
  <c r="BN950" i="3"/>
  <c r="BL950" i="3"/>
  <c r="BK950" i="3"/>
  <c r="BN949" i="3"/>
  <c r="BL949" i="3"/>
  <c r="BK949" i="3"/>
  <c r="BN948" i="3"/>
  <c r="BL948" i="3"/>
  <c r="BK948" i="3"/>
  <c r="BN947" i="3"/>
  <c r="BL947" i="3"/>
  <c r="BK947" i="3"/>
  <c r="BN946" i="3"/>
  <c r="BL946" i="3"/>
  <c r="BK946" i="3"/>
  <c r="BN945" i="3"/>
  <c r="BL945" i="3"/>
  <c r="BK945" i="3"/>
  <c r="BN944" i="3"/>
  <c r="BL944" i="3"/>
  <c r="BK944" i="3"/>
  <c r="BN943" i="3"/>
  <c r="BL943" i="3"/>
  <c r="BK943" i="3"/>
  <c r="BN942" i="3"/>
  <c r="BL942" i="3"/>
  <c r="BK942" i="3"/>
  <c r="BN941" i="3"/>
  <c r="BL941" i="3"/>
  <c r="BK941" i="3"/>
  <c r="BN940" i="3"/>
  <c r="BL940" i="3"/>
  <c r="BK940" i="3"/>
  <c r="BN939" i="3"/>
  <c r="BL939" i="3"/>
  <c r="BK939" i="3"/>
  <c r="BN938" i="3"/>
  <c r="BL938" i="3"/>
  <c r="BK938" i="3"/>
  <c r="BN937" i="3"/>
  <c r="BL937" i="3"/>
  <c r="BK937" i="3"/>
  <c r="BN936" i="3"/>
  <c r="BL936" i="3"/>
  <c r="BK936" i="3"/>
  <c r="BN935" i="3"/>
  <c r="BL935" i="3"/>
  <c r="BK935" i="3"/>
  <c r="BN934" i="3"/>
  <c r="BL934" i="3"/>
  <c r="BK934" i="3"/>
  <c r="BN933" i="3"/>
  <c r="BL933" i="3"/>
  <c r="BK933" i="3"/>
  <c r="BN932" i="3"/>
  <c r="BL932" i="3"/>
  <c r="BK932" i="3"/>
  <c r="BN931" i="3"/>
  <c r="BL931" i="3"/>
  <c r="BK931" i="3"/>
  <c r="BN930" i="3"/>
  <c r="BL930" i="3"/>
  <c r="BK930" i="3"/>
  <c r="BN929" i="3"/>
  <c r="BL929" i="3"/>
  <c r="BK929" i="3"/>
  <c r="BN928" i="3"/>
  <c r="BL928" i="3"/>
  <c r="BK928" i="3"/>
  <c r="BN927" i="3"/>
  <c r="BL927" i="3"/>
  <c r="BK927" i="3"/>
  <c r="BN926" i="3"/>
  <c r="BL926" i="3"/>
  <c r="BK926" i="3"/>
  <c r="BN925" i="3"/>
  <c r="BL925" i="3"/>
  <c r="BK925" i="3"/>
  <c r="BN924" i="3"/>
  <c r="BL924" i="3"/>
  <c r="BK924" i="3"/>
  <c r="BN923" i="3"/>
  <c r="BL923" i="3"/>
  <c r="BK923" i="3"/>
  <c r="BN922" i="3"/>
  <c r="BL922" i="3"/>
  <c r="BK922" i="3"/>
  <c r="BN921" i="3"/>
  <c r="BL921" i="3"/>
  <c r="BK921" i="3"/>
  <c r="BN920" i="3"/>
  <c r="BL920" i="3"/>
  <c r="BK920" i="3"/>
  <c r="BN919" i="3"/>
  <c r="BL919" i="3"/>
  <c r="BK919" i="3"/>
  <c r="BN918" i="3"/>
  <c r="BL918" i="3"/>
  <c r="BK918" i="3"/>
  <c r="BN917" i="3"/>
  <c r="BL917" i="3"/>
  <c r="BK917" i="3"/>
  <c r="BN916" i="3"/>
  <c r="BL916" i="3"/>
  <c r="BK916" i="3"/>
  <c r="BN915" i="3"/>
  <c r="BL915" i="3"/>
  <c r="BK915" i="3"/>
  <c r="BN914" i="3"/>
  <c r="BL914" i="3"/>
  <c r="BK914" i="3"/>
  <c r="BN913" i="3"/>
  <c r="BL913" i="3"/>
  <c r="BK913" i="3"/>
  <c r="BN912" i="3"/>
  <c r="BL912" i="3"/>
  <c r="BK912" i="3"/>
  <c r="BN911" i="3"/>
  <c r="BL911" i="3"/>
  <c r="BK911" i="3"/>
  <c r="BN910" i="3"/>
  <c r="BL910" i="3"/>
  <c r="BK910" i="3"/>
  <c r="BN909" i="3"/>
  <c r="BL909" i="3"/>
  <c r="BK909" i="3"/>
  <c r="BN908" i="3"/>
  <c r="BL908" i="3"/>
  <c r="BK908" i="3"/>
  <c r="BN907" i="3"/>
  <c r="BL907" i="3"/>
  <c r="BK907" i="3"/>
  <c r="BN906" i="3"/>
  <c r="BL906" i="3"/>
  <c r="BK906" i="3"/>
  <c r="BN905" i="3"/>
  <c r="BL905" i="3"/>
  <c r="BK905" i="3"/>
  <c r="BN904" i="3"/>
  <c r="BL904" i="3"/>
  <c r="BK904" i="3"/>
  <c r="BN903" i="3"/>
  <c r="BL903" i="3"/>
  <c r="BK903" i="3"/>
  <c r="BN902" i="3"/>
  <c r="BL902" i="3"/>
  <c r="BK902" i="3"/>
  <c r="BN901" i="3"/>
  <c r="BL901" i="3"/>
  <c r="BK901" i="3"/>
  <c r="BN900" i="3"/>
  <c r="BL900" i="3"/>
  <c r="BK900" i="3"/>
  <c r="BN899" i="3"/>
  <c r="BL899" i="3"/>
  <c r="BK899" i="3"/>
  <c r="BN898" i="3"/>
  <c r="BL898" i="3"/>
  <c r="BK898" i="3"/>
  <c r="BN897" i="3"/>
  <c r="BL897" i="3"/>
  <c r="BK897" i="3"/>
  <c r="BN896" i="3"/>
  <c r="BL896" i="3"/>
  <c r="BK896" i="3"/>
  <c r="BN895" i="3"/>
  <c r="BL895" i="3"/>
  <c r="BK895" i="3"/>
  <c r="BN894" i="3"/>
  <c r="BL894" i="3"/>
  <c r="BK894" i="3"/>
  <c r="BN893" i="3"/>
  <c r="BL893" i="3"/>
  <c r="BK893" i="3"/>
  <c r="BN892" i="3"/>
  <c r="BL892" i="3"/>
  <c r="BK892" i="3"/>
  <c r="BN891" i="3"/>
  <c r="BL891" i="3"/>
  <c r="BK891" i="3"/>
  <c r="BN890" i="3"/>
  <c r="BL890" i="3"/>
  <c r="BK890" i="3"/>
  <c r="BN889" i="3"/>
  <c r="BL889" i="3"/>
  <c r="BK889" i="3"/>
  <c r="BN888" i="3"/>
  <c r="BL888" i="3"/>
  <c r="BK888" i="3"/>
  <c r="BN887" i="3"/>
  <c r="BL887" i="3"/>
  <c r="BK887" i="3"/>
  <c r="BN886" i="3"/>
  <c r="BL886" i="3"/>
  <c r="BK886" i="3"/>
  <c r="BN885" i="3"/>
  <c r="BL885" i="3"/>
  <c r="BK885" i="3"/>
  <c r="BN884" i="3"/>
  <c r="BL884" i="3"/>
  <c r="BK884" i="3"/>
  <c r="BN883" i="3"/>
  <c r="BL883" i="3"/>
  <c r="BK883" i="3"/>
  <c r="BN882" i="3"/>
  <c r="BL882" i="3"/>
  <c r="BK882" i="3"/>
  <c r="BN881" i="3"/>
  <c r="BL881" i="3"/>
  <c r="BK881" i="3"/>
  <c r="BN880" i="3"/>
  <c r="BL880" i="3"/>
  <c r="BK880" i="3"/>
  <c r="BN879" i="3"/>
  <c r="BL879" i="3"/>
  <c r="BK879" i="3"/>
  <c r="BN878" i="3"/>
  <c r="BL878" i="3"/>
  <c r="BK878" i="3"/>
  <c r="BN877" i="3"/>
  <c r="BL877" i="3"/>
  <c r="BK877" i="3"/>
  <c r="BN876" i="3"/>
  <c r="BL876" i="3"/>
  <c r="BK876" i="3"/>
  <c r="BN875" i="3"/>
  <c r="BL875" i="3"/>
  <c r="BK875" i="3"/>
  <c r="BN874" i="3"/>
  <c r="BL874" i="3"/>
  <c r="BK874" i="3"/>
  <c r="BN873" i="3"/>
  <c r="BL873" i="3"/>
  <c r="BK873" i="3"/>
  <c r="BN872" i="3"/>
  <c r="BL872" i="3"/>
  <c r="BK872" i="3"/>
  <c r="BN871" i="3"/>
  <c r="BL871" i="3"/>
  <c r="BK871" i="3"/>
  <c r="BN870" i="3"/>
  <c r="BL870" i="3"/>
  <c r="BK870" i="3"/>
  <c r="BN869" i="3"/>
  <c r="BL869" i="3"/>
  <c r="BK869" i="3"/>
  <c r="BN868" i="3"/>
  <c r="BL868" i="3"/>
  <c r="BK868" i="3"/>
  <c r="BN867" i="3"/>
  <c r="BL867" i="3"/>
  <c r="BK867" i="3"/>
  <c r="BN866" i="3"/>
  <c r="BL866" i="3"/>
  <c r="BK866" i="3"/>
  <c r="BN865" i="3"/>
  <c r="BL865" i="3"/>
  <c r="BK865" i="3"/>
  <c r="BN864" i="3"/>
  <c r="BL864" i="3"/>
  <c r="BK864" i="3"/>
  <c r="BN863" i="3"/>
  <c r="BL863" i="3"/>
  <c r="BK863" i="3"/>
  <c r="BN862" i="3"/>
  <c r="BL862" i="3"/>
  <c r="BK862" i="3"/>
  <c r="BN861" i="3"/>
  <c r="BL861" i="3"/>
  <c r="BK861" i="3"/>
  <c r="BN860" i="3"/>
  <c r="BL860" i="3"/>
  <c r="BK860" i="3"/>
  <c r="BN859" i="3"/>
  <c r="BL859" i="3"/>
  <c r="BK859" i="3"/>
  <c r="BN858" i="3"/>
  <c r="BL858" i="3"/>
  <c r="BK858" i="3"/>
  <c r="BN857" i="3"/>
  <c r="BL857" i="3"/>
  <c r="BK857" i="3"/>
  <c r="BN856" i="3"/>
  <c r="BL856" i="3"/>
  <c r="BK856" i="3"/>
  <c r="BN855" i="3"/>
  <c r="BL855" i="3"/>
  <c r="BK855" i="3"/>
  <c r="BN854" i="3"/>
  <c r="BL854" i="3"/>
  <c r="BK854" i="3"/>
  <c r="BN853" i="3"/>
  <c r="BL853" i="3"/>
  <c r="BK853" i="3"/>
  <c r="BN852" i="3"/>
  <c r="BL852" i="3"/>
  <c r="BK852" i="3"/>
  <c r="BN851" i="3"/>
  <c r="BL851" i="3"/>
  <c r="BK851" i="3"/>
  <c r="BN850" i="3"/>
  <c r="BL850" i="3"/>
  <c r="BK850" i="3"/>
  <c r="BN849" i="3"/>
  <c r="BL849" i="3"/>
  <c r="BK849" i="3"/>
  <c r="BN848" i="3"/>
  <c r="BL848" i="3"/>
  <c r="BK848" i="3"/>
  <c r="BN847" i="3"/>
  <c r="BL847" i="3"/>
  <c r="BK847" i="3"/>
  <c r="BN846" i="3"/>
  <c r="BL846" i="3"/>
  <c r="BK846" i="3"/>
  <c r="BN845" i="3"/>
  <c r="BL845" i="3"/>
  <c r="BK845" i="3"/>
  <c r="BN844" i="3"/>
  <c r="BL844" i="3"/>
  <c r="BK844" i="3"/>
  <c r="BN843" i="3"/>
  <c r="BL843" i="3"/>
  <c r="BK843" i="3"/>
  <c r="BN842" i="3"/>
  <c r="BL842" i="3"/>
  <c r="BK842" i="3"/>
  <c r="BN841" i="3"/>
  <c r="BL841" i="3"/>
  <c r="BK841" i="3"/>
  <c r="BN840" i="3"/>
  <c r="BL840" i="3"/>
  <c r="BK840" i="3"/>
  <c r="BN839" i="3"/>
  <c r="BL839" i="3"/>
  <c r="BK839" i="3"/>
  <c r="BN838" i="3"/>
  <c r="BL838" i="3"/>
  <c r="BK838" i="3"/>
  <c r="BN837" i="3"/>
  <c r="BL837" i="3"/>
  <c r="BK837" i="3"/>
  <c r="BN836" i="3"/>
  <c r="BL836" i="3"/>
  <c r="BK836" i="3"/>
  <c r="BN835" i="3"/>
  <c r="BL835" i="3"/>
  <c r="BK835" i="3"/>
  <c r="BN834" i="3"/>
  <c r="BL834" i="3"/>
  <c r="BK834" i="3"/>
  <c r="BN833" i="3"/>
  <c r="BL833" i="3"/>
  <c r="BK833" i="3"/>
  <c r="BN832" i="3"/>
  <c r="BL832" i="3"/>
  <c r="BK832" i="3"/>
  <c r="BN831" i="3"/>
  <c r="BL831" i="3"/>
  <c r="BK831" i="3"/>
  <c r="BN830" i="3"/>
  <c r="BL830" i="3"/>
  <c r="BK830" i="3"/>
  <c r="BN829" i="3"/>
  <c r="BL829" i="3"/>
  <c r="BK829" i="3"/>
  <c r="BN828" i="3"/>
  <c r="BL828" i="3"/>
  <c r="BK828" i="3"/>
  <c r="BN827" i="3"/>
  <c r="BL827" i="3"/>
  <c r="BK827" i="3"/>
  <c r="BN826" i="3"/>
  <c r="BL826" i="3"/>
  <c r="BK826" i="3"/>
  <c r="BN825" i="3"/>
  <c r="BL825" i="3"/>
  <c r="BK825" i="3"/>
  <c r="BN824" i="3"/>
  <c r="BL824" i="3"/>
  <c r="BK824" i="3"/>
  <c r="BN823" i="3"/>
  <c r="BL823" i="3"/>
  <c r="BK823" i="3"/>
  <c r="BN822" i="3"/>
  <c r="BL822" i="3"/>
  <c r="BK822" i="3"/>
  <c r="BN821" i="3"/>
  <c r="BL821" i="3"/>
  <c r="BK821" i="3"/>
  <c r="BN820" i="3"/>
  <c r="BL820" i="3"/>
  <c r="BK820" i="3"/>
  <c r="BN819" i="3"/>
  <c r="BL819" i="3"/>
  <c r="BK819" i="3"/>
  <c r="BN818" i="3"/>
  <c r="BL818" i="3"/>
  <c r="BK818" i="3"/>
  <c r="BN817" i="3"/>
  <c r="BL817" i="3"/>
  <c r="BK817" i="3"/>
  <c r="BN816" i="3"/>
  <c r="BL816" i="3"/>
  <c r="BK816" i="3"/>
  <c r="BN815" i="3"/>
  <c r="BL815" i="3"/>
  <c r="BK815" i="3"/>
  <c r="BN814" i="3"/>
  <c r="BL814" i="3"/>
  <c r="BK814" i="3"/>
  <c r="BN813" i="3"/>
  <c r="BL813" i="3"/>
  <c r="BK813" i="3"/>
  <c r="BN812" i="3"/>
  <c r="BL812" i="3"/>
  <c r="BK812" i="3"/>
  <c r="BN811" i="3"/>
  <c r="BL811" i="3"/>
  <c r="BK811" i="3"/>
  <c r="BN810" i="3"/>
  <c r="BL810" i="3"/>
  <c r="BK810" i="3"/>
  <c r="BN809" i="3"/>
  <c r="BL809" i="3"/>
  <c r="BK809" i="3"/>
  <c r="BN808" i="3"/>
  <c r="BL808" i="3"/>
  <c r="BK808" i="3"/>
  <c r="BN807" i="3"/>
  <c r="BL807" i="3"/>
  <c r="BK807" i="3"/>
  <c r="BN806" i="3"/>
  <c r="BL806" i="3"/>
  <c r="BK806" i="3"/>
  <c r="BN805" i="3"/>
  <c r="BL805" i="3"/>
  <c r="BK805" i="3"/>
  <c r="BN804" i="3"/>
  <c r="BL804" i="3"/>
  <c r="BK804" i="3"/>
  <c r="BN803" i="3"/>
  <c r="BL803" i="3"/>
  <c r="BK803" i="3"/>
  <c r="BN802" i="3"/>
  <c r="BL802" i="3"/>
  <c r="BK802" i="3"/>
  <c r="BN801" i="3"/>
  <c r="BL801" i="3"/>
  <c r="BK801" i="3"/>
  <c r="BN800" i="3"/>
  <c r="BL800" i="3"/>
  <c r="BK800" i="3"/>
  <c r="BN799" i="3"/>
  <c r="BL799" i="3"/>
  <c r="BK799" i="3"/>
  <c r="BN798" i="3"/>
  <c r="BL798" i="3"/>
  <c r="BK798" i="3"/>
  <c r="BN797" i="3"/>
  <c r="BL797" i="3"/>
  <c r="BK797" i="3"/>
  <c r="BN796" i="3"/>
  <c r="BL796" i="3"/>
  <c r="BK796" i="3"/>
  <c r="BN795" i="3"/>
  <c r="BL795" i="3"/>
  <c r="BK795" i="3"/>
  <c r="BN794" i="3"/>
  <c r="BL794" i="3"/>
  <c r="BK794" i="3"/>
  <c r="BN793" i="3"/>
  <c r="BL793" i="3"/>
  <c r="BK793" i="3"/>
  <c r="BN792" i="3"/>
  <c r="BL792" i="3"/>
  <c r="BK792" i="3"/>
  <c r="BN791" i="3"/>
  <c r="BL791" i="3"/>
  <c r="BK791" i="3"/>
  <c r="BN790" i="3"/>
  <c r="BL790" i="3"/>
  <c r="BK790" i="3"/>
  <c r="BN789" i="3"/>
  <c r="BL789" i="3"/>
  <c r="BK789" i="3"/>
  <c r="BN788" i="3"/>
  <c r="BL788" i="3"/>
  <c r="BK788" i="3"/>
  <c r="BN787" i="3"/>
  <c r="BL787" i="3"/>
  <c r="BK787" i="3"/>
  <c r="BN786" i="3"/>
  <c r="BL786" i="3"/>
  <c r="BK786" i="3"/>
  <c r="BN785" i="3"/>
  <c r="BL785" i="3"/>
  <c r="BK785" i="3"/>
  <c r="BN784" i="3"/>
  <c r="BL784" i="3"/>
  <c r="BK784" i="3"/>
  <c r="BN783" i="3"/>
  <c r="BL783" i="3"/>
  <c r="BK783" i="3"/>
  <c r="BN782" i="3"/>
  <c r="BL782" i="3"/>
  <c r="BK782" i="3"/>
  <c r="BN781" i="3"/>
  <c r="BL781" i="3"/>
  <c r="BK781" i="3"/>
  <c r="BN780" i="3"/>
  <c r="BL780" i="3"/>
  <c r="BK780" i="3"/>
  <c r="BN779" i="3"/>
  <c r="BL779" i="3"/>
  <c r="BK779" i="3"/>
  <c r="BN778" i="3"/>
  <c r="BL778" i="3"/>
  <c r="BK778" i="3"/>
  <c r="BN777" i="3"/>
  <c r="BL777" i="3"/>
  <c r="BK777" i="3"/>
  <c r="BN776" i="3"/>
  <c r="BL776" i="3"/>
  <c r="BK776" i="3"/>
  <c r="BN775" i="3"/>
  <c r="BL775" i="3"/>
  <c r="BK775" i="3"/>
  <c r="BN774" i="3"/>
  <c r="BL774" i="3"/>
  <c r="BK774" i="3"/>
  <c r="BN773" i="3"/>
  <c r="BL773" i="3"/>
  <c r="BK773" i="3"/>
  <c r="BN772" i="3"/>
  <c r="BL772" i="3"/>
  <c r="BK772" i="3"/>
  <c r="BN771" i="3"/>
  <c r="BL771" i="3"/>
  <c r="BK771" i="3"/>
  <c r="BN770" i="3"/>
  <c r="BL770" i="3"/>
  <c r="BK770" i="3"/>
  <c r="BN769" i="3"/>
  <c r="BL769" i="3"/>
  <c r="BK769" i="3"/>
  <c r="BN768" i="3"/>
  <c r="BL768" i="3"/>
  <c r="BK768" i="3"/>
  <c r="BN767" i="3"/>
  <c r="BL767" i="3"/>
  <c r="BK767" i="3"/>
  <c r="BN766" i="3"/>
  <c r="BL766" i="3"/>
  <c r="BK766" i="3"/>
  <c r="BN765" i="3"/>
  <c r="BL765" i="3"/>
  <c r="BK765" i="3"/>
  <c r="BN764" i="3"/>
  <c r="BL764" i="3"/>
  <c r="BK764" i="3"/>
  <c r="BN763" i="3"/>
  <c r="BL763" i="3"/>
  <c r="BK763" i="3"/>
  <c r="BN762" i="3"/>
  <c r="BL762" i="3"/>
  <c r="BK762" i="3"/>
  <c r="BN761" i="3"/>
  <c r="BL761" i="3"/>
  <c r="BK761" i="3"/>
  <c r="BN760" i="3"/>
  <c r="BL760" i="3"/>
  <c r="BK760" i="3"/>
  <c r="BN759" i="3"/>
  <c r="BL759" i="3"/>
  <c r="BK759" i="3"/>
  <c r="BN758" i="3"/>
  <c r="BL758" i="3"/>
  <c r="BK758" i="3"/>
  <c r="BN757" i="3"/>
  <c r="BL757" i="3"/>
  <c r="BK757" i="3"/>
  <c r="BN756" i="3"/>
  <c r="BL756" i="3"/>
  <c r="BK756" i="3"/>
  <c r="BN755" i="3"/>
  <c r="BL755" i="3"/>
  <c r="BK755" i="3"/>
  <c r="BN754" i="3"/>
  <c r="BL754" i="3"/>
  <c r="BK754" i="3"/>
  <c r="BN753" i="3"/>
  <c r="BL753" i="3"/>
  <c r="BK753" i="3"/>
  <c r="BN752" i="3"/>
  <c r="BL752" i="3"/>
  <c r="BK752" i="3"/>
  <c r="BN751" i="3"/>
  <c r="BL751" i="3"/>
  <c r="BK751" i="3"/>
  <c r="BN750" i="3"/>
  <c r="BL750" i="3"/>
  <c r="BK750" i="3"/>
  <c r="BN749" i="3"/>
  <c r="BL749" i="3"/>
  <c r="BK749" i="3"/>
  <c r="BN748" i="3"/>
  <c r="BL748" i="3"/>
  <c r="BK748" i="3"/>
  <c r="BN747" i="3"/>
  <c r="BL747" i="3"/>
  <c r="BK747" i="3"/>
  <c r="BN746" i="3"/>
  <c r="BL746" i="3"/>
  <c r="BK746" i="3"/>
  <c r="BN745" i="3"/>
  <c r="BL745" i="3"/>
  <c r="BK745" i="3"/>
  <c r="BN744" i="3"/>
  <c r="BL744" i="3"/>
  <c r="BK744" i="3"/>
  <c r="BN743" i="3"/>
  <c r="BL743" i="3"/>
  <c r="BK743" i="3"/>
  <c r="BN742" i="3"/>
  <c r="BL742" i="3"/>
  <c r="BK742" i="3"/>
  <c r="BN741" i="3"/>
  <c r="BL741" i="3"/>
  <c r="BK741" i="3"/>
  <c r="BN740" i="3"/>
  <c r="BL740" i="3"/>
  <c r="BK740" i="3"/>
  <c r="BN739" i="3"/>
  <c r="BL739" i="3"/>
  <c r="BK739" i="3"/>
  <c r="BN738" i="3"/>
  <c r="BL738" i="3"/>
  <c r="BK738" i="3"/>
  <c r="BN737" i="3"/>
  <c r="BL737" i="3"/>
  <c r="BK737" i="3"/>
  <c r="BN736" i="3"/>
  <c r="BL736" i="3"/>
  <c r="BK736" i="3"/>
  <c r="BN735" i="3"/>
  <c r="BL735" i="3"/>
  <c r="BK735" i="3"/>
  <c r="BN734" i="3"/>
  <c r="BL734" i="3"/>
  <c r="BK734" i="3"/>
  <c r="BN733" i="3"/>
  <c r="BL733" i="3"/>
  <c r="BK733" i="3"/>
  <c r="BN732" i="3"/>
  <c r="BL732" i="3"/>
  <c r="BK732" i="3"/>
  <c r="BN731" i="3"/>
  <c r="BL731" i="3"/>
  <c r="BK731" i="3"/>
  <c r="BN730" i="3"/>
  <c r="BL730" i="3"/>
  <c r="BK730" i="3"/>
  <c r="BN729" i="3"/>
  <c r="BL729" i="3"/>
  <c r="BK729" i="3"/>
  <c r="BN728" i="3"/>
  <c r="BL728" i="3"/>
  <c r="BK728" i="3"/>
  <c r="BN727" i="3"/>
  <c r="BL727" i="3"/>
  <c r="BK727" i="3"/>
  <c r="BN726" i="3"/>
  <c r="BL726" i="3"/>
  <c r="BK726" i="3"/>
  <c r="BN725" i="3"/>
  <c r="BL725" i="3"/>
  <c r="BK725" i="3"/>
  <c r="BN724" i="3"/>
  <c r="BL724" i="3"/>
  <c r="BK724" i="3"/>
  <c r="BN723" i="3"/>
  <c r="BL723" i="3"/>
  <c r="BK723" i="3"/>
  <c r="BN722" i="3"/>
  <c r="BL722" i="3"/>
  <c r="BK722" i="3"/>
  <c r="BN721" i="3"/>
  <c r="BL721" i="3"/>
  <c r="BK721" i="3"/>
  <c r="BN720" i="3"/>
  <c r="BL720" i="3"/>
  <c r="BK720" i="3"/>
  <c r="BN719" i="3"/>
  <c r="BL719" i="3"/>
  <c r="BK719" i="3"/>
  <c r="BN718" i="3"/>
  <c r="BL718" i="3"/>
  <c r="BK718" i="3"/>
  <c r="BN717" i="3"/>
  <c r="BL717" i="3"/>
  <c r="BK717" i="3"/>
  <c r="BN716" i="3"/>
  <c r="BL716" i="3"/>
  <c r="BK716" i="3"/>
  <c r="BN715" i="3"/>
  <c r="BL715" i="3"/>
  <c r="BK715" i="3"/>
  <c r="BN714" i="3"/>
  <c r="BL714" i="3"/>
  <c r="BK714" i="3"/>
  <c r="BN713" i="3"/>
  <c r="BL713" i="3"/>
  <c r="BK713" i="3"/>
  <c r="BN712" i="3"/>
  <c r="BL712" i="3"/>
  <c r="BK712" i="3"/>
  <c r="BN711" i="3"/>
  <c r="BL711" i="3"/>
  <c r="BK711" i="3"/>
  <c r="BN710" i="3"/>
  <c r="BL710" i="3"/>
  <c r="BK710" i="3"/>
  <c r="BN709" i="3"/>
  <c r="BL709" i="3"/>
  <c r="BK709" i="3"/>
  <c r="BN708" i="3"/>
  <c r="BL708" i="3"/>
  <c r="BK708" i="3"/>
  <c r="BN707" i="3"/>
  <c r="BL707" i="3"/>
  <c r="BK707" i="3"/>
  <c r="BN706" i="3"/>
  <c r="BL706" i="3"/>
  <c r="BK706" i="3"/>
  <c r="BN705" i="3"/>
  <c r="BL705" i="3"/>
  <c r="BK705" i="3"/>
  <c r="BN704" i="3"/>
  <c r="BL704" i="3"/>
  <c r="BK704" i="3"/>
  <c r="BN703" i="3"/>
  <c r="BL703" i="3"/>
  <c r="BK703" i="3"/>
  <c r="BN702" i="3"/>
  <c r="BL702" i="3"/>
  <c r="BK702" i="3"/>
  <c r="BN701" i="3"/>
  <c r="BL701" i="3"/>
  <c r="BK701" i="3"/>
  <c r="BN700" i="3"/>
  <c r="BL700" i="3"/>
  <c r="BK700" i="3"/>
  <c r="BN699" i="3"/>
  <c r="BL699" i="3"/>
  <c r="BK699" i="3"/>
  <c r="BN698" i="3"/>
  <c r="BL698" i="3"/>
  <c r="BK698" i="3"/>
  <c r="BN697" i="3"/>
  <c r="BL697" i="3"/>
  <c r="BK697" i="3"/>
  <c r="BN696" i="3"/>
  <c r="BL696" i="3"/>
  <c r="BK696" i="3"/>
  <c r="BN695" i="3"/>
  <c r="BL695" i="3"/>
  <c r="BK695" i="3"/>
  <c r="BN694" i="3"/>
  <c r="BL694" i="3"/>
  <c r="BK694" i="3"/>
  <c r="BN693" i="3"/>
  <c r="BL693" i="3"/>
  <c r="BK693" i="3"/>
  <c r="BN692" i="3"/>
  <c r="BL692" i="3"/>
  <c r="BK692" i="3"/>
  <c r="BN691" i="3"/>
  <c r="BL691" i="3"/>
  <c r="BK691" i="3"/>
  <c r="BN690" i="3"/>
  <c r="BL690" i="3"/>
  <c r="BK690" i="3"/>
  <c r="BN689" i="3"/>
  <c r="BL689" i="3"/>
  <c r="BK689" i="3"/>
  <c r="BN688" i="3"/>
  <c r="BL688" i="3"/>
  <c r="BK688" i="3"/>
  <c r="BN687" i="3"/>
  <c r="BL687" i="3"/>
  <c r="BK687" i="3"/>
  <c r="BN686" i="3"/>
  <c r="BL686" i="3"/>
  <c r="BK686" i="3"/>
  <c r="BN685" i="3"/>
  <c r="BL685" i="3"/>
  <c r="BK685" i="3"/>
  <c r="BN684" i="3"/>
  <c r="BL684" i="3"/>
  <c r="BK684" i="3"/>
  <c r="BN683" i="3"/>
  <c r="BL683" i="3"/>
  <c r="BK683" i="3"/>
  <c r="BN682" i="3"/>
  <c r="BL682" i="3"/>
  <c r="BK682" i="3"/>
  <c r="BN681" i="3"/>
  <c r="BL681" i="3"/>
  <c r="BK681" i="3"/>
  <c r="BN680" i="3"/>
  <c r="BL680" i="3"/>
  <c r="BK680" i="3"/>
  <c r="BN679" i="3"/>
  <c r="BL679" i="3"/>
  <c r="BK679" i="3"/>
  <c r="BN678" i="3"/>
  <c r="BL678" i="3"/>
  <c r="BK678" i="3"/>
  <c r="BN677" i="3"/>
  <c r="BL677" i="3"/>
  <c r="BK677" i="3"/>
  <c r="BN676" i="3"/>
  <c r="BL676" i="3"/>
  <c r="BK676" i="3"/>
  <c r="BN675" i="3"/>
  <c r="BL675" i="3"/>
  <c r="BK675" i="3"/>
  <c r="BN674" i="3"/>
  <c r="BL674" i="3"/>
  <c r="BK674" i="3"/>
  <c r="BN673" i="3"/>
  <c r="BL673" i="3"/>
  <c r="BK673" i="3"/>
  <c r="BN672" i="3"/>
  <c r="BL672" i="3"/>
  <c r="BK672" i="3"/>
  <c r="BN671" i="3"/>
  <c r="BL671" i="3"/>
  <c r="BK671" i="3"/>
  <c r="BN670" i="3"/>
  <c r="BL670" i="3"/>
  <c r="BK670" i="3"/>
  <c r="BN669" i="3"/>
  <c r="BL669" i="3"/>
  <c r="BK669" i="3"/>
  <c r="BN668" i="3"/>
  <c r="BL668" i="3"/>
  <c r="BK668" i="3"/>
  <c r="BN667" i="3"/>
  <c r="BL667" i="3"/>
  <c r="BK667" i="3"/>
  <c r="BN666" i="3"/>
  <c r="BL666" i="3"/>
  <c r="BK666" i="3"/>
  <c r="BN665" i="3"/>
  <c r="BL665" i="3"/>
  <c r="BK665" i="3"/>
  <c r="BN664" i="3"/>
  <c r="BL664" i="3"/>
  <c r="BK664" i="3"/>
  <c r="BN663" i="3"/>
  <c r="BL663" i="3"/>
  <c r="BK663" i="3"/>
  <c r="BN662" i="3"/>
  <c r="BL662" i="3"/>
  <c r="BK662" i="3"/>
  <c r="BN661" i="3"/>
  <c r="BL661" i="3"/>
  <c r="BK661" i="3"/>
  <c r="BN660" i="3"/>
  <c r="BL660" i="3"/>
  <c r="BK660" i="3"/>
  <c r="BN659" i="3"/>
  <c r="BL659" i="3"/>
  <c r="BK659" i="3"/>
  <c r="BN658" i="3"/>
  <c r="BL658" i="3"/>
  <c r="BK658" i="3"/>
  <c r="BN657" i="3"/>
  <c r="BL657" i="3"/>
  <c r="BK657" i="3"/>
  <c r="BN656" i="3"/>
  <c r="BL656" i="3"/>
  <c r="BK656" i="3"/>
  <c r="BN655" i="3"/>
  <c r="BL655" i="3"/>
  <c r="BK655" i="3"/>
  <c r="BN654" i="3"/>
  <c r="BL654" i="3"/>
  <c r="BK654" i="3"/>
  <c r="BN653" i="3"/>
  <c r="BL653" i="3"/>
  <c r="BK653" i="3"/>
  <c r="BN652" i="3"/>
  <c r="BL652" i="3"/>
  <c r="BK652" i="3"/>
  <c r="BN651" i="3"/>
  <c r="BL651" i="3"/>
  <c r="BK651" i="3"/>
  <c r="BN650" i="3"/>
  <c r="BL650" i="3"/>
  <c r="BK650" i="3"/>
  <c r="BN649" i="3"/>
  <c r="BL649" i="3"/>
  <c r="BK649" i="3"/>
  <c r="BN648" i="3"/>
  <c r="BL648" i="3"/>
  <c r="BK648" i="3"/>
  <c r="BN647" i="3"/>
  <c r="BL647" i="3"/>
  <c r="BK647" i="3"/>
  <c r="BN646" i="3"/>
  <c r="BL646" i="3"/>
  <c r="BK646" i="3"/>
  <c r="BN645" i="3"/>
  <c r="BL645" i="3"/>
  <c r="BK645" i="3"/>
  <c r="BN644" i="3"/>
  <c r="BL644" i="3"/>
  <c r="BK644" i="3"/>
  <c r="BN643" i="3"/>
  <c r="BL643" i="3"/>
  <c r="BK643" i="3"/>
  <c r="BN642" i="3"/>
  <c r="BL642" i="3"/>
  <c r="BK642" i="3"/>
  <c r="BN641" i="3"/>
  <c r="BL641" i="3"/>
  <c r="BK641" i="3"/>
  <c r="BN640" i="3"/>
  <c r="BL640" i="3"/>
  <c r="BK640" i="3"/>
  <c r="BN639" i="3"/>
  <c r="BL639" i="3"/>
  <c r="BK639" i="3"/>
  <c r="BN638" i="3"/>
  <c r="BL638" i="3"/>
  <c r="BK638" i="3"/>
  <c r="BN637" i="3"/>
  <c r="BL637" i="3"/>
  <c r="BK637" i="3"/>
  <c r="BN636" i="3"/>
  <c r="BL636" i="3"/>
  <c r="BK636" i="3"/>
  <c r="BN635" i="3"/>
  <c r="BL635" i="3"/>
  <c r="BK635" i="3"/>
  <c r="BN634" i="3"/>
  <c r="BL634" i="3"/>
  <c r="BK634" i="3"/>
  <c r="BN633" i="3"/>
  <c r="BL633" i="3"/>
  <c r="BK633" i="3"/>
  <c r="BN632" i="3"/>
  <c r="BL632" i="3"/>
  <c r="BK632" i="3"/>
  <c r="BN631" i="3"/>
  <c r="BL631" i="3"/>
  <c r="BK631" i="3"/>
  <c r="BN630" i="3"/>
  <c r="BL630" i="3"/>
  <c r="BK630" i="3"/>
  <c r="BN629" i="3"/>
  <c r="BL629" i="3"/>
  <c r="BK629" i="3"/>
  <c r="BN628" i="3"/>
  <c r="BL628" i="3"/>
  <c r="BK628" i="3"/>
  <c r="BN627" i="3"/>
  <c r="BL627" i="3"/>
  <c r="BK627" i="3"/>
  <c r="BN626" i="3"/>
  <c r="BL626" i="3"/>
  <c r="BK626" i="3"/>
  <c r="BN625" i="3"/>
  <c r="BL625" i="3"/>
  <c r="BK625" i="3"/>
  <c r="BN624" i="3"/>
  <c r="BL624" i="3"/>
  <c r="BK624" i="3"/>
  <c r="BN623" i="3"/>
  <c r="BL623" i="3"/>
  <c r="BK623" i="3"/>
  <c r="BN622" i="3"/>
  <c r="BL622" i="3"/>
  <c r="BK622" i="3"/>
  <c r="BN621" i="3"/>
  <c r="BL621" i="3"/>
  <c r="BK621" i="3"/>
  <c r="BN620" i="3"/>
  <c r="BL620" i="3"/>
  <c r="BK620" i="3"/>
  <c r="BN619" i="3"/>
  <c r="BL619" i="3"/>
  <c r="BK619" i="3"/>
  <c r="BN618" i="3"/>
  <c r="BL618" i="3"/>
  <c r="BK618" i="3"/>
  <c r="BN617" i="3"/>
  <c r="BL617" i="3"/>
  <c r="BK617" i="3"/>
  <c r="BN616" i="3"/>
  <c r="BL616" i="3"/>
  <c r="BK616" i="3"/>
  <c r="BN615" i="3"/>
  <c r="BL615" i="3"/>
  <c r="BK615" i="3"/>
  <c r="BN614" i="3"/>
  <c r="BL614" i="3"/>
  <c r="BK614" i="3"/>
  <c r="BN613" i="3"/>
  <c r="BL613" i="3"/>
  <c r="BK613" i="3"/>
  <c r="BN612" i="3"/>
  <c r="BL612" i="3"/>
  <c r="BK612" i="3"/>
  <c r="BN611" i="3"/>
  <c r="BL611" i="3"/>
  <c r="BK611" i="3"/>
  <c r="BN610" i="3"/>
  <c r="BL610" i="3"/>
  <c r="BK610" i="3"/>
  <c r="BN609" i="3"/>
  <c r="BL609" i="3"/>
  <c r="BK609" i="3"/>
  <c r="BN608" i="3"/>
  <c r="BL608" i="3"/>
  <c r="BK608" i="3"/>
  <c r="BN607" i="3"/>
  <c r="BL607" i="3"/>
  <c r="BK607" i="3"/>
  <c r="BN606" i="3"/>
  <c r="BL606" i="3"/>
  <c r="BK606" i="3"/>
  <c r="BN605" i="3"/>
  <c r="BL605" i="3"/>
  <c r="BK605" i="3"/>
  <c r="BN604" i="3"/>
  <c r="BL604" i="3"/>
  <c r="BK604" i="3"/>
  <c r="BN603" i="3"/>
  <c r="BL603" i="3"/>
  <c r="BK603" i="3"/>
  <c r="BN602" i="3"/>
  <c r="BL602" i="3"/>
  <c r="BK602" i="3"/>
  <c r="BN601" i="3"/>
  <c r="BL601" i="3"/>
  <c r="BK601" i="3"/>
  <c r="BN600" i="3"/>
  <c r="BL600" i="3"/>
  <c r="BK600" i="3"/>
  <c r="BN599" i="3"/>
  <c r="BL599" i="3"/>
  <c r="BK599" i="3"/>
  <c r="BN598" i="3"/>
  <c r="BL598" i="3"/>
  <c r="BK598" i="3"/>
  <c r="BN597" i="3"/>
  <c r="BL597" i="3"/>
  <c r="BK597" i="3"/>
  <c r="BN596" i="3"/>
  <c r="BL596" i="3"/>
  <c r="BK596" i="3"/>
  <c r="BN595" i="3"/>
  <c r="BL595" i="3"/>
  <c r="BK595" i="3"/>
  <c r="BN594" i="3"/>
  <c r="BL594" i="3"/>
  <c r="BK594" i="3"/>
  <c r="BN593" i="3"/>
  <c r="BL593" i="3"/>
  <c r="BK593" i="3"/>
  <c r="BN592" i="3"/>
  <c r="BL592" i="3"/>
  <c r="BK592" i="3"/>
  <c r="BN591" i="3"/>
  <c r="BL591" i="3"/>
  <c r="BK591" i="3"/>
  <c r="BN590" i="3"/>
  <c r="BL590" i="3"/>
  <c r="BK590" i="3"/>
  <c r="BN589" i="3"/>
  <c r="BL589" i="3"/>
  <c r="BK589" i="3"/>
  <c r="BN588" i="3"/>
  <c r="BL588" i="3"/>
  <c r="BK588" i="3"/>
  <c r="BN587" i="3"/>
  <c r="BL587" i="3"/>
  <c r="BK587" i="3"/>
  <c r="BN586" i="3"/>
  <c r="BL586" i="3"/>
  <c r="BK586" i="3"/>
  <c r="BN585" i="3"/>
  <c r="BL585" i="3"/>
  <c r="BK585" i="3"/>
  <c r="BN584" i="3"/>
  <c r="BL584" i="3"/>
  <c r="BK584" i="3"/>
  <c r="BN583" i="3"/>
  <c r="BL583" i="3"/>
  <c r="BK583" i="3"/>
  <c r="BN582" i="3"/>
  <c r="BL582" i="3"/>
  <c r="BK582" i="3"/>
  <c r="BN581" i="3"/>
  <c r="BL581" i="3"/>
  <c r="BK581" i="3"/>
  <c r="BN580" i="3"/>
  <c r="BL580" i="3"/>
  <c r="BK580" i="3"/>
  <c r="BN579" i="3"/>
  <c r="BL579" i="3"/>
  <c r="BK579" i="3"/>
  <c r="BN578" i="3"/>
  <c r="BL578" i="3"/>
  <c r="BK578" i="3"/>
  <c r="BN577" i="3"/>
  <c r="BL577" i="3"/>
  <c r="BK577" i="3"/>
  <c r="BN576" i="3"/>
  <c r="BL576" i="3"/>
  <c r="BK576" i="3"/>
  <c r="BN575" i="3"/>
  <c r="BL575" i="3"/>
  <c r="BK575" i="3"/>
  <c r="BN574" i="3"/>
  <c r="BL574" i="3"/>
  <c r="BK574" i="3"/>
  <c r="BN573" i="3"/>
  <c r="BL573" i="3"/>
  <c r="BK573" i="3"/>
  <c r="BN572" i="3"/>
  <c r="BL572" i="3"/>
  <c r="BK572" i="3"/>
  <c r="BN571" i="3"/>
  <c r="BL571" i="3"/>
  <c r="BK571" i="3"/>
  <c r="BN570" i="3"/>
  <c r="BL570" i="3"/>
  <c r="BK570" i="3"/>
  <c r="BN569" i="3"/>
  <c r="BL569" i="3"/>
  <c r="BK569" i="3"/>
  <c r="BN568" i="3"/>
  <c r="BL568" i="3"/>
  <c r="BK568" i="3"/>
  <c r="BN567" i="3"/>
  <c r="BL567" i="3"/>
  <c r="BK567" i="3"/>
  <c r="BN566" i="3"/>
  <c r="BL566" i="3"/>
  <c r="BK566" i="3"/>
  <c r="BN565" i="3"/>
  <c r="BL565" i="3"/>
  <c r="BK565" i="3"/>
  <c r="BN564" i="3"/>
  <c r="BL564" i="3"/>
  <c r="BK564" i="3"/>
  <c r="BN563" i="3"/>
  <c r="BL563" i="3"/>
  <c r="BK563" i="3"/>
  <c r="BN562" i="3"/>
  <c r="BL562" i="3"/>
  <c r="BK562" i="3"/>
  <c r="BN561" i="3"/>
  <c r="BL561" i="3"/>
  <c r="BK561" i="3"/>
  <c r="BN560" i="3"/>
  <c r="BL560" i="3"/>
  <c r="BK560" i="3"/>
  <c r="BN559" i="3"/>
  <c r="BL559" i="3"/>
  <c r="BK559" i="3"/>
  <c r="BN558" i="3"/>
  <c r="BL558" i="3"/>
  <c r="BK558" i="3"/>
  <c r="BN557" i="3"/>
  <c r="BL557" i="3"/>
  <c r="BK557" i="3"/>
  <c r="BN556" i="3"/>
  <c r="BL556" i="3"/>
  <c r="BK556" i="3"/>
  <c r="BN555" i="3"/>
  <c r="BL555" i="3"/>
  <c r="BK555" i="3"/>
  <c r="BN554" i="3"/>
  <c r="BL554" i="3"/>
  <c r="BK554" i="3"/>
  <c r="BN553" i="3"/>
  <c r="BL553" i="3"/>
  <c r="BK553" i="3"/>
  <c r="BN552" i="3"/>
  <c r="BL552" i="3"/>
  <c r="BK552" i="3"/>
  <c r="BN551" i="3"/>
  <c r="BL551" i="3"/>
  <c r="BK551" i="3"/>
  <c r="BN550" i="3"/>
  <c r="BL550" i="3"/>
  <c r="BK550" i="3"/>
  <c r="BN549" i="3"/>
  <c r="BL549" i="3"/>
  <c r="BK549" i="3"/>
  <c r="BN548" i="3"/>
  <c r="BL548" i="3"/>
  <c r="BK548" i="3"/>
  <c r="BN547" i="3"/>
  <c r="BL547" i="3"/>
  <c r="BK547" i="3"/>
  <c r="BN546" i="3"/>
  <c r="BL546" i="3"/>
  <c r="BK546" i="3"/>
  <c r="BN545" i="3"/>
  <c r="BL545" i="3"/>
  <c r="BK545" i="3"/>
  <c r="BN544" i="3"/>
  <c r="BL544" i="3"/>
  <c r="BK544" i="3"/>
  <c r="BN543" i="3"/>
  <c r="BL543" i="3"/>
  <c r="BK543" i="3"/>
  <c r="BN542" i="3"/>
  <c r="BL542" i="3"/>
  <c r="BK542" i="3"/>
  <c r="BN541" i="3"/>
  <c r="BL541" i="3"/>
  <c r="BK541" i="3"/>
  <c r="BN540" i="3"/>
  <c r="BL540" i="3"/>
  <c r="BK540" i="3"/>
  <c r="BN539" i="3"/>
  <c r="BL539" i="3"/>
  <c r="BK539" i="3"/>
  <c r="BN538" i="3"/>
  <c r="BL538" i="3"/>
  <c r="BK538" i="3"/>
  <c r="BN537" i="3"/>
  <c r="BL537" i="3"/>
  <c r="BK537" i="3"/>
  <c r="BN536" i="3"/>
  <c r="BL536" i="3"/>
  <c r="BK536" i="3"/>
  <c r="BN535" i="3"/>
  <c r="BL535" i="3"/>
  <c r="BK535" i="3"/>
  <c r="BN534" i="3"/>
  <c r="BL534" i="3"/>
  <c r="BK534" i="3"/>
  <c r="BN533" i="3"/>
  <c r="BL533" i="3"/>
  <c r="BK533" i="3"/>
  <c r="BN532" i="3"/>
  <c r="BL532" i="3"/>
  <c r="BK532" i="3"/>
  <c r="BN531" i="3"/>
  <c r="BL531" i="3"/>
  <c r="BK531" i="3"/>
  <c r="BN530" i="3"/>
  <c r="BL530" i="3"/>
  <c r="BK530" i="3"/>
  <c r="BN529" i="3"/>
  <c r="BL529" i="3"/>
  <c r="BK529" i="3"/>
  <c r="BN528" i="3"/>
  <c r="BL528" i="3"/>
  <c r="BK528" i="3"/>
  <c r="BN527" i="3"/>
  <c r="BL527" i="3"/>
  <c r="BK527" i="3"/>
  <c r="BN526" i="3"/>
  <c r="BL526" i="3"/>
  <c r="BK526" i="3"/>
  <c r="BN525" i="3"/>
  <c r="BL525" i="3"/>
  <c r="BK525" i="3"/>
  <c r="BN524" i="3"/>
  <c r="BL524" i="3"/>
  <c r="BK524" i="3"/>
  <c r="BN523" i="3"/>
  <c r="BL523" i="3"/>
  <c r="BK523" i="3"/>
  <c r="BN522" i="3"/>
  <c r="BL522" i="3"/>
  <c r="BK522" i="3"/>
  <c r="BN521" i="3"/>
  <c r="BL521" i="3"/>
  <c r="BK521" i="3"/>
  <c r="BN520" i="3"/>
  <c r="BL520" i="3"/>
  <c r="BK520" i="3"/>
  <c r="BN519" i="3"/>
  <c r="BL519" i="3"/>
  <c r="BK519" i="3"/>
  <c r="BN518" i="3"/>
  <c r="BL518" i="3"/>
  <c r="BK518" i="3"/>
  <c r="BN517" i="3"/>
  <c r="BL517" i="3"/>
  <c r="BK517" i="3"/>
  <c r="BN516" i="3"/>
  <c r="BL516" i="3"/>
  <c r="BK516" i="3"/>
  <c r="BN515" i="3"/>
  <c r="BL515" i="3"/>
  <c r="BK515" i="3"/>
  <c r="BN514" i="3"/>
  <c r="BL514" i="3"/>
  <c r="BK514" i="3"/>
  <c r="BN513" i="3"/>
  <c r="BL513" i="3"/>
  <c r="BK513" i="3"/>
  <c r="BN512" i="3"/>
  <c r="BL512" i="3"/>
  <c r="BK512" i="3"/>
  <c r="BN511" i="3"/>
  <c r="BL511" i="3"/>
  <c r="BK511" i="3"/>
  <c r="BN510" i="3"/>
  <c r="BL510" i="3"/>
  <c r="BK510" i="3"/>
  <c r="BN509" i="3"/>
  <c r="BL509" i="3"/>
  <c r="BK509" i="3"/>
  <c r="BN508" i="3"/>
  <c r="BL508" i="3"/>
  <c r="BK508" i="3"/>
  <c r="BN507" i="3"/>
  <c r="BL507" i="3"/>
  <c r="BK507" i="3"/>
  <c r="BN506" i="3"/>
  <c r="BL506" i="3"/>
  <c r="BK506" i="3"/>
  <c r="BN505" i="3"/>
  <c r="BL505" i="3"/>
  <c r="BK505" i="3"/>
  <c r="BN504" i="3"/>
  <c r="BL504" i="3"/>
  <c r="BK504" i="3"/>
  <c r="BN503" i="3"/>
  <c r="BL503" i="3"/>
  <c r="BK503" i="3"/>
  <c r="BN502" i="3"/>
  <c r="BL502" i="3"/>
  <c r="BK502" i="3"/>
  <c r="BN501" i="3"/>
  <c r="BL501" i="3"/>
  <c r="BK501" i="3"/>
  <c r="BN500" i="3"/>
  <c r="BL500" i="3"/>
  <c r="BK500" i="3"/>
  <c r="BN499" i="3"/>
  <c r="BL499" i="3"/>
  <c r="BK499" i="3"/>
  <c r="BN498" i="3"/>
  <c r="BL498" i="3"/>
  <c r="BK498" i="3"/>
  <c r="BN497" i="3"/>
  <c r="BL497" i="3"/>
  <c r="BK497" i="3"/>
  <c r="BN496" i="3"/>
  <c r="BL496" i="3"/>
  <c r="BK496" i="3"/>
  <c r="BN495" i="3"/>
  <c r="BL495" i="3"/>
  <c r="BK495" i="3"/>
  <c r="BN494" i="3"/>
  <c r="BL494" i="3"/>
  <c r="BK494" i="3"/>
  <c r="BN493" i="3"/>
  <c r="BL493" i="3"/>
  <c r="BK493" i="3"/>
  <c r="BN492" i="3"/>
  <c r="BL492" i="3"/>
  <c r="BK492" i="3"/>
  <c r="BN491" i="3"/>
  <c r="BL491" i="3"/>
  <c r="BK491" i="3"/>
  <c r="BN490" i="3"/>
  <c r="BL490" i="3"/>
  <c r="BK490" i="3"/>
  <c r="BN489" i="3"/>
  <c r="BL489" i="3"/>
  <c r="BK489" i="3"/>
  <c r="BN488" i="3"/>
  <c r="BL488" i="3"/>
  <c r="BK488" i="3"/>
  <c r="BN487" i="3"/>
  <c r="BL487" i="3"/>
  <c r="BK487" i="3"/>
  <c r="BN486" i="3"/>
  <c r="BL486" i="3"/>
  <c r="BK486" i="3"/>
  <c r="BN485" i="3"/>
  <c r="BL485" i="3"/>
  <c r="BK485" i="3"/>
  <c r="BN484" i="3"/>
  <c r="BL484" i="3"/>
  <c r="BK484" i="3"/>
  <c r="BN483" i="3"/>
  <c r="BL483" i="3"/>
  <c r="BK483" i="3"/>
  <c r="BN482" i="3"/>
  <c r="BL482" i="3"/>
  <c r="BK482" i="3"/>
  <c r="BN481" i="3"/>
  <c r="BL481" i="3"/>
  <c r="BK481" i="3"/>
  <c r="BN480" i="3"/>
  <c r="BL480" i="3"/>
  <c r="BK480" i="3"/>
  <c r="BN479" i="3"/>
  <c r="BL479" i="3"/>
  <c r="BK479" i="3"/>
  <c r="BN478" i="3"/>
  <c r="BL478" i="3"/>
  <c r="BK478" i="3"/>
  <c r="BN477" i="3"/>
  <c r="BL477" i="3"/>
  <c r="BK477" i="3"/>
  <c r="BN476" i="3"/>
  <c r="BL476" i="3"/>
  <c r="BK476" i="3"/>
  <c r="BN475" i="3"/>
  <c r="BL475" i="3"/>
  <c r="BK475" i="3"/>
  <c r="BN474" i="3"/>
  <c r="BL474" i="3"/>
  <c r="BK474" i="3"/>
  <c r="BN473" i="3"/>
  <c r="BL473" i="3"/>
  <c r="BK473" i="3"/>
  <c r="BN472" i="3"/>
  <c r="BL472" i="3"/>
  <c r="BK472" i="3"/>
  <c r="BN471" i="3"/>
  <c r="BL471" i="3"/>
  <c r="BK471" i="3"/>
  <c r="BN470" i="3"/>
  <c r="BL470" i="3"/>
  <c r="BK470" i="3"/>
  <c r="BN469" i="3"/>
  <c r="BL469" i="3"/>
  <c r="BK469" i="3"/>
  <c r="BN468" i="3"/>
  <c r="BL468" i="3"/>
  <c r="BK468" i="3"/>
  <c r="BN467" i="3"/>
  <c r="BL467" i="3"/>
  <c r="BK467" i="3"/>
  <c r="BN466" i="3"/>
  <c r="BL466" i="3"/>
  <c r="BK466" i="3"/>
  <c r="BN465" i="3"/>
  <c r="BL465" i="3"/>
  <c r="BK465" i="3"/>
  <c r="BN464" i="3"/>
  <c r="BL464" i="3"/>
  <c r="BK464" i="3"/>
  <c r="BN463" i="3"/>
  <c r="BL463" i="3"/>
  <c r="BK463" i="3"/>
  <c r="BN462" i="3"/>
  <c r="BL462" i="3"/>
  <c r="BK462" i="3"/>
  <c r="BN461" i="3"/>
  <c r="BL461" i="3"/>
  <c r="BK461" i="3"/>
  <c r="BN460" i="3"/>
  <c r="BL460" i="3"/>
  <c r="BK460" i="3"/>
  <c r="BN459" i="3"/>
  <c r="BL459" i="3"/>
  <c r="BK459" i="3"/>
  <c r="BN458" i="3"/>
  <c r="BL458" i="3"/>
  <c r="BK458" i="3"/>
  <c r="BN457" i="3"/>
  <c r="BL457" i="3"/>
  <c r="BK457" i="3"/>
  <c r="BN456" i="3"/>
  <c r="BL456" i="3"/>
  <c r="BK456" i="3"/>
  <c r="BN455" i="3"/>
  <c r="BL455" i="3"/>
  <c r="BK455" i="3"/>
  <c r="BN454" i="3"/>
  <c r="BL454" i="3"/>
  <c r="BK454" i="3"/>
  <c r="BN453" i="3"/>
  <c r="BL453" i="3"/>
  <c r="BK453" i="3"/>
  <c r="BN452" i="3"/>
  <c r="BL452" i="3"/>
  <c r="BK452" i="3"/>
  <c r="BN451" i="3"/>
  <c r="BL451" i="3"/>
  <c r="BK451" i="3"/>
  <c r="BN450" i="3"/>
  <c r="BL450" i="3"/>
  <c r="BK450" i="3"/>
  <c r="BN449" i="3"/>
  <c r="BL449" i="3"/>
  <c r="BK449" i="3"/>
  <c r="BN448" i="3"/>
  <c r="BL448" i="3"/>
  <c r="BK448" i="3"/>
  <c r="BN447" i="3"/>
  <c r="BL447" i="3"/>
  <c r="BK447" i="3"/>
  <c r="BN446" i="3"/>
  <c r="BL446" i="3"/>
  <c r="BK446" i="3"/>
  <c r="BN445" i="3"/>
  <c r="BL445" i="3"/>
  <c r="BK445" i="3"/>
  <c r="BN444" i="3"/>
  <c r="BL444" i="3"/>
  <c r="BK444" i="3"/>
  <c r="BN443" i="3"/>
  <c r="BL443" i="3"/>
  <c r="BK443" i="3"/>
  <c r="BN442" i="3"/>
  <c r="BL442" i="3"/>
  <c r="BK442" i="3"/>
  <c r="BN441" i="3"/>
  <c r="BL441" i="3"/>
  <c r="BK441" i="3"/>
  <c r="BN440" i="3"/>
  <c r="BL440" i="3"/>
  <c r="BK440" i="3"/>
  <c r="BN439" i="3"/>
  <c r="BL439" i="3"/>
  <c r="BK439" i="3"/>
  <c r="BN438" i="3"/>
  <c r="BL438" i="3"/>
  <c r="BK438" i="3"/>
  <c r="BN437" i="3"/>
  <c r="BL437" i="3"/>
  <c r="BK437" i="3"/>
  <c r="BN436" i="3"/>
  <c r="BL436" i="3"/>
  <c r="BK436" i="3"/>
  <c r="BN435" i="3"/>
  <c r="BL435" i="3"/>
  <c r="BK435" i="3"/>
  <c r="BN434" i="3"/>
  <c r="BL434" i="3"/>
  <c r="BK434" i="3"/>
  <c r="BN433" i="3"/>
  <c r="BL433" i="3"/>
  <c r="BK433" i="3"/>
  <c r="BN432" i="3"/>
  <c r="BL432" i="3"/>
  <c r="BK432" i="3"/>
  <c r="BN431" i="3"/>
  <c r="BL431" i="3"/>
  <c r="BK431" i="3"/>
  <c r="BN430" i="3"/>
  <c r="BL430" i="3"/>
  <c r="BK430" i="3"/>
  <c r="BN429" i="3"/>
  <c r="BL429" i="3"/>
  <c r="BK429" i="3"/>
  <c r="BN428" i="3"/>
  <c r="BL428" i="3"/>
  <c r="BK428" i="3"/>
  <c r="BN427" i="3"/>
  <c r="BL427" i="3"/>
  <c r="BK427" i="3"/>
  <c r="BN426" i="3"/>
  <c r="BL426" i="3"/>
  <c r="BK426" i="3"/>
  <c r="BN425" i="3"/>
  <c r="BL425" i="3"/>
  <c r="BK425" i="3"/>
  <c r="BN424" i="3"/>
  <c r="BL424" i="3"/>
  <c r="BK424" i="3"/>
  <c r="BN423" i="3"/>
  <c r="BL423" i="3"/>
  <c r="BK423" i="3"/>
  <c r="BN422" i="3"/>
  <c r="BL422" i="3"/>
  <c r="BK422" i="3"/>
  <c r="BN421" i="3"/>
  <c r="BL421" i="3"/>
  <c r="BK421" i="3"/>
  <c r="BN420" i="3"/>
  <c r="BL420" i="3"/>
  <c r="BK420" i="3"/>
  <c r="BN419" i="3"/>
  <c r="BL419" i="3"/>
  <c r="BK419" i="3"/>
  <c r="BN418" i="3"/>
  <c r="BL418" i="3"/>
  <c r="BK418" i="3"/>
  <c r="BN417" i="3"/>
  <c r="BL417" i="3"/>
  <c r="BK417" i="3"/>
  <c r="BN416" i="3"/>
  <c r="BL416" i="3"/>
  <c r="BK416" i="3"/>
  <c r="BN415" i="3"/>
  <c r="BL415" i="3"/>
  <c r="BK415" i="3"/>
  <c r="BN414" i="3"/>
  <c r="BL414" i="3"/>
  <c r="BK414" i="3"/>
  <c r="BN413" i="3"/>
  <c r="BL413" i="3"/>
  <c r="BK413" i="3"/>
  <c r="BN412" i="3"/>
  <c r="BL412" i="3"/>
  <c r="BK412" i="3"/>
  <c r="BN411" i="3"/>
  <c r="BL411" i="3"/>
  <c r="BK411" i="3"/>
  <c r="BN410" i="3"/>
  <c r="BL410" i="3"/>
  <c r="BK410" i="3"/>
  <c r="BN409" i="3"/>
  <c r="BL409" i="3"/>
  <c r="BK409" i="3"/>
  <c r="BN408" i="3"/>
  <c r="BL408" i="3"/>
  <c r="BK408" i="3"/>
  <c r="BN407" i="3"/>
  <c r="BL407" i="3"/>
  <c r="BK407" i="3"/>
  <c r="BN406" i="3"/>
  <c r="BL406" i="3"/>
  <c r="BK406" i="3"/>
  <c r="BN405" i="3"/>
  <c r="BL405" i="3"/>
  <c r="BK405" i="3"/>
  <c r="BN404" i="3"/>
  <c r="BL404" i="3"/>
  <c r="BK404" i="3"/>
  <c r="BN403" i="3"/>
  <c r="BL403" i="3"/>
  <c r="BK403" i="3"/>
  <c r="BN402" i="3"/>
  <c r="BL402" i="3"/>
  <c r="BK402" i="3"/>
  <c r="BN401" i="3"/>
  <c r="BL401" i="3"/>
  <c r="BK401" i="3"/>
  <c r="BN400" i="3"/>
  <c r="BL400" i="3"/>
  <c r="BK400" i="3"/>
  <c r="BN399" i="3"/>
  <c r="BL399" i="3"/>
  <c r="BK399" i="3"/>
  <c r="BN398" i="3"/>
  <c r="BL398" i="3"/>
  <c r="BK398" i="3"/>
  <c r="BN397" i="3"/>
  <c r="BL397" i="3"/>
  <c r="BK397" i="3"/>
  <c r="BN396" i="3"/>
  <c r="BL396" i="3"/>
  <c r="BK396" i="3"/>
  <c r="BN395" i="3"/>
  <c r="BL395" i="3"/>
  <c r="BK395" i="3"/>
  <c r="BN394" i="3"/>
  <c r="BL394" i="3"/>
  <c r="BK394" i="3"/>
  <c r="BN393" i="3"/>
  <c r="BL393" i="3"/>
  <c r="BK393" i="3"/>
  <c r="BN392" i="3"/>
  <c r="BL392" i="3"/>
  <c r="BK392" i="3"/>
  <c r="BN391" i="3"/>
  <c r="BL391" i="3"/>
  <c r="BK391" i="3"/>
  <c r="BN390" i="3"/>
  <c r="BL390" i="3"/>
  <c r="BK390" i="3"/>
  <c r="BN389" i="3"/>
  <c r="BL389" i="3"/>
  <c r="BK389" i="3"/>
  <c r="BN388" i="3"/>
  <c r="BL388" i="3"/>
  <c r="BK388" i="3"/>
  <c r="BN387" i="3"/>
  <c r="BL387" i="3"/>
  <c r="BK387" i="3"/>
  <c r="BN386" i="3"/>
  <c r="BL386" i="3"/>
  <c r="BK386" i="3"/>
  <c r="BN385" i="3"/>
  <c r="BL385" i="3"/>
  <c r="BK385" i="3"/>
  <c r="BN384" i="3"/>
  <c r="BL384" i="3"/>
  <c r="BK384" i="3"/>
  <c r="BN383" i="3"/>
  <c r="BL383" i="3"/>
  <c r="BK383" i="3"/>
  <c r="BN382" i="3"/>
  <c r="BL382" i="3"/>
  <c r="BK382" i="3"/>
  <c r="BN381" i="3"/>
  <c r="BL381" i="3"/>
  <c r="BK381" i="3"/>
  <c r="BN380" i="3"/>
  <c r="BL380" i="3"/>
  <c r="BK380" i="3"/>
  <c r="BN379" i="3"/>
  <c r="BL379" i="3"/>
  <c r="BK379" i="3"/>
  <c r="BN378" i="3"/>
  <c r="BL378" i="3"/>
  <c r="BK378" i="3"/>
  <c r="BN377" i="3"/>
  <c r="BL377" i="3"/>
  <c r="BK377" i="3"/>
  <c r="BN376" i="3"/>
  <c r="BL376" i="3"/>
  <c r="BK376" i="3"/>
  <c r="BN375" i="3"/>
  <c r="BL375" i="3"/>
  <c r="BK375" i="3"/>
  <c r="BN374" i="3"/>
  <c r="BL374" i="3"/>
  <c r="BK374" i="3"/>
  <c r="BN373" i="3"/>
  <c r="BL373" i="3"/>
  <c r="BK373" i="3"/>
  <c r="BN372" i="3"/>
  <c r="BL372" i="3"/>
  <c r="BK372" i="3"/>
  <c r="BN371" i="3"/>
  <c r="BL371" i="3"/>
  <c r="BK371" i="3"/>
  <c r="BN370" i="3"/>
  <c r="BL370" i="3"/>
  <c r="BK370" i="3"/>
  <c r="BN369" i="3"/>
  <c r="BL369" i="3"/>
  <c r="BK369" i="3"/>
  <c r="BN368" i="3"/>
  <c r="BL368" i="3"/>
  <c r="BK368" i="3"/>
  <c r="BN367" i="3"/>
  <c r="BL367" i="3"/>
  <c r="BK367" i="3"/>
  <c r="BN366" i="3"/>
  <c r="BL366" i="3"/>
  <c r="BK366" i="3"/>
  <c r="BN365" i="3"/>
  <c r="BL365" i="3"/>
  <c r="BK365" i="3"/>
  <c r="BN364" i="3"/>
  <c r="BL364" i="3"/>
  <c r="BK364" i="3"/>
  <c r="BN363" i="3"/>
  <c r="BL363" i="3"/>
  <c r="BK363" i="3"/>
  <c r="BN362" i="3"/>
  <c r="BL362" i="3"/>
  <c r="BK362" i="3"/>
  <c r="BN361" i="3"/>
  <c r="BL361" i="3"/>
  <c r="BK361" i="3"/>
  <c r="BN360" i="3"/>
  <c r="BL360" i="3"/>
  <c r="BK360" i="3"/>
  <c r="BN359" i="3"/>
  <c r="BL359" i="3"/>
  <c r="BK359" i="3"/>
  <c r="BN358" i="3"/>
  <c r="BL358" i="3"/>
  <c r="BK358" i="3"/>
  <c r="BN357" i="3"/>
  <c r="BL357" i="3"/>
  <c r="BK357" i="3"/>
  <c r="BN356" i="3"/>
  <c r="BL356" i="3"/>
  <c r="BK356" i="3"/>
  <c r="BN355" i="3"/>
  <c r="BL355" i="3"/>
  <c r="BK355" i="3"/>
  <c r="BN354" i="3"/>
  <c r="BL354" i="3"/>
  <c r="BK354" i="3"/>
  <c r="BN353" i="3"/>
  <c r="BL353" i="3"/>
  <c r="BK353" i="3"/>
  <c r="BN352" i="3"/>
  <c r="BL352" i="3"/>
  <c r="BK352" i="3"/>
  <c r="BN351" i="3"/>
  <c r="BL351" i="3"/>
  <c r="BK351" i="3"/>
  <c r="BN350" i="3"/>
  <c r="BL350" i="3"/>
  <c r="BK350" i="3"/>
  <c r="BN349" i="3"/>
  <c r="BL349" i="3"/>
  <c r="BK349" i="3"/>
  <c r="BN348" i="3"/>
  <c r="BL348" i="3"/>
  <c r="BK348" i="3"/>
  <c r="BN347" i="3"/>
  <c r="BL347" i="3"/>
  <c r="BK347" i="3"/>
  <c r="BN346" i="3"/>
  <c r="BL346" i="3"/>
  <c r="BK346" i="3"/>
  <c r="BN345" i="3"/>
  <c r="BL345" i="3"/>
  <c r="BK345" i="3"/>
  <c r="BN344" i="3"/>
  <c r="BL344" i="3"/>
  <c r="BK344" i="3"/>
  <c r="BN343" i="3"/>
  <c r="BL343" i="3"/>
  <c r="BK343" i="3"/>
  <c r="BN342" i="3"/>
  <c r="BL342" i="3"/>
  <c r="BK342" i="3"/>
  <c r="BN341" i="3"/>
  <c r="BL341" i="3"/>
  <c r="BK341" i="3"/>
  <c r="BN340" i="3"/>
  <c r="BL340" i="3"/>
  <c r="BK340" i="3"/>
  <c r="BN339" i="3"/>
  <c r="BL339" i="3"/>
  <c r="BK339" i="3"/>
  <c r="BN338" i="3"/>
  <c r="BL338" i="3"/>
  <c r="BK338" i="3"/>
  <c r="BN337" i="3"/>
  <c r="BL337" i="3"/>
  <c r="BK337" i="3"/>
  <c r="BN336" i="3"/>
  <c r="BL336" i="3"/>
  <c r="BK336" i="3"/>
  <c r="BN335" i="3"/>
  <c r="BL335" i="3"/>
  <c r="BK335" i="3"/>
  <c r="BN334" i="3"/>
  <c r="BL334" i="3"/>
  <c r="BK334" i="3"/>
  <c r="BN333" i="3"/>
  <c r="BL333" i="3"/>
  <c r="BK333" i="3"/>
  <c r="BN332" i="3"/>
  <c r="BL332" i="3"/>
  <c r="BK332" i="3"/>
  <c r="BN331" i="3"/>
  <c r="BL331" i="3"/>
  <c r="BK331" i="3"/>
  <c r="BN330" i="3"/>
  <c r="BL330" i="3"/>
  <c r="BK330" i="3"/>
  <c r="BN329" i="3"/>
  <c r="BL329" i="3"/>
  <c r="BK329" i="3"/>
  <c r="BN328" i="3"/>
  <c r="BL328" i="3"/>
  <c r="BK328" i="3"/>
  <c r="BN327" i="3"/>
  <c r="BL327" i="3"/>
  <c r="BK327" i="3"/>
  <c r="BN326" i="3"/>
  <c r="BL326" i="3"/>
  <c r="BK326" i="3"/>
  <c r="BN325" i="3"/>
  <c r="BL325" i="3"/>
  <c r="BK325" i="3"/>
  <c r="BN324" i="3"/>
  <c r="BL324" i="3"/>
  <c r="BK324" i="3"/>
  <c r="BN323" i="3"/>
  <c r="BL323" i="3"/>
  <c r="BK323" i="3"/>
  <c r="BN322" i="3"/>
  <c r="BL322" i="3"/>
  <c r="BK322" i="3"/>
  <c r="BN321" i="3"/>
  <c r="BL321" i="3"/>
  <c r="BK321" i="3"/>
  <c r="BN320" i="3"/>
  <c r="BL320" i="3"/>
  <c r="BK320" i="3"/>
  <c r="BN319" i="3"/>
  <c r="BL319" i="3"/>
  <c r="BK319" i="3"/>
  <c r="BN318" i="3"/>
  <c r="BL318" i="3"/>
  <c r="BK318" i="3"/>
  <c r="BN317" i="3"/>
  <c r="BL317" i="3"/>
  <c r="BK317" i="3"/>
  <c r="BN316" i="3"/>
  <c r="BL316" i="3"/>
  <c r="BK316" i="3"/>
  <c r="BN315" i="3"/>
  <c r="BL315" i="3"/>
  <c r="BK315" i="3"/>
  <c r="BN314" i="3"/>
  <c r="BL314" i="3"/>
  <c r="BK314" i="3"/>
  <c r="BN313" i="3"/>
  <c r="BL313" i="3"/>
  <c r="BK313" i="3"/>
  <c r="BN312" i="3"/>
  <c r="BL312" i="3"/>
  <c r="BK312" i="3"/>
  <c r="BN311" i="3"/>
  <c r="BL311" i="3"/>
  <c r="BK311" i="3"/>
  <c r="BN310" i="3"/>
  <c r="BL310" i="3"/>
  <c r="BK310" i="3"/>
  <c r="BN309" i="3"/>
  <c r="BL309" i="3"/>
  <c r="BK309" i="3"/>
  <c r="BN308" i="3"/>
  <c r="BL308" i="3"/>
  <c r="BK308" i="3"/>
  <c r="BN307" i="3"/>
  <c r="BL307" i="3"/>
  <c r="BK307" i="3"/>
  <c r="BN306" i="3"/>
  <c r="BL306" i="3"/>
  <c r="BK306" i="3"/>
  <c r="BN305" i="3"/>
  <c r="BL305" i="3"/>
  <c r="BK305" i="3"/>
  <c r="BN304" i="3"/>
  <c r="BL304" i="3"/>
  <c r="BK304" i="3"/>
  <c r="BN303" i="3"/>
  <c r="BL303" i="3"/>
  <c r="BK303" i="3"/>
  <c r="BN302" i="3"/>
  <c r="BL302" i="3"/>
  <c r="BK302" i="3"/>
  <c r="BN301" i="3"/>
  <c r="BL301" i="3"/>
  <c r="BK301" i="3"/>
  <c r="BN300" i="3"/>
  <c r="BL300" i="3"/>
  <c r="BK300" i="3"/>
  <c r="BN299" i="3"/>
  <c r="BL299" i="3"/>
  <c r="BK299" i="3"/>
  <c r="BN298" i="3"/>
  <c r="BL298" i="3"/>
  <c r="BK298" i="3"/>
  <c r="BN297" i="3"/>
  <c r="BL297" i="3"/>
  <c r="BK297" i="3"/>
  <c r="BN296" i="3"/>
  <c r="BL296" i="3"/>
  <c r="BK296" i="3"/>
  <c r="BN295" i="3"/>
  <c r="BL295" i="3"/>
  <c r="BK295" i="3"/>
  <c r="BN294" i="3"/>
  <c r="BL294" i="3"/>
  <c r="BK294" i="3"/>
  <c r="BN293" i="3"/>
  <c r="BL293" i="3"/>
  <c r="BK293" i="3"/>
  <c r="BN292" i="3"/>
  <c r="BL292" i="3"/>
  <c r="BK292" i="3"/>
  <c r="BN291" i="3"/>
  <c r="BL291" i="3"/>
  <c r="BK291" i="3"/>
  <c r="BN290" i="3"/>
  <c r="BL290" i="3"/>
  <c r="BK290" i="3"/>
  <c r="BN289" i="3"/>
  <c r="BL289" i="3"/>
  <c r="BK289" i="3"/>
  <c r="BN288" i="3"/>
  <c r="BL288" i="3"/>
  <c r="BK288" i="3"/>
  <c r="BN287" i="3"/>
  <c r="BL287" i="3"/>
  <c r="BK287" i="3"/>
  <c r="BN286" i="3"/>
  <c r="BL286" i="3"/>
  <c r="BK286" i="3"/>
  <c r="BN285" i="3"/>
  <c r="BL285" i="3"/>
  <c r="BK285" i="3"/>
  <c r="BN284" i="3"/>
  <c r="BL284" i="3"/>
  <c r="BK284" i="3"/>
  <c r="BN283" i="3"/>
  <c r="BL283" i="3"/>
  <c r="BK283" i="3"/>
  <c r="BN282" i="3"/>
  <c r="BL282" i="3"/>
  <c r="BK282" i="3"/>
  <c r="BN281" i="3"/>
  <c r="BL281" i="3"/>
  <c r="BK281" i="3"/>
  <c r="BN280" i="3"/>
  <c r="BL280" i="3"/>
  <c r="BK280" i="3"/>
  <c r="BN279" i="3"/>
  <c r="BL279" i="3"/>
  <c r="BK279" i="3"/>
  <c r="BN278" i="3"/>
  <c r="BL278" i="3"/>
  <c r="BK278" i="3"/>
  <c r="BN277" i="3"/>
  <c r="BL277" i="3"/>
  <c r="BK277" i="3"/>
  <c r="BN276" i="3"/>
  <c r="BL276" i="3"/>
  <c r="BK276" i="3"/>
  <c r="BN275" i="3"/>
  <c r="BL275" i="3"/>
  <c r="BK275" i="3"/>
  <c r="BN274" i="3"/>
  <c r="BL274" i="3"/>
  <c r="BK274" i="3"/>
  <c r="BN273" i="3"/>
  <c r="BL273" i="3"/>
  <c r="BK273" i="3"/>
  <c r="BN272" i="3"/>
  <c r="BL272" i="3"/>
  <c r="BK272" i="3"/>
  <c r="BN271" i="3"/>
  <c r="BL271" i="3"/>
  <c r="BK271" i="3"/>
  <c r="BN270" i="3"/>
  <c r="BL270" i="3"/>
  <c r="BK270" i="3"/>
  <c r="BN269" i="3"/>
  <c r="BL269" i="3"/>
  <c r="BK269" i="3"/>
  <c r="BN268" i="3"/>
  <c r="BL268" i="3"/>
  <c r="BK268" i="3"/>
  <c r="BN267" i="3"/>
  <c r="BL267" i="3"/>
  <c r="BK267" i="3"/>
  <c r="BN266" i="3"/>
  <c r="BL266" i="3"/>
  <c r="BK266" i="3"/>
  <c r="BN265" i="3"/>
  <c r="BL265" i="3"/>
  <c r="BK265" i="3"/>
  <c r="BN264" i="3"/>
  <c r="BL264" i="3"/>
  <c r="BK264" i="3"/>
  <c r="BN263" i="3"/>
  <c r="BL263" i="3"/>
  <c r="BK263" i="3"/>
  <c r="BN262" i="3"/>
  <c r="BL262" i="3"/>
  <c r="BK262" i="3"/>
  <c r="BN261" i="3"/>
  <c r="BL261" i="3"/>
  <c r="BK261" i="3"/>
  <c r="BN260" i="3"/>
  <c r="BL260" i="3"/>
  <c r="BK260" i="3"/>
  <c r="BN259" i="3"/>
  <c r="BL259" i="3"/>
  <c r="BK259" i="3"/>
  <c r="BN258" i="3"/>
  <c r="BL258" i="3"/>
  <c r="BK258" i="3"/>
  <c r="BN257" i="3"/>
  <c r="BL257" i="3"/>
  <c r="BK257" i="3"/>
  <c r="BN256" i="3"/>
  <c r="BL256" i="3"/>
  <c r="BK256" i="3"/>
  <c r="BN255" i="3"/>
  <c r="BL255" i="3"/>
  <c r="BK255" i="3"/>
  <c r="BN254" i="3"/>
  <c r="BL254" i="3"/>
  <c r="BK254" i="3"/>
  <c r="BN253" i="3"/>
  <c r="BL253" i="3"/>
  <c r="BK253" i="3"/>
  <c r="BN252" i="3"/>
  <c r="BL252" i="3"/>
  <c r="BK252" i="3"/>
  <c r="BN251" i="3"/>
  <c r="BL251" i="3"/>
  <c r="BK251" i="3"/>
  <c r="BN250" i="3"/>
  <c r="BL250" i="3"/>
  <c r="BK250" i="3"/>
  <c r="BN249" i="3"/>
  <c r="BL249" i="3"/>
  <c r="BK249" i="3"/>
  <c r="BN248" i="3"/>
  <c r="BL248" i="3"/>
  <c r="BK248" i="3"/>
  <c r="BN247" i="3"/>
  <c r="BL247" i="3"/>
  <c r="BK247" i="3"/>
  <c r="BN246" i="3"/>
  <c r="BL246" i="3"/>
  <c r="BK246" i="3"/>
  <c r="BN245" i="3"/>
  <c r="BL245" i="3"/>
  <c r="BK245" i="3"/>
  <c r="BN244" i="3"/>
  <c r="BL244" i="3"/>
  <c r="BK244" i="3"/>
  <c r="BN243" i="3"/>
  <c r="BL243" i="3"/>
  <c r="BK243" i="3"/>
  <c r="BN242" i="3"/>
  <c r="BL242" i="3"/>
  <c r="BK242" i="3"/>
  <c r="BN241" i="3"/>
  <c r="BL241" i="3"/>
  <c r="BK241" i="3"/>
  <c r="BN240" i="3"/>
  <c r="BL240" i="3"/>
  <c r="BK240" i="3"/>
  <c r="BN239" i="3"/>
  <c r="BL239" i="3"/>
  <c r="BK239" i="3"/>
  <c r="BN238" i="3"/>
  <c r="BL238" i="3"/>
  <c r="BK238" i="3"/>
  <c r="BN237" i="3"/>
  <c r="BL237" i="3"/>
  <c r="BK237" i="3"/>
  <c r="BN236" i="3"/>
  <c r="BL236" i="3"/>
  <c r="BK236" i="3"/>
  <c r="BN235" i="3"/>
  <c r="BL235" i="3"/>
  <c r="BK235" i="3"/>
  <c r="BN234" i="3"/>
  <c r="BL234" i="3"/>
  <c r="BK234" i="3"/>
  <c r="BN233" i="3"/>
  <c r="BL233" i="3"/>
  <c r="BK233" i="3"/>
  <c r="BN232" i="3"/>
  <c r="BL232" i="3"/>
  <c r="BK232" i="3"/>
  <c r="BN231" i="3"/>
  <c r="BL231" i="3"/>
  <c r="BK231" i="3"/>
  <c r="BN230" i="3"/>
  <c r="BL230" i="3"/>
  <c r="BK230" i="3"/>
  <c r="BN229" i="3"/>
  <c r="BL229" i="3"/>
  <c r="BK229" i="3"/>
  <c r="BN228" i="3"/>
  <c r="BL228" i="3"/>
  <c r="BK228" i="3"/>
  <c r="BN227" i="3"/>
  <c r="BL227" i="3"/>
  <c r="BK227" i="3"/>
  <c r="BN226" i="3"/>
  <c r="BL226" i="3"/>
  <c r="BK226" i="3"/>
  <c r="BN225" i="3"/>
  <c r="BL225" i="3"/>
  <c r="BK225" i="3"/>
  <c r="BN224" i="3"/>
  <c r="BL224" i="3"/>
  <c r="BK224" i="3"/>
  <c r="BN223" i="3"/>
  <c r="BL223" i="3"/>
  <c r="BK223" i="3"/>
  <c r="BN222" i="3"/>
  <c r="BL222" i="3"/>
  <c r="BK222" i="3"/>
  <c r="BN221" i="3"/>
  <c r="BL221" i="3"/>
  <c r="BK221" i="3"/>
  <c r="BN220" i="3"/>
  <c r="BL220" i="3"/>
  <c r="BK220" i="3"/>
  <c r="BN219" i="3"/>
  <c r="BL219" i="3"/>
  <c r="BK219" i="3"/>
  <c r="BN218" i="3"/>
  <c r="BL218" i="3"/>
  <c r="BK218" i="3"/>
  <c r="BN217" i="3"/>
  <c r="BL217" i="3"/>
  <c r="BK217" i="3"/>
  <c r="BN216" i="3"/>
  <c r="BL216" i="3"/>
  <c r="BK216" i="3"/>
  <c r="BN215" i="3"/>
  <c r="BL215" i="3"/>
  <c r="BK215" i="3"/>
  <c r="BN214" i="3"/>
  <c r="BL214" i="3"/>
  <c r="BK214" i="3"/>
  <c r="BN213" i="3"/>
  <c r="BL213" i="3"/>
  <c r="BK213" i="3"/>
  <c r="BN212" i="3"/>
  <c r="BL212" i="3"/>
  <c r="BK212" i="3"/>
  <c r="BN211" i="3"/>
  <c r="BL211" i="3"/>
  <c r="BK211" i="3"/>
  <c r="BN210" i="3"/>
  <c r="BL210" i="3"/>
  <c r="BK210" i="3"/>
  <c r="BN209" i="3"/>
  <c r="BL209" i="3"/>
  <c r="BK209" i="3"/>
  <c r="BN208" i="3"/>
  <c r="BL208" i="3"/>
  <c r="BK208" i="3"/>
  <c r="BN207" i="3"/>
  <c r="BL207" i="3"/>
  <c r="BK207" i="3"/>
  <c r="BN206" i="3"/>
  <c r="BL206" i="3"/>
  <c r="BK206" i="3"/>
  <c r="BN205" i="3"/>
  <c r="BL205" i="3"/>
  <c r="BK205" i="3"/>
  <c r="BN204" i="3"/>
  <c r="BL204" i="3"/>
  <c r="BK204" i="3"/>
  <c r="BN203" i="3"/>
  <c r="BL203" i="3"/>
  <c r="BK203" i="3"/>
  <c r="BN202" i="3"/>
  <c r="BL202" i="3"/>
  <c r="BK202" i="3"/>
  <c r="BN201" i="3"/>
  <c r="BL201" i="3"/>
  <c r="BK201" i="3"/>
  <c r="BN200" i="3"/>
  <c r="BL200" i="3"/>
  <c r="BK200" i="3"/>
  <c r="BN199" i="3"/>
  <c r="BL199" i="3"/>
  <c r="BK199" i="3"/>
  <c r="BN198" i="3"/>
  <c r="BL198" i="3"/>
  <c r="BK198" i="3"/>
  <c r="BN197" i="3"/>
  <c r="BL197" i="3"/>
  <c r="BK197" i="3"/>
  <c r="BN196" i="3"/>
  <c r="BL196" i="3"/>
  <c r="BK196" i="3"/>
  <c r="BN195" i="3"/>
  <c r="BL195" i="3"/>
  <c r="BK195" i="3"/>
  <c r="BN194" i="3"/>
  <c r="BL194" i="3"/>
  <c r="BK194" i="3"/>
  <c r="BN193" i="3"/>
  <c r="BL193" i="3"/>
  <c r="BK193" i="3"/>
  <c r="BN192" i="3"/>
  <c r="BL192" i="3"/>
  <c r="BK192" i="3"/>
  <c r="BN191" i="3"/>
  <c r="BL191" i="3"/>
  <c r="BK191" i="3"/>
  <c r="BN190" i="3"/>
  <c r="BL190" i="3"/>
  <c r="BK190" i="3"/>
  <c r="BN189" i="3"/>
  <c r="BL189" i="3"/>
  <c r="BK189" i="3"/>
  <c r="BN188" i="3"/>
  <c r="BL188" i="3"/>
  <c r="BK188" i="3"/>
  <c r="BN187" i="3"/>
  <c r="BL187" i="3"/>
  <c r="BK187" i="3"/>
  <c r="BN186" i="3"/>
  <c r="BL186" i="3"/>
  <c r="BK186" i="3"/>
  <c r="BN185" i="3"/>
  <c r="BL185" i="3"/>
  <c r="BK185" i="3"/>
  <c r="BN184" i="3"/>
  <c r="BL184" i="3"/>
  <c r="BK184" i="3"/>
  <c r="BN183" i="3"/>
  <c r="BL183" i="3"/>
  <c r="BK183" i="3"/>
  <c r="BN182" i="3"/>
  <c r="BL182" i="3"/>
  <c r="BK182" i="3"/>
  <c r="BN181" i="3"/>
  <c r="BL181" i="3"/>
  <c r="BK181" i="3"/>
  <c r="BN180" i="3"/>
  <c r="BL180" i="3"/>
  <c r="BK180" i="3"/>
  <c r="BN179" i="3"/>
  <c r="BL179" i="3"/>
  <c r="BK179" i="3"/>
  <c r="BN178" i="3"/>
  <c r="BL178" i="3"/>
  <c r="BK178" i="3"/>
  <c r="BN177" i="3"/>
  <c r="BL177" i="3"/>
  <c r="BK177" i="3"/>
  <c r="BN176" i="3"/>
  <c r="BL176" i="3"/>
  <c r="BK176" i="3"/>
  <c r="BN175" i="3"/>
  <c r="BL175" i="3"/>
  <c r="BK175" i="3"/>
  <c r="BN174" i="3"/>
  <c r="BL174" i="3"/>
  <c r="BK174" i="3"/>
  <c r="BN173" i="3"/>
  <c r="BL173" i="3"/>
  <c r="BK173" i="3"/>
  <c r="BN172" i="3"/>
  <c r="BL172" i="3"/>
  <c r="BK172" i="3"/>
  <c r="BN171" i="3"/>
  <c r="BL171" i="3"/>
  <c r="BK171" i="3"/>
  <c r="BN170" i="3"/>
  <c r="BL170" i="3"/>
  <c r="BK170" i="3"/>
  <c r="BN169" i="3"/>
  <c r="BL169" i="3"/>
  <c r="BK169" i="3"/>
  <c r="BN168" i="3"/>
  <c r="BL168" i="3"/>
  <c r="BK168" i="3"/>
  <c r="BN167" i="3"/>
  <c r="BL167" i="3"/>
  <c r="BK167" i="3"/>
  <c r="BN166" i="3"/>
  <c r="BL166" i="3"/>
  <c r="BK166" i="3"/>
  <c r="BN165" i="3"/>
  <c r="BL165" i="3"/>
  <c r="BK165" i="3"/>
  <c r="BN164" i="3"/>
  <c r="BL164" i="3"/>
  <c r="BK164" i="3"/>
  <c r="BN163" i="3"/>
  <c r="BL163" i="3"/>
  <c r="BK163" i="3"/>
  <c r="BN162" i="3"/>
  <c r="BL162" i="3"/>
  <c r="BK162" i="3"/>
  <c r="BN161" i="3"/>
  <c r="BL161" i="3"/>
  <c r="BK161" i="3"/>
  <c r="BN160" i="3"/>
  <c r="BL160" i="3"/>
  <c r="BK160" i="3"/>
  <c r="BN159" i="3"/>
  <c r="BL159" i="3"/>
  <c r="BK159" i="3"/>
  <c r="BN158" i="3"/>
  <c r="BL158" i="3"/>
  <c r="BK158" i="3"/>
  <c r="BN157" i="3"/>
  <c r="BL157" i="3"/>
  <c r="BK157" i="3"/>
  <c r="BN156" i="3"/>
  <c r="BL156" i="3"/>
  <c r="BK156" i="3"/>
  <c r="BN155" i="3"/>
  <c r="BL155" i="3"/>
  <c r="BK155" i="3"/>
  <c r="BN154" i="3"/>
  <c r="BL154" i="3"/>
  <c r="BK154" i="3"/>
  <c r="BN153" i="3"/>
  <c r="BL153" i="3"/>
  <c r="BK153" i="3"/>
  <c r="BN152" i="3"/>
  <c r="BL152" i="3"/>
  <c r="BK152" i="3"/>
  <c r="BN151" i="3"/>
  <c r="BL151" i="3"/>
  <c r="BK151" i="3"/>
  <c r="BN150" i="3"/>
  <c r="BL150" i="3"/>
  <c r="BK150" i="3"/>
  <c r="BN149" i="3"/>
  <c r="BL149" i="3"/>
  <c r="BK149" i="3"/>
  <c r="BN148" i="3"/>
  <c r="BL148" i="3"/>
  <c r="BK148" i="3"/>
  <c r="BN147" i="3"/>
  <c r="BL147" i="3"/>
  <c r="BK147" i="3"/>
  <c r="BN146" i="3"/>
  <c r="BL146" i="3"/>
  <c r="BK146" i="3"/>
  <c r="BN145" i="3"/>
  <c r="BL145" i="3"/>
  <c r="BK145" i="3"/>
  <c r="BN144" i="3"/>
  <c r="BL144" i="3"/>
  <c r="BK144" i="3"/>
  <c r="BN143" i="3"/>
  <c r="BL143" i="3"/>
  <c r="BK143" i="3"/>
  <c r="BN142" i="3"/>
  <c r="BL142" i="3"/>
  <c r="BK142" i="3"/>
  <c r="BN141" i="3"/>
  <c r="BL141" i="3"/>
  <c r="BK141" i="3"/>
  <c r="BN140" i="3"/>
  <c r="BL140" i="3"/>
  <c r="BK140" i="3"/>
  <c r="BN139" i="3"/>
  <c r="BL139" i="3"/>
  <c r="BK139" i="3"/>
  <c r="BN138" i="3"/>
  <c r="BL138" i="3"/>
  <c r="BK138" i="3"/>
  <c r="BN137" i="3"/>
  <c r="BL137" i="3"/>
  <c r="BK137" i="3"/>
  <c r="BN136" i="3"/>
  <c r="BL136" i="3"/>
  <c r="BK136" i="3"/>
  <c r="BN135" i="3"/>
  <c r="BL135" i="3"/>
  <c r="BK135" i="3"/>
  <c r="BN134" i="3"/>
  <c r="BL134" i="3"/>
  <c r="BK134" i="3"/>
  <c r="BN133" i="3"/>
  <c r="BL133" i="3"/>
  <c r="BK133" i="3"/>
  <c r="BN132" i="3"/>
  <c r="BL132" i="3"/>
  <c r="BK132" i="3"/>
  <c r="BN131" i="3"/>
  <c r="BL131" i="3"/>
  <c r="BK131" i="3"/>
  <c r="BN130" i="3"/>
  <c r="BL130" i="3"/>
  <c r="BK130" i="3"/>
  <c r="BN129" i="3"/>
  <c r="BL129" i="3"/>
  <c r="BK129" i="3"/>
  <c r="BN128" i="3"/>
  <c r="BL128" i="3"/>
  <c r="BK128" i="3"/>
  <c r="BN127" i="3"/>
  <c r="BL127" i="3"/>
  <c r="BK127" i="3"/>
  <c r="BN126" i="3"/>
  <c r="BL126" i="3"/>
  <c r="BK126" i="3"/>
  <c r="BN125" i="3"/>
  <c r="BL125" i="3"/>
  <c r="BK125" i="3"/>
  <c r="BN124" i="3"/>
  <c r="BL124" i="3"/>
  <c r="BK124" i="3"/>
  <c r="BN123" i="3"/>
  <c r="BL123" i="3"/>
  <c r="BK123" i="3"/>
  <c r="BN122" i="3"/>
  <c r="BL122" i="3"/>
  <c r="BK122" i="3"/>
  <c r="BN121" i="3"/>
  <c r="BL121" i="3"/>
  <c r="BK121" i="3"/>
  <c r="BN120" i="3"/>
  <c r="BL120" i="3"/>
  <c r="BK120" i="3"/>
  <c r="BN119" i="3"/>
  <c r="BL119" i="3"/>
  <c r="BK119" i="3"/>
  <c r="BN118" i="3"/>
  <c r="BL118" i="3"/>
  <c r="BK118" i="3"/>
  <c r="BN117" i="3"/>
  <c r="BL117" i="3"/>
  <c r="BK117" i="3"/>
  <c r="BN116" i="3"/>
  <c r="BL116" i="3"/>
  <c r="BK116" i="3"/>
  <c r="BN115" i="3"/>
  <c r="BL115" i="3"/>
  <c r="BK115" i="3"/>
  <c r="BN114" i="3"/>
  <c r="BL114" i="3"/>
  <c r="BK114" i="3"/>
  <c r="BN113" i="3"/>
  <c r="BL113" i="3"/>
  <c r="BK113" i="3"/>
  <c r="BN112" i="3"/>
  <c r="BL112" i="3"/>
  <c r="BK112" i="3"/>
  <c r="BN111" i="3"/>
  <c r="BL111" i="3"/>
  <c r="BK111" i="3"/>
  <c r="BN110" i="3"/>
  <c r="BL110" i="3"/>
  <c r="BK110" i="3"/>
  <c r="BN109" i="3"/>
  <c r="BL109" i="3"/>
  <c r="BK109" i="3"/>
  <c r="BN108" i="3"/>
  <c r="BL108" i="3"/>
  <c r="BK108" i="3"/>
  <c r="BN107" i="3"/>
  <c r="BL107" i="3"/>
  <c r="BK107" i="3"/>
  <c r="BN106" i="3"/>
  <c r="BL106" i="3"/>
  <c r="BK106" i="3"/>
  <c r="BN105" i="3"/>
  <c r="BL105" i="3"/>
  <c r="BK105" i="3"/>
  <c r="BN104" i="3"/>
  <c r="BL104" i="3"/>
  <c r="BK104" i="3"/>
  <c r="BN103" i="3"/>
  <c r="BL103" i="3"/>
  <c r="BK103" i="3"/>
  <c r="BN102" i="3"/>
  <c r="BL102" i="3"/>
  <c r="BK102" i="3"/>
  <c r="BN101" i="3"/>
  <c r="BL101" i="3"/>
  <c r="BK101" i="3"/>
  <c r="BN100" i="3"/>
  <c r="BL100" i="3"/>
  <c r="BK100" i="3"/>
  <c r="BN99" i="3"/>
  <c r="BL99" i="3"/>
  <c r="BK99" i="3"/>
  <c r="BN98" i="3"/>
  <c r="BL98" i="3"/>
  <c r="BK98" i="3"/>
  <c r="BN97" i="3"/>
  <c r="BL97" i="3"/>
  <c r="BK97" i="3"/>
  <c r="BN96" i="3"/>
  <c r="BL96" i="3"/>
  <c r="BK96" i="3"/>
  <c r="BN95" i="3"/>
  <c r="BL95" i="3"/>
  <c r="BK95" i="3"/>
  <c r="BN94" i="3"/>
  <c r="BL94" i="3"/>
  <c r="BK94" i="3"/>
  <c r="BN93" i="3"/>
  <c r="BL93" i="3"/>
  <c r="BK93" i="3"/>
  <c r="BN92" i="3"/>
  <c r="BL92" i="3"/>
  <c r="BK92" i="3"/>
  <c r="BN91" i="3"/>
  <c r="BL91" i="3"/>
  <c r="BK91" i="3"/>
  <c r="BN90" i="3"/>
  <c r="BL90" i="3"/>
  <c r="BK90" i="3"/>
  <c r="BN89" i="3"/>
  <c r="BL89" i="3"/>
  <c r="BK89" i="3"/>
  <c r="BN88" i="3"/>
  <c r="BL88" i="3"/>
  <c r="BK88" i="3"/>
  <c r="BN87" i="3"/>
  <c r="BL87" i="3"/>
  <c r="BK87" i="3"/>
  <c r="BN86" i="3"/>
  <c r="BL86" i="3"/>
  <c r="BK86" i="3"/>
  <c r="BN85" i="3"/>
  <c r="BL85" i="3"/>
  <c r="BK85" i="3"/>
  <c r="BN84" i="3"/>
  <c r="BL84" i="3"/>
  <c r="BK84" i="3"/>
  <c r="BN83" i="3"/>
  <c r="BL83" i="3"/>
  <c r="BK83" i="3"/>
  <c r="BN82" i="3"/>
  <c r="BL82" i="3"/>
  <c r="BK82" i="3"/>
  <c r="BN81" i="3"/>
  <c r="BL81" i="3"/>
  <c r="BK81" i="3"/>
  <c r="BN80" i="3"/>
  <c r="BL80" i="3"/>
  <c r="BK80" i="3"/>
  <c r="BN79" i="3"/>
  <c r="BL79" i="3"/>
  <c r="BK79" i="3"/>
  <c r="BN78" i="3"/>
  <c r="BL78" i="3"/>
  <c r="BK78" i="3"/>
  <c r="BN77" i="3"/>
  <c r="BL77" i="3"/>
  <c r="BK77" i="3"/>
  <c r="BN76" i="3"/>
  <c r="BL76" i="3"/>
  <c r="BK76" i="3"/>
  <c r="BN75" i="3"/>
  <c r="BL75" i="3"/>
  <c r="BK75" i="3"/>
  <c r="BN74" i="3"/>
  <c r="BL74" i="3"/>
  <c r="BK74" i="3"/>
  <c r="BN73" i="3"/>
  <c r="BL73" i="3"/>
  <c r="BK73" i="3"/>
  <c r="BN72" i="3"/>
  <c r="BL72" i="3"/>
  <c r="BK72" i="3"/>
  <c r="BN71" i="3"/>
  <c r="BL71" i="3"/>
  <c r="BK71" i="3"/>
  <c r="BN70" i="3"/>
  <c r="BL70" i="3"/>
  <c r="BK70" i="3"/>
  <c r="BN69" i="3"/>
  <c r="BL69" i="3"/>
  <c r="BK69" i="3"/>
  <c r="BN68" i="3"/>
  <c r="BL68" i="3"/>
  <c r="BK68" i="3"/>
  <c r="BN67" i="3"/>
  <c r="BL67" i="3"/>
  <c r="BK67" i="3"/>
  <c r="BN66" i="3"/>
  <c r="BL66" i="3"/>
  <c r="BK66" i="3"/>
  <c r="BN65" i="3"/>
  <c r="BL65" i="3"/>
  <c r="BK65" i="3"/>
  <c r="BN64" i="3"/>
  <c r="BL64" i="3"/>
  <c r="BK64" i="3"/>
  <c r="BN63" i="3"/>
  <c r="BL63" i="3"/>
  <c r="BK63" i="3"/>
  <c r="BN62" i="3"/>
  <c r="BL62" i="3"/>
  <c r="BK62" i="3"/>
  <c r="BN61" i="3"/>
  <c r="BL61" i="3"/>
  <c r="BK61" i="3"/>
  <c r="BN60" i="3"/>
  <c r="BL60" i="3"/>
  <c r="BK60" i="3"/>
  <c r="BN59" i="3"/>
  <c r="BL59" i="3"/>
  <c r="BK59" i="3"/>
  <c r="BN58" i="3"/>
  <c r="BL58" i="3"/>
  <c r="BK58" i="3"/>
  <c r="BN57" i="3"/>
  <c r="BL57" i="3"/>
  <c r="BK57" i="3"/>
  <c r="BN56" i="3"/>
  <c r="BL56" i="3"/>
  <c r="BK56" i="3"/>
  <c r="BN55" i="3"/>
  <c r="BL55" i="3"/>
  <c r="BK55" i="3"/>
  <c r="BN54" i="3"/>
  <c r="BL54" i="3"/>
  <c r="BK54" i="3"/>
  <c r="BN53" i="3"/>
  <c r="BL53" i="3"/>
  <c r="BK53" i="3"/>
  <c r="BN52" i="3"/>
  <c r="BL52" i="3"/>
  <c r="BK52" i="3"/>
  <c r="BN51" i="3"/>
  <c r="BL51" i="3"/>
  <c r="BK51" i="3"/>
  <c r="BN50" i="3"/>
  <c r="BL50" i="3"/>
  <c r="BK50" i="3"/>
  <c r="BN49" i="3"/>
  <c r="BL49" i="3"/>
  <c r="BK49" i="3"/>
  <c r="BN48" i="3"/>
  <c r="BL48" i="3"/>
  <c r="BK48" i="3"/>
  <c r="BN47" i="3"/>
  <c r="BL47" i="3"/>
  <c r="BK47" i="3"/>
  <c r="BN46" i="3"/>
  <c r="BL46" i="3"/>
  <c r="BK46" i="3"/>
  <c r="BN45" i="3"/>
  <c r="BL45" i="3"/>
  <c r="BK45" i="3"/>
  <c r="BN44" i="3"/>
  <c r="BL44" i="3"/>
  <c r="BK44" i="3"/>
  <c r="BN43" i="3"/>
  <c r="BL43" i="3"/>
  <c r="BK43" i="3"/>
  <c r="BN42" i="3"/>
  <c r="BL42" i="3"/>
  <c r="BK42" i="3"/>
  <c r="BN41" i="3"/>
  <c r="BL41" i="3"/>
  <c r="BK41" i="3"/>
  <c r="BN40" i="3"/>
  <c r="BL40" i="3"/>
  <c r="BK40" i="3"/>
  <c r="BN39" i="3"/>
  <c r="BL39" i="3"/>
  <c r="BK39" i="3"/>
  <c r="BN38" i="3"/>
  <c r="BL38" i="3"/>
  <c r="BK38" i="3"/>
  <c r="BN37" i="3"/>
  <c r="BL37" i="3"/>
  <c r="BK37" i="3"/>
  <c r="BN36" i="3"/>
  <c r="BL36" i="3"/>
  <c r="BK36" i="3"/>
  <c r="BN35" i="3"/>
  <c r="BL35" i="3"/>
  <c r="BK35" i="3"/>
  <c r="BN34" i="3"/>
  <c r="BL34" i="3"/>
  <c r="BK34" i="3"/>
  <c r="BN33" i="3"/>
  <c r="BL33" i="3"/>
  <c r="BK33" i="3"/>
  <c r="BN32" i="3"/>
  <c r="BL32" i="3"/>
  <c r="BK32" i="3"/>
  <c r="BN31" i="3"/>
  <c r="BL31" i="3"/>
  <c r="BK31" i="3"/>
  <c r="BN30" i="3"/>
  <c r="BL30" i="3"/>
  <c r="BK30" i="3"/>
  <c r="BN29" i="3"/>
  <c r="BL29" i="3"/>
  <c r="BK29" i="3"/>
  <c r="BN28" i="3"/>
  <c r="BL28" i="3"/>
  <c r="BK28" i="3"/>
  <c r="BN27" i="3"/>
  <c r="BL27" i="3"/>
  <c r="BK27" i="3"/>
  <c r="BN26" i="3"/>
  <c r="BL26" i="3"/>
  <c r="BK26" i="3"/>
  <c r="BN25" i="3"/>
  <c r="BL25" i="3"/>
  <c r="BK25" i="3"/>
  <c r="BN24" i="3"/>
  <c r="BL24" i="3"/>
  <c r="BK24" i="3"/>
  <c r="BN23" i="3"/>
  <c r="BL23" i="3"/>
  <c r="BK23" i="3"/>
  <c r="BN22" i="3"/>
  <c r="BL22" i="3"/>
  <c r="BK22" i="3"/>
  <c r="BN21" i="3"/>
  <c r="BL21" i="3"/>
  <c r="BK21" i="3"/>
  <c r="BN20" i="3"/>
  <c r="BL20" i="3"/>
  <c r="BK20" i="3"/>
  <c r="BN19" i="3"/>
  <c r="BL19" i="3"/>
  <c r="BK19" i="3"/>
  <c r="BN18" i="3"/>
  <c r="BL18" i="3"/>
  <c r="BK18" i="3"/>
  <c r="BN17" i="3"/>
  <c r="BL17" i="3"/>
  <c r="BK17" i="3"/>
  <c r="BN16" i="3"/>
  <c r="BL16" i="3"/>
  <c r="BK16" i="3"/>
  <c r="BN15" i="3"/>
  <c r="BL15" i="3"/>
  <c r="BK15" i="3"/>
  <c r="BN14" i="3"/>
  <c r="BL14" i="3"/>
  <c r="BK14" i="3"/>
  <c r="BN13" i="3"/>
  <c r="BL13" i="3"/>
  <c r="BK13" i="3"/>
  <c r="BN12" i="3"/>
  <c r="BL12" i="3"/>
  <c r="BK12" i="3"/>
  <c r="BN11" i="3"/>
  <c r="BL11" i="3"/>
  <c r="BK11" i="3"/>
  <c r="BN10" i="3"/>
  <c r="BL10" i="3"/>
  <c r="BK10" i="3"/>
  <c r="BN9" i="3"/>
  <c r="BL9" i="3"/>
  <c r="BK9" i="3"/>
  <c r="BN8" i="3"/>
  <c r="BL8" i="3"/>
  <c r="BK8" i="3"/>
  <c r="BN7" i="3"/>
  <c r="BL7" i="3"/>
  <c r="BK7" i="3"/>
  <c r="BN6" i="3"/>
  <c r="BL6" i="3"/>
  <c r="BK6" i="3"/>
  <c r="BN5" i="3"/>
  <c r="BL5" i="3"/>
  <c r="BK5" i="3"/>
  <c r="BN4" i="3"/>
  <c r="BL4" i="3"/>
  <c r="BK4" i="3"/>
  <c r="BN3" i="3"/>
  <c r="BL3" i="3"/>
  <c r="BK3" i="3"/>
  <c r="BN2" i="3"/>
  <c r="BL2" i="3"/>
  <c r="BK2" i="3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M289" i="2" a="1"/>
  <c r="M506" i="2" a="1"/>
  <c r="M331" i="2" a="1"/>
  <c r="M324" i="2" a="1"/>
  <c r="M290" i="2" a="1"/>
  <c r="M140" i="2" a="1"/>
  <c r="M802" i="2" a="1"/>
  <c r="M1189" i="2" a="1"/>
  <c r="M411" i="2" a="1"/>
  <c r="M184" i="2" a="1"/>
  <c r="M489" i="2" a="1"/>
  <c r="M801" i="2" a="1"/>
  <c r="M618" i="2" a="1"/>
  <c r="M291" i="2" a="1"/>
  <c r="M1252" i="2" a="1"/>
  <c r="M872" i="2" a="1"/>
  <c r="M619" i="2" a="1"/>
  <c r="M703" i="2" a="1"/>
  <c r="M208" i="2" a="1"/>
  <c r="M228" i="2" a="1"/>
  <c r="M755" i="2" a="1"/>
  <c r="M410" i="2" a="1"/>
  <c r="M1153" i="2" a="1"/>
  <c r="M1095" i="2" a="1"/>
  <c r="M781" i="2" a="1"/>
  <c r="M1277" i="2" a="1"/>
  <c r="M571" i="2" a="1"/>
  <c r="M76" i="2" a="1"/>
  <c r="M1171" i="2" a="1"/>
  <c r="M293" i="2" a="1"/>
  <c r="M940" i="2" a="1"/>
  <c r="M959" i="2" a="1"/>
  <c r="M1274" i="2" a="1"/>
  <c r="M1172" i="2" a="1"/>
  <c r="M226" i="2" a="1"/>
  <c r="M505" i="2" a="1"/>
  <c r="M504" i="2" a="1"/>
  <c r="M392" i="2" a="1"/>
  <c r="M1305" i="2" a="1"/>
  <c r="M359" i="2" a="1"/>
  <c r="M954" i="2" a="1"/>
  <c r="M139" i="2" a="1"/>
  <c r="M875" i="2" a="1"/>
  <c r="M1275" i="2" a="1"/>
  <c r="M329" i="2" a="1"/>
  <c r="M874" i="2" a="1"/>
  <c r="M277" i="2" a="1"/>
  <c r="M800" i="2" a="1"/>
  <c r="M1306" i="2" a="1"/>
  <c r="M87" i="2" a="1"/>
  <c r="M1276" i="2" a="1"/>
  <c r="M210" i="2" a="1"/>
  <c r="M1201" i="2" a="1"/>
  <c r="M227" i="2" a="1"/>
  <c r="M490" i="2" a="1"/>
  <c r="M702" i="2" a="1"/>
  <c r="M614" i="2" a="1"/>
  <c r="M239" i="2" a="1"/>
  <c r="M548" i="2" a="1"/>
  <c r="M301" i="2" a="1"/>
  <c r="M1188" i="2" a="1"/>
  <c r="M632" i="2" a="1"/>
  <c r="M88" i="2" a="1"/>
  <c r="M207" i="2" a="1"/>
  <c r="M953" i="2" a="1"/>
  <c r="M938" i="2" a="1"/>
  <c r="M932" i="2" a="1"/>
  <c r="M1242" i="2" a="1"/>
  <c r="M328" i="2" a="1"/>
  <c r="M1307" i="2" a="1"/>
  <c r="M573" i="2" a="1"/>
  <c r="M1096" i="2" a="1"/>
  <c r="M754" i="2" a="1"/>
  <c r="M316" i="2" a="1"/>
  <c r="M572" i="2" a="1"/>
  <c r="M1279" i="2" a="1"/>
  <c r="M209" i="2" a="1"/>
  <c r="M276" i="2" a="1"/>
  <c r="M939" i="2" a="1"/>
  <c r="M1094" i="2" a="1"/>
  <c r="M244" i="2" a="1"/>
  <c r="M873" i="2" a="1"/>
  <c r="M443" i="2" a="1"/>
  <c r="Q1419" i="2" l="1"/>
  <c r="Q1312" i="2"/>
  <c r="Q1355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0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6" i="2"/>
  <c r="R505" i="2"/>
  <c r="R504" i="2"/>
  <c r="R503" i="2"/>
  <c r="R502" i="2"/>
  <c r="R501" i="2"/>
  <c r="R500" i="2"/>
  <c r="R499" i="2"/>
  <c r="R498" i="2"/>
  <c r="R497" i="2"/>
  <c r="R496" i="2"/>
  <c r="R490" i="2"/>
  <c r="R489" i="2"/>
  <c r="R488" i="2"/>
  <c r="R487" i="2"/>
  <c r="R486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1" i="2"/>
  <c r="R460" i="2"/>
  <c r="R456" i="2"/>
  <c r="R455" i="2"/>
  <c r="R452" i="2"/>
  <c r="R451" i="2"/>
  <c r="R450" i="2"/>
  <c r="R449" i="2"/>
  <c r="R448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1" i="2"/>
  <c r="R359" i="2"/>
  <c r="R358" i="2"/>
  <c r="R357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5" i="2"/>
  <c r="R144" i="2"/>
  <c r="R143" i="2"/>
  <c r="R142" i="2"/>
  <c r="R140" i="2"/>
  <c r="R139" i="2"/>
  <c r="R137" i="2"/>
  <c r="R136" i="2"/>
  <c r="R131" i="2"/>
  <c r="R130" i="2"/>
  <c r="R129" i="2"/>
  <c r="R128" i="2"/>
  <c r="R124" i="2"/>
  <c r="R117" i="2"/>
  <c r="R116" i="2"/>
  <c r="R109" i="2"/>
  <c r="R108" i="2"/>
  <c r="S65" i="2"/>
  <c r="T65" i="2" s="1"/>
  <c r="S22" i="2"/>
  <c r="T22" i="2" s="1"/>
  <c r="R42" i="2"/>
  <c r="R38" i="2"/>
  <c r="R106" i="2"/>
  <c r="R22" i="2"/>
  <c r="R102" i="2"/>
  <c r="R17" i="2"/>
  <c r="R86" i="2"/>
  <c r="R81" i="2"/>
  <c r="R65" i="2"/>
  <c r="R58" i="2"/>
  <c r="S127" i="2"/>
  <c r="R127" i="2"/>
  <c r="S121" i="2"/>
  <c r="R121" i="2"/>
  <c r="S119" i="2"/>
  <c r="R119" i="2"/>
  <c r="S118" i="2"/>
  <c r="R118" i="2"/>
  <c r="S114" i="2"/>
  <c r="R114" i="2"/>
  <c r="S113" i="2"/>
  <c r="R113" i="2"/>
  <c r="S111" i="2"/>
  <c r="R111" i="2"/>
  <c r="S110" i="2"/>
  <c r="R110" i="2"/>
  <c r="S105" i="2"/>
  <c r="R105" i="2"/>
  <c r="S103" i="2"/>
  <c r="R103" i="2"/>
  <c r="S100" i="2"/>
  <c r="R100" i="2"/>
  <c r="S99" i="2"/>
  <c r="R99" i="2"/>
  <c r="S98" i="2"/>
  <c r="R98" i="2"/>
  <c r="S97" i="2"/>
  <c r="R97" i="2"/>
  <c r="S95" i="2"/>
  <c r="R95" i="2"/>
  <c r="S94" i="2"/>
  <c r="T94" i="2" s="1"/>
  <c r="R94" i="2"/>
  <c r="S93" i="2"/>
  <c r="T93" i="2" s="1"/>
  <c r="R93" i="2"/>
  <c r="S92" i="2"/>
  <c r="T92" i="2" s="1"/>
  <c r="R92" i="2"/>
  <c r="S91" i="2"/>
  <c r="T91" i="2" s="1"/>
  <c r="R91" i="2"/>
  <c r="S90" i="2"/>
  <c r="T90" i="2" s="1"/>
  <c r="R90" i="2"/>
  <c r="S89" i="2"/>
  <c r="R89" i="2"/>
  <c r="S88" i="2"/>
  <c r="R88" i="2"/>
  <c r="S87" i="2"/>
  <c r="R87" i="2"/>
  <c r="S85" i="2"/>
  <c r="T85" i="2" s="1"/>
  <c r="R85" i="2"/>
  <c r="S84" i="2"/>
  <c r="T84" i="2" s="1"/>
  <c r="R84" i="2"/>
  <c r="S83" i="2"/>
  <c r="R83" i="2"/>
  <c r="S82" i="2"/>
  <c r="R82" i="2"/>
  <c r="S80" i="2"/>
  <c r="R80" i="2"/>
  <c r="S79" i="2"/>
  <c r="R79" i="2"/>
  <c r="S78" i="2"/>
  <c r="T78" i="2" s="1"/>
  <c r="R78" i="2"/>
  <c r="S77" i="2"/>
  <c r="T77" i="2" s="1"/>
  <c r="R77" i="2"/>
  <c r="S76" i="2"/>
  <c r="T76" i="2" s="1"/>
  <c r="R76" i="2"/>
  <c r="S75" i="2"/>
  <c r="T75" i="2" s="1"/>
  <c r="R75" i="2"/>
  <c r="S74" i="2"/>
  <c r="T74" i="2" s="1"/>
  <c r="R74" i="2"/>
  <c r="S73" i="2"/>
  <c r="T73" i="2" s="1"/>
  <c r="R73" i="2"/>
  <c r="S72" i="2"/>
  <c r="T72" i="2" s="1"/>
  <c r="R72" i="2"/>
  <c r="S71" i="2"/>
  <c r="T71" i="2" s="1"/>
  <c r="R71" i="2"/>
  <c r="S70" i="2"/>
  <c r="T70" i="2" s="1"/>
  <c r="R70" i="2"/>
  <c r="S69" i="2"/>
  <c r="T69" i="2" s="1"/>
  <c r="R69" i="2"/>
  <c r="S68" i="2"/>
  <c r="T68" i="2" s="1"/>
  <c r="R68" i="2"/>
  <c r="S67" i="2"/>
  <c r="T67" i="2" s="1"/>
  <c r="R67" i="2"/>
  <c r="S66" i="2"/>
  <c r="T66" i="2" s="1"/>
  <c r="R66" i="2"/>
  <c r="S64" i="2"/>
  <c r="T64" i="2" s="1"/>
  <c r="R64" i="2"/>
  <c r="S63" i="2"/>
  <c r="T63" i="2" s="1"/>
  <c r="R63" i="2"/>
  <c r="S62" i="2"/>
  <c r="T62" i="2" s="1"/>
  <c r="R62" i="2"/>
  <c r="S61" i="2"/>
  <c r="T61" i="2" s="1"/>
  <c r="R61" i="2"/>
  <c r="S60" i="2"/>
  <c r="T60" i="2" s="1"/>
  <c r="R60" i="2"/>
  <c r="S59" i="2"/>
  <c r="T59" i="2" s="1"/>
  <c r="R59" i="2"/>
  <c r="S57" i="2"/>
  <c r="R57" i="2"/>
  <c r="S56" i="2"/>
  <c r="R56" i="2"/>
  <c r="S55" i="2"/>
  <c r="R55" i="2"/>
  <c r="S54" i="2"/>
  <c r="R54" i="2"/>
  <c r="S53" i="2"/>
  <c r="T53" i="2" s="1"/>
  <c r="R53" i="2"/>
  <c r="S52" i="2"/>
  <c r="T52" i="2" s="1"/>
  <c r="R52" i="2"/>
  <c r="S51" i="2"/>
  <c r="T51" i="2" s="1"/>
  <c r="R51" i="2"/>
  <c r="S50" i="2"/>
  <c r="T50" i="2" s="1"/>
  <c r="R50" i="2"/>
  <c r="S49" i="2"/>
  <c r="T49" i="2" s="1"/>
  <c r="R49" i="2"/>
  <c r="S48" i="2"/>
  <c r="T48" i="2" s="1"/>
  <c r="R48" i="2"/>
  <c r="S47" i="2"/>
  <c r="T47" i="2" s="1"/>
  <c r="R47" i="2"/>
  <c r="S46" i="2"/>
  <c r="T46" i="2" s="1"/>
  <c r="R46" i="2"/>
  <c r="S45" i="2"/>
  <c r="R45" i="2"/>
  <c r="S44" i="2"/>
  <c r="R44" i="2"/>
  <c r="S43" i="2"/>
  <c r="R43" i="2"/>
  <c r="S41" i="2"/>
  <c r="R41" i="2"/>
  <c r="S40" i="2"/>
  <c r="T40" i="2" s="1"/>
  <c r="R40" i="2"/>
  <c r="S39" i="2"/>
  <c r="R39" i="2"/>
  <c r="S37" i="2"/>
  <c r="R37" i="2"/>
  <c r="S36" i="2"/>
  <c r="R36" i="2"/>
  <c r="S35" i="2"/>
  <c r="R35" i="2"/>
  <c r="S34" i="2"/>
  <c r="R34" i="2"/>
  <c r="S33" i="2"/>
  <c r="T33" i="2" s="1"/>
  <c r="R33" i="2"/>
  <c r="S32" i="2"/>
  <c r="T32" i="2" s="1"/>
  <c r="R32" i="2"/>
  <c r="S31" i="2"/>
  <c r="T31" i="2" s="1"/>
  <c r="R31" i="2"/>
  <c r="S30" i="2"/>
  <c r="T30" i="2" s="1"/>
  <c r="R30" i="2"/>
  <c r="S29" i="2"/>
  <c r="T29" i="2" s="1"/>
  <c r="R29" i="2"/>
  <c r="S28" i="2"/>
  <c r="R28" i="2"/>
  <c r="S27" i="2"/>
  <c r="R27" i="2"/>
  <c r="S26" i="2"/>
  <c r="R26" i="2"/>
  <c r="S25" i="2"/>
  <c r="R25" i="2"/>
  <c r="S24" i="2"/>
  <c r="T24" i="2" s="1"/>
  <c r="R24" i="2"/>
  <c r="S23" i="2"/>
  <c r="T23" i="2" s="1"/>
  <c r="R23" i="2"/>
  <c r="S21" i="2"/>
  <c r="T21" i="2" s="1"/>
  <c r="R21" i="2"/>
  <c r="S20" i="2"/>
  <c r="R20" i="2"/>
  <c r="S19" i="2"/>
  <c r="R19" i="2"/>
  <c r="S18" i="2"/>
  <c r="R18" i="2"/>
  <c r="S16" i="2"/>
  <c r="R16" i="2"/>
  <c r="S15" i="2"/>
  <c r="T15" i="2" s="1"/>
  <c r="R15" i="2"/>
  <c r="S14" i="2"/>
  <c r="R14" i="2"/>
  <c r="S13" i="2"/>
  <c r="R13" i="2"/>
  <c r="S12" i="2"/>
  <c r="T12" i="2" s="1"/>
  <c r="R12" i="2"/>
  <c r="S11" i="2"/>
  <c r="T11" i="2" s="1"/>
  <c r="R11" i="2"/>
  <c r="S10" i="2"/>
  <c r="R10" i="2"/>
  <c r="S9" i="2"/>
  <c r="T9" i="2" s="1"/>
  <c r="R9" i="2"/>
  <c r="S8" i="2"/>
  <c r="T8" i="2" s="1"/>
  <c r="R8" i="2"/>
  <c r="S7" i="2"/>
  <c r="T7" i="2" s="1"/>
  <c r="R7" i="2"/>
  <c r="S6" i="2"/>
  <c r="T6" i="2" s="1"/>
  <c r="R6" i="2"/>
  <c r="S5" i="2"/>
  <c r="T5" i="2" s="1"/>
  <c r="R5" i="2"/>
  <c r="S4" i="2"/>
  <c r="T4" i="2" s="1"/>
  <c r="R4" i="2"/>
  <c r="S3" i="2"/>
  <c r="T3" i="2" s="1"/>
  <c r="R3" i="2"/>
  <c r="S2" i="2"/>
  <c r="T2" i="2" s="1"/>
  <c r="R2" i="2"/>
  <c r="S104" i="2"/>
  <c r="S96" i="2"/>
  <c r="S1420" i="2"/>
  <c r="S1412" i="2"/>
  <c r="S1404" i="2"/>
  <c r="S1396" i="2"/>
  <c r="S1388" i="2"/>
  <c r="S1380" i="2"/>
  <c r="S1372" i="2"/>
  <c r="S1364" i="2"/>
  <c r="U1364" i="2" s="1"/>
  <c r="S1356" i="2"/>
  <c r="S1348" i="2"/>
  <c r="S1340" i="2"/>
  <c r="S1332" i="2"/>
  <c r="S1324" i="2"/>
  <c r="U1324" i="2" s="1"/>
  <c r="S1316" i="2"/>
  <c r="S1308" i="2"/>
  <c r="U1308" i="2" s="1"/>
  <c r="S1300" i="2"/>
  <c r="U1300" i="2" s="1"/>
  <c r="S1292" i="2"/>
  <c r="U1292" i="2" s="1"/>
  <c r="S1284" i="2"/>
  <c r="U1284" i="2" s="1"/>
  <c r="S1276" i="2"/>
  <c r="U1276" i="2" s="1"/>
  <c r="S1268" i="2"/>
  <c r="U1268" i="2" s="1"/>
  <c r="S1260" i="2"/>
  <c r="U1260" i="2" s="1"/>
  <c r="S1252" i="2"/>
  <c r="S1244" i="2"/>
  <c r="U1244" i="2" s="1"/>
  <c r="S1236" i="2"/>
  <c r="U1236" i="2" s="1"/>
  <c r="S1228" i="2"/>
  <c r="U1228" i="2" s="1"/>
  <c r="S1220" i="2"/>
  <c r="U1220" i="2" s="1"/>
  <c r="S1212" i="2"/>
  <c r="U1212" i="2" s="1"/>
  <c r="S1201" i="2"/>
  <c r="U1201" i="2" s="1"/>
  <c r="S1184" i="2"/>
  <c r="U1184" i="2" s="1"/>
  <c r="S1161" i="2"/>
  <c r="S1143" i="2"/>
  <c r="S1120" i="2"/>
  <c r="S1097" i="2"/>
  <c r="S1079" i="2"/>
  <c r="S1056" i="2"/>
  <c r="S1033" i="2"/>
  <c r="S1015" i="2"/>
  <c r="S992" i="2"/>
  <c r="S969" i="2"/>
  <c r="S951" i="2"/>
  <c r="S928" i="2"/>
  <c r="S905" i="2"/>
  <c r="S887" i="2"/>
  <c r="S864" i="2"/>
  <c r="S841" i="2"/>
  <c r="S823" i="2"/>
  <c r="S800" i="2"/>
  <c r="S769" i="2"/>
  <c r="S737" i="2"/>
  <c r="U737" i="2" s="1"/>
  <c r="S705" i="2"/>
  <c r="S648" i="2"/>
  <c r="S520" i="2"/>
  <c r="S392" i="2"/>
  <c r="U392" i="2" s="1"/>
  <c r="S264" i="2"/>
  <c r="T264" i="2" s="1"/>
  <c r="S136" i="2"/>
  <c r="S1419" i="2"/>
  <c r="U1419" i="2" s="1"/>
  <c r="S1411" i="2"/>
  <c r="S1403" i="2"/>
  <c r="S1395" i="2"/>
  <c r="S1387" i="2"/>
  <c r="S1379" i="2"/>
  <c r="S1371" i="2"/>
  <c r="S1363" i="2"/>
  <c r="S1355" i="2"/>
  <c r="U1355" i="2" s="1"/>
  <c r="S1347" i="2"/>
  <c r="S1339" i="2"/>
  <c r="S1331" i="2"/>
  <c r="S1323" i="2"/>
  <c r="S1315" i="2"/>
  <c r="S1307" i="2"/>
  <c r="U1307" i="2" s="1"/>
  <c r="S1299" i="2"/>
  <c r="U1299" i="2" s="1"/>
  <c r="S1291" i="2"/>
  <c r="U1291" i="2" s="1"/>
  <c r="S1283" i="2"/>
  <c r="U1283" i="2" s="1"/>
  <c r="S1275" i="2"/>
  <c r="U1275" i="2" s="1"/>
  <c r="S1267" i="2"/>
  <c r="U1267" i="2" s="1"/>
  <c r="S1259" i="2"/>
  <c r="U1259" i="2" s="1"/>
  <c r="S1251" i="2"/>
  <c r="U1251" i="2" s="1"/>
  <c r="S1243" i="2"/>
  <c r="U1243" i="2" s="1"/>
  <c r="S1235" i="2"/>
  <c r="U1235" i="2" s="1"/>
  <c r="S1227" i="2"/>
  <c r="U1227" i="2" s="1"/>
  <c r="S1219" i="2"/>
  <c r="U1219" i="2" s="1"/>
  <c r="S1211" i="2"/>
  <c r="S1200" i="2"/>
  <c r="U1200" i="2" s="1"/>
  <c r="S1183" i="2"/>
  <c r="U1183" i="2" s="1"/>
  <c r="S1160" i="2"/>
  <c r="U1160" i="2" s="1"/>
  <c r="S1137" i="2"/>
  <c r="S1119" i="2"/>
  <c r="S1096" i="2"/>
  <c r="S1073" i="2"/>
  <c r="S1055" i="2"/>
  <c r="S1032" i="2"/>
  <c r="S1009" i="2"/>
  <c r="S991" i="2"/>
  <c r="S968" i="2"/>
  <c r="S945" i="2"/>
  <c r="S927" i="2"/>
  <c r="S904" i="2"/>
  <c r="S881" i="2"/>
  <c r="S863" i="2"/>
  <c r="S840" i="2"/>
  <c r="S817" i="2"/>
  <c r="S799" i="2"/>
  <c r="S767" i="2"/>
  <c r="S735" i="2"/>
  <c r="U735" i="2" s="1"/>
  <c r="S703" i="2"/>
  <c r="S640" i="2"/>
  <c r="S512" i="2"/>
  <c r="S384" i="2"/>
  <c r="T384" i="2" s="1"/>
  <c r="S256" i="2"/>
  <c r="T256" i="2" s="1"/>
  <c r="S128" i="2"/>
  <c r="S1418" i="2"/>
  <c r="U1418" i="2" s="1"/>
  <c r="S1410" i="2"/>
  <c r="U1410" i="2" s="1"/>
  <c r="S1402" i="2"/>
  <c r="S1394" i="2"/>
  <c r="S1386" i="2"/>
  <c r="S1378" i="2"/>
  <c r="S1370" i="2"/>
  <c r="S1362" i="2"/>
  <c r="S1354" i="2"/>
  <c r="S1346" i="2"/>
  <c r="U1346" i="2" s="1"/>
  <c r="S1338" i="2"/>
  <c r="S1330" i="2"/>
  <c r="S1322" i="2"/>
  <c r="S1314" i="2"/>
  <c r="S1306" i="2"/>
  <c r="U1306" i="2" s="1"/>
  <c r="S1298" i="2"/>
  <c r="S1290" i="2"/>
  <c r="U1290" i="2" s="1"/>
  <c r="S1282" i="2"/>
  <c r="U1282" i="2" s="1"/>
  <c r="S1274" i="2"/>
  <c r="U1274" i="2" s="1"/>
  <c r="S1266" i="2"/>
  <c r="S1258" i="2"/>
  <c r="U1258" i="2" s="1"/>
  <c r="S1250" i="2"/>
  <c r="U1250" i="2" s="1"/>
  <c r="S1242" i="2"/>
  <c r="U1242" i="2" s="1"/>
  <c r="S1234" i="2"/>
  <c r="S1226" i="2"/>
  <c r="U1226" i="2" s="1"/>
  <c r="S1218" i="2"/>
  <c r="S1210" i="2"/>
  <c r="S1199" i="2"/>
  <c r="S1177" i="2"/>
  <c r="U1177" i="2" s="1"/>
  <c r="S1159" i="2"/>
  <c r="U1159" i="2" s="1"/>
  <c r="S1136" i="2"/>
  <c r="U1136" i="2" s="1"/>
  <c r="S1113" i="2"/>
  <c r="S1095" i="2"/>
  <c r="S1072" i="2"/>
  <c r="S1049" i="2"/>
  <c r="S1031" i="2"/>
  <c r="S1008" i="2"/>
  <c r="S985" i="2"/>
  <c r="S967" i="2"/>
  <c r="S944" i="2"/>
  <c r="S921" i="2"/>
  <c r="S903" i="2"/>
  <c r="S880" i="2"/>
  <c r="S857" i="2"/>
  <c r="U857" i="2" s="1"/>
  <c r="S839" i="2"/>
  <c r="U839" i="2" s="1"/>
  <c r="S816" i="2"/>
  <c r="S793" i="2"/>
  <c r="S761" i="2"/>
  <c r="S729" i="2"/>
  <c r="T729" i="2" s="1"/>
  <c r="S697" i="2"/>
  <c r="S616" i="2"/>
  <c r="S488" i="2"/>
  <c r="S360" i="2"/>
  <c r="S232" i="2"/>
  <c r="T232" i="2" s="1"/>
  <c r="S1425" i="2"/>
  <c r="S1417" i="2"/>
  <c r="S1409" i="2"/>
  <c r="S1401" i="2"/>
  <c r="S1393" i="2"/>
  <c r="S1385" i="2"/>
  <c r="S1377" i="2"/>
  <c r="S1369" i="2"/>
  <c r="S1361" i="2"/>
  <c r="S1353" i="2"/>
  <c r="S1345" i="2"/>
  <c r="S1337" i="2"/>
  <c r="S1329" i="2"/>
  <c r="S1321" i="2"/>
  <c r="S1313" i="2"/>
  <c r="S1305" i="2"/>
  <c r="U1305" i="2" s="1"/>
  <c r="S1297" i="2"/>
  <c r="U1297" i="2" s="1"/>
  <c r="S1289" i="2"/>
  <c r="U1289" i="2" s="1"/>
  <c r="S1281" i="2"/>
  <c r="U1281" i="2" s="1"/>
  <c r="S1273" i="2"/>
  <c r="U1273" i="2" s="1"/>
  <c r="S1265" i="2"/>
  <c r="U1265" i="2" s="1"/>
  <c r="S1257" i="2"/>
  <c r="U1257" i="2" s="1"/>
  <c r="S1249" i="2"/>
  <c r="U1249" i="2" s="1"/>
  <c r="S1241" i="2"/>
  <c r="U1241" i="2" s="1"/>
  <c r="S1233" i="2"/>
  <c r="U1233" i="2" s="1"/>
  <c r="S1225" i="2"/>
  <c r="U1225" i="2" s="1"/>
  <c r="S1217" i="2"/>
  <c r="U1217" i="2" s="1"/>
  <c r="S1209" i="2"/>
  <c r="S1197" i="2"/>
  <c r="U1197" i="2" s="1"/>
  <c r="S1176" i="2"/>
  <c r="U1176" i="2" s="1"/>
  <c r="S1153" i="2"/>
  <c r="U1153" i="2" s="1"/>
  <c r="S1135" i="2"/>
  <c r="U1135" i="2" s="1"/>
  <c r="S1112" i="2"/>
  <c r="U1112" i="2" s="1"/>
  <c r="S1089" i="2"/>
  <c r="S1071" i="2"/>
  <c r="S1048" i="2"/>
  <c r="S1025" i="2"/>
  <c r="S1007" i="2"/>
  <c r="S984" i="2"/>
  <c r="S961" i="2"/>
  <c r="S943" i="2"/>
  <c r="S920" i="2"/>
  <c r="S897" i="2"/>
  <c r="S879" i="2"/>
  <c r="S856" i="2"/>
  <c r="U856" i="2" s="1"/>
  <c r="S833" i="2"/>
  <c r="S815" i="2"/>
  <c r="S791" i="2"/>
  <c r="S759" i="2"/>
  <c r="S727" i="2"/>
  <c r="S695" i="2"/>
  <c r="S608" i="2"/>
  <c r="S480" i="2"/>
  <c r="S352" i="2"/>
  <c r="S224" i="2"/>
  <c r="T224" i="2" s="1"/>
  <c r="S1424" i="2"/>
  <c r="S1416" i="2"/>
  <c r="S1408" i="2"/>
  <c r="S1400" i="2"/>
  <c r="S1392" i="2"/>
  <c r="U1392" i="2" s="1"/>
  <c r="S1384" i="2"/>
  <c r="S1376" i="2"/>
  <c r="U1376" i="2" s="1"/>
  <c r="S1368" i="2"/>
  <c r="S1360" i="2"/>
  <c r="S1352" i="2"/>
  <c r="S1344" i="2"/>
  <c r="S1336" i="2"/>
  <c r="S1328" i="2"/>
  <c r="U1328" i="2" s="1"/>
  <c r="S1320" i="2"/>
  <c r="S1312" i="2"/>
  <c r="U1312" i="2" s="1"/>
  <c r="S1304" i="2"/>
  <c r="U1304" i="2" s="1"/>
  <c r="S1296" i="2"/>
  <c r="U1296" i="2" s="1"/>
  <c r="S1288" i="2"/>
  <c r="U1288" i="2" s="1"/>
  <c r="S1280" i="2"/>
  <c r="U1280" i="2" s="1"/>
  <c r="S1272" i="2"/>
  <c r="U1272" i="2" s="1"/>
  <c r="S1264" i="2"/>
  <c r="U1264" i="2" s="1"/>
  <c r="S1256" i="2"/>
  <c r="U1256" i="2" s="1"/>
  <c r="S1248" i="2"/>
  <c r="U1248" i="2" s="1"/>
  <c r="S1240" i="2"/>
  <c r="U1240" i="2" s="1"/>
  <c r="S1232" i="2"/>
  <c r="U1232" i="2" s="1"/>
  <c r="S1224" i="2"/>
  <c r="U1224" i="2" s="1"/>
  <c r="S1216" i="2"/>
  <c r="U1216" i="2" s="1"/>
  <c r="S1208" i="2"/>
  <c r="S1193" i="2"/>
  <c r="U1193" i="2" s="1"/>
  <c r="S1175" i="2"/>
  <c r="U1175" i="2" s="1"/>
  <c r="S1152" i="2"/>
  <c r="U1152" i="2" s="1"/>
  <c r="S1129" i="2"/>
  <c r="S1111" i="2"/>
  <c r="U1111" i="2" s="1"/>
  <c r="S1088" i="2"/>
  <c r="S1065" i="2"/>
  <c r="S1047" i="2"/>
  <c r="S1024" i="2"/>
  <c r="S1001" i="2"/>
  <c r="S983" i="2"/>
  <c r="S960" i="2"/>
  <c r="S937" i="2"/>
  <c r="U937" i="2" s="1"/>
  <c r="S919" i="2"/>
  <c r="S896" i="2"/>
  <c r="S873" i="2"/>
  <c r="S855" i="2"/>
  <c r="S832" i="2"/>
  <c r="S809" i="2"/>
  <c r="S785" i="2"/>
  <c r="S753" i="2"/>
  <c r="S721" i="2"/>
  <c r="S689" i="2"/>
  <c r="S584" i="2"/>
  <c r="S456" i="2"/>
  <c r="T456" i="2" s="1"/>
  <c r="S328" i="2"/>
  <c r="T328" i="2" s="1"/>
  <c r="S200" i="2"/>
  <c r="T200" i="2" s="1"/>
  <c r="S1423" i="2"/>
  <c r="S1415" i="2"/>
  <c r="S1407" i="2"/>
  <c r="S1399" i="2"/>
  <c r="S1391" i="2"/>
  <c r="S1383" i="2"/>
  <c r="S1375" i="2"/>
  <c r="S1367" i="2"/>
  <c r="S1359" i="2"/>
  <c r="S1351" i="2"/>
  <c r="S1343" i="2"/>
  <c r="S1335" i="2"/>
  <c r="S1327" i="2"/>
  <c r="S1319" i="2"/>
  <c r="S1311" i="2"/>
  <c r="S1303" i="2"/>
  <c r="U1303" i="2" s="1"/>
  <c r="S1295" i="2"/>
  <c r="U1295" i="2" s="1"/>
  <c r="S1287" i="2"/>
  <c r="U1287" i="2" s="1"/>
  <c r="S1279" i="2"/>
  <c r="U1279" i="2" s="1"/>
  <c r="S1271" i="2"/>
  <c r="U1271" i="2" s="1"/>
  <c r="S1263" i="2"/>
  <c r="U1263" i="2" s="1"/>
  <c r="S1255" i="2"/>
  <c r="U1255" i="2" s="1"/>
  <c r="S1247" i="2"/>
  <c r="U1247" i="2" s="1"/>
  <c r="S1239" i="2"/>
  <c r="U1239" i="2" s="1"/>
  <c r="S1231" i="2"/>
  <c r="U1231" i="2" s="1"/>
  <c r="S1223" i="2"/>
  <c r="U1223" i="2" s="1"/>
  <c r="S1215" i="2"/>
  <c r="U1215" i="2" s="1"/>
  <c r="S1207" i="2"/>
  <c r="S1192" i="2"/>
  <c r="U1192" i="2" s="1"/>
  <c r="S1169" i="2"/>
  <c r="U1169" i="2" s="1"/>
  <c r="S1151" i="2"/>
  <c r="U1151" i="2" s="1"/>
  <c r="S1128" i="2"/>
  <c r="S1105" i="2"/>
  <c r="U1105" i="2" s="1"/>
  <c r="S1087" i="2"/>
  <c r="S1064" i="2"/>
  <c r="S1041" i="2"/>
  <c r="S1023" i="2"/>
  <c r="S1000" i="2"/>
  <c r="S977" i="2"/>
  <c r="S959" i="2"/>
  <c r="S936" i="2"/>
  <c r="U936" i="2" s="1"/>
  <c r="S913" i="2"/>
  <c r="S895" i="2"/>
  <c r="S872" i="2"/>
  <c r="S849" i="2"/>
  <c r="S831" i="2"/>
  <c r="S808" i="2"/>
  <c r="S783" i="2"/>
  <c r="S751" i="2"/>
  <c r="S719" i="2"/>
  <c r="S687" i="2"/>
  <c r="S576" i="2"/>
  <c r="S448" i="2"/>
  <c r="S320" i="2"/>
  <c r="T320" i="2" s="1"/>
  <c r="S192" i="2"/>
  <c r="T192" i="2" s="1"/>
  <c r="S1422" i="2"/>
  <c r="S1414" i="2"/>
  <c r="S1406" i="2"/>
  <c r="S1398" i="2"/>
  <c r="S1390" i="2"/>
  <c r="S1382" i="2"/>
  <c r="S1374" i="2"/>
  <c r="S1366" i="2"/>
  <c r="S1358" i="2"/>
  <c r="S1350" i="2"/>
  <c r="S1342" i="2"/>
  <c r="S1334" i="2"/>
  <c r="S1326" i="2"/>
  <c r="S1318" i="2"/>
  <c r="S1310" i="2"/>
  <c r="S1302" i="2"/>
  <c r="U1302" i="2" s="1"/>
  <c r="S1294" i="2"/>
  <c r="U1294" i="2" s="1"/>
  <c r="S1286" i="2"/>
  <c r="U1286" i="2" s="1"/>
  <c r="S1278" i="2"/>
  <c r="U1278" i="2" s="1"/>
  <c r="S1270" i="2"/>
  <c r="U1270" i="2" s="1"/>
  <c r="S1262" i="2"/>
  <c r="S1254" i="2"/>
  <c r="U1254" i="2" s="1"/>
  <c r="S1246" i="2"/>
  <c r="U1246" i="2" s="1"/>
  <c r="S1238" i="2"/>
  <c r="U1238" i="2" s="1"/>
  <c r="S1230" i="2"/>
  <c r="U1230" i="2" s="1"/>
  <c r="S1222" i="2"/>
  <c r="U1222" i="2" s="1"/>
  <c r="S1214" i="2"/>
  <c r="U1214" i="2" s="1"/>
  <c r="S1206" i="2"/>
  <c r="U1206" i="2" s="1"/>
  <c r="S1191" i="2"/>
  <c r="U1191" i="2" s="1"/>
  <c r="S1168" i="2"/>
  <c r="U1168" i="2" s="1"/>
  <c r="S1145" i="2"/>
  <c r="S1127" i="2"/>
  <c r="S1104" i="2"/>
  <c r="S1081" i="2"/>
  <c r="U1081" i="2" s="1"/>
  <c r="S1063" i="2"/>
  <c r="S1040" i="2"/>
  <c r="S1017" i="2"/>
  <c r="S999" i="2"/>
  <c r="S976" i="2"/>
  <c r="S953" i="2"/>
  <c r="S935" i="2"/>
  <c r="U935" i="2" s="1"/>
  <c r="S912" i="2"/>
  <c r="S889" i="2"/>
  <c r="S871" i="2"/>
  <c r="S848" i="2"/>
  <c r="S825" i="2"/>
  <c r="U825" i="2" s="1"/>
  <c r="S807" i="2"/>
  <c r="S777" i="2"/>
  <c r="S745" i="2"/>
  <c r="U745" i="2" s="1"/>
  <c r="S713" i="2"/>
  <c r="S680" i="2"/>
  <c r="S552" i="2"/>
  <c r="S424" i="2"/>
  <c r="S296" i="2"/>
  <c r="T296" i="2" s="1"/>
  <c r="S168" i="2"/>
  <c r="T168" i="2" s="1"/>
  <c r="S1421" i="2"/>
  <c r="S1413" i="2"/>
  <c r="S1405" i="2"/>
  <c r="S1397" i="2"/>
  <c r="S1389" i="2"/>
  <c r="S1381" i="2"/>
  <c r="S1373" i="2"/>
  <c r="U1373" i="2" s="1"/>
  <c r="S1365" i="2"/>
  <c r="S1357" i="2"/>
  <c r="S1349" i="2"/>
  <c r="S1341" i="2"/>
  <c r="S1333" i="2"/>
  <c r="S1325" i="2"/>
  <c r="S1317" i="2"/>
  <c r="S1309" i="2"/>
  <c r="U1309" i="2" s="1"/>
  <c r="S1301" i="2"/>
  <c r="U1301" i="2" s="1"/>
  <c r="S1293" i="2"/>
  <c r="U1293" i="2" s="1"/>
  <c r="S1285" i="2"/>
  <c r="U1285" i="2" s="1"/>
  <c r="S1277" i="2"/>
  <c r="U1277" i="2" s="1"/>
  <c r="S1269" i="2"/>
  <c r="U1269" i="2" s="1"/>
  <c r="S1261" i="2"/>
  <c r="U1261" i="2" s="1"/>
  <c r="S1253" i="2"/>
  <c r="U1253" i="2" s="1"/>
  <c r="S1245" i="2"/>
  <c r="U1245" i="2" s="1"/>
  <c r="S1237" i="2"/>
  <c r="U1237" i="2" s="1"/>
  <c r="S1229" i="2"/>
  <c r="U1229" i="2" s="1"/>
  <c r="S1221" i="2"/>
  <c r="U1221" i="2" s="1"/>
  <c r="S1213" i="2"/>
  <c r="U1213" i="2" s="1"/>
  <c r="S1205" i="2"/>
  <c r="U1205" i="2" s="1"/>
  <c r="S1185" i="2"/>
  <c r="U1185" i="2" s="1"/>
  <c r="S1167" i="2"/>
  <c r="U1167" i="2" s="1"/>
  <c r="S1144" i="2"/>
  <c r="S1121" i="2"/>
  <c r="S1103" i="2"/>
  <c r="S1080" i="2"/>
  <c r="U1080" i="2" s="1"/>
  <c r="S1057" i="2"/>
  <c r="S1039" i="2"/>
  <c r="S1016" i="2"/>
  <c r="S993" i="2"/>
  <c r="S975" i="2"/>
  <c r="S952" i="2"/>
  <c r="S929" i="2"/>
  <c r="S911" i="2"/>
  <c r="S888" i="2"/>
  <c r="S865" i="2"/>
  <c r="S847" i="2"/>
  <c r="S824" i="2"/>
  <c r="S801" i="2"/>
  <c r="S775" i="2"/>
  <c r="S743" i="2"/>
  <c r="U743" i="2" s="1"/>
  <c r="S711" i="2"/>
  <c r="U711" i="2" s="1"/>
  <c r="S672" i="2"/>
  <c r="S544" i="2"/>
  <c r="S416" i="2"/>
  <c r="T416" i="2" s="1"/>
  <c r="S288" i="2"/>
  <c r="T288" i="2" s="1"/>
  <c r="S160" i="2"/>
  <c r="T160" i="2" s="1"/>
  <c r="S1204" i="2"/>
  <c r="U1204" i="2" s="1"/>
  <c r="S1203" i="2"/>
  <c r="U1203" i="2" s="1"/>
  <c r="S1202" i="2"/>
  <c r="U1202" i="2" s="1"/>
  <c r="S1198" i="2"/>
  <c r="U1198" i="2" s="1"/>
  <c r="S1196" i="2"/>
  <c r="U1196" i="2" s="1"/>
  <c r="S1195" i="2"/>
  <c r="U1195" i="2" s="1"/>
  <c r="S1194" i="2"/>
  <c r="S1190" i="2"/>
  <c r="U1190" i="2" s="1"/>
  <c r="S1189" i="2"/>
  <c r="U1189" i="2" s="1"/>
  <c r="S1188" i="2"/>
  <c r="U1188" i="2" s="1"/>
  <c r="S1187" i="2"/>
  <c r="U1187" i="2" s="1"/>
  <c r="S1186" i="2"/>
  <c r="U1186" i="2" s="1"/>
  <c r="S1182" i="2"/>
  <c r="U1182" i="2" s="1"/>
  <c r="S1181" i="2"/>
  <c r="U1181" i="2" s="1"/>
  <c r="S1180" i="2"/>
  <c r="U1180" i="2" s="1"/>
  <c r="S1179" i="2"/>
  <c r="U1179" i="2" s="1"/>
  <c r="S1178" i="2"/>
  <c r="U1178" i="2" s="1"/>
  <c r="S1174" i="2"/>
  <c r="U1174" i="2" s="1"/>
  <c r="S1173" i="2"/>
  <c r="U1173" i="2" s="1"/>
  <c r="S1172" i="2"/>
  <c r="U1172" i="2" s="1"/>
  <c r="S1171" i="2"/>
  <c r="U1171" i="2" s="1"/>
  <c r="S1170" i="2"/>
  <c r="U1170" i="2" s="1"/>
  <c r="S1166" i="2"/>
  <c r="S1165" i="2"/>
  <c r="U1165" i="2" s="1"/>
  <c r="S1164" i="2"/>
  <c r="U1164" i="2" s="1"/>
  <c r="S1163" i="2"/>
  <c r="U1163" i="2" s="1"/>
  <c r="S1162" i="2"/>
  <c r="U1162" i="2" s="1"/>
  <c r="S1158" i="2"/>
  <c r="U1158" i="2" s="1"/>
  <c r="S1157" i="2"/>
  <c r="U1157" i="2" s="1"/>
  <c r="S1156" i="2"/>
  <c r="U1156" i="2" s="1"/>
  <c r="S1155" i="2"/>
  <c r="U1155" i="2" s="1"/>
  <c r="S1154" i="2"/>
  <c r="U1154" i="2" s="1"/>
  <c r="S1150" i="2"/>
  <c r="U1150" i="2" s="1"/>
  <c r="S1149" i="2"/>
  <c r="U1149" i="2" s="1"/>
  <c r="S1148" i="2"/>
  <c r="U1148" i="2" s="1"/>
  <c r="S1147" i="2"/>
  <c r="U1147" i="2" s="1"/>
  <c r="S1146" i="2"/>
  <c r="S1142" i="2"/>
  <c r="S1141" i="2"/>
  <c r="S1140" i="2"/>
  <c r="S1139" i="2"/>
  <c r="U1139" i="2" s="1"/>
  <c r="S1138" i="2"/>
  <c r="U1138" i="2" s="1"/>
  <c r="S1134" i="2"/>
  <c r="S1133" i="2"/>
  <c r="S1132" i="2"/>
  <c r="S1131" i="2"/>
  <c r="S1130" i="2"/>
  <c r="S1126" i="2"/>
  <c r="S1125" i="2"/>
  <c r="S1124" i="2"/>
  <c r="S1123" i="2"/>
  <c r="S1122" i="2"/>
  <c r="S1118" i="2"/>
  <c r="S1117" i="2"/>
  <c r="S1116" i="2"/>
  <c r="S1115" i="2"/>
  <c r="S1114" i="2"/>
  <c r="U1114" i="2" s="1"/>
  <c r="S1110" i="2"/>
  <c r="U1110" i="2" s="1"/>
  <c r="S1109" i="2"/>
  <c r="U1109" i="2" s="1"/>
  <c r="S1108" i="2"/>
  <c r="U1108" i="2" s="1"/>
  <c r="S1107" i="2"/>
  <c r="U1107" i="2" s="1"/>
  <c r="S1106" i="2"/>
  <c r="U1106" i="2" s="1"/>
  <c r="S1102" i="2"/>
  <c r="S1101" i="2"/>
  <c r="S1100" i="2"/>
  <c r="S1099" i="2"/>
  <c r="U1099" i="2" s="1"/>
  <c r="S1098" i="2"/>
  <c r="U1098" i="2" s="1"/>
  <c r="S1094" i="2"/>
  <c r="S1093" i="2"/>
  <c r="S1092" i="2"/>
  <c r="S1091" i="2"/>
  <c r="S1090" i="2"/>
  <c r="S1086" i="2"/>
  <c r="U1086" i="2" s="1"/>
  <c r="S1085" i="2"/>
  <c r="U1085" i="2" s="1"/>
  <c r="S1084" i="2"/>
  <c r="U1084" i="2" s="1"/>
  <c r="S1083" i="2"/>
  <c r="U1083" i="2" s="1"/>
  <c r="S1082" i="2"/>
  <c r="U1082" i="2" s="1"/>
  <c r="S1078" i="2"/>
  <c r="U1078" i="2" s="1"/>
  <c r="S1077" i="2"/>
  <c r="U1077" i="2" s="1"/>
  <c r="S1076" i="2"/>
  <c r="S1075" i="2"/>
  <c r="S1074" i="2"/>
  <c r="S1070" i="2"/>
  <c r="S1069" i="2"/>
  <c r="S1068" i="2"/>
  <c r="S1067" i="2"/>
  <c r="S1066" i="2"/>
  <c r="S1062" i="2"/>
  <c r="S1061" i="2"/>
  <c r="S1060" i="2"/>
  <c r="S1059" i="2"/>
  <c r="S1058" i="2"/>
  <c r="S1054" i="2"/>
  <c r="S1053" i="2"/>
  <c r="S1052" i="2"/>
  <c r="S1051" i="2"/>
  <c r="S1050" i="2"/>
  <c r="S1046" i="2"/>
  <c r="S1045" i="2"/>
  <c r="S1044" i="2"/>
  <c r="S1043" i="2"/>
  <c r="S1042" i="2"/>
  <c r="S1038" i="2"/>
  <c r="S1037" i="2"/>
  <c r="S1036" i="2"/>
  <c r="S1035" i="2"/>
  <c r="S1034" i="2"/>
  <c r="S1030" i="2"/>
  <c r="S1029" i="2"/>
  <c r="S1028" i="2"/>
  <c r="S1027" i="2"/>
  <c r="S1026" i="2"/>
  <c r="S1022" i="2"/>
  <c r="S1021" i="2"/>
  <c r="S1020" i="2"/>
  <c r="S1019" i="2"/>
  <c r="S1018" i="2"/>
  <c r="S1014" i="2"/>
  <c r="S1013" i="2"/>
  <c r="S1012" i="2"/>
  <c r="S1011" i="2"/>
  <c r="S1010" i="2"/>
  <c r="S1006" i="2"/>
  <c r="S1005" i="2"/>
  <c r="S1004" i="2"/>
  <c r="S1003" i="2"/>
  <c r="S1002" i="2"/>
  <c r="S998" i="2"/>
  <c r="S997" i="2"/>
  <c r="S996" i="2"/>
  <c r="S995" i="2"/>
  <c r="S994" i="2"/>
  <c r="S990" i="2"/>
  <c r="S989" i="2"/>
  <c r="S988" i="2"/>
  <c r="S987" i="2"/>
  <c r="S986" i="2"/>
  <c r="S982" i="2"/>
  <c r="S981" i="2"/>
  <c r="S980" i="2"/>
  <c r="S979" i="2"/>
  <c r="S978" i="2"/>
  <c r="S974" i="2"/>
  <c r="S973" i="2"/>
  <c r="S972" i="2"/>
  <c r="S971" i="2"/>
  <c r="S970" i="2"/>
  <c r="S966" i="2"/>
  <c r="S965" i="2"/>
  <c r="S964" i="2"/>
  <c r="S963" i="2"/>
  <c r="S962" i="2"/>
  <c r="S958" i="2"/>
  <c r="S957" i="2"/>
  <c r="S956" i="2"/>
  <c r="S955" i="2"/>
  <c r="S954" i="2"/>
  <c r="S950" i="2"/>
  <c r="S949" i="2"/>
  <c r="S948" i="2"/>
  <c r="T948" i="2" s="1"/>
  <c r="S947" i="2"/>
  <c r="S946" i="2"/>
  <c r="S942" i="2"/>
  <c r="S941" i="2"/>
  <c r="U941" i="2" s="1"/>
  <c r="S940" i="2"/>
  <c r="U940" i="2" s="1"/>
  <c r="S939" i="2"/>
  <c r="U939" i="2" s="1"/>
  <c r="S938" i="2"/>
  <c r="U938" i="2" s="1"/>
  <c r="S934" i="2"/>
  <c r="U934" i="2" s="1"/>
  <c r="S933" i="2"/>
  <c r="U933" i="2" s="1"/>
  <c r="S932" i="2"/>
  <c r="U932" i="2" s="1"/>
  <c r="S931" i="2"/>
  <c r="U931" i="2" s="1"/>
  <c r="S930" i="2"/>
  <c r="U930" i="2" s="1"/>
  <c r="S926" i="2"/>
  <c r="S925" i="2"/>
  <c r="S924" i="2"/>
  <c r="S923" i="2"/>
  <c r="S922" i="2"/>
  <c r="S918" i="2"/>
  <c r="S917" i="2"/>
  <c r="S916" i="2"/>
  <c r="S915" i="2"/>
  <c r="U915" i="2" s="1"/>
  <c r="S914" i="2"/>
  <c r="U914" i="2" s="1"/>
  <c r="S910" i="2"/>
  <c r="S909" i="2"/>
  <c r="S908" i="2"/>
  <c r="S907" i="2"/>
  <c r="S906" i="2"/>
  <c r="S902" i="2"/>
  <c r="S901" i="2"/>
  <c r="S900" i="2"/>
  <c r="S899" i="2"/>
  <c r="S898" i="2"/>
  <c r="S894" i="2"/>
  <c r="S893" i="2"/>
  <c r="S892" i="2"/>
  <c r="S891" i="2"/>
  <c r="S890" i="2"/>
  <c r="S886" i="2"/>
  <c r="S885" i="2"/>
  <c r="S884" i="2"/>
  <c r="S883" i="2"/>
  <c r="S882" i="2"/>
  <c r="S878" i="2"/>
  <c r="S877" i="2"/>
  <c r="S876" i="2"/>
  <c r="S875" i="2"/>
  <c r="S874" i="2"/>
  <c r="S870" i="2"/>
  <c r="U870" i="2" s="1"/>
  <c r="S869" i="2"/>
  <c r="S868" i="2"/>
  <c r="S867" i="2"/>
  <c r="S866" i="2"/>
  <c r="S862" i="2"/>
  <c r="S861" i="2"/>
  <c r="S860" i="2"/>
  <c r="S859" i="2"/>
  <c r="S858" i="2"/>
  <c r="S854" i="2"/>
  <c r="S853" i="2"/>
  <c r="S852" i="2"/>
  <c r="S851" i="2"/>
  <c r="S850" i="2"/>
  <c r="S846" i="2"/>
  <c r="S845" i="2"/>
  <c r="S844" i="2"/>
  <c r="S843" i="2"/>
  <c r="S842" i="2"/>
  <c r="S838" i="2"/>
  <c r="U838" i="2" s="1"/>
  <c r="S837" i="2"/>
  <c r="U837" i="2" s="1"/>
  <c r="S836" i="2"/>
  <c r="S835" i="2"/>
  <c r="S834" i="2"/>
  <c r="S830" i="2"/>
  <c r="S829" i="2"/>
  <c r="S828" i="2"/>
  <c r="S827" i="2"/>
  <c r="U827" i="2" s="1"/>
  <c r="S826" i="2"/>
  <c r="U826" i="2" s="1"/>
  <c r="S822" i="2"/>
  <c r="S821" i="2"/>
  <c r="S820" i="2"/>
  <c r="S819" i="2"/>
  <c r="S818" i="2"/>
  <c r="S814" i="2"/>
  <c r="U814" i="2" s="1"/>
  <c r="S813" i="2"/>
  <c r="U813" i="2" s="1"/>
  <c r="S812" i="2"/>
  <c r="U812" i="2" s="1"/>
  <c r="S811" i="2"/>
  <c r="U811" i="2" s="1"/>
  <c r="S810" i="2"/>
  <c r="U810" i="2" s="1"/>
  <c r="S806" i="2"/>
  <c r="S805" i="2"/>
  <c r="S804" i="2"/>
  <c r="S803" i="2"/>
  <c r="S802" i="2"/>
  <c r="S798" i="2"/>
  <c r="S797" i="2"/>
  <c r="S796" i="2"/>
  <c r="S795" i="2"/>
  <c r="S794" i="2"/>
  <c r="S792" i="2"/>
  <c r="S790" i="2"/>
  <c r="S789" i="2"/>
  <c r="S788" i="2"/>
  <c r="U788" i="2" s="1"/>
  <c r="S787" i="2"/>
  <c r="U787" i="2" s="1"/>
  <c r="S786" i="2"/>
  <c r="S784" i="2"/>
  <c r="S782" i="2"/>
  <c r="S781" i="2"/>
  <c r="S780" i="2"/>
  <c r="U780" i="2" s="1"/>
  <c r="S779" i="2"/>
  <c r="S778" i="2"/>
  <c r="S776" i="2"/>
  <c r="S774" i="2"/>
  <c r="S773" i="2"/>
  <c r="S772" i="2"/>
  <c r="S771" i="2"/>
  <c r="S770" i="2"/>
  <c r="S768" i="2"/>
  <c r="S766" i="2"/>
  <c r="S765" i="2"/>
  <c r="S764" i="2"/>
  <c r="S763" i="2"/>
  <c r="S762" i="2"/>
  <c r="S760" i="2"/>
  <c r="S758" i="2"/>
  <c r="S757" i="2"/>
  <c r="S756" i="2"/>
  <c r="S755" i="2"/>
  <c r="S754" i="2"/>
  <c r="S752" i="2"/>
  <c r="S750" i="2"/>
  <c r="S749" i="2"/>
  <c r="S748" i="2"/>
  <c r="U748" i="2" s="1"/>
  <c r="S747" i="2"/>
  <c r="U747" i="2" s="1"/>
  <c r="S746" i="2"/>
  <c r="U746" i="2" s="1"/>
  <c r="S744" i="2"/>
  <c r="U744" i="2" s="1"/>
  <c r="S742" i="2"/>
  <c r="S741" i="2"/>
  <c r="U741" i="2" s="1"/>
  <c r="S740" i="2"/>
  <c r="U740" i="2" s="1"/>
  <c r="S739" i="2"/>
  <c r="U739" i="2" s="1"/>
  <c r="S738" i="2"/>
  <c r="U738" i="2" s="1"/>
  <c r="S736" i="2"/>
  <c r="U736" i="2" s="1"/>
  <c r="S734" i="2"/>
  <c r="U734" i="2" s="1"/>
  <c r="S733" i="2"/>
  <c r="U733" i="2" s="1"/>
  <c r="S732" i="2"/>
  <c r="U732" i="2" s="1"/>
  <c r="S731" i="2"/>
  <c r="U731" i="2" s="1"/>
  <c r="S730" i="2"/>
  <c r="U730" i="2" s="1"/>
  <c r="S728" i="2"/>
  <c r="U728" i="2" s="1"/>
  <c r="S726" i="2"/>
  <c r="S725" i="2"/>
  <c r="S724" i="2"/>
  <c r="S723" i="2"/>
  <c r="S722" i="2"/>
  <c r="S720" i="2"/>
  <c r="S718" i="2"/>
  <c r="S717" i="2"/>
  <c r="S716" i="2"/>
  <c r="S715" i="2"/>
  <c r="S714" i="2"/>
  <c r="S712" i="2"/>
  <c r="S710" i="2"/>
  <c r="S709" i="2"/>
  <c r="U709" i="2" s="1"/>
  <c r="S708" i="2"/>
  <c r="S707" i="2"/>
  <c r="S706" i="2"/>
  <c r="S704" i="2"/>
  <c r="S702" i="2"/>
  <c r="S701" i="2"/>
  <c r="S700" i="2"/>
  <c r="S699" i="2"/>
  <c r="S698" i="2"/>
  <c r="S696" i="2"/>
  <c r="S694" i="2"/>
  <c r="S693" i="2"/>
  <c r="S692" i="2"/>
  <c r="S691" i="2"/>
  <c r="S690" i="2"/>
  <c r="S688" i="2"/>
  <c r="S686" i="2"/>
  <c r="S685" i="2"/>
  <c r="S684" i="2"/>
  <c r="S683" i="2"/>
  <c r="S682" i="2"/>
  <c r="S681" i="2"/>
  <c r="S679" i="2"/>
  <c r="S678" i="2"/>
  <c r="U678" i="2" s="1"/>
  <c r="S677" i="2"/>
  <c r="U677" i="2" s="1"/>
  <c r="S676" i="2"/>
  <c r="U676" i="2" s="1"/>
  <c r="S675" i="2"/>
  <c r="U675" i="2" s="1"/>
  <c r="S674" i="2"/>
  <c r="U674" i="2" s="1"/>
  <c r="S673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7" i="2"/>
  <c r="S646" i="2"/>
  <c r="S645" i="2"/>
  <c r="S644" i="2"/>
  <c r="S643" i="2"/>
  <c r="S642" i="2"/>
  <c r="S641" i="2"/>
  <c r="S639" i="2"/>
  <c r="S638" i="2"/>
  <c r="S637" i="2"/>
  <c r="S636" i="2"/>
  <c r="S635" i="2"/>
  <c r="U635" i="2" s="1"/>
  <c r="S634" i="2"/>
  <c r="U634" i="2" s="1"/>
  <c r="S633" i="2"/>
  <c r="U633" i="2" s="1"/>
  <c r="S632" i="2"/>
  <c r="U632" i="2" s="1"/>
  <c r="S631" i="2"/>
  <c r="U631" i="2" s="1"/>
  <c r="S630" i="2"/>
  <c r="U630" i="2" s="1"/>
  <c r="S629" i="2"/>
  <c r="U629" i="2" s="1"/>
  <c r="S628" i="2"/>
  <c r="S627" i="2"/>
  <c r="S626" i="2"/>
  <c r="S625" i="2"/>
  <c r="S624" i="2"/>
  <c r="S623" i="2"/>
  <c r="S622" i="2"/>
  <c r="S621" i="2"/>
  <c r="S620" i="2"/>
  <c r="S619" i="2"/>
  <c r="S618" i="2"/>
  <c r="S617" i="2"/>
  <c r="S615" i="2"/>
  <c r="S614" i="2"/>
  <c r="S613" i="2"/>
  <c r="S612" i="2"/>
  <c r="S611" i="2"/>
  <c r="S610" i="2"/>
  <c r="S609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3" i="2"/>
  <c r="S582" i="2"/>
  <c r="S581" i="2"/>
  <c r="S580" i="2"/>
  <c r="S579" i="2"/>
  <c r="S578" i="2"/>
  <c r="S577" i="2"/>
  <c r="S575" i="2"/>
  <c r="S574" i="2"/>
  <c r="S573" i="2"/>
  <c r="S572" i="2"/>
  <c r="S571" i="2"/>
  <c r="S570" i="2"/>
  <c r="S569" i="2"/>
  <c r="U569" i="2" s="1"/>
  <c r="S568" i="2"/>
  <c r="S567" i="2"/>
  <c r="S566" i="2"/>
  <c r="S565" i="2"/>
  <c r="S564" i="2"/>
  <c r="S563" i="2"/>
  <c r="U563" i="2" s="1"/>
  <c r="S562" i="2"/>
  <c r="U562" i="2" s="1"/>
  <c r="S561" i="2"/>
  <c r="S560" i="2"/>
  <c r="S559" i="2"/>
  <c r="S558" i="2"/>
  <c r="S557" i="2"/>
  <c r="S556" i="2"/>
  <c r="S555" i="2"/>
  <c r="S554" i="2"/>
  <c r="S553" i="2"/>
  <c r="S551" i="2"/>
  <c r="S550" i="2"/>
  <c r="S549" i="2"/>
  <c r="S548" i="2"/>
  <c r="S547" i="2"/>
  <c r="S546" i="2"/>
  <c r="S545" i="2"/>
  <c r="S543" i="2"/>
  <c r="U543" i="2" s="1"/>
  <c r="S542" i="2"/>
  <c r="S541" i="2"/>
  <c r="U541" i="2" s="1"/>
  <c r="S540" i="2"/>
  <c r="U540" i="2" s="1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U525" i="2" s="1"/>
  <c r="S524" i="2"/>
  <c r="S523" i="2"/>
  <c r="S522" i="2"/>
  <c r="S521" i="2"/>
  <c r="S519" i="2"/>
  <c r="S518" i="2"/>
  <c r="S517" i="2"/>
  <c r="T517" i="2" s="1"/>
  <c r="S516" i="2"/>
  <c r="T516" i="2" s="1"/>
  <c r="S515" i="2"/>
  <c r="S514" i="2"/>
  <c r="S513" i="2"/>
  <c r="S511" i="2"/>
  <c r="S510" i="2"/>
  <c r="S509" i="2"/>
  <c r="S508" i="2"/>
  <c r="S507" i="2"/>
  <c r="S506" i="2"/>
  <c r="S505" i="2"/>
  <c r="S504" i="2"/>
  <c r="S503" i="2"/>
  <c r="S502" i="2"/>
  <c r="S501" i="2"/>
  <c r="T501" i="2" s="1"/>
  <c r="S500" i="2"/>
  <c r="T500" i="2" s="1"/>
  <c r="S499" i="2"/>
  <c r="T499" i="2" s="1"/>
  <c r="S498" i="2"/>
  <c r="T498" i="2" s="1"/>
  <c r="S497" i="2"/>
  <c r="T497" i="2" s="1"/>
  <c r="S496" i="2"/>
  <c r="T496" i="2" s="1"/>
  <c r="S495" i="2"/>
  <c r="S494" i="2"/>
  <c r="S493" i="2"/>
  <c r="S492" i="2"/>
  <c r="S491" i="2"/>
  <c r="S490" i="2"/>
  <c r="S489" i="2"/>
  <c r="S487" i="2"/>
  <c r="S486" i="2"/>
  <c r="U486" i="2" s="1"/>
  <c r="S485" i="2"/>
  <c r="S484" i="2"/>
  <c r="S483" i="2"/>
  <c r="S482" i="2"/>
  <c r="S481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5" i="2"/>
  <c r="S454" i="2"/>
  <c r="S453" i="2"/>
  <c r="S452" i="2"/>
  <c r="S451" i="2"/>
  <c r="S450" i="2"/>
  <c r="S449" i="2"/>
  <c r="S447" i="2"/>
  <c r="S446" i="2"/>
  <c r="S445" i="2"/>
  <c r="S444" i="2"/>
  <c r="S443" i="2"/>
  <c r="S442" i="2"/>
  <c r="S441" i="2"/>
  <c r="S440" i="2"/>
  <c r="T440" i="2" s="1"/>
  <c r="S439" i="2"/>
  <c r="T439" i="2" s="1"/>
  <c r="S438" i="2"/>
  <c r="T438" i="2" s="1"/>
  <c r="S437" i="2"/>
  <c r="T437" i="2" s="1"/>
  <c r="S436" i="2"/>
  <c r="T436" i="2" s="1"/>
  <c r="S435" i="2"/>
  <c r="U435" i="2" s="1"/>
  <c r="S434" i="2"/>
  <c r="U434" i="2" s="1"/>
  <c r="S433" i="2"/>
  <c r="U433" i="2" s="1"/>
  <c r="S432" i="2"/>
  <c r="U432" i="2" s="1"/>
  <c r="S431" i="2"/>
  <c r="U431" i="2" s="1"/>
  <c r="S430" i="2"/>
  <c r="U430" i="2" s="1"/>
  <c r="S429" i="2"/>
  <c r="U429" i="2" s="1"/>
  <c r="S428" i="2"/>
  <c r="T428" i="2" s="1"/>
  <c r="S427" i="2"/>
  <c r="T427" i="2" s="1"/>
  <c r="S426" i="2"/>
  <c r="T426" i="2" s="1"/>
  <c r="S425" i="2"/>
  <c r="T425" i="2" s="1"/>
  <c r="S423" i="2"/>
  <c r="U423" i="2" s="1"/>
  <c r="S422" i="2"/>
  <c r="U422" i="2" s="1"/>
  <c r="S421" i="2"/>
  <c r="U421" i="2" s="1"/>
  <c r="S420" i="2"/>
  <c r="T420" i="2" s="1"/>
  <c r="S419" i="2"/>
  <c r="T419" i="2" s="1"/>
  <c r="S418" i="2"/>
  <c r="T418" i="2" s="1"/>
  <c r="S417" i="2"/>
  <c r="T417" i="2" s="1"/>
  <c r="S415" i="2"/>
  <c r="T415" i="2" s="1"/>
  <c r="S414" i="2"/>
  <c r="T414" i="2" s="1"/>
  <c r="S413" i="2"/>
  <c r="U413" i="2" s="1"/>
  <c r="S412" i="2"/>
  <c r="U412" i="2" s="1"/>
  <c r="S411" i="2"/>
  <c r="T411" i="2" s="1"/>
  <c r="S410" i="2"/>
  <c r="T410" i="2" s="1"/>
  <c r="S409" i="2"/>
  <c r="T409" i="2" s="1"/>
  <c r="S408" i="2"/>
  <c r="T408" i="2" s="1"/>
  <c r="S407" i="2"/>
  <c r="T407" i="2" s="1"/>
  <c r="S406" i="2"/>
  <c r="T406" i="2" s="1"/>
  <c r="S405" i="2"/>
  <c r="T405" i="2" s="1"/>
  <c r="S404" i="2"/>
  <c r="T404" i="2" s="1"/>
  <c r="S403" i="2"/>
  <c r="U403" i="2" s="1"/>
  <c r="S402" i="2"/>
  <c r="U402" i="2" s="1"/>
  <c r="S401" i="2"/>
  <c r="U401" i="2" s="1"/>
  <c r="S400" i="2"/>
  <c r="U400" i="2" s="1"/>
  <c r="S399" i="2"/>
  <c r="U399" i="2" s="1"/>
  <c r="S398" i="2"/>
  <c r="U398" i="2" s="1"/>
  <c r="S397" i="2"/>
  <c r="U397" i="2" s="1"/>
  <c r="S396" i="2"/>
  <c r="U396" i="2" s="1"/>
  <c r="S395" i="2"/>
  <c r="T395" i="2" s="1"/>
  <c r="S394" i="2"/>
  <c r="T394" i="2" s="1"/>
  <c r="S393" i="2"/>
  <c r="T393" i="2" s="1"/>
  <c r="S391" i="2"/>
  <c r="U391" i="2" s="1"/>
  <c r="S390" i="2"/>
  <c r="T390" i="2" s="1"/>
  <c r="S389" i="2"/>
  <c r="T389" i="2" s="1"/>
  <c r="S388" i="2"/>
  <c r="T388" i="2" s="1"/>
  <c r="S387" i="2"/>
  <c r="T387" i="2" s="1"/>
  <c r="S386" i="2"/>
  <c r="T386" i="2" s="1"/>
  <c r="S385" i="2"/>
  <c r="T385" i="2" s="1"/>
  <c r="S383" i="2"/>
  <c r="T383" i="2" s="1"/>
  <c r="S382" i="2"/>
  <c r="T382" i="2" s="1"/>
  <c r="S381" i="2"/>
  <c r="T381" i="2" s="1"/>
  <c r="S380" i="2"/>
  <c r="T380" i="2" s="1"/>
  <c r="S379" i="2"/>
  <c r="T379" i="2" s="1"/>
  <c r="S378" i="2"/>
  <c r="T378" i="2" s="1"/>
  <c r="S377" i="2"/>
  <c r="T377" i="2" s="1"/>
  <c r="S376" i="2"/>
  <c r="T376" i="2" s="1"/>
  <c r="S375" i="2"/>
  <c r="T375" i="2" s="1"/>
  <c r="S374" i="2"/>
  <c r="T374" i="2" s="1"/>
  <c r="S373" i="2"/>
  <c r="U373" i="2" s="1"/>
  <c r="S372" i="2"/>
  <c r="U372" i="2" s="1"/>
  <c r="S371" i="2"/>
  <c r="U371" i="2" s="1"/>
  <c r="S370" i="2"/>
  <c r="U370" i="2" s="1"/>
  <c r="S369" i="2"/>
  <c r="U369" i="2" s="1"/>
  <c r="S368" i="2"/>
  <c r="U368" i="2" s="1"/>
  <c r="S367" i="2"/>
  <c r="U367" i="2" s="1"/>
  <c r="S366" i="2"/>
  <c r="U366" i="2" s="1"/>
  <c r="S365" i="2"/>
  <c r="U365" i="2" s="1"/>
  <c r="S364" i="2"/>
  <c r="U364" i="2" s="1"/>
  <c r="S363" i="2"/>
  <c r="U363" i="2" s="1"/>
  <c r="S362" i="2"/>
  <c r="S361" i="2"/>
  <c r="S359" i="2"/>
  <c r="S358" i="2"/>
  <c r="S357" i="2"/>
  <c r="S356" i="2"/>
  <c r="S355" i="2"/>
  <c r="S354" i="2"/>
  <c r="S353" i="2"/>
  <c r="S351" i="2"/>
  <c r="S350" i="2"/>
  <c r="S349" i="2"/>
  <c r="S348" i="2"/>
  <c r="S347" i="2"/>
  <c r="S346" i="2"/>
  <c r="S345" i="2"/>
  <c r="S344" i="2"/>
  <c r="T344" i="2" s="1"/>
  <c r="S343" i="2"/>
  <c r="T343" i="2" s="1"/>
  <c r="S342" i="2"/>
  <c r="T342" i="2" s="1"/>
  <c r="S341" i="2"/>
  <c r="T341" i="2" s="1"/>
  <c r="S340" i="2"/>
  <c r="T340" i="2" s="1"/>
  <c r="S339" i="2"/>
  <c r="T339" i="2" s="1"/>
  <c r="S338" i="2"/>
  <c r="T338" i="2" s="1"/>
  <c r="S337" i="2"/>
  <c r="T337" i="2" s="1"/>
  <c r="S336" i="2"/>
  <c r="T336" i="2" s="1"/>
  <c r="S335" i="2"/>
  <c r="T335" i="2" s="1"/>
  <c r="S334" i="2"/>
  <c r="T334" i="2" s="1"/>
  <c r="S333" i="2"/>
  <c r="T333" i="2" s="1"/>
  <c r="S332" i="2"/>
  <c r="T332" i="2" s="1"/>
  <c r="S331" i="2"/>
  <c r="T331" i="2" s="1"/>
  <c r="S330" i="2"/>
  <c r="T330" i="2" s="1"/>
  <c r="S329" i="2"/>
  <c r="T329" i="2" s="1"/>
  <c r="S327" i="2"/>
  <c r="T327" i="2" s="1"/>
  <c r="S326" i="2"/>
  <c r="T326" i="2" s="1"/>
  <c r="S325" i="2"/>
  <c r="T325" i="2" s="1"/>
  <c r="S324" i="2"/>
  <c r="T324" i="2" s="1"/>
  <c r="S323" i="2"/>
  <c r="T323" i="2" s="1"/>
  <c r="S322" i="2"/>
  <c r="T322" i="2" s="1"/>
  <c r="S321" i="2"/>
  <c r="T321" i="2" s="1"/>
  <c r="S319" i="2"/>
  <c r="T319" i="2" s="1"/>
  <c r="S318" i="2"/>
  <c r="T318" i="2" s="1"/>
  <c r="S317" i="2"/>
  <c r="T317" i="2" s="1"/>
  <c r="S316" i="2"/>
  <c r="T316" i="2" s="1"/>
  <c r="S315" i="2"/>
  <c r="T315" i="2" s="1"/>
  <c r="S314" i="2"/>
  <c r="T314" i="2" s="1"/>
  <c r="S313" i="2"/>
  <c r="T313" i="2" s="1"/>
  <c r="S312" i="2"/>
  <c r="T312" i="2" s="1"/>
  <c r="S311" i="2"/>
  <c r="T311" i="2" s="1"/>
  <c r="S310" i="2"/>
  <c r="T310" i="2" s="1"/>
  <c r="S309" i="2"/>
  <c r="T309" i="2" s="1"/>
  <c r="S308" i="2"/>
  <c r="T308" i="2" s="1"/>
  <c r="S307" i="2"/>
  <c r="T307" i="2" s="1"/>
  <c r="S306" i="2"/>
  <c r="T306" i="2" s="1"/>
  <c r="S305" i="2"/>
  <c r="T305" i="2" s="1"/>
  <c r="S304" i="2"/>
  <c r="T304" i="2" s="1"/>
  <c r="S303" i="2"/>
  <c r="T303" i="2" s="1"/>
  <c r="S302" i="2"/>
  <c r="T302" i="2" s="1"/>
  <c r="S301" i="2"/>
  <c r="T301" i="2" s="1"/>
  <c r="S300" i="2"/>
  <c r="T300" i="2" s="1"/>
  <c r="S299" i="2"/>
  <c r="T299" i="2" s="1"/>
  <c r="S298" i="2"/>
  <c r="T298" i="2" s="1"/>
  <c r="S297" i="2"/>
  <c r="T297" i="2" s="1"/>
  <c r="S295" i="2"/>
  <c r="T295" i="2" s="1"/>
  <c r="S294" i="2"/>
  <c r="T294" i="2" s="1"/>
  <c r="S293" i="2"/>
  <c r="T293" i="2" s="1"/>
  <c r="S292" i="2"/>
  <c r="T292" i="2" s="1"/>
  <c r="S291" i="2"/>
  <c r="T291" i="2" s="1"/>
  <c r="S290" i="2"/>
  <c r="T290" i="2" s="1"/>
  <c r="S289" i="2"/>
  <c r="T289" i="2" s="1"/>
  <c r="S287" i="2"/>
  <c r="T287" i="2" s="1"/>
  <c r="S286" i="2"/>
  <c r="T286" i="2" s="1"/>
  <c r="S285" i="2"/>
  <c r="T285" i="2" s="1"/>
  <c r="S284" i="2"/>
  <c r="T284" i="2" s="1"/>
  <c r="S283" i="2"/>
  <c r="T283" i="2" s="1"/>
  <c r="S282" i="2"/>
  <c r="T282" i="2" s="1"/>
  <c r="S281" i="2"/>
  <c r="T281" i="2" s="1"/>
  <c r="S280" i="2"/>
  <c r="T280" i="2" s="1"/>
  <c r="S279" i="2"/>
  <c r="T279" i="2" s="1"/>
  <c r="S278" i="2"/>
  <c r="T278" i="2" s="1"/>
  <c r="S277" i="2"/>
  <c r="T277" i="2" s="1"/>
  <c r="S276" i="2"/>
  <c r="T276" i="2" s="1"/>
  <c r="S275" i="2"/>
  <c r="T275" i="2" s="1"/>
  <c r="S274" i="2"/>
  <c r="T274" i="2" s="1"/>
  <c r="S273" i="2"/>
  <c r="T273" i="2" s="1"/>
  <c r="S272" i="2"/>
  <c r="T272" i="2" s="1"/>
  <c r="S271" i="2"/>
  <c r="T271" i="2" s="1"/>
  <c r="S270" i="2"/>
  <c r="T270" i="2" s="1"/>
  <c r="S269" i="2"/>
  <c r="T269" i="2" s="1"/>
  <c r="S268" i="2"/>
  <c r="T268" i="2" s="1"/>
  <c r="S267" i="2"/>
  <c r="T267" i="2" s="1"/>
  <c r="S266" i="2"/>
  <c r="T266" i="2" s="1"/>
  <c r="S265" i="2"/>
  <c r="T265" i="2" s="1"/>
  <c r="S263" i="2"/>
  <c r="T263" i="2" s="1"/>
  <c r="S262" i="2"/>
  <c r="T262" i="2" s="1"/>
  <c r="S261" i="2"/>
  <c r="T261" i="2" s="1"/>
  <c r="S260" i="2"/>
  <c r="T260" i="2" s="1"/>
  <c r="S259" i="2"/>
  <c r="T259" i="2" s="1"/>
  <c r="S258" i="2"/>
  <c r="T258" i="2" s="1"/>
  <c r="S257" i="2"/>
  <c r="T257" i="2" s="1"/>
  <c r="S255" i="2"/>
  <c r="T255" i="2" s="1"/>
  <c r="S254" i="2"/>
  <c r="T254" i="2" s="1"/>
  <c r="S253" i="2"/>
  <c r="T253" i="2" s="1"/>
  <c r="S252" i="2"/>
  <c r="T252" i="2" s="1"/>
  <c r="S251" i="2"/>
  <c r="T251" i="2" s="1"/>
  <c r="S250" i="2"/>
  <c r="T250" i="2" s="1"/>
  <c r="S249" i="2"/>
  <c r="T249" i="2" s="1"/>
  <c r="S248" i="2"/>
  <c r="T248" i="2" s="1"/>
  <c r="S247" i="2"/>
  <c r="T247" i="2" s="1"/>
  <c r="S246" i="2"/>
  <c r="T246" i="2" s="1"/>
  <c r="S245" i="2"/>
  <c r="T245" i="2" s="1"/>
  <c r="S244" i="2"/>
  <c r="T244" i="2" s="1"/>
  <c r="S243" i="2"/>
  <c r="T243" i="2" s="1"/>
  <c r="S242" i="2"/>
  <c r="T242" i="2" s="1"/>
  <c r="S241" i="2"/>
  <c r="T241" i="2" s="1"/>
  <c r="S240" i="2"/>
  <c r="T240" i="2" s="1"/>
  <c r="S239" i="2"/>
  <c r="T239" i="2" s="1"/>
  <c r="S238" i="2"/>
  <c r="T238" i="2" s="1"/>
  <c r="S237" i="2"/>
  <c r="T237" i="2" s="1"/>
  <c r="S236" i="2"/>
  <c r="T236" i="2" s="1"/>
  <c r="S235" i="2"/>
  <c r="T235" i="2" s="1"/>
  <c r="S234" i="2"/>
  <c r="T234" i="2" s="1"/>
  <c r="S233" i="2"/>
  <c r="T233" i="2" s="1"/>
  <c r="S231" i="2"/>
  <c r="T231" i="2" s="1"/>
  <c r="S230" i="2"/>
  <c r="T230" i="2" s="1"/>
  <c r="S229" i="2"/>
  <c r="T229" i="2" s="1"/>
  <c r="S228" i="2"/>
  <c r="T228" i="2" s="1"/>
  <c r="S227" i="2"/>
  <c r="T227" i="2" s="1"/>
  <c r="S226" i="2"/>
  <c r="T226" i="2" s="1"/>
  <c r="S225" i="2"/>
  <c r="T225" i="2" s="1"/>
  <c r="S223" i="2"/>
  <c r="T223" i="2" s="1"/>
  <c r="S222" i="2"/>
  <c r="T222" i="2" s="1"/>
  <c r="S221" i="2"/>
  <c r="T221" i="2" s="1"/>
  <c r="S220" i="2"/>
  <c r="T220" i="2" s="1"/>
  <c r="S219" i="2"/>
  <c r="T219" i="2" s="1"/>
  <c r="S218" i="2"/>
  <c r="T218" i="2" s="1"/>
  <c r="S217" i="2"/>
  <c r="T217" i="2" s="1"/>
  <c r="S216" i="2"/>
  <c r="T216" i="2" s="1"/>
  <c r="S215" i="2"/>
  <c r="T215" i="2" s="1"/>
  <c r="S214" i="2"/>
  <c r="T214" i="2" s="1"/>
  <c r="S213" i="2"/>
  <c r="T213" i="2" s="1"/>
  <c r="S212" i="2"/>
  <c r="T212" i="2" s="1"/>
  <c r="S211" i="2"/>
  <c r="T211" i="2" s="1"/>
  <c r="S210" i="2"/>
  <c r="T210" i="2" s="1"/>
  <c r="S209" i="2"/>
  <c r="T209" i="2" s="1"/>
  <c r="S208" i="2"/>
  <c r="T208" i="2" s="1"/>
  <c r="S207" i="2"/>
  <c r="T207" i="2" s="1"/>
  <c r="S206" i="2"/>
  <c r="T206" i="2" s="1"/>
  <c r="S205" i="2"/>
  <c r="T205" i="2" s="1"/>
  <c r="S204" i="2"/>
  <c r="T204" i="2" s="1"/>
  <c r="S203" i="2"/>
  <c r="T203" i="2" s="1"/>
  <c r="S202" i="2"/>
  <c r="T202" i="2" s="1"/>
  <c r="S201" i="2"/>
  <c r="T201" i="2" s="1"/>
  <c r="S199" i="2"/>
  <c r="T199" i="2" s="1"/>
  <c r="S198" i="2"/>
  <c r="T198" i="2" s="1"/>
  <c r="S197" i="2"/>
  <c r="T197" i="2" s="1"/>
  <c r="S196" i="2"/>
  <c r="T196" i="2" s="1"/>
  <c r="S195" i="2"/>
  <c r="T195" i="2" s="1"/>
  <c r="S194" i="2"/>
  <c r="T194" i="2" s="1"/>
  <c r="S193" i="2"/>
  <c r="T193" i="2" s="1"/>
  <c r="S191" i="2"/>
  <c r="T191" i="2" s="1"/>
  <c r="S190" i="2"/>
  <c r="T190" i="2" s="1"/>
  <c r="S189" i="2"/>
  <c r="T189" i="2" s="1"/>
  <c r="S188" i="2"/>
  <c r="T188" i="2" s="1"/>
  <c r="S187" i="2"/>
  <c r="T187" i="2" s="1"/>
  <c r="S186" i="2"/>
  <c r="T186" i="2" s="1"/>
  <c r="S185" i="2"/>
  <c r="T185" i="2" s="1"/>
  <c r="S184" i="2"/>
  <c r="T184" i="2" s="1"/>
  <c r="S183" i="2"/>
  <c r="T183" i="2" s="1"/>
  <c r="S182" i="2"/>
  <c r="T182" i="2" s="1"/>
  <c r="S181" i="2"/>
  <c r="T181" i="2" s="1"/>
  <c r="S180" i="2"/>
  <c r="T180" i="2" s="1"/>
  <c r="S179" i="2"/>
  <c r="T179" i="2" s="1"/>
  <c r="S178" i="2"/>
  <c r="T178" i="2" s="1"/>
  <c r="S177" i="2"/>
  <c r="T177" i="2" s="1"/>
  <c r="S176" i="2"/>
  <c r="T176" i="2" s="1"/>
  <c r="S175" i="2"/>
  <c r="T175" i="2" s="1"/>
  <c r="S174" i="2"/>
  <c r="T174" i="2" s="1"/>
  <c r="S173" i="2"/>
  <c r="T173" i="2" s="1"/>
  <c r="S172" i="2"/>
  <c r="T172" i="2" s="1"/>
  <c r="S171" i="2"/>
  <c r="T171" i="2" s="1"/>
  <c r="S170" i="2"/>
  <c r="T170" i="2" s="1"/>
  <c r="S169" i="2"/>
  <c r="T169" i="2" s="1"/>
  <c r="S167" i="2"/>
  <c r="T167" i="2" s="1"/>
  <c r="S166" i="2"/>
  <c r="T166" i="2" s="1"/>
  <c r="S165" i="2"/>
  <c r="T165" i="2" s="1"/>
  <c r="S164" i="2"/>
  <c r="T164" i="2" s="1"/>
  <c r="S163" i="2"/>
  <c r="T163" i="2" s="1"/>
  <c r="S162" i="2"/>
  <c r="T162" i="2" s="1"/>
  <c r="S161" i="2"/>
  <c r="T161" i="2" s="1"/>
  <c r="S159" i="2"/>
  <c r="T159" i="2" s="1"/>
  <c r="S158" i="2"/>
  <c r="T158" i="2" s="1"/>
  <c r="S157" i="2"/>
  <c r="T157" i="2" s="1"/>
  <c r="S156" i="2"/>
  <c r="T156" i="2" s="1"/>
  <c r="S155" i="2"/>
  <c r="T155" i="2" s="1"/>
  <c r="S154" i="2"/>
  <c r="T154" i="2" s="1"/>
  <c r="S153" i="2"/>
  <c r="T153" i="2" s="1"/>
  <c r="S152" i="2"/>
  <c r="T152" i="2" s="1"/>
  <c r="S151" i="2"/>
  <c r="T151" i="2" s="1"/>
  <c r="S150" i="2"/>
  <c r="T150" i="2" s="1"/>
  <c r="S149" i="2"/>
  <c r="T149" i="2" s="1"/>
  <c r="S148" i="2"/>
  <c r="T148" i="2" s="1"/>
  <c r="S147" i="2"/>
  <c r="T147" i="2" s="1"/>
  <c r="S146" i="2"/>
  <c r="S145" i="2"/>
  <c r="S144" i="2"/>
  <c r="S143" i="2"/>
  <c r="S142" i="2"/>
  <c r="S141" i="2"/>
  <c r="S140" i="2"/>
  <c r="S139" i="2"/>
  <c r="S138" i="2"/>
  <c r="S137" i="2"/>
  <c r="S135" i="2"/>
  <c r="S134" i="2"/>
  <c r="S133" i="2"/>
  <c r="S132" i="2"/>
  <c r="S131" i="2"/>
  <c r="S130" i="2"/>
  <c r="S129" i="2"/>
  <c r="S126" i="2"/>
  <c r="S125" i="2"/>
  <c r="S124" i="2"/>
  <c r="S123" i="2"/>
  <c r="S122" i="2"/>
  <c r="S120" i="2"/>
  <c r="S117" i="2"/>
  <c r="S116" i="2"/>
  <c r="S115" i="2"/>
  <c r="S112" i="2"/>
  <c r="S109" i="2"/>
  <c r="S108" i="2"/>
  <c r="S107" i="2"/>
  <c r="S101" i="2"/>
  <c r="Q946" i="2"/>
  <c r="Q850" i="2"/>
  <c r="Q708" i="2"/>
  <c r="Q796" i="2"/>
  <c r="Q756" i="2"/>
  <c r="Q588" i="2"/>
  <c r="Q1088" i="2"/>
  <c r="Q1064" i="2"/>
  <c r="Q968" i="2"/>
  <c r="Q464" i="2"/>
  <c r="Q454" i="2"/>
  <c r="Q644" i="2"/>
  <c r="Q1019" i="2"/>
  <c r="Q920" i="2"/>
  <c r="Q896" i="2"/>
  <c r="Q778" i="2"/>
  <c r="Q1041" i="2"/>
  <c r="Q993" i="2"/>
  <c r="Q830" i="2"/>
  <c r="Q686" i="2"/>
  <c r="Q669" i="2"/>
  <c r="Q1424" i="2"/>
  <c r="Q1416" i="2"/>
  <c r="Q1408" i="2"/>
  <c r="Q1400" i="2"/>
  <c r="Q1384" i="2"/>
  <c r="Q1368" i="2"/>
  <c r="Q1360" i="2"/>
  <c r="Q1352" i="2"/>
  <c r="Q1344" i="2"/>
  <c r="Q1336" i="2"/>
  <c r="Q1320" i="2"/>
  <c r="Q1144" i="2"/>
  <c r="Q1128" i="2"/>
  <c r="Q1120" i="2"/>
  <c r="Q1104" i="2"/>
  <c r="Q1093" i="2"/>
  <c r="Q1069" i="2"/>
  <c r="Q1061" i="2"/>
  <c r="Q1053" i="2"/>
  <c r="Q1423" i="2"/>
  <c r="Q1415" i="2"/>
  <c r="Q1407" i="2"/>
  <c r="Q1399" i="2"/>
  <c r="Q1391" i="2"/>
  <c r="Q1383" i="2"/>
  <c r="Q1375" i="2"/>
  <c r="Q1367" i="2"/>
  <c r="Q1359" i="2"/>
  <c r="Q1351" i="2"/>
  <c r="Q1343" i="2"/>
  <c r="Q1335" i="2"/>
  <c r="Q1327" i="2"/>
  <c r="Q1319" i="2"/>
  <c r="Q1421" i="2"/>
  <c r="Q1413" i="2"/>
  <c r="Q1405" i="2"/>
  <c r="Q1397" i="2"/>
  <c r="Q1389" i="2"/>
  <c r="Q1381" i="2"/>
  <c r="Q1365" i="2"/>
  <c r="Q1357" i="2"/>
  <c r="Q1349" i="2"/>
  <c r="Q1341" i="2"/>
  <c r="Q1333" i="2"/>
  <c r="Q1325" i="2"/>
  <c r="Q1402" i="2"/>
  <c r="Q1386" i="2"/>
  <c r="Q1378" i="2"/>
  <c r="Q1370" i="2"/>
  <c r="Q1362" i="2"/>
  <c r="Q1354" i="2"/>
  <c r="Q1338" i="2"/>
  <c r="Q1322" i="2"/>
  <c r="Q1314" i="2"/>
  <c r="Q1208" i="2"/>
  <c r="Q1146" i="2"/>
  <c r="Q1130" i="2"/>
  <c r="Q1122" i="2"/>
  <c r="Q1087" i="2"/>
  <c r="Q1425" i="2"/>
  <c r="Q1417" i="2"/>
  <c r="Q1409" i="2"/>
  <c r="Q1401" i="2"/>
  <c r="Q1393" i="2"/>
  <c r="Q1385" i="2"/>
  <c r="Q1377" i="2"/>
  <c r="Q1369" i="2"/>
  <c r="Q1361" i="2"/>
  <c r="Q1353" i="2"/>
  <c r="Q1345" i="2"/>
  <c r="Q1337" i="2"/>
  <c r="Q1329" i="2"/>
  <c r="Q1321" i="2"/>
  <c r="Q1313" i="2"/>
  <c r="Q1207" i="2"/>
  <c r="Q1145" i="2"/>
  <c r="Q1129" i="2"/>
  <c r="Q1121" i="2"/>
  <c r="Q1097" i="2"/>
  <c r="Q1070" i="2"/>
  <c r="Q1311" i="2"/>
  <c r="Q1143" i="2"/>
  <c r="Q1127" i="2"/>
  <c r="Q1119" i="2"/>
  <c r="Q1103" i="2"/>
  <c r="Q1092" i="2"/>
  <c r="Q1076" i="2"/>
  <c r="Q1068" i="2"/>
  <c r="Q1060" i="2"/>
  <c r="Q1052" i="2"/>
  <c r="Q1044" i="2"/>
  <c r="Q1036" i="2"/>
  <c r="Q1028" i="2"/>
  <c r="Q1020" i="2"/>
  <c r="Q1012" i="2"/>
  <c r="Q1004" i="2"/>
  <c r="Q996" i="2"/>
  <c r="Q988" i="2"/>
  <c r="Q980" i="2"/>
  <c r="Q972" i="2"/>
  <c r="Q964" i="2"/>
  <c r="Q955" i="2"/>
  <c r="Q945" i="2"/>
  <c r="Q925" i="2"/>
  <c r="Q917" i="2"/>
  <c r="Q909" i="2"/>
  <c r="Q901" i="2"/>
  <c r="Q893" i="2"/>
  <c r="Q885" i="2"/>
  <c r="Q877" i="2"/>
  <c r="Q865" i="2"/>
  <c r="Q849" i="2"/>
  <c r="Q841" i="2"/>
  <c r="Q833" i="2"/>
  <c r="Q817" i="2"/>
  <c r="Q809" i="2"/>
  <c r="Q798" i="2"/>
  <c r="Q790" i="2"/>
  <c r="Q782" i="2"/>
  <c r="Q773" i="2"/>
  <c r="Q765" i="2"/>
  <c r="Q757" i="2"/>
  <c r="Q723" i="2"/>
  <c r="Q715" i="2"/>
  <c r="Q707" i="2"/>
  <c r="Q697" i="2"/>
  <c r="Q689" i="2"/>
  <c r="Q681" i="2"/>
  <c r="Q673" i="2"/>
  <c r="Q665" i="2"/>
  <c r="Q657" i="2"/>
  <c r="Q649" i="2"/>
  <c r="Q641" i="2"/>
  <c r="Q624" i="2"/>
  <c r="Q613" i="2"/>
  <c r="Q605" i="2"/>
  <c r="Q597" i="2"/>
  <c r="Q589" i="2"/>
  <c r="Q581" i="2"/>
  <c r="Q570" i="2"/>
  <c r="Q554" i="2"/>
  <c r="Q545" i="2"/>
  <c r="Q537" i="2"/>
  <c r="Q529" i="2"/>
  <c r="T529" i="2" s="1"/>
  <c r="Q521" i="2"/>
  <c r="Q513" i="2"/>
  <c r="Q502" i="2"/>
  <c r="Q494" i="2"/>
  <c r="T494" i="2" s="1"/>
  <c r="Q484" i="2"/>
  <c r="Q476" i="2"/>
  <c r="Q468" i="2"/>
  <c r="Q460" i="2"/>
  <c r="Q452" i="2"/>
  <c r="Q444" i="2"/>
  <c r="Q360" i="2"/>
  <c r="T360" i="2" s="1"/>
  <c r="Q351" i="2"/>
  <c r="Q145" i="2"/>
  <c r="Q135" i="2"/>
  <c r="Q127" i="2"/>
  <c r="Q119" i="2"/>
  <c r="T119" i="2" s="1"/>
  <c r="Q111" i="2"/>
  <c r="Q103" i="2"/>
  <c r="T103" i="2" s="1"/>
  <c r="Q95" i="2"/>
  <c r="Q1422" i="2"/>
  <c r="Q1414" i="2"/>
  <c r="Q1406" i="2"/>
  <c r="Q1398" i="2"/>
  <c r="Q1390" i="2"/>
  <c r="Q1382" i="2"/>
  <c r="Q1374" i="2"/>
  <c r="Q1366" i="2"/>
  <c r="Q1358" i="2"/>
  <c r="Q1350" i="2"/>
  <c r="Q1342" i="2"/>
  <c r="Q1334" i="2"/>
  <c r="Q1326" i="2"/>
  <c r="Q1318" i="2"/>
  <c r="Q1310" i="2"/>
  <c r="Q1142" i="2"/>
  <c r="Q1134" i="2"/>
  <c r="Q1126" i="2"/>
  <c r="Q1118" i="2"/>
  <c r="Q1102" i="2"/>
  <c r="Q1091" i="2"/>
  <c r="Q1317" i="2"/>
  <c r="Q1211" i="2"/>
  <c r="Q1141" i="2"/>
  <c r="Q1133" i="2"/>
  <c r="Q1125" i="2"/>
  <c r="Q1117" i="2"/>
  <c r="Q1101" i="2"/>
  <c r="Q1090" i="2"/>
  <c r="Q1074" i="2"/>
  <c r="Q1066" i="2"/>
  <c r="Q1058" i="2"/>
  <c r="Q1050" i="2"/>
  <c r="Q1042" i="2"/>
  <c r="Q1034" i="2"/>
  <c r="Q1026" i="2"/>
  <c r="Q1018" i="2"/>
  <c r="Q1010" i="2"/>
  <c r="Q1002" i="2"/>
  <c r="Q994" i="2"/>
  <c r="Q986" i="2"/>
  <c r="Q978" i="2"/>
  <c r="Q970" i="2"/>
  <c r="Q962" i="2"/>
  <c r="Q951" i="2"/>
  <c r="Q943" i="2"/>
  <c r="Q923" i="2"/>
  <c r="Q907" i="2"/>
  <c r="Q899" i="2"/>
  <c r="Q891" i="2"/>
  <c r="Q883" i="2"/>
  <c r="Q871" i="2"/>
  <c r="Q863" i="2"/>
  <c r="Q855" i="2"/>
  <c r="Q847" i="2"/>
  <c r="Q831" i="2"/>
  <c r="Q823" i="2"/>
  <c r="Q815" i="2"/>
  <c r="Q807" i="2"/>
  <c r="Q779" i="2"/>
  <c r="Q771" i="2"/>
  <c r="Q763" i="2"/>
  <c r="Q753" i="2"/>
  <c r="Q721" i="2"/>
  <c r="Q713" i="2"/>
  <c r="Q705" i="2"/>
  <c r="Q695" i="2"/>
  <c r="Q687" i="2"/>
  <c r="Q679" i="2"/>
  <c r="Q671" i="2"/>
  <c r="Q663" i="2"/>
  <c r="Q655" i="2"/>
  <c r="Q647" i="2"/>
  <c r="Q639" i="2"/>
  <c r="Q622" i="2"/>
  <c r="Q611" i="2"/>
  <c r="Q603" i="2"/>
  <c r="Q595" i="2"/>
  <c r="Q587" i="2"/>
  <c r="Q579" i="2"/>
  <c r="Q568" i="2"/>
  <c r="Q560" i="2"/>
  <c r="Q552" i="2"/>
  <c r="Q535" i="2"/>
  <c r="Q527" i="2"/>
  <c r="Q519" i="2"/>
  <c r="Q511" i="2"/>
  <c r="Q492" i="2"/>
  <c r="T492" i="2" s="1"/>
  <c r="Q482" i="2"/>
  <c r="Q474" i="2"/>
  <c r="Q466" i="2"/>
  <c r="Q458" i="2"/>
  <c r="T458" i="2" s="1"/>
  <c r="Q450" i="2"/>
  <c r="Q441" i="2"/>
  <c r="Q357" i="2"/>
  <c r="Q349" i="2"/>
  <c r="Q143" i="2"/>
  <c r="Q133" i="2"/>
  <c r="Q125" i="2"/>
  <c r="Q117" i="2"/>
  <c r="Q109" i="2"/>
  <c r="Q101" i="2"/>
  <c r="Q83" i="2"/>
  <c r="T83" i="2" s="1"/>
  <c r="Q1420" i="2"/>
  <c r="Q1412" i="2"/>
  <c r="Q1404" i="2"/>
  <c r="Q1396" i="2"/>
  <c r="Q1388" i="2"/>
  <c r="Q1380" i="2"/>
  <c r="Q1372" i="2"/>
  <c r="Q1356" i="2"/>
  <c r="Q1348" i="2"/>
  <c r="Q1340" i="2"/>
  <c r="Q1332" i="2"/>
  <c r="Q1316" i="2"/>
  <c r="Q1210" i="2"/>
  <c r="Q1140" i="2"/>
  <c r="Q1132" i="2"/>
  <c r="Q1124" i="2"/>
  <c r="Q1116" i="2"/>
  <c r="Q1100" i="2"/>
  <c r="Q1089" i="2"/>
  <c r="Q1411" i="2"/>
  <c r="Q1403" i="2"/>
  <c r="Q1395" i="2"/>
  <c r="Q1387" i="2"/>
  <c r="Q1379" i="2"/>
  <c r="Q1371" i="2"/>
  <c r="Q1363" i="2"/>
  <c r="Q1347" i="2"/>
  <c r="Q1339" i="2"/>
  <c r="Q1331" i="2"/>
  <c r="Q1323" i="2"/>
  <c r="Q1315" i="2"/>
  <c r="Q1209" i="2"/>
  <c r="Q1131" i="2"/>
  <c r="Q1123" i="2"/>
  <c r="Q1115" i="2"/>
  <c r="Q1075" i="2"/>
  <c r="Q1067" i="2"/>
  <c r="Q1059" i="2"/>
  <c r="Q1051" i="2"/>
  <c r="Q1043" i="2"/>
  <c r="Q1035" i="2"/>
  <c r="Q1027" i="2"/>
  <c r="Q1011" i="2"/>
  <c r="Q1003" i="2"/>
  <c r="Q995" i="2"/>
  <c r="Q987" i="2"/>
  <c r="Q979" i="2"/>
  <c r="Q971" i="2"/>
  <c r="Q963" i="2"/>
  <c r="Q952" i="2"/>
  <c r="Q944" i="2"/>
  <c r="Q924" i="2"/>
  <c r="Q916" i="2"/>
  <c r="Q908" i="2"/>
  <c r="Q900" i="2"/>
  <c r="Q892" i="2"/>
  <c r="Q884" i="2"/>
  <c r="Q876" i="2"/>
  <c r="Q864" i="2"/>
  <c r="Q848" i="2"/>
  <c r="Q840" i="2"/>
  <c r="Q832" i="2"/>
  <c r="Q824" i="2"/>
  <c r="Q816" i="2"/>
  <c r="Q808" i="2"/>
  <c r="Q797" i="2"/>
  <c r="Q789" i="2"/>
  <c r="Q772" i="2"/>
  <c r="Q764" i="2"/>
  <c r="Q722" i="2"/>
  <c r="Q714" i="2"/>
  <c r="Q706" i="2"/>
  <c r="Q696" i="2"/>
  <c r="Q688" i="2"/>
  <c r="Q680" i="2"/>
  <c r="Q672" i="2"/>
  <c r="Q664" i="2"/>
  <c r="Q656" i="2"/>
  <c r="Q648" i="2"/>
  <c r="Q640" i="2"/>
  <c r="Q623" i="2"/>
  <c r="Q612" i="2"/>
  <c r="Q604" i="2"/>
  <c r="Q596" i="2"/>
  <c r="Q580" i="2"/>
  <c r="Q561" i="2"/>
  <c r="Q553" i="2"/>
  <c r="Q544" i="2"/>
  <c r="Q536" i="2"/>
  <c r="Q528" i="2"/>
  <c r="Q520" i="2"/>
  <c r="Q512" i="2"/>
  <c r="Q493" i="2"/>
  <c r="T493" i="2" s="1"/>
  <c r="Q483" i="2"/>
  <c r="Q475" i="2"/>
  <c r="Q467" i="2"/>
  <c r="Q459" i="2"/>
  <c r="T459" i="2" s="1"/>
  <c r="Q451" i="2"/>
  <c r="Q442" i="2"/>
  <c r="Q358" i="2"/>
  <c r="Q350" i="2"/>
  <c r="Q144" i="2"/>
  <c r="Q134" i="2"/>
  <c r="Q126" i="2"/>
  <c r="T126" i="2" s="1"/>
  <c r="Q118" i="2"/>
  <c r="T118" i="2" s="1"/>
  <c r="Q110" i="2"/>
  <c r="Q102" i="2"/>
  <c r="T102" i="2" s="1"/>
  <c r="Q1073" i="2"/>
  <c r="Q1065" i="2"/>
  <c r="Q1057" i="2"/>
  <c r="Q1049" i="2"/>
  <c r="Q1033" i="2"/>
  <c r="Q1025" i="2"/>
  <c r="Q1017" i="2"/>
  <c r="Q1009" i="2"/>
  <c r="Q1001" i="2"/>
  <c r="Q985" i="2"/>
  <c r="Q977" i="2"/>
  <c r="Q969" i="2"/>
  <c r="Q961" i="2"/>
  <c r="Q950" i="2"/>
  <c r="Q942" i="2"/>
  <c r="Q922" i="2"/>
  <c r="Q906" i="2"/>
  <c r="Q898" i="2"/>
  <c r="Q890" i="2"/>
  <c r="Q882" i="2"/>
  <c r="Q862" i="2"/>
  <c r="Q854" i="2"/>
  <c r="Q846" i="2"/>
  <c r="Q822" i="2"/>
  <c r="Q806" i="2"/>
  <c r="Q795" i="2"/>
  <c r="Q770" i="2"/>
  <c r="Q762" i="2"/>
  <c r="Q752" i="2"/>
  <c r="Q720" i="2"/>
  <c r="Q712" i="2"/>
  <c r="Q704" i="2"/>
  <c r="Q694" i="2"/>
  <c r="Q670" i="2"/>
  <c r="Q662" i="2"/>
  <c r="Q654" i="2"/>
  <c r="Q646" i="2"/>
  <c r="Q638" i="2"/>
  <c r="Q621" i="2"/>
  <c r="Q610" i="2"/>
  <c r="Q602" i="2"/>
  <c r="Q594" i="2"/>
  <c r="Q586" i="2"/>
  <c r="Q578" i="2"/>
  <c r="Q567" i="2"/>
  <c r="T567" i="2" s="1"/>
  <c r="Q559" i="2"/>
  <c r="Q551" i="2"/>
  <c r="T551" i="2" s="1"/>
  <c r="Q534" i="2"/>
  <c r="Q518" i="2"/>
  <c r="Q510" i="2"/>
  <c r="Q491" i="2"/>
  <c r="T491" i="2" s="1"/>
  <c r="Q481" i="2"/>
  <c r="Q473" i="2"/>
  <c r="Q465" i="2"/>
  <c r="Q457" i="2"/>
  <c r="T457" i="2" s="1"/>
  <c r="Q449" i="2"/>
  <c r="Q356" i="2"/>
  <c r="Q348" i="2"/>
  <c r="Q142" i="2"/>
  <c r="Q132" i="2"/>
  <c r="Q124" i="2"/>
  <c r="Q116" i="2"/>
  <c r="Q108" i="2"/>
  <c r="Q100" i="2"/>
  <c r="T100" i="2" s="1"/>
  <c r="Q1072" i="2"/>
  <c r="Q1056" i="2"/>
  <c r="Q1048" i="2"/>
  <c r="Q1040" i="2"/>
  <c r="Q1032" i="2"/>
  <c r="Q1024" i="2"/>
  <c r="Q1016" i="2"/>
  <c r="Q1008" i="2"/>
  <c r="Q1000" i="2"/>
  <c r="Q992" i="2"/>
  <c r="Q984" i="2"/>
  <c r="Q976" i="2"/>
  <c r="Q960" i="2"/>
  <c r="Q949" i="2"/>
  <c r="Q929" i="2"/>
  <c r="Q921" i="2"/>
  <c r="Q913" i="2"/>
  <c r="Q905" i="2"/>
  <c r="Q897" i="2"/>
  <c r="Q889" i="2"/>
  <c r="Q881" i="2"/>
  <c r="Q869" i="2"/>
  <c r="Q861" i="2"/>
  <c r="Q853" i="2"/>
  <c r="Q845" i="2"/>
  <c r="Q829" i="2"/>
  <c r="Q821" i="2"/>
  <c r="Q805" i="2"/>
  <c r="Q794" i="2"/>
  <c r="Q786" i="2"/>
  <c r="Q777" i="2"/>
  <c r="Q769" i="2"/>
  <c r="Q761" i="2"/>
  <c r="Q751" i="2"/>
  <c r="Q727" i="2"/>
  <c r="Q719" i="2"/>
  <c r="Q701" i="2"/>
  <c r="Q693" i="2"/>
  <c r="Q685" i="2"/>
  <c r="Q661" i="2"/>
  <c r="Q653" i="2"/>
  <c r="Q645" i="2"/>
  <c r="Q637" i="2"/>
  <c r="Q628" i="2"/>
  <c r="Q620" i="2"/>
  <c r="Q609" i="2"/>
  <c r="Q601" i="2"/>
  <c r="Q593" i="2"/>
  <c r="Q585" i="2"/>
  <c r="Q577" i="2"/>
  <c r="Q566" i="2"/>
  <c r="Q558" i="2"/>
  <c r="Q550" i="2"/>
  <c r="Q533" i="2"/>
  <c r="Q517" i="2"/>
  <c r="Q509" i="2"/>
  <c r="Q488" i="2"/>
  <c r="Q480" i="2"/>
  <c r="Q472" i="2"/>
  <c r="Q456" i="2"/>
  <c r="Q448" i="2"/>
  <c r="Q355" i="2"/>
  <c r="Q347" i="2"/>
  <c r="Q141" i="2"/>
  <c r="Q131" i="2"/>
  <c r="Q123" i="2"/>
  <c r="Q115" i="2"/>
  <c r="T115" i="2" s="1"/>
  <c r="Q107" i="2"/>
  <c r="Q99" i="2"/>
  <c r="T99" i="2" s="1"/>
  <c r="Q1071" i="2"/>
  <c r="Q1063" i="2"/>
  <c r="Q1055" i="2"/>
  <c r="Q1047" i="2"/>
  <c r="Q1039" i="2"/>
  <c r="Q1031" i="2"/>
  <c r="Q1023" i="2"/>
  <c r="Q1015" i="2"/>
  <c r="Q1007" i="2"/>
  <c r="Q999" i="2"/>
  <c r="Q991" i="2"/>
  <c r="Q983" i="2"/>
  <c r="Q975" i="2"/>
  <c r="Q967" i="2"/>
  <c r="Q958" i="2"/>
  <c r="Q948" i="2"/>
  <c r="Q928" i="2"/>
  <c r="Q912" i="2"/>
  <c r="Q904" i="2"/>
  <c r="Q888" i="2"/>
  <c r="Q880" i="2"/>
  <c r="Q868" i="2"/>
  <c r="Q860" i="2"/>
  <c r="Q852" i="2"/>
  <c r="Q844" i="2"/>
  <c r="Q836" i="2"/>
  <c r="Q828" i="2"/>
  <c r="Q820" i="2"/>
  <c r="Q804" i="2"/>
  <c r="Q793" i="2"/>
  <c r="Q785" i="2"/>
  <c r="Q776" i="2"/>
  <c r="Q768" i="2"/>
  <c r="Q760" i="2"/>
  <c r="Q750" i="2"/>
  <c r="Q726" i="2"/>
  <c r="Q718" i="2"/>
  <c r="Q700" i="2"/>
  <c r="Q692" i="2"/>
  <c r="Q684" i="2"/>
  <c r="Q668" i="2"/>
  <c r="T668" i="2" s="1"/>
  <c r="Q660" i="2"/>
  <c r="Q652" i="2"/>
  <c r="Q627" i="2"/>
  <c r="Q617" i="2"/>
  <c r="Q608" i="2"/>
  <c r="Q600" i="2"/>
  <c r="Q592" i="2"/>
  <c r="Q584" i="2"/>
  <c r="Q576" i="2"/>
  <c r="Q565" i="2"/>
  <c r="Q557" i="2"/>
  <c r="Q549" i="2"/>
  <c r="Q532" i="2"/>
  <c r="Q524" i="2"/>
  <c r="Q516" i="2"/>
  <c r="Q508" i="2"/>
  <c r="T508" i="2" s="1"/>
  <c r="Q487" i="2"/>
  <c r="Q479" i="2"/>
  <c r="Q471" i="2"/>
  <c r="Q463" i="2"/>
  <c r="Q455" i="2"/>
  <c r="Q447" i="2"/>
  <c r="Q354" i="2"/>
  <c r="Q346" i="2"/>
  <c r="Q138" i="2"/>
  <c r="T138" i="2" s="1"/>
  <c r="Q130" i="2"/>
  <c r="Q122" i="2"/>
  <c r="Q114" i="2"/>
  <c r="T114" i="2" s="1"/>
  <c r="Q106" i="2"/>
  <c r="T106" i="2" s="1"/>
  <c r="Q98" i="2"/>
  <c r="T98" i="2" s="1"/>
  <c r="Q80" i="2"/>
  <c r="T80" i="2" s="1"/>
  <c r="Q1062" i="2"/>
  <c r="Q1054" i="2"/>
  <c r="Q1046" i="2"/>
  <c r="Q1038" i="2"/>
  <c r="Q1030" i="2"/>
  <c r="Q1022" i="2"/>
  <c r="Q1014" i="2"/>
  <c r="Q1006" i="2"/>
  <c r="Q998" i="2"/>
  <c r="Q990" i="2"/>
  <c r="Q982" i="2"/>
  <c r="Q974" i="2"/>
  <c r="Q966" i="2"/>
  <c r="Q957" i="2"/>
  <c r="Q947" i="2"/>
  <c r="Q927" i="2"/>
  <c r="Q919" i="2"/>
  <c r="Q911" i="2"/>
  <c r="Q903" i="2"/>
  <c r="Q895" i="2"/>
  <c r="Q887" i="2"/>
  <c r="Q879" i="2"/>
  <c r="Q867" i="2"/>
  <c r="Q859" i="2"/>
  <c r="Q851" i="2"/>
  <c r="Q843" i="2"/>
  <c r="Q835" i="2"/>
  <c r="Q819" i="2"/>
  <c r="Q803" i="2"/>
  <c r="Q792" i="2"/>
  <c r="Q784" i="2"/>
  <c r="Q775" i="2"/>
  <c r="Q767" i="2"/>
  <c r="Q759" i="2"/>
  <c r="Q749" i="2"/>
  <c r="Q725" i="2"/>
  <c r="Q717" i="2"/>
  <c r="Q699" i="2"/>
  <c r="Q691" i="2"/>
  <c r="Q683" i="2"/>
  <c r="Q667" i="2"/>
  <c r="Q659" i="2"/>
  <c r="Q651" i="2"/>
  <c r="Q643" i="2"/>
  <c r="Q626" i="2"/>
  <c r="Q616" i="2"/>
  <c r="Q607" i="2"/>
  <c r="Q599" i="2"/>
  <c r="Q591" i="2"/>
  <c r="Q583" i="2"/>
  <c r="Q575" i="2"/>
  <c r="Q564" i="2"/>
  <c r="Q556" i="2"/>
  <c r="Q547" i="2"/>
  <c r="Q539" i="2"/>
  <c r="Q531" i="2"/>
  <c r="T531" i="2" s="1"/>
  <c r="Q523" i="2"/>
  <c r="Q515" i="2"/>
  <c r="Q507" i="2"/>
  <c r="Q478" i="2"/>
  <c r="Q470" i="2"/>
  <c r="Q462" i="2"/>
  <c r="T462" i="2" s="1"/>
  <c r="Q446" i="2"/>
  <c r="Q362" i="2"/>
  <c r="T362" i="2" s="1"/>
  <c r="Q353" i="2"/>
  <c r="Q345" i="2"/>
  <c r="Q137" i="2"/>
  <c r="Q129" i="2"/>
  <c r="Q121" i="2"/>
  <c r="T121" i="2" s="1"/>
  <c r="Q113" i="2"/>
  <c r="Q105" i="2"/>
  <c r="T105" i="2" s="1"/>
  <c r="Q97" i="2"/>
  <c r="T97" i="2" s="1"/>
  <c r="Q89" i="2"/>
  <c r="T89" i="2" s="1"/>
  <c r="Q79" i="2"/>
  <c r="T79" i="2" s="1"/>
  <c r="Q1045" i="2"/>
  <c r="Q1037" i="2"/>
  <c r="Q1029" i="2"/>
  <c r="Q1021" i="2"/>
  <c r="Q1013" i="2"/>
  <c r="Q1005" i="2"/>
  <c r="Q997" i="2"/>
  <c r="Q989" i="2"/>
  <c r="Q981" i="2"/>
  <c r="Q973" i="2"/>
  <c r="Q965" i="2"/>
  <c r="Q956" i="2"/>
  <c r="Q926" i="2"/>
  <c r="Q918" i="2"/>
  <c r="Q910" i="2"/>
  <c r="Q902" i="2"/>
  <c r="Q894" i="2"/>
  <c r="Q886" i="2"/>
  <c r="Q878" i="2"/>
  <c r="Q866" i="2"/>
  <c r="Q858" i="2"/>
  <c r="Q842" i="2"/>
  <c r="Q834" i="2"/>
  <c r="Q818" i="2"/>
  <c r="Q799" i="2"/>
  <c r="Q791" i="2"/>
  <c r="Q783" i="2"/>
  <c r="Q774" i="2"/>
  <c r="Q766" i="2"/>
  <c r="Q758" i="2"/>
  <c r="Q724" i="2"/>
  <c r="Q716" i="2"/>
  <c r="Q698" i="2"/>
  <c r="Q690" i="2"/>
  <c r="Q682" i="2"/>
  <c r="Q666" i="2"/>
  <c r="Q658" i="2"/>
  <c r="Q650" i="2"/>
  <c r="Q642" i="2"/>
  <c r="Q625" i="2"/>
  <c r="Q615" i="2"/>
  <c r="Q606" i="2"/>
  <c r="Q598" i="2"/>
  <c r="Q590" i="2"/>
  <c r="Q582" i="2"/>
  <c r="Q574" i="2"/>
  <c r="Q555" i="2"/>
  <c r="Q546" i="2"/>
  <c r="Q538" i="2"/>
  <c r="Q530" i="2"/>
  <c r="Q522" i="2"/>
  <c r="Q514" i="2"/>
  <c r="Q503" i="2"/>
  <c r="Q495" i="2"/>
  <c r="T495" i="2" s="1"/>
  <c r="Q485" i="2"/>
  <c r="T485" i="2" s="1"/>
  <c r="Q477" i="2"/>
  <c r="Q469" i="2"/>
  <c r="Q461" i="2"/>
  <c r="Q453" i="2"/>
  <c r="T453" i="2" s="1"/>
  <c r="Q445" i="2"/>
  <c r="Q361" i="2"/>
  <c r="Q352" i="2"/>
  <c r="Q146" i="2"/>
  <c r="Q136" i="2"/>
  <c r="Q128" i="2"/>
  <c r="Q120" i="2"/>
  <c r="Q112" i="2"/>
  <c r="T112" i="2" s="1"/>
  <c r="Q104" i="2"/>
  <c r="T104" i="2" s="1"/>
  <c r="Q96" i="2"/>
  <c r="T96" i="2" s="1"/>
  <c r="Q86" i="2"/>
  <c r="T86" i="2" s="1"/>
  <c r="Q45" i="2"/>
  <c r="T45" i="2" s="1"/>
  <c r="Q37" i="2"/>
  <c r="T37" i="2" s="1"/>
  <c r="Q21" i="2"/>
  <c r="Q13" i="2"/>
  <c r="Q5" i="2"/>
  <c r="Q44" i="2"/>
  <c r="T44" i="2" s="1"/>
  <c r="Q36" i="2"/>
  <c r="T36" i="2" s="1"/>
  <c r="Q28" i="2"/>
  <c r="T28" i="2" s="1"/>
  <c r="Q20" i="2"/>
  <c r="T20" i="2" s="1"/>
  <c r="Q12" i="2"/>
  <c r="Q4" i="2"/>
  <c r="Q43" i="2"/>
  <c r="T43" i="2" s="1"/>
  <c r="Q35" i="2"/>
  <c r="T35" i="2" s="1"/>
  <c r="Q27" i="2"/>
  <c r="T27" i="2" s="1"/>
  <c r="Q19" i="2"/>
  <c r="T19" i="2" s="1"/>
  <c r="Q11" i="2"/>
  <c r="Q58" i="2"/>
  <c r="T58" i="2" s="1"/>
  <c r="Q42" i="2"/>
  <c r="T42" i="2" s="1"/>
  <c r="Q34" i="2"/>
  <c r="T34" i="2" s="1"/>
  <c r="Q26" i="2"/>
  <c r="T26" i="2" s="1"/>
  <c r="Q18" i="2"/>
  <c r="T18" i="2" s="1"/>
  <c r="Q10" i="2"/>
  <c r="T10" i="2" s="1"/>
  <c r="Q82" i="2"/>
  <c r="T82" i="2" s="1"/>
  <c r="Q57" i="2"/>
  <c r="T57" i="2" s="1"/>
  <c r="Q41" i="2"/>
  <c r="Q33" i="2"/>
  <c r="Q25" i="2"/>
  <c r="T25" i="2" s="1"/>
  <c r="Q17" i="2"/>
  <c r="T17" i="2" s="1"/>
  <c r="Q9" i="2"/>
  <c r="Q81" i="2"/>
  <c r="T81" i="2" s="1"/>
  <c r="Q56" i="2"/>
  <c r="T56" i="2" s="1"/>
  <c r="Q40" i="2"/>
  <c r="Q32" i="2"/>
  <c r="Q24" i="2"/>
  <c r="Q16" i="2"/>
  <c r="T16" i="2" s="1"/>
  <c r="Q8" i="2"/>
  <c r="Q55" i="2"/>
  <c r="T55" i="2" s="1"/>
  <c r="Q39" i="2"/>
  <c r="T39" i="2" s="1"/>
  <c r="Q23" i="2"/>
  <c r="Q15" i="2"/>
  <c r="Q7" i="2"/>
  <c r="Q54" i="2"/>
  <c r="T54" i="2" s="1"/>
  <c r="Q38" i="2"/>
  <c r="T38" i="2" s="1"/>
  <c r="Q22" i="2"/>
  <c r="Q14" i="2"/>
  <c r="T14" i="2" s="1"/>
  <c r="Q6" i="2"/>
  <c r="M1188" i="2"/>
  <c r="M1095" i="2"/>
  <c r="Q1095" i="2" s="1"/>
  <c r="M1276" i="2"/>
  <c r="M1252" i="2"/>
  <c r="M1096" i="2"/>
  <c r="Q1096" i="2" s="1"/>
  <c r="M1307" i="2"/>
  <c r="M1279" i="2"/>
  <c r="M1275" i="2"/>
  <c r="M1172" i="2"/>
  <c r="M1094" i="2"/>
  <c r="Q1094" i="2" s="1"/>
  <c r="M754" i="2"/>
  <c r="Q754" i="2" s="1"/>
  <c r="M1201" i="2"/>
  <c r="M1306" i="2"/>
  <c r="M1274" i="2"/>
  <c r="M1242" i="2"/>
  <c r="M1171" i="2"/>
  <c r="M1153" i="2"/>
  <c r="M702" i="2"/>
  <c r="Q702" i="2" s="1"/>
  <c r="M874" i="2"/>
  <c r="Q874" i="2" s="1"/>
  <c r="M1189" i="2"/>
  <c r="M938" i="2"/>
  <c r="M801" i="2"/>
  <c r="Q801" i="2" s="1"/>
  <c r="M573" i="2"/>
  <c r="Q573" i="2" s="1"/>
  <c r="M1305" i="2"/>
  <c r="M1277" i="2"/>
  <c r="M572" i="2"/>
  <c r="Q572" i="2" s="1"/>
  <c r="M873" i="2"/>
  <c r="Q873" i="2" s="1"/>
  <c r="M800" i="2"/>
  <c r="Q800" i="2" s="1"/>
  <c r="M932" i="2"/>
  <c r="M781" i="2"/>
  <c r="Q781" i="2" s="1"/>
  <c r="M632" i="2"/>
  <c r="M139" i="2"/>
  <c r="Q139" i="2" s="1"/>
  <c r="M959" i="2"/>
  <c r="Q959" i="2" s="1"/>
  <c r="M872" i="2"/>
  <c r="Q872" i="2" s="1"/>
  <c r="M954" i="2"/>
  <c r="Q954" i="2" s="1"/>
  <c r="M940" i="2"/>
  <c r="M301" i="2"/>
  <c r="M293" i="2"/>
  <c r="M953" i="2"/>
  <c r="Q953" i="2" s="1"/>
  <c r="M755" i="2"/>
  <c r="Q755" i="2" s="1"/>
  <c r="M703" i="2"/>
  <c r="Q703" i="2" s="1"/>
  <c r="M328" i="2"/>
  <c r="M939" i="2"/>
  <c r="M875" i="2"/>
  <c r="Q875" i="2" s="1"/>
  <c r="M802" i="2"/>
  <c r="Q802" i="2" s="1"/>
  <c r="M619" i="2"/>
  <c r="Q619" i="2" s="1"/>
  <c r="M614" i="2"/>
  <c r="Q614" i="2" s="1"/>
  <c r="M571" i="2"/>
  <c r="Q571" i="2" s="1"/>
  <c r="M443" i="2"/>
  <c r="Q443" i="2" s="1"/>
  <c r="M411" i="2"/>
  <c r="M618" i="2"/>
  <c r="Q618" i="2" s="1"/>
  <c r="M506" i="2"/>
  <c r="Q506" i="2" s="1"/>
  <c r="M490" i="2"/>
  <c r="Q490" i="2" s="1"/>
  <c r="M410" i="2"/>
  <c r="M548" i="2"/>
  <c r="Q548" i="2" s="1"/>
  <c r="M505" i="2"/>
  <c r="Q505" i="2" s="1"/>
  <c r="M489" i="2"/>
  <c r="Q489" i="2" s="1"/>
  <c r="M88" i="2"/>
  <c r="Q88" i="2" s="1"/>
  <c r="M504" i="2"/>
  <c r="Q504" i="2" s="1"/>
  <c r="M392" i="2"/>
  <c r="M316" i="2"/>
  <c r="M184" i="2"/>
  <c r="M210" i="2"/>
  <c r="M140" i="2"/>
  <c r="Q140" i="2" s="1"/>
  <c r="M76" i="2"/>
  <c r="M331" i="2"/>
  <c r="M228" i="2"/>
  <c r="M209" i="2"/>
  <c r="M87" i="2"/>
  <c r="Q87" i="2" s="1"/>
  <c r="M291" i="2"/>
  <c r="M227" i="2"/>
  <c r="M208" i="2"/>
  <c r="M290" i="2"/>
  <c r="M239" i="2"/>
  <c r="M226" i="2"/>
  <c r="M207" i="2"/>
  <c r="M329" i="2"/>
  <c r="M324" i="2"/>
  <c r="M277" i="2"/>
  <c r="M359" i="2"/>
  <c r="Q359" i="2" s="1"/>
  <c r="M289" i="2"/>
  <c r="M276" i="2"/>
  <c r="M244" i="2"/>
  <c r="T507" i="2" l="1"/>
  <c r="U507" i="2" s="1"/>
  <c r="M390" i="6" s="1"/>
  <c r="T141" i="2"/>
  <c r="U141" i="2" s="1"/>
  <c r="M120" i="6" s="1"/>
  <c r="T133" i="2"/>
  <c r="U133" i="2" s="1"/>
  <c r="M116" i="6" s="1"/>
  <c r="T101" i="2"/>
  <c r="T463" i="2"/>
  <c r="U463" i="2" s="1"/>
  <c r="M375" i="6" s="1"/>
  <c r="T123" i="2"/>
  <c r="U123" i="2" s="1"/>
  <c r="M112" i="6" s="1"/>
  <c r="T146" i="2"/>
  <c r="T465" i="2"/>
  <c r="U465" i="2" s="1"/>
  <c r="M377" i="6" s="1"/>
  <c r="T447" i="2"/>
  <c r="U447" i="2" s="1"/>
  <c r="M367" i="6" s="1"/>
  <c r="T107" i="2"/>
  <c r="U107" i="2" s="1"/>
  <c r="M103" i="6" s="1"/>
  <c r="T132" i="2"/>
  <c r="U132" i="2" s="1"/>
  <c r="M115" i="6" s="1"/>
  <c r="T134" i="2"/>
  <c r="U134" i="2" s="1"/>
  <c r="M117" i="6" s="1"/>
  <c r="T13" i="2"/>
  <c r="U13" i="2" s="1"/>
  <c r="M13" i="6" s="1"/>
  <c r="T120" i="2"/>
  <c r="U120" i="2" s="1"/>
  <c r="T122" i="2"/>
  <c r="U122" i="2" s="1"/>
  <c r="M111" i="6" s="1"/>
  <c r="T356" i="2"/>
  <c r="U356" i="2" s="1"/>
  <c r="M320" i="6" s="1"/>
  <c r="T125" i="2"/>
  <c r="U125" i="2" s="1"/>
  <c r="M113" i="6" s="1"/>
  <c r="T135" i="2"/>
  <c r="U135" i="2" s="1"/>
  <c r="M118" i="6" s="1"/>
  <c r="T454" i="2"/>
  <c r="U454" i="2" s="1"/>
  <c r="M369" i="6" s="1"/>
  <c r="T708" i="2"/>
  <c r="U708" i="2" s="1"/>
  <c r="M399" i="6" s="1"/>
  <c r="T464" i="2"/>
  <c r="U464" i="2" s="1"/>
  <c r="M376" i="6" s="1"/>
  <c r="U551" i="2"/>
  <c r="M396" i="6" s="1"/>
  <c r="U138" i="2"/>
  <c r="M119" i="6" s="1"/>
  <c r="U6" i="2"/>
  <c r="M6" i="6" s="1"/>
  <c r="U9" i="2"/>
  <c r="M9" i="6" s="1"/>
  <c r="U22" i="2"/>
  <c r="U8" i="2"/>
  <c r="M8" i="6" s="1"/>
  <c r="U65" i="2"/>
  <c r="M64" i="6" s="1"/>
  <c r="U24" i="2"/>
  <c r="M24" i="6" s="1"/>
  <c r="U33" i="2"/>
  <c r="M33" i="6" s="1"/>
  <c r="U12" i="2"/>
  <c r="M12" i="6" s="1"/>
  <c r="U517" i="2"/>
  <c r="U948" i="2"/>
  <c r="M401" i="6" s="1"/>
  <c r="U7" i="2"/>
  <c r="M7" i="6" s="1"/>
  <c r="U15" i="2"/>
  <c r="M15" i="6" s="1"/>
  <c r="U40" i="2"/>
  <c r="M40" i="6" s="1"/>
  <c r="U11" i="2"/>
  <c r="M11" i="6" s="1"/>
  <c r="U1199" i="2"/>
  <c r="U1266" i="2"/>
  <c r="U1330" i="2"/>
  <c r="U1394" i="2"/>
  <c r="U1079" i="2"/>
  <c r="U1218" i="2"/>
  <c r="U526" i="2"/>
  <c r="U542" i="2"/>
  <c r="U636" i="2"/>
  <c r="U710" i="2"/>
  <c r="U742" i="2"/>
  <c r="U1166" i="2"/>
  <c r="U1194" i="2"/>
  <c r="U424" i="2"/>
  <c r="U1262" i="2"/>
  <c r="U1113" i="2"/>
  <c r="U1234" i="2"/>
  <c r="U1298" i="2"/>
  <c r="U1137" i="2"/>
  <c r="U1161" i="2"/>
  <c r="U1252" i="2"/>
  <c r="U16" i="2"/>
  <c r="U21" i="2"/>
  <c r="U491" i="2"/>
  <c r="U151" i="2"/>
  <c r="U159" i="2"/>
  <c r="U169" i="2"/>
  <c r="U177" i="2"/>
  <c r="U185" i="2"/>
  <c r="U194" i="2"/>
  <c r="U203" i="2"/>
  <c r="U211" i="2"/>
  <c r="U219" i="2"/>
  <c r="U228" i="2"/>
  <c r="U237" i="2"/>
  <c r="U245" i="2"/>
  <c r="U253" i="2"/>
  <c r="U262" i="2"/>
  <c r="U271" i="2"/>
  <c r="U279" i="2"/>
  <c r="U287" i="2"/>
  <c r="U297" i="2"/>
  <c r="U305" i="2"/>
  <c r="U313" i="2"/>
  <c r="U322" i="2"/>
  <c r="U331" i="2"/>
  <c r="U339" i="2"/>
  <c r="M314" i="6" s="1"/>
  <c r="U381" i="2"/>
  <c r="U390" i="2"/>
  <c r="U407" i="2"/>
  <c r="U415" i="2"/>
  <c r="U425" i="2"/>
  <c r="U501" i="2"/>
  <c r="U416" i="2"/>
  <c r="U256" i="2"/>
  <c r="U516" i="2"/>
  <c r="U2" i="2"/>
  <c r="M2" i="6" s="1"/>
  <c r="U5" i="2"/>
  <c r="M5" i="6" s="1"/>
  <c r="U493" i="2"/>
  <c r="U153" i="2"/>
  <c r="M128" i="6" s="1"/>
  <c r="U162" i="2"/>
  <c r="U171" i="2"/>
  <c r="U179" i="2"/>
  <c r="M154" i="6" s="1"/>
  <c r="U187" i="2"/>
  <c r="U196" i="2"/>
  <c r="U205" i="2"/>
  <c r="U213" i="2"/>
  <c r="U221" i="2"/>
  <c r="U230" i="2"/>
  <c r="U239" i="2"/>
  <c r="U247" i="2"/>
  <c r="U255" i="2"/>
  <c r="U265" i="2"/>
  <c r="U273" i="2"/>
  <c r="U281" i="2"/>
  <c r="U290" i="2"/>
  <c r="U299" i="2"/>
  <c r="U307" i="2"/>
  <c r="U315" i="2"/>
  <c r="U324" i="2"/>
  <c r="U333" i="2"/>
  <c r="M308" i="6" s="1"/>
  <c r="U341" i="2"/>
  <c r="M316" i="6" s="1"/>
  <c r="U375" i="2"/>
  <c r="U383" i="2"/>
  <c r="U393" i="2"/>
  <c r="U409" i="2"/>
  <c r="U418" i="2"/>
  <c r="U427" i="2"/>
  <c r="U4" i="2"/>
  <c r="M4" i="6" s="1"/>
  <c r="U147" i="2"/>
  <c r="M122" i="6" s="1"/>
  <c r="U155" i="2"/>
  <c r="U164" i="2"/>
  <c r="U173" i="2"/>
  <c r="M148" i="6" s="1"/>
  <c r="U181" i="2"/>
  <c r="M156" i="6" s="1"/>
  <c r="U189" i="2"/>
  <c r="U198" i="2"/>
  <c r="U207" i="2"/>
  <c r="U215" i="2"/>
  <c r="U223" i="2"/>
  <c r="U233" i="2"/>
  <c r="U241" i="2"/>
  <c r="U249" i="2"/>
  <c r="U258" i="2"/>
  <c r="U267" i="2"/>
  <c r="U275" i="2"/>
  <c r="U283" i="2"/>
  <c r="U292" i="2"/>
  <c r="U301" i="2"/>
  <c r="U309" i="2"/>
  <c r="U317" i="2"/>
  <c r="U326" i="2"/>
  <c r="U335" i="2"/>
  <c r="M310" i="6" s="1"/>
  <c r="U343" i="2"/>
  <c r="M318" i="6" s="1"/>
  <c r="U377" i="2"/>
  <c r="U386" i="2"/>
  <c r="U395" i="2"/>
  <c r="U411" i="2"/>
  <c r="U420" i="2"/>
  <c r="U437" i="2"/>
  <c r="U497" i="2"/>
  <c r="U149" i="2"/>
  <c r="U157" i="2"/>
  <c r="M132" i="6" s="1"/>
  <c r="U166" i="2"/>
  <c r="U175" i="2"/>
  <c r="U183" i="2"/>
  <c r="U191" i="2"/>
  <c r="U201" i="2"/>
  <c r="U209" i="2"/>
  <c r="U217" i="2"/>
  <c r="U226" i="2"/>
  <c r="U235" i="2"/>
  <c r="U243" i="2"/>
  <c r="U251" i="2"/>
  <c r="U260" i="2"/>
  <c r="U269" i="2"/>
  <c r="U277" i="2"/>
  <c r="U285" i="2"/>
  <c r="U294" i="2"/>
  <c r="U303" i="2"/>
  <c r="U311" i="2"/>
  <c r="U319" i="2"/>
  <c r="U329" i="2"/>
  <c r="U337" i="2"/>
  <c r="M312" i="6" s="1"/>
  <c r="U379" i="2"/>
  <c r="U23" i="2"/>
  <c r="U19" i="2"/>
  <c r="U150" i="2"/>
  <c r="M125" i="6" s="1"/>
  <c r="U158" i="2"/>
  <c r="M133" i="6" s="1"/>
  <c r="U167" i="2"/>
  <c r="M142" i="6" s="1"/>
  <c r="U176" i="2"/>
  <c r="U184" i="2"/>
  <c r="U193" i="2"/>
  <c r="U202" i="2"/>
  <c r="U210" i="2"/>
  <c r="U218" i="2"/>
  <c r="U227" i="2"/>
  <c r="U236" i="2"/>
  <c r="U244" i="2"/>
  <c r="U252" i="2"/>
  <c r="U261" i="2"/>
  <c r="U270" i="2"/>
  <c r="U278" i="2"/>
  <c r="M253" i="6" s="1"/>
  <c r="U286" i="2"/>
  <c r="U295" i="2"/>
  <c r="U304" i="2"/>
  <c r="U312" i="2"/>
  <c r="U321" i="2"/>
  <c r="U330" i="2"/>
  <c r="U338" i="2"/>
  <c r="M313" i="6" s="1"/>
  <c r="U380" i="2"/>
  <c r="U389" i="2"/>
  <c r="U406" i="2"/>
  <c r="U414" i="2"/>
  <c r="U440" i="2"/>
  <c r="U500" i="2"/>
  <c r="U288" i="2"/>
  <c r="U264" i="2"/>
  <c r="U499" i="2"/>
  <c r="U405" i="2"/>
  <c r="U729" i="2"/>
  <c r="M400" i="6" s="1"/>
  <c r="U49" i="2"/>
  <c r="M48" i="6" s="1"/>
  <c r="U46" i="2"/>
  <c r="M45" i="6" s="1"/>
  <c r="U94" i="2"/>
  <c r="U53" i="2"/>
  <c r="M52" i="6" s="1"/>
  <c r="U170" i="2"/>
  <c r="M145" i="6" s="1"/>
  <c r="U178" i="2"/>
  <c r="U186" i="2"/>
  <c r="U195" i="2"/>
  <c r="U238" i="2"/>
  <c r="U246" i="2"/>
  <c r="U254" i="2"/>
  <c r="U263" i="2"/>
  <c r="U272" i="2"/>
  <c r="U298" i="2"/>
  <c r="U306" i="2"/>
  <c r="U314" i="2"/>
  <c r="U323" i="2"/>
  <c r="U374" i="2"/>
  <c r="U382" i="2"/>
  <c r="U417" i="2"/>
  <c r="U426" i="2"/>
  <c r="U59" i="2"/>
  <c r="U68" i="2"/>
  <c r="M67" i="6" s="1"/>
  <c r="U3" i="2"/>
  <c r="M3" i="6" s="1"/>
  <c r="U29" i="2"/>
  <c r="M29" i="6" s="1"/>
  <c r="U51" i="2"/>
  <c r="M50" i="6" s="1"/>
  <c r="U60" i="2"/>
  <c r="U73" i="2"/>
  <c r="U152" i="2"/>
  <c r="U160" i="2"/>
  <c r="U204" i="2"/>
  <c r="U212" i="2"/>
  <c r="U220" i="2"/>
  <c r="U224" i="2"/>
  <c r="U232" i="2"/>
  <c r="U280" i="2"/>
  <c r="U296" i="2"/>
  <c r="U332" i="2"/>
  <c r="M307" i="6" s="1"/>
  <c r="U340" i="2"/>
  <c r="M315" i="6" s="1"/>
  <c r="U439" i="2"/>
  <c r="U31" i="2"/>
  <c r="M31" i="6" s="1"/>
  <c r="U50" i="2"/>
  <c r="M49" i="6" s="1"/>
  <c r="U67" i="2"/>
  <c r="M66" i="6" s="1"/>
  <c r="U76" i="2"/>
  <c r="U69" i="2"/>
  <c r="M68" i="6" s="1"/>
  <c r="U154" i="2"/>
  <c r="M129" i="6" s="1"/>
  <c r="U163" i="2"/>
  <c r="M138" i="6" s="1"/>
  <c r="U172" i="2"/>
  <c r="U180" i="2"/>
  <c r="M155" i="6" s="1"/>
  <c r="U188" i="2"/>
  <c r="M163" i="6" s="1"/>
  <c r="U206" i="2"/>
  <c r="U214" i="2"/>
  <c r="U222" i="2"/>
  <c r="U231" i="2"/>
  <c r="U240" i="2"/>
  <c r="U248" i="2"/>
  <c r="U266" i="2"/>
  <c r="U274" i="2"/>
  <c r="U282" i="2"/>
  <c r="U291" i="2"/>
  <c r="U300" i="2"/>
  <c r="U308" i="2"/>
  <c r="U316" i="2"/>
  <c r="U334" i="2"/>
  <c r="M309" i="6" s="1"/>
  <c r="U342" i="2"/>
  <c r="M317" i="6" s="1"/>
  <c r="U385" i="2"/>
  <c r="U394" i="2"/>
  <c r="U410" i="2"/>
  <c r="U419" i="2"/>
  <c r="U200" i="2"/>
  <c r="U62" i="2"/>
  <c r="M61" i="6" s="1"/>
  <c r="U47" i="2"/>
  <c r="M46" i="6" s="1"/>
  <c r="U64" i="2"/>
  <c r="M63" i="6" s="1"/>
  <c r="U75" i="2"/>
  <c r="U84" i="2"/>
  <c r="M83" i="6" s="1"/>
  <c r="U77" i="2"/>
  <c r="M76" i="6" s="1"/>
  <c r="U192" i="2"/>
  <c r="U328" i="2"/>
  <c r="U30" i="2"/>
  <c r="M30" i="6" s="1"/>
  <c r="U48" i="2"/>
  <c r="M47" i="6" s="1"/>
  <c r="U52" i="2"/>
  <c r="M51" i="6" s="1"/>
  <c r="U61" i="2"/>
  <c r="M60" i="6" s="1"/>
  <c r="U66" i="2"/>
  <c r="M65" i="6" s="1"/>
  <c r="U161" i="2"/>
  <c r="U197" i="2"/>
  <c r="M172" i="6" s="1"/>
  <c r="U229" i="2"/>
  <c r="U257" i="2"/>
  <c r="U289" i="2"/>
  <c r="U325" i="2"/>
  <c r="U376" i="2"/>
  <c r="U384" i="2"/>
  <c r="U388" i="2"/>
  <c r="U408" i="2"/>
  <c r="U428" i="2"/>
  <c r="U436" i="2"/>
  <c r="U496" i="2"/>
  <c r="U70" i="2"/>
  <c r="M69" i="6" s="1"/>
  <c r="U63" i="2"/>
  <c r="M62" i="6" s="1"/>
  <c r="U72" i="2"/>
  <c r="U74" i="2"/>
  <c r="U91" i="2"/>
  <c r="U92" i="2"/>
  <c r="U85" i="2"/>
  <c r="M84" i="6" s="1"/>
  <c r="U148" i="2"/>
  <c r="U156" i="2"/>
  <c r="U165" i="2"/>
  <c r="U174" i="2"/>
  <c r="U182" i="2"/>
  <c r="M157" i="6" s="1"/>
  <c r="U190" i="2"/>
  <c r="U199" i="2"/>
  <c r="U208" i="2"/>
  <c r="U216" i="2"/>
  <c r="U225" i="2"/>
  <c r="U234" i="2"/>
  <c r="U242" i="2"/>
  <c r="U250" i="2"/>
  <c r="U259" i="2"/>
  <c r="U268" i="2"/>
  <c r="U276" i="2"/>
  <c r="U284" i="2"/>
  <c r="U293" i="2"/>
  <c r="M268" i="6" s="1"/>
  <c r="U302" i="2"/>
  <c r="U310" i="2"/>
  <c r="U318" i="2"/>
  <c r="U327" i="2"/>
  <c r="U336" i="2"/>
  <c r="M311" i="6" s="1"/>
  <c r="U344" i="2"/>
  <c r="M319" i="6" s="1"/>
  <c r="U378" i="2"/>
  <c r="U387" i="2"/>
  <c r="U404" i="2"/>
  <c r="U438" i="2"/>
  <c r="U498" i="2"/>
  <c r="U168" i="2"/>
  <c r="U320" i="2"/>
  <c r="U78" i="2"/>
  <c r="M77" i="6" s="1"/>
  <c r="U71" i="2"/>
  <c r="U90" i="2"/>
  <c r="U93" i="2"/>
  <c r="U1368" i="2"/>
  <c r="U86" i="2"/>
  <c r="M85" i="6" s="1"/>
  <c r="U927" i="2"/>
  <c r="U448" i="2"/>
  <c r="U620" i="2"/>
  <c r="U881" i="2"/>
  <c r="U1032" i="2"/>
  <c r="U473" i="2"/>
  <c r="U752" i="2"/>
  <c r="U640" i="2"/>
  <c r="U816" i="2"/>
  <c r="U83" i="2"/>
  <c r="M82" i="6" s="1"/>
  <c r="U753" i="2"/>
  <c r="U1002" i="2"/>
  <c r="U665" i="2"/>
  <c r="U909" i="2"/>
  <c r="U1143" i="2"/>
  <c r="U1013" i="2"/>
  <c r="U105" i="2"/>
  <c r="M101" i="6" s="1"/>
  <c r="U784" i="2"/>
  <c r="U98" i="2"/>
  <c r="U628" i="2"/>
  <c r="U654" i="2"/>
  <c r="U969" i="2"/>
  <c r="U824" i="2"/>
  <c r="U1051" i="2"/>
  <c r="U1318" i="2"/>
  <c r="U1382" i="2"/>
  <c r="U1130" i="2"/>
  <c r="U619" i="2"/>
  <c r="U781" i="2"/>
  <c r="U801" i="2"/>
  <c r="U17" i="2"/>
  <c r="U26" i="2"/>
  <c r="M26" i="6" s="1"/>
  <c r="U43" i="2"/>
  <c r="M42" i="6" s="1"/>
  <c r="U461" i="2"/>
  <c r="U530" i="2"/>
  <c r="U606" i="2"/>
  <c r="U690" i="2"/>
  <c r="U791" i="2"/>
  <c r="U886" i="2"/>
  <c r="U973" i="2"/>
  <c r="U1037" i="2"/>
  <c r="U129" i="2"/>
  <c r="U478" i="2"/>
  <c r="U564" i="2"/>
  <c r="U643" i="2"/>
  <c r="U725" i="2"/>
  <c r="U819" i="2"/>
  <c r="U895" i="2"/>
  <c r="U974" i="2"/>
  <c r="U1038" i="2"/>
  <c r="U471" i="2"/>
  <c r="U557" i="2"/>
  <c r="U627" i="2"/>
  <c r="U726" i="2"/>
  <c r="U820" i="2"/>
  <c r="U888" i="2"/>
  <c r="U983" i="2"/>
  <c r="U1047" i="2"/>
  <c r="U131" i="2"/>
  <c r="U488" i="2"/>
  <c r="U585" i="2"/>
  <c r="U653" i="2"/>
  <c r="U761" i="2"/>
  <c r="U845" i="2"/>
  <c r="U913" i="2"/>
  <c r="U1000" i="2"/>
  <c r="U1072" i="2"/>
  <c r="U518" i="2"/>
  <c r="U602" i="2"/>
  <c r="U694" i="2"/>
  <c r="U806" i="2"/>
  <c r="U906" i="2"/>
  <c r="U1001" i="2"/>
  <c r="U1073" i="2"/>
  <c r="U358" i="2"/>
  <c r="U512" i="2"/>
  <c r="U596" i="2"/>
  <c r="U672" i="2"/>
  <c r="U772" i="2"/>
  <c r="U848" i="2"/>
  <c r="U924" i="2"/>
  <c r="U1003" i="2"/>
  <c r="U1075" i="2"/>
  <c r="U1339" i="2"/>
  <c r="U1411" i="2"/>
  <c r="U1316" i="2"/>
  <c r="U1396" i="2"/>
  <c r="U466" i="2"/>
  <c r="U552" i="2"/>
  <c r="U622" i="2"/>
  <c r="U695" i="2"/>
  <c r="U807" i="2"/>
  <c r="U883" i="2"/>
  <c r="U970" i="2"/>
  <c r="U1034" i="2"/>
  <c r="U1117" i="2"/>
  <c r="U1118" i="2"/>
  <c r="U1342" i="2"/>
  <c r="U1406" i="2"/>
  <c r="U476" i="2"/>
  <c r="U545" i="2"/>
  <c r="U624" i="2"/>
  <c r="U697" i="2"/>
  <c r="U790" i="2"/>
  <c r="U877" i="2"/>
  <c r="U955" i="2"/>
  <c r="U1020" i="2"/>
  <c r="U1092" i="2"/>
  <c r="U1121" i="2"/>
  <c r="U1345" i="2"/>
  <c r="U1409" i="2"/>
  <c r="U1314" i="2"/>
  <c r="U1402" i="2"/>
  <c r="U1389" i="2"/>
  <c r="U1343" i="2"/>
  <c r="U1407" i="2"/>
  <c r="U1120" i="2"/>
  <c r="U87" i="2"/>
  <c r="U490" i="2"/>
  <c r="U802" i="2"/>
  <c r="U1096" i="2"/>
  <c r="U38" i="2"/>
  <c r="M38" i="6" s="1"/>
  <c r="U25" i="2"/>
  <c r="M25" i="6" s="1"/>
  <c r="U34" i="2"/>
  <c r="M34" i="6" s="1"/>
  <c r="U128" i="2"/>
  <c r="U469" i="2"/>
  <c r="U538" i="2"/>
  <c r="U615" i="2"/>
  <c r="U698" i="2"/>
  <c r="U799" i="2"/>
  <c r="U894" i="2"/>
  <c r="U981" i="2"/>
  <c r="U1045" i="2"/>
  <c r="U137" i="2"/>
  <c r="U575" i="2"/>
  <c r="U651" i="2"/>
  <c r="U749" i="2"/>
  <c r="U835" i="2"/>
  <c r="U903" i="2"/>
  <c r="U982" i="2"/>
  <c r="U1046" i="2"/>
  <c r="U130" i="2"/>
  <c r="U479" i="2"/>
  <c r="U565" i="2"/>
  <c r="U652" i="2"/>
  <c r="U750" i="2"/>
  <c r="U828" i="2"/>
  <c r="U904" i="2"/>
  <c r="U991" i="2"/>
  <c r="U1055" i="2"/>
  <c r="U509" i="2"/>
  <c r="U593" i="2"/>
  <c r="U661" i="2"/>
  <c r="U769" i="2"/>
  <c r="U853" i="2"/>
  <c r="U921" i="2"/>
  <c r="U1008" i="2"/>
  <c r="U100" i="2"/>
  <c r="M96" i="6" s="1"/>
  <c r="U449" i="2"/>
  <c r="U534" i="2"/>
  <c r="U610" i="2"/>
  <c r="U704" i="2"/>
  <c r="U822" i="2"/>
  <c r="U922" i="2"/>
  <c r="U1009" i="2"/>
  <c r="U102" i="2"/>
  <c r="M98" i="6" s="1"/>
  <c r="U442" i="2"/>
  <c r="U520" i="2"/>
  <c r="U604" i="2"/>
  <c r="U680" i="2"/>
  <c r="U789" i="2"/>
  <c r="U864" i="2"/>
  <c r="U944" i="2"/>
  <c r="U1011" i="2"/>
  <c r="U1115" i="2"/>
  <c r="U1347" i="2"/>
  <c r="U1089" i="2"/>
  <c r="U1332" i="2"/>
  <c r="U1404" i="2"/>
  <c r="U474" i="2"/>
  <c r="U560" i="2"/>
  <c r="U639" i="2"/>
  <c r="U705" i="2"/>
  <c r="U815" i="2"/>
  <c r="U891" i="2"/>
  <c r="U978" i="2"/>
  <c r="U1042" i="2"/>
  <c r="U1125" i="2"/>
  <c r="U1126" i="2"/>
  <c r="U1350" i="2"/>
  <c r="U1414" i="2"/>
  <c r="U145" i="2"/>
  <c r="U484" i="2"/>
  <c r="U554" i="2"/>
  <c r="U641" i="2"/>
  <c r="U707" i="2"/>
  <c r="U798" i="2"/>
  <c r="U885" i="2"/>
  <c r="U964" i="2"/>
  <c r="U1028" i="2"/>
  <c r="U1103" i="2"/>
  <c r="U1129" i="2"/>
  <c r="U1353" i="2"/>
  <c r="U1417" i="2"/>
  <c r="U1322" i="2"/>
  <c r="U1325" i="2"/>
  <c r="U1397" i="2"/>
  <c r="U1351" i="2"/>
  <c r="U1415" i="2"/>
  <c r="U1128" i="2"/>
  <c r="U1384" i="2"/>
  <c r="U993" i="2"/>
  <c r="U850" i="2"/>
  <c r="U912" i="2"/>
  <c r="U999" i="2"/>
  <c r="U1063" i="2"/>
  <c r="U601" i="2"/>
  <c r="U685" i="2"/>
  <c r="U777" i="2"/>
  <c r="U929" i="2"/>
  <c r="U108" i="2"/>
  <c r="U457" i="2"/>
  <c r="M371" i="6" s="1"/>
  <c r="U846" i="2"/>
  <c r="U1017" i="2"/>
  <c r="U110" i="2"/>
  <c r="U451" i="2"/>
  <c r="U528" i="2"/>
  <c r="U688" i="2"/>
  <c r="U876" i="2"/>
  <c r="U952" i="2"/>
  <c r="U1027" i="2"/>
  <c r="U1363" i="2"/>
  <c r="U1100" i="2"/>
  <c r="U1340" i="2"/>
  <c r="U1412" i="2"/>
  <c r="U482" i="2"/>
  <c r="U568" i="2"/>
  <c r="U647" i="2"/>
  <c r="U713" i="2"/>
  <c r="U823" i="2"/>
  <c r="U899" i="2"/>
  <c r="U986" i="2"/>
  <c r="U1050" i="2"/>
  <c r="U1133" i="2"/>
  <c r="U351" i="2"/>
  <c r="U494" i="2"/>
  <c r="U570" i="2"/>
  <c r="U649" i="2"/>
  <c r="U715" i="2"/>
  <c r="U893" i="2"/>
  <c r="U972" i="2"/>
  <c r="U1036" i="2"/>
  <c r="U1119" i="2"/>
  <c r="U1145" i="2"/>
  <c r="U1338" i="2"/>
  <c r="U1333" i="2"/>
  <c r="U1405" i="2"/>
  <c r="U1359" i="2"/>
  <c r="U1423" i="2"/>
  <c r="U1144" i="2"/>
  <c r="U1400" i="2"/>
  <c r="U1041" i="2"/>
  <c r="U968" i="2"/>
  <c r="U946" i="2"/>
  <c r="U88" i="2"/>
  <c r="U702" i="2"/>
  <c r="U1095" i="2"/>
  <c r="U57" i="2"/>
  <c r="U495" i="2"/>
  <c r="M383" i="6" s="1"/>
  <c r="U97" i="2"/>
  <c r="M93" i="6" s="1"/>
  <c r="U354" i="2"/>
  <c r="U567" i="2"/>
  <c r="M397" i="6" s="1"/>
  <c r="U862" i="2"/>
  <c r="U126" i="2"/>
  <c r="M114" i="6" s="1"/>
  <c r="U357" i="2"/>
  <c r="U923" i="2"/>
  <c r="U1211" i="2"/>
  <c r="U103" i="2"/>
  <c r="M99" i="6" s="1"/>
  <c r="U1052" i="2"/>
  <c r="U56" i="2"/>
  <c r="U36" i="2"/>
  <c r="U506" i="2"/>
  <c r="U875" i="2"/>
  <c r="U800" i="2"/>
  <c r="U54" i="2"/>
  <c r="M53" i="6" s="1"/>
  <c r="U42" i="2"/>
  <c r="M41" i="6" s="1"/>
  <c r="U37" i="2"/>
  <c r="M37" i="6" s="1"/>
  <c r="U136" i="2"/>
  <c r="U477" i="2"/>
  <c r="U546" i="2"/>
  <c r="U625" i="2"/>
  <c r="U818" i="2"/>
  <c r="U902" i="2"/>
  <c r="U989" i="2"/>
  <c r="U79" i="2"/>
  <c r="M78" i="6" s="1"/>
  <c r="U345" i="2"/>
  <c r="U515" i="2"/>
  <c r="U583" i="2"/>
  <c r="U659" i="2"/>
  <c r="U759" i="2"/>
  <c r="U843" i="2"/>
  <c r="U990" i="2"/>
  <c r="U1054" i="2"/>
  <c r="U576" i="2"/>
  <c r="U660" i="2"/>
  <c r="U760" i="2"/>
  <c r="U836" i="2"/>
  <c r="U618" i="2"/>
  <c r="U954" i="2"/>
  <c r="U873" i="2"/>
  <c r="U41" i="2"/>
  <c r="U58" i="2"/>
  <c r="U20" i="2"/>
  <c r="U45" i="2"/>
  <c r="U485" i="2"/>
  <c r="M378" i="6" s="1"/>
  <c r="U555" i="2"/>
  <c r="U724" i="2"/>
  <c r="U834" i="2"/>
  <c r="U997" i="2"/>
  <c r="U89" i="2"/>
  <c r="M86" i="6" s="1"/>
  <c r="U353" i="2"/>
  <c r="U767" i="2"/>
  <c r="U851" i="2"/>
  <c r="U998" i="2"/>
  <c r="U1062" i="2"/>
  <c r="U584" i="2"/>
  <c r="U668" i="2"/>
  <c r="M398" i="6" s="1"/>
  <c r="U768" i="2"/>
  <c r="U844" i="2"/>
  <c r="U1071" i="2"/>
  <c r="U533" i="2"/>
  <c r="U609" i="2"/>
  <c r="U693" i="2"/>
  <c r="U869" i="2"/>
  <c r="U1024" i="2"/>
  <c r="U559" i="2"/>
  <c r="U638" i="2"/>
  <c r="U720" i="2"/>
  <c r="U118" i="2"/>
  <c r="M107" i="6" s="1"/>
  <c r="U536" i="2"/>
  <c r="U623" i="2"/>
  <c r="U884" i="2"/>
  <c r="U1371" i="2"/>
  <c r="U1348" i="2"/>
  <c r="U349" i="2"/>
  <c r="U579" i="2"/>
  <c r="U831" i="2"/>
  <c r="U994" i="2"/>
  <c r="U1058" i="2"/>
  <c r="U95" i="2"/>
  <c r="U360" i="2"/>
  <c r="M321" i="6" s="1"/>
  <c r="U502" i="2"/>
  <c r="U657" i="2"/>
  <c r="U901" i="2"/>
  <c r="U1207" i="2"/>
  <c r="U1369" i="2"/>
  <c r="U1354" i="2"/>
  <c r="U1408" i="2"/>
  <c r="U1313" i="2"/>
  <c r="U1377" i="2"/>
  <c r="U1362" i="2"/>
  <c r="U1336" i="2"/>
  <c r="U896" i="2"/>
  <c r="U1344" i="2"/>
  <c r="U1424" i="2"/>
  <c r="U920" i="2"/>
  <c r="U681" i="2"/>
  <c r="U773" i="2"/>
  <c r="U849" i="2"/>
  <c r="U925" i="2"/>
  <c r="U1004" i="2"/>
  <c r="U1068" i="2"/>
  <c r="U1146" i="2"/>
  <c r="U1378" i="2"/>
  <c r="U1327" i="2"/>
  <c r="U1391" i="2"/>
  <c r="U1093" i="2"/>
  <c r="U1352" i="2"/>
  <c r="U669" i="2"/>
  <c r="U1019" i="2"/>
  <c r="U756" i="2"/>
  <c r="U872" i="2"/>
  <c r="U1094" i="2"/>
  <c r="U1005" i="2"/>
  <c r="U683" i="2"/>
  <c r="U859" i="2"/>
  <c r="U80" i="2"/>
  <c r="U852" i="2"/>
  <c r="U99" i="2"/>
  <c r="U550" i="2"/>
  <c r="U960" i="2"/>
  <c r="U961" i="2"/>
  <c r="U1033" i="2"/>
  <c r="U544" i="2"/>
  <c r="U1043" i="2"/>
  <c r="U511" i="2"/>
  <c r="U1066" i="2"/>
  <c r="U589" i="2"/>
  <c r="U757" i="2"/>
  <c r="U988" i="2"/>
  <c r="U82" i="2"/>
  <c r="U96" i="2"/>
  <c r="M92" i="6" s="1"/>
  <c r="U860" i="2"/>
  <c r="U1023" i="2"/>
  <c r="U648" i="2"/>
  <c r="U1387" i="2"/>
  <c r="U1372" i="2"/>
  <c r="U763" i="2"/>
  <c r="U1317" i="2"/>
  <c r="U111" i="2"/>
  <c r="U359" i="2"/>
  <c r="U140" i="2"/>
  <c r="U505" i="2"/>
  <c r="U571" i="2"/>
  <c r="U755" i="2"/>
  <c r="U139" i="2"/>
  <c r="U39" i="2"/>
  <c r="M39" i="6" s="1"/>
  <c r="U81" i="2"/>
  <c r="U10" i="2"/>
  <c r="M10" i="6" s="1"/>
  <c r="U27" i="2"/>
  <c r="M27" i="6" s="1"/>
  <c r="U44" i="2"/>
  <c r="U104" i="2"/>
  <c r="M100" i="6" s="1"/>
  <c r="U445" i="2"/>
  <c r="U514" i="2"/>
  <c r="U590" i="2"/>
  <c r="U666" i="2"/>
  <c r="U774" i="2"/>
  <c r="U866" i="2"/>
  <c r="U956" i="2"/>
  <c r="U1021" i="2"/>
  <c r="U113" i="2"/>
  <c r="U462" i="2"/>
  <c r="M374" i="6" s="1"/>
  <c r="U547" i="2"/>
  <c r="U616" i="2"/>
  <c r="U699" i="2"/>
  <c r="U792" i="2"/>
  <c r="U879" i="2"/>
  <c r="U957" i="2"/>
  <c r="U1022" i="2"/>
  <c r="U106" i="2"/>
  <c r="M102" i="6" s="1"/>
  <c r="U455" i="2"/>
  <c r="U532" i="2"/>
  <c r="U608" i="2"/>
  <c r="U700" i="2"/>
  <c r="U793" i="2"/>
  <c r="U868" i="2"/>
  <c r="U967" i="2"/>
  <c r="U1031" i="2"/>
  <c r="U115" i="2"/>
  <c r="M106" i="6" s="1"/>
  <c r="U472" i="2"/>
  <c r="U566" i="2"/>
  <c r="U637" i="2"/>
  <c r="U727" i="2"/>
  <c r="U821" i="2"/>
  <c r="U897" i="2"/>
  <c r="U984" i="2"/>
  <c r="U1048" i="2"/>
  <c r="U142" i="2"/>
  <c r="U586" i="2"/>
  <c r="U662" i="2"/>
  <c r="U770" i="2"/>
  <c r="U890" i="2"/>
  <c r="U977" i="2"/>
  <c r="U1057" i="2"/>
  <c r="U144" i="2"/>
  <c r="U483" i="2"/>
  <c r="U561" i="2"/>
  <c r="U656" i="2"/>
  <c r="U722" i="2"/>
  <c r="U832" i="2"/>
  <c r="U908" i="2"/>
  <c r="U987" i="2"/>
  <c r="U1059" i="2"/>
  <c r="U1323" i="2"/>
  <c r="U1395" i="2"/>
  <c r="U1140" i="2"/>
  <c r="U1380" i="2"/>
  <c r="U109" i="2"/>
  <c r="U450" i="2"/>
  <c r="U527" i="2"/>
  <c r="U603" i="2"/>
  <c r="U679" i="2"/>
  <c r="U771" i="2"/>
  <c r="U863" i="2"/>
  <c r="U951" i="2"/>
  <c r="U1018" i="2"/>
  <c r="U1090" i="2"/>
  <c r="U1091" i="2"/>
  <c r="U1326" i="2"/>
  <c r="U1390" i="2"/>
  <c r="U119" i="2"/>
  <c r="U460" i="2"/>
  <c r="U529" i="2"/>
  <c r="M394" i="6" s="1"/>
  <c r="U605" i="2"/>
  <c r="U55" i="2"/>
  <c r="U18" i="2"/>
  <c r="M18" i="6" s="1"/>
  <c r="U35" i="2"/>
  <c r="U112" i="2"/>
  <c r="M104" i="6" s="1"/>
  <c r="U682" i="2"/>
  <c r="U965" i="2"/>
  <c r="U1029" i="2"/>
  <c r="U121" i="2"/>
  <c r="U887" i="2"/>
  <c r="U114" i="2"/>
  <c r="M105" i="6" s="1"/>
  <c r="U975" i="2"/>
  <c r="U1039" i="2"/>
  <c r="U577" i="2"/>
  <c r="U645" i="2"/>
  <c r="U905" i="2"/>
  <c r="U992" i="2"/>
  <c r="U1056" i="2"/>
  <c r="U348" i="2"/>
  <c r="U510" i="2"/>
  <c r="U594" i="2"/>
  <c r="U670" i="2"/>
  <c r="U795" i="2"/>
  <c r="U898" i="2"/>
  <c r="U985" i="2"/>
  <c r="U1065" i="2"/>
  <c r="U664" i="2"/>
  <c r="U764" i="2"/>
  <c r="U840" i="2"/>
  <c r="U1331" i="2"/>
  <c r="U1403" i="2"/>
  <c r="U458" i="2"/>
  <c r="M372" i="6" s="1"/>
  <c r="U611" i="2"/>
  <c r="U962" i="2"/>
  <c r="U1026" i="2"/>
  <c r="U1101" i="2"/>
  <c r="U1102" i="2"/>
  <c r="U127" i="2"/>
  <c r="U468" i="2"/>
  <c r="U613" i="2"/>
  <c r="U689" i="2"/>
  <c r="U865" i="2"/>
  <c r="U945" i="2"/>
  <c r="U1012" i="2"/>
  <c r="U1076" i="2"/>
  <c r="U1386" i="2"/>
  <c r="U1335" i="2"/>
  <c r="U1399" i="2"/>
  <c r="U1360" i="2"/>
  <c r="U614" i="2"/>
  <c r="U966" i="2"/>
  <c r="U1030" i="2"/>
  <c r="U751" i="2"/>
  <c r="U580" i="2"/>
  <c r="U916" i="2"/>
  <c r="U779" i="2"/>
  <c r="U537" i="2"/>
  <c r="U1208" i="2"/>
  <c r="U644" i="2"/>
  <c r="U32" i="2"/>
  <c r="M32" i="6" s="1"/>
  <c r="U928" i="2"/>
  <c r="U1420" i="2"/>
  <c r="U28" i="2"/>
  <c r="M28" i="6" s="1"/>
  <c r="U1209" i="2"/>
  <c r="U1329" i="2"/>
  <c r="U1393" i="2"/>
  <c r="U1365" i="2"/>
  <c r="U14" i="2"/>
  <c r="M14" i="6" s="1"/>
  <c r="U626" i="2"/>
  <c r="U549" i="2"/>
  <c r="U718" i="2"/>
  <c r="U1388" i="2"/>
  <c r="U782" i="2"/>
  <c r="U1337" i="2"/>
  <c r="U1401" i="2"/>
  <c r="U830" i="2"/>
  <c r="U1122" i="2"/>
  <c r="U1061" i="2"/>
  <c r="U574" i="2"/>
  <c r="U918" i="2"/>
  <c r="U362" i="2"/>
  <c r="M322" i="6" s="1"/>
  <c r="U531" i="2"/>
  <c r="M395" i="6" s="1"/>
  <c r="U599" i="2"/>
  <c r="U775" i="2"/>
  <c r="U592" i="2"/>
  <c r="U776" i="2"/>
  <c r="U1015" i="2"/>
  <c r="U701" i="2"/>
  <c r="U794" i="2"/>
  <c r="U124" i="2"/>
  <c r="U646" i="2"/>
  <c r="U467" i="2"/>
  <c r="U971" i="2"/>
  <c r="U1379" i="2"/>
  <c r="U1124" i="2"/>
  <c r="U1356" i="2"/>
  <c r="U587" i="2"/>
  <c r="U663" i="2"/>
  <c r="U847" i="2"/>
  <c r="U1310" i="2"/>
  <c r="U1374" i="2"/>
  <c r="U489" i="2"/>
  <c r="U443" i="2"/>
  <c r="U703" i="2"/>
  <c r="U361" i="2"/>
  <c r="U503" i="2"/>
  <c r="U582" i="2"/>
  <c r="U766" i="2"/>
  <c r="U858" i="2"/>
  <c r="U926" i="2"/>
  <c r="U446" i="2"/>
  <c r="U539" i="2"/>
  <c r="U607" i="2"/>
  <c r="U947" i="2"/>
  <c r="U524" i="2"/>
  <c r="U600" i="2"/>
  <c r="U692" i="2"/>
  <c r="U785" i="2"/>
  <c r="U958" i="2"/>
  <c r="U456" i="2"/>
  <c r="M370" i="6" s="1"/>
  <c r="U558" i="2"/>
  <c r="U719" i="2"/>
  <c r="U805" i="2"/>
  <c r="U889" i="2"/>
  <c r="U976" i="2"/>
  <c r="U481" i="2"/>
  <c r="U762" i="2"/>
  <c r="U882" i="2"/>
  <c r="U1049" i="2"/>
  <c r="U714" i="2"/>
  <c r="U979" i="2"/>
  <c r="U1132" i="2"/>
  <c r="U101" i="2"/>
  <c r="M97" i="6" s="1"/>
  <c r="U519" i="2"/>
  <c r="U855" i="2"/>
  <c r="U1010" i="2"/>
  <c r="U1074" i="2"/>
  <c r="U452" i="2"/>
  <c r="U521" i="2"/>
  <c r="U597" i="2"/>
  <c r="U673" i="2"/>
  <c r="U996" i="2"/>
  <c r="U1060" i="2"/>
  <c r="U1311" i="2"/>
  <c r="U1319" i="2"/>
  <c r="U1383" i="2"/>
  <c r="U1069" i="2"/>
  <c r="U588" i="2"/>
  <c r="U1097" i="2"/>
  <c r="U686" i="2"/>
  <c r="U1349" i="2"/>
  <c r="U1421" i="2"/>
  <c r="U1375" i="2"/>
  <c r="U1416" i="2"/>
  <c r="U1088" i="2"/>
  <c r="U716" i="2"/>
  <c r="U911" i="2"/>
  <c r="U487" i="2"/>
  <c r="U572" i="2"/>
  <c r="U352" i="2"/>
  <c r="U650" i="2"/>
  <c r="U758" i="2"/>
  <c r="U842" i="2"/>
  <c r="U1006" i="2"/>
  <c r="U684" i="2"/>
  <c r="U706" i="2"/>
  <c r="U892" i="2"/>
  <c r="U444" i="2"/>
  <c r="U513" i="2"/>
  <c r="U833" i="2"/>
  <c r="U959" i="2"/>
  <c r="U658" i="2"/>
  <c r="U691" i="2"/>
  <c r="U867" i="2"/>
  <c r="U1014" i="2"/>
  <c r="U1040" i="2"/>
  <c r="U578" i="2"/>
  <c r="U475" i="2"/>
  <c r="U553" i="2"/>
  <c r="U900" i="2"/>
  <c r="U1315" i="2"/>
  <c r="U441" i="2"/>
  <c r="U595" i="2"/>
  <c r="U671" i="2"/>
  <c r="U943" i="2"/>
  <c r="U765" i="2"/>
  <c r="U841" i="2"/>
  <c r="U917" i="2"/>
  <c r="U1321" i="2"/>
  <c r="U1385" i="2"/>
  <c r="U1370" i="2"/>
  <c r="U1357" i="2"/>
  <c r="U1070" i="2"/>
  <c r="U548" i="2"/>
  <c r="U953" i="2"/>
  <c r="U573" i="2"/>
  <c r="U453" i="2"/>
  <c r="M368" i="6" s="1"/>
  <c r="U522" i="2"/>
  <c r="U598" i="2"/>
  <c r="U783" i="2"/>
  <c r="U878" i="2"/>
  <c r="U470" i="2"/>
  <c r="U556" i="2"/>
  <c r="U717" i="2"/>
  <c r="U803" i="2"/>
  <c r="U617" i="2"/>
  <c r="U804" i="2"/>
  <c r="U880" i="2"/>
  <c r="U480" i="2"/>
  <c r="U829" i="2"/>
  <c r="U350" i="2"/>
  <c r="U995" i="2"/>
  <c r="U1067" i="2"/>
  <c r="U1210" i="2"/>
  <c r="U117" i="2"/>
  <c r="U535" i="2"/>
  <c r="U687" i="2"/>
  <c r="U871" i="2"/>
  <c r="U1334" i="2"/>
  <c r="U1398" i="2"/>
  <c r="U1381" i="2"/>
  <c r="U1104" i="2"/>
  <c r="U796" i="2"/>
  <c r="U347" i="2"/>
  <c r="U861" i="2"/>
  <c r="U1016" i="2"/>
  <c r="U621" i="2"/>
  <c r="U712" i="2"/>
  <c r="U942" i="2"/>
  <c r="U612" i="2"/>
  <c r="U797" i="2"/>
  <c r="U1123" i="2"/>
  <c r="U143" i="2"/>
  <c r="U1134" i="2"/>
  <c r="U1358" i="2"/>
  <c r="U1422" i="2"/>
  <c r="U809" i="2"/>
  <c r="U1361" i="2"/>
  <c r="U1425" i="2"/>
  <c r="U504" i="2"/>
  <c r="U874" i="2"/>
  <c r="U754" i="2"/>
  <c r="U146" i="2"/>
  <c r="M121" i="6" s="1"/>
  <c r="U642" i="2"/>
  <c r="U910" i="2"/>
  <c r="U523" i="2"/>
  <c r="U591" i="2"/>
  <c r="U667" i="2"/>
  <c r="U919" i="2"/>
  <c r="U346" i="2"/>
  <c r="U508" i="2"/>
  <c r="M391" i="6" s="1"/>
  <c r="U1007" i="2"/>
  <c r="U355" i="2"/>
  <c r="U786" i="2"/>
  <c r="U949" i="2"/>
  <c r="U116" i="2"/>
  <c r="U854" i="2"/>
  <c r="U950" i="2"/>
  <c r="U1025" i="2"/>
  <c r="U459" i="2"/>
  <c r="M373" i="6" s="1"/>
  <c r="U696" i="2"/>
  <c r="U808" i="2"/>
  <c r="U963" i="2"/>
  <c r="U1035" i="2"/>
  <c r="U1131" i="2"/>
  <c r="U1116" i="2"/>
  <c r="U492" i="2"/>
  <c r="U655" i="2"/>
  <c r="U721" i="2"/>
  <c r="U907" i="2"/>
  <c r="U1141" i="2"/>
  <c r="U1142" i="2"/>
  <c r="U1366" i="2"/>
  <c r="U581" i="2"/>
  <c r="U723" i="2"/>
  <c r="U817" i="2"/>
  <c r="U980" i="2"/>
  <c r="U1044" i="2"/>
  <c r="U1127" i="2"/>
  <c r="U1087" i="2"/>
  <c r="U1341" i="2"/>
  <c r="U1413" i="2"/>
  <c r="U1367" i="2"/>
  <c r="U1053" i="2"/>
  <c r="U1320" i="2"/>
  <c r="U778" i="2"/>
  <c r="U1064" i="2"/>
  <c r="M202" i="6" l="1"/>
  <c r="M203" i="6"/>
  <c r="M204" i="6"/>
  <c r="M205" i="6"/>
  <c r="M139" i="6"/>
  <c r="M140" i="6"/>
  <c r="M141" i="6"/>
  <c r="M358" i="6"/>
  <c r="M359" i="6"/>
  <c r="M360" i="6"/>
  <c r="M361" i="6"/>
  <c r="M282" i="6"/>
  <c r="M281" i="6"/>
  <c r="M130" i="6"/>
  <c r="M131" i="6"/>
  <c r="M194" i="6"/>
  <c r="M188" i="6"/>
  <c r="M189" i="6"/>
  <c r="M190" i="6"/>
  <c r="M191" i="6"/>
  <c r="M192" i="6"/>
  <c r="M193" i="6"/>
  <c r="M283" i="6"/>
  <c r="M284" i="6"/>
  <c r="M285" i="6"/>
  <c r="M286" i="6"/>
  <c r="M210" i="6"/>
  <c r="M206" i="6"/>
  <c r="M207" i="6"/>
  <c r="M208" i="6"/>
  <c r="M209" i="6"/>
  <c r="M58" i="6"/>
  <c r="M59" i="6"/>
  <c r="M274" i="6"/>
  <c r="M275" i="6"/>
  <c r="M276" i="6"/>
  <c r="M273" i="6"/>
  <c r="M269" i="6"/>
  <c r="M270" i="6"/>
  <c r="M271" i="6"/>
  <c r="M272" i="6"/>
  <c r="M186" i="6"/>
  <c r="M187" i="6"/>
  <c r="M180" i="6"/>
  <c r="M181" i="6"/>
  <c r="M182" i="6"/>
  <c r="M183" i="6"/>
  <c r="M185" i="6"/>
  <c r="M184" i="6"/>
  <c r="M134" i="6"/>
  <c r="M135" i="6"/>
  <c r="M70" i="6"/>
  <c r="M71" i="6"/>
  <c r="M365" i="6"/>
  <c r="M366" i="6"/>
  <c r="M362" i="6"/>
  <c r="M363" i="6"/>
  <c r="M364" i="6"/>
  <c r="M143" i="6"/>
  <c r="M144" i="6"/>
  <c r="M250" i="6"/>
  <c r="M251" i="6"/>
  <c r="M252" i="6"/>
  <c r="M245" i="6"/>
  <c r="M246" i="6"/>
  <c r="M247" i="6"/>
  <c r="M249" i="6"/>
  <c r="M248" i="6"/>
  <c r="M266" i="6"/>
  <c r="M267" i="6"/>
  <c r="M260" i="6"/>
  <c r="M261" i="6"/>
  <c r="M262" i="6"/>
  <c r="M263" i="6"/>
  <c r="M265" i="6"/>
  <c r="M264" i="6"/>
  <c r="M126" i="6"/>
  <c r="M127" i="6"/>
  <c r="M327" i="6"/>
  <c r="M328" i="6"/>
  <c r="M329" i="6"/>
  <c r="M330" i="6"/>
  <c r="M331" i="6"/>
  <c r="M123" i="6"/>
  <c r="M124" i="6"/>
  <c r="M389" i="6"/>
  <c r="M384" i="6"/>
  <c r="M385" i="6"/>
  <c r="M386" i="6"/>
  <c r="M388" i="6"/>
  <c r="M387" i="6"/>
  <c r="M333" i="6"/>
  <c r="M334" i="6"/>
  <c r="M335" i="6"/>
  <c r="M336" i="6"/>
  <c r="M337" i="6"/>
  <c r="M338" i="6"/>
  <c r="M339" i="6"/>
  <c r="M332" i="6"/>
  <c r="M137" i="6"/>
  <c r="M136" i="6"/>
  <c r="M72" i="6"/>
  <c r="M73" i="6"/>
  <c r="M74" i="6"/>
  <c r="M75" i="6"/>
  <c r="M242" i="6"/>
  <c r="M243" i="6"/>
  <c r="M244" i="6"/>
  <c r="M238" i="6"/>
  <c r="M239" i="6"/>
  <c r="M240" i="6"/>
  <c r="M241" i="6"/>
  <c r="M306" i="6"/>
  <c r="M305" i="6"/>
  <c r="M236" i="6"/>
  <c r="M237" i="6"/>
  <c r="M178" i="6"/>
  <c r="M179" i="6"/>
  <c r="M173" i="6"/>
  <c r="M174" i="6"/>
  <c r="M175" i="6"/>
  <c r="M176" i="6"/>
  <c r="M177" i="6"/>
  <c r="M392" i="6"/>
  <c r="M393" i="6"/>
  <c r="M258" i="6"/>
  <c r="M259" i="6"/>
  <c r="M254" i="6"/>
  <c r="M255" i="6"/>
  <c r="M256" i="6"/>
  <c r="M257" i="6"/>
  <c r="M218" i="6"/>
  <c r="M217" i="6"/>
  <c r="M149" i="6"/>
  <c r="M150" i="6"/>
  <c r="M229" i="6"/>
  <c r="M230" i="6"/>
  <c r="M170" i="6"/>
  <c r="M171" i="6"/>
  <c r="M164" i="6"/>
  <c r="M165" i="6"/>
  <c r="M166" i="6"/>
  <c r="M167" i="6"/>
  <c r="M169" i="6"/>
  <c r="M168" i="6"/>
  <c r="M234" i="6"/>
  <c r="M235" i="6"/>
  <c r="M231" i="6"/>
  <c r="M233" i="6"/>
  <c r="M232" i="6"/>
  <c r="M21" i="6"/>
  <c r="M22" i="6"/>
  <c r="M23" i="6"/>
  <c r="M91" i="6"/>
  <c r="M90" i="6"/>
  <c r="M349" i="6"/>
  <c r="M350" i="6"/>
  <c r="M343" i="6"/>
  <c r="M344" i="6"/>
  <c r="M345" i="6"/>
  <c r="M346" i="6"/>
  <c r="M347" i="6"/>
  <c r="M348" i="6"/>
  <c r="M277" i="6"/>
  <c r="M278" i="6"/>
  <c r="M279" i="6"/>
  <c r="M280" i="6"/>
  <c r="M325" i="6"/>
  <c r="M326" i="6"/>
  <c r="M324" i="6"/>
  <c r="M323" i="6"/>
  <c r="M221" i="6"/>
  <c r="M222" i="6"/>
  <c r="M223" i="6"/>
  <c r="M224" i="6"/>
  <c r="M225" i="6"/>
  <c r="M290" i="6"/>
  <c r="M291" i="6"/>
  <c r="M287" i="6"/>
  <c r="M288" i="6"/>
  <c r="M289" i="6"/>
  <c r="M219" i="6"/>
  <c r="M220" i="6"/>
  <c r="M151" i="6"/>
  <c r="M153" i="6"/>
  <c r="M152" i="6"/>
  <c r="M292" i="6"/>
  <c r="M293" i="6"/>
  <c r="M294" i="6"/>
  <c r="M295" i="6"/>
  <c r="M297" i="6"/>
  <c r="M296" i="6"/>
  <c r="M146" i="6"/>
  <c r="M147" i="6"/>
  <c r="M87" i="6"/>
  <c r="M88" i="6"/>
  <c r="M89" i="6"/>
  <c r="M195" i="6"/>
  <c r="M196" i="6"/>
  <c r="M197" i="6"/>
  <c r="M198" i="6"/>
  <c r="M199" i="6"/>
  <c r="M201" i="6"/>
  <c r="M200" i="6"/>
  <c r="M298" i="6"/>
  <c r="M299" i="6"/>
  <c r="M300" i="6"/>
  <c r="M301" i="6"/>
  <c r="M302" i="6"/>
  <c r="M303" i="6"/>
  <c r="M304" i="6"/>
  <c r="M357" i="6"/>
  <c r="M351" i="6"/>
  <c r="M352" i="6"/>
  <c r="M353" i="6"/>
  <c r="M354" i="6"/>
  <c r="M356" i="6"/>
  <c r="M355" i="6"/>
  <c r="M211" i="6"/>
  <c r="M212" i="6"/>
  <c r="M213" i="6"/>
  <c r="M214" i="6"/>
  <c r="M215" i="6"/>
  <c r="M216" i="6"/>
  <c r="M226" i="6"/>
  <c r="M227" i="6"/>
  <c r="M228" i="6"/>
  <c r="M158" i="6"/>
  <c r="M159" i="6"/>
  <c r="M341" i="6"/>
  <c r="M342" i="6"/>
  <c r="M340" i="6"/>
  <c r="M162" i="6"/>
  <c r="M160" i="6"/>
  <c r="M161" i="6"/>
  <c r="M57" i="6"/>
  <c r="M54" i="6"/>
  <c r="M55" i="6"/>
  <c r="M56" i="6"/>
  <c r="M19" i="6"/>
  <c r="M20" i="6"/>
  <c r="M43" i="6"/>
  <c r="M44" i="6"/>
  <c r="M379" i="6"/>
  <c r="M380" i="6"/>
  <c r="M381" i="6"/>
  <c r="M382" i="6"/>
  <c r="M108" i="6"/>
  <c r="M109" i="6"/>
  <c r="M110" i="6"/>
  <c r="M81" i="6"/>
  <c r="M79" i="6"/>
  <c r="M80" i="6"/>
  <c r="M17" i="6"/>
  <c r="M16" i="6"/>
  <c r="M35" i="6"/>
  <c r="M36" i="6"/>
  <c r="M94" i="6"/>
  <c r="M9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BaseCadastro" type="5" refreshedVersion="5" deleted="1" background="1" saveData="1">
    <dbPr connection="" command="" commandType="3"/>
  </connection>
  <connection id="2" xr16:uid="{FF065E7E-5830-41B6-8E8F-24885BEAE652}" keepAlive="1" name="Consulta - CTes" description="Conexão com a consulta 'CTes' na pasta de trabalho." type="5" refreshedVersion="8" background="1" saveData="1">
    <dbPr connection="Provider=Microsoft.Mashup.OleDb.1;Data Source=$Workbook$;Location=CTes;Extended Properties=&quot;&quot;" command="SELECT * FROM [CTes]"/>
  </connection>
  <connection id="3" xr16:uid="{07FB9E1A-2531-4E5B-A3E3-84BD67C7025D}" keepAlive="1" name="Consulta - relatorio" description="Conexão com a consulta 'relatorio' na pasta de trabalho." type="5" refreshedVersion="8" background="1" saveData="1">
    <dbPr connection="Provider=Microsoft.Mashup.OleDb.1;Data Source=$Workbook$;Location=relatorio;Extended Properties=&quot;&quot;" command="SELECT * FROM [relatorio]"/>
  </connection>
  <connection id="4" xr16:uid="{4CA598BF-B87B-4B9E-9EE4-9BA5B611380E}" keepAlive="1" name="Consulta - relatorio_NF" description="Conexão com a consulta 'relatorio_NF' na pasta de trabalho." type="5" refreshedVersion="8" background="1" saveData="1">
    <dbPr connection="Provider=Microsoft.Mashup.OleDb.1;Data Source=$Workbook$;Location=relatorio_NF;Extended Properties=&quot;&quot;" command="SELECT * FROM [relatorio_NF]"/>
  </connection>
  <connection id="5" xr16:uid="{EA49FBC4-39E8-4160-BA63-A403E105BB20}" keepAlive="1" name="Consulta - Report" description="Conexão com a consulta 'Report' na pasta de trabalho." type="5" refreshedVersion="8" background="1" saveData="1">
    <dbPr connection="Provider=Microsoft.Mashup.OleDb.1;Data Source=$Workbook$;Location=Report;Extended Properties=&quot;&quot;" command="SELECT * FROM [Repor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<sst xmlns="http://schemas.openxmlformats.org/spreadsheetml/2006/main" count="95960" uniqueCount="6642">
  <si>
    <t>Etiquetas</t>
  </si>
  <si>
    <t>UF Destino</t>
  </si>
  <si>
    <t>Nome PJ Emitente</t>
  </si>
  <si>
    <t>Número</t>
  </si>
  <si>
    <t>Data Emissão</t>
  </si>
  <si>
    <t>Valor Total da Nota</t>
  </si>
  <si>
    <t>[Item] EAN</t>
  </si>
  <si>
    <t>[Item] Código</t>
  </si>
  <si>
    <t>[Item] Descrição</t>
  </si>
  <si>
    <t>[Item] Data de validade</t>
  </si>
  <si>
    <t>[Item] Quantidade</t>
  </si>
  <si>
    <t xml:space="preserve">PRIVADO </t>
  </si>
  <si>
    <t>PB</t>
  </si>
  <si>
    <t>3M DO BRASIL LTDA</t>
  </si>
  <si>
    <t>7891040118168</t>
  </si>
  <si>
    <t>HB004244164</t>
  </si>
  <si>
    <t>IV FIX- FIXADOR ESTERIL IV FIX- FIXADOR ESTERIL</t>
  </si>
  <si>
    <t>PUBLICO</t>
  </si>
  <si>
    <t>PE</t>
  </si>
  <si>
    <t>Aspen Pharma Industria Farmaceutica Ltda</t>
  </si>
  <si>
    <t>7895858016821</t>
  </si>
  <si>
    <t>000000000007057867</t>
  </si>
  <si>
    <t>DIPRIVAN 1% PFS 1X50ML BR (C1) ASP</t>
  </si>
  <si>
    <t>Bayer S/A</t>
  </si>
  <si>
    <t>7891106913881</t>
  </si>
  <si>
    <t>000000000086961458</t>
  </si>
  <si>
    <t>NUBEQA 300MG TAFI BT 1X120 BR</t>
  </si>
  <si>
    <t>PUBLICO, VALOR DIVERGENTE (PÚBLICO )</t>
  </si>
  <si>
    <t>MOKSHA8 BRASIL INDUSTRIA E COM</t>
  </si>
  <si>
    <t>7898216367955</t>
  </si>
  <si>
    <t>100497</t>
  </si>
  <si>
    <t>URBANIL CPR 10MG X 20 M8</t>
  </si>
  <si>
    <t>Astellas Farma Brasil Imp e Distrib de Medicamentos Ltda.</t>
  </si>
  <si>
    <t>7899337001070</t>
  </si>
  <si>
    <t>1000861</t>
  </si>
  <si>
    <t>XTANDI TAB 40 4X28 BR</t>
  </si>
  <si>
    <t>NOVARTIS BIOCIENCIAS SA</t>
  </si>
  <si>
    <t>7896261020795</t>
  </si>
  <si>
    <t>733310</t>
  </si>
  <si>
    <t>VOTRIENT 400MG 60 CE</t>
  </si>
  <si>
    <t>7896261023185</t>
  </si>
  <si>
    <t>302105</t>
  </si>
  <si>
    <t>KISQALI 200 MG 63 CE</t>
  </si>
  <si>
    <t>7896261020382</t>
  </si>
  <si>
    <t>749202</t>
  </si>
  <si>
    <t>XOLAIR 150MG/1ML (1) SERINGA</t>
  </si>
  <si>
    <t>CE</t>
  </si>
  <si>
    <t>LIBBS FARMACEUTICA Ltda</t>
  </si>
  <si>
    <t>7896094202818</t>
  </si>
  <si>
    <t>000000000000150926</t>
  </si>
  <si>
    <t>ONTAX 300 MG OR</t>
  </si>
  <si>
    <t>ADIUM S.A.</t>
  </si>
  <si>
    <t>7892953207918</t>
  </si>
  <si>
    <t>907362</t>
  </si>
  <si>
    <t>PADCEV 30MG PO LIOF SOL INJ IV CT FA</t>
  </si>
  <si>
    <t>7896261023192</t>
  </si>
  <si>
    <t>302106</t>
  </si>
  <si>
    <t>KISQALI 200 MG 42 CE</t>
  </si>
  <si>
    <t>ADIUM S.A - MINAS</t>
  </si>
  <si>
    <t>7892953209738</t>
  </si>
  <si>
    <t>952384</t>
  </si>
  <si>
    <t>LIBTAYO 350 MG SOL DIL INFUS 7 ML</t>
  </si>
  <si>
    <t>CELLTRION HEALTHCARE DIST PROD FARMACEUTICOS DO BRASIL LTDA</t>
  </si>
  <si>
    <t>7898576550028</t>
  </si>
  <si>
    <t>M13fDP100IVX1</t>
  </si>
  <si>
    <t>REMSIMA 100MG/10ML LOTE 5B3N351 Fab.:5/8/2025 Val.:4/30/2030</t>
  </si>
  <si>
    <t>7898576550332</t>
  </si>
  <si>
    <t>M17fDP040AIX1</t>
  </si>
  <si>
    <t>YUFLYMA SC 40MG/0,4ML LOTE 3LAT06T1D Fab.:9/19/2023 Val.:8/31/2026</t>
  </si>
  <si>
    <t>7896261020269</t>
  </si>
  <si>
    <t>732603</t>
  </si>
  <si>
    <t>ENTRESTO 50MG 28 CE</t>
  </si>
  <si>
    <t>7896261020313</t>
  </si>
  <si>
    <t>732609</t>
  </si>
  <si>
    <t>ENTRESTO 200MG 60 CE</t>
  </si>
  <si>
    <t>APSEN FARMACEUTICA S.A.</t>
  </si>
  <si>
    <t>7896637023627</t>
  </si>
  <si>
    <t>000000000000003170</t>
  </si>
  <si>
    <t>DONAREN 150MG RETARD CX C/30 (C1)</t>
  </si>
  <si>
    <t>SEMEAR DISTRIBUIDORA LTDA</t>
  </si>
  <si>
    <t>7898560661587</t>
  </si>
  <si>
    <t>FULPHILA 10 MG/ML INJ SER 0,6</t>
  </si>
  <si>
    <t>7896548111727</t>
  </si>
  <si>
    <t>743391</t>
  </si>
  <si>
    <t>MAXIDEX SUSP. 5ML</t>
  </si>
  <si>
    <t>7896094202894</t>
  </si>
  <si>
    <t>000000000000150125</t>
  </si>
  <si>
    <t>FAULDACAR 600 MG PO LIO INJ 1 FA OR</t>
  </si>
  <si>
    <t>7896094207257</t>
  </si>
  <si>
    <t>000000000000150123</t>
  </si>
  <si>
    <t>GENLIBBS 1 G CT 1 FA OR</t>
  </si>
  <si>
    <t>7896094208001</t>
  </si>
  <si>
    <t>000000000000150127</t>
  </si>
  <si>
    <t>FAULDCARBO 450 MG / 45 ML INJ 1 FA OR</t>
  </si>
  <si>
    <t>7896094209756</t>
  </si>
  <si>
    <t>000000000000150822</t>
  </si>
  <si>
    <t>ZEDORA 440MG OR</t>
  </si>
  <si>
    <t>BA</t>
  </si>
  <si>
    <t>Uniao Quimica Farmaceutica Nacional S/A</t>
  </si>
  <si>
    <t>7896006220527</t>
  </si>
  <si>
    <t>000000000001003873</t>
  </si>
  <si>
    <t>APRESOLINA 25 MG COM REV X 60</t>
  </si>
  <si>
    <t>Chiesi Farmacêutica Ltda</t>
  </si>
  <si>
    <t>7896672201790</t>
  </si>
  <si>
    <t>BR01040179</t>
  </si>
  <si>
    <t>CUROSURF 120mg 1,5ml BR</t>
  </si>
  <si>
    <t>7896548198292</t>
  </si>
  <si>
    <t>744163</t>
  </si>
  <si>
    <t>MAXIDEX POMADA 3.5G</t>
  </si>
  <si>
    <t>7896261019973</t>
  </si>
  <si>
    <t>730548</t>
  </si>
  <si>
    <t>TASIGNA 200 MG 112 CS</t>
  </si>
  <si>
    <t>7896672202438</t>
  </si>
  <si>
    <t>BR01040243</t>
  </si>
  <si>
    <t>FERRIPROX 500mg fr 100cps</t>
  </si>
  <si>
    <t>GLAXOSMITHKLINE BRASIL LTDA</t>
  </si>
  <si>
    <t>7896015520700</t>
  </si>
  <si>
    <t>60000000117296</t>
  </si>
  <si>
    <t>VOLIBRIS 10MG 30CPD-LICIT</t>
  </si>
  <si>
    <t>7896015520694</t>
  </si>
  <si>
    <t>60000000117230</t>
  </si>
  <si>
    <t>VOLIBRIS 5MG 30CPD-LICIT</t>
  </si>
  <si>
    <t>SEM GTIN</t>
  </si>
  <si>
    <t>HB004559249</t>
  </si>
  <si>
    <t>MANTA AQ 62200 MT MULTIP C/10 M BAIR HUGGER MANTA 62200</t>
  </si>
  <si>
    <t>7891040075546</t>
  </si>
  <si>
    <t>HB004380406</t>
  </si>
  <si>
    <t>CAVILON  P.PROT S/ARDOR 3346BR CAVILON PELIC PROT S/ ARDOR BR</t>
  </si>
  <si>
    <t>7896672202902</t>
  </si>
  <si>
    <t>BR12010290</t>
  </si>
  <si>
    <t>CLENIL HFA 250mcg 200doses -LIC</t>
  </si>
  <si>
    <t>Sanofi Medley Farmacêutica Ltda.</t>
  </si>
  <si>
    <t>7891058003203</t>
  </si>
  <si>
    <t>000000000000278818</t>
  </si>
  <si>
    <t>CLEXANE SAFETY LOCK 20MG 10 SERINGAS</t>
  </si>
  <si>
    <t>7896070605268</t>
  </si>
  <si>
    <t>000000000000278820</t>
  </si>
  <si>
    <t>CLEXANE SAFETY LOCK 40MG 10 SERINGAS</t>
  </si>
  <si>
    <t>7891058003241</t>
  </si>
  <si>
    <t>000000000000278821</t>
  </si>
  <si>
    <t>CLEXANE SAFETY LOCK 60MG 2 SERINGAS</t>
  </si>
  <si>
    <t>7891058001070</t>
  </si>
  <si>
    <t>000000000000813847</t>
  </si>
  <si>
    <t>CLEXANE SAFETY LOCK 80MG 10SER ERIS</t>
  </si>
  <si>
    <t>7891040080939</t>
  </si>
  <si>
    <t>HB004157333</t>
  </si>
  <si>
    <t>00135 PACOTE BD PLUS 0135 PACOTE BD PLUS CX C/30</t>
  </si>
  <si>
    <t>7891040326686</t>
  </si>
  <si>
    <t>HB004662654</t>
  </si>
  <si>
    <t>41382BR PCT DES C1292+IQ C/16 3M 41382BR PC DES 1292+IQ C/16</t>
  </si>
  <si>
    <t>7891040300181</t>
  </si>
  <si>
    <t>HB004654693</t>
  </si>
  <si>
    <t>3M M332 18MMX50M RL CX C/24 3M M332 FITA BRANCA 18MMX50M</t>
  </si>
  <si>
    <t>7891040313211</t>
  </si>
  <si>
    <t>HB004672299</t>
  </si>
  <si>
    <t>COBAN NL 2083 75MMX4.5 3M COBAN NL 2083 75MMX4.5</t>
  </si>
  <si>
    <t>30707387444403</t>
  </si>
  <si>
    <t>HB004800346</t>
  </si>
  <si>
    <t>6650 IOBAN 660X450MM CX C/10 U IOBAN 2 CAMPO CIRUR IODOFORADO</t>
  </si>
  <si>
    <t>7891040350049</t>
  </si>
  <si>
    <t>HB004782411</t>
  </si>
  <si>
    <t>2862BR-4 5CMX4M CX C/ 24 3M MEDIPORE H BR FITA MEDICA</t>
  </si>
  <si>
    <t>50707387802252</t>
  </si>
  <si>
    <t>HB004800296</t>
  </si>
  <si>
    <t>1657R TEGADERM CHG CX C/25 3M TEGADERM CHG</t>
  </si>
  <si>
    <t>0707387807795</t>
  </si>
  <si>
    <t>HB004806897</t>
  </si>
  <si>
    <t>1622W 4.4CMX4.4CM CX C/100 CURATIVO TRANSPARENTE TEGADERM</t>
  </si>
  <si>
    <t>7898576550035</t>
  </si>
  <si>
    <t>M06fDP440IVX1</t>
  </si>
  <si>
    <t>HERZUMA 440 MG/20ML LOTE 5A6C222 Fab.:5/7/2025 Val.:2/28/2031</t>
  </si>
  <si>
    <t>7898576550080</t>
  </si>
  <si>
    <t>M10fDP100IVX1</t>
  </si>
  <si>
    <t>TRUXIMA 100MG/10ML LOTE 4C3C095 Fab.:11/2/2024 Val.:10/31/2028</t>
  </si>
  <si>
    <t>7898576550103</t>
  </si>
  <si>
    <t>M10fDP500IVX1</t>
  </si>
  <si>
    <t>TRUXIMA 500MG/50ML LOTE 5C8C021 Fab.:2/1/2025 Val.:1/31/2029</t>
  </si>
  <si>
    <t>GABISA MEDICAL INTERNATIONAL S.A.</t>
  </si>
  <si>
    <t>7898943128010</t>
  </si>
  <si>
    <t>230-06</t>
  </si>
  <si>
    <t>CANULA NASAL PARA OXIGENOTERAPIA GMI FR:06 - 2,10 M (NEONATAL)</t>
  </si>
  <si>
    <t>7896261020689</t>
  </si>
  <si>
    <t>751315</t>
  </si>
  <si>
    <t>REVOLADE 50MG 14 CE</t>
  </si>
  <si>
    <t>ABBVIE FARMACEUTICA LTDA</t>
  </si>
  <si>
    <t>07897316802939</t>
  </si>
  <si>
    <t>91223BR</t>
  </si>
  <si>
    <t>BOTOX 100 Units/Vial</t>
  </si>
  <si>
    <t>07897316805015</t>
  </si>
  <si>
    <t>93251BR</t>
  </si>
  <si>
    <t>BOTOX 200 Units/Vial</t>
  </si>
  <si>
    <t>7898943128980</t>
  </si>
  <si>
    <t>544-25</t>
  </si>
  <si>
    <t>CATETER UMBILICAL GMI FR:2,5</t>
  </si>
  <si>
    <t>7898660491121</t>
  </si>
  <si>
    <t>EXTV10-2</t>
  </si>
  <si>
    <t>GABILINK - EXTENSOR VALVULADO SAFETY GMI NEONATAL 2 VIAS</t>
  </si>
  <si>
    <t>7891040285327</t>
  </si>
  <si>
    <t>HB004558647</t>
  </si>
  <si>
    <t>54500 MANTA AQ UNDBD AD C/10 3M BAIR HUGGER MANTA 54500</t>
  </si>
  <si>
    <t>HB004559207</t>
  </si>
  <si>
    <t>52500 MANTA AQ MEMBRO INF C/10 3M BAIR HUGGER MANTA 52500</t>
  </si>
  <si>
    <t>7892953000496</t>
  </si>
  <si>
    <t>907227</t>
  </si>
  <si>
    <t>ELIGARD DS 22,5MG PL+DIL</t>
  </si>
  <si>
    <t>7896261020450</t>
  </si>
  <si>
    <t>734974</t>
  </si>
  <si>
    <t>MEKINIST 2MG 30 CE</t>
  </si>
  <si>
    <t>7896015592066</t>
  </si>
  <si>
    <t>60000000126651</t>
  </si>
  <si>
    <t>ZEJULA 100MG 56CAPS</t>
  </si>
  <si>
    <t>7896015592059</t>
  </si>
  <si>
    <t>60000000130642</t>
  </si>
  <si>
    <t>ZEJULA 100MG 28CAPS</t>
  </si>
  <si>
    <t>Eli Lilly do Brasil Ltda.</t>
  </si>
  <si>
    <t>7896382708480</t>
  </si>
  <si>
    <t>TA533769VBL</t>
  </si>
  <si>
    <t>VERZENIOS 150MG X30 COMP BL</t>
  </si>
  <si>
    <t>7896382708060</t>
  </si>
  <si>
    <t>PS1445001BL</t>
  </si>
  <si>
    <t>TALTZ AUTOINJECTOR 80MG X 1PEND BL</t>
  </si>
  <si>
    <t>7896382708299</t>
  </si>
  <si>
    <t>TA447969VBL</t>
  </si>
  <si>
    <t>OLUMIANT 4MG X 30 COMP BL</t>
  </si>
  <si>
    <t>7896261018402</t>
  </si>
  <si>
    <t>725355</t>
  </si>
  <si>
    <t>SANDOSTATIN LAR MPVI 30 MG</t>
  </si>
  <si>
    <t>7896261001671</t>
  </si>
  <si>
    <t>716193</t>
  </si>
  <si>
    <t>SANDIMMUN NEORAL 50MG x 50CS</t>
  </si>
  <si>
    <t>ORGANON FARM. LTDA</t>
  </si>
  <si>
    <t>7897337716512</t>
  </si>
  <si>
    <t>000000000001046794</t>
  </si>
  <si>
    <t>IMPLANON NXT 68MG 1IMPLANT BRA (OSS)</t>
  </si>
  <si>
    <t>7892953000717</t>
  </si>
  <si>
    <t>901245</t>
  </si>
  <si>
    <t>DOXOPEG 20MG SI/1</t>
  </si>
  <si>
    <t>ONCOEXO DISTRIBUIDORA DE MEDICAMENTOS LT</t>
  </si>
  <si>
    <t>7898054580462</t>
  </si>
  <si>
    <t>3229</t>
  </si>
  <si>
    <t>AKYNZEO 0,56 MG + 300 MG CAP C/1</t>
  </si>
  <si>
    <t>7896672202681</t>
  </si>
  <si>
    <t>BR01010268</t>
  </si>
  <si>
    <t>CLENIL A Est 0,4mg/ml flac 2mlX5 2 scht</t>
  </si>
  <si>
    <t>7891058226718</t>
  </si>
  <si>
    <t>000000000000909060</t>
  </si>
  <si>
    <t>SABRIL 500MG 60 CPR (C1)</t>
  </si>
  <si>
    <t>7896672202872</t>
  </si>
  <si>
    <t>0100000340</t>
  </si>
  <si>
    <t>CLENIL HFA 200mcg 200DOSES -LIC</t>
  </si>
  <si>
    <t>7896261018648</t>
  </si>
  <si>
    <t>726556</t>
  </si>
  <si>
    <t>JAKAVI 20MG (6X10) CP</t>
  </si>
  <si>
    <t>PFIZER BRASIL LTDA.</t>
  </si>
  <si>
    <t>7891045020510</t>
  </si>
  <si>
    <t>F000017337</t>
  </si>
  <si>
    <t>ANIDULAFUNGINA 100mg PLSI 1x30ml FRV BR</t>
  </si>
  <si>
    <t>NATCOFARMA DO BRASIL LTDA</t>
  </si>
  <si>
    <t>7898565164731</t>
  </si>
  <si>
    <t>7737</t>
  </si>
  <si>
    <t>AZACITIDINA 100MG FRASCO - NATCO</t>
  </si>
  <si>
    <t>7896261002807</t>
  </si>
  <si>
    <t>716194</t>
  </si>
  <si>
    <t>SANDIMMUN NEORAL 25MG x 50CS</t>
  </si>
  <si>
    <t>7891268111996</t>
  </si>
  <si>
    <t>F000028016</t>
  </si>
  <si>
    <t>IBRANCE 100mg CAPD 1x21 FR BR</t>
  </si>
  <si>
    <t>7891268112009</t>
  </si>
  <si>
    <t>F000028017</t>
  </si>
  <si>
    <t>IBRANCE 125mg CAPD 1x21 FR BR</t>
  </si>
  <si>
    <t>7891045164962</t>
  </si>
  <si>
    <t>F000055527</t>
  </si>
  <si>
    <t>MEKTOVI 15mg COM 7x12 BLST BR</t>
  </si>
  <si>
    <t>7891268104257</t>
  </si>
  <si>
    <t>F000166776</t>
  </si>
  <si>
    <t>INLYTA 5mg COMR 1x60 FRP BR</t>
  </si>
  <si>
    <t>7891045032278</t>
  </si>
  <si>
    <t>F000037447</t>
  </si>
  <si>
    <t>TRAZIMERA 440mg PLSI1x30ml+1x20mlFRPV BR</t>
  </si>
  <si>
    <t>7891268111972</t>
  </si>
  <si>
    <t>F000028021</t>
  </si>
  <si>
    <t>BEXTRA 40mg PLSI 10X2ml FRPV BR</t>
  </si>
  <si>
    <t>7891045163996</t>
  </si>
  <si>
    <t>F000044869</t>
  </si>
  <si>
    <t>LORBRENA 100mg COMR 1x30 FR BR</t>
  </si>
  <si>
    <t>7891045164764</t>
  </si>
  <si>
    <t>F000056333</t>
  </si>
  <si>
    <t>GENRYZON 50mg/ml SOINJ 1x1.2ml CANP BR</t>
  </si>
  <si>
    <t>7891045164757</t>
  </si>
  <si>
    <t>F000056332</t>
  </si>
  <si>
    <t>GENRYZON 20mg/ml SOINJ 1x1.2ml CANP BR</t>
  </si>
  <si>
    <t>7891106915977</t>
  </si>
  <si>
    <t>000000000089548268</t>
  </si>
  <si>
    <t>MIRENA EVO 52 mg IUS BLI 1x1 BR</t>
  </si>
  <si>
    <t>7891058005818</t>
  </si>
  <si>
    <t>000000000000900843</t>
  </si>
  <si>
    <t>DUPIXENT 300MG/2ML INJ AUTOREF2 M36 BR</t>
  </si>
  <si>
    <t>REMSIMA 100MG/10ML LOTE 5B3C111 Fab.:4/10/2025 Val.:3/31/2030</t>
  </si>
  <si>
    <t>YUFLYMA SC 40MG/0,4ML LOTE 3LAT01T15 Fab.:5/3/2023 Val.:4/30/2026</t>
  </si>
  <si>
    <t>7896261020306</t>
  </si>
  <si>
    <t>732606</t>
  </si>
  <si>
    <t>ENTRESTO 100MG 60 CE</t>
  </si>
  <si>
    <t>08054083013947</t>
  </si>
  <si>
    <t>20005288</t>
  </si>
  <si>
    <t>Humira 40mg/0.4ml PEN CANETA X 2 AC</t>
  </si>
  <si>
    <t>08054083015712</t>
  </si>
  <si>
    <t>20021957</t>
  </si>
  <si>
    <t>HUMIRA 80mg/0.8ml PEN CANETA X 1 AC</t>
  </si>
  <si>
    <t>7896637023047</t>
  </si>
  <si>
    <t>000000000000003100</t>
  </si>
  <si>
    <t>REUQUINOL 400MG CX C/30CP OR</t>
  </si>
  <si>
    <t>7898576550356</t>
  </si>
  <si>
    <t>M16fDP100IVX1</t>
  </si>
  <si>
    <t>VEGZELMA 100MG/4ML LOTE 4K3C062 Fab.:11/4/2024 Val.:10/31/2028</t>
  </si>
  <si>
    <t>HB004790794</t>
  </si>
  <si>
    <t>INT QUIM ADES 3M ATTEST 1243RA INT QUIM ADES 3M ATTEST 1243RA</t>
  </si>
  <si>
    <t>7891040345861</t>
  </si>
  <si>
    <t>HB004754907</t>
  </si>
  <si>
    <t>ATTEST IQ 1348 TRIMETRIC PEROX ATTEST 1348 IND QUIM PEROXIDO</t>
  </si>
  <si>
    <t>7891040318735</t>
  </si>
  <si>
    <t>HB004662647</t>
  </si>
  <si>
    <t>41482V PCT DES C1492+IQ C/24 3M 41482F PC DES 1492+IQ CX/24</t>
  </si>
  <si>
    <t>7891040326679</t>
  </si>
  <si>
    <t>HB004662662</t>
  </si>
  <si>
    <t>41360BR PCT DESAF C/ INT CX/16 3M 41360BR PCT DES C/INT CX/16</t>
  </si>
  <si>
    <t>7891040226405</t>
  </si>
  <si>
    <t>HB004480982</t>
  </si>
  <si>
    <t>ATTEST 1295 H2O2 PT C/30 3M ATTEST 1295 IB H2O2</t>
  </si>
  <si>
    <t>7891040342150</t>
  </si>
  <si>
    <t>HB004747497</t>
  </si>
  <si>
    <t>1243A INTE VAPOR CX 2SC500/CX N/A</t>
  </si>
  <si>
    <t>HB004790364</t>
  </si>
  <si>
    <t>FT IND 3M ATTEST 1355 18MMX55M FT IND 3M ATTEST 1355 18MMX55M</t>
  </si>
  <si>
    <t>HB004558555</t>
  </si>
  <si>
    <t>31500 MANTA AQ MULTIACESS C/10 3M BAIR HUGGER MANTA 31500</t>
  </si>
  <si>
    <t>HB004253439</t>
  </si>
  <si>
    <t>2259 BR-P PEDIATR SC C/ 50 UN 2259 BR-P PEDIATR SC C/ 50 UN</t>
  </si>
  <si>
    <t>7891040159970</t>
  </si>
  <si>
    <t>HB004318778</t>
  </si>
  <si>
    <t>CAVILON LIMP. PELE S/ ENXAGUE CAVILON</t>
  </si>
  <si>
    <t>0707387792374</t>
  </si>
  <si>
    <t>HB004784623</t>
  </si>
  <si>
    <t>FIX SONDA NASAL GDE 1501NG 3M FIXADOR DE SONDA NASAL</t>
  </si>
  <si>
    <t>7891040357789</t>
  </si>
  <si>
    <t>HB004811426</t>
  </si>
  <si>
    <t>1683BR IV ADV 6.5CMX7CM CX 100 3M TEGADERM IV ADV FIX AVANC</t>
  </si>
  <si>
    <t>50707387807684</t>
  </si>
  <si>
    <t>HB004816565</t>
  </si>
  <si>
    <t>1610 CX C/100 5CMX5.7CM 3M TEGADERM IV CURATIVO</t>
  </si>
  <si>
    <t>7891040034680</t>
  </si>
  <si>
    <t>H0001400771</t>
  </si>
  <si>
    <t>1530 100MMX10M CARRETEL FITA CIRURGICA HIPO. MICROPORE</t>
  </si>
  <si>
    <t>7891040010738</t>
  </si>
  <si>
    <t>H0001400805</t>
  </si>
  <si>
    <t>1530 25MMX10M CARRETEL FITA CIRURGICA HIPO. MICROPORE</t>
  </si>
  <si>
    <t>7891040010745</t>
  </si>
  <si>
    <t>H0001400839</t>
  </si>
  <si>
    <t>1530 50MMX10M CARRETEL FITA CIRURGICA HIPO. MICROPORE</t>
  </si>
  <si>
    <t>H0001556473</t>
  </si>
  <si>
    <t>2269T NEO 10 SC C/ 3 UNID CADA ELETRODO RED DOT</t>
  </si>
  <si>
    <t>7891040086870</t>
  </si>
  <si>
    <t>H0002033613</t>
  </si>
  <si>
    <t>9160F UNIVERSAL REM CX C/ 200 PLACA ELETROCIRURGICA</t>
  </si>
  <si>
    <t>7891040285389</t>
  </si>
  <si>
    <t>HB004558860</t>
  </si>
  <si>
    <t>55501 MANTA AQ PED UNDERB C/10 3M BAIR HUGGER MANTA 55501</t>
  </si>
  <si>
    <t>HB004559256</t>
  </si>
  <si>
    <t>63500 MANTA AQ UNDER COMPL C/5 3M BAIR HUGGER MANTA 63500</t>
  </si>
  <si>
    <t>7891040313204</t>
  </si>
  <si>
    <t>HB004672265</t>
  </si>
  <si>
    <t>COBAN NL 2082 50MMX4.5M 3M COBAN NL 2082 50MMX4.5M</t>
  </si>
  <si>
    <t>7891040081356</t>
  </si>
  <si>
    <t>H0001819558</t>
  </si>
  <si>
    <t>3591 9CMX25CM CX C/25 CURATIVO TRANSPARENTE TEGADERM</t>
  </si>
  <si>
    <t>7891040146468</t>
  </si>
  <si>
    <t>HB004095228</t>
  </si>
  <si>
    <t>2223 BRQ ELETRODO P/ MONITORIZ ELETRODO P/ MONITORIZ 2223 BRQ</t>
  </si>
  <si>
    <t>HB004253447</t>
  </si>
  <si>
    <t>2258 BR-N NEONAT SC C/ 50 UN 2258 BR-N NEONAT SC C/ 50 UN</t>
  </si>
  <si>
    <t>7891040241293</t>
  </si>
  <si>
    <t>HB004512594</t>
  </si>
  <si>
    <t>CAVILON CREME BARREIRA GBR 92G CAVILON CREME BARREIRA 3392GBR</t>
  </si>
  <si>
    <t>HB004559264</t>
  </si>
  <si>
    <t>3M FIXADOR TUBOS SONDAS NASAL 3M FIXADOR TUBOS SONDAS NASAL</t>
  </si>
  <si>
    <t>HB004764104</t>
  </si>
  <si>
    <t>1530 12.5MMX10M CARRETEL 1530 12.5MMX10M CARRETEL</t>
  </si>
  <si>
    <t>HB004764112</t>
  </si>
  <si>
    <t>1533 12.5MMX10M CARRETEL (RL) 1533 12.5MMX10M CARRETEL (RL)</t>
  </si>
  <si>
    <t>30707387444380</t>
  </si>
  <si>
    <t>HB004800320</t>
  </si>
  <si>
    <t>6640 IOBAN 440X350MM CX C/10 U IOBAN 2 CAMPO CIRUR IODOFORADO</t>
  </si>
  <si>
    <t>0707387808235</t>
  </si>
  <si>
    <t>HB004805469</t>
  </si>
  <si>
    <t>1680 IV ADV 3.8X4.5CM CX C/100 3M TEGAD IV ADV CURAT FIX AVAN</t>
  </si>
  <si>
    <t>0707387808358</t>
  </si>
  <si>
    <t>HB004805477</t>
  </si>
  <si>
    <t>1685 IV ADV 8.5CMX11.5CM CX 50 3M TEGADERM IV ADVANCED</t>
  </si>
  <si>
    <t>0707387807931</t>
  </si>
  <si>
    <t>HB004806905</t>
  </si>
  <si>
    <t>1624W 6.0CMX7.0CM CX C/100 CURATIVO TRANSPARENTE TEGADERM</t>
  </si>
  <si>
    <t>0707387807979</t>
  </si>
  <si>
    <t>HB004806913</t>
  </si>
  <si>
    <t>1626W 10.0CMX12.0CM CX C/50 CURATIVO TRANSPARENTE TEGADERM</t>
  </si>
  <si>
    <t>7891040166268</t>
  </si>
  <si>
    <t>HB004257265</t>
  </si>
  <si>
    <t>16010-10 BR ROLO 10X10 3M TEGADERM EM ROLO</t>
  </si>
  <si>
    <t>7891040313235</t>
  </si>
  <si>
    <t>HB004672307</t>
  </si>
  <si>
    <t>COBAN NL 2084 100MMX4.5M 3M COBAN NL 2084 100MMX4.5M</t>
  </si>
  <si>
    <t>7891040010653</t>
  </si>
  <si>
    <t>H0001400755</t>
  </si>
  <si>
    <t>1527 100MMX4,5M CARRETEL FITA HIPOALERGENICA TRANSPORE</t>
  </si>
  <si>
    <t>HB004559009</t>
  </si>
  <si>
    <t>30000 MANTA AQ CORPO INT C/10 3M BAIR HUGGER MANTA 30000</t>
  </si>
  <si>
    <t>7891040330836</t>
  </si>
  <si>
    <t>HB004724256</t>
  </si>
  <si>
    <t>R1547 STERI STRIP 12X100MM 50E 3M SIST SUT STERI STRIP R1547</t>
  </si>
  <si>
    <t>7891040350056</t>
  </si>
  <si>
    <t>HB004782403</t>
  </si>
  <si>
    <t>2861BR-4 2.5CMX4M CX C/ 48 3M MEDIPORE H BR FITA MEDICA</t>
  </si>
  <si>
    <t>HB004457253</t>
  </si>
  <si>
    <t>9680 LAMINA P/9681 CX C/50 9680 LAMINA P/9681 CX C/50</t>
  </si>
  <si>
    <t>7891040088997</t>
  </si>
  <si>
    <t>H0002038380</t>
  </si>
  <si>
    <t>2570 UNIVERSAL SC C/ 50 UNID ELETRODO DE MONITORIZACAO</t>
  </si>
  <si>
    <t>7891040350032</t>
  </si>
  <si>
    <t>HB004782429</t>
  </si>
  <si>
    <t>2864BR-4 10CMX4M CX C/ 24 3M MEDIPORE H BR FITA MEDICA</t>
  </si>
  <si>
    <t>30707387802241</t>
  </si>
  <si>
    <t>HB004800312</t>
  </si>
  <si>
    <t>1660R TEGADERM CHG CX C/25 3M TEGADERM CHG</t>
  </si>
  <si>
    <t>0707387808211</t>
  </si>
  <si>
    <t>HB004806889</t>
  </si>
  <si>
    <t>1682 IV ADV 5X5.7CM CX C/100 3M TEGAD IV ADV CURAT FIX AVAN</t>
  </si>
  <si>
    <t>7891040143917</t>
  </si>
  <si>
    <t>HB004113468</t>
  </si>
  <si>
    <t>DETERGENTE ENZIMATICO 5L 3M DETERGENTE MULTIENZIMATICO</t>
  </si>
  <si>
    <t>7896094202856</t>
  </si>
  <si>
    <t>000000000000150133</t>
  </si>
  <si>
    <t>FAULDOXO 10 MG / 5ML INJ 1 FA OR</t>
  </si>
  <si>
    <t>7896094202863</t>
  </si>
  <si>
    <t>000000000000150134</t>
  </si>
  <si>
    <t>FAULDOXO 50 MG / 25ML INJ 1 FA OR</t>
  </si>
  <si>
    <t>7896094210950</t>
  </si>
  <si>
    <t>000000000000300360</t>
  </si>
  <si>
    <t>ELOVIE 25 MG/ML SOL X 16 ML (400MG)</t>
  </si>
  <si>
    <t>7896094203013</t>
  </si>
  <si>
    <t>000000000000150114</t>
  </si>
  <si>
    <t>ONTAX 30 MG OR</t>
  </si>
  <si>
    <t>7896094203020</t>
  </si>
  <si>
    <t>000000000000150148</t>
  </si>
  <si>
    <t>ONTAX 150 MG OR</t>
  </si>
  <si>
    <t>7899337001063</t>
  </si>
  <si>
    <t>1000070</t>
  </si>
  <si>
    <t>Xospata 40mg film-coated tablets BR</t>
  </si>
  <si>
    <t>7892953102916</t>
  </si>
  <si>
    <t>900044</t>
  </si>
  <si>
    <t>CARDIOXANE 500MG PL/1</t>
  </si>
  <si>
    <t>08054083015750</t>
  </si>
  <si>
    <t>20015864</t>
  </si>
  <si>
    <t>HUMIRA 20mg/0.2ml SERINGA X 2 AC</t>
  </si>
  <si>
    <t>7896382708497</t>
  </si>
  <si>
    <t>TA533785WBL</t>
  </si>
  <si>
    <t>VERZENIOS 150MG X60 COMP BL</t>
  </si>
  <si>
    <t>HB004558621</t>
  </si>
  <si>
    <t>53700 MANTA AQ PED CURT C/10 3M BAIR HUGGER MANTA 53700</t>
  </si>
  <si>
    <t>7891040151431</t>
  </si>
  <si>
    <t>HB004228951</t>
  </si>
  <si>
    <t>1633BR IV 7.0CMX7.0CM CX C/100 TEGADERM IV CURAT E FIX TRANSP</t>
  </si>
  <si>
    <t>HB004657860</t>
  </si>
  <si>
    <t>2770-1 MICROP S 2.5CMX5M CX 12 3M MICROPORE S 2770-1</t>
  </si>
  <si>
    <t>0707387807993</t>
  </si>
  <si>
    <t>HB004806921</t>
  </si>
  <si>
    <t>1627 10.0CMX25.0CM CX C/20 CURATIVO TRANSPARENTE TEGADERM</t>
  </si>
  <si>
    <t>7891040203857</t>
  </si>
  <si>
    <t>HB004347876</t>
  </si>
  <si>
    <t>2258 BR-N NEO 20SC C/ 3UN M ELETRODO MONIT CARD NTEC</t>
  </si>
  <si>
    <t>7892953000823</t>
  </si>
  <si>
    <t>908626</t>
  </si>
  <si>
    <t>ELIGARD 45 MG SI/1 + DIL</t>
  </si>
  <si>
    <t>7896094209688</t>
  </si>
  <si>
    <t>000000000000150775</t>
  </si>
  <si>
    <t>FAULDMETRO 50 MG / 2ML INJ 5 FA OR</t>
  </si>
  <si>
    <t>08054083018324</t>
  </si>
  <si>
    <t>20023670</t>
  </si>
  <si>
    <t>RINVOQ 15 MG 30 COMP REV LIB PROL</t>
  </si>
  <si>
    <t>7896672202124</t>
  </si>
  <si>
    <t>BR01040212</t>
  </si>
  <si>
    <t>CUROSURF 240mg 3ml BR</t>
  </si>
  <si>
    <t>7896382707827</t>
  </si>
  <si>
    <t>VL7669001BL</t>
  </si>
  <si>
    <t>CYRAMZA 100MG 1S</t>
  </si>
  <si>
    <t>7896094210943</t>
  </si>
  <si>
    <t>000000000000300361</t>
  </si>
  <si>
    <t>ELOVIE 25 MG/ML SOL X 4 ML (100MG)</t>
  </si>
  <si>
    <t>7896094203037</t>
  </si>
  <si>
    <t>000000000000150115</t>
  </si>
  <si>
    <t>ONTAX 100 MG OR</t>
  </si>
  <si>
    <t>7896382707834</t>
  </si>
  <si>
    <t>VL7678001BL</t>
  </si>
  <si>
    <t>CYRAMZA 500MG 1S</t>
  </si>
  <si>
    <t>TOTAL MEDICAL BRASIL IND E COM DE PRODUTOS MEDICO HOSP LTDA</t>
  </si>
  <si>
    <t>7898626113005</t>
  </si>
  <si>
    <t>6001.07.30</t>
  </si>
  <si>
    <t>Blenta Port Sistema de Acesso Vascular (Cateter total implantavel p/ infusao quimioterapica) Fr.07 A</t>
  </si>
  <si>
    <t>7896382706769</t>
  </si>
  <si>
    <t>MS8400001BLF6</t>
  </si>
  <si>
    <t>FORTEO COLTER PEN KIT</t>
  </si>
  <si>
    <t>7896382708183</t>
  </si>
  <si>
    <t>HP7715005BL</t>
  </si>
  <si>
    <t>BASAGLAR KWIKPEN 100U/ML X 5</t>
  </si>
  <si>
    <t>7896261014336</t>
  </si>
  <si>
    <t>716196</t>
  </si>
  <si>
    <t>SANDIMMUN LIAM 250MG 5ML 1X10 AP BR</t>
  </si>
  <si>
    <t>7896261008212</t>
  </si>
  <si>
    <t>152519</t>
  </si>
  <si>
    <t>CERTICAN 0,5 MG 60 CP</t>
  </si>
  <si>
    <t>7891045166003</t>
  </si>
  <si>
    <t>000000000000300421</t>
  </si>
  <si>
    <t>AGATHA 75 MG 21 CAP DURA OR</t>
  </si>
  <si>
    <t>7891045165990</t>
  </si>
  <si>
    <t>000000000000300422</t>
  </si>
  <si>
    <t>AGATHA 100 MG 21 CAP DURA OR</t>
  </si>
  <si>
    <t>7896094208186</t>
  </si>
  <si>
    <t>000000000000150531</t>
  </si>
  <si>
    <t>ATRED 500MG PO LIOF 1 FA OR</t>
  </si>
  <si>
    <t>7896094207127</t>
  </si>
  <si>
    <t>000000000000150139</t>
  </si>
  <si>
    <t>FAULDCISPLA 100 MG / 100 ML INJ 1 FA OR</t>
  </si>
  <si>
    <t>7896094207110</t>
  </si>
  <si>
    <t>000000000000150140</t>
  </si>
  <si>
    <t>FAULDCISPLA 50 MG / 50ML INJ 1 FA OR</t>
  </si>
  <si>
    <t>7896094209466</t>
  </si>
  <si>
    <t>000000000000150702</t>
  </si>
  <si>
    <t>VERAZO 3,5 MG PO LIOF 1 FA OR</t>
  </si>
  <si>
    <t>7896094207189</t>
  </si>
  <si>
    <t>000000000000150784</t>
  </si>
  <si>
    <t>FAULDLEUCO 300 MG / 30 ML INJ 1 FA OR</t>
  </si>
  <si>
    <t>7896094207196</t>
  </si>
  <si>
    <t>000000000000150786</t>
  </si>
  <si>
    <t>FAULDLEUCO 50 MG / 5ML INJ 1 FA OR</t>
  </si>
  <si>
    <t>7896094207981</t>
  </si>
  <si>
    <t>000000000000150124</t>
  </si>
  <si>
    <t>FAULDCARBO 50 MG / 5 ML INJ 1 FA OR</t>
  </si>
  <si>
    <t>7896094207998</t>
  </si>
  <si>
    <t>000000000000150130</t>
  </si>
  <si>
    <t>FAULDCARBO 150 MG / 15ML INJ 1 FA OR</t>
  </si>
  <si>
    <t>7896094207097</t>
  </si>
  <si>
    <t>000000000000150142</t>
  </si>
  <si>
    <t>FAULDFLUOR 2,5 G / 50 ML INJ 1 FA OR</t>
  </si>
  <si>
    <t>7896094210219</t>
  </si>
  <si>
    <t>000000000000150814</t>
  </si>
  <si>
    <t>VIVAXXIA 500 MG 1 FA OR</t>
  </si>
  <si>
    <t>7896261022225</t>
  </si>
  <si>
    <t>764324</t>
  </si>
  <si>
    <t>COSENTYX 75MG/0,5ML LIQ AUTOINJETOR</t>
  </si>
  <si>
    <t>7896261019874</t>
  </si>
  <si>
    <t>729112</t>
  </si>
  <si>
    <t>COSENTIX 150MG/1ML X1 LIQ AUTOINJETOR SF</t>
  </si>
  <si>
    <t>ONCOEXO DISTRIB DE MEDICAMENTOS LTDA</t>
  </si>
  <si>
    <t>7896637022811</t>
  </si>
  <si>
    <t>2868</t>
  </si>
  <si>
    <t>TRIANCIL 20MG/ML CX C/ 5 FR 1ML</t>
  </si>
  <si>
    <t>7896637035958</t>
  </si>
  <si>
    <t>000000000000003595</t>
  </si>
  <si>
    <t>ORTHOVISC SOL INTRA-ARTIC CX C/1 SER 2ML</t>
  </si>
  <si>
    <t>7896637018012</t>
  </si>
  <si>
    <t>000000000000001801</t>
  </si>
  <si>
    <t>ARTANE 2MG CX C/30 CP (B1)</t>
  </si>
  <si>
    <t>08054083021317</t>
  </si>
  <si>
    <t>20064047</t>
  </si>
  <si>
    <t>SKYRIZI, SD AI PEN, 150MG/1.0ML BRAZIL P</t>
  </si>
  <si>
    <t>08054083023397</t>
  </si>
  <si>
    <t>20069364</t>
  </si>
  <si>
    <t>SKYRIZI 360MG/2.4ML OBI BR Private</t>
  </si>
  <si>
    <t>7896637022729</t>
  </si>
  <si>
    <t>000000000000003090</t>
  </si>
  <si>
    <t>AZULFIN 500MG CX C/60 CP OR</t>
  </si>
  <si>
    <t>7896637025225</t>
  </si>
  <si>
    <t>000000000000002522</t>
  </si>
  <si>
    <t>PRIMID 100MG CX C/100 CP OR (C1)</t>
  </si>
  <si>
    <t>7898660491367</t>
  </si>
  <si>
    <t>351-24-20-10</t>
  </si>
  <si>
    <t>GABINUTRI BUTTON - CONJUNTO BOTAO BALAO GMI 24FR 2,0 CM (10ML)</t>
  </si>
  <si>
    <t>7898660491411</t>
  </si>
  <si>
    <t>351-24-35-10</t>
  </si>
  <si>
    <t>GABINUTRI BUTTON - CONJUNTO BOTAO BALAO GMI 24FR 3,5 CM (10ML)</t>
  </si>
  <si>
    <t>7898660491442</t>
  </si>
  <si>
    <t>351-24-40-10</t>
  </si>
  <si>
    <t>GABINUTRI BUTTON - CONJUNTO BOTAO BALAO GMI 24FR 4,0 CM (10ML)</t>
  </si>
  <si>
    <t>7898958242190</t>
  </si>
  <si>
    <t>1500-30-09</t>
  </si>
  <si>
    <t>GABIPORT CATETER TOTALMENTE IMPLANTAVEL GMI - FR 09 (ADULTO)</t>
  </si>
  <si>
    <t>7898943128591</t>
  </si>
  <si>
    <t>450-16</t>
  </si>
  <si>
    <t>SONDA GABIFOLLEY DUAS VIAS COM BALAO 15ML FR:16</t>
  </si>
  <si>
    <t>7898943128607</t>
  </si>
  <si>
    <t>450-18</t>
  </si>
  <si>
    <t>SONDA GABIFOLLEY DUAS VIAS COM BALAO 15ML FR:18</t>
  </si>
  <si>
    <t>7896261022591</t>
  </si>
  <si>
    <t>768128</t>
  </si>
  <si>
    <t>Scemblix 40mg/ 60 comprimidos revestidos</t>
  </si>
  <si>
    <t>08054083023403</t>
  </si>
  <si>
    <t>20069485</t>
  </si>
  <si>
    <t>SKYRIZI 600 mg/10.0 mL VIAL BR PRIV</t>
  </si>
  <si>
    <t>7896637022569</t>
  </si>
  <si>
    <t>000000000000003102</t>
  </si>
  <si>
    <t>RETEMIC 5MG CX C/60 CP OR</t>
  </si>
  <si>
    <t>7896269900808</t>
  </si>
  <si>
    <t>60000000117202</t>
  </si>
  <si>
    <t>FLIXOTIDE SPRAY 250MCG 60D-LICIT</t>
  </si>
  <si>
    <t>7896261014329</t>
  </si>
  <si>
    <t>717460</t>
  </si>
  <si>
    <t>SANDOSTATIN LIAM 0.1MG/1ML (X5) BR</t>
  </si>
  <si>
    <t>ONCOEXO - CEARA</t>
  </si>
  <si>
    <t>7896094208100</t>
  </si>
  <si>
    <t>2538</t>
  </si>
  <si>
    <t>FAULBLASTINA 10MG/10ML INJ 5FR OR</t>
  </si>
  <si>
    <t>SC DISTRIBUICAO LTDA</t>
  </si>
  <si>
    <t>7898616360389</t>
  </si>
  <si>
    <t>112195</t>
  </si>
  <si>
    <t>GHEMAXAN 20MG INJ 10SER 0,2ML+SIST-OUTROS</t>
  </si>
  <si>
    <t>7898616360570</t>
  </si>
  <si>
    <t>112194</t>
  </si>
  <si>
    <t>GHEMAXAN 40MG INJ 10SER 0,4ML+SIST]-OUTROS</t>
  </si>
  <si>
    <t>7896637023115</t>
  </si>
  <si>
    <t>000000000000002311</t>
  </si>
  <si>
    <t>MECLIN 25MG CX C/15 CP OR</t>
  </si>
  <si>
    <t>GVS DO BRASIL</t>
  </si>
  <si>
    <t>4333/A761DDKPUBB</t>
  </si>
  <si>
    <t>FILTRO HMEF CELULOSE ANVISA 4333/A/761PUBA, REG.80158680018+ANVISA A620/60-61, Reg.80158680010[Lot:L5075980]</t>
  </si>
  <si>
    <t>7891045008914</t>
  </si>
  <si>
    <t>F000167132</t>
  </si>
  <si>
    <t>TAZOCIN 4g + 500mg PLSI 1x1 FRV BR</t>
  </si>
  <si>
    <t>7891268118100</t>
  </si>
  <si>
    <t>F000041670</t>
  </si>
  <si>
    <t>ELIQUIS 5mg COMR 6x10 BLST BR</t>
  </si>
  <si>
    <t>7896261020535</t>
  </si>
  <si>
    <t>736119</t>
  </si>
  <si>
    <t>ILARIS 150MG/1ML (1) LIQ AMP</t>
  </si>
  <si>
    <t>7891058005801</t>
  </si>
  <si>
    <t>000000000000900844</t>
  </si>
  <si>
    <t>DUPIXENT 200MG + INJ AUTOREF2 M36 BR</t>
  </si>
  <si>
    <t>7898576550363</t>
  </si>
  <si>
    <t>M16fDP400IVX1</t>
  </si>
  <si>
    <t>VEGZELMA 400MG/16ML LOTE 4KCC151 Fab.:11/15/2024 Val.:10/31/2028</t>
  </si>
  <si>
    <t>7899337001087</t>
  </si>
  <si>
    <t>1000862</t>
  </si>
  <si>
    <t>XTANDI TAB 80 4X14 BR</t>
  </si>
  <si>
    <t>7899337000813</t>
  </si>
  <si>
    <t>145298</t>
  </si>
  <si>
    <t>VESOMNI TAB 6+0.4MG 30 COM BR</t>
  </si>
  <si>
    <t>7896261020863</t>
  </si>
  <si>
    <t>740763</t>
  </si>
  <si>
    <t>United Medical Ltda GO</t>
  </si>
  <si>
    <t>00361958901031</t>
  </si>
  <si>
    <t>4302002BR</t>
  </si>
  <si>
    <t>AMBISOME 50MG PO LIOF SOL INF IV CT x 10 FA VD TRANS X 20 ML</t>
  </si>
  <si>
    <t>7891058021733</t>
  </si>
  <si>
    <t>000000000000681408</t>
  </si>
  <si>
    <t>DUPIXENT 150MG/ML 2 SERINGAS X 2ML</t>
  </si>
  <si>
    <t>7891058022761</t>
  </si>
  <si>
    <t>000000000000755346</t>
  </si>
  <si>
    <t>DUPIXENT 200 MG</t>
  </si>
  <si>
    <t>7896261020672</t>
  </si>
  <si>
    <t>751314</t>
  </si>
  <si>
    <t>REVOLADE 25MG 14 CE</t>
  </si>
  <si>
    <t>7892953002377</t>
  </si>
  <si>
    <t>907285</t>
  </si>
  <si>
    <t>SUPRAHYAL DUO HIALURONATO SODIO 10MG</t>
  </si>
  <si>
    <t>7896672203794</t>
  </si>
  <si>
    <t>0100001402</t>
  </si>
  <si>
    <t>LAMZEDE 10mg 1vial BR</t>
  </si>
  <si>
    <t>7896015592004</t>
  </si>
  <si>
    <t>60000000127615</t>
  </si>
  <si>
    <t>NUCALA SOL AI 100MG 1ML-LICIT</t>
  </si>
  <si>
    <t>08054083012063</t>
  </si>
  <si>
    <t>5763330</t>
  </si>
  <si>
    <t>VENCLEXTA 100MG CARTELA 120 COMPRIMIDOS</t>
  </si>
  <si>
    <t>60000000119361</t>
  </si>
  <si>
    <t>NUCALA SOLUTION AI 100MG/ML 1X1ML_BR-GSK</t>
  </si>
  <si>
    <t>7896015523954</t>
  </si>
  <si>
    <t>10000000096707</t>
  </si>
  <si>
    <t>BENLYSTA FD INJ TP 120MG 5ML</t>
  </si>
  <si>
    <t>7896261018624</t>
  </si>
  <si>
    <t>726554</t>
  </si>
  <si>
    <t>JAKAVI 5MG (6X10) CP</t>
  </si>
  <si>
    <t>7896261022249</t>
  </si>
  <si>
    <t>758142</t>
  </si>
  <si>
    <t>COSENTYX 300MG/2ML X1 LIQ AUTOINJETOR</t>
  </si>
  <si>
    <t>7892953003923</t>
  </si>
  <si>
    <t>907291</t>
  </si>
  <si>
    <t>EGURINEL 267MG C/270 CAP</t>
  </si>
  <si>
    <t>PA</t>
  </si>
  <si>
    <t>7891058009205</t>
  </si>
  <si>
    <t>000000000000223376</t>
  </si>
  <si>
    <t>LANTUS 100UI 1 FRASCO AMPOLA 10ML</t>
  </si>
  <si>
    <t>PRIVADO , VALOR DIVERGENTE (PÚBLICO )</t>
  </si>
  <si>
    <t>7891058999674</t>
  </si>
  <si>
    <t>000000000000796120</t>
  </si>
  <si>
    <t>SARCLISA 100MG/5ML</t>
  </si>
  <si>
    <t>7891045164566</t>
  </si>
  <si>
    <t>F000053310</t>
  </si>
  <si>
    <t>CIBINQO 200mg COMR 1x30 FR BR</t>
  </si>
  <si>
    <t>7891045008907</t>
  </si>
  <si>
    <t>F000169010</t>
  </si>
  <si>
    <t>TAZOCIN 2g + 250mg PLSI 1x1 FRV BR</t>
  </si>
  <si>
    <t>7891268110418</t>
  </si>
  <si>
    <t>F000019740</t>
  </si>
  <si>
    <t>XALKORI 250mg CAP 1x60 FR BR</t>
  </si>
  <si>
    <t>7891045031806</t>
  </si>
  <si>
    <t>F000034112</t>
  </si>
  <si>
    <t>TORGENA 2000/500mg PLSI 1x10 FRV BR</t>
  </si>
  <si>
    <t>7891045164801</t>
  </si>
  <si>
    <t>F000055150</t>
  </si>
  <si>
    <t>ZINFORO 600mg PLSI 1x10 FRPV BR</t>
  </si>
  <si>
    <t>7891268104233</t>
  </si>
  <si>
    <t>F000166774</t>
  </si>
  <si>
    <t>INLYTA 1mg COMR 1x180 FRP BR</t>
  </si>
  <si>
    <t>7891268100501</t>
  </si>
  <si>
    <t>F000113411</t>
  </si>
  <si>
    <t>AROMASIN 25mg COMR 2x15 BLST BR</t>
  </si>
  <si>
    <t>7895858016838</t>
  </si>
  <si>
    <t>000000000007058053</t>
  </si>
  <si>
    <t>DIPRIVAN 2% PFS 1X50ML BR (C1) ASP</t>
  </si>
  <si>
    <t>7896261016422</t>
  </si>
  <si>
    <t>717785</t>
  </si>
  <si>
    <t>ONBRIZE 0,300MG 30 CP</t>
  </si>
  <si>
    <t>08054083022215</t>
  </si>
  <si>
    <t>20066513</t>
  </si>
  <si>
    <t>RINVOQ 30MG 30 DAY BOTTLE BRAZIL PRIV</t>
  </si>
  <si>
    <t>08054083023229</t>
  </si>
  <si>
    <t>20067894</t>
  </si>
  <si>
    <t>RINVOQ 45MG 28 TABS BOTTLE BRAZIL PRIV</t>
  </si>
  <si>
    <t>7896637022583</t>
  </si>
  <si>
    <t>000000000000003759</t>
  </si>
  <si>
    <t>ETOXIN XAROPE 50MG/ML 120ML VPC (C1)</t>
  </si>
  <si>
    <t>7895858016890</t>
  </si>
  <si>
    <t>000000000003000586</t>
  </si>
  <si>
    <t>NAROPIN 7,5MG/ML SP 20MLX5AMP(FP SW)-ASP</t>
  </si>
  <si>
    <t>7895858016913</t>
  </si>
  <si>
    <t>000000000003000588</t>
  </si>
  <si>
    <t>NAROPIN 10MG/ML SP 20MLX5AMP(FP SW)-ASPE</t>
  </si>
  <si>
    <t>7896637034562</t>
  </si>
  <si>
    <t>000000000000003456</t>
  </si>
  <si>
    <t>MONOVISC SOL INTRA-ARTIC CX C/1 SER 4ML</t>
  </si>
  <si>
    <t>7896261020771</t>
  </si>
  <si>
    <t>733265</t>
  </si>
  <si>
    <t>VOTRIENT 200MG 30 CE</t>
  </si>
  <si>
    <t>TRUXIMA 100MG/10ML LOTE 4C3C088 Fab.:11/1/2024 Val.:10/31/2028</t>
  </si>
  <si>
    <t>YUFLYMA SC 40MG/0,4ML LOTE 4LAT08T11 Fab.:4/21/2024 Val.:3/31/2027</t>
  </si>
  <si>
    <t>VEGZELMA 100MG/4ML LOTE 4K3C065 Fab.:11/4/2024 Val.:10/31/2028</t>
  </si>
  <si>
    <t>7892953207901</t>
  </si>
  <si>
    <t>907361</t>
  </si>
  <si>
    <t>PADCEV 20MG PO LIOF SOL INJ IV CT FA</t>
  </si>
  <si>
    <t>Sandoz do Brasil Ind Farmaceutica L</t>
  </si>
  <si>
    <t>7897595635594</t>
  </si>
  <si>
    <t>000000000044119351</t>
  </si>
  <si>
    <t>MYCAMINE 100MG 1LYVI BR - NEG</t>
  </si>
  <si>
    <t>7896261011106</t>
  </si>
  <si>
    <t>737499</t>
  </si>
  <si>
    <t>*.TRILEPTAL 60MG/ML 100 ML SUSP</t>
  </si>
  <si>
    <t>7896261006867</t>
  </si>
  <si>
    <t>149855</t>
  </si>
  <si>
    <t>&amp;.RITALINA LA 30 MG 30 CP</t>
  </si>
  <si>
    <t>1344</t>
  </si>
  <si>
    <t>REVOLADE 50 MG AL/AL X 14</t>
  </si>
  <si>
    <t>Laboratorios Servier do Brasil Ltda</t>
  </si>
  <si>
    <t>7898029557154</t>
  </si>
  <si>
    <t>414007613</t>
  </si>
  <si>
    <t>PROCORALAN 7,5MG C/56 COM V1</t>
  </si>
  <si>
    <t>7896015523404</t>
  </si>
  <si>
    <t>60000000117207</t>
  </si>
  <si>
    <t>COMBODART 0.5MG 90CAPS-LICIT</t>
  </si>
  <si>
    <t>7898660491268</t>
  </si>
  <si>
    <t>351-14-15-4</t>
  </si>
  <si>
    <t>GABINUTRI BUTTON - CONJUNTO BOTAO BALAO GMI 14FR 1,5 CM (4ML)</t>
  </si>
  <si>
    <t>Badeia Comercio e Importacao LTDA</t>
  </si>
  <si>
    <t>ET55PC</t>
  </si>
  <si>
    <t>SONDA/TUBO ENDOTRAQUEAL ESTERIL COM BALAO BCI MEDICAL 5,5MM Lote: 20250515 x60 Val: 30/04/2030 MS: 10297020102</t>
  </si>
  <si>
    <t>7896006220503</t>
  </si>
  <si>
    <t>000000000001003875</t>
  </si>
  <si>
    <t>APRESOLINA 50 MG COM REV X 60</t>
  </si>
  <si>
    <t>7896094211704</t>
  </si>
  <si>
    <t>000000000000300430</t>
  </si>
  <si>
    <t>EMGALITY SOL INJ 120MG/ML 1 SER AUT 1 ML</t>
  </si>
  <si>
    <t>7896094207318</t>
  </si>
  <si>
    <t>000000000000150149</t>
  </si>
  <si>
    <t>FLUDALIBBS 50 MG PO LIO INJ 5 FA OR</t>
  </si>
  <si>
    <t>7896094202887</t>
  </si>
  <si>
    <t>000000000000150131</t>
  </si>
  <si>
    <t>FAULDACAR 200 MG PO LIO INJ 1 FA OR</t>
  </si>
  <si>
    <t>Liga Paranaense de Combate Ao Cancer - Lpcc</t>
  </si>
  <si>
    <t>34923</t>
  </si>
  <si>
    <t>Cateter Life-Port Infantil 7,5 Fr Titanio c/ Introdutor</t>
  </si>
  <si>
    <t>7898660490186</t>
  </si>
  <si>
    <t>DB</t>
  </si>
  <si>
    <t>CANETA ELETROCIRURGICA DESCARTAVEL GMI - PUSH BUTTON</t>
  </si>
  <si>
    <t>7898943128768</t>
  </si>
  <si>
    <t>650-19-50</t>
  </si>
  <si>
    <t>CATETER CENTRAL DE INSERCAO PERIFERICA COM INTRODUTOR PEEL-OFF SEM FIO GUIA -PICC GMI FR:1.9</t>
  </si>
  <si>
    <t>ET35PC</t>
  </si>
  <si>
    <t>SONDA/TUBO ENDOTRAQUEAL ESTERIL COM BALAO BCI MEDICAL 3,5MM Lote: 20250515 x740 Val: 30/04/2030 MS: 10297020102</t>
  </si>
  <si>
    <t>ET40PC</t>
  </si>
  <si>
    <t>SONDA/TUBO ENDOTRAQUEAL ESTERIL COM BALAO BCI MEDICAL 4,0MM Lote: 20250515 x880 Val: 30/04/2030 MS: 10297020102</t>
  </si>
  <si>
    <t>ET45PC</t>
  </si>
  <si>
    <t>SONDA/TUBO ENDOTRAQUEAL ESTERIL COM BALAO BCI MEDICAL 4,5MM Lote: 20250515 x930 Val: 30/04/2030 MS: 10297020102</t>
  </si>
  <si>
    <t>ET50PC</t>
  </si>
  <si>
    <t>SONDA/TUBO ENDOTRAQUEAL ESTERIL COM BALAO BCI MEDICAL 5,0MM Lote: 20250515 x860 Val: 30/04/2030 MS: 10297020102</t>
  </si>
  <si>
    <t>SONDA/TUBO ENDOTRAQUEAL ESTERIL COM BALAO BCI MEDICAL 5,5MM Lote: 20250515 x1220 Val: 30/04/2030 MS: 10297020102</t>
  </si>
  <si>
    <t>ET65PC</t>
  </si>
  <si>
    <t>SONDA/TUBO ENDOTRAQUEAL ESTERIL COM BALAO BCI MEDICAL 6,5MM Lote: 20250515 x1490 Val: 30/04/2030 MS: 10297020102</t>
  </si>
  <si>
    <t>ET70PC</t>
  </si>
  <si>
    <t>SONDA/TUBO ENDOTRAQUEAL ESTERIL COM BALAO BCI MEDICAL 7,0MM Lote: 20250515 x1200 Val: 30/04/2030 MS: 10297020102</t>
  </si>
  <si>
    <t>ET80PC</t>
  </si>
  <si>
    <t>SONDA/TUBO ENDOTRAQUEAL ESTERIL COM BALAO BCI MEDICAL 8,0MM Lote: 20250228 x1000 Val: 31/01/2030, Lote: 20250515 x800</t>
  </si>
  <si>
    <t>ET85PC</t>
  </si>
  <si>
    <t>SONDA/TUBO ENDOTRAQUEAL ESTERIL COM BALAO BCI MEDICAL 8,5MM Lote: 20250515 x1000 Val: 30/04/2030 MS: 10297020102</t>
  </si>
  <si>
    <t>ET95PC</t>
  </si>
  <si>
    <t>SONDA/TUBO ENDOTRAQUEAL ESTERIL COM BALAO BCI MEDICAL 9,5MM Lote: 20250228 x30 Val: 31/01/2030 MS: 10297020102</t>
  </si>
  <si>
    <t>94064804</t>
  </si>
  <si>
    <t>CJTO DUPLO J PONTA A/F 16CM CH4,8 BCI MEDICAL Lote: 0328024 x5 Val: 31/08/2029, Lote: 144425 x10 Val: 30/04/2030 MS: 1</t>
  </si>
  <si>
    <t>7891040230181</t>
  </si>
  <si>
    <t>HB004514517</t>
  </si>
  <si>
    <t>CUROS CFF1-270R INDIVIDUAL 3M CUROS TAMPA PROT. C/ ALCOOL</t>
  </si>
  <si>
    <t>HB004770689</t>
  </si>
  <si>
    <t>3M LAMINA 9660 P/9661L CX C/50 3M LAMINA 9660 P/9661L CX C/50</t>
  </si>
  <si>
    <t>HB004559199</t>
  </si>
  <si>
    <t>55000 MANTA AQ PED UNDERB C/10 3M BAIR HUGGER MANTA 55000</t>
  </si>
  <si>
    <t>7891040241309</t>
  </si>
  <si>
    <t>HB004512586</t>
  </si>
  <si>
    <t>CAVILON CREME BARREIRA GBR 28G CAVILON CREME BARREIRA 3391GBR</t>
  </si>
  <si>
    <t>7896637028530</t>
  </si>
  <si>
    <t>000000000000002853</t>
  </si>
  <si>
    <t>LABIRIN 24MG CX C/60 CP OR</t>
  </si>
  <si>
    <t>7896637022767</t>
  </si>
  <si>
    <t>000000000000002276</t>
  </si>
  <si>
    <t>DONAREN 50MG CX C/60 CP OR (C1)</t>
  </si>
  <si>
    <t>BR12040243</t>
  </si>
  <si>
    <t>FERRIPROX 500mg fr 100cps -LIC</t>
  </si>
  <si>
    <t>7896094207080</t>
  </si>
  <si>
    <t>000000000000150126</t>
  </si>
  <si>
    <t>FAULDFLUOR 500 MG / 10 ML INJ 5 FA OR</t>
  </si>
  <si>
    <t>7896094207103</t>
  </si>
  <si>
    <t>000000000000150128</t>
  </si>
  <si>
    <t>FAULDCISPLA 10 MG / 10ML INJ 1 FA OR</t>
  </si>
  <si>
    <t>000000000000150691</t>
  </si>
  <si>
    <t>FAULBLASTINA 10MG/10ML INJ 5 FR OR</t>
  </si>
  <si>
    <t>7896094209671</t>
  </si>
  <si>
    <t>000000000000150774</t>
  </si>
  <si>
    <t>FAULDMETRO 500 MG / 20 ML INJ 1 FA OR</t>
  </si>
  <si>
    <t>7898565160085</t>
  </si>
  <si>
    <t>7135</t>
  </si>
  <si>
    <t>LETROZOL 2,5MG 30 COM REV-NATCO</t>
  </si>
  <si>
    <t>7896094210080</t>
  </si>
  <si>
    <t>000000000000150862</t>
  </si>
  <si>
    <t>PLENANCE EZE 20/10 MG 30 CAP OR</t>
  </si>
  <si>
    <t>7897595604460</t>
  </si>
  <si>
    <t>000000000044016042</t>
  </si>
  <si>
    <t>LECTRUM 3.75MG LYVI BR - POS</t>
  </si>
  <si>
    <t>FORTECARE INDUSTRIA DE PRODUTOS MEDICOS LTDA</t>
  </si>
  <si>
    <t>7898938954044</t>
  </si>
  <si>
    <t>EXT0040120LR</t>
  </si>
  <si>
    <t>EXTENSOR INFUSAODE 120CM 3 FRENCH PONTA DISTAL L.LOCK ROTAT AGO2566 EXT0040120LR EXT.3FR.120CM LUER LR</t>
  </si>
  <si>
    <t>7896637034760</t>
  </si>
  <si>
    <t>000000000000003476</t>
  </si>
  <si>
    <t>MICPURE 50MG CX C/30 CP REV OR</t>
  </si>
  <si>
    <t>TERUMO MEDICAL DO BRASIL</t>
  </si>
  <si>
    <t>TIPA300WY01</t>
  </si>
  <si>
    <t>TERUFUSION EQUIPO INF INTRAV B 5TI/PA300WY01</t>
  </si>
  <si>
    <t>SS50LEM</t>
  </si>
  <si>
    <t>SERINGA SEM AGULHA TERUMO - VO 1SS/50LEM</t>
  </si>
  <si>
    <t>7898576550271</t>
  </si>
  <si>
    <t>M13fDP120AIX1</t>
  </si>
  <si>
    <t>REMSIMA 120MG AI LOTE 5B4V07T11 Fab.:3/19/2025 Val.:2/28/2029</t>
  </si>
  <si>
    <t>7891045164818</t>
  </si>
  <si>
    <t>F000055044</t>
  </si>
  <si>
    <t>MERONEM 500MG/20ML PO 1x10 FRPV Crio3 BR</t>
  </si>
  <si>
    <t>7891045164955</t>
  </si>
  <si>
    <t>F000059324</t>
  </si>
  <si>
    <t>BRAFTOVI 75mg CAPD 7x6 BLST BR</t>
  </si>
  <si>
    <t>7891106908610</t>
  </si>
  <si>
    <t>000000000088810945</t>
  </si>
  <si>
    <t>STIVARGA 40MG TABL BT 3X28 BR</t>
  </si>
  <si>
    <t>7895858017002</t>
  </si>
  <si>
    <t>000000000003000604</t>
  </si>
  <si>
    <t>FLORINEFE 0,1MG C/100 COMP (ASPEN)</t>
  </si>
  <si>
    <t>7895858016852</t>
  </si>
  <si>
    <t>000000000003000592</t>
  </si>
  <si>
    <t>DIPRIVAN 50ML 10MG/ML 1 FR AMP(C1)-ASPEN</t>
  </si>
  <si>
    <t>8905056005462</t>
  </si>
  <si>
    <t>002504</t>
  </si>
  <si>
    <t>ABEVMY 25 MG/ML X 4 ML Principio Ativo: BEVACIZUMABE</t>
  </si>
  <si>
    <t>8905056005479</t>
  </si>
  <si>
    <t>002505</t>
  </si>
  <si>
    <t>ABEVMY 25 MG/ML X 16 ML Principio Ativo: BEVACIZUMABE</t>
  </si>
  <si>
    <t>4244/701DDKPUBA</t>
  </si>
  <si>
    <t>FILTRO ADULTO HEPA ANVISA:4244/701, REG. 80158680004 + ANVISA:A620/60-61, Reg. 80158680010[Lot:L5074002]</t>
  </si>
  <si>
    <t>FILTRO HMEF CELULOSE ANVISA 4333/A/761PUBA, REG.80158680018+ANVISA A620/60-61, Reg.80158680010[Lot:L5075492]</t>
  </si>
  <si>
    <t>INTERSURGICAL COMERCIO DE DISPOSITIVOS MEDICOS LTDA</t>
  </si>
  <si>
    <t>1111065</t>
  </si>
  <si>
    <t>CANULA GUEDEL TAM 1 MARROM     Lote: 32503007 Val.: 05/02/2030</t>
  </si>
  <si>
    <t>1114100</t>
  </si>
  <si>
    <t>CANULA GUEDEL TAM 4 VERMELHA   Lote: 32317767 Val.: 14/09/2028</t>
  </si>
  <si>
    <t>1115120</t>
  </si>
  <si>
    <t>CANULA GUEDEL TAM 5 ROXO       Lote: 32501643 Val.: 20/01/2030</t>
  </si>
  <si>
    <t>7896094207745</t>
  </si>
  <si>
    <t>000000000000150421</t>
  </si>
  <si>
    <t>STANGLIT 15MG 30 COM OR</t>
  </si>
  <si>
    <t>7895858008208</t>
  </si>
  <si>
    <t>000000000003000538</t>
  </si>
  <si>
    <t>LEUKERAN (CLORAMBUCILA) 2MG 25CP - ASPEN</t>
  </si>
  <si>
    <t>7898565165196</t>
  </si>
  <si>
    <t>7942</t>
  </si>
  <si>
    <t>MALATO DE SUNITINIBE 12,5MG 28CAPS</t>
  </si>
  <si>
    <t>7898565165189</t>
  </si>
  <si>
    <t>7943</t>
  </si>
  <si>
    <t>MALATO DE SUNITINIBE 25MG 28CAPS</t>
  </si>
  <si>
    <t>002506</t>
  </si>
  <si>
    <t>FULPHILA 10 MG/ML INJ SER 0,6 Principio Ativo: PEGFILGRASTIM</t>
  </si>
  <si>
    <t>7896382709296</t>
  </si>
  <si>
    <t>TA702685WBL</t>
  </si>
  <si>
    <t>JAYPIRCE 100MG X60 COMP BL</t>
  </si>
  <si>
    <t>7898588641615</t>
  </si>
  <si>
    <t>TM20XENC</t>
  </si>
  <si>
    <t>TERUMO CLAMP 2.00 M ENT (CRUZ TM20XENC</t>
  </si>
  <si>
    <t>TMA20XEN</t>
  </si>
  <si>
    <t>TERUMO CLAMP 2.00 M ENT (SPIKE TMA20XEN</t>
  </si>
  <si>
    <t>7898938954969</t>
  </si>
  <si>
    <t>TFAF24XIL</t>
  </si>
  <si>
    <t>TERUMO CLIP AIR 2.40 M FILTRO TFAF24XIL</t>
  </si>
  <si>
    <t>7896261014350</t>
  </si>
  <si>
    <t>717462</t>
  </si>
  <si>
    <t>SANDOSTATIN LIAM 0.5MG/1ML (X5) BR</t>
  </si>
  <si>
    <t>7898565164632</t>
  </si>
  <si>
    <t>7945</t>
  </si>
  <si>
    <t>CARFILZOMIBE 60 MG</t>
  </si>
  <si>
    <t>7896382708275</t>
  </si>
  <si>
    <t>TA418269VBL</t>
  </si>
  <si>
    <t>OLUMIANT 2MG 30 COMP BL</t>
  </si>
  <si>
    <t>7896382706264</t>
  </si>
  <si>
    <t>HP8799005BL</t>
  </si>
  <si>
    <t>HUMALOG KWIKPEN 100UI 3mL 5s</t>
  </si>
  <si>
    <t>7896382708442</t>
  </si>
  <si>
    <t>TA448369VBL</t>
  </si>
  <si>
    <t>VERZENIOS 50MG X30 COMP BL</t>
  </si>
  <si>
    <t>7896382708466</t>
  </si>
  <si>
    <t>TA481569VBL</t>
  </si>
  <si>
    <t>VERZENIOS 100MG X30 COMP BL</t>
  </si>
  <si>
    <t>7896094207240</t>
  </si>
  <si>
    <t>000000000000150122</t>
  </si>
  <si>
    <t>GENLIBBS 200 MG CT 1 FA OR</t>
  </si>
  <si>
    <t>ET30PC</t>
  </si>
  <si>
    <t>SONDA/TUBO ENDOTRAQUEAL ESTERIL COM BALAO BCI MEDICAL 3,0MM Lote: 20250228 x680 Val: 31/01/2030, Lote: 20250515 x240 V</t>
  </si>
  <si>
    <t>SONDA/TUBO ENDOTRAQUEAL ESTERIL COM BALAO BCI MEDICAL 5,5MM Lote: 20250515 x510 Val: 30/04/2030 MS: 10297020102</t>
  </si>
  <si>
    <t>7896261018396</t>
  </si>
  <si>
    <t>725354</t>
  </si>
  <si>
    <t>SANDOSTATIN LAR MPVI 20 MG</t>
  </si>
  <si>
    <t>7897595635587</t>
  </si>
  <si>
    <t>000000000044119350</t>
  </si>
  <si>
    <t>MYCAMINE 50MG 1LYVI BR - NEG</t>
  </si>
  <si>
    <t>7896015592691</t>
  </si>
  <si>
    <t>60000000129628</t>
  </si>
  <si>
    <t>JEMPERLI SOL 50MG 10ML</t>
  </si>
  <si>
    <t>97031404</t>
  </si>
  <si>
    <t>SONDA ENDOTRAQUEAL ARAMADA PVC C/B 7,0MM BCI MEDICAL Lote: 0000625 x40 Val: 31/01/2030 MS: 10297020045</t>
  </si>
  <si>
    <t>7896094207769</t>
  </si>
  <si>
    <t>000000000000150430</t>
  </si>
  <si>
    <t>STANGLIT 30MG 30 COM OR</t>
  </si>
  <si>
    <t>7896261005198</t>
  </si>
  <si>
    <t>140555</t>
  </si>
  <si>
    <t>*.TEGRETOL CR 200 MG 60 CE</t>
  </si>
  <si>
    <t>7891045164030</t>
  </si>
  <si>
    <t>F000044868</t>
  </si>
  <si>
    <t>LORBRENA 25mg COMR 1x90 FR BR</t>
  </si>
  <si>
    <t>000000000007002215</t>
  </si>
  <si>
    <t>HOSP TUBO EXT PERFUSAO DIPRIFUSOR ABR17</t>
  </si>
  <si>
    <t>60000000117056</t>
  </si>
  <si>
    <t>BENLYSTA FD INJ TP 120MG 5ML-LICIT</t>
  </si>
  <si>
    <t>7896637024358</t>
  </si>
  <si>
    <t>000000000000002435</t>
  </si>
  <si>
    <t>COLCHIS 0,5MG CX C/30 CPOR</t>
  </si>
  <si>
    <t>7891040166275</t>
  </si>
  <si>
    <t>HB004257257</t>
  </si>
  <si>
    <t>16015-10 BR ROLO 15X10 3M TEGADERM EM ROLO</t>
  </si>
  <si>
    <t>0707387792381</t>
  </si>
  <si>
    <t>HB004784607</t>
  </si>
  <si>
    <t>FIX SONDA NASAL PEQ 1500NG 3M FIXADOR DE SONDA NASAL</t>
  </si>
  <si>
    <t>7896094201637</t>
  </si>
  <si>
    <t>000000000000150041</t>
  </si>
  <si>
    <t>MUVINLAX 20 SACHES OR</t>
  </si>
  <si>
    <t>7896261018631</t>
  </si>
  <si>
    <t>726555</t>
  </si>
  <si>
    <t>JAKAVI 15MG (6X10) CP</t>
  </si>
  <si>
    <t>7891045009683</t>
  </si>
  <si>
    <t>F000016298</t>
  </si>
  <si>
    <t>RAPAMUNE 1mg DG 6X10 BLST BR</t>
  </si>
  <si>
    <t>7891106915960</t>
  </si>
  <si>
    <t>000000000089557828</t>
  </si>
  <si>
    <t>KYLEENA 19.5 mg IUS BLI 1X1 BR</t>
  </si>
  <si>
    <t>7896261022133</t>
  </si>
  <si>
    <t>761509</t>
  </si>
  <si>
    <t>KESIMPTA 20 MG 0,4 ML SOL INJ 1CAN PR BR</t>
  </si>
  <si>
    <t>7898565165424</t>
  </si>
  <si>
    <t>7941</t>
  </si>
  <si>
    <t>CLORIDRATO DE BENDAMUSTINA 100 MG</t>
  </si>
  <si>
    <t>7891045165983</t>
  </si>
  <si>
    <t>000000000000300423</t>
  </si>
  <si>
    <t>AGATHA 125 MG 21 CAP DURA OR</t>
  </si>
  <si>
    <t>7891058006204</t>
  </si>
  <si>
    <t>000000000000592756</t>
  </si>
  <si>
    <t>PRIMACOR INJ 10ML 10 AMP IMP</t>
  </si>
  <si>
    <t>7896094209015</t>
  </si>
  <si>
    <t>000000000000150664</t>
  </si>
  <si>
    <t>ZETRON XL 150 MG 60 COM REV OR</t>
  </si>
  <si>
    <t>7891268118070</t>
  </si>
  <si>
    <t>F000041671</t>
  </si>
  <si>
    <t>ELIQUIS 2.5mg COMR 2x10 BLST BR</t>
  </si>
  <si>
    <t>7891045164825</t>
  </si>
  <si>
    <t>F000055045</t>
  </si>
  <si>
    <t>MERONEM 1GM/30ML PO 1x10 FRPV Crio3 BR</t>
  </si>
  <si>
    <t>7891268101706</t>
  </si>
  <si>
    <t>F000113435</t>
  </si>
  <si>
    <t>D-MEDROL 40mg/ml SUINJ 1x2ml FRPV BR</t>
  </si>
  <si>
    <t>7891268109788</t>
  </si>
  <si>
    <t>F000788063</t>
  </si>
  <si>
    <t>XELJANZ 5mg COMR 1x60 FRP BR</t>
  </si>
  <si>
    <t>000000000000002281</t>
  </si>
  <si>
    <t>TRIANCIL 20MG/ML CX C/5 FR 1ML</t>
  </si>
  <si>
    <t>7896094202979</t>
  </si>
  <si>
    <t>000000000000150145</t>
  </si>
  <si>
    <t>FAULDCITA 1 G / 10 ML INJ 1 FA OR</t>
  </si>
  <si>
    <t>7896094207448</t>
  </si>
  <si>
    <t>000000000000150272</t>
  </si>
  <si>
    <t>ZOLIBBS 4 MG / 5 ML INJ 1 FA OR</t>
  </si>
  <si>
    <t>7896094203242</t>
  </si>
  <si>
    <t>000000000000151250</t>
  </si>
  <si>
    <t>OXALIBBS 100 MG / 20 ML SOL INJ 1 FA OR</t>
  </si>
  <si>
    <t>7896094210226</t>
  </si>
  <si>
    <t>000000000000150813</t>
  </si>
  <si>
    <t>VIVAXXIA 100 MG 2 FA OR</t>
  </si>
  <si>
    <t>7896094209329</t>
  </si>
  <si>
    <t>000000000000151324</t>
  </si>
  <si>
    <t>POEMMY 50 MG/ML SOL INJ 2 SER X 5 ML OR</t>
  </si>
  <si>
    <t>7898660491220</t>
  </si>
  <si>
    <t>351-14-10-4</t>
  </si>
  <si>
    <t>GABINUTRI BUTTON - CONJUNTO BOTAO BALAO GMI 14FR 1,0 CM (4ML)</t>
  </si>
  <si>
    <t>7898660491251</t>
  </si>
  <si>
    <t>351-14-12-4</t>
  </si>
  <si>
    <t>GABINUTRI BUTTON - CONJUNTO BOTAO BALAO GMI 14FR 1,2 CM (4ML)</t>
  </si>
  <si>
    <t>7898660491282</t>
  </si>
  <si>
    <t>351-14-17-4</t>
  </si>
  <si>
    <t>GABINUTRI BUTTON - CONJUNTO BOTAO BALAO GMI 14FR 1,7 CM (4ML)</t>
  </si>
  <si>
    <t>7898660491336</t>
  </si>
  <si>
    <t>351-16-10-6</t>
  </si>
  <si>
    <t>GABINUTRI BUTTON - CONJUNTO BOTAO BALAO GMI 16FR 1,0 CM (6ML)</t>
  </si>
  <si>
    <t>7898660491350</t>
  </si>
  <si>
    <t>351-16-12-6</t>
  </si>
  <si>
    <t>GABINUTRI BUTTON - CONJUNTO BOTAO BALAO GMI 16FR 1,2 CM (6ML)</t>
  </si>
  <si>
    <t>7898660491398</t>
  </si>
  <si>
    <t>351-16-17-6</t>
  </si>
  <si>
    <t>GABINUTRI BUTTON - CONJUNTO BOTAO BALAO GMI 16FR 1,7 CM (6ML)</t>
  </si>
  <si>
    <t>7898660491329</t>
  </si>
  <si>
    <t>351-20-35-10</t>
  </si>
  <si>
    <t>GABINUTRI BUTTON - CONJUNTO BOTAO BALAO GMI 20FR 3,5 CM (10ML)</t>
  </si>
  <si>
    <t>7898660491466</t>
  </si>
  <si>
    <t>351-24-45-10</t>
  </si>
  <si>
    <t>GABINUTRI BUTTON - CONJUNTO BOTAO BALAO GMI 24FR 4,5 CM (10ML)</t>
  </si>
  <si>
    <t>7898626112978</t>
  </si>
  <si>
    <t>6001.05.10</t>
  </si>
  <si>
    <t>Blenta Port Sistema de Acesso Vascular (Cateter total implantavel p/ infusao quimioterapica) Fr.05 L</t>
  </si>
  <si>
    <t>7898626112985</t>
  </si>
  <si>
    <t>6001.05.20</t>
  </si>
  <si>
    <t>Blenta Port Sistema de Acesso Vascular (Cateter total implantavel p/ infusao quimioterapica) Fr.05 P</t>
  </si>
  <si>
    <t>7896261020757</t>
  </si>
  <si>
    <t>734744</t>
  </si>
  <si>
    <t>TAFINLAR 75MG 120 CS</t>
  </si>
  <si>
    <t>ET45P</t>
  </si>
  <si>
    <t>SONDA/TUBO ENDOTRAQUEAL ESTERIL SEM BALAO BCI MEDICAL 4,5MM Lote: 20250115 x10 Val: 31/12/2029 MS: 10297020103</t>
  </si>
  <si>
    <t>SONDA/TUBO ENDOTRAQUEAL ESTERIL COM BALAO BCI MEDICAL 7,0MM Lote: 20250228 x70 Val: 31/01/2030 MS: 10297020102</t>
  </si>
  <si>
    <t>ET40P</t>
  </si>
  <si>
    <t>SONDA/TUBO ENDOTRAQUEAL ESTERIL SEM BALAO BCI MEDICAL 4,0MM Lote: 20250515 x30 Val: 30/04/2030 MS: 10297020103</t>
  </si>
  <si>
    <t>ET20P</t>
  </si>
  <si>
    <t>SONDA/TUBO ENDOTRAQUEAL ESTERIL SEM BALAO BCI MEDICAL 2,0MM Lote: 20250515 x70 Val: 30/04/2030 MS: 10297020103</t>
  </si>
  <si>
    <t>ET90PC</t>
  </si>
  <si>
    <t>SONDA/TUBO ENDOTRAQUEAL ESTERIL COM BALAO BCI MEDICAL 9,0MM Lote: 20250515 x20 Val: 30/04/2030 MS: 10297020102</t>
  </si>
  <si>
    <t>ET35P</t>
  </si>
  <si>
    <t>SONDA/TUBO ENDOTRAQUEAL ESTERIL SEM BALAO BCI MEDICAL 3,5MM Lote: 20250228 x40 Val: 31/01/2030 MS: 10297020103</t>
  </si>
  <si>
    <t>SONDA/TUBO ENDOTRAQUEAL ESTERIL COM BALAO BCI MEDICAL 3,0MM Lote: 20250228 x60 Val: 31/01/2030 MS: 10297020102</t>
  </si>
  <si>
    <t>ET50P</t>
  </si>
  <si>
    <t>SONDA/TUBO ENDOTRAQUEAL ESTERIL SEM BALAO BCI MEDICAL 5,0MM Lote: 20250228 x10 Val: 31/01/2030 MS: 10297020103</t>
  </si>
  <si>
    <t>ET60P</t>
  </si>
  <si>
    <t>SONDA/TUBO ENDOTRAQUEAL ESTERIL SEM BALAO BCI MEDICAL 6,0MM Lote: 20250515 x30 Val: 30/04/2030 MS: 10297020103</t>
  </si>
  <si>
    <t>7891058999681</t>
  </si>
  <si>
    <t>000000000000796119</t>
  </si>
  <si>
    <t>SARCLISA 500MG/25ML</t>
  </si>
  <si>
    <t>7896637037617</t>
  </si>
  <si>
    <t>000000000000003761</t>
  </si>
  <si>
    <t>ZANIDIP 10MG C/30 CP REV OR</t>
  </si>
  <si>
    <t>7896637030007</t>
  </si>
  <si>
    <t>000000000000003000</t>
  </si>
  <si>
    <t>TRATURIL 5,631G/8G CX C/1 ENV OR</t>
  </si>
  <si>
    <t>7896261016385</t>
  </si>
  <si>
    <t>720267</t>
  </si>
  <si>
    <t>ONBRIZE 0,150MG 30 CP</t>
  </si>
  <si>
    <t>7896382700750</t>
  </si>
  <si>
    <t>VL7510001BL</t>
  </si>
  <si>
    <t>HUMALOG 100UI 10mL 1s</t>
  </si>
  <si>
    <t>MB INDUSTRIA DE PRODUTOS HOSPITALARES LTDA</t>
  </si>
  <si>
    <t>07004050</t>
  </si>
  <si>
    <t>BIO FLOW SIST.DREN.FECH.EM SILICONE RESERV.100ML DRENO CANELADO 19FR. COM CONECTOR CANULA 6.4</t>
  </si>
  <si>
    <t>07004048</t>
  </si>
  <si>
    <t>BIO FLOW SIST.DREN.FECH.EM SILICONE RESERV.100ML DRENO CANELADO 24FR. COM CONECTOR SEM CANULA</t>
  </si>
  <si>
    <t>7896382705519</t>
  </si>
  <si>
    <t>VL7516005BL</t>
  </si>
  <si>
    <t>HUMALOG 100UI 3mL 5s</t>
  </si>
  <si>
    <t>7891040197446</t>
  </si>
  <si>
    <t>HB004282651</t>
  </si>
  <si>
    <t>1233LFBR PACOTE  BD CX C/ 30 3M COMPLY PACOTE TESTE BD</t>
  </si>
  <si>
    <t>7891040166558</t>
  </si>
  <si>
    <t>HB004257273</t>
  </si>
  <si>
    <t>16005-10 BR ROLO 5X10 3M TEGADERM EM ROLO</t>
  </si>
  <si>
    <t>30707387785766</t>
  </si>
  <si>
    <t>HB004792402</t>
  </si>
  <si>
    <t>INT QUIM EXT 3M ATTEST 1243RES INT QUIM EXT 3M ATTEST 1243RES</t>
  </si>
  <si>
    <t>7891040166909</t>
  </si>
  <si>
    <t>HB004254528</t>
  </si>
  <si>
    <t>3582BR TEGADERM PAD 5CMX7CM 3M TEGADERM PAD CAIXA C/ 50</t>
  </si>
  <si>
    <t>7891040166916</t>
  </si>
  <si>
    <t>HB004254536</t>
  </si>
  <si>
    <t>3586BR TEGADERM PAD 9CMX10CM 3M TEGADERM PAD CAIXA C/ 25</t>
  </si>
  <si>
    <t>7896261017306</t>
  </si>
  <si>
    <t>723246</t>
  </si>
  <si>
    <t>&amp;.RITALINA 10MG 60 CP</t>
  </si>
  <si>
    <t>7896094210967</t>
  </si>
  <si>
    <t>000000000000151078</t>
  </si>
  <si>
    <t>ARTAG 90 MG 60 COM REV OR</t>
  </si>
  <si>
    <t>7896269955136</t>
  </si>
  <si>
    <t>60000000117196</t>
  </si>
  <si>
    <t>SERETIDE SPRAY 25/50MCG 120D-LICIT</t>
  </si>
  <si>
    <t>7896015591175</t>
  </si>
  <si>
    <t>60000000127635</t>
  </si>
  <si>
    <t>BENLYSTA AI 200MG 4ML-LICIT</t>
  </si>
  <si>
    <t>1493</t>
  </si>
  <si>
    <t>CLEXANE SAFETY LOCK 40 MG SOL INJ 10 SER</t>
  </si>
  <si>
    <t>7898565163796</t>
  </si>
  <si>
    <t>7184</t>
  </si>
  <si>
    <t>EVEROLIMO 5MG 28 COM-NATCO</t>
  </si>
  <si>
    <t>7896261006850</t>
  </si>
  <si>
    <t>149852</t>
  </si>
  <si>
    <t>&amp;.RITALINA LA 20 MG 30 CP</t>
  </si>
  <si>
    <t>7896094210189</t>
  </si>
  <si>
    <t>000000000000150924</t>
  </si>
  <si>
    <t>ZOSTIDE 250 MG 120 COM OR</t>
  </si>
  <si>
    <t>7891058003029</t>
  </si>
  <si>
    <t>000000000000174491</t>
  </si>
  <si>
    <t>LANTUS SOLOSTAR 1 X 3 ML</t>
  </si>
  <si>
    <t>7896015593247</t>
  </si>
  <si>
    <t>60000000137468</t>
  </si>
  <si>
    <t>NUCALA SS 100MG/ML 1x0.4ML</t>
  </si>
  <si>
    <t>7896015593483</t>
  </si>
  <si>
    <t>60000000139676</t>
  </si>
  <si>
    <t>OJJAARA 200MG 30CPD</t>
  </si>
  <si>
    <t>7896672203336</t>
  </si>
  <si>
    <t>0100000472</t>
  </si>
  <si>
    <t>FOSTAIR SPRAY 100/6 120 DOSES</t>
  </si>
  <si>
    <t>7896261001664</t>
  </si>
  <si>
    <t>716195</t>
  </si>
  <si>
    <t>SANDIMMUN NEORAL 100MG x 50CS</t>
  </si>
  <si>
    <t>7896261005181</t>
  </si>
  <si>
    <t>140556</t>
  </si>
  <si>
    <t>*.TEGRETOL 200 MG 60 CP</t>
  </si>
  <si>
    <t>7896382707681</t>
  </si>
  <si>
    <t>VL7661005BL</t>
  </si>
  <si>
    <t>BASAGLAR CART 100U/ML X 5</t>
  </si>
  <si>
    <t>PRODUTOS ROCHE QUIMICOS E  FARMACEUTICOS S A</t>
  </si>
  <si>
    <t>7896226501727</t>
  </si>
  <si>
    <t>000000000010135090</t>
  </si>
  <si>
    <t>MABTHERA 500MG/50ML 1FAMP</t>
  </si>
  <si>
    <t>7896261018389</t>
  </si>
  <si>
    <t>725353</t>
  </si>
  <si>
    <t>SANDOSTATIN LAR MPVI 10 MG</t>
  </si>
  <si>
    <t>NFs Entrada - Winthor</t>
  </si>
  <si>
    <t>Mês</t>
  </si>
  <si>
    <t>Cód. Winthor</t>
  </si>
  <si>
    <t>Código</t>
  </si>
  <si>
    <t>Descrição</t>
  </si>
  <si>
    <t>Fornecedor</t>
  </si>
  <si>
    <t>Nome do fornecedor</t>
  </si>
  <si>
    <t>Departamento</t>
  </si>
  <si>
    <t>Descrição do departamento</t>
  </si>
  <si>
    <t>Seção</t>
  </si>
  <si>
    <t>Descrição da seção</t>
  </si>
  <si>
    <t>Marca</t>
  </si>
  <si>
    <t>Marca2</t>
  </si>
  <si>
    <t>Categoria</t>
  </si>
  <si>
    <t>Nome da categoria</t>
  </si>
  <si>
    <t>Embalagem</t>
  </si>
  <si>
    <t>NCM + Exceção</t>
  </si>
  <si>
    <t>Descrição3</t>
  </si>
  <si>
    <t>NCM</t>
  </si>
  <si>
    <t>Exceção da TIPI</t>
  </si>
  <si>
    <t>GTIN Unid.Venda</t>
  </si>
  <si>
    <t>GTIN Unid.Master</t>
  </si>
  <si>
    <t>GTIN Unid. Tributável</t>
  </si>
  <si>
    <t>Unidade Venda [EAN8, UPC12, EAN13, e DUN14]</t>
  </si>
  <si>
    <t>Unidade Master [EAN8, UPC12, EAN13, e DUN14]</t>
  </si>
  <si>
    <t>EAN Unid. Tributável</t>
  </si>
  <si>
    <t>Cód. Fábrica</t>
  </si>
  <si>
    <t>Número original</t>
  </si>
  <si>
    <t>Envia informações técnicas para NF-e</t>
  </si>
  <si>
    <t>Fora de linha</t>
  </si>
  <si>
    <t>Sub-Categoria</t>
  </si>
  <si>
    <t>Nome da subcategoria</t>
  </si>
  <si>
    <t>Data Exclusão</t>
  </si>
  <si>
    <t>Dt.Cadastro</t>
  </si>
  <si>
    <t>Múltiplo compras</t>
  </si>
  <si>
    <t>Qtd min. de compra embalagem do fornecedor</t>
  </si>
  <si>
    <t>Sugerir preço de venda baseado</t>
  </si>
  <si>
    <t>Código filial</t>
  </si>
  <si>
    <t>Razão Social</t>
  </si>
  <si>
    <t>Utiliza licença de importação</t>
  </si>
  <si>
    <t>Descricao</t>
  </si>
  <si>
    <t>Controlado pelo IBAMA</t>
  </si>
  <si>
    <t>Verificar ramo de atividade para cálculo do ST</t>
  </si>
  <si>
    <t>Classe comissão</t>
  </si>
  <si>
    <t>%Comissão Int.</t>
  </si>
  <si>
    <t>Unidade Tributável</t>
  </si>
  <si>
    <t>Descrição da unidade</t>
  </si>
  <si>
    <t>Cesta Básica - Legislação</t>
  </si>
  <si>
    <t>Fator Conversão Tributável</t>
  </si>
  <si>
    <t>Fator Conversão Tributável Ex</t>
  </si>
  <si>
    <t>Código de agregação</t>
  </si>
  <si>
    <t>Código interno</t>
  </si>
  <si>
    <t>Utiliza o código de agregação</t>
  </si>
  <si>
    <t>Distribuição</t>
  </si>
  <si>
    <t>Descrição do distribuidor</t>
  </si>
  <si>
    <t>Codigo da sazonalidade</t>
  </si>
  <si>
    <t>Descrição da Sazonalidade</t>
  </si>
  <si>
    <t>Gramatura</t>
  </si>
  <si>
    <t>Motivo Isenção Anvisa</t>
  </si>
  <si>
    <t>Princípio ativo 2</t>
  </si>
  <si>
    <t>DESCRIÇÃO DO PRINCIPIO ATIVO</t>
  </si>
  <si>
    <t>Tipo integração B2B</t>
  </si>
  <si>
    <t>DESCRIÇÃO4</t>
  </si>
  <si>
    <t>Usa no E-commerce da Unilever</t>
  </si>
  <si>
    <t xml:space="preserve"> </t>
  </si>
  <si>
    <t>RADICAL</t>
  </si>
  <si>
    <t>EAN</t>
  </si>
  <si>
    <t>P.Ativo CMED</t>
  </si>
  <si>
    <t>P.Ativo Novo</t>
  </si>
  <si>
    <t>SELOZOK COMP.  50MG CX30</t>
  </si>
  <si>
    <t>ASTRAZENECA DO BRASIL LTDA.</t>
  </si>
  <si>
    <t>MEDICAMENTOS</t>
  </si>
  <si>
    <t>GERAIS</t>
  </si>
  <si>
    <t>ASTRAZENECA</t>
  </si>
  <si>
    <t>CADEIA SECA</t>
  </si>
  <si>
    <t>CAIXA</t>
  </si>
  <si>
    <t>30049039.1</t>
  </si>
  <si>
    <t>PRODUTOS FARMACÊUTICOS - MEDICAMENTOS (EXCETO OS PRODUTOS DAS POSIÇÕES 3002, 3005 OU 3006) CONSTITUÍDOS POR PRODUTOS MISTURADOS OU NÃO MISTURADOS, PREPARADOS PARA FINS TERAPÊUTICOS OU PROFILÁTICOS, APRESENTADOS EM DOSES (INCLUÍDOS OS DESTINADOS A SEREM ADMINISTRADOS POR VIA PERCUTÂNEA) OU ACONDICIONADOS PARA VENDA A RETALHO</t>
  </si>
  <si>
    <t>N</t>
  </si>
  <si>
    <t xml:space="preserve">  </t>
  </si>
  <si>
    <t>ANTIHIPERTENSIVO</t>
  </si>
  <si>
    <t>CX</t>
  </si>
  <si>
    <t>ONCO</t>
  </si>
  <si>
    <t>PADRAO ONCOEXO</t>
  </si>
  <si>
    <t>SUCCINATO DE METOPROLOL</t>
  </si>
  <si>
    <t>NEXIUM 40MG CX 28 CP</t>
  </si>
  <si>
    <t>30049069.</t>
  </si>
  <si>
    <t>MEDICAMENTOS (EXCETO OS PRODUTOS DAS POSIÇÕES 3002, 3005 OU 3006) CONSTITUÍDOS POR PRODUTOS MISTURADOS OU NÃO MISTURADOS, PREPARADOS PARA FINS TERAPÊUTICOS OU PROFILÁTICOS, APRESENTADOS EM DOSES (INCLUÍDOS OS DESTINADOS A SEREM ADMINISTRADOS POR VIA PERCUTÂNEA) OU ACONDICIONADOS PARA VENDA A RETALHO - OUTROS</t>
  </si>
  <si>
    <t>FL</t>
  </si>
  <si>
    <t>ANTIULCEROSO</t>
  </si>
  <si>
    <t>ESOMEPRAZOL SODICO</t>
  </si>
  <si>
    <t>CRESTOR 10MG CX 30CP</t>
  </si>
  <si>
    <t>30049079.</t>
  </si>
  <si>
    <t>Outros</t>
  </si>
  <si>
    <t>HIPERCOLESTEROLÊMICO</t>
  </si>
  <si>
    <t>ROSUVASTATINA CALCICA</t>
  </si>
  <si>
    <t>ROSUVASTATINA CÁLCICA</t>
  </si>
  <si>
    <t>ZOLADEX LA 10,8MG CX01</t>
  </si>
  <si>
    <t>ONCOLÓGICO</t>
  </si>
  <si>
    <t>30043927.3</t>
  </si>
  <si>
    <t>OUTROS, QUE CONTENHAM HORMÔNIOS OU OUTROS PRODUTOS DA POSIÇÃO 29.37: - OUTROS - QUECONTENHAMOUTROSHORMÔNIOSPOLIPEPTÍDICOSOUPROTÉICOS,SEUSDERIVADOSOU ANÁLOGOS ESTRUTURAIS, MAS QUE NÃO CONTENHAM PRODUTOS DO ITEM 3004.39.1 - GOSERELINA OU SEU ACETATO</t>
  </si>
  <si>
    <t>ANTINEOPLASICO</t>
  </si>
  <si>
    <t>ACETATO DE GOSSERRELINA</t>
  </si>
  <si>
    <t xml:space="preserve">SELOZOK COMP.  100MG CX30 </t>
  </si>
  <si>
    <t>CRESTOR 20MG CX 30CP</t>
  </si>
  <si>
    <t>ZOLADEX 3,6MG CX01</t>
  </si>
  <si>
    <t>30043929.3</t>
  </si>
  <si>
    <t>APRESENTADOS EM DOSES (INCLUINDO OS DESTINADOS A SEREM ADMINISTRADOS POR VIA PERCUTÂNEA) OU ACONDICIONADOS PARA VENDA A RETALHO. - OUTROS, QUE CONTENHAM HORMÔNIOS OU OUTROS PRODUTOS DA POSIÇÃO 29.37: - OUTROS - QUECONTENHAMOUTROSHORMÔNIOSPOLIPEPTÍDICOSOUPROTÉICOS,SEUSDERIVADOSOU ANÁLOGOS ESTRUTURAIS, MAS QUE NÃO CONTENHAM PRODUTOS DO ITEM 3004.39.1 - OUTROS</t>
  </si>
  <si>
    <t>FASLODEX 250MG/5ML SOL INJ CX 01 AGULHA</t>
  </si>
  <si>
    <t>CADEIA FRIA</t>
  </si>
  <si>
    <t>30043936.3</t>
  </si>
  <si>
    <t>OUTROS, QUE CONTENHAM HORMÔNIOS OU OUTROS PRODUTOS DA POSIÇÃO 29.37: - OUTROS - QUE CONTENHAM ESTROGÊNIOS OU PROGESTOGÊNIOS, SEUS DERIVADOS OU ANÁLOGOS ESTRUTURAIS - ACETATO DE MEGESTROL; FORMESTANO; FULVESTRANTO</t>
  </si>
  <si>
    <t>ATACAND 16MG CX 30CP</t>
  </si>
  <si>
    <t>30022099.1</t>
  </si>
  <si>
    <t>CANDESARTANA CILEXETILA</t>
  </si>
  <si>
    <t>NEXIUM IV 40MG CX 10 FA</t>
  </si>
  <si>
    <t>HOSPITALAR</t>
  </si>
  <si>
    <t>ESOMEPRAZOL SÓDICO</t>
  </si>
  <si>
    <t xml:space="preserve">SELOZOK COMP.  25MG CX30 </t>
  </si>
  <si>
    <t>IFOSFAMIDA 1G CX 10FA</t>
  </si>
  <si>
    <t>EUROFARMA LABORATÓRIOS S.A</t>
  </si>
  <si>
    <t>EUROFARMA</t>
  </si>
  <si>
    <t>IFOSFAMIDA</t>
  </si>
  <si>
    <t>PULMICORT SUSP. 0,50 MG/ML 2ML CX 20</t>
  </si>
  <si>
    <t>30049099.</t>
  </si>
  <si>
    <t>MEDICAMENTOS (EXCETO OS PRODUTOS DAS POSIÇÕES 3002, 3005 OU 3006) CONSTITUÍDOS POR PRODUTOS MISTURADOS OU NÃO MISTURADOS, PREPARADOS PARA FINS TERAPÊUTICOS OU PROFILÁTICOS, APRESENTADOS EM DOSES (INCLUÍDOS OS DESTINADOS A SEREM ADMINISTRADOS POR VIA PERCUTÂNEA) OU ACONDICIONADOS PARA VENDA A RETALHO</t>
  </si>
  <si>
    <t>ANTIASMATICO</t>
  </si>
  <si>
    <t>BUDESONIDA</t>
  </si>
  <si>
    <t>SELOKEN EV INJ. 5MG AMP. 5ML CX 5</t>
  </si>
  <si>
    <t>30049039.</t>
  </si>
  <si>
    <t>PRODUTOS FARMACEUTICOS - MEDICAMENTOS RD BC 7%</t>
  </si>
  <si>
    <t>TARTARATO DE METOPROLOL</t>
  </si>
  <si>
    <t>PULMICORT SUSP. 0,25MG/ML 2ML CX 20</t>
  </si>
  <si>
    <t>SYMBICORT TURBUH 12/400MCG CX 60 DOSES</t>
  </si>
  <si>
    <t>30043290.</t>
  </si>
  <si>
    <t>MEDICAMENTOS (EXCETO OS PRODUTOS DAS POSIÇÕES 30.02, 30.05 OU 30.06) CONSTITUÍDOS POR PRODUTOS MISTURADOS OU NÃO MISTURADOS, PREPARADOS PARA FINS TERAPÊUTICOS OU PROFILÁTICOS, APRESENTADOS EM DOSES (INCLUINDO OS DESTINADOS A SEREM ADMINISTRADOS POR VIA PERCUTÂNEA) OU ACONDICIONADOS PARA VENDA A RETALHO. - OUTROS, QUE CONTENHAM HORMÔNIOS OU OUTROS PRODUTOS DA POSIÇÃO 29.37: - QUE CONTENHAM HORMÔNIOS CORTICOSTEROIDES, SEUS DERIVADOS OU ANÁLOGOS ESTRUTURAIS - OUTROS</t>
  </si>
  <si>
    <t>FUMARATO DE FORMOTEROL DIIDRATADO + BUDESONIDA</t>
  </si>
  <si>
    <t>FUMARATO DE FORMOTEROL;BUDESONIDA</t>
  </si>
  <si>
    <t>NEXIUM 20MG CX 28 CP</t>
  </si>
  <si>
    <t>ESOMEPRAZOL MAGNÉSICO TRI-HIDRATADO</t>
  </si>
  <si>
    <t>ARIMIDEX 1MG CX 28CP</t>
  </si>
  <si>
    <t>30049069.3</t>
  </si>
  <si>
    <t>1MG CX/28</t>
  </si>
  <si>
    <t>ANASTROZOL</t>
  </si>
  <si>
    <t>CASODEX 50MG CX 28CP</t>
  </si>
  <si>
    <t>30049059.3</t>
  </si>
  <si>
    <t>50MG C/28</t>
  </si>
  <si>
    <t>BICALUTAMIDA</t>
  </si>
  <si>
    <t>SYMBICORT TURBUH 6/200MCG CX 60 DOSES</t>
  </si>
  <si>
    <t>BUDESONIDA MICRONIZADA;FUMARATO DE FORMOTEROL DIIDRATADO</t>
  </si>
  <si>
    <t>ENTOCORT 3MG CX 45CP</t>
  </si>
  <si>
    <t>BIOLAB SANUS FARMACEUTICA LTDA</t>
  </si>
  <si>
    <t>BIOLAB</t>
  </si>
  <si>
    <t>ANTIINFLAMATORIO</t>
  </si>
  <si>
    <t>BUDESONIDA MICRONIZADA</t>
  </si>
  <si>
    <t>IRESSA 250MG CX 30CP</t>
  </si>
  <si>
    <t>30049078.3</t>
  </si>
  <si>
    <t>Amprenavir; aprepitanto; delavirdina ou seu mesilato; efavirenz; emtricitabina; etopósido; everolimus; fosamprenavir cálcico; fosfato de fludarabina; gencitabina ou seu cloridrato; raltitrexida; ritonavir; sirolimus; tacrolimus; temsirolimus; tenipósido</t>
  </si>
  <si>
    <t>GEFITINIBE</t>
  </si>
  <si>
    <t>ATACAND HCT 16MG+12,5MG CX 30CP</t>
  </si>
  <si>
    <t>CANDESARTANA + HIDROCLOROTIAZIDA</t>
  </si>
  <si>
    <t>HIDROCLOROTIAZIDA;CANDESARTANA CILEXETILA</t>
  </si>
  <si>
    <t>ATACAND HCT 8MG+12,5MG CX 30CP</t>
  </si>
  <si>
    <t>HERCEPTIN 440MG F/A CX01</t>
  </si>
  <si>
    <t>PRODUTOS ROCHE QUIMICOS E FARMACEUTICOS S/A</t>
  </si>
  <si>
    <t>ROCHE</t>
  </si>
  <si>
    <t>30021520.3</t>
  </si>
  <si>
    <t>PRODUTOS FARMACÊUTICOS/SANGUE HUMANO; SANGUE ANIMAL PREPARADO PARA USOS TERAPÊUTICOS, PROFILÁTICOS OU DE DIAGNÓSTICO; ANTISSOROS, OUTRAS FRAÇÕES DO SANGUE E PRODUTOS IMUNOLÓGICOS, MESMO MODIFICADOS OU OBTIDOS POR VIA BIOTECNOLÓGICA; VACINAS, TOXINAS, CULTURAS DE MICRORGANISMOS /ANTISSOROS, OUTRAS FRAÇÕES DO SANGUE E PRODUTOS IMUNOLÓGICOS, MESMO MODIFICADOS OU OBTIDOS POR VIA BIOTECNOLÓGICA/BASILIXIMAB (DCI); BEVACIZUMAB (DCI); DACLIZUMAB(DCI); ETANERCEPT(DCI); GEMTUZUMAB OZOGAMICIN(DCI) - ISENTO</t>
  </si>
  <si>
    <t>440MG F/A CX01</t>
  </si>
  <si>
    <t>TRASTUZUMABE</t>
  </si>
  <si>
    <t>MABTHERA 100MG  C/2  FR/AMP 10ML</t>
  </si>
  <si>
    <t>RITUXIMABE</t>
  </si>
  <si>
    <t>MABTHERA 500MG C/1  FR/ AMP 50ML</t>
  </si>
  <si>
    <t>AVASTIN 100MG/4ML C/1 FR/AMP</t>
  </si>
  <si>
    <t>30021520.2</t>
  </si>
  <si>
    <t>PRODUTOS FARMACÊUTICOS/SANGUE HUMANO; SANGUE ANIMAL PREPARADO PARA USOS TERAPÊUTICOS, PROFILÁTICOS OU DE DIAGNÓSTICO; ANTISSOROS, OUTRAS FRAÇÕES DO SANGUE E PRODUTOS IMUNOLÓGICOS, MESMO MODIFICADOS OU OBTIDOS POR VIA BIOTECNOLÓGICA; VACINAS, TOXINAS, CULTURAS DE MICRORGANISMOS /ANTISSOROS, OUTRAS FRAÇÕES DO SANGUE E PRODUTOS IMUNOLÓGICOS, MESMO MODIFICADOS OU OBTIDOS POR VIA BIOTECNOLÓGICA/BASILIXIMAB (DCI); BEVACIZUMAB (DCI); DACLIZUMAB (DCI); ETANERCEPT (DCI); GEMTUZUMAB OZOGAMICIN (D</t>
  </si>
  <si>
    <t>BEVACIZUMABE</t>
  </si>
  <si>
    <t>AVASTIN 400MG/16ML C/1 FR/AMP</t>
  </si>
  <si>
    <t>TARCEVA 150MG CX 30CP</t>
  </si>
  <si>
    <t>30049068.3</t>
  </si>
  <si>
    <t>Altretamina; bortezomib; cloridrato de erlotinibe; dacarbazina; disoproxilfumarato de tenofovir; enfuvirtida; fluspirileno; letrozol; lopinavir; mesilato de imatinib; nelfinavir ou seu mesilato; nevirapine; pemetrexed; saquinavir; sulfato de abacavir; sulfato de atazanavir; sulfato de indinavir; temozolomida; tioguanina; tiopental sódico; trietilenotiofosforamida; trimetrexato; uracil e tegafur; verteporfin</t>
  </si>
  <si>
    <t>CLORIDRATO DE ERLOTINIBE</t>
  </si>
  <si>
    <t>KYTRIL 3MG/3ML CX01</t>
  </si>
  <si>
    <t xml:space="preserve">LABORATORIOS BAGO DO BRASIL </t>
  </si>
  <si>
    <t>BAGÓ</t>
  </si>
  <si>
    <t>30044090.3</t>
  </si>
  <si>
    <t>MEDICAMENTOS (EXCETO OS PRODUTOS DAS POSIÇÕES 3002, 3005 OU 3006) CONSTITUÍDOS POR PRODUTOS MISTURADOS OU NÃO MISTURADOS, PREPARADOS PARA FINS TERAPÊUTICOS OU PROFILÁTICOS, APRESENTADOS EM DOSES (INCLUÍDOS OS DESTINADOS A SEREM ADMINISTRADOS POR VIA PERCUTÂNEA) OU ACONDICIONADOS PARA VENDA A RETALHO - CONTENDO ALCALÓIDES OU SEUS DERIVADOS, MAS NÃO CONTENDO HORMÔNIOS NEM OUTROS PRODUTOS DA POSIÇÃO 2937, NEM ANTIBIÓTICOS - OUTROS</t>
  </si>
  <si>
    <t>ANTIEMETICO</t>
  </si>
  <si>
    <t>CLORIDRATO DE GRANISETRONA</t>
  </si>
  <si>
    <t>XELODA 500MG CX 120CP</t>
  </si>
  <si>
    <t>BIOPAS BRASIL PRODUTOS FARMACEUTICOS LTDA</t>
  </si>
  <si>
    <t>30049079.3</t>
  </si>
  <si>
    <t>CAPECITABINA</t>
  </si>
  <si>
    <t>NOLVADEX D 20MG CX 30CP</t>
  </si>
  <si>
    <t>30049034.3</t>
  </si>
  <si>
    <t>Tamoxifen ou seu citrato</t>
  </si>
  <si>
    <t>CITRATO DE TAMOXIFENO</t>
  </si>
  <si>
    <t>SANDOSTATIN LAR MPVI 30MG FR/AMP</t>
  </si>
  <si>
    <t>NOVARTIS BIOCIENCIAS S/A</t>
  </si>
  <si>
    <t>BIOLÓGICO</t>
  </si>
  <si>
    <t>NOVARTIS</t>
  </si>
  <si>
    <t>INIBIDOR HORMONAL</t>
  </si>
  <si>
    <t>ACETATO DE OCTREOTIDA</t>
  </si>
  <si>
    <t>SANDOSTATIN LAR MPVI 20MG CX 1</t>
  </si>
  <si>
    <t>ZOMETA LIVI 4 MG CX 01 FA 100ML</t>
  </si>
  <si>
    <t>ÁCIDO ZOLEDRÔNICO</t>
  </si>
  <si>
    <t>AFINITOR 10MG CX30CP</t>
  </si>
  <si>
    <t>EVEROLIMO</t>
  </si>
  <si>
    <t>FEMARA 2,5MG CX 28CP</t>
  </si>
  <si>
    <t>LETROZOL</t>
  </si>
  <si>
    <t>DESFERAL 500MG CX 05FA</t>
  </si>
  <si>
    <t>30049048.</t>
  </si>
  <si>
    <t>Aminoglutetimida; carmustina; deferoxamina (desferrioxamina B) ou seus sais, derivados destes produtos; lomustina</t>
  </si>
  <si>
    <t xml:space="preserve">AGENTE QUELANTE </t>
  </si>
  <si>
    <t>MESILATO DE DESFERROXAMINA</t>
  </si>
  <si>
    <t>PROLOPA 250MG CX30</t>
  </si>
  <si>
    <t>DIVCOM S.A.</t>
  </si>
  <si>
    <t>FARMOQUIMICA</t>
  </si>
  <si>
    <t>30049049.</t>
  </si>
  <si>
    <t>PRODUTOS FARMACÊUTICOS - MEDICAMENTOS (EXCETO OS PRODUTOS DAS POSIÇÕES 3002, 3005 OU 3006) CONSTITUÍDOS POR PRODUTOS MISTURADOS OU NÃO MISTURADOS, PREPARADOS PARA FINS TERAPÊUTICOS OU PROFILÁTICOS, APRESENTADOS EM DOSES (INCLUÍDOS OS DESTINADOS A SEREM ADMINISTRADOS POR VIA PERCUTÂNEA) OU ACONDICIONADOS PARA VENDA A RETALHO - OUTROS -</t>
  </si>
  <si>
    <t>ANTIPARKINSONIANO</t>
  </si>
  <si>
    <t>LEVODOPA + CLORIDRATO DE BENSERAZIDA</t>
  </si>
  <si>
    <t>CLORIDRATO DE BENSERAZIDA;LEVODOPA</t>
  </si>
  <si>
    <t>PROLOPA DISP 125MG  COMP CX 30</t>
  </si>
  <si>
    <t>XELODA 150MG CX 60CP</t>
  </si>
  <si>
    <t>OXALIPLATINA 50MG CX 10</t>
  </si>
  <si>
    <t>30049099.4</t>
  </si>
  <si>
    <t>ISENTO MEDICAMENTOS (EXCETO OS PRODUTOS DAS POSIÇÕES 3002, 3005 OU 3006) CONSTITUÍDOS POR PRODUTOS MISTURADOS OU NÃO MISTURADOS, PREPARADOS PARA FINS TERAPÊUTICOS OU PROFILÁTICOS, APRESENTADOS EM DOSES (INCLUÍDOS OS DESTINADOS A SEREM ADMINISTRADOS POR VIA PERCUTÂNEA) OU ACONDICIONADOS PARA VENDA A RETALHO</t>
  </si>
  <si>
    <t>OXALIPLATINA</t>
  </si>
  <si>
    <t>OXALIPLATINA 100MG CX 10</t>
  </si>
  <si>
    <t>ZELBORAF 240MG CX 56CP</t>
  </si>
  <si>
    <t>VEMURAFENIBE</t>
  </si>
  <si>
    <t>ACTEMRA 200MG/10ML CX01</t>
  </si>
  <si>
    <t>30021590.2</t>
  </si>
  <si>
    <t>ANGUE HUMANO; SANGUE ANIMAL PREPARADO PARA USOS TERAPÊUTICOS, PROFILÁTICOS OU DE DIAGNÓSTICO; ANTISSOROS, OUTRAS FRAÇÕES DO SANGUE E PRODUTOS IMUNOLÓGICOS, MESMO MODIFICADOS OU OBTIDOS POR VIA BIOTECNOLÓGICA; VACINAS, TOXINAS, CULTURAS DE MICRORGANISMOS - PRODUTOS IMUNOLÓGICOS, APRESENTADOS EM DOSES OU ACONDICIONADOS PARA VENDA A RETALHO</t>
  </si>
  <si>
    <t>TOCILIZUMABE</t>
  </si>
  <si>
    <t>PROLOPA HBS 125MG  COMP CX 30</t>
  </si>
  <si>
    <t>VALCYTE 450MG CX 60CP</t>
  </si>
  <si>
    <t>ANTIVIRAL</t>
  </si>
  <si>
    <t>CELLCEPT 500MG CX 50CP</t>
  </si>
  <si>
    <t>30022099.</t>
  </si>
  <si>
    <t>IMONUSSUPRESSOR</t>
  </si>
  <si>
    <t>MICOFENOLATO DE MOFETILA</t>
  </si>
  <si>
    <t>ACTEMRA 80MG/4ML CX01</t>
  </si>
  <si>
    <t>AFINITOR 5MG CX30CP</t>
  </si>
  <si>
    <t>AFINITOR 5 MG CX C/30 CMP</t>
  </si>
  <si>
    <t>GLIVEC 400MG CX 30CP</t>
  </si>
  <si>
    <t>MESILATO DE IMATINIBE</t>
  </si>
  <si>
    <t>C-PLATIN 50MG/ML CX01</t>
  </si>
  <si>
    <t>BLAU FARMACEUTICA S.A</t>
  </si>
  <si>
    <t>BLAU FARMACEUTICA</t>
  </si>
  <si>
    <t>30049099.1</t>
  </si>
  <si>
    <t>CISPLATINA</t>
  </si>
  <si>
    <t>KADCYLA 100MG CX 01 FA</t>
  </si>
  <si>
    <t>30021590.16</t>
  </si>
  <si>
    <t>TRASTUZUMABE ENTANSINA</t>
  </si>
  <si>
    <t>KADCYLA 160MG CX 01 FA</t>
  </si>
  <si>
    <t>CAPRELSA 300MG CX 30CP</t>
  </si>
  <si>
    <t>SANOFI MEDLEY FARMACEUTICA LTDA</t>
  </si>
  <si>
    <t>SANOFI</t>
  </si>
  <si>
    <t>VANDETANIBE</t>
  </si>
  <si>
    <t>SANDOSTATIN 0,5MG/ML CX 5 AMP</t>
  </si>
  <si>
    <t>PEGASYS 180MCG/0,5ML 1 SER PR</t>
  </si>
  <si>
    <t>30021036.1</t>
  </si>
  <si>
    <t>ANTIVIRÓTICO</t>
  </si>
  <si>
    <t>ALFAPEGINTERFERONA 2A</t>
  </si>
  <si>
    <t>IFOSFAMIDA 2G CX 10FA</t>
  </si>
  <si>
    <t>ATACAND 8MG CX 30CP</t>
  </si>
  <si>
    <t>B-PLATIN 150MG/ML CX01</t>
  </si>
  <si>
    <t>CARBOPLATINA</t>
  </si>
  <si>
    <t>B-PLATIN 450MG/ML CX01</t>
  </si>
  <si>
    <t>C-PLATIN 100MG/ML CX01</t>
  </si>
  <si>
    <t>ERITROMAX 4000 UI CX 1SER</t>
  </si>
  <si>
    <t>30021039.</t>
  </si>
  <si>
    <t>FATOR SANGUINEO</t>
  </si>
  <si>
    <t>ALFAEPOETINA</t>
  </si>
  <si>
    <t>VANNAIR 6/200MCG CX 120 DOSES</t>
  </si>
  <si>
    <t>BUDESONIDA;FUMARATO DE FORMOTEROL DI-HIDRATADO</t>
  </si>
  <si>
    <t>LOSEC MUPS 10MG CX 14CP</t>
  </si>
  <si>
    <t>30049069.1</t>
  </si>
  <si>
    <t>10MG CX 14CP</t>
  </si>
  <si>
    <t>OMEPRAZOL MAGNESICO</t>
  </si>
  <si>
    <t>LOSEC MUPS 20MG CX 14CP</t>
  </si>
  <si>
    <t>ONGLYZA 5.0MG CX C/ 2 BL X 14</t>
  </si>
  <si>
    <t>ANTIDIABÉTICO</t>
  </si>
  <si>
    <t>SAXAGLIPTINA</t>
  </si>
  <si>
    <t>CRESTOR 40MG CX 30CP</t>
  </si>
  <si>
    <t>30049078.</t>
  </si>
  <si>
    <t>CAPRELSA 100MG CX 30CP</t>
  </si>
  <si>
    <t>SANOFI MEDLEY FARMACÊUTICA LTDA</t>
  </si>
  <si>
    <t>100MG C/30</t>
  </si>
  <si>
    <t>PROLOPA BD 125MG  COMP CX 60</t>
  </si>
  <si>
    <t>NEXAVAR 200MG CX 60CP</t>
  </si>
  <si>
    <t>BAYER S.A.</t>
  </si>
  <si>
    <t>BAYER</t>
  </si>
  <si>
    <t>TOSILATO DE SORAFENIBE</t>
  </si>
  <si>
    <t>BRILINTA 90MG CX 60CP</t>
  </si>
  <si>
    <t>ANTITROMBÓTICO</t>
  </si>
  <si>
    <t>TICAGRELOR</t>
  </si>
  <si>
    <t>PERJETA 420MG/14ML 1VIAL BR</t>
  </si>
  <si>
    <t>PERTUZUMABE</t>
  </si>
  <si>
    <t>FASLODEX 250MG/5ML SOL INJ CX 02 AGULHA</t>
  </si>
  <si>
    <t>FULVESTRANTO</t>
  </si>
  <si>
    <t>PROLOPA BD 125MG  COMP CX 30</t>
  </si>
  <si>
    <t>DIFENIDRIN 50MG/ML  C/25 AMPSX 1ML</t>
  </si>
  <si>
    <t>COMERCIAL MOSTAERT LIMITADA</t>
  </si>
  <si>
    <t>CRISTALIA</t>
  </si>
  <si>
    <t xml:space="preserve">ANTI-HISTAMINICO </t>
  </si>
  <si>
    <t>CLORIDRATO DE DIFENIDRAMINA</t>
  </si>
  <si>
    <t>MESILATO DE IMATINIBE 400MG CX 30 CP</t>
  </si>
  <si>
    <t>CRISTALIA PROD.QUIM.FARMACEUTICOS LTDA</t>
  </si>
  <si>
    <t>30049068.</t>
  </si>
  <si>
    <t>ONGLYZA 2.5MG CX C/ 2 BL X 14</t>
  </si>
  <si>
    <t>MABTHERA SC 1400MG/11.7ML 1VI</t>
  </si>
  <si>
    <t>CLORIDRATO DE IRINOTECANO 20MG 5ML CX01</t>
  </si>
  <si>
    <t>ACCORD FARMACEUTICA LTDA</t>
  </si>
  <si>
    <t>ACCORD</t>
  </si>
  <si>
    <t>30044090.1</t>
  </si>
  <si>
    <t>NEXIUM 40MG CX 7 CP</t>
  </si>
  <si>
    <t>ESOMEPRAZOL MAGNÉSICO</t>
  </si>
  <si>
    <t>EMLA CREME 5% CX 05 BISN</t>
  </si>
  <si>
    <t>ASPEN PHARMA INDUSTRIA FARMACEUTICA LTDA</t>
  </si>
  <si>
    <t>ASPEN</t>
  </si>
  <si>
    <t>30049042.</t>
  </si>
  <si>
    <t>Atenolol; prilocaína ou seu cloridrato; talidomida</t>
  </si>
  <si>
    <t>ANESTÉSICO</t>
  </si>
  <si>
    <t>ZESTRIL 10MG CX 30CP</t>
  </si>
  <si>
    <t>BUDECORT AQUA 64 MCG/DOSE CX01 120DOSES</t>
  </si>
  <si>
    <t>TYKERB 250MG CX 70CP</t>
  </si>
  <si>
    <t>TYKERB</t>
  </si>
  <si>
    <t>DITOSILATO DE LAPATINIBE</t>
  </si>
  <si>
    <t>LOSEC MUPS 20MG CX 07CP</t>
  </si>
  <si>
    <t>ATENOL 100MG CX 30CP</t>
  </si>
  <si>
    <t>ATENOL 25MG CX 30CP</t>
  </si>
  <si>
    <t>ATENOL 50MG CX 30CP</t>
  </si>
  <si>
    <t>TENORETIC 50/12,5MG CX 30CP</t>
  </si>
  <si>
    <t>SELOKEN 100MG CX 30</t>
  </si>
  <si>
    <t>SYMBICORT SPRAY 6/200MCG CX 120 DOSES</t>
  </si>
  <si>
    <t>GAZYVA VIALS 1000MG/40ML CX01</t>
  </si>
  <si>
    <t>OBINUTUZUMABE</t>
  </si>
  <si>
    <t>SULF DE VINCRISTINA 1MG/ML CX 10 FA 2ML</t>
  </si>
  <si>
    <t>30044010.1</t>
  </si>
  <si>
    <t>SULFATO DE VINCRISTINA</t>
  </si>
  <si>
    <t>SYMBICORT SPRAY 6/100MCG CX 120 DOSES</t>
  </si>
  <si>
    <t>EMLA CREME 5% CX 01 BISN</t>
  </si>
  <si>
    <t>TASIGNA 200MG CX 112CAP</t>
  </si>
  <si>
    <t>NILOTINIBE</t>
  </si>
  <si>
    <t>AFINITOR 2,5MG CX30CP</t>
  </si>
  <si>
    <t>MEDICAMENTO NÃO CONTROLADO PLEA PORTARIA 344/98.</t>
  </si>
  <si>
    <t>VOTRIENT 400MG 30 CP</t>
  </si>
  <si>
    <t>CLORIDRATO DE PAZOPANIBE</t>
  </si>
  <si>
    <t>VESANOID 10MG CX 100 CAPS (C2)</t>
  </si>
  <si>
    <t xml:space="preserve">MEDICAMENTO CONTROLADO </t>
  </si>
  <si>
    <t>PORTARIA 344/98</t>
  </si>
  <si>
    <t>30045060.1</t>
  </si>
  <si>
    <t>ÁCIDO RETINÓICO (TRETINOÍNA) - 9% NA ENTRADA</t>
  </si>
  <si>
    <t>RETINOICO</t>
  </si>
  <si>
    <t>TRETINOÍNA</t>
  </si>
  <si>
    <t>PERJETA HER 420MG+400MG C/1 FR/AMP 14ML</t>
  </si>
  <si>
    <t>TRASTUZUMABE + PERTUZUMABE</t>
  </si>
  <si>
    <t>PERTUZUMABE;TRASTUZUMABE</t>
  </si>
  <si>
    <t>PENTAGLOBIN 50MG/ML CX 01 FA 100ML</t>
  </si>
  <si>
    <t>BIOTEST FARMACEUTICA LTDA</t>
  </si>
  <si>
    <t>BIOTEST</t>
  </si>
  <si>
    <t>30021235.</t>
  </si>
  <si>
    <t>PRODUTOS FARMACÊUTICOS - SANGUE HUMANO; SANGUE ANIMAL PREPARADO PARA USOS TERAPÊUTICOS, PROFILÁTICOS OU DE DIAGNÓSTICO; ANTISSOROS, OUTRAS FRAÇÕES DO SANGUE E PRODUTOS IMUNOLÓGICOS, MESMO MODIFICADOS OU OBTIDOS POR VIA BIOTECNOLÓGICA; VACINAS, TOXINAS, CULTURAS DE MICRORGANISMOS (EXCETO LEVEDURAS) E PRODUTOS SEMELHANTES. - IMUNOGLOBULINA G, LIOFILIZADA OU EM SOLUÇÃO</t>
  </si>
  <si>
    <t>IMUNOGLOBULINA</t>
  </si>
  <si>
    <t>IMUNOGLOBULINA HUMANA IGA-IGG-IGM</t>
  </si>
  <si>
    <t>IMUNOGLOBULINA HUMANA</t>
  </si>
  <si>
    <t xml:space="preserve">PENTAGLOBIN 50MG/ML CX 01 FA 10ML </t>
  </si>
  <si>
    <t>30021235.1</t>
  </si>
  <si>
    <t>DIPRIVAN 1% 10MG/ML CX 01 FA 100ML (C1)</t>
  </si>
  <si>
    <t>30049095.2</t>
  </si>
  <si>
    <t>Bussulfano; dexormaplatina; dietilestilbestrol ou seu dipropionato; enloplatina; iproplatina; lobaplatina; miboplatina; miltefosina; mitotano; ormaplatina; procarbazina ou seu cloridrato; propofol; sebriplatina; zeniplatina</t>
  </si>
  <si>
    <t>PROPOFOL</t>
  </si>
  <si>
    <t>DIPRIVAN PFS 1% CX 01 SER 50ML (C1)</t>
  </si>
  <si>
    <t>DIPRIVAN PFS 2% CX 01 SER 50ML (C1)</t>
  </si>
  <si>
    <t>COSENTYX 150MG/ML CX 01 AUTOINJETOR</t>
  </si>
  <si>
    <t>SECUQUINUMABE</t>
  </si>
  <si>
    <t>COSENTYX 150MG/ML CX 02 AUTOINJETOR</t>
  </si>
  <si>
    <t>XOLAIR 150MG PÓ FR/AMP + AMP DIL 2 ML</t>
  </si>
  <si>
    <t xml:space="preserve">CADEIA FRIA </t>
  </si>
  <si>
    <t>150MG PÓ FR/AMP + AMP</t>
  </si>
  <si>
    <t>TISAGENLECLEUCEL</t>
  </si>
  <si>
    <t>LUCENTIS 10MG/ML CX 01 FA 0,23ML</t>
  </si>
  <si>
    <t>ANTIDEGENERATIVO</t>
  </si>
  <si>
    <t>RANIBIZUMABE</t>
  </si>
  <si>
    <t>MYFORTIC 360MG CX 120 CP REVEST</t>
  </si>
  <si>
    <t>30049059.</t>
  </si>
  <si>
    <t>MICOFENOLATO DE SÓDIO</t>
  </si>
  <si>
    <t>MICOFENOLATO SÓDICO</t>
  </si>
  <si>
    <t>ULTIBRO 110MCG/50MCG CX 30CAPS +INALADOR</t>
  </si>
  <si>
    <t>ANTICOLINÉRGICO</t>
  </si>
  <si>
    <t>MALEATO DE INDACATEROL;BROMETO DE GLICOPIRRÔNIO</t>
  </si>
  <si>
    <t>ROCEFIN IV 1G CX 01 FA</t>
  </si>
  <si>
    <t>30042059.</t>
  </si>
  <si>
    <t>PRODUTOS FARMACÊUTICOS - MEDICAMENTOS (EXCETO OS PRODUTOS DAS POSIÇÕES 3002, 3005 OU 3006) CONSTITUÍDOS POR PRODUTOS MISTURADOS OU NÃO MISTURADOS, PREPARADOS PARA FINS TERAPÊUTICOS OU PROFILÁTICOS, APRESENTADOS EM DOSES (INCLUÍDOS OS DESTINADOS A SEREM ADMINISTRADOS POR VIA PERCUTÂNEA) OU ACONDICIONADOS PARA VENDA A RETALHO - CONTENDO OUTROS ANTIBIÓTICOS - QUE CONTENHAM CEFALOSPORINAS, CEFAMICINAS OU DERIVADOS DESTES PRODUTOS - OUTROS</t>
  </si>
  <si>
    <t>ANTIMICROBIANO</t>
  </si>
  <si>
    <t>CEFTRIAXONA</t>
  </si>
  <si>
    <t>CEFTRIAXONA DISSÓDICA HEMIEPTAIDRATADA</t>
  </si>
  <si>
    <t>SEROQUEL 25MG COMP REV CX 14CP (C1)</t>
  </si>
  <si>
    <t>30049078.1</t>
  </si>
  <si>
    <t>AMPRENAVIR; APREPITANTO; DELAVIRDINA OU SEU MESILATO; EFAVIRENZ; EMTRICITABINA; ETOPÓSIDO; EVEROLIMUS; FOSAMPRENAVIR CÁLCICO; FOSFATO DE FLUDARABINA; GENCITABINA OU SEU CLORIDRATO; RALTITREXIDA; RITONAVIR; SIROLIMUS; TACROLIMUS; TEMSIROLIMUS; TENIPÓSIDO</t>
  </si>
  <si>
    <t>25MG 14CP</t>
  </si>
  <si>
    <t>ANTIPSICOTICO</t>
  </si>
  <si>
    <t>HEMIFUMARATO DE QUETIAPINA/07539</t>
  </si>
  <si>
    <t>HEMIFUMARATO DE QUETIAPINA</t>
  </si>
  <si>
    <t>ZOFRAN 4MG/2ML AMPOLA</t>
  </si>
  <si>
    <t>DIPRIVAN 2% CX 01 FR 50ML (C1)</t>
  </si>
  <si>
    <t>LOSEC MUPS 40MG CX 07CP</t>
  </si>
  <si>
    <t>XIGDUO XR 10MG/1000MG CX 30 CPR</t>
  </si>
  <si>
    <t>DAPAGLIFLOZINA+CLORIDRATO DE METFORMINA</t>
  </si>
  <si>
    <t>CLORIDRATO DE METFORMINA;DAPAGLIFLOZINA</t>
  </si>
  <si>
    <t>XIGDUO XR 5MGMG/1000MG  CX 60</t>
  </si>
  <si>
    <t>DAXAS 500MCG</t>
  </si>
  <si>
    <t>BOSENTANA 125MG 60COMP.</t>
  </si>
  <si>
    <t>ACTELION PHARMACEUTICALS DO BRASIL LTDA</t>
  </si>
  <si>
    <t xml:space="preserve">ACTELION </t>
  </si>
  <si>
    <t>30049079.1</t>
  </si>
  <si>
    <t>TASIGNA 150MG C/120 CAPSULA</t>
  </si>
  <si>
    <t>ACTEMRA 162MG INJ SC CT4 SER TRANSX0,9ML</t>
  </si>
  <si>
    <t>BACTRIM 400 + 80 MG C/20 CMP ANTIBIOTICO</t>
  </si>
  <si>
    <t>30049079.2</t>
  </si>
  <si>
    <t>CST 20</t>
  </si>
  <si>
    <t>SULFAMETOXAZOL+TRIMETOPRIMA</t>
  </si>
  <si>
    <t>TRIMETOPRIMA;SULFAMETOXAZOL</t>
  </si>
  <si>
    <t>BACTRIM F 800MG/160M 10 COMP ANTIBIOTICO</t>
  </si>
  <si>
    <t>30049061.</t>
  </si>
  <si>
    <t>Terfenadina; talniflumato; malato ácido de cleboprida; econazol ou seu nitrato; nitrato de isoconazol; flubendazol; cloridrato de mepivacaína; trimetoprima; cloridrato de bupivacaína</t>
  </si>
  <si>
    <t>BACTRIM F 400+80 SUSP 100 ML ANTIBIO</t>
  </si>
  <si>
    <t>BACTRIM 200+40MG SUSP 100 ML ANTB</t>
  </si>
  <si>
    <t>BONVIVA 150MG 1 COMP</t>
  </si>
  <si>
    <t>90189099.1</t>
  </si>
  <si>
    <t>CORRELATOS 7%</t>
  </si>
  <si>
    <t xml:space="preserve">INIBIDOR DE REABSORÇÃO ÓSSEA </t>
  </si>
  <si>
    <t>S</t>
  </si>
  <si>
    <t>BONVIVA 3 MG/3ML CX C/ 1 SER PRE</t>
  </si>
  <si>
    <t>COREG 12,5 MG 14 COMP</t>
  </si>
  <si>
    <t>30051090.1</t>
  </si>
  <si>
    <t>COREG 25 MG 14 COMP</t>
  </si>
  <si>
    <t>COREG 6,25 MG 14 COMP</t>
  </si>
  <si>
    <t>COTELLIC 20 MG 63 COMP</t>
  </si>
  <si>
    <t>ANTINEOLPLÁSICO</t>
  </si>
  <si>
    <t>HEMIFUMARATO DE COBIMETINIBE</t>
  </si>
  <si>
    <t>CYMEVENE 25 FAMP</t>
  </si>
  <si>
    <t>ANTIRETROVIRAL</t>
  </si>
  <si>
    <t>DORMONID 15 MG 20 COMP (B1)</t>
  </si>
  <si>
    <t>29339153.</t>
  </si>
  <si>
    <t>Midazolam e seus sais</t>
  </si>
  <si>
    <t>BENZODIAZEPINICO</t>
  </si>
  <si>
    <t>DORMONID 15 MG 30 COMP (B1)</t>
  </si>
  <si>
    <t>30049064.</t>
  </si>
  <si>
    <t>Alprazolam; bromazepam; clordiazepóxido; cloridrato de petidina; diazepam; droperidol; mazindol; triazolam</t>
  </si>
  <si>
    <t>MIDAZOLAM</t>
  </si>
  <si>
    <t>MALEATO DE MIDAZOLAM</t>
  </si>
  <si>
    <t>DORMONID 15 MG 5 AMP 3ML (B1)</t>
  </si>
  <si>
    <t>DORMONID 5 MG 5 AMP 5ML (B1)</t>
  </si>
  <si>
    <t>DORMONID 50 MG 10 ML 5 AMP (B1)</t>
  </si>
  <si>
    <t>DORMONID 7,5 MG 20 COMP (B1)</t>
  </si>
  <si>
    <t>DORMONID 7,5 MG 30 COMP (B1)</t>
  </si>
  <si>
    <t xml:space="preserve"> 7,5 MG 30 COMP</t>
  </si>
  <si>
    <t xml:space="preserve">ESBRIET 267MG 270CAPS </t>
  </si>
  <si>
    <t>PIRFENIDONA</t>
  </si>
  <si>
    <t>ERIVEDGE  150MG 28 CAPS</t>
  </si>
  <si>
    <t>30049069.14</t>
  </si>
  <si>
    <t>VISMODEGIBE</t>
  </si>
  <si>
    <t>HERCEPTIN SC 600MG  5ML</t>
  </si>
  <si>
    <t>KANAKION 2MG/0,2ML 5 AMPO (+5)</t>
  </si>
  <si>
    <t>ANTIHEMORRAGICO</t>
  </si>
  <si>
    <t>KANAKION MM 10MG/1ML 5 AMP</t>
  </si>
  <si>
    <t>KYTRIL 1 MG 1 AMP</t>
  </si>
  <si>
    <t>ANTIHELMINTICO</t>
  </si>
  <si>
    <t>LANEXAT 0,5 MG 5 AMP (C1)</t>
  </si>
  <si>
    <t xml:space="preserve"> 0,5 MG 5 AMP</t>
  </si>
  <si>
    <t>FLUMAZENIL</t>
  </si>
  <si>
    <t>LEXOTAN 3 MG 20 COMP (B1)</t>
  </si>
  <si>
    <t>ANSIOLÍTICO</t>
  </si>
  <si>
    <t>LEXOTAN 3 MG 30 COMP (B1)</t>
  </si>
  <si>
    <t>LEXOTAN 6 MG 20 COMP (B1)</t>
  </si>
  <si>
    <t>LEXOTAN 6 MG 30 COMP (B1)</t>
  </si>
  <si>
    <t>MARCOUMAR 3 MG COM FR VD AMB X 25</t>
  </si>
  <si>
    <t>ANTICOAGULANTE</t>
  </si>
  <si>
    <t>PROLOPA DR 250 MG 30 COMP</t>
  </si>
  <si>
    <t>30049035.</t>
  </si>
  <si>
    <t>Levodopa; alfa-metildopa</t>
  </si>
  <si>
    <t>PULMOZYME 2500 UI/2,5 ML 6 AMP</t>
  </si>
  <si>
    <t>ALFADORNASE</t>
  </si>
  <si>
    <t>RECORMON 10.000UI 6 SER PRE</t>
  </si>
  <si>
    <t>ANTIANÊMICO</t>
  </si>
  <si>
    <t>BETAEPOETINA</t>
  </si>
  <si>
    <t>RIVOTRIL 0,25 MG 30 COMP SUB (B1)</t>
  </si>
  <si>
    <t xml:space="preserve">CLONAZEPAM </t>
  </si>
  <si>
    <t>RIVOTRIL 0,5 MG 20 COMP</t>
  </si>
  <si>
    <t>RIVOTRIL 0,5 MG 30 COMP (B1)</t>
  </si>
  <si>
    <t>0,5 MG 30 COMP</t>
  </si>
  <si>
    <t>RIVOTRIL 2 MG 20 COMP</t>
  </si>
  <si>
    <t>RIVOTRIL 2 MG 30 COMP (B1)</t>
  </si>
  <si>
    <t>2 MG 30 CP</t>
  </si>
  <si>
    <t>RIVOTRIL 2,5 MG/ML 20 ML (B1)</t>
  </si>
  <si>
    <t>2,5 MG/ML 20 ML</t>
  </si>
  <si>
    <t>CLONAZEPAM</t>
  </si>
  <si>
    <t>ROACUTAN 20 MG 30 CAPS (C2)</t>
  </si>
  <si>
    <t>30045090.</t>
  </si>
  <si>
    <t>ROCALTROL 0,25 MCG 30 CAPS</t>
  </si>
  <si>
    <t>ROCEFIN IM 1 G 1 FAMP</t>
  </si>
  <si>
    <t>ROCEFIN IM 500 MG 1 FAMP ANTIBIOTICO</t>
  </si>
  <si>
    <t>ROCEFIN IV 500 MG 1 FAMP</t>
  </si>
  <si>
    <t>ROFERON A 3MIO U 1 SERINGA</t>
  </si>
  <si>
    <t>ROFERON A 4,5MIO U 1 SERINGA</t>
  </si>
  <si>
    <t>ROFERON A 9MIO U 1 SERINGA</t>
  </si>
  <si>
    <t>ROHYPNOL 1 MG 20 COMP</t>
  </si>
  <si>
    <t>ROHYPNOL 1 MG 30 COMP</t>
  </si>
  <si>
    <t>TAMIFLU 30 MG 10 CAPS</t>
  </si>
  <si>
    <t>FOSFATO DE OSELTAMIVIR</t>
  </si>
  <si>
    <t>TAMIFLU 45 MG 10 CAPS</t>
  </si>
  <si>
    <t>TAMIFLU 75 MG 10 CAPS</t>
  </si>
  <si>
    <t>TARCEVA 100mg 30 comp</t>
  </si>
  <si>
    <t>TARCEVA 25mg 30 comp</t>
  </si>
  <si>
    <t>TECENTRIQ 1200MG DIL INFUS FA TRANSX20ML</t>
  </si>
  <si>
    <t>ATEZOLIZUMABE</t>
  </si>
  <si>
    <t>VALIUM 10 MG 20 COMP (B1)</t>
  </si>
  <si>
    <t>VALIUM 10 MG 30 COMP (B1)</t>
  </si>
  <si>
    <t>10MG 30CP</t>
  </si>
  <si>
    <t>DIAZEPAM</t>
  </si>
  <si>
    <t>VALIUM 5 MG 20 COMP (B1)</t>
  </si>
  <si>
    <t>VALIUM 5 MG 30 COMP (B1)</t>
  </si>
  <si>
    <t>5MG 30CP</t>
  </si>
  <si>
    <t>VASCASE 1,0 MG 28 CLAQ</t>
  </si>
  <si>
    <t>VASCASE 2,5 MG 28 CLAQ</t>
  </si>
  <si>
    <t>VASCASE 5,0 MG 28 CLAQ</t>
  </si>
  <si>
    <t>VASCASE PLUS 5/12,5 MG 28 CLAQ</t>
  </si>
  <si>
    <t>VESANOID 10 MG 100 CAPS GEL (C2)</t>
  </si>
  <si>
    <t>OMNIC OCAS 0,4MG 10 COM</t>
  </si>
  <si>
    <t>ASTELLAS FARMA BRASIL IMPORT. E DISTRIB. DE MEDIC. LTDA</t>
  </si>
  <si>
    <t>ASTELLAS PHARMA</t>
  </si>
  <si>
    <t>CLORIDRATO DE TANSULOSINA</t>
  </si>
  <si>
    <t>OMNIC OCAS 0,4MG 30 COM</t>
  </si>
  <si>
    <t>OMNIC OCAS 0,4MG 60 COM</t>
  </si>
  <si>
    <t>PROGRAF CAP 1MG 10X10 JCBR</t>
  </si>
  <si>
    <t xml:space="preserve">TACROLIMO  </t>
  </si>
  <si>
    <t>TACROLIMO MONOIDRATADO</t>
  </si>
  <si>
    <t>PROGRAF CAP 5MG  5X10 JCBR</t>
  </si>
  <si>
    <t>PROGRAF XL CAP 1 5X10 JCBR</t>
  </si>
  <si>
    <t>PROGRAF XL CAP 5 5X10 JCBR</t>
  </si>
  <si>
    <t>PROGRAF INF AMP 5/1 1X10 JCBR</t>
  </si>
  <si>
    <t>IMUNOSUPRESSOR</t>
  </si>
  <si>
    <t>MYRBETRIC TAB 25MG 3X10</t>
  </si>
  <si>
    <t>ANTIESPASMODICO</t>
  </si>
  <si>
    <t>MIRABEGRONA</t>
  </si>
  <si>
    <t>MYRBETRIC TAB 50MG 1X10</t>
  </si>
  <si>
    <t>BEXIGA IMPERATIVA</t>
  </si>
  <si>
    <t>MYRBETRIC TAB 50MG 3X10</t>
  </si>
  <si>
    <t>50MG 3X10</t>
  </si>
  <si>
    <t>MYCAMINE 50MG/FRASCO</t>
  </si>
  <si>
    <t>SANDOZ DO BRAZIL INDÚSTRIA FARMACÊUTICA LTDA</t>
  </si>
  <si>
    <t>SANDOZ</t>
  </si>
  <si>
    <t>30042099.</t>
  </si>
  <si>
    <t>MEDICAMENTOS (EXCETO OS PRODUTOS DAS POSIÇÕES 3002, 3005 OU 3006) CONSTITUÍDOS POR PRODUTOS MISTURADOS OU NÃO MISTURADOS, PREPARADOS PARA FINS TERAPÊUTICOS OU PROFILÁTICOS, APRESENTADOS EM DOSES (INCLUÍDOS OS DESTINADOS A SEREM ADMINISTRADOS POR VIA PERCUTÂNEA) OU ACONDICIONADOS PARA VENDA A RETALHO - CONTENDO OUTROS ANTIBIÓTICOS - OUTROS - OUTROS</t>
  </si>
  <si>
    <t>50MG/FRASO</t>
  </si>
  <si>
    <t>ANTIFÚNGICO</t>
  </si>
  <si>
    <t xml:space="preserve">MICAFUNGINA </t>
  </si>
  <si>
    <t>MICAFUNGINA SÓDICA</t>
  </si>
  <si>
    <t>MYCAMINE 100MG/FRASCO</t>
  </si>
  <si>
    <t>VESICARE 5MG 10 COMP</t>
  </si>
  <si>
    <t>SUCCINATO DE SOLIFENACINA</t>
  </si>
  <si>
    <t>VESICARE 5MG 30 COMP</t>
  </si>
  <si>
    <t>30044090.</t>
  </si>
  <si>
    <t>VESICARE 10MG 10 COMP</t>
  </si>
  <si>
    <t>VESICARE 10MG 30 COMP</t>
  </si>
  <si>
    <t>XTANDI 40MG 120 CÁPSULAS</t>
  </si>
  <si>
    <t>BR12599</t>
  </si>
  <si>
    <t>ENZALUTAMIDA</t>
  </si>
  <si>
    <t>VESOMNI 6MG + 0,4MG 10 COM</t>
  </si>
  <si>
    <t>SUCCINATO DE SOLIFENACINA;CLORIDRATO DE TANSULOSINA</t>
  </si>
  <si>
    <t>VESOMNI 6MG + 0,4MG 30 COM</t>
  </si>
  <si>
    <t>ALBIOMIN 200G/LT SOL.INJ.1FA 100ML</t>
  </si>
  <si>
    <t>REGULADOR DE SANGUE</t>
  </si>
  <si>
    <t>ALBUMINA HUMANA</t>
  </si>
  <si>
    <t>ALBIOMIN 200G/LT SOL.INJ.1FA 50ML</t>
  </si>
  <si>
    <t>HEPATECT IV 10ML</t>
  </si>
  <si>
    <t>30021236.</t>
  </si>
  <si>
    <t>PRODUTOS FARMACÊUTICOS - SANGUE HUMANO; SANGUE ANIMAL PREPARADO PARA USOS TERAPÊUTICOS, PROFILÁTICOS OU DE DIAGNÓSTICO; ANTISSOROS, OUTRAS FRAÇÕES DO SANGUE E PRODUTOS IMUNOLÓGICOS, MESMO MODIFICADOS OU OBTIDOS POR VIA BIOTECNOLÓGICA; VACINAS, TOXINAS, CULTURAS DE MICRORGANISMOS (EXCETO LEVEDURAS) E PRODUTOS SEMELHANTES. - SOROALBUMINA HUMANA</t>
  </si>
  <si>
    <t>IMUNOGLOBULINA HUMANA ANTI-HEPATITE B</t>
  </si>
  <si>
    <t>INTRATECT 50MG/ML SOL.INJ.100ML</t>
  </si>
  <si>
    <t>INTRATECT 50MG/ML SOL.INJ.200ML</t>
  </si>
  <si>
    <t>IMUNOMODULADOR</t>
  </si>
  <si>
    <t>INTRATECT 50MG/ML SOL.INJ.20ML</t>
  </si>
  <si>
    <t>INTRATECT 50MG/ML SOL.INJ.50ML</t>
  </si>
  <si>
    <t>ADALAT 10mg cap gel al/al x60</t>
  </si>
  <si>
    <t>BAYER S/A</t>
  </si>
  <si>
    <t>ADALAT OROS20MG COM CT AL/ALX30</t>
  </si>
  <si>
    <t>ADALAT OROS30MG COM CT AL/ALX15</t>
  </si>
  <si>
    <t>ADALAT OROS30MG COM CT AL/ALX30</t>
  </si>
  <si>
    <t>ADALAT OROS60MG COM CT AL/ALX30</t>
  </si>
  <si>
    <t>ADALAT RETARD10MG REV CT PLAST OPCX30</t>
  </si>
  <si>
    <t>ADALAT RETARD20mg al/plast opc x30</t>
  </si>
  <si>
    <t>ADEMPAS0,5MG REV CT AL PLAS TRANSX42</t>
  </si>
  <si>
    <t>ANTIHIPERTENSIVO PULMONAR</t>
  </si>
  <si>
    <t>RIOCIGUATE</t>
  </si>
  <si>
    <t>ADEMPAS1,0MG REV CT AL PLAS TRANSX42</t>
  </si>
  <si>
    <t>ADEMPAS 1,5MG REV CT AL PLAS TRANSX42</t>
  </si>
  <si>
    <t>ADEMPAS 2,0MG REV CT AL PLAS TRANSX42</t>
  </si>
  <si>
    <t>ADEMPAS 2,5MG REV CT AL PLAS TRANSX42</t>
  </si>
  <si>
    <t>ADEMPAS1,5MG REV CT AL PLAS TRANSX84</t>
  </si>
  <si>
    <t>ADEMPAS 2,0MG REV CT AL PLAS TRANSX84</t>
  </si>
  <si>
    <t>ADEMPAS 2,5MG REV CT AL PLAS TRANSX84</t>
  </si>
  <si>
    <t>ADVANTAN 1mg/ml gotx20ml</t>
  </si>
  <si>
    <t>ADVANTAN 1MG/G CREM DERM BG ALX15G</t>
  </si>
  <si>
    <t>ADVANTAN 1MG/G LOC CREM BG ALX20G</t>
  </si>
  <si>
    <t>AFRIN 0,5MG NAS FR SPR PLAS OPCX10ML</t>
  </si>
  <si>
    <t xml:space="preserve">ANTICONGESTIONANTE </t>
  </si>
  <si>
    <t>AFRIN 0,250mg gotx20ml </t>
  </si>
  <si>
    <t>AFRIN 0,5MG NAS FR SPR PLAS OPCX30ML</t>
  </si>
  <si>
    <t>ALLURENE 2MG ENV AL PLAS VERDEX28</t>
  </si>
  <si>
    <t>REPOSITOR HORMONAL</t>
  </si>
  <si>
    <t>DIENOGESTE</t>
  </si>
  <si>
    <t>ANDROCUR 50MG CT AL PLAS INCX20</t>
  </si>
  <si>
    <t>ACETATO DE CIPROTERONA</t>
  </si>
  <si>
    <t>ANDROCUR 100mg bl incx20</t>
  </si>
  <si>
    <t>ANGELIQ 1mg+2mg rev pvcx28</t>
  </si>
  <si>
    <t>DROSPIRENONA</t>
  </si>
  <si>
    <t>DROSPIRENONA;ESTRADIOL HEMI-HIDRATADO</t>
  </si>
  <si>
    <t>AROVIT 50000UI DRG PLAS AMBX30</t>
  </si>
  <si>
    <t>VITAMINA A</t>
  </si>
  <si>
    <t>ASPIRINA MICR 500mg RevLibMod</t>
  </si>
  <si>
    <t>ÁCIDO ACETILSALICÍLICO</t>
  </si>
  <si>
    <t>ASPIRINA MICR 500Mg</t>
  </si>
  <si>
    <t xml:space="preserve">Fração de venda 1 bl x 4 </t>
  </si>
  <si>
    <t>ASPIRINA 500MG PVC/ACLARX100</t>
  </si>
  <si>
    <t xml:space="preserve">Fração de venda 1 bl x 10 </t>
  </si>
  <si>
    <t>ASPIRINA 500mg pvc/aclarx20</t>
  </si>
  <si>
    <t>ASPIRINA-C EFER400+240MG 5ENV X2LIMAO</t>
  </si>
  <si>
    <t>ÁCIDO ACETILSALICÍLICO;ÁCIDO ASCÓRBICO</t>
  </si>
  <si>
    <t>Fração de venda 1 env x 2</t>
  </si>
  <si>
    <t>ASPIRINA-C EFER400+240mg 50env</t>
  </si>
  <si>
    <t>ASPIRINA PREVENT100MG AL/ALX30</t>
  </si>
  <si>
    <t>ASPIRINA PREVENT300mg al/alx30</t>
  </si>
  <si>
    <t>AVADEN 1MG REV/1MG+0,025MG CALENDX28</t>
  </si>
  <si>
    <t>AVALOX 1,6mg/ml plasx250ml</t>
  </si>
  <si>
    <t>AVALOX 400mg al/alx5</t>
  </si>
  <si>
    <t>CLORIDRATO DE MOXIFLOXACINO</t>
  </si>
  <si>
    <t>AVALOX 400mg al/alx7</t>
  </si>
  <si>
    <t>AZELAN 150mg/g gel alx15g</t>
  </si>
  <si>
    <t>ANTIACNEICO</t>
  </si>
  <si>
    <t>AZELAN 150mg/g gel alx30g</t>
  </si>
  <si>
    <t>AZELAN 200mg/g crem derm alx30g</t>
  </si>
  <si>
    <t>BAYCUTEN N10 mg/g+0,443mg/g crem</t>
  </si>
  <si>
    <t>CLOTRIMAZOL</t>
  </si>
  <si>
    <t>21-ACETATO DE DEXAMETASONA;CLOTRIMAZOL</t>
  </si>
  <si>
    <t>BENEROC drg pvdc transx100</t>
  </si>
  <si>
    <t>SUPLEMENTO VITAMÍNICO</t>
  </si>
  <si>
    <t>MONONITRATO DE TIAMINA;NICOTINAMIDA;PANTOTENATO DE CÁLCIO;RIBOFLAVINA;CLORIDRATO DE PIRIDOXINA</t>
  </si>
  <si>
    <t>BENERVA 300mg plas incx30</t>
  </si>
  <si>
    <t>BERLISON 10mg/g crem alx15g</t>
  </si>
  <si>
    <t>BERLISON 10mg/g crem alx30g</t>
  </si>
  <si>
    <t>BETAFERON 9,6po inj15ct1fa+agul+2len</t>
  </si>
  <si>
    <t>BETAINTERFERONA 1B</t>
  </si>
  <si>
    <t>BI-NERISONA 1,0+10mg cream alx15g</t>
  </si>
  <si>
    <t>VALERATO DE DIFLUCORTOLONA</t>
  </si>
  <si>
    <t>BONEFÓS 60mg/ml inj 5amp incx5ml</t>
  </si>
  <si>
    <t>ANTIOSTEOPORÓTICO</t>
  </si>
  <si>
    <t>CAFIASPIRINA®650+65 mg al/alx100</t>
  </si>
  <si>
    <t xml:space="preserve">ANALGÉSICO </t>
  </si>
  <si>
    <t>CAFEÍNA;ÁCIDO ACETILSALICÍLICO</t>
  </si>
  <si>
    <t>Fração de venda 1 bl x 4</t>
  </si>
  <si>
    <t>CANESTEN®10mg/g crem x 20 g</t>
  </si>
  <si>
    <t>ANTIFUNGICO</t>
  </si>
  <si>
    <t>CANESTEN®10mg/ml top fr opc gotx30ml</t>
  </si>
  <si>
    <t xml:space="preserve">CANESTEN®10mg/ml top fr sprayx30ml </t>
  </si>
  <si>
    <t>CICLOPRIMOGYNA®2MG DRG/2MG+0,25MG</t>
  </si>
  <si>
    <t xml:space="preserve">ESTRADIOL </t>
  </si>
  <si>
    <t>LEVONORGESTREL;VALERATO DE ESTRADIOL</t>
  </si>
  <si>
    <t>CIPRO®0,2% inj pox100ml-rest hosp</t>
  </si>
  <si>
    <t>CIPRO®0,2% inj pox200ml-rest hosp</t>
  </si>
  <si>
    <t>CIPRO®500mg plas incx6</t>
  </si>
  <si>
    <t>CLORIDRATO DE CIPROFLOXACINO</t>
  </si>
  <si>
    <t>CIPRO®XR500mg mult lib prol  incx3</t>
  </si>
  <si>
    <t>CIPRO®XR500mg mult incx7</t>
  </si>
  <si>
    <t>CIPRO®XR1000mg incx3</t>
  </si>
  <si>
    <t>CIPRO®XR1000mg incx7</t>
  </si>
  <si>
    <t>CLARITIN®10mg transpx6</t>
  </si>
  <si>
    <t>CLARITIN®10mg transpx12</t>
  </si>
  <si>
    <t>CLARITIN®1mg/ml xpe ambx100ml</t>
  </si>
  <si>
    <t>CLARITIN® D1,0mg/ml+12,0mg/mL</t>
  </si>
  <si>
    <t>CLIANE®2mg+1mg calend incx28</t>
  </si>
  <si>
    <t>ACETATO DE NORETISTERONA</t>
  </si>
  <si>
    <t>CLIMENE®2mg drg/2mg+1mgcalendx11+10</t>
  </si>
  <si>
    <t>DIANE®352mg+0,035mg incx21</t>
  </si>
  <si>
    <t>ANTICONCEPCIONAL</t>
  </si>
  <si>
    <t>ETINILESTRADIOL</t>
  </si>
  <si>
    <t>ACETATO DE CIPROTERONA;ETINILESTRADIOL</t>
  </si>
  <si>
    <t>DIANE®352mg+0,035mg incx63</t>
  </si>
  <si>
    <t>EPHYNAL®400mg gelx30</t>
  </si>
  <si>
    <t>ACETATO DE RACEALFATOCOFEROL</t>
  </si>
  <si>
    <t>EYLIA 40MG/ML INJ X 0,278ML</t>
  </si>
  <si>
    <t>30021590.1</t>
  </si>
  <si>
    <t>40MG/ML INJ X 0,278ML</t>
  </si>
  <si>
    <t>OUTROS MEDIC. C/ ACAO NO APARELHO VISUAL</t>
  </si>
  <si>
    <t>AFLIBERCEPTE</t>
  </si>
  <si>
    <t>FEMIANE®0,075mg+0,020mg cal21</t>
  </si>
  <si>
    <t>GESTODENO</t>
  </si>
  <si>
    <t>FLANAX®275mg incx20</t>
  </si>
  <si>
    <t>NAPROXENO SÓDICO</t>
  </si>
  <si>
    <t>FLANAX®275mg disp incx60</t>
  </si>
  <si>
    <t>Fração de venda 1 bl x 5</t>
  </si>
  <si>
    <t>FLANAX®550mg incx10</t>
  </si>
  <si>
    <t>FLANAX®550mg disp incx20</t>
  </si>
  <si>
    <t>FLANAX®550mg disp incx60</t>
  </si>
  <si>
    <t>Fração de venda 1 bl x 2</t>
  </si>
  <si>
    <t>GADOVIST®604,72mg/ml inj x15ml</t>
  </si>
  <si>
    <t xml:space="preserve">CLASSIFICADOR DE LESÕES </t>
  </si>
  <si>
    <t>GADOBUTROL</t>
  </si>
  <si>
    <t>GINO CANESTEN®20mg/g crem vag 20g</t>
  </si>
  <si>
    <t>GINO CANESTEN®10mg/g crem vag</t>
  </si>
  <si>
    <t>GINO CANESTEN®500mg 1+aplic</t>
  </si>
  <si>
    <t>GLUCOBAY®50mg al/alx30</t>
  </si>
  <si>
    <t>GLUCOBAY®100mgal/alx30</t>
  </si>
  <si>
    <t>GYNERA®0,075mg+0,03mg incx 21</t>
  </si>
  <si>
    <t>GYNO ICADEN®10mg/g crem x40g 7 aplic</t>
  </si>
  <si>
    <t>NITRATO DE ISOCONAZOL</t>
  </si>
  <si>
    <t>GYNO ICADEN®ÓVULOS600mg ovulo</t>
  </si>
  <si>
    <t>GYNOTRAN®750mg+200mg</t>
  </si>
  <si>
    <t>ICACORT®1mg/g+10mg/g crem 30g</t>
  </si>
  <si>
    <t xml:space="preserve">NITRATO DE ISOCONAZOL </t>
  </si>
  <si>
    <t>ICADEN®10mg/g crem x20g</t>
  </si>
  <si>
    <t>ICADEN®10mg/ml gotx30ml</t>
  </si>
  <si>
    <t>ICADEN®10mg/ml opcx60ml</t>
  </si>
  <si>
    <t>LEVITRA®5mg incx4</t>
  </si>
  <si>
    <t xml:space="preserve">DISFUNÇÃO ERETIL </t>
  </si>
  <si>
    <t>LEVITRA®5mg al/al x4</t>
  </si>
  <si>
    <t>LEVITRA®10mg cart x2</t>
  </si>
  <si>
    <t>LEVITRA®10mg x2</t>
  </si>
  <si>
    <t>LEVITRA®10mg alx4</t>
  </si>
  <si>
    <t>LEVITRA®10mg al x 4</t>
  </si>
  <si>
    <t>LEVITRA®10mg plas incx1</t>
  </si>
  <si>
    <t>CLORIDRATO DE VARDENAFILA</t>
  </si>
  <si>
    <t>LEVITRA®20mg incx2</t>
  </si>
  <si>
    <t xml:space="preserve">LEVITRA®20mg incx4 </t>
  </si>
  <si>
    <t>LEVITRA®20mg incx8</t>
  </si>
  <si>
    <t>MAGNEVISTAN®469mg/ml 10fa vd inc x10ml</t>
  </si>
  <si>
    <t>30043999.1</t>
  </si>
  <si>
    <t>MEDICAMENTOS (EXCETO OS PRODUTOS DAS POSIÇÕES 30.02, 30.05 OU 30.06) CONSTITUÍDOS POR PRODUTOS MISTURADOS OU NÃO MISTURADOS, PREPARADOS PARA FINS TERAPÊUTICOS OU PROFILÁTICOS, APRESENTADOS EM DOSES (INCLUINDO OS DESTINADOS A SEREM ADMINISTRADOS POR VIA PERCUTÂNEA) OU ACONDICIONADOS PARA VENDA A RETALHO. - OUTROS, QUE CONTENHAM HORMÔNIOS OU OUTROS PRODUTOS DA POSIÇÃO 29.37: - OUTROS - QUE CONTENHAM ESTROGÊNIOS OU PROGESTOGÊNIOS, SEUS DERIVADOS OU ANÁLOGOS ESTRUTURAIS - OUTROS</t>
  </si>
  <si>
    <t>CONTRASTE (DIAGNOSTICO)</t>
  </si>
  <si>
    <t>GADOPENTETATO DE DIMEGLUMINA</t>
  </si>
  <si>
    <t>MAGNEVISTAN®469mg/ml incx15ml</t>
  </si>
  <si>
    <t>MAGNEVISTAN®469mg/ml x30ml</t>
  </si>
  <si>
    <t>MAGNEVISTAN®469mg/ml 100ml</t>
  </si>
  <si>
    <t>MESIGYNA®50mg/ml+5mg/ml</t>
  </si>
  <si>
    <t>ENANTATO DE NORETISTERONA;VALERATO DE ESTRADIOL</t>
  </si>
  <si>
    <t>MICROVLAR®0,15mg+0,03m transx21</t>
  </si>
  <si>
    <t>MIRANOVA®0,10mg+0,02mg transx21</t>
  </si>
  <si>
    <t>MIRELLE®0,06mg+0,015mg calendx24</t>
  </si>
  <si>
    <t>GESTODENO;ETINILESTRADIOL</t>
  </si>
  <si>
    <t>MIRENA 52MG DIU-BL PETG</t>
  </si>
  <si>
    <t>30066000.</t>
  </si>
  <si>
    <t>Preparações químicas contraceptivas à base de hormônios, de outros produtos da posição 29.37 ou de espermicidas</t>
  </si>
  <si>
    <t>52MG DIU-BL PETG</t>
  </si>
  <si>
    <t>LEVONORGESTREL 52 MG</t>
  </si>
  <si>
    <t>NATELE®cap gel incx14</t>
  </si>
  <si>
    <t>SUPLEMENTO VITAMÍNICO-MINERAL</t>
  </si>
  <si>
    <t>NATELE®cap gel incx28</t>
  </si>
  <si>
    <t>MONONITRATO DE TIAMINA;NICOTINAMIDA;PALMITATO DE RETINOL;ACETATO DE TOCOFEROL;RIBOFLAVINA;CLORIDRATO DE PIRIDOXINA;ÁCIDO ASCÓRBICO;CIANOCOBALAMINA;FUMARATO FERROSO;ÁCIDO FÓLICO;ÓXIDO DE ZINCO;COLECALCIFEROL</t>
  </si>
  <si>
    <t>NEBIDO®250 mg/ml ambx4ml</t>
  </si>
  <si>
    <t>NEOVLAR®0,25mg 0,05mg transx21</t>
  </si>
  <si>
    <t>OCERAL¿10mg/g crem 20g</t>
  </si>
  <si>
    <t>PRIMOGYNA®1mg drg incx28</t>
  </si>
  <si>
    <t>30043939.</t>
  </si>
  <si>
    <t>PRIMOGYNA®2mg drg incx28</t>
  </si>
  <si>
    <t>30043939.1</t>
  </si>
  <si>
    <t>PRIMOLUT® NOR10mg incx30</t>
  </si>
  <si>
    <t>PRIMOSISTON®2mg+0,01mg PVC/CTFE</t>
  </si>
  <si>
    <t>PRIMOVIST®181,43mg/ml incx10 ml</t>
  </si>
  <si>
    <t>GADOXETATO DISSÓDICO</t>
  </si>
  <si>
    <t>PROTOVIT  PLUSSOL CGT X20ML</t>
  </si>
  <si>
    <t xml:space="preserve"> VITAMINA B1 (CLORIDRATO DE TIAMINA)</t>
  </si>
  <si>
    <t>NICOTINAMIDA;CLORIDRATO DE TIAMINA;ACETATO DE RACEALFATOCOFEROL;ERGOCALCIFEROL;PALMITATO DE RETINOL;DEXPANTENOL;CLORIDRATO DE PIRIDOXINA;ÁCIDO ASCÓRBICO;BIOTINA;FOSFATO SÓDICO DE RIBOFLAVINA</t>
  </si>
  <si>
    <t>PROVIRON®25mg incx20</t>
  </si>
  <si>
    <t>QLAIRA® revA+revB+revC+revD26</t>
  </si>
  <si>
    <t>DIENOGESTE;VALERATO DE ESTRADIOL</t>
  </si>
  <si>
    <t>REDOXON®2g plast x10</t>
  </si>
  <si>
    <t>ÁCIDO ASCÓRBICO</t>
  </si>
  <si>
    <t>REDOXON®1g plast x10</t>
  </si>
  <si>
    <t>REDOXON®1g plas x 30</t>
  </si>
  <si>
    <t>REDOXON®200mg/ml cgt x20ml</t>
  </si>
  <si>
    <t>REDOXON®Kit Redoxon Gotas</t>
  </si>
  <si>
    <t>REDOXON®Kit Redoxon Laranja</t>
  </si>
  <si>
    <t>REDOXON® ZINCO1000mg+10mg plasx10</t>
  </si>
  <si>
    <t>REDOXON® ZINCO1000mg+10mg</t>
  </si>
  <si>
    <t>REDOXON® ZINCOKit Redoxon</t>
  </si>
  <si>
    <t>SARIDON®250mg+150mg+50mg</t>
  </si>
  <si>
    <t>PARACETAMOL+ CAFEÍNA</t>
  </si>
  <si>
    <t>STIVARGA 40MG OPCX84</t>
  </si>
  <si>
    <t>REGORAFENIBE</t>
  </si>
  <si>
    <t>ULTRAPROCT LDO¿1mg+40mg</t>
  </si>
  <si>
    <t>ULTRAPROCT LDO¿1mg/g+20mg/g 30g+aplic</t>
  </si>
  <si>
    <t>ULTRAVIST®623,40mg/ml 50ml</t>
  </si>
  <si>
    <t>IOPROMIDA</t>
  </si>
  <si>
    <t>ULTRAVIST®623,40mg/ml x100ml</t>
  </si>
  <si>
    <t>ULTRAVIST®623,40mg/ml x200ml</t>
  </si>
  <si>
    <t>ULTRAVIST®623,40mg/ml x500ml</t>
  </si>
  <si>
    <t>ULTRAVIST®768,86mg/ml x50ml</t>
  </si>
  <si>
    <t>ULTRAVIST®768,86mg/ml x100ml</t>
  </si>
  <si>
    <t>ULTRAVIST®768,86mg/ml x200ml</t>
  </si>
  <si>
    <t>XARELTO 10MG X30</t>
  </si>
  <si>
    <t>RIVAROXABANA</t>
  </si>
  <si>
    <t>XARELTO 10MG X 10</t>
  </si>
  <si>
    <t>XARELTO 15MG X 14</t>
  </si>
  <si>
    <t>XARELTO 15MG X 28</t>
  </si>
  <si>
    <t>XARELTO 20MG X 14 </t>
  </si>
  <si>
    <t>XARELTO 20MG X 28</t>
  </si>
  <si>
    <t>XOFIGO®1100 kbq/ml X6 ml (*)</t>
  </si>
  <si>
    <t>CLORETO DE RÁDIO (223 RA)</t>
  </si>
  <si>
    <t>YASMIN®3mg+0,03mg x21</t>
  </si>
  <si>
    <t>ETINILESTRADIOL;DROSPIRENONA</t>
  </si>
  <si>
    <t xml:space="preserve">YASMIN®3mg+0,03mg x21+7 </t>
  </si>
  <si>
    <t>YASMIN®3mg+0,03mg x63</t>
  </si>
  <si>
    <t>YASMIN®3mg+0,03mg x63+21</t>
  </si>
  <si>
    <t>YAZ®3mg+0,02mg x24</t>
  </si>
  <si>
    <t>CLATRATO DE ETINILESTRADIOL BETACICLODEXTRINA;DROSPIRENONA</t>
  </si>
  <si>
    <t>YAZ®3mg +0,02mg 4 placebo</t>
  </si>
  <si>
    <t>YAZ® FLEX3mg+0,02mg x30</t>
  </si>
  <si>
    <t>ACETATO PREDNISOLONA10,0MG/ML CGT X 5ML</t>
  </si>
  <si>
    <t>ACETATO DE PREDNISOLONA</t>
  </si>
  <si>
    <t>ACLASTA 5MG/100ML INJ PLAS X 100 ML</t>
  </si>
  <si>
    <t>REABSORÇÃO ÓSSEA</t>
  </si>
  <si>
    <t>ANAFRANIL 25MG DRG CT BL AL PLAS X 20</t>
  </si>
  <si>
    <t>ANTIDEPRESSIVO</t>
  </si>
  <si>
    <t>ANAFRANIL 75MG COM PLAS INC X 20</t>
  </si>
  <si>
    <t>ANAFRANIL 25MG COM REV TRANS X 30</t>
  </si>
  <si>
    <t>ANAFRANIL 25MG COM REV TRANS X 60</t>
  </si>
  <si>
    <t>ANESTALCON 5,0MG/ML OPC GOT X 5 ML</t>
  </si>
  <si>
    <t xml:space="preserve">ANESTÉSICO </t>
  </si>
  <si>
    <t>CLORIDRATO DE PROXIMETACAÍNA</t>
  </si>
  <si>
    <t>APRESOLINA 50MG DRG INC X 20</t>
  </si>
  <si>
    <t>50MG DRG INC X 20</t>
  </si>
  <si>
    <t>CLORIDRATO DE HIDRALAZINA</t>
  </si>
  <si>
    <t>APRESOLINA 25MG DRG X 20</t>
  </si>
  <si>
    <t>25MG DRG X 20</t>
  </si>
  <si>
    <t>ARZERRA 20MG/ML INC X 5 ML</t>
  </si>
  <si>
    <t>ARZERRA 20MG/ML X 50 ML</t>
  </si>
  <si>
    <t>AZOPT 10MG/ML SUSP OFTAL X 5 ML</t>
  </si>
  <si>
    <t xml:space="preserve">ANTIHIPERTENSIVO OCULAR </t>
  </si>
  <si>
    <t>ABATACEPTE</t>
  </si>
  <si>
    <t>AZORGA 10MG/ML+5,0MG/ML X 5 ML</t>
  </si>
  <si>
    <t>MALEATO DE TIMOLOL</t>
  </si>
  <si>
    <t>MALEATO ÁCIDO DE TIMOLOL;BRINZOLAMIDA</t>
  </si>
  <si>
    <t>AZORGA 10MG/ML+5MG/ML X 6 ML</t>
  </si>
  <si>
    <t>TIMOLOL</t>
  </si>
  <si>
    <t>BETOPTIC 5,0MG/ML GOT X 5 ML</t>
  </si>
  <si>
    <t>BETOPTIC S 2,5MG/ML OPC X 5 ML</t>
  </si>
  <si>
    <t>CLORIDRATO DE BETAXOLOL</t>
  </si>
  <si>
    <t>CATAFLAM 44,94MG/ML OPC GOT X 20 ML</t>
  </si>
  <si>
    <t>DICLOFENACO POTÁSSICO</t>
  </si>
  <si>
    <t>CATAFLAM 1,8MG/ML X 120ML MORANGO</t>
  </si>
  <si>
    <t>DICLOFENACO ÁCIDO</t>
  </si>
  <si>
    <t>CATAFLAM 50MG DRG X 20</t>
  </si>
  <si>
    <t>DICLOFENACO DIETILAMÔNIO</t>
  </si>
  <si>
    <t>CATAFLAM 50MG DRG X 10</t>
  </si>
  <si>
    <t>CATAFLAM D 44,3MG INC X 20</t>
  </si>
  <si>
    <t>CERTICAN 1,00MG CT BL AL/AL X60</t>
  </si>
  <si>
    <t>CERTICAN 1,00MG CT BL AL/AL X60-GOV</t>
  </si>
  <si>
    <t>CERTICAN 0,75MG CT BL AL/AL X60</t>
  </si>
  <si>
    <t>CERTICAN 0,75MG CT BL AL/AL X60-GOV</t>
  </si>
  <si>
    <t>CERTICAN 0,50MG CT BL AL/AL X60</t>
  </si>
  <si>
    <t>CERTICAN 0,50MG CT BL AL/AL X60-GOV</t>
  </si>
  <si>
    <t>CERUMIN 0,4MG/ML+40MG/ML 8ML</t>
  </si>
  <si>
    <t>TROLAMINA</t>
  </si>
  <si>
    <t>HIDROXIQUINOLINA;TROLAMINA</t>
  </si>
  <si>
    <t>CILODEX 3,0MG/ML+1,0MG/ML 5ML</t>
  </si>
  <si>
    <t>CILODEX 3MG/G+1MG/G 3,5 G</t>
  </si>
  <si>
    <t>CILOXAN 3MG/ML GOT X 5 ML</t>
  </si>
  <si>
    <t>CLORIDRATO DE CIPROFLOXACINO MONOIDRATADO</t>
  </si>
  <si>
    <t>CILOXAN 3,0MG/ML GOT X 5 ML</t>
  </si>
  <si>
    <t>CLARIL 0,25MG/ML+3,0MG/ML X 15 ML</t>
  </si>
  <si>
    <t>CLORIDRATO DE NAFAZOLINA;MALEATO DE FENIRAMINA</t>
  </si>
  <si>
    <t>CLAROFT 0,12MG/ML GOT X 15 ML</t>
  </si>
  <si>
    <t>VASOCONSTRITORES</t>
  </si>
  <si>
    <t>CLORIDRATO DE NAFAZOLINA</t>
  </si>
  <si>
    <t>CLOXAZOLAM 1MG AL/AL X 20</t>
  </si>
  <si>
    <t>ANSIOLITICO</t>
  </si>
  <si>
    <t>CLOXAZOLAM 2MG AL/AL X 20</t>
  </si>
  <si>
    <t>CLOXAZOLAM 4MG AL/AL X 20</t>
  </si>
  <si>
    <t>CODATEN 50MG+50MG INC X 10</t>
  </si>
  <si>
    <t>DICLOFENACO SÓDICO;FOSFATO DE CODEÍNA HEMI-HIDRATADO</t>
  </si>
  <si>
    <t>COMTAN 200MG OPC X 30</t>
  </si>
  <si>
    <t>ANTIPARKINSONIANOS</t>
  </si>
  <si>
    <t>DEXTROTARTARATO BRIMONIDINA 2,0 MG/ML</t>
  </si>
  <si>
    <t>TARTARATO DE BRIMONIDINA</t>
  </si>
  <si>
    <t>DIOVAN 80MG AL/AL X 28</t>
  </si>
  <si>
    <t>VALSARTANA</t>
  </si>
  <si>
    <t>DIOVAN 160MG AL/AL X 14</t>
  </si>
  <si>
    <t>DIOVAN 160MG AL/AL X 28 CE</t>
  </si>
  <si>
    <t xml:space="preserve">DIOVAN 320MG AL/AL x 14 </t>
  </si>
  <si>
    <t>VALSARTANA;BESILATO DE ANLODIPINO</t>
  </si>
  <si>
    <t>DIOVAN 320MG AL/AL X 28 CE</t>
  </si>
  <si>
    <t>320MG C/28</t>
  </si>
  <si>
    <t>DIOVAN 40MG AL/AL X 28</t>
  </si>
  <si>
    <t>NAO</t>
  </si>
  <si>
    <t>DIOVAN AMLO FIX80MG+5MG AL/AL X 28</t>
  </si>
  <si>
    <t>DIOVAN AMLO FIX160MG+5MG AL/AL X 14</t>
  </si>
  <si>
    <t>DIOVAN AMLO FIX160MG+5MG AL/AL X 28 COMP</t>
  </si>
  <si>
    <t>160MG+5M C/28</t>
  </si>
  <si>
    <t>DIOVAN AMLO FIX160MG+10MG AL/AL X 28COMP</t>
  </si>
  <si>
    <t>160MG+10MG CX/28</t>
  </si>
  <si>
    <t>DIOVAN AMLO FIX320MG+5MG AL/AL X 14</t>
  </si>
  <si>
    <t>CLORIDRATO DE OXICODONA</t>
  </si>
  <si>
    <t>DIOVAN AMLO FIX320MG+5MG AL/AL X 28 COMP</t>
  </si>
  <si>
    <t>320MG+5MG AL/AL X 28 COMP</t>
  </si>
  <si>
    <t>DIOVAN AMLO FIX320MG+10MG AL/AL X 28COMP</t>
  </si>
  <si>
    <t>DIOVAN HCT 80/12,5MG X 28COMP</t>
  </si>
  <si>
    <t>VALSARTANA + HIDROCLOROTIAZIDA</t>
  </si>
  <si>
    <t>VALSARTANA;HIDROCLOROTIAZIDA</t>
  </si>
  <si>
    <t>DIOVAN HCT 160/12,5MG X 14 COMP</t>
  </si>
  <si>
    <t>DIOVAN HCT160/12,5MG X 28 COMP</t>
  </si>
  <si>
    <t>DIOVAN HCT160/25MG X 28 COMP</t>
  </si>
  <si>
    <t>DIOVAN HCT320MG+12,5MG X 14</t>
  </si>
  <si>
    <t>DIOVAN HCT 320MG/12,5MG X 28 COMP</t>
  </si>
  <si>
    <t>DIOVAN HCT 320MG/25MG X 28 COMP</t>
  </si>
  <si>
    <t>320MF/25MG C\28</t>
  </si>
  <si>
    <t>DUO-TRAVATAN 0,04MG/ML GOT X 2,5 ML </t>
  </si>
  <si>
    <t>DUO-TRAVATAN 0,04MG/ML GOT X 5 ML </t>
  </si>
  <si>
    <t>ENTRESTO 24 MG + 26 MG 28 COMP</t>
  </si>
  <si>
    <t xml:space="preserve">INSUFICIÊNCIA CARDÍACA </t>
  </si>
  <si>
    <t>VALSARTANA/SACUBITRIL</t>
  </si>
  <si>
    <t>VALSARTANA;SACUBITRIL</t>
  </si>
  <si>
    <t>ENTRESTO 49 MG + 51 MG</t>
  </si>
  <si>
    <t>ENTRESTO 97 MG + 103 MG 28 COMP</t>
  </si>
  <si>
    <t>ENTRESTO 49 MG + 51 MG X 60COMP</t>
  </si>
  <si>
    <t>ENTRESTO 97 MG + 103 MG X 60COMP</t>
  </si>
  <si>
    <t>ESTALIS 50 MCG + 140 MGX 1</t>
  </si>
  <si>
    <t>ESTRADOT 0,390 MG (25 MCG/DIA)</t>
  </si>
  <si>
    <t>ESTRADOT 0,780 MG (50 MCG/DIA)</t>
  </si>
  <si>
    <t>ESTRADOT  1,560 MG (100 MCG/DIA)</t>
  </si>
  <si>
    <t>ESTRADIOL HEMI-HIDRATADO</t>
  </si>
  <si>
    <t>EXELON 2MG/ML X 120 ML + SER DOS</t>
  </si>
  <si>
    <t>ANTI ALZHEIMER</t>
  </si>
  <si>
    <t>EXELON 1,5MG CAP GEL X 28</t>
  </si>
  <si>
    <t>EXELON 3,0MG CAP GEL X 28</t>
  </si>
  <si>
    <t>EXELON 4,5MG CAP GEL X 28</t>
  </si>
  <si>
    <t>EXELON 6,0MG CAP GEL X 28</t>
  </si>
  <si>
    <t>EXELON 2 MG/ML X 50 ML + SER DOS</t>
  </si>
  <si>
    <t>EXELON PATCH9MG X 7 (4,6 MG / 24 H)</t>
  </si>
  <si>
    <t>EXELON PATCH 9MG/5CM2 (C1)</t>
  </si>
  <si>
    <t>RIVASTIGMINA</t>
  </si>
  <si>
    <t>EXELON PATCH18MG X 15 (9,5 MG / 24 H)</t>
  </si>
  <si>
    <t>EXELON PATCH18MG/10CM2 (C1)</t>
  </si>
  <si>
    <t>EXELON PATCH 27MG/15CM2 (C1)</t>
  </si>
  <si>
    <t>EXELON PATCH27MG x 30 (13,3 MG / 24 H)</t>
  </si>
  <si>
    <t>EXELON PATCH18MG X 7 (9,5MG / 24H)</t>
  </si>
  <si>
    <t>EXELON PATCH27MG X 7 (13,3MG / 24H)</t>
  </si>
  <si>
    <t>EXFORGE HCT 160MG+12,5 MG + 5 MG</t>
  </si>
  <si>
    <t xml:space="preserve">EXFORGE HCT 160MG+25 MG + 5 MG </t>
  </si>
  <si>
    <t xml:space="preserve">EXFORGE HCT 160MG+12,5 MG + 10 </t>
  </si>
  <si>
    <t xml:space="preserve">EXFORGE HCT 160MG+25 MG + 10 MG </t>
  </si>
  <si>
    <t xml:space="preserve">EXFORGE HCT 320MG+25 MG + 10 MG </t>
  </si>
  <si>
    <t xml:space="preserve">EXFORGE HCT 160MG+12,5 MG + 5 MG </t>
  </si>
  <si>
    <t>EXJADE 125MG COM ISP X 28</t>
  </si>
  <si>
    <t>AGENTE QUELANTE DE FERRO</t>
  </si>
  <si>
    <t>DEFERASIROX</t>
  </si>
  <si>
    <t>EXJADE 250MG COM DISP X 28</t>
  </si>
  <si>
    <t>EXJADE 500MG COM DISP X 28</t>
  </si>
  <si>
    <t>EXTAVIA 9,6MUI PÓ DIL X 1,2 ML</t>
  </si>
  <si>
    <t>CLORIDRATO DE FINGOLIMODE</t>
  </si>
  <si>
    <t>FLORATE 1,0MG/ML SUS GOT X 5 ML</t>
  </si>
  <si>
    <t>ACETATO DE FLUORMETOLONA</t>
  </si>
  <si>
    <t>FLOTAC 140MG CAP GEL CT 2  BL X 10</t>
  </si>
  <si>
    <t>DICLOFENACO COLESTIRAMINA</t>
  </si>
  <si>
    <t>FLOTAC 140MG CAP GEL DURA INC X 10</t>
  </si>
  <si>
    <t>FLOTAC 140MG CAP GEL DURA PLAS INC X 14</t>
  </si>
  <si>
    <t>FLOTAC 140MG CAP GEL DURA PLAS INC X 4</t>
  </si>
  <si>
    <t>FORADIL 12MCG CAP PO INAL X 60+INAL</t>
  </si>
  <si>
    <t xml:space="preserve">FORADIL 12MCG CAP PO INAL X 60 </t>
  </si>
  <si>
    <t>FORASEQ 12MCG PO X 60 + 200+ INALADOR</t>
  </si>
  <si>
    <t>FORASEQ 12MCG PO X 60 + 400+ INALADOR</t>
  </si>
  <si>
    <t>FORASEQ 12MCG PÓ X 20 + 400+ INALADOR</t>
  </si>
  <si>
    <t>FORASEQ 12MCG PO X 60 + 200X 60</t>
  </si>
  <si>
    <t>FORASEQ 12/400 MCG 60+60</t>
  </si>
  <si>
    <t>30043999.</t>
  </si>
  <si>
    <t>GALVUS 50MG C/ 28COMP</t>
  </si>
  <si>
    <t xml:space="preserve">VILDAGLIPTINA </t>
  </si>
  <si>
    <t>VILDAGLIPTINA</t>
  </si>
  <si>
    <t>GALVUS 50MG C/56COMP</t>
  </si>
  <si>
    <t>30042073.1</t>
  </si>
  <si>
    <t>MEDICAMENTOS (EXCETO OS PRODUTOS DAS POSIÇÕES 3002, 3005 OU 3006) CONSTITUÍDOS POR PRODUTOS MISTURADOS OU NÃO MISTURADOS, PREPARADOS PARA FINS TERAPÊUTICOS OU PROFILÁTICOS, APRESENTADOS EM DOSES (INCLUÍDOS OS DESTINADOS A SEREM ADMINISTRADOS POR VIA PERCUTÂNEA) OU ACONDICIONADOS PARA VENDA A RETALHO - CONTENDO OUTROS ANTIBIÓTICOS - QUE CONTENHAM POLIPEPTÍDIOS OU SEUS DERIVADOS - CICLOSPORINA A</t>
  </si>
  <si>
    <t>GALVUS 50MG CT BL AL/AL X 14</t>
  </si>
  <si>
    <t>GALVUS MET 50MG+500MG X 56</t>
  </si>
  <si>
    <t>GALVUS MET 50MG+850MG X 56</t>
  </si>
  <si>
    <t>GALVUS MET 50MG+1000MG X 56COMP</t>
  </si>
  <si>
    <t>VILDAGLIPTINA;CLORIDRATO DE METFORMINA</t>
  </si>
  <si>
    <t>GALVUS MET 50MG+500MG X 14</t>
  </si>
  <si>
    <t>GALVUS MET 50MG+850MG X 14</t>
  </si>
  <si>
    <t>GALVUS MET 50MG+1000MG X 14</t>
  </si>
  <si>
    <t>GILENYA 0,5MG CAPGEL x 28</t>
  </si>
  <si>
    <t>GLAUTIMOL 5,0MG/ML X 5 ML</t>
  </si>
  <si>
    <t>GLIVEC 400MG PVDC X 30</t>
  </si>
  <si>
    <t>GLIVEC 100MG X 60</t>
  </si>
  <si>
    <t>HIGROTON 25 MG  X 42</t>
  </si>
  <si>
    <t>HIGROTON 12,5 MG X 42</t>
  </si>
  <si>
    <t>HIGROTON 50 MG  X 28</t>
  </si>
  <si>
    <t>HYCAMTIN 4 MG PO LIOF TRANS</t>
  </si>
  <si>
    <t>ILARIS 150 MG PO LIOF CT1FA</t>
  </si>
  <si>
    <t>CANAQUINUMABE</t>
  </si>
  <si>
    <t>JAKAVI 5MG PLAS TRANS X 60</t>
  </si>
  <si>
    <t>5MG C/60</t>
  </si>
  <si>
    <t>RUXOLITINIBE</t>
  </si>
  <si>
    <t>FOSFATO DE RUXOLITINIBE</t>
  </si>
  <si>
    <t>JAKAVI 15MG PLAS TRANS X 60</t>
  </si>
  <si>
    <t>15MG C/60</t>
  </si>
  <si>
    <t>JAKAVI 20MG PLAS TRANS X 60</t>
  </si>
  <si>
    <t>LACRIMA PLUS 1,0 MG/ML X 15 ML</t>
  </si>
  <si>
    <t>LUBRIFICANTE OCULAR</t>
  </si>
  <si>
    <t>LAMISIL 250 MG X 14</t>
  </si>
  <si>
    <t>LAMISIL 250 MG X 28</t>
  </si>
  <si>
    <t>LESCOL XL 80 MG X 30</t>
  </si>
  <si>
    <t>ANTIDISLIPENICO</t>
  </si>
  <si>
    <t>LIORESAL 10 MG X 20</t>
  </si>
  <si>
    <t>ANTIESPÁTICO</t>
  </si>
  <si>
    <t>BACLOFENO</t>
  </si>
  <si>
    <t>LOPRESSOR 100 MG  X 10</t>
  </si>
  <si>
    <t>TAQUICARDIA</t>
  </si>
  <si>
    <t>LOPRESSOR 100 MG X 10</t>
  </si>
  <si>
    <t>LOTENSIN 10 MG X 14</t>
  </si>
  <si>
    <t>LOTENSIN 5 MG X 30</t>
  </si>
  <si>
    <t>LOTENSIN 10 MG X 30</t>
  </si>
  <si>
    <t>LUDIOMIL 25 MG X 20 (B2)</t>
  </si>
  <si>
    <t>LUDIOMIL 75 MG X 20</t>
  </si>
  <si>
    <t>MALEATO DE TIMOLOL 5,0 MG/ML</t>
  </si>
  <si>
    <t>MAXIDEX 1,0 MG/ML 5ML</t>
  </si>
  <si>
    <t>30043210.1</t>
  </si>
  <si>
    <t>HORMÔNIOS CORTICOSTERÓIDES</t>
  </si>
  <si>
    <t>DEXAMETASONA</t>
  </si>
  <si>
    <t>MAXIDEX 1,0 MG/G POM 3,5 G</t>
  </si>
  <si>
    <t>MAXITROL 1,0MG/ML+5,0MG/ML+6.000 UI/ML</t>
  </si>
  <si>
    <t>MAXITROL 1,0MG/G + 5,0MG/G+6.000 UI/G</t>
  </si>
  <si>
    <t>MEKINIST 0.5MG/DOSE REV FR OPC X 30</t>
  </si>
  <si>
    <t>30049049.3</t>
  </si>
  <si>
    <t>DIMETILSULFÓXIDO DE TRAMETINIBE</t>
  </si>
  <si>
    <t>MEKINIST 2MG/DOSE OPC X 30</t>
  </si>
  <si>
    <t>2MG/DOSE OPC X 30</t>
  </si>
  <si>
    <t>METHERGIN 0,2MG/ML INC X 1 ML</t>
  </si>
  <si>
    <t>ESTIMULANTE UTERINO</t>
  </si>
  <si>
    <t>MIACALCIC 200UI/DOSE NEB X 2 ML</t>
  </si>
  <si>
    <t>INIBIDOR OSTEOCLÁTICO</t>
  </si>
  <si>
    <t>MIACALCIC 100UI X 1 ML</t>
  </si>
  <si>
    <t>MIFLASONA 200MCG X 60 + INAL</t>
  </si>
  <si>
    <t>MIFLASONA 400MCG X 60 + INAL</t>
  </si>
  <si>
    <t>MIFLONIDE 200MCG X 60 + INAL</t>
  </si>
  <si>
    <t>MIFLONIDE 400MCG 60 + INAL</t>
  </si>
  <si>
    <t>MYDRIACYL 10MG/ML X 5 ML</t>
  </si>
  <si>
    <t>MIDRIÁTICO</t>
  </si>
  <si>
    <t>TROPICAMIDA</t>
  </si>
  <si>
    <t xml:space="preserve">MYFORTIC 180MG X 120 CE </t>
  </si>
  <si>
    <t>NEOTIAPIM 25MG X 14</t>
  </si>
  <si>
    <t>NEOTIAPIM 25 MG X 30</t>
  </si>
  <si>
    <t>NEOTIAPIM 100 MG X 14</t>
  </si>
  <si>
    <t>NEOTIAPIM 100 MG X 30</t>
  </si>
  <si>
    <t>NEOTIAPIM 200 MG X 30</t>
  </si>
  <si>
    <t>NEVANAC 1 MG/ML X 5 ML </t>
  </si>
  <si>
    <t xml:space="preserve">NEVANAC UNO 3 MG/ML </t>
  </si>
  <si>
    <t>OFTANE FRASCO 15ML</t>
  </si>
  <si>
    <t>OFTANE FRASCO 10ML</t>
  </si>
  <si>
    <t>OLCADIL 1 MG AL/AL X 30</t>
  </si>
  <si>
    <t>OLCADIL 2 MG AL/AL X 30</t>
  </si>
  <si>
    <t>OLCADIL 4 MG AL/AL X 30</t>
  </si>
  <si>
    <t>OLCADIL 1 MG AL/AL X 20</t>
  </si>
  <si>
    <t>OLCADIL 2 MG AL/AL X 20</t>
  </si>
  <si>
    <t>OLCADIL 4 MG AL/AL X 20</t>
  </si>
  <si>
    <t>ONBRIZE 150 AL/AL X 30+1INAL</t>
  </si>
  <si>
    <t>BRONCODILATADOR</t>
  </si>
  <si>
    <t>MALEATO DE INDACATEROL</t>
  </si>
  <si>
    <t>ONBRIZE 300 AL/AL X 30+1INAL</t>
  </si>
  <si>
    <t>ONBRIZE 300 AL/AL X 10+1INAL</t>
  </si>
  <si>
    <t>PAMELOR 25MG GEL X 20</t>
  </si>
  <si>
    <t>PAMELOR 50MG GEL X 20</t>
  </si>
  <si>
    <t>PAMELOR 75MG GEL X 20</t>
  </si>
  <si>
    <t>PAMELOR 2MG/ML X 100 ML</t>
  </si>
  <si>
    <t>PAMELOR 10MG GEL INC X 20</t>
  </si>
  <si>
    <t>PAMELOR 10MG GEL INC X 30</t>
  </si>
  <si>
    <t>PAMELOR 25MG GEL INC X 30</t>
  </si>
  <si>
    <t>PAMELOR 50MG GEL X 30</t>
  </si>
  <si>
    <t>PAMELOR 75MG GEL X 30</t>
  </si>
  <si>
    <t>PARLODEL 2,5MG X 28</t>
  </si>
  <si>
    <t>PATANOL 1,0MG/ML X 5 ML</t>
  </si>
  <si>
    <t>PATANOL S 2,0MG/ML X 2,5 ML </t>
  </si>
  <si>
    <t>ANTIALÉRGICO OCULAR</t>
  </si>
  <si>
    <t>PLAGREL 75 MG AL/AL X 14</t>
  </si>
  <si>
    <t>ANTIAGREGANTES PLAQUETÁRIOS</t>
  </si>
  <si>
    <t>PLAGREL 75 MG AL/AL X 28</t>
  </si>
  <si>
    <t>RASILEZ 150 MG AL/AL X 28</t>
  </si>
  <si>
    <t>RASILEZ 300 MG AL/AL X 28</t>
  </si>
  <si>
    <t>REVOLADE 25 MG AL/AL X 14</t>
  </si>
  <si>
    <t>ELTROMBOPAGUE OLAMINA</t>
  </si>
  <si>
    <t>RITALINA 10 MG AL AL X 60 (A3)</t>
  </si>
  <si>
    <t>PSICOESTIMULANTE</t>
  </si>
  <si>
    <t>RITALINA 10 MG AL AL X 30 (A3)</t>
  </si>
  <si>
    <t>CLORIDRATO DE METILFENIDATO</t>
  </si>
  <si>
    <t>RITALINA LA 20MG GEL C/MICROG X30 (A3)</t>
  </si>
  <si>
    <t>RITALINA LA 30MG GEL C/MICROG X 30 (A3)</t>
  </si>
  <si>
    <t>RITALINA LA 40MG GEL C/MICROG X 30 (A3)</t>
  </si>
  <si>
    <t>RITALINA LA 10MG GEL C/MICROG X 30 (A3)</t>
  </si>
  <si>
    <t>ROSULIB 10MG AL/AL X 10</t>
  </si>
  <si>
    <t>ROSULIB 20MG AL/AL X 30</t>
  </si>
  <si>
    <t>ROSULIB 10MG AL/AL X 30</t>
  </si>
  <si>
    <t>SANDIMMUN 50MG/ML X 1 ML</t>
  </si>
  <si>
    <t>CICLOSPARINA 50MG</t>
  </si>
  <si>
    <t>CICLOSPORINA</t>
  </si>
  <si>
    <t>SANDIMMUN 50MG/ML X 5 ML</t>
  </si>
  <si>
    <t>SANDIMMUN NEORAL 100 MG X 50</t>
  </si>
  <si>
    <t>SANDIMMUN NEORAL 50 MG X 50</t>
  </si>
  <si>
    <t>SANDIMMUN NEORAL 100 MG/ML 50 ML SL</t>
  </si>
  <si>
    <t>SANDIMMUN NEORAL 25 MG GEL X 50</t>
  </si>
  <si>
    <t>SANDOSTATIN 0,1 MG/ML CX 5 AMP</t>
  </si>
  <si>
    <t xml:space="preserve">HORMÔNIOS ANTICRESCIMENTO </t>
  </si>
  <si>
    <t>SANDOSTATIN 0,05 MG/ML 1 ML</t>
  </si>
  <si>
    <t>SANDOSTATIN LAR 20MGPO 2,5 ML</t>
  </si>
  <si>
    <t>SANDOSTATIN LAR 30MGPO 1 SER 2,5ML</t>
  </si>
  <si>
    <t>SANDOSTATIN LAR 10MGPO 2,0 ML</t>
  </si>
  <si>
    <t>SEEBRI 50MCG CAP C/PÓ INAL INALADOR </t>
  </si>
  <si>
    <t>BROMETO DE GLICOPIRRÔNIO</t>
  </si>
  <si>
    <t>SIMBRINZA 10,0 MG/ML+2,0MG 5 ML</t>
  </si>
  <si>
    <t>SIMBRINZA 10,0 MG/ML+2,0MG 8 ML</t>
  </si>
  <si>
    <t>TARTARATO DE BRIMONIDINA;BRINZOLAMIDA</t>
  </si>
  <si>
    <t>SIMULECT 20MG/5 ML C/ 1 FA</t>
  </si>
  <si>
    <t>BASILIXIMAB</t>
  </si>
  <si>
    <t>SIRDALUD 2 MG X 30</t>
  </si>
  <si>
    <t>STALEVO 50 MG  X 30</t>
  </si>
  <si>
    <t>STALEVO 100 MG X 30</t>
  </si>
  <si>
    <t>STALEVO 150 MG + 37,5 MG + 200 MG</t>
  </si>
  <si>
    <t>STALEVO 200 MG + 50 MG + 200 MG</t>
  </si>
  <si>
    <t>STARLIX 120 MG COM REV CT  48</t>
  </si>
  <si>
    <t>STARLIX 120 MG COM REV CT  84</t>
  </si>
  <si>
    <t>STARLIX 120 MG COM REV CT  24</t>
  </si>
  <si>
    <t>SYNTOCINON 5 UI/ML INJ 50 1 ML</t>
  </si>
  <si>
    <t>SYNTOCINON 40 UI/ML 5 ML</t>
  </si>
  <si>
    <t>SYSTANE LID CX 30UNI</t>
  </si>
  <si>
    <t>SYSTANE UL FRASCO 10ML</t>
  </si>
  <si>
    <t>SYSTANE UL FRASCO 15ML</t>
  </si>
  <si>
    <t>TAFINLAR 50MG CAP DURA 28</t>
  </si>
  <si>
    <t>TAFINLAR 50MG CAP DURA 120</t>
  </si>
  <si>
    <t>MESILATO DE DABRAFENIBE</t>
  </si>
  <si>
    <t>TAFINLAR 75MG CAP DURA 28</t>
  </si>
  <si>
    <t>TAFINLAR 75MG CAP DURA 120</t>
  </si>
  <si>
    <t>TEGRETOL 200MG  20</t>
  </si>
  <si>
    <t>TEGRETOL 400MG 20</t>
  </si>
  <si>
    <t>TEGRETOL 20MG/ML 100 ML (C1)</t>
  </si>
  <si>
    <t>ANTICONVULSIONANTE</t>
  </si>
  <si>
    <t>CARBAMAZEPINA</t>
  </si>
  <si>
    <t>TEGRETOL 200MG 60</t>
  </si>
  <si>
    <t>TEGRETOL CR 200MG 20</t>
  </si>
  <si>
    <t>TEGRETOL CR 400MG  20</t>
  </si>
  <si>
    <t>TEGRETOL CR 200MG C/ 60 CMP (C1)</t>
  </si>
  <si>
    <t>TOBI 300 MG/5 ML 56 AMP PE</t>
  </si>
  <si>
    <t>TOBRADEX 3,0 MG/ML 5 ML</t>
  </si>
  <si>
    <t xml:space="preserve">TOBRADEX 3,0 MG/G </t>
  </si>
  <si>
    <t>TOBREX 3 MG/ML 5 ML</t>
  </si>
  <si>
    <t>TOBREX 3 MG/G 3,5 G</t>
  </si>
  <si>
    <t>TRAVATAN 0,04MG/ML 5,0 ML</t>
  </si>
  <si>
    <t>TRAVATAN 0,04MG/ML 2,5 ML</t>
  </si>
  <si>
    <t>TRILEPTAL 300MG 20</t>
  </si>
  <si>
    <t>TRILEPTAL 600MG 20 (C1)</t>
  </si>
  <si>
    <t>CONTROLADO</t>
  </si>
  <si>
    <t>30049095.1</t>
  </si>
  <si>
    <t>TRILEPTAL 300MG 10</t>
  </si>
  <si>
    <t>TRILEPTAL 300MG C/ 60 CMP (C1)</t>
  </si>
  <si>
    <t>OXCARBAZEPINA</t>
  </si>
  <si>
    <t>TRILEPTAL 600MG 60 (C1)</t>
  </si>
  <si>
    <t>OXCARBAZEPINA (DCB 6691)</t>
  </si>
  <si>
    <t>TRILEPTAL 60 MG/ML2 SER DOS</t>
  </si>
  <si>
    <t>TRISORB 3,0 MG/ML 15 ML</t>
  </si>
  <si>
    <t>TYKERB 250 MG 70</t>
  </si>
  <si>
    <t>UPELIOR 0,3 MG/ML 1 ML</t>
  </si>
  <si>
    <t>UPELIOR 0,6 MG/ML 1 ML</t>
  </si>
  <si>
    <t>UPELIOR 0,9 MG/ML 1 ML</t>
  </si>
  <si>
    <t>VIGADEXA 5 MG/ML 5 ML</t>
  </si>
  <si>
    <t>VIGAMOX 5 MG/ML 5 ML</t>
  </si>
  <si>
    <t>VISKALDIX 10 MG  10</t>
  </si>
  <si>
    <t>VISKEN 5 MG 10</t>
  </si>
  <si>
    <t>VISKEN 10 MG 10</t>
  </si>
  <si>
    <t xml:space="preserve">VISUDYNE 15 MG PÓ 826 MG </t>
  </si>
  <si>
    <t>VITALUX PLUS OMEGA 3 CX 30CS</t>
  </si>
  <si>
    <t>VOLTAREN 75 MG X 10</t>
  </si>
  <si>
    <t>VOLTAREN 100 MG X 10</t>
  </si>
  <si>
    <t>VOLTAREN 25MG/ML 3ML</t>
  </si>
  <si>
    <t>VOLTAREN 25MG/ML 3ML-EMB HOSP</t>
  </si>
  <si>
    <t>VOLTAREN 50MG 20</t>
  </si>
  <si>
    <t>VOTRIENT 200MG C/ 30 CMP</t>
  </si>
  <si>
    <t>VOTRIENT 400MG 30</t>
  </si>
  <si>
    <t>VOTRIENT 400MG 60</t>
  </si>
  <si>
    <t>ZOFRAN 2 MG/ML 2 ML</t>
  </si>
  <si>
    <t>ZOFRAN 2 MG/ML 4 ML</t>
  </si>
  <si>
    <t>ZOFRAN 4 MG 10</t>
  </si>
  <si>
    <t>ZOFRAN 8 MG 10</t>
  </si>
  <si>
    <t>ZOTEON PÓ 28MG 224+5 INAL</t>
  </si>
  <si>
    <t>IMFINZI 500MG/10ML SL. INJ</t>
  </si>
  <si>
    <t>30021590.3</t>
  </si>
  <si>
    <t>DURVALUMABE</t>
  </si>
  <si>
    <t>IMFINZI 120MG/2.4ML SL. INJ</t>
  </si>
  <si>
    <t>TAGRISSO 40MG COMP.</t>
  </si>
  <si>
    <t>CX. 30 COMP.</t>
  </si>
  <si>
    <t>OSIMERTINIBE, MESILATO DE</t>
  </si>
  <si>
    <t>MESILATO DE OSIMERTINIBE</t>
  </si>
  <si>
    <t>TAGRISSO 80MG COMP.</t>
  </si>
  <si>
    <t>LYNPARZA 50MG X 448 CÁPS.</t>
  </si>
  <si>
    <t>OLAPARIBE</t>
  </si>
  <si>
    <t>SEROQUEL 200MG X28 CPS  REC. (C1)</t>
  </si>
  <si>
    <t>KOMBIGLYZE XR 5 MG/1000MG</t>
  </si>
  <si>
    <t>CLORIDRATO DE METFORMINA;SAXAGLIPTINA</t>
  </si>
  <si>
    <t>LANVIS 40 MG C/ 25 CP</t>
  </si>
  <si>
    <t>TIOGUANINA</t>
  </si>
  <si>
    <t>DIPRIVAN 1% 10MG/ML CX 5 AMP 20ML (C1)FA</t>
  </si>
  <si>
    <t>PROPOFOL/07474</t>
  </si>
  <si>
    <t>DIPRIVAN 1% 10MG/ML CX 01 FA 50ML (C1)</t>
  </si>
  <si>
    <t>PROCORALAN 7,5 MG COM REV CT 56</t>
  </si>
  <si>
    <t>LABORATÓRIOS SERVIER DO BRASIL LTDA</t>
  </si>
  <si>
    <t>SERVIER DO BRASIL</t>
  </si>
  <si>
    <t>ANTIARRITIMICO</t>
  </si>
  <si>
    <t>IVABRADINA</t>
  </si>
  <si>
    <t>CLORIDRATO DE IVABRADINA</t>
  </si>
  <si>
    <t>CLENIL A UDV 800MCG 10VIALS BR</t>
  </si>
  <si>
    <t>CHIESI FARMACÊUTICA LTDA</t>
  </si>
  <si>
    <t>CHIESI</t>
  </si>
  <si>
    <t>30043290.1</t>
  </si>
  <si>
    <t>800MCG 10VIALS BR</t>
  </si>
  <si>
    <t>DIPROPIONATO DE BECLOMETASONA</t>
  </si>
  <si>
    <t>NAROPIN 10MG 20ML X 5 AMP</t>
  </si>
  <si>
    <t>CLORIDRATO DE ROPIVACAÍNA</t>
  </si>
  <si>
    <t>FECH EX RM IX 803/39 41928 STAM MET</t>
  </si>
  <si>
    <t>FERREIRA COSTA &amp; CIA LTDA</t>
  </si>
  <si>
    <t>USO E CONSUMO</t>
  </si>
  <si>
    <t>FERREIRA COSTA</t>
  </si>
  <si>
    <t>UN</t>
  </si>
  <si>
    <t>83014000.</t>
  </si>
  <si>
    <t>Outras fechaduras; ferrolhos</t>
  </si>
  <si>
    <t>UNIDADE</t>
  </si>
  <si>
    <t>ERBITUX 5MG/ 100ML</t>
  </si>
  <si>
    <t>MERCK S/A CD</t>
  </si>
  <si>
    <t>30043929.</t>
  </si>
  <si>
    <t>CETUXIMABE</t>
  </si>
  <si>
    <t>FASENRA 30 MG/ML</t>
  </si>
  <si>
    <t>ANTIALERGICO</t>
  </si>
  <si>
    <t>BENRALIZUMABE</t>
  </si>
  <si>
    <t>VASTAREL MR 35MG C/30</t>
  </si>
  <si>
    <t>ANTIANGINOSO</t>
  </si>
  <si>
    <t>TRIMETAZIDINA</t>
  </si>
  <si>
    <t>DICLORIDRATO DE TRIMETAZIDINA</t>
  </si>
  <si>
    <t>DIAMICRON MR 60MG C/30</t>
  </si>
  <si>
    <t xml:space="preserve"> 60MG C/30</t>
  </si>
  <si>
    <t>GLICLAZIDA</t>
  </si>
  <si>
    <t>ULTIVA 2MG PO CT 5FA VD (A1)</t>
  </si>
  <si>
    <t>2MG PO CT 5FA VD</t>
  </si>
  <si>
    <t>CLORIDRATO DE REMIFENTANILA</t>
  </si>
  <si>
    <t>PROCORALAN 7,5 MG COM REV CT 28</t>
  </si>
  <si>
    <t>CUROSURF 80MG/ML FR AMP 1,5ML</t>
  </si>
  <si>
    <t>80MG/ML FR AMP 1,5ML</t>
  </si>
  <si>
    <t>SURFACTANTE PULMONAR</t>
  </si>
  <si>
    <t>ALFAPORACTANTO (SURFACTANTE)</t>
  </si>
  <si>
    <t>ALFAPORACTANTO</t>
  </si>
  <si>
    <t>CUROSURF 80MG/ML FR AMP 3ML</t>
  </si>
  <si>
    <t>30049099.2</t>
  </si>
  <si>
    <t>ANNITA SUSP 20MG 45ML X 1 /ML</t>
  </si>
  <si>
    <t>NITAZOXANIDA</t>
  </si>
  <si>
    <t>ANNITA CPR REVEST 500MG X 6</t>
  </si>
  <si>
    <t>ANNITA SUSP 20MG 100ML X 1 /ML</t>
  </si>
  <si>
    <t>1CX C/1FR</t>
  </si>
  <si>
    <t>IXIUM 50 MG/G CR DERM CT 12 SACH X 250MG</t>
  </si>
  <si>
    <t>EXOMED REPRESENTACAO DE MEDICAMENTOS LTDA</t>
  </si>
  <si>
    <t>IMIQUIMODE</t>
  </si>
  <si>
    <t>SUSTRATE CPR SUBLING. 10MG X 50</t>
  </si>
  <si>
    <t>30049021.</t>
  </si>
  <si>
    <t>Permetrina; nitrato de propatila; benzoato de benzila; dioctilsulfossuccinato de sódio</t>
  </si>
  <si>
    <t>PROPATILNITRATO</t>
  </si>
  <si>
    <t>OTOSPORIN GOTAS OTO. 10ML X1 ANTIBIÓTICO</t>
  </si>
  <si>
    <t>30042099.2</t>
  </si>
  <si>
    <t>SULFATO DE POLIMIXINA B;SULFATO DE NEOMICINA;HIDROCORTISONA</t>
  </si>
  <si>
    <t>SULFATO DE NEOMICINA;SULFATO DE POLIMIXINA B;HIDROCORTISONA</t>
  </si>
  <si>
    <t>ETHAMOLIN A.IV TOP. 50MG 2ML X 6 /ML</t>
  </si>
  <si>
    <t>FARMOQUIMICA S.A</t>
  </si>
  <si>
    <t>50MG 2ML X 6 /ML</t>
  </si>
  <si>
    <t>OLEATO DE MONOETANOLAMINA</t>
  </si>
  <si>
    <t>MAREVAN CPR 5MG X 30</t>
  </si>
  <si>
    <t>5MG X 30</t>
  </si>
  <si>
    <t>VARFARINA SÓDICA</t>
  </si>
  <si>
    <t>OTOCIRIAX SUSP OTO 5ML X 1 ANTIBIÓTICO</t>
  </si>
  <si>
    <t xml:space="preserve">5 ML X 1 </t>
  </si>
  <si>
    <t>HIDROCORTISONA;CLORIDRATO DE CIPROFLOXACINO</t>
  </si>
  <si>
    <t>CLORIDRATO DE CIPROFLOXACINO ;HIDROCORTISONA</t>
  </si>
  <si>
    <t xml:space="preserve">TORADOL AMP. 30MG 1ML X 10 </t>
  </si>
  <si>
    <t>30049062.</t>
  </si>
  <si>
    <t>Cloridrato de loperamida; fembendazol; ketorolac trometamina; nifedipina nimodipina; nitrendipina</t>
  </si>
  <si>
    <t xml:space="preserve">ANTIINFLAMATORIO </t>
  </si>
  <si>
    <t>TROMETAMOL CETOROLACO</t>
  </si>
  <si>
    <t>CETOROLACO TROMETAMINA</t>
  </si>
  <si>
    <t>SIMBIOFLORA PO SACHET 6G X 15</t>
  </si>
  <si>
    <t>21069030.</t>
  </si>
  <si>
    <t>PREPARAÇÕES ALIMENTÍCIAS DIVERSAS - PREPARAÇÕES ALIMENTÍCIAS NÃO ESPECIFICADAS NEM COMPREENDIDAS EM OUTRAS POSIÇÕES - OUTRAS - COMPLEMENTOS ALIMENTARES</t>
  </si>
  <si>
    <t>TMAF24XIL EQUIPO PARENTERAL SI</t>
  </si>
  <si>
    <t>SIMBIÓTICO</t>
  </si>
  <si>
    <t>BIFIDOBACTERIUM ANIMALIS / FRUCTOOLIGSACCHARIDES / LACTOBACILLUS ACIDOPHILUS / LACTOBACILLUS PARACAS</t>
  </si>
  <si>
    <t>PROBIATOP PO SACHET 1G X 30</t>
  </si>
  <si>
    <t>PO SACHET 1G X 30</t>
  </si>
  <si>
    <t>BIFIDOBACTERIUM ANIMALIS / LACTOBACILLUS ACIDOPHILUS / LACTOBACILLUS PARACASEI / LACTOBACILLUS RHAMN</t>
  </si>
  <si>
    <t>LACTOFOS PO.SACHET 6G X 15</t>
  </si>
  <si>
    <t>21069030.2</t>
  </si>
  <si>
    <t>6G X 15</t>
  </si>
  <si>
    <t>FRUTOOLIGOSACARÍDEOS</t>
  </si>
  <si>
    <t>LACTOBACILLUS ACIDOPHILUS / LACTOBACILLUS BIFIDUS / LACTOBACILLUS CASEI / LACTOBACILLUS RHAMNOSUS</t>
  </si>
  <si>
    <t>ABRILAR XAROPE FR 100ML CX 01</t>
  </si>
  <si>
    <t>HEDERA HELIX L.</t>
  </si>
  <si>
    <t>HEDERA HELIX (HERA)</t>
  </si>
  <si>
    <t>KISQALI 200MG 63 CE</t>
  </si>
  <si>
    <t>SUCCINATO DE RIBOCICLIBE</t>
  </si>
  <si>
    <t>ALECENSA 150MG 224 CAP</t>
  </si>
  <si>
    <t>30049079.16</t>
  </si>
  <si>
    <t>CLORIDRATO DE ALECTINIBE</t>
  </si>
  <si>
    <t>AGRASTAT 1 FA X 50ML</t>
  </si>
  <si>
    <t>ANTIPLAQUETÁRIO</t>
  </si>
  <si>
    <t>TIROFIBANA</t>
  </si>
  <si>
    <t>SEROQUEL XRO 50MG COMP REV CX 30CP (C1)</t>
  </si>
  <si>
    <t>50MG 30CP</t>
  </si>
  <si>
    <t>DIAMICRON MR 30MG C/30</t>
  </si>
  <si>
    <t>DAFLON 500MG C/60</t>
  </si>
  <si>
    <t>LABORATÓRIOS SERVIER DO BRASIL LTDA.</t>
  </si>
  <si>
    <t xml:space="preserve"> 500MG C/60</t>
  </si>
  <si>
    <t>DIOSMINA</t>
  </si>
  <si>
    <t>DIOSMINA;FLAVONÓIDES EXPRESSOS EM HESPERIDINA</t>
  </si>
  <si>
    <t>PROCORALAN 5 MG COM REV CT 56</t>
  </si>
  <si>
    <t xml:space="preserve">CLENIL HFA 200MCG 200DOSES </t>
  </si>
  <si>
    <t>PEYONA AMPOLA 1ML CX10</t>
  </si>
  <si>
    <t>30044990.14</t>
  </si>
  <si>
    <t>PRODUTOS FARMACÊUTICOS - MEDICAMENTOS (EXCETO OS PRODUTOS DAS POSIÇÕES 30.02, 30.05 OU 30.06) CONSTITUÍDOS POR PRODUTOS MISTURADOS OU NÃO MISTURADOS</t>
  </si>
  <si>
    <t>1ML CX10</t>
  </si>
  <si>
    <t>CITRATO DE CAFEINA</t>
  </si>
  <si>
    <t>CITRATO DE CAFEÍNA</t>
  </si>
  <si>
    <t>MAREVAN CPR 2,5MG X 60</t>
  </si>
  <si>
    <t>MAREVAN CPR 5MG X 150</t>
  </si>
  <si>
    <t>5MG X 150</t>
  </si>
  <si>
    <t>CALQUENCE 100 MG CAP DURA CT BL AL AL X</t>
  </si>
  <si>
    <t>ACALABRUTINIBE</t>
  </si>
  <si>
    <t>NATRILIX SR 1,5MG C/30</t>
  </si>
  <si>
    <t>INDAPAMIDA</t>
  </si>
  <si>
    <t>DAFLON 500MG C/30</t>
  </si>
  <si>
    <t>REUQUINOL 400MG CX 30 COMP</t>
  </si>
  <si>
    <t>APSEN FARMACEUTICA S/A</t>
  </si>
  <si>
    <t>APSEN FARMA</t>
  </si>
  <si>
    <t>ANTIREUMATICO</t>
  </si>
  <si>
    <t>SULFATO DE HIDROXICLOROQUINA</t>
  </si>
  <si>
    <t>SORO FISIOL ADV 0,9</t>
  </si>
  <si>
    <t>STATION</t>
  </si>
  <si>
    <t>REPOSITOR HIDROELETROLITICO</t>
  </si>
  <si>
    <t>CLORETO DE SODIO 0,9% 500ML</t>
  </si>
  <si>
    <t>FARMAFLORA MEDICAMENTOS LTDA</t>
  </si>
  <si>
    <t>THYROGEN 1,1 MG PO LIOF INJ X 2 FRAS AMP</t>
  </si>
  <si>
    <t>30029099.</t>
  </si>
  <si>
    <t>ALFATIROTROPINA</t>
  </si>
  <si>
    <t>CLEXANE SAFETY LOCK 20 MG SOL INJ 10 SER</t>
  </si>
  <si>
    <t>20MG C/10 SER</t>
  </si>
  <si>
    <t>ENOXAPARINA SÓDICA</t>
  </si>
  <si>
    <t>CLEXANE SAFETY LOCK 60 MG SOL INJ 2 SER</t>
  </si>
  <si>
    <t>CLEXANE SAFETY LOCK 80 MG SOL INJ 2 SER</t>
  </si>
  <si>
    <t>CLEXANE SAFETY LOCK 100 MG SOL INJ 2 SER</t>
  </si>
  <si>
    <t>DUPIXENT 150 MG/ML X 2 SERINGAS X 2 ML</t>
  </si>
  <si>
    <t>30021590.15</t>
  </si>
  <si>
    <t>DUPILUMABE</t>
  </si>
  <si>
    <t>ELOXATIN 5 MG/ML SOL INJ X 10 ML</t>
  </si>
  <si>
    <t>ELOXATIN 5 MG/ML SOL INJ X 20 ML</t>
  </si>
  <si>
    <t>JEVTANA 60 MG SOL INJ X 1,5 ML + DIL X 4</t>
  </si>
  <si>
    <t>CABAZITAXEL</t>
  </si>
  <si>
    <t>LANTUS 100 UI/ML SOL INJ X 10 ML</t>
  </si>
  <si>
    <t>INSULINA GLARGINA</t>
  </si>
  <si>
    <t>LANTUS 100 UI/ML SOL INJ CT 1  VD X 3ML</t>
  </si>
  <si>
    <t>LANTUS SOLOSTAR SOL INJ  1 VD X 3 ML</t>
  </si>
  <si>
    <t>TARGOCID 400MG 1 FA</t>
  </si>
  <si>
    <t>TEICOPLANINA</t>
  </si>
  <si>
    <t>TARGOCID 200MG 1 FA</t>
  </si>
  <si>
    <t>TAXOTERE 20 MG/ML SOL INJ CX FA VD X 1ML</t>
  </si>
  <si>
    <t>DOCETAXEL TRIIDRATADO</t>
  </si>
  <si>
    <t>TAXOTERE 20 MG/ML SOL INJ CX FA VD X 4ML</t>
  </si>
  <si>
    <t>NIMBIUM 2MG/ML SOL 5 AMP X 5ML</t>
  </si>
  <si>
    <t>2MG/ML SOL 5 AMP X 5ML</t>
  </si>
  <si>
    <t>BLOQUEADOR NEUROMUSCULAR</t>
  </si>
  <si>
    <t>BESILATO DE CISATRACÚRIO</t>
  </si>
  <si>
    <t>TUBO FALCON</t>
  </si>
  <si>
    <t>MEDICAL MERCANTIL DE APARELHAGEM MEDICA</t>
  </si>
  <si>
    <t>39269040.</t>
  </si>
  <si>
    <t>Artigos de laboratório ou de farmácia</t>
  </si>
  <si>
    <t>TECENTRIQ 840MG/14ML</t>
  </si>
  <si>
    <t>CORRECAO DE NFE EMITIDA ANTERIORMENTE</t>
  </si>
  <si>
    <t>CIL COMERCIO DE INFORMATICA LTDA</t>
  </si>
  <si>
    <t>IMOBILIZADO</t>
  </si>
  <si>
    <t>CORREÇÃO</t>
  </si>
  <si>
    <t>00000000.</t>
  </si>
  <si>
    <t>OUTRAS OPERAÇÕES</t>
  </si>
  <si>
    <t>ALKERAN 2 MG COM REV CT FR VD AMB X 25</t>
  </si>
  <si>
    <t>30049038.</t>
  </si>
  <si>
    <t>Clorambucil; clormetina (DCI) ou seu cloridrato; melfalano; toremifene ou seu citrato</t>
  </si>
  <si>
    <t>MELFALANA</t>
  </si>
  <si>
    <t>SABRIL 500 MG COM REV (C1)</t>
  </si>
  <si>
    <t>VIGABATRINA</t>
  </si>
  <si>
    <t>URBANIL 10 MG 20 COMP  (B1)</t>
  </si>
  <si>
    <t>MOKSHA8 BRASIL INDUSTRIA E COMERCIO DE MEDICAMENTOS LTDA</t>
  </si>
  <si>
    <t>CLOBAZAM</t>
  </si>
  <si>
    <t>VIGAMOX 5 MG/ML CT FR PLAS TRANS GOT X 5</t>
  </si>
  <si>
    <t>MUNDIPHARMA BRASIL PRODUTOS MEDICOS E FARMACEUTICOS LTDA</t>
  </si>
  <si>
    <t>LYNPARZA COMPRIMIDOS 150 MG X 56</t>
  </si>
  <si>
    <t>5515156XBZ</t>
  </si>
  <si>
    <t xml:space="preserve">SUSTRATE CPR SUBLING. 10MG X 200 CP </t>
  </si>
  <si>
    <t>CLORIDRATO DE IRINOTECANO 20MG 2ML CX01</t>
  </si>
  <si>
    <t>CLORIDRATO DE IRINOTECANO</t>
  </si>
  <si>
    <t>PACLITAXEL 6MG/ML X 5 ML</t>
  </si>
  <si>
    <t>PACLITAXEL</t>
  </si>
  <si>
    <t>PACLITAXEL 6MG/ML X 16,7 ML</t>
  </si>
  <si>
    <t>PACLITAXEL 6MG/ML X 50 ML</t>
  </si>
  <si>
    <t>GENCITABINA CLORIDRATO 200MG X 10 ML</t>
  </si>
  <si>
    <t>FLUORURACILA 50MG/ML SOL INJ CT FA X 5ML</t>
  </si>
  <si>
    <t>FLUORURACILA</t>
  </si>
  <si>
    <t>FLUORURACILA 50MG/ML SOL INJ CT FAX 10ML</t>
  </si>
  <si>
    <t>FLUORURACILA 50MG/ML SOL INJ CT FA X20ML</t>
  </si>
  <si>
    <t>GENCITABINA CLORIDRATO 200MG X 50 ML</t>
  </si>
  <si>
    <t>HYTAS 25MG/ML SOL INJ CT FA INC X 2 ML</t>
  </si>
  <si>
    <t>METOTREXATO</t>
  </si>
  <si>
    <t>HYTAS 100MG/ML SOL INJ CT FA INC X 5 ML</t>
  </si>
  <si>
    <t>HYTAS 100 MG/ML SOL INJ FA INC X 10 ML</t>
  </si>
  <si>
    <t>EPIRRUBICINA CLORIDRATO 2 MG/ML X 5 ML</t>
  </si>
  <si>
    <t>CLORIDRATO DE EPIRRUBICINA</t>
  </si>
  <si>
    <t>EPIRRUBICINA CLORIDRATO 2 MG/ML X 25 ML</t>
  </si>
  <si>
    <t>PEMTRYX  100 MG X 10 ML</t>
  </si>
  <si>
    <t>PEMETREXEDE DISSÓDICO HEMIPENTAIDRATADO</t>
  </si>
  <si>
    <t>PEMTRYX  500 MG X 10 ML</t>
  </si>
  <si>
    <t>FOSTAIR 100 + 6 MCG/DOSE</t>
  </si>
  <si>
    <t>DIPROPIONATO DE BECLOMETASONA;FUMARATO DE FORMOTEROL DI-HIDRATADO</t>
  </si>
  <si>
    <t>BOTULIM 50 U PÓ LIOF INJ 01 CT C/ 01 FR</t>
  </si>
  <si>
    <t>30024992.1</t>
  </si>
  <si>
    <t>OUTROS</t>
  </si>
  <si>
    <t>AGENTE PARALISANTE NEUROMUSCULAR</t>
  </si>
  <si>
    <t>BOTULIM 100 U PÓ LIOF INJ 01 CT C/ 01 FR</t>
  </si>
  <si>
    <t>EASY FARMA COMERCIO DE MEDICAMENTOS E MATERIAIS MEDICOS ESPE</t>
  </si>
  <si>
    <t>BOTULIM 200 U PÓ LIOF INJ 01 CT C/ 01 FR</t>
  </si>
  <si>
    <t>PURINETHOL 50MG CT FR X 25</t>
  </si>
  <si>
    <t>30049063.</t>
  </si>
  <si>
    <t>Albendazol ou seu sulfóxido; mebendazol; 6-mercaptopurina; metilsulfato de amezínio; oxifendazol; praziquantel</t>
  </si>
  <si>
    <t>MERCAPTOPURINA</t>
  </si>
  <si>
    <t>CIPROFLOXACINO 200MG/100ML</t>
  </si>
  <si>
    <t>HALEXISTAR INDUSTRIA FARMACEUTICA</t>
  </si>
  <si>
    <t>HALEXISTAR</t>
  </si>
  <si>
    <t>CIPROFLOXACINO</t>
  </si>
  <si>
    <t>CIPROFLOXACINO 400MG/200ML</t>
  </si>
  <si>
    <t>MENACTRA 0.5ML INJ VL1 BR</t>
  </si>
  <si>
    <t>30022025.</t>
  </si>
  <si>
    <t>PRODUTOS FARMACÊUTICOS - SANGUE HUMANO; SANGUE ANIMAL PREPARADO PARA USOS TERAPÊUTICOS, PROFILÁTICOS OU DE DIAGNÓSTICO; ANTISOROS, OUTRAS FRAÇÕES DO SANGUE, PRODUTOS IMUNOLÓGICOS MODIFICADOS, MESMO OBTIDOS POR VIA BIOTECNOLÓGICA; VACINAS, TOXINAS, CULTURAS DE MICRORGANISMOS (EXCETO LEVEDURAS) E PRODUTOS SEMELHANTES - VACINAS PARA MEDICINA HUMANA - APRESENTADAS EM DOSES OU ACONDICIONADAS PARA VENDA A RETALHO - CONTRA A MENINGITE</t>
  </si>
  <si>
    <t>POLISSACARÍDEO DE NEISSERIA MENINGITIDIS DO SOROGRUPO A CONJUGADO A PROTEÍNA CARREADORA TOXOIDE TETÂNICO;POLISSACARÍDEO DE NEISSERIA MENINGITIDIS DO SOROGRUPO Y CONJUGADO A PROTEÍNA CARREADORA TOXOIDE TETÂNICO;POLISSACARÍDEO DE NEISSERIA MENINGITIDIS DO SOROGRUPO C CONJUGADO A PROTEÍNA CARREADORA TOXOIDE TETÂNICO;POLISSACARÍDEO DE NEISSERIA MENINGITIDIS DO SOROGRUPO W CONJUGADO A PROTEÍNA CARREADORA TOXOIDE TETÂNICO</t>
  </si>
  <si>
    <t>4333/761ABKPUBA  FILTRO HMEF ADULTO</t>
  </si>
  <si>
    <t>GVS DO BRASIL LTDA</t>
  </si>
  <si>
    <t>CORRELATOS</t>
  </si>
  <si>
    <t>DESCARTÁVEL</t>
  </si>
  <si>
    <t>84212919.5</t>
  </si>
  <si>
    <t>4333/761ABKPUBA</t>
  </si>
  <si>
    <t>9066/711ABKPUBA FILTRO HMEF ELETROST.PED</t>
  </si>
  <si>
    <t>84212919.4</t>
  </si>
  <si>
    <t>9066/711ABKPUBA</t>
  </si>
  <si>
    <t>9080/710ABKPUB FILTRO HMEF CONEX ANG.NEO</t>
  </si>
  <si>
    <t>84213990.5</t>
  </si>
  <si>
    <t>9080/710ABKPUBA</t>
  </si>
  <si>
    <t>9500/01PUBA  FILTRO HME TRAQUEAL ADULTO</t>
  </si>
  <si>
    <t>39174010.5</t>
  </si>
  <si>
    <t>Dos tipos utilizados em linhas de sangue para hemodiálise</t>
  </si>
  <si>
    <t>9500/01PUBA</t>
  </si>
  <si>
    <t>4222/701PUBA  FILTRO ELETROSTAT. C. RETA</t>
  </si>
  <si>
    <t>4222/701PUBA</t>
  </si>
  <si>
    <t>9064/711SB FILTRO HMEF ELET. C/ TRAQUEIA</t>
  </si>
  <si>
    <t>9064/711</t>
  </si>
  <si>
    <t>52530 - CATETER BASIC-PORT ADULTO 9F</t>
  </si>
  <si>
    <t>LIGA PARANAENSE DE COMBATE AO CANCER</t>
  </si>
  <si>
    <t>BASIC PORT</t>
  </si>
  <si>
    <t>90183929.</t>
  </si>
  <si>
    <t>34922 - CATETER LIFE-PORT ADULTO 9F</t>
  </si>
  <si>
    <t>LIFE PORT</t>
  </si>
  <si>
    <t>35474 - CATETER LIFE-PORT LACTENTE 6F</t>
  </si>
  <si>
    <t>4244/701ABKPUBA  FILTRO HEPA PL. C. RETA</t>
  </si>
  <si>
    <t>4244/701ABKPUBA</t>
  </si>
  <si>
    <t>CREDITO FISCAL ART. 303 RICMS BA</t>
  </si>
  <si>
    <t>87032100.</t>
  </si>
  <si>
    <t>De cilindrada não superior a 1.000 cm3</t>
  </si>
  <si>
    <t xml:space="preserve">2800/22SB SPIROGUARD STERILE  S/BOCAL </t>
  </si>
  <si>
    <t>2800/22SB</t>
  </si>
  <si>
    <t>2800/21SB SPIROGUARD WITH C/BOCAL INT.</t>
  </si>
  <si>
    <t>84212919.9</t>
  </si>
  <si>
    <t>2800/21SB</t>
  </si>
  <si>
    <t>2800/24PUBA FILTRO KOKO ESPIROMETRIA EST</t>
  </si>
  <si>
    <t>2800/24PUBA</t>
  </si>
  <si>
    <t>ALKERAN 50 MG 1 FRASCO AMP 10ML</t>
  </si>
  <si>
    <t>30049038.3</t>
  </si>
  <si>
    <t>DARAPRIM 25 MG C/30 COMP VP</t>
  </si>
  <si>
    <t>25 MG C/30 COMP</t>
  </si>
  <si>
    <t>PIRIMETAMINA</t>
  </si>
  <si>
    <t>ZALTRAP 100MG 4ML 1 FA</t>
  </si>
  <si>
    <t>ZALTRAP 200MG 8ML 1 FA</t>
  </si>
  <si>
    <t>TUBETES DE PAPELÃO</t>
  </si>
  <si>
    <t>SILVA GUIMARAES NETO COMERCIO E SERVIÇOS LTDA</t>
  </si>
  <si>
    <t xml:space="preserve">SNG </t>
  </si>
  <si>
    <t>48229000.</t>
  </si>
  <si>
    <t>DOXOPEG 20MG</t>
  </si>
  <si>
    <t>ADIUM S.A</t>
  </si>
  <si>
    <t>ADIUM</t>
  </si>
  <si>
    <t>30042069.3</t>
  </si>
  <si>
    <t>MEDICAMENTOS (EXCETO OS PRODUTOS DAS POSIÇÕES 3002, 3005 OU 3006) CONSTITUÍDOS POR PRODUTOS MISTURADOS OU NÃO MISTURADOS, PREPARADOS PARA FINS TERAPÊUTICOS OU PROFILÁTICOS, APRESENTADOS EM DOSES (INCLUÍDOS OS DESTINADOS A SEREM ADMINISTRADOS POR VIA PERCUTÂNEA) OU ACONDICIONADOS PARA VENDA A RETALHO - CONTENDO OUTROS ANTIBIÓTICOS - QUE CONTENHAM AMINOGLUCOSÍDIOS OU SEUS DERIVADOS - OUTROS</t>
  </si>
  <si>
    <t>CLORIDRATO DE DOXORRUBICINA</t>
  </si>
  <si>
    <t>PAREXEL 300MG</t>
  </si>
  <si>
    <t>30049059.2</t>
  </si>
  <si>
    <t>30043919.3</t>
  </si>
  <si>
    <t>Leuprolida ou seu acetato</t>
  </si>
  <si>
    <t>22,5MG PL +DIL</t>
  </si>
  <si>
    <t>ACETATO DE LEUPRORRELINA</t>
  </si>
  <si>
    <t>TECNOCRIS 1MG/ML</t>
  </si>
  <si>
    <t>CARDIOXANE 500MG</t>
  </si>
  <si>
    <t>500MG</t>
  </si>
  <si>
    <t>CLORIDRATO DE DEXRAZOXANO</t>
  </si>
  <si>
    <t>PENTAGLOBIN 50MG/ML CX 01 FA 50ML</t>
  </si>
  <si>
    <t>4222/703PUBA  FILTRO ELETROSTAT. C. RETA</t>
  </si>
  <si>
    <t>4222/703PUBA</t>
  </si>
  <si>
    <t>ENXAGUATORIO BUCAL - COSMOGARD 0,12%</t>
  </si>
  <si>
    <t>CCPMED DISTRIBUIDORA EIRELI</t>
  </si>
  <si>
    <t>COSMODERMA</t>
  </si>
  <si>
    <t>33069000.</t>
  </si>
  <si>
    <t>Outras</t>
  </si>
  <si>
    <t>DERMILON SPRAY PEL. PROTETORA 28ML</t>
  </si>
  <si>
    <t>34013000.</t>
  </si>
  <si>
    <t>Produtos e preparações orgânicos tensoativos para lavagem da pele, em forma de líquido ou de creme, acondicionados para venda a retalho, mesmo que contenham sabão</t>
  </si>
  <si>
    <t>DERMILON SPRAY REMOVEDOR DE ADESIVO 28ML</t>
  </si>
  <si>
    <t>TECNOTECAN 40MG 1FA 2ML</t>
  </si>
  <si>
    <t>KYLEENA 19.5 MG IUS BLI 1X1 BR</t>
  </si>
  <si>
    <t>TECNOTECAN 100MG</t>
  </si>
  <si>
    <t>30044990.</t>
  </si>
  <si>
    <t>FILTRO  ELETROSTÁTICO FLOWBAC</t>
  </si>
  <si>
    <t>TRUXIMA 10 MG/ML CT 2 FA TRANS X 10 ML</t>
  </si>
  <si>
    <t>CELLTRION HEALTHCARE DISTRIBUICAO DE PROD FARMACEUTICOS</t>
  </si>
  <si>
    <t>CELLTRION</t>
  </si>
  <si>
    <t>M10FDP100IVX1</t>
  </si>
  <si>
    <t>TRUXIMA 10 MG/ML CT 1 FA TRANS X 50 ML</t>
  </si>
  <si>
    <t>M10FDP500IVX1</t>
  </si>
  <si>
    <t>PRIMID 100MG CX C/ 100COMP (C1)</t>
  </si>
  <si>
    <t>PRIMIDONA</t>
  </si>
  <si>
    <t>TRIMBOW CT FR AL  X 60</t>
  </si>
  <si>
    <t>BROMETO DE GLICOPIRRÔNIO;DIPROPIONATO DE BECLOMETASONA;FUMARATO DE FORMOTEROL DI-HIDRATADO</t>
  </si>
  <si>
    <t>TRIMBOW CT FR AL  X 120</t>
  </si>
  <si>
    <t>30043290.14</t>
  </si>
  <si>
    <t>LYNPARZA COMPRIMIDOS 100 MG X 56</t>
  </si>
  <si>
    <t>XARELTO 2,5MG X 30</t>
  </si>
  <si>
    <t>XARELTO 2,5MG X 60</t>
  </si>
  <si>
    <t xml:space="preserve">CLENIL HFA 250MCG 200DOSES </t>
  </si>
  <si>
    <t>WOSULIN NPH FR 10 ML</t>
  </si>
  <si>
    <t>BIOMM S.A</t>
  </si>
  <si>
    <t>BIOMM</t>
  </si>
  <si>
    <t>30043100.</t>
  </si>
  <si>
    <t>MEDICAMENTOS (EXCETO OS PRODUTOS DAS POSIÇÕES 30.02, 30.05 OU 30.06) CONSTITUÍDOS POR PRODUTOS MISTURADOS OU NÃO MISTURADOS, PREPARADOS PARA FINS TERAPÊUTICOS OU PROFILÁTICOS, APRESENTADOS EM DOSES (INCLUINDO OS DESTINADOS A SEREM ADMINISTRADOS POR VIA PERCUTÂNEA) OU ACONDICIONADOS PARA VENDA A RETALHO. - OUTROS, QUE CONTENHAM HORMÔNIOS OU OUTROS PRODUTOS DA POSIÇÃO 29.37: - QUE CONTENHAM INSULINA</t>
  </si>
  <si>
    <t>NPH FR 10ML</t>
  </si>
  <si>
    <t>INSULINA HUMANA</t>
  </si>
  <si>
    <t>SEROQUEL 100 MG X 28 (C1)</t>
  </si>
  <si>
    <t>100 MG X 28</t>
  </si>
  <si>
    <t>BAMIFIX 300MG BLISTER X 20</t>
  </si>
  <si>
    <t>30042099.1</t>
  </si>
  <si>
    <t>CLORIDRATO DE BAMIFILINA</t>
  </si>
  <si>
    <t>VANNAIR 6/100MCG CX 120 DOSES</t>
  </si>
  <si>
    <t>FORXIGA 10 MG COM REV CT BL AL AL X 30</t>
  </si>
  <si>
    <t>FR004SKR ET200A00 FLOWBAC ESTERIL TRANSP</t>
  </si>
  <si>
    <t>39174010.</t>
  </si>
  <si>
    <t>FR004SKR</t>
  </si>
  <si>
    <t>NEXIUM 20MG CX 14 CP</t>
  </si>
  <si>
    <t>NEXIUM 40MG CX 14 CP</t>
  </si>
  <si>
    <t>OCREVUS 30 MG/ML SOL DIL X 10 ML</t>
  </si>
  <si>
    <t>OCRELIZUMABE</t>
  </si>
  <si>
    <t>WOSULIN R FR 10 ML</t>
  </si>
  <si>
    <t>R FR 10ML</t>
  </si>
  <si>
    <t>RYDAPT 25MG X 112</t>
  </si>
  <si>
    <t>MIDOSTAURINA</t>
  </si>
  <si>
    <t>BAMIFIX 600MG BLISTER X 20</t>
  </si>
  <si>
    <t>600MG BLISTER C/20</t>
  </si>
  <si>
    <t>AEC2102 CUFF ANACONDA EXT AORT 21,5MM</t>
  </si>
  <si>
    <t>TERUMO MEDICAL DO BRASIL LTDA</t>
  </si>
  <si>
    <t>OPME</t>
  </si>
  <si>
    <t>TERUMO</t>
  </si>
  <si>
    <t>90213930.</t>
  </si>
  <si>
    <t>Próteses de artérias vasculares revestidas</t>
  </si>
  <si>
    <t>AEC2102</t>
  </si>
  <si>
    <t>AEC2302 CUFF ANACONDA EXT AORT 23,5MM</t>
  </si>
  <si>
    <t>AEC2302</t>
  </si>
  <si>
    <t>AEC2502 CUFF ANACONDA EXT AORT 25,5MM</t>
  </si>
  <si>
    <t>AEC2502</t>
  </si>
  <si>
    <t>AEC2802 CUFF ANACONDA EXT AORT 28MM</t>
  </si>
  <si>
    <t>AEC2802</t>
  </si>
  <si>
    <t>AEC3002 CUFF ANACONDA EXT AORT 30,5MM</t>
  </si>
  <si>
    <t>AEC3002</t>
  </si>
  <si>
    <t>AEC3202 CUFF ANACONDA EXT AORT 32MM</t>
  </si>
  <si>
    <t>AEC3202</t>
  </si>
  <si>
    <t>AEC3402 CUFF ANACONDA EXT AORT 34MM</t>
  </si>
  <si>
    <t>AEC3402</t>
  </si>
  <si>
    <t>CLGC01TER CATGCONT ANAC 6FX55 PONTAJR6</t>
  </si>
  <si>
    <t>CLGC01</t>
  </si>
  <si>
    <t>FCLMW FIOGMAGCONTANAC0,035X18O ANG15</t>
  </si>
  <si>
    <t>FCLMW</t>
  </si>
  <si>
    <t>NMUS FIO GUIA ANAC 0,035X260 RETA 9</t>
  </si>
  <si>
    <t>NMUS</t>
  </si>
  <si>
    <t xml:space="preserve">FL1213X11003 END ANAC 12X13X11OMM  </t>
  </si>
  <si>
    <t>FL1213X11003</t>
  </si>
  <si>
    <t xml:space="preserve">FL1213X13003 END ANAC 12X13X13OMM  </t>
  </si>
  <si>
    <t>FL1213X13003</t>
  </si>
  <si>
    <t xml:space="preserve">FL1215X08003 END ANAC 12X15X80MM </t>
  </si>
  <si>
    <t>FL1215X08003</t>
  </si>
  <si>
    <t xml:space="preserve">FL1215X11003 END ANAC 12X15X130MM  </t>
  </si>
  <si>
    <t>FL1215X11003</t>
  </si>
  <si>
    <t xml:space="preserve">FL1215X13003 END ANAC 12X15X130MM  </t>
  </si>
  <si>
    <t>FL1215X13003</t>
  </si>
  <si>
    <t xml:space="preserve">FL1217X08003 END ANAC 12X17X80MM </t>
  </si>
  <si>
    <t>FL1217X08003</t>
  </si>
  <si>
    <t xml:space="preserve">FL1217X11003 END ANAC 12X15X110MM  </t>
  </si>
  <si>
    <t>FL1217X11003</t>
  </si>
  <si>
    <t xml:space="preserve">FL1217X13003 END ANAC 12X17X130MM  </t>
  </si>
  <si>
    <t>FL1217X13003</t>
  </si>
  <si>
    <t xml:space="preserve">FL1219X08503 END ANAC 12X19X85MM </t>
  </si>
  <si>
    <t>FL1219X08503</t>
  </si>
  <si>
    <t xml:space="preserve">FL1219X11003 END ANAC 12X19X110MM  </t>
  </si>
  <si>
    <t>FL1219X11003</t>
  </si>
  <si>
    <t xml:space="preserve">FL1219X13003 END ANAC 12X19X130MM  </t>
  </si>
  <si>
    <t>FL1219X13003</t>
  </si>
  <si>
    <t xml:space="preserve">FL1221X08503 END ANAC 12X21X85MM </t>
  </si>
  <si>
    <t>FL1221X08503</t>
  </si>
  <si>
    <t xml:space="preserve">FL1221X11003 END ANAC 12X21X110MM  </t>
  </si>
  <si>
    <t>FL1221X11003</t>
  </si>
  <si>
    <t xml:space="preserve">FL1221X13003 END ANAC 12X21X130MM  </t>
  </si>
  <si>
    <t>FL1221X13003</t>
  </si>
  <si>
    <t xml:space="preserve">FL1223X09003 END ANAC 12X23X90MM </t>
  </si>
  <si>
    <t>FL1223X09003</t>
  </si>
  <si>
    <t xml:space="preserve">FL1223X11003 END ANAC 12X23X110MM  </t>
  </si>
  <si>
    <t>FL1223X11003</t>
  </si>
  <si>
    <t xml:space="preserve">FL1223X13003 END ANAC 12X23X130MM  </t>
  </si>
  <si>
    <t>FL1223X13003</t>
  </si>
  <si>
    <t xml:space="preserve">TL1210X08003 END ANAC 12X10X8MM  </t>
  </si>
  <si>
    <t>TL1210X08003</t>
  </si>
  <si>
    <t xml:space="preserve">TL1210X11003 END ANAC 12X15X130MM  </t>
  </si>
  <si>
    <t>TL1210X11003</t>
  </si>
  <si>
    <t>TL1210X13003 END ANAC ILIAC12X15X130M</t>
  </si>
  <si>
    <t>TL1210X13003</t>
  </si>
  <si>
    <t xml:space="preserve">L12X06003 ANAC ILIACO RETO 12X60MM </t>
  </si>
  <si>
    <t>L12X06003</t>
  </si>
  <si>
    <t xml:space="preserve">L12X08003 ANAC ILIACO RETO 12X80MM </t>
  </si>
  <si>
    <t>L12X08003</t>
  </si>
  <si>
    <t xml:space="preserve">L12X10003 ANAC ILIACO RETO 12X100MM  </t>
  </si>
  <si>
    <t>L12X10003</t>
  </si>
  <si>
    <t xml:space="preserve">L12X12003 ANAC ILIACO RETO 12X120MM  </t>
  </si>
  <si>
    <t>L12X12003</t>
  </si>
  <si>
    <t xml:space="preserve">L12X14003  ANAC ILIACO RETO 12X140MM </t>
  </si>
  <si>
    <t>L12X14003</t>
  </si>
  <si>
    <t xml:space="preserve">OLB21 ENDO ANAC CORPO BIF 21,5X65MM  </t>
  </si>
  <si>
    <t>OLB21</t>
  </si>
  <si>
    <t xml:space="preserve">OLB23 ENDO ANAC CORPO BIF 23,5X65MM  </t>
  </si>
  <si>
    <t>OLB23</t>
  </si>
  <si>
    <t xml:space="preserve">OLB25 ENDO ANAC CORPO BIF 25,5X65MM  </t>
  </si>
  <si>
    <t>OLB25</t>
  </si>
  <si>
    <t xml:space="preserve">OLB28 ENDO ANAC CORPO BIF 28X65MM  </t>
  </si>
  <si>
    <t>OLB28</t>
  </si>
  <si>
    <t xml:space="preserve">OLB30 ENDO ANAC CORPO BIF 30,5X65MM  </t>
  </si>
  <si>
    <t>OLB30</t>
  </si>
  <si>
    <t xml:space="preserve">OLB32 ENDO ANAC CORPO BIF 32X65MM  </t>
  </si>
  <si>
    <t>OLB32</t>
  </si>
  <si>
    <t xml:space="preserve">OLB34 ENDO ANAC CORPO BIF 34X65MM  </t>
  </si>
  <si>
    <t>OLB34</t>
  </si>
  <si>
    <t xml:space="preserve">960804 TEC CARD GELSOFT PATCH 08X04CM  </t>
  </si>
  <si>
    <t xml:space="preserve">961204 TEC CARD GELSOFT PATCH 12X04CM  </t>
  </si>
  <si>
    <t>631206P  ENX TUB GELGELSOFT BIF 12MMX6M</t>
  </si>
  <si>
    <t>631206P</t>
  </si>
  <si>
    <t>631407P ENX TUB GEL GELSOFT BIF 14MMX7M</t>
  </si>
  <si>
    <t>631407P</t>
  </si>
  <si>
    <t>631608P ENX TUB GELGELSOFT BIF 16MMX68M</t>
  </si>
  <si>
    <t>631608P</t>
  </si>
  <si>
    <t>631809P ENX TUB GELGELSOFT BIF 18MMX9MM</t>
  </si>
  <si>
    <t>631809P</t>
  </si>
  <si>
    <t>632010P ENX TUB GELGELSOFT BIF 20MMX10M</t>
  </si>
  <si>
    <t>632010P</t>
  </si>
  <si>
    <t>632211P ENX TUB GEL GELSOFTBIF 22MMX11M</t>
  </si>
  <si>
    <t>632211P</t>
  </si>
  <si>
    <t>636006P ENXTUBGELATGELSOFT RET 60CMX06M</t>
  </si>
  <si>
    <t>636006P</t>
  </si>
  <si>
    <t>636007P ENXTUBGELATGELSOFT RET 60CMX07M</t>
  </si>
  <si>
    <t>636007P</t>
  </si>
  <si>
    <t>636008P ENX TUBGELATGELSOFTRET 60CMX08MM</t>
  </si>
  <si>
    <t>636008P</t>
  </si>
  <si>
    <t>636010P ENX TUBGELATGELSOFTRET 60CMX10MM</t>
  </si>
  <si>
    <t>636010P</t>
  </si>
  <si>
    <t>631609P ENX TUB GELGELSOFT BIF 180MMX9MM</t>
  </si>
  <si>
    <t>631609P</t>
  </si>
  <si>
    <t>7328108810RM ENXGELWEAVE 4RPLEX50CMX28MM</t>
  </si>
  <si>
    <t>7328108810RM</t>
  </si>
  <si>
    <t>7330108810RM ENXGELWEAVE 4RPLEX50CMX30MM</t>
  </si>
  <si>
    <t>7330108810RM</t>
  </si>
  <si>
    <t>732410888RM ENX GELWEAVE 4RPLEX24MMX50CM</t>
  </si>
  <si>
    <t>732410888RM</t>
  </si>
  <si>
    <t>733010888RM ENX GELWEAVE 4RPLEX30MMX50CM</t>
  </si>
  <si>
    <t>733010888RM</t>
  </si>
  <si>
    <t>733210888RM ENX GELWEAVE 4RPLEX32MMX50CM</t>
  </si>
  <si>
    <t>733210888RM</t>
  </si>
  <si>
    <t>732610888RM ENX GELWEAVE 4RPLEX26MMX50CM</t>
  </si>
  <si>
    <t>732610888RM</t>
  </si>
  <si>
    <t>732810888RM ENX GELWEAVE 4RPLEX28MMX50CM</t>
  </si>
  <si>
    <t>732810888RM</t>
  </si>
  <si>
    <t>7320101088S4 ENXGELWTBD4R20X10X10X8X8MM</t>
  </si>
  <si>
    <t>7320101088S4</t>
  </si>
  <si>
    <t>7322101088S4 ENX GELWTBD4R22X10X10X8X8MM</t>
  </si>
  <si>
    <t>7322101088S4</t>
  </si>
  <si>
    <t>7324101088S4 ENXGELWETBD4R24X10X10X8X8MM</t>
  </si>
  <si>
    <t>7324101088S4</t>
  </si>
  <si>
    <t>7326101088S4 ENXGELWTBD4R26X10X10X8X8MM</t>
  </si>
  <si>
    <t>7326101088S4</t>
  </si>
  <si>
    <t>7328101088S4 ENX GELWTBD4R28X10X10X8X8MM</t>
  </si>
  <si>
    <t>7328101088S4</t>
  </si>
  <si>
    <t>7340248 GELWRAMLATANTEF40CMX15CM24MMX8MM</t>
  </si>
  <si>
    <t>7340268 GELWRAMLATANTEF40CMX15CM24MMX8MM</t>
  </si>
  <si>
    <t>7340288 GELWRAMLTANTEFL40CMX15CM24MMX8MM</t>
  </si>
  <si>
    <t>7340308 GELWRALTANTEFLO40CMX15CM24MMX8MM</t>
  </si>
  <si>
    <t>7340328 GELWRLTANTEFLO 40CMX15CM24MMX8MM</t>
  </si>
  <si>
    <t>732410888 GELW 4RAM PLEX 24MMX10X8X8X8MM</t>
  </si>
  <si>
    <t>733210888 GELW 4RAM PLEX 32MMX10X8X8X8MM</t>
  </si>
  <si>
    <t>733410888 GELW 4RAM PLEX 34MMX10X8X8X8MM</t>
  </si>
  <si>
    <t>732610888 GELW 4RAM PLEX 26MMX10X8X8X8MM</t>
  </si>
  <si>
    <t>732810888 GELW 4RAM PLEX 28MMX10X8X8X8MM</t>
  </si>
  <si>
    <t>733010888 GELW 4RAM PLEX 30MMX10X8X8X8MM</t>
  </si>
  <si>
    <t>733014 ENX TUB GELWEAVE RETO 30CMX14MM</t>
  </si>
  <si>
    <t>733016 ENX TUB GELWEAVE RETO 30CMX16MM</t>
  </si>
  <si>
    <t>732030 ENX TUB GELWEAVE RETO 20CMX30MM</t>
  </si>
  <si>
    <t>732032 ENX TUB GELWEAVE RETO 20CMX32MM</t>
  </si>
  <si>
    <t>732518 ENX TUB GELWEAVE RETO 25CMX18MM</t>
  </si>
  <si>
    <t>732520 ENX TUB GELWEAVE RETO 25CMX20MM</t>
  </si>
  <si>
    <t>732522 ENX TUB GELWEAVE RETO 25CMX22MM</t>
  </si>
  <si>
    <t>732524 ENX TUB GELWEAVE RETO 25CMX24MM</t>
  </si>
  <si>
    <t>732526 ENX TUB GELWEAVE RETO 25CMX26MM</t>
  </si>
  <si>
    <t>732528 ENX TUB GELWEAVE RETO 25CMX28MM</t>
  </si>
  <si>
    <t>733008 ENX TUB GELWEAVE RETO 30CMX08MM</t>
  </si>
  <si>
    <t>733010 ENX TUB GELWEAVE RETO 30CMX10MM</t>
  </si>
  <si>
    <t>733012 ENX TUB GELWEAVE RETO 30CMX12MM</t>
  </si>
  <si>
    <t>734032 ENX TUB GELWEAVE RETO 40CMX32MM</t>
  </si>
  <si>
    <t>734034 ENX TUB GELWEAVE RETO 40CMX34MM</t>
  </si>
  <si>
    <t>7314077 ENX TUBPOL/GELAT/TRIF 14X07X07</t>
  </si>
  <si>
    <t>7312067 ENX/POL/GELAT/TRIF12X06X06X07</t>
  </si>
  <si>
    <t>7316087 ENX TUBPOL/GELAT/TRIF 16X08X07</t>
  </si>
  <si>
    <t>73201210X2 ENXTUBPOL/GEL 20CMX12X10X10</t>
  </si>
  <si>
    <t>73201210X2</t>
  </si>
  <si>
    <t>73201410X2 ENXTUBPOL/GEL 20CMX14X10X10</t>
  </si>
  <si>
    <t>73201410X2</t>
  </si>
  <si>
    <t>S1005S  ENXARTTUBPTFE/ZEROPOR 1OCMX05</t>
  </si>
  <si>
    <t>S1005S</t>
  </si>
  <si>
    <t>S4010S ENXARTTUBPTFE/ZEROPOR 40CMX10M</t>
  </si>
  <si>
    <t>S4010S</t>
  </si>
  <si>
    <t>S6010S ENXARTTUBPTFE/ZEROPOR 60CMX10M</t>
  </si>
  <si>
    <t>S6010S</t>
  </si>
  <si>
    <t>S5010S ENXARTTUBPTFE/ZEROPOR 50CMX10M</t>
  </si>
  <si>
    <t>S5010S</t>
  </si>
  <si>
    <t>S7005S ENXARTTUBPTFE/ZEROPOR 70CMX05M</t>
  </si>
  <si>
    <t>S7005S</t>
  </si>
  <si>
    <t>S7006S ENXARTTUBPTFE/ZEROPOR 70CMX06M</t>
  </si>
  <si>
    <t>S7006S</t>
  </si>
  <si>
    <t>S7007S ENXARTTUBPTFE/ZEROPOR 70CMX07M</t>
  </si>
  <si>
    <t>S7007S</t>
  </si>
  <si>
    <t>S7008S ENXARTTUBPTFE/ZEROPOR 70CMX08M</t>
  </si>
  <si>
    <t>S7008S</t>
  </si>
  <si>
    <t>S7010S  ENXARTTUBPTFE/ZEROPOR 70CMX10M</t>
  </si>
  <si>
    <t>S7010S</t>
  </si>
  <si>
    <t>S7007PS ENXPTFE/ZPOR PARPADRAO 70CMX07M</t>
  </si>
  <si>
    <t>S7007PS</t>
  </si>
  <si>
    <t>S7008PS ENXPTFE/ZPOR PARPADRAO 70CMX08M</t>
  </si>
  <si>
    <t>S7008PS</t>
  </si>
  <si>
    <t>S7005PS ENXPTFE/ZPOR PARPADRAO 70CMX05M</t>
  </si>
  <si>
    <t>S7005PS</t>
  </si>
  <si>
    <t>S7006PS ENXPTFE/ZPOR PARPADRAO 70CMX06M</t>
  </si>
  <si>
    <t>S7006PS</t>
  </si>
  <si>
    <t>S7010PS ENXPTFE/ZPOR PARPADRAO 70CMX10M</t>
  </si>
  <si>
    <t>S7010PS</t>
  </si>
  <si>
    <t>S8006PS ENXPTFE/ZPOR PARPADRAO 80CMX06M</t>
  </si>
  <si>
    <t>S8006PS</t>
  </si>
  <si>
    <t>S8007PS ENXPTFE/ZPOR PARPADRAO 80CMX07M</t>
  </si>
  <si>
    <t>S8007PS</t>
  </si>
  <si>
    <t>S8008PS ENXPTFE/ZPOR PARPADRAO 80CMX08M</t>
  </si>
  <si>
    <t>S8008PS</t>
  </si>
  <si>
    <t>730024ADP ENX/POL/GELWEAVEVALS 15CMX24M</t>
  </si>
  <si>
    <t>730024ADP</t>
  </si>
  <si>
    <t>730026ADP ENX/POL/GELWEAVEVALS 15CMX26M</t>
  </si>
  <si>
    <t>730026ADP</t>
  </si>
  <si>
    <t>730028ADP ENX/POL/GELWEAVEVALS 15CMX28M</t>
  </si>
  <si>
    <t>730028ADP</t>
  </si>
  <si>
    <t>730030ADP ENX/POL/GELWEAVEVALS 15CMX30M</t>
  </si>
  <si>
    <t>730030ADP</t>
  </si>
  <si>
    <t>730032ADP ENX/POL/GELWEAVEVALS 15CMX32M</t>
  </si>
  <si>
    <t>730032ADP</t>
  </si>
  <si>
    <t>730034ADP ENX/POL/GELWEAVEVALS 34CMX15M</t>
  </si>
  <si>
    <t>730034ADP</t>
  </si>
  <si>
    <t>T1005S ENX/PTFE/ZPOR PAR ULTR 10CMX05M</t>
  </si>
  <si>
    <t>T1005S</t>
  </si>
  <si>
    <t>T7005S ENX/PTFE/ZPOR PAR ULTR 70CMX05M</t>
  </si>
  <si>
    <t>T7005S</t>
  </si>
  <si>
    <t>T7006S ENX/PTFE/ZPOR PAR ULTR 70CMX06M</t>
  </si>
  <si>
    <t>T7006S</t>
  </si>
  <si>
    <t>T7007S ENX/PTFE/ZPOR PAR ULTR 70CMX07M</t>
  </si>
  <si>
    <t>T7007S</t>
  </si>
  <si>
    <t>T7008S ENX/PTFE/ZPOR PAR ULTR 70CMX08M</t>
  </si>
  <si>
    <t>T7008S</t>
  </si>
  <si>
    <t>T7010S ENX/PTFE/ZPOR PAR ULTR 70CMX10M</t>
  </si>
  <si>
    <t>T7010S</t>
  </si>
  <si>
    <t>W40T0407SENX/PTFE/AFU/CURT40CMX04MX07M</t>
  </si>
  <si>
    <t>W40T0407S</t>
  </si>
  <si>
    <t>920675T TEC/POL/ZPOR - PATCH  06X75 MM</t>
  </si>
  <si>
    <t>920675T</t>
  </si>
  <si>
    <t>920875T TEC/POL/ZPOR - PATCH  08X75 MM</t>
  </si>
  <si>
    <t>920875T</t>
  </si>
  <si>
    <t>921050T TEC/POL/ZPOR - PATCH  10X50 MM</t>
  </si>
  <si>
    <t>921050T</t>
  </si>
  <si>
    <t>921075T TEC/POL/ZPOR - PATCH  10X75 MM</t>
  </si>
  <si>
    <t>921075T</t>
  </si>
  <si>
    <t>921575T TEC/POL/ZPOR - PATCH  15X75 MM</t>
  </si>
  <si>
    <t>921575T</t>
  </si>
  <si>
    <t xml:space="preserve">28L209080S TREO EXT ILIACA- 9X80MM   </t>
  </si>
  <si>
    <t>28L209080S</t>
  </si>
  <si>
    <t xml:space="preserve">28L209100S TREO EXT ILIACA- 9X100MM  </t>
  </si>
  <si>
    <t>28L209100S</t>
  </si>
  <si>
    <t xml:space="preserve">28L209120S TREO EXT ILIACA- 9X120MM  </t>
  </si>
  <si>
    <t>28L209120S</t>
  </si>
  <si>
    <t xml:space="preserve">28L209140S TREO EXT ILIACA- 9X140MM  </t>
  </si>
  <si>
    <t>28L209140S</t>
  </si>
  <si>
    <t xml:space="preserve">28L209160S TREO EXT ILIACA- 9X160MM  </t>
  </si>
  <si>
    <t>28L209160S</t>
  </si>
  <si>
    <t xml:space="preserve">28L211080S TREO EXT ILIACA- 11X80MM  </t>
  </si>
  <si>
    <t>28L211080S</t>
  </si>
  <si>
    <t xml:space="preserve">28L211100S TREO EXT ILIACA- 11X100MM   </t>
  </si>
  <si>
    <t>28L211100S</t>
  </si>
  <si>
    <t xml:space="preserve">28L211120S TREO EXT ILIACA- 11X120MM   </t>
  </si>
  <si>
    <t>28L211120S</t>
  </si>
  <si>
    <t xml:space="preserve">28L211140S TREO EXT ILIACA- 11X140MM   </t>
  </si>
  <si>
    <t>28L211140S</t>
  </si>
  <si>
    <t xml:space="preserve">28L211160S TREO EXT ILIACA- 11X160MM   </t>
  </si>
  <si>
    <t>28L211160S</t>
  </si>
  <si>
    <t xml:space="preserve">28L213080S TREO EXT ILIACA- 13X80MM  </t>
  </si>
  <si>
    <t>28L213080S</t>
  </si>
  <si>
    <t>28L213100S TREO EXT ILIACA- 13X100MM</t>
  </si>
  <si>
    <t>28L213100S</t>
  </si>
  <si>
    <t>28L213120S TREO EXT ILIACA- 13X120MM</t>
  </si>
  <si>
    <t>28L213120S</t>
  </si>
  <si>
    <t>28L213140S TREO EXT ILIACA- 13X140MM</t>
  </si>
  <si>
    <t>28L213140S</t>
  </si>
  <si>
    <t>28L213160S TREO EXT ILIACA- 13X160MM</t>
  </si>
  <si>
    <t>28L213160S</t>
  </si>
  <si>
    <t>28L215080S TREO EXT ILIACA- 15X80MM</t>
  </si>
  <si>
    <t>28L215080S</t>
  </si>
  <si>
    <t>28L215100S TREO EXT ILIACA- 15X100MM</t>
  </si>
  <si>
    <t>28L215100S</t>
  </si>
  <si>
    <t>28L215120S TREO EXT ILIACA- 15X120MM</t>
  </si>
  <si>
    <t>28L215120S</t>
  </si>
  <si>
    <t>28L215140S TREO EXT ILIACA- 15X140MM</t>
  </si>
  <si>
    <t>28L215140S</t>
  </si>
  <si>
    <t>28L215160S TREO EXT ILIACA- 15X160MM</t>
  </si>
  <si>
    <t>28L215160S</t>
  </si>
  <si>
    <t>28L217080S TREO EXT ILIACA- 17X80MM</t>
  </si>
  <si>
    <t>28L217080S</t>
  </si>
  <si>
    <t>28L217100S TREO EXT ILIACA- 17X100MM</t>
  </si>
  <si>
    <t>28L217100S</t>
  </si>
  <si>
    <t>28L217120S TREO EXT ILIACA- 17X120MM</t>
  </si>
  <si>
    <t>28L217120S</t>
  </si>
  <si>
    <t>28L217140S TREO EXT ILIACA- 17X140MM</t>
  </si>
  <si>
    <t>28L217140S</t>
  </si>
  <si>
    <t>28L217160S TREO EXT ILIACA- 17X160MM</t>
  </si>
  <si>
    <t>28L217160S</t>
  </si>
  <si>
    <t>28L220080S TREO EXT ILIACA- 20X80MM</t>
  </si>
  <si>
    <t>28L220080S</t>
  </si>
  <si>
    <t>28L220100S TREO EXT ILIACA- 20X100MM</t>
  </si>
  <si>
    <t>28L220100S</t>
  </si>
  <si>
    <t>28L220120S TREO EXT ILIACA- 20X120MM</t>
  </si>
  <si>
    <t>28L220120S</t>
  </si>
  <si>
    <t>28L220140S TREO EXT ILIACA- 20X140MM</t>
  </si>
  <si>
    <t>28L220140S</t>
  </si>
  <si>
    <t>28L220160S TREO EXT ILIACA- 20X160MM</t>
  </si>
  <si>
    <t>28L220160S</t>
  </si>
  <si>
    <t>28L224080S TREO EXT ILIACA- 24X80MM</t>
  </si>
  <si>
    <t>28L224080S</t>
  </si>
  <si>
    <t xml:space="preserve">28L224100S TREO EXT ILIACA- 24X100MM </t>
  </si>
  <si>
    <t>SUPLEN MEDICAL LTDA</t>
  </si>
  <si>
    <t>28L224100S</t>
  </si>
  <si>
    <t xml:space="preserve">28L224120S TREO EXT ILIACA- 24X120MM </t>
  </si>
  <si>
    <t>28L224120S</t>
  </si>
  <si>
    <t xml:space="preserve">28L224140S TREO EXT ILIACA- 24X140MM </t>
  </si>
  <si>
    <t>28L224140S</t>
  </si>
  <si>
    <t xml:space="preserve">28L224160S TREO EXT ILIACA- 24X160MM </t>
  </si>
  <si>
    <t>28L224160S</t>
  </si>
  <si>
    <t xml:space="preserve">28B220080S TREO BIFURCATE 20X80MM  </t>
  </si>
  <si>
    <t>28B220080S</t>
  </si>
  <si>
    <t xml:space="preserve">28B220100S TREO BIFURCATE 20X100MM </t>
  </si>
  <si>
    <t>28B220100S</t>
  </si>
  <si>
    <t xml:space="preserve">28B220120S TREO BIFURCATE 20X120MM </t>
  </si>
  <si>
    <t>28B220120S</t>
  </si>
  <si>
    <t xml:space="preserve">28B222080S TREO BIFURCATE 22X80MM  </t>
  </si>
  <si>
    <t>28B222080S</t>
  </si>
  <si>
    <t xml:space="preserve">28B222100S TREO BIFURCATE 22X100MM </t>
  </si>
  <si>
    <t>28B222100S</t>
  </si>
  <si>
    <t xml:space="preserve">28B222120S  TREO BIFURCATE 22X120MM  </t>
  </si>
  <si>
    <t>28B222120S</t>
  </si>
  <si>
    <t xml:space="preserve">28B224080S TREO BIFURCATE 24X80MM  </t>
  </si>
  <si>
    <t>28B224080S</t>
  </si>
  <si>
    <t xml:space="preserve">28B224100S TREO BIFURCATE 24X100MM </t>
  </si>
  <si>
    <t>28B224100S</t>
  </si>
  <si>
    <t xml:space="preserve">28B224120S TREO BIFURCATE 24X120MM </t>
  </si>
  <si>
    <t>28B224120S</t>
  </si>
  <si>
    <t xml:space="preserve">28B226080S TREO BIFURCATE 26X80MM  </t>
  </si>
  <si>
    <t>28B226080S</t>
  </si>
  <si>
    <t xml:space="preserve">28B226100S TREO BIFURCATE 26X100MM </t>
  </si>
  <si>
    <t>28B226100S</t>
  </si>
  <si>
    <t xml:space="preserve">28B226120S TREO BIFURCATE 26X120MM </t>
  </si>
  <si>
    <t>28B226120S</t>
  </si>
  <si>
    <t xml:space="preserve">28B228080S TREO BIFURCATE 28X80MM  </t>
  </si>
  <si>
    <t>28B228080S</t>
  </si>
  <si>
    <t xml:space="preserve">28B228100S TREO BIFURCATE 28X100MM </t>
  </si>
  <si>
    <t>28B228100S</t>
  </si>
  <si>
    <t xml:space="preserve">28B228120S TREO BIFURCATE 28X120MM </t>
  </si>
  <si>
    <t>28B228120S</t>
  </si>
  <si>
    <t xml:space="preserve">28B230080S TREO BIFURCATE 30X80MM  </t>
  </si>
  <si>
    <t>28B230080S</t>
  </si>
  <si>
    <t xml:space="preserve">28B230100S TREO BIFURCATE 30X100MM </t>
  </si>
  <si>
    <t>28B230100S</t>
  </si>
  <si>
    <t xml:space="preserve">28B230120S TREO BIFURCATE 30X120MM </t>
  </si>
  <si>
    <t>28B230120S</t>
  </si>
  <si>
    <t xml:space="preserve">28B233080S TREO BIFURCATE 33X80MM  </t>
  </si>
  <si>
    <t>28B233080S</t>
  </si>
  <si>
    <t xml:space="preserve">28B233100S TREO BIFURCATE 33X100MM </t>
  </si>
  <si>
    <t>28B233100S</t>
  </si>
  <si>
    <t xml:space="preserve">28B233120S TREO BIFURCATE 33X120MM </t>
  </si>
  <si>
    <t>28B233120S</t>
  </si>
  <si>
    <t xml:space="preserve">28B236080S TREO BIFURCATE 36X80MM  </t>
  </si>
  <si>
    <t>28B236080S</t>
  </si>
  <si>
    <t xml:space="preserve">28B236100S TREO BIFURCATE 36X100MM </t>
  </si>
  <si>
    <t>28B236100S</t>
  </si>
  <si>
    <t xml:space="preserve">28B236120S TREO BIFURCATE 36X120MM </t>
  </si>
  <si>
    <t>28B236120S</t>
  </si>
  <si>
    <t xml:space="preserve">28C220040S TREO CUFF 20X40MM </t>
  </si>
  <si>
    <t>28C220040S</t>
  </si>
  <si>
    <t xml:space="preserve">28C220055S TREO CUFF 20X55MM </t>
  </si>
  <si>
    <t>28C220055S</t>
  </si>
  <si>
    <t xml:space="preserve">28C220070S TREO CUFF 20X70MM </t>
  </si>
  <si>
    <t>28C220070S</t>
  </si>
  <si>
    <t xml:space="preserve">28C222040S TREO CUFF 22X40MM </t>
  </si>
  <si>
    <t>28C222040S</t>
  </si>
  <si>
    <t xml:space="preserve">28C222055S TREO CUFF 22X55MM </t>
  </si>
  <si>
    <t>28C222055S</t>
  </si>
  <si>
    <t xml:space="preserve">28C222070S TREO CUFF 22X70MM </t>
  </si>
  <si>
    <t>28C222070S</t>
  </si>
  <si>
    <t xml:space="preserve">28C224040S TREO CUFF 24X40MM </t>
  </si>
  <si>
    <t>28C224040S</t>
  </si>
  <si>
    <t xml:space="preserve">28C224055S TREO CUFF 24X55MM </t>
  </si>
  <si>
    <t>28C224055S</t>
  </si>
  <si>
    <t xml:space="preserve">28C224070S TREO CUFF 24X70MM </t>
  </si>
  <si>
    <t>28C224070S</t>
  </si>
  <si>
    <t xml:space="preserve">28C226040S TREO CUFF 26X40MM </t>
  </si>
  <si>
    <t>28C226040S</t>
  </si>
  <si>
    <t xml:space="preserve">28C226055S TREO CUFF 26X55MM </t>
  </si>
  <si>
    <t>28C226055S</t>
  </si>
  <si>
    <t xml:space="preserve">28C226070S TREO CUFF 26X70MM </t>
  </si>
  <si>
    <t>28C226070S</t>
  </si>
  <si>
    <t xml:space="preserve">28C228040S TREO CUFF 28X40MM </t>
  </si>
  <si>
    <t>28C228040S</t>
  </si>
  <si>
    <t xml:space="preserve">28C228055S TREO CUFF 28X55MM </t>
  </si>
  <si>
    <t>28C228055S</t>
  </si>
  <si>
    <t xml:space="preserve">28C228070S TREO CUFF 28X70MM </t>
  </si>
  <si>
    <t>28C228070S</t>
  </si>
  <si>
    <t xml:space="preserve">28C230040S TREO CUFF 30X40MM </t>
  </si>
  <si>
    <t>28C230040S</t>
  </si>
  <si>
    <t xml:space="preserve">28C230055S TREO CUFF 30X55MM </t>
  </si>
  <si>
    <t>28C230055S</t>
  </si>
  <si>
    <t xml:space="preserve">28C230070S TREO CUFF 30X70MM </t>
  </si>
  <si>
    <t>28C230070S</t>
  </si>
  <si>
    <t xml:space="preserve">28C233040S TREO CUFF 33X40MM </t>
  </si>
  <si>
    <t>28C233040S</t>
  </si>
  <si>
    <t xml:space="preserve">28C233055S TREO CUFF 33X55MM </t>
  </si>
  <si>
    <t>28C233055S</t>
  </si>
  <si>
    <t xml:space="preserve">28C233070S TREO CUFF 33X70MM </t>
  </si>
  <si>
    <t>28C233070S</t>
  </si>
  <si>
    <t xml:space="preserve">28C236040S TREO CUFF 36X40MM </t>
  </si>
  <si>
    <t>28C236040S</t>
  </si>
  <si>
    <t xml:space="preserve">28C236055S TREO CUFF 36X55MM </t>
  </si>
  <si>
    <t>28C236055S</t>
  </si>
  <si>
    <t xml:space="preserve">28C236070S TREO CUFF 36X70MM </t>
  </si>
  <si>
    <t>28C236070S</t>
  </si>
  <si>
    <t>M322090222290S RELAYPLUS 22MMX090MMX22MM</t>
  </si>
  <si>
    <t>M322090222290S</t>
  </si>
  <si>
    <t>M322150222290S RELAYPLUS 22MMX150MM 22FR</t>
  </si>
  <si>
    <t>M322150222290S</t>
  </si>
  <si>
    <t>M322190222290S RELAYPLUS 22MMX190MM 22FR</t>
  </si>
  <si>
    <t>M322190222290S</t>
  </si>
  <si>
    <t>M322250222390S RELAYPLUS 22MMX250MM 23FR</t>
  </si>
  <si>
    <t>M322250222390S</t>
  </si>
  <si>
    <t>M324090242290S RELAYPLUS 24MMX90MM 22FR</t>
  </si>
  <si>
    <t>M324090242290S</t>
  </si>
  <si>
    <t>M324150242290S RELAYPLUS 24MMX150MM 22FR</t>
  </si>
  <si>
    <t>M324150242290S</t>
  </si>
  <si>
    <t>M324190242290S RELAYPLUS 24MMX190MM 22FR</t>
  </si>
  <si>
    <t>M324190242290S</t>
  </si>
  <si>
    <t>M324250242390S RELAYPLUS 24MMX250MM 23FR</t>
  </si>
  <si>
    <t>M324250242390S</t>
  </si>
  <si>
    <t>M326095262290S RELAYPLUS 26MMX95MM, 22FR</t>
  </si>
  <si>
    <t>M326095262290S</t>
  </si>
  <si>
    <t>M326155262290S RELAYPLUS 26MMX155MM 22FR</t>
  </si>
  <si>
    <t>M326155262290S</t>
  </si>
  <si>
    <t>M326195262290S RELAYPLUS 26MMX195MM 22FR</t>
  </si>
  <si>
    <t>M326195262290S</t>
  </si>
  <si>
    <t>M326250262390S RELAYPLUS 26MMX250MM 23FR</t>
  </si>
  <si>
    <t>M326250262390S</t>
  </si>
  <si>
    <t>M328095282290S RELAYPLUS 28MMX95MM, 22FR</t>
  </si>
  <si>
    <t>M328095282290S</t>
  </si>
  <si>
    <t>M328155242290S RELAYPLUS 2824X155MM,22F</t>
  </si>
  <si>
    <t>M328155242290S</t>
  </si>
  <si>
    <t>M328155282290S RELAYPLUS 28MMX155MM 22FR</t>
  </si>
  <si>
    <t>M328155282290S</t>
  </si>
  <si>
    <t>M328195242290S RELAYPLUS 2824X195MM,22F</t>
  </si>
  <si>
    <t>M328195242290S</t>
  </si>
  <si>
    <t>M328195282290S RELAYPLUS 28MMX195MM 22FR</t>
  </si>
  <si>
    <t>M328195282290S</t>
  </si>
  <si>
    <t>M328250282390S RELAYPLUS 28MMX250MM 23FR</t>
  </si>
  <si>
    <t>M328250282390S</t>
  </si>
  <si>
    <t>M330095302290S RELAYPLUS 30MMX95MM, 22FR</t>
  </si>
  <si>
    <t>M330095302290S</t>
  </si>
  <si>
    <t>M330155262290S RELAYPLUS 3026X155MM,22F</t>
  </si>
  <si>
    <t>M330155262290S</t>
  </si>
  <si>
    <t>M330155302290S RELAYPLUS 30MMX155MM 22FR</t>
  </si>
  <si>
    <t>M330155302290S</t>
  </si>
  <si>
    <t>M330200262390S RELAYPLUS 3026X200MM,23F</t>
  </si>
  <si>
    <t>M330200262390S</t>
  </si>
  <si>
    <t>M330200302390S RELAYPLUS 30MMX200MM 23FR</t>
  </si>
  <si>
    <t>M330200302390S</t>
  </si>
  <si>
    <t>M330250262390S RELAYPLUS 3026X250MM,23F</t>
  </si>
  <si>
    <t>M330250262390S</t>
  </si>
  <si>
    <t>M330250302390S RELAYPLUS 30MMX250MM 23FR</t>
  </si>
  <si>
    <t>M330250302390S</t>
  </si>
  <si>
    <t>M332095322290S RELAYPLUS 32MMX95MM 22FR</t>
  </si>
  <si>
    <t>M332095322290S</t>
  </si>
  <si>
    <t>M332155282290S RELAYPLUS 3228X155MM,22F</t>
  </si>
  <si>
    <t>M332155282290S</t>
  </si>
  <si>
    <t>M332155322290S RELAYPLUS 32MMX155MM 22FR</t>
  </si>
  <si>
    <t>M332155322290S</t>
  </si>
  <si>
    <t>M332200282390S RELAYPLUS 3228X200MM,23F</t>
  </si>
  <si>
    <t>M332200282390S</t>
  </si>
  <si>
    <t>M332200322390S RELAYPLUS 32MMX200MM 23FR</t>
  </si>
  <si>
    <t>M332200322390S</t>
  </si>
  <si>
    <t>M332250282490S RELAYPLUS 3228X250MM,24F</t>
  </si>
  <si>
    <t>M332250282490S</t>
  </si>
  <si>
    <t>M332250322490S RELAYPLUS 32MMX250MM 24FR</t>
  </si>
  <si>
    <t>M332250322490S</t>
  </si>
  <si>
    <t>M334100342390S RELAYPLUS 34MMX100MM 23FR</t>
  </si>
  <si>
    <t>M334100342390S</t>
  </si>
  <si>
    <t>M334145302390S RELAYPLUS 3430X145MM,23F</t>
  </si>
  <si>
    <t>M334145302390S</t>
  </si>
  <si>
    <t>M334145342390S RELAYPLUS 34MMX145MM 23FR</t>
  </si>
  <si>
    <t>M334145342390S</t>
  </si>
  <si>
    <t>M334200302490S RELAYPLUS 3430X200MM,24F</t>
  </si>
  <si>
    <t>M334200302490S</t>
  </si>
  <si>
    <t>28M334200342490S RELAYPLUS 34MMX200MM,24</t>
  </si>
  <si>
    <t>28M334200342490S</t>
  </si>
  <si>
    <t>M334250302490S RELAYPLUS 3430X250MM,24F</t>
  </si>
  <si>
    <t>M334250302490S</t>
  </si>
  <si>
    <t>M334250342490S RELAYPLUS 34MMX250MM 24FR</t>
  </si>
  <si>
    <t>M334250342490S</t>
  </si>
  <si>
    <t>M336100362390S RELAYPLUS 36MMX100MM 23FR</t>
  </si>
  <si>
    <t>M336100362390S</t>
  </si>
  <si>
    <t>M336145322490S RELAYPLUS 3632X145MM,24F</t>
  </si>
  <si>
    <t>M336145322490S</t>
  </si>
  <si>
    <t>M336145362490S RELAYPLUS 36MMX145MM 24FR</t>
  </si>
  <si>
    <t>M336145362490S</t>
  </si>
  <si>
    <t>M336190322490S RELAYPLUS 3632X190MM,24F</t>
  </si>
  <si>
    <t>M336190322490S</t>
  </si>
  <si>
    <t>28M336190362490S RELAYPLUS 36MMX190MM24F</t>
  </si>
  <si>
    <t>M336190362490S</t>
  </si>
  <si>
    <t>M336250322490S RELAYPLUS 3632X250MM,24F</t>
  </si>
  <si>
    <t>M336250322490S</t>
  </si>
  <si>
    <t>28M336250362490S RELAYPLUS 36MMX250MM24F</t>
  </si>
  <si>
    <t>28M336250362490S</t>
  </si>
  <si>
    <t>M338100382490S RELAYPLUS 38MMX100MM 24FR</t>
  </si>
  <si>
    <t>M338100382490S</t>
  </si>
  <si>
    <t>M338145342490S RELAYPLUS 3834X145MM,24F</t>
  </si>
  <si>
    <t>M338145342490S</t>
  </si>
  <si>
    <t>M338145382490S RELAYPLUS 38MMX145MM 24FR</t>
  </si>
  <si>
    <t>M338145382490S</t>
  </si>
  <si>
    <t>M338190342590S RELAYPLUS 3834X190MM,25F</t>
  </si>
  <si>
    <t>M338190342590S</t>
  </si>
  <si>
    <t>28M338190382590S RELAYPLUS 38MMX190MM25</t>
  </si>
  <si>
    <t>M338190382590S</t>
  </si>
  <si>
    <t>M338250342590S RELAYPLUS 3834X250MM,25F</t>
  </si>
  <si>
    <t>M338250342590S</t>
  </si>
  <si>
    <t>M338250382590S RELAYPLUS 38MMX250MM 25FR</t>
  </si>
  <si>
    <t>M338250382590S</t>
  </si>
  <si>
    <t>M340105402490S RELAYPLUS 40MMX105MM 24FR</t>
  </si>
  <si>
    <t>M340105402490S</t>
  </si>
  <si>
    <t>M340145362590S RELAYPLUS 4036X145MM,25F</t>
  </si>
  <si>
    <t>M340145362590S</t>
  </si>
  <si>
    <t>M340145402590S RELAYPLUS 40MMX145MM 25FR</t>
  </si>
  <si>
    <t>M340145402590S</t>
  </si>
  <si>
    <t>M340195362590S RELAYPLUS 4036X195MM,25F</t>
  </si>
  <si>
    <t>M340195362590S</t>
  </si>
  <si>
    <t>28M340195402590S RELAYPLUS40MMX195MM25FR</t>
  </si>
  <si>
    <t>28M340195402590S</t>
  </si>
  <si>
    <t>M340250362590S RELAYPLUS 4036X250MM,25F</t>
  </si>
  <si>
    <t>M340250362590S</t>
  </si>
  <si>
    <t>M340250402590S RELAYPLUS 40MMX250MM 25FR</t>
  </si>
  <si>
    <t>M340250402590S</t>
  </si>
  <si>
    <t>M342105422590S RELAYPLUS 42MMX105MM 25FR</t>
  </si>
  <si>
    <t>M342105422590S</t>
  </si>
  <si>
    <t>M342150382590S RELAYPLUS 4238X150MM,25F</t>
  </si>
  <si>
    <t>M342150382590S</t>
  </si>
  <si>
    <t>M342150422590S RELAYPLUS 42MMX150MM 25FR</t>
  </si>
  <si>
    <t>M342150422590S</t>
  </si>
  <si>
    <t>M342195382590S RELAYPLUS 4238X195MM,25F</t>
  </si>
  <si>
    <t>M342195382590S</t>
  </si>
  <si>
    <t>M342195422590S RELAYPLUS 42MMX195MM 25FR</t>
  </si>
  <si>
    <t>M342195422590S</t>
  </si>
  <si>
    <t>M342250382590S RELAYPLUS 4238X250MM,25F</t>
  </si>
  <si>
    <t>M342250382590S</t>
  </si>
  <si>
    <t>M342250422590S RELAYPLUS 42MMX250MM 25FR</t>
  </si>
  <si>
    <t>M342250422590S</t>
  </si>
  <si>
    <t>M344105442590S RELAYPLUS 44MMX105MM 25FR</t>
  </si>
  <si>
    <t>M344105442590S</t>
  </si>
  <si>
    <t>M344155402590S RELAYPLUS 4440X155MM,25F</t>
  </si>
  <si>
    <t>M344155402590S</t>
  </si>
  <si>
    <t>M344155442590S RELAYPLUS 44MMX155MM 25FR</t>
  </si>
  <si>
    <t>M344155442590S</t>
  </si>
  <si>
    <t>M344200402590S RELAYPLUS 4440X200MM,25F</t>
  </si>
  <si>
    <t>M344200402590S</t>
  </si>
  <si>
    <t>M344200442590S RELAYPLUS 44MMX200MM 25FR</t>
  </si>
  <si>
    <t>M344200442590S</t>
  </si>
  <si>
    <t>M344250402690S RELAYPLUS 4440X250MM,26F</t>
  </si>
  <si>
    <t>M344250402690S</t>
  </si>
  <si>
    <t>M344250442690S RELAYPLUS 44MMX250MM 26FR</t>
  </si>
  <si>
    <t>M344250442690S</t>
  </si>
  <si>
    <t>M346105462690S RELAYPLUS 46MMX105MM 26FR</t>
  </si>
  <si>
    <t>M346105462690S</t>
  </si>
  <si>
    <t>M346155422690S RELAYPLUS 4642X155MM,26F</t>
  </si>
  <si>
    <t>M346155422690S</t>
  </si>
  <si>
    <t>M346155462690S RELAYPLUS 46MMX155MM 26FR</t>
  </si>
  <si>
    <t>M346155462690S</t>
  </si>
  <si>
    <t>M346200422690S RELAYPLUS 4642X200MM,26F</t>
  </si>
  <si>
    <t>M346200422690S</t>
  </si>
  <si>
    <t>M346200462690S RELAYPLUS 46MMX200MM 26FR</t>
  </si>
  <si>
    <t>M346200462690S</t>
  </si>
  <si>
    <t>M346250422690S RELAYPLUS 4642X250MM,26F</t>
  </si>
  <si>
    <t>M346250422690S</t>
  </si>
  <si>
    <t>M346250462690S RELAYPLUS 46MMX250MM 26FR</t>
  </si>
  <si>
    <t>M346250462690S</t>
  </si>
  <si>
    <t>RACA35185CM FIO ADV/0,035POL /180c/5m</t>
  </si>
  <si>
    <t>RACA35185CM</t>
  </si>
  <si>
    <t>RACA35265CM FIO ADV/0,035POL /260c/5m</t>
  </si>
  <si>
    <t>RACA35265CM</t>
  </si>
  <si>
    <t xml:space="preserve">RAFA14301CM FIO ADV/0,014POL/300CM </t>
  </si>
  <si>
    <t>90183929.7</t>
  </si>
  <si>
    <t>RAFA14301CM</t>
  </si>
  <si>
    <t xml:space="preserve">RAFA18301CM  FIO ADV/0,018POL/300C/1M  </t>
  </si>
  <si>
    <t>RAFA18301CM</t>
  </si>
  <si>
    <t>REGL35153M FIO/0,035X150C/3C/RETA MOLD</t>
  </si>
  <si>
    <t>REGL35153M</t>
  </si>
  <si>
    <t>RFGA18263M FIO 0,018X260C/3C ANG FLEX</t>
  </si>
  <si>
    <t>4RFGA18263M</t>
  </si>
  <si>
    <t>RFGA32153M FIO 0,032X150C/3C ANG FLEX</t>
  </si>
  <si>
    <t>RFGA32153M</t>
  </si>
  <si>
    <t>RFGA32263M FIO 0,032X260C/3C PONTAFLEX</t>
  </si>
  <si>
    <t>RFGA32263M</t>
  </si>
  <si>
    <t>RFGA35153M FIO 0,035X150C/3C ANG FLEX</t>
  </si>
  <si>
    <t>RFGA35153M</t>
  </si>
  <si>
    <t>RFGA35183M FIO 0,035X180C/3C ANG FLEX</t>
  </si>
  <si>
    <t>90213930.7</t>
  </si>
  <si>
    <t>4RFGA35183M</t>
  </si>
  <si>
    <t>RFGA35263M FIO 0,035X260C/3C ANG FLEX</t>
  </si>
  <si>
    <t>RFGA35263M</t>
  </si>
  <si>
    <t>RFGA35303M FIO 0,035X300C/3C ANG FLEX</t>
  </si>
  <si>
    <t>RFGA35303M</t>
  </si>
  <si>
    <t>RFGB35153M FIO 0,035X150C/3C/PONT J FL</t>
  </si>
  <si>
    <t>RFGB35153M</t>
  </si>
  <si>
    <t>RFGS35153M FIO 0,035X150C/3C/FL RETA</t>
  </si>
  <si>
    <t>4RFGS35153M</t>
  </si>
  <si>
    <t>RFGS35183M FIO 0,035X180C/3C/FL RETA</t>
  </si>
  <si>
    <t>4RFGS35183M</t>
  </si>
  <si>
    <t>RFGS35263M FIO 0,035X260C/3C/FL RETA</t>
  </si>
  <si>
    <t>RFGS35263M</t>
  </si>
  <si>
    <t>RFHA35263M FIO  0.035POLX260CM3CM .ANGU.</t>
  </si>
  <si>
    <t>RFHA35263M</t>
  </si>
  <si>
    <t>RFPA18263M FIO  0.020POLX260CM3CM .ANGU.</t>
  </si>
  <si>
    <t>RFPA18263M</t>
  </si>
  <si>
    <t>RFPA35153M FIO  0.035POLX150CM3CM .ANGU.</t>
  </si>
  <si>
    <t>RFPA35153M</t>
  </si>
  <si>
    <t>RFPA35183M FIO  0.035POLX180CM3CM .ANGU.</t>
  </si>
  <si>
    <t>RFPA35183M</t>
  </si>
  <si>
    <t>RFPA35263M FIO  0.035POLX260CM3CM .ANGU.</t>
  </si>
  <si>
    <t>RFPA35263M</t>
  </si>
  <si>
    <t>RFPA35303M FIO  0.035POLX300CM3CM .ANGU.</t>
  </si>
  <si>
    <t>RFPA35303M</t>
  </si>
  <si>
    <t>RFPS35153M FIO  0.035POLX150CM3CM.RETA</t>
  </si>
  <si>
    <t>RFPS35153M</t>
  </si>
  <si>
    <t>RFPS35263M FIO  0.035POLX260CM3CM.RETA</t>
  </si>
  <si>
    <t>RFPS35263M</t>
  </si>
  <si>
    <t>RFWA14110M RADIFOCUS SIDEW. I 4F100CM</t>
  </si>
  <si>
    <t>RFWA14110M</t>
  </si>
  <si>
    <t>RFWA15110M RADIFOCUS SIDEW. I 5F100CM</t>
  </si>
  <si>
    <t>RFWA15110M</t>
  </si>
  <si>
    <t>RFWA24110M RADIFOCUS SIDEW. II 4F100CM</t>
  </si>
  <si>
    <t>RFWA24110M</t>
  </si>
  <si>
    <t>RFWA25110M RADIFOCUS SIDEW. II 5F100CM</t>
  </si>
  <si>
    <t>RFWA25110M</t>
  </si>
  <si>
    <t>RFWA34110M RADIFOCUS SIDEW. III 4F100CM</t>
  </si>
  <si>
    <t>RFWA34110M</t>
  </si>
  <si>
    <t>RFWB14110M RADIFOCUS H1 4F100CM</t>
  </si>
  <si>
    <t>RFWB14110M</t>
  </si>
  <si>
    <t>RFWH14110M RADIFOCUS VERTEBRAL 4F100CM</t>
  </si>
  <si>
    <t>RFWH14110M</t>
  </si>
  <si>
    <t>RFWH14112M RADIFOCUS VERTEBRAL 4F120CM</t>
  </si>
  <si>
    <t>RFWH14112M</t>
  </si>
  <si>
    <t>RFXB15108M RADIFOCUS PEQ. 5F80CM2OL</t>
  </si>
  <si>
    <t>RFXB15108M</t>
  </si>
  <si>
    <t>RFXB4510GM RADIFOCUS PEQ. 5F65CM</t>
  </si>
  <si>
    <t>RFXB4510GM</t>
  </si>
  <si>
    <t>RFXB55108M RADIFOCUS MED. 5F80CM</t>
  </si>
  <si>
    <t>RFXB55108M</t>
  </si>
  <si>
    <t>RFXB5510GM RADIFOCUS MED. 5F65CM</t>
  </si>
  <si>
    <t>RFXB5510GM</t>
  </si>
  <si>
    <t>RFXB55110M RADIFOCUS MED. 5F100CM</t>
  </si>
  <si>
    <t>RFXB55110M</t>
  </si>
  <si>
    <t>RFXB65108M RADIFOCUS GRA. 5F80CM</t>
  </si>
  <si>
    <t>RFXB65108M</t>
  </si>
  <si>
    <t>RFXG95107M RADIFOCUS  YASHIRO 5F70CM</t>
  </si>
  <si>
    <t>30051090.7</t>
  </si>
  <si>
    <t>RFXG95107M</t>
  </si>
  <si>
    <t>RFXV95111M RADIFOCUS AFUN.5F110CM</t>
  </si>
  <si>
    <t>RFXV95111M</t>
  </si>
  <si>
    <t>RFXW35110M RADIFOCUS MULTIPR. 5F100CM</t>
  </si>
  <si>
    <t>RFXW35110M</t>
  </si>
  <si>
    <t>RFYA15110M RADIFOCUS SIDEW. I 5F100CM</t>
  </si>
  <si>
    <t>RFYA15110M</t>
  </si>
  <si>
    <t>RFYA25110M RADIFOCUS SIDEW. II 5F100CM</t>
  </si>
  <si>
    <t>RFYA25110M</t>
  </si>
  <si>
    <t xml:space="preserve">RFYB15110M CATGLIDECATH H 5FR/100CM  </t>
  </si>
  <si>
    <t>RFYB15110M</t>
  </si>
  <si>
    <t>RFYE15110M CAT GLID BENTS JB15FR/100C</t>
  </si>
  <si>
    <t>RFYE15110M</t>
  </si>
  <si>
    <t>RFYH15110M CATGLIDECATH VERT 5FR/100C</t>
  </si>
  <si>
    <t>RFYH15110M</t>
  </si>
  <si>
    <t>RFYH15111M CATGLIDECATH VERT 5FR/110C</t>
  </si>
  <si>
    <t>RFYH15111M</t>
  </si>
  <si>
    <t>RFZB44108M CAT GLID COBRA PEQ 4FR/80C</t>
  </si>
  <si>
    <t>RFZB44108M</t>
  </si>
  <si>
    <t>RFZB4410GM CAT GLID COBRA PEQ 4FR/65C</t>
  </si>
  <si>
    <t>RFZB4410GM</t>
  </si>
  <si>
    <t>RFZB5410GM CAT GLID COBRA MED 4FR/65C</t>
  </si>
  <si>
    <t>RFZB5410GM</t>
  </si>
  <si>
    <t>RFZB54110M CAT GLID COBRA MED 4FR/100c</t>
  </si>
  <si>
    <t>RFZB54110M</t>
  </si>
  <si>
    <t>RFZB5510GM CAT GLID COBRA MED 5FR/65CM</t>
  </si>
  <si>
    <t>RFZB5510GM</t>
  </si>
  <si>
    <t>RFZD4410GM CAT GLID CURVA J RC1 4FR/65c</t>
  </si>
  <si>
    <t>RFZD4410GM</t>
  </si>
  <si>
    <t>RFZM74110M CAT GLID PONTA RETA 4FR/100C</t>
  </si>
  <si>
    <t>RFZM74110M</t>
  </si>
  <si>
    <t>RFZM74112M CAT GLID PONTA RETA 4FR/120C</t>
  </si>
  <si>
    <t>RFZM74112M</t>
  </si>
  <si>
    <t>RFZV95110M CAT GLID ANG N/AFUN 5FR/100C</t>
  </si>
  <si>
    <t>RFZV95110M</t>
  </si>
  <si>
    <t xml:space="preserve">RFZW34110M CAT GLID MPP 4FR/100CM  </t>
  </si>
  <si>
    <t>RFZW34110M</t>
  </si>
  <si>
    <t xml:space="preserve">RHAB44108M CAT OPTITQ COBRA I 4FR/80CM </t>
  </si>
  <si>
    <t>4RHAB44108M</t>
  </si>
  <si>
    <t xml:space="preserve">RHAB45108M CAT OPTITQ COBRA I 5FR/80CM </t>
  </si>
  <si>
    <t>RHAB45108M</t>
  </si>
  <si>
    <t>RHAB54108M CAT OPTITQ COBRA II 4FR/80C</t>
  </si>
  <si>
    <t>4RHAB54108M</t>
  </si>
  <si>
    <t>RHAB55108M CAT OPTITQ COBRA II 5FR/80C</t>
  </si>
  <si>
    <t>RHAB55108M</t>
  </si>
  <si>
    <t>RHAB65108M CAT OPTITQ COBRA III 5FR/80C</t>
  </si>
  <si>
    <t>RHAB65108M</t>
  </si>
  <si>
    <t>RHBA14110M CAT OPTITQ SIM I 4FR/110CM</t>
  </si>
  <si>
    <t>RHBA14110M</t>
  </si>
  <si>
    <t>RHBA15110M CAT OPTITQ SIM I 5FR/110CM</t>
  </si>
  <si>
    <t>RHBA15110M</t>
  </si>
  <si>
    <t>RHBA24110M CAT OPTITQ SIM 2 4FR/110CM</t>
  </si>
  <si>
    <t>4RHBA24110M</t>
  </si>
  <si>
    <t>RHBA25110M CAT OPTITQ SIM 2 5FR/110CM</t>
  </si>
  <si>
    <t>RHBA25110M</t>
  </si>
  <si>
    <t>RHBA34110M CAT OPTITQ SIM 3 4FR/110CM</t>
  </si>
  <si>
    <t>RHBA34110M</t>
  </si>
  <si>
    <t>RHBA35110M CAT OPTITQ SIM 3 5FR/110CM</t>
  </si>
  <si>
    <t>RHBA35110M</t>
  </si>
  <si>
    <t>RHBB14110M CAT OPTITQ H1 4FR/110CM</t>
  </si>
  <si>
    <t>RHBB14110M</t>
  </si>
  <si>
    <t>RHBB15110M CAT OPTITQ H1 2 5FR/110CM</t>
  </si>
  <si>
    <t>RHBB15110M</t>
  </si>
  <si>
    <t>RHBB24110M CAT OPTITQ H2 2 4FR/110CM</t>
  </si>
  <si>
    <t>RHBB24110M</t>
  </si>
  <si>
    <t>RHBB25110M CAT OPTITQ H2 5FR/110CM</t>
  </si>
  <si>
    <t>RHBB25110M</t>
  </si>
  <si>
    <t>RHBE15110M CAT OPTITQ BENT JB1 5FR/110C</t>
  </si>
  <si>
    <t>RHBE15110M</t>
  </si>
  <si>
    <t>RHBE25112M CAT OPTITQ BENT JB2 5FR/120C</t>
  </si>
  <si>
    <t>RHBE25112M</t>
  </si>
  <si>
    <t>RHBH14110M CAT OPTITQ  VERT 4FR/110CM</t>
  </si>
  <si>
    <t>4RHBH14110M</t>
  </si>
  <si>
    <t>RHBH15110M CAT OPTITQ VERT 5FR/110CM</t>
  </si>
  <si>
    <t>RHBH15110M</t>
  </si>
  <si>
    <t>RSA10K10SQ INT/10FR/10/035/PLAST/AG18G</t>
  </si>
  <si>
    <t>RSA10K10SQ</t>
  </si>
  <si>
    <t>RSA11K10SQ INT/11FR/11/035/PLAST/AG18G</t>
  </si>
  <si>
    <t>RSA11K10SQ</t>
  </si>
  <si>
    <t>RSA40G05SQ INT/4FR/5/025/PLAST/AG20G</t>
  </si>
  <si>
    <t>RSA40G05SQ</t>
  </si>
  <si>
    <t>RSA40G07SQ INT/4FR/7/025/PLAST/AG20G</t>
  </si>
  <si>
    <t>RSA40G07SQ</t>
  </si>
  <si>
    <t>RSA40K10AQ INT/4FR/10/035/PLAST/AG18G</t>
  </si>
  <si>
    <t>RSA40K10AQ</t>
  </si>
  <si>
    <t>RSA50G07SQ INT/5FR/7/025/PLAST/AG20G</t>
  </si>
  <si>
    <t>RSA50G07SQ</t>
  </si>
  <si>
    <t>RSA50K10AQ INT/5FR/10/035/PLAST/AG18G</t>
  </si>
  <si>
    <t>RSA50K10AQ</t>
  </si>
  <si>
    <t>RSA50K25AQ INT/5FR/25/035/PLAST/AG18G</t>
  </si>
  <si>
    <t>RSA50K25AQ</t>
  </si>
  <si>
    <t>RSA60G07SQ INT/6FR/7/025/PLAST/AG20G</t>
  </si>
  <si>
    <t>RS*A60G07SQ</t>
  </si>
  <si>
    <t>RSA60K10AQ  INT/6FR/10/035/PLAST/AG18G</t>
  </si>
  <si>
    <t>RSA60K10AQ</t>
  </si>
  <si>
    <t>RSA60K25AQ INT/6FR/25/035/PLAST/AG18G</t>
  </si>
  <si>
    <t>RSA60K25AQ</t>
  </si>
  <si>
    <t>RSA70K10AQ INT/7FR/10/025/PLAST/AG20G</t>
  </si>
  <si>
    <t>4RSA70K10AQ</t>
  </si>
  <si>
    <t>RSA70K25AQ INT/7FR/25/035/PLAST/AG18G</t>
  </si>
  <si>
    <t>RSA70K25AQ</t>
  </si>
  <si>
    <t>RSA80K10SQ INT/8FR/10/035/PLAST/AG18G</t>
  </si>
  <si>
    <t>RSA80K10SQ</t>
  </si>
  <si>
    <t>RSA90K10SQ INT/9FR/10/035/PLAST/AG18G</t>
  </si>
  <si>
    <t>RSA90K10SQ</t>
  </si>
  <si>
    <t xml:space="preserve">RSB10N10MQ INT/10FR/10/038/MET/ANG J </t>
  </si>
  <si>
    <t>RSB10N10MQ</t>
  </si>
  <si>
    <t xml:space="preserve">RSB11N10MQ INT/11FR/10/038/MET/ANG J </t>
  </si>
  <si>
    <t>RSB11N10MQ</t>
  </si>
  <si>
    <t xml:space="preserve">RSR40K10MQ INT/4FR/10/035/MET/ANGJ/A18 </t>
  </si>
  <si>
    <t>4RSR40K10MQ</t>
  </si>
  <si>
    <t xml:space="preserve">4RSR50N10MQ INT/5FR/10/038/MET/ANG/A18 </t>
  </si>
  <si>
    <t>4RSR50N10MQ</t>
  </si>
  <si>
    <t xml:space="preserve">4RSR60N10MQ INT/6F/10/038/MET/ANG/A18  </t>
  </si>
  <si>
    <t xml:space="preserve"> 4RSR60N10MQ</t>
  </si>
  <si>
    <t xml:space="preserve">4RSR70N10MQ INT/7FR/10/038/MET/ANG/A18 </t>
  </si>
  <si>
    <t>4RSR70N10MQ</t>
  </si>
  <si>
    <t xml:space="preserve">RSR80N10MQ INT/8FR/10/038/MET/ANG/A18  </t>
  </si>
  <si>
    <t>4RSR80N10MQ</t>
  </si>
  <si>
    <t>RSR90N10MQ INT/9FR/10/035/MET/ANG/A18</t>
  </si>
  <si>
    <t>RSR90N10MQ</t>
  </si>
  <si>
    <t>RSC01 BAINHA  6FRX90CMRETA TBV</t>
  </si>
  <si>
    <t>RSC01</t>
  </si>
  <si>
    <t>RSC03 BAINHA  6FRX90CMMP TBV</t>
  </si>
  <si>
    <t>RSC03</t>
  </si>
  <si>
    <t>RSC04 BAINHA  7FRX90CMMP TBV</t>
  </si>
  <si>
    <t>RSC04</t>
  </si>
  <si>
    <t xml:space="preserve">RSC05 DESTINATION 6FRX90CMRETA CCV </t>
  </si>
  <si>
    <t>RSC05</t>
  </si>
  <si>
    <t xml:space="preserve">RSC06 DESTINATION 7FRX90CMRETA CCV </t>
  </si>
  <si>
    <t>RSC06</t>
  </si>
  <si>
    <t xml:space="preserve">RSC07 DESTINATION 6FRX90CM MPP CCV </t>
  </si>
  <si>
    <t>RSC07</t>
  </si>
  <si>
    <t xml:space="preserve">RSC08 DESTINATION 7FRX90CM MPP CCV </t>
  </si>
  <si>
    <t>RSC08</t>
  </si>
  <si>
    <t xml:space="preserve">RSP01 DESTINATION 6FRX65CMRETA CCV </t>
  </si>
  <si>
    <t>RSP01</t>
  </si>
  <si>
    <t xml:space="preserve">RSP02 DESTINATION 7FRX65CMRETA CCV </t>
  </si>
  <si>
    <t>RSP02</t>
  </si>
  <si>
    <t xml:space="preserve">RSR01 DESTINATION 6FRX45CMRETA CCV </t>
  </si>
  <si>
    <t>RSR01</t>
  </si>
  <si>
    <t xml:space="preserve">RSR03 DESTINATION 6FRX45CM MPP CCV </t>
  </si>
  <si>
    <t>RSR03</t>
  </si>
  <si>
    <t xml:space="preserve">RSR04 DESTINATION 7FRX45CMRETA CCV </t>
  </si>
  <si>
    <t>RSR04</t>
  </si>
  <si>
    <t xml:space="preserve">RSR06 DESTINATION 7FRX45CM MPP CCV </t>
  </si>
  <si>
    <t>RSR06</t>
  </si>
  <si>
    <t>RSR09 BAINHA  6FRX45CMMP TBV</t>
  </si>
  <si>
    <t>RSR09</t>
  </si>
  <si>
    <t xml:space="preserve">RSR13 DESTINATION 6FRX45CM RDC CCV </t>
  </si>
  <si>
    <t>RSR13</t>
  </si>
  <si>
    <t xml:space="preserve">RSR14 DESTINATION 6FRX45CM LIMA CCV  </t>
  </si>
  <si>
    <t>RSR14</t>
  </si>
  <si>
    <t xml:space="preserve">RSR15 DESTINATION 6FRX90CM RDC CCV </t>
  </si>
  <si>
    <t>RSR15</t>
  </si>
  <si>
    <t xml:space="preserve">5484501 DESTINATION 8FRX45CMRETA CCV </t>
  </si>
  <si>
    <t xml:space="preserve">5486501 DESTINATION 8FRX65CMRETA CCV </t>
  </si>
  <si>
    <t xml:space="preserve">5489001 DESTINATION 8FRX90CMRETA CCV </t>
  </si>
  <si>
    <t xml:space="preserve">45280510 MOLA AZUR LIVRE 018 5MMX10CM  </t>
  </si>
  <si>
    <t>90219080.</t>
  </si>
  <si>
    <t>OUTROS APARELHOS P/COMPENSAR DEFICIENCIAS OU ENFERMIDADES</t>
  </si>
  <si>
    <t xml:space="preserve">45280606 MOLA AZUR LIVRE 018 6MMX6CM </t>
  </si>
  <si>
    <t xml:space="preserve">45280610 MOLA AZUR LIVRE 018 6MMX10CM  </t>
  </si>
  <si>
    <t xml:space="preserve">45280614 MOLA AZUR LIVRE 018 6MMX14CM  </t>
  </si>
  <si>
    <t xml:space="preserve">45280810 MOLA AZUR LIVRE 018 8MMX10CM  </t>
  </si>
  <si>
    <t xml:space="preserve">45280814 MOLA AZUR LIVRE 018 8MMX14CM  </t>
  </si>
  <si>
    <t xml:space="preserve">45281014 MOLA AZUR LIVRE 018 10MMX14CM </t>
  </si>
  <si>
    <t xml:space="preserve">454001 CONTROLADOR DE SEPARACAO AZUR </t>
  </si>
  <si>
    <t xml:space="preserve">45480305 MOLA AZUR CONT/018 3MMX5CM  </t>
  </si>
  <si>
    <t xml:space="preserve">45480310 MOLA AZUR CONT/018 3MMX10CM </t>
  </si>
  <si>
    <t xml:space="preserve">45480405 MOLA AZUR CONT/018 4MMX5CM  </t>
  </si>
  <si>
    <t xml:space="preserve">45480410 MOLA AZUR CONT/018 4MMX10CM </t>
  </si>
  <si>
    <t xml:space="preserve">45480415 MOLA AZUR CONT/018 4MMX15CM </t>
  </si>
  <si>
    <t xml:space="preserve">45480420 MOLA AZUR CONT/018 4MMX20CM </t>
  </si>
  <si>
    <t xml:space="preserve">45480610 MOLA AZUR CONT/018 6MMX10CM </t>
  </si>
  <si>
    <t xml:space="preserve">45480615 MOLA AZUR CONT/018 6MMX15CM </t>
  </si>
  <si>
    <t xml:space="preserve">45480620 MOLA AZUR CONT/018 6MMX20CM </t>
  </si>
  <si>
    <t xml:space="preserve">45480810 MOLA AZUR CONT/018 8MMX10CM </t>
  </si>
  <si>
    <t xml:space="preserve">45480815 MOLA AZUR CONT/018 8MMX15CM </t>
  </si>
  <si>
    <t xml:space="preserve">45480820 MOLA AZUR CONT/018 8MMX20CM </t>
  </si>
  <si>
    <t xml:space="preserve">45481010 MOLA AZUR CONT/018 10MMX10CM  </t>
  </si>
  <si>
    <t xml:space="preserve">45481015 MOLA AZUR CONT/018 10MMX15CM  </t>
  </si>
  <si>
    <t xml:space="preserve">45481020 MOLA AZUR CONT/018 10MMX20CM  </t>
  </si>
  <si>
    <t xml:space="preserve">45481215 MOLA AZUR CONT/018 12MMX15CM  </t>
  </si>
  <si>
    <t xml:space="preserve">45481220 MOLA AZUR CONT/018 12MMX20CM  </t>
  </si>
  <si>
    <t xml:space="preserve">45481515 MOLA AZUR CONT/018 15MMX15CM  </t>
  </si>
  <si>
    <t xml:space="preserve">45481520 MOLA AZUR CONT/018 15MMX20CM  </t>
  </si>
  <si>
    <t xml:space="preserve">45481530 MOLA AZUR CONT/018 15MMX30CM  </t>
  </si>
  <si>
    <t xml:space="preserve">45482020 MOLA AZUR CONT/018 20MMX20CM  </t>
  </si>
  <si>
    <t xml:space="preserve">45482030 MOLA AZUR CONT/018 20MMX30CM  </t>
  </si>
  <si>
    <t>45680410 MOLA AZUR FRAMING 018 4MMX10C</t>
  </si>
  <si>
    <t>45680512 MOLA AZUR FRAMING 018 5MMX12C</t>
  </si>
  <si>
    <t>45680717 MOLA AZUR FRAMING 018 7MMX17C</t>
  </si>
  <si>
    <t>45680820 MOLA AZUR FRAMING 018 8MMX20C</t>
  </si>
  <si>
    <t>45681026 MOLA AZUR FRAMING 018 10MMX26C</t>
  </si>
  <si>
    <t>45681231 MOLA AZUR FRAMING 018 12MMX31C</t>
  </si>
  <si>
    <t>45681332 MOLA AZUR FRAMING 018 13MMX32C</t>
  </si>
  <si>
    <t>45681434 MOLA AZUR FRAMING 018 14MMX34C</t>
  </si>
  <si>
    <t>45681844 MOLA AZUR FRAMING 018 18MMX44C</t>
  </si>
  <si>
    <t>45682050 MOLA AZUR FRAMING 018 20MMX50C</t>
  </si>
  <si>
    <t>MCPC2013 MICROCATETER PROGREAT 2FRX130C</t>
  </si>
  <si>
    <t>MCPC2013</t>
  </si>
  <si>
    <t>MCPC2015 MICROCATETER PROGREAT 2FRX150C</t>
  </si>
  <si>
    <t>MCPC2015</t>
  </si>
  <si>
    <t>MCPC2411 MICROCAT PROGREAT 2,4FRX110C</t>
  </si>
  <si>
    <t>MCPC2411</t>
  </si>
  <si>
    <t xml:space="preserve">MCPC2413 MICROCAT PROGREAT 2,4FRX130C </t>
  </si>
  <si>
    <t>MCPC2413</t>
  </si>
  <si>
    <t xml:space="preserve">MCPC2415 MICROCAT PROGREAT 2,4FRX150C </t>
  </si>
  <si>
    <t>MCPC2415</t>
  </si>
  <si>
    <t xml:space="preserve">MCPC2813 MICROCAT PROGREAT 2,8FRX130C </t>
  </si>
  <si>
    <t>MCPC2813</t>
  </si>
  <si>
    <t>MCPE27131 MICR PROG COAX 27/2,9FRX130C</t>
  </si>
  <si>
    <t>MCPE27131</t>
  </si>
  <si>
    <t xml:space="preserve">MCPE28111 MICR PROG COAX 2,8FRX110CM </t>
  </si>
  <si>
    <t>MCPE28111</t>
  </si>
  <si>
    <t xml:space="preserve">MCPE28131 MICR PROG COAX 2,8FRX130CM </t>
  </si>
  <si>
    <t>MCPE28131</t>
  </si>
  <si>
    <t xml:space="preserve">MCPP27111 MICR PROG COAX 2,7FRX110CM </t>
  </si>
  <si>
    <t>MCPP27111</t>
  </si>
  <si>
    <t xml:space="preserve">MCPP27131 MICR PROG COAX 2,7FRX130CM </t>
  </si>
  <si>
    <t>MCPP27131</t>
  </si>
  <si>
    <t>RH5BPIN00M RADIOFOCUS CATETER 5FR 100CM</t>
  </si>
  <si>
    <t>RH5BPIN00M</t>
  </si>
  <si>
    <t>RH5MP2520M RADIOFOCUS 2.5FR 100CM 2 SH</t>
  </si>
  <si>
    <t>RH5MP2520M</t>
  </si>
  <si>
    <t>RH5MP3020M RADIOFOCUS 3.0 FR 100CM 2SH</t>
  </si>
  <si>
    <t>RH5MP3020M</t>
  </si>
  <si>
    <t>RH5MP352NM RADIOFOCUS 3.0 FR 100CM 2SH</t>
  </si>
  <si>
    <t>RH5MP352NM</t>
  </si>
  <si>
    <t>RH5SP0061M RADIOFOCUS 5FR 110CM 6SH</t>
  </si>
  <si>
    <t>4RH5SP0061M</t>
  </si>
  <si>
    <t xml:space="preserve">45280304 MOLA AZUR LIVRE 018 3MMX4CM </t>
  </si>
  <si>
    <t xml:space="preserve">45280406 MOLA AZUR LIVRE 018 4MMX6CM </t>
  </si>
  <si>
    <t>28L108140 SIST ENDOV.HYDRO. AZUR 18 8X15</t>
  </si>
  <si>
    <t>28L108140S</t>
  </si>
  <si>
    <t>DOCETAXEL TRI-HID 20MG/1ML INJ</t>
  </si>
  <si>
    <t>DOCETAXEL TRI-HIDRATADO</t>
  </si>
  <si>
    <t>DOCETAXEL TRI-HID 80MG/4ML INJ</t>
  </si>
  <si>
    <t>PIQRAY 150MG C/56 CMP</t>
  </si>
  <si>
    <t>ALPELISIBE</t>
  </si>
  <si>
    <t>ELIGARD DS 7,5MG PL+DIL</t>
  </si>
  <si>
    <t>7,5MG PL+DIL</t>
  </si>
  <si>
    <t>ELIGARD 45MG</t>
  </si>
  <si>
    <t>REUQUINOL 400MG X 6</t>
  </si>
  <si>
    <t>ARIXTRA 2,5 MG SOL INJ CT 2 SER  X 0,5ML</t>
  </si>
  <si>
    <t>FONDAPARINUX SÓDICO</t>
  </si>
  <si>
    <t>ARIXTRA 7,5 MG SOL INJ CT 02 SER X 0,6ML</t>
  </si>
  <si>
    <t>LEUKERAN 2 MG CT FR VD AMB X 25</t>
  </si>
  <si>
    <t>CLORAMBUCILA</t>
  </si>
  <si>
    <t>TOUJEO 300 U/ML SOL INJ CT 1 X 1,5 ML</t>
  </si>
  <si>
    <t>330 U/ML SOL INJ CT 1 X 1,5 ML</t>
  </si>
  <si>
    <t>APIDRA 100 U/ML X 10 ML</t>
  </si>
  <si>
    <t>INSULINA GLULISINA</t>
  </si>
  <si>
    <t>AZULFIN 500 MG COM X 60</t>
  </si>
  <si>
    <t>SULFASSALAZINA</t>
  </si>
  <si>
    <t>AMPICILINA SOD+SULBACTAM SOD. 1,5G C/20</t>
  </si>
  <si>
    <t>NOVAFARMA</t>
  </si>
  <si>
    <t>AMPICILINA SOD+SULBACTAM SOD 3G C/20</t>
  </si>
  <si>
    <t>CITRATO DE FENTANILA 50MCG</t>
  </si>
  <si>
    <t>TEUTO</t>
  </si>
  <si>
    <t>METILPREDNISOLONA 125MG C/25 F.A</t>
  </si>
  <si>
    <t>METILPREDNISOLONA 500MG C/25 F.A</t>
  </si>
  <si>
    <t>PIPERACILINA+TAZOBACTAM 4,5G C/25 F.A</t>
  </si>
  <si>
    <t>HEMITARTARATO DE NOREPINEFRINA 8MG/4ML</t>
  </si>
  <si>
    <t>SANVAL</t>
  </si>
  <si>
    <t>CLORIDRATO DE PROMETAZINA</t>
  </si>
  <si>
    <t>DRAMIN B6 DL C/10ML C/100 AMP</t>
  </si>
  <si>
    <t>TAKEDA</t>
  </si>
  <si>
    <t>TRAMAL 100MG AMP. 2ML</t>
  </si>
  <si>
    <t>GRUNENTHAL</t>
  </si>
  <si>
    <t>ANALGÉSICO</t>
  </si>
  <si>
    <t>PANTOPRAZOL SÓDICO SESQUI-HIDRATADO</t>
  </si>
  <si>
    <t>AERODINI 100MCG C/200 DOSES</t>
  </si>
  <si>
    <t>AMICACINA 250MG/ML 2ML INJ. C/50 F.A</t>
  </si>
  <si>
    <t>SULFATO DE AMICACINA</t>
  </si>
  <si>
    <t>AMICACINA 50MG/ML 2ML INJ. C/50 F.A</t>
  </si>
  <si>
    <t>AMPICILINA SOD.1G INJ. C/50AMP</t>
  </si>
  <si>
    <t>AMPICILINA SÓDICA</t>
  </si>
  <si>
    <t>AMPICILINA SODICA 500MG C/50 F.A.</t>
  </si>
  <si>
    <t>ANDROCORTIL 500MG SOL. INJ. C/50 F.A.</t>
  </si>
  <si>
    <t>SUCCINATO SÓDICO DE HIDROCORTISONA</t>
  </si>
  <si>
    <t xml:space="preserve">BEPEBEN 600.000UI C/50 F.A. </t>
  </si>
  <si>
    <t>PENICILINA G BENZATINA</t>
  </si>
  <si>
    <t>BEPEBEN 1.200.000UI INJ. C/50 F.A</t>
  </si>
  <si>
    <t>BETACRIS 1MG/ML 5ML C/10EST.X1AMP</t>
  </si>
  <si>
    <t>BETABLOQUEADORES</t>
  </si>
  <si>
    <t>CEFALEXINA 250MG/60ML SUSP. C/50</t>
  </si>
  <si>
    <t>CEFALEXINA</t>
  </si>
  <si>
    <t>CEFALOTINA SODICA 1G INJ. C/50 F.A</t>
  </si>
  <si>
    <t>CEFTRIAXONA DI H 1G IV C/100 F.A.</t>
  </si>
  <si>
    <t>30042059.2</t>
  </si>
  <si>
    <t>CLOCEF 1G C/50 F.A. (CEFEPIMA)</t>
  </si>
  <si>
    <t>CLORIDRATO DE CEFEPIMA</t>
  </si>
  <si>
    <t>CLOCEF 2G INJ C/50 F.A (CEFEPIMA)</t>
  </si>
  <si>
    <t>DEXAMETASONA INJ. 4MG/ML 2,5ML</t>
  </si>
  <si>
    <t>DROGAFONTE MEDICAMENTOS E MATERIAL HOSPITALAR</t>
  </si>
  <si>
    <t>FARMACE</t>
  </si>
  <si>
    <t>30039099.</t>
  </si>
  <si>
    <t>FOSFATO DISSÓDICO DE DEXAMETASONA</t>
  </si>
  <si>
    <t>DICLOFENACO POTASSIO 75MG/3ML C/100  F.A</t>
  </si>
  <si>
    <t>DICLOFENACO SOD 25MG/3ML C/100 AMP</t>
  </si>
  <si>
    <t>DICLOFENACO SÓDICO</t>
  </si>
  <si>
    <t>DIPIRONA SD 500MG/ML C/2ML C/120 AMP</t>
  </si>
  <si>
    <t>DIPIRONA MONOIDRATADA</t>
  </si>
  <si>
    <t>DOBUTAMINA IICL 12,5MG/20ML C/50 AMP.</t>
  </si>
  <si>
    <t>AGENTE INOTROPICO</t>
  </si>
  <si>
    <t>CLORIDRATO DE DOBUTAMINA</t>
  </si>
  <si>
    <t>FENITOINA 50MG/ML 5ML USO IV/IM C/72AMPS</t>
  </si>
  <si>
    <t>FENITOÍNA SÓDICA</t>
  </si>
  <si>
    <t>METOCLOPRAMIDA 10MG/2ML C/ 120 AMPS</t>
  </si>
  <si>
    <t>HIOSPAN COMPOSTO 4/500MG/ML</t>
  </si>
  <si>
    <t>BROMETO DE N-BUTILESCOPOLAMINA;DIPIRONA</t>
  </si>
  <si>
    <t>MIDAZOLAM 15MG/3ML C/5 AMP (B1)</t>
  </si>
  <si>
    <t>SEDATIVO</t>
  </si>
  <si>
    <t>MIDAZOLAM 50MG 10ML C/5 F.A (B1)</t>
  </si>
  <si>
    <t>OXACILINA SODICA 500MG C/50 F.A</t>
  </si>
  <si>
    <t>OXACILINA SÓDICA</t>
  </si>
  <si>
    <t>ROPIVACAINA 10MG/ML C/5 F.A. 20ML</t>
  </si>
  <si>
    <t>TRAMADOL 100MG/2ML C/60 AMP (A2)</t>
  </si>
  <si>
    <t>TRAMADOL</t>
  </si>
  <si>
    <t>CLORIDRATO DE TRAMADOL</t>
  </si>
  <si>
    <t>TRAMADOL 50MG/MLX1ML C/60 AMP (A2)</t>
  </si>
  <si>
    <t>ARTRINID IM 50MG/2ML C/50 AMP.</t>
  </si>
  <si>
    <t>UNIÃO QUIMICA</t>
  </si>
  <si>
    <t xml:space="preserve">CETOPROFENO </t>
  </si>
  <si>
    <t>CETOPROFENO</t>
  </si>
  <si>
    <t>VANCOMICINA 500MG INJ. C/50 F.A</t>
  </si>
  <si>
    <t>CLORIDRATO DE VANCOMICINA</t>
  </si>
  <si>
    <t>FILGRASTINE 300MCG 1FA 1 ML</t>
  </si>
  <si>
    <t>BIOSSIMILAR</t>
  </si>
  <si>
    <t>FILGRASTIM</t>
  </si>
  <si>
    <t>BROMOPRIDA 5MG/ML  2ML C/50AMP</t>
  </si>
  <si>
    <t>BROMOPRIDA</t>
  </si>
  <si>
    <t>ETILEFRIL 10MG/ML C/6AMP</t>
  </si>
  <si>
    <t>HIPERTENSOR</t>
  </si>
  <si>
    <t>CLORIDRATO DE ETILEFRINA</t>
  </si>
  <si>
    <t>EXTODIN 100MCG/ML INJ.5 F.A. C/2ML</t>
  </si>
  <si>
    <t>CLORIDRATO DE DEXMEDETOMIDINA</t>
  </si>
  <si>
    <t xml:space="preserve">SEVOFLURANO 1MG/ML C/250ML </t>
  </si>
  <si>
    <t>SEVOFLURANO</t>
  </si>
  <si>
    <t>TEFLAN 40MG C/50 F.A S/DIL</t>
  </si>
  <si>
    <t>TEFLAN 20MG C/50 F.A S/DIL</t>
  </si>
  <si>
    <t>TENOXICAM</t>
  </si>
  <si>
    <t>ACICLOVIR 250MG INJ. C/ 50 FA</t>
  </si>
  <si>
    <t>ACICLOVIR SÓDICO</t>
  </si>
  <si>
    <t>KEFLIN NEUTRO 1G C/50 F.A USO IV/IM</t>
  </si>
  <si>
    <t>ABL</t>
  </si>
  <si>
    <t>CEFALOTINA SODICA</t>
  </si>
  <si>
    <t>MEROPENEM 1GR C/10 F.A</t>
  </si>
  <si>
    <t>MEROPENEM</t>
  </si>
  <si>
    <t>MEROPENÉM TRI-HIDRATADO</t>
  </si>
  <si>
    <t>HEMATOM GEL 30G</t>
  </si>
  <si>
    <t>ESCINA + DIETILAMONIO</t>
  </si>
  <si>
    <t>ESCINA;POLISSULFATO DE ESCINA SÓDICA;SALICILATO DE DIETILAMÔNIO</t>
  </si>
  <si>
    <t>CEFARISTON 1000MG C/100 F.A</t>
  </si>
  <si>
    <t>FAZOLON 1G INJ. C/20 F.A.</t>
  </si>
  <si>
    <t>CEFAZOLINA SÓDICA</t>
  </si>
  <si>
    <t>HEPAMAX S-HEPARINA SODICA 5ML C/25 F.A</t>
  </si>
  <si>
    <t>HEPARINA SÓDICA</t>
  </si>
  <si>
    <t>HEPARINA SÓDICA SUÍNA</t>
  </si>
  <si>
    <t>HIDROCORTISONA 100MG C/50 F.A.</t>
  </si>
  <si>
    <t>ANDROCORTIL 100MG SOL. INJ.</t>
  </si>
  <si>
    <t>ANFOTERICINA B</t>
  </si>
  <si>
    <t>ARAMIN 10MG IM/IV C/25 AMPS/1ML</t>
  </si>
  <si>
    <t>HEMITARTARATO DE METARAMINOL</t>
  </si>
  <si>
    <t>BROMETO DE ROCURONIO 10MG/ML</t>
  </si>
  <si>
    <t>CLORIDRATO DE CLONIDINA</t>
  </si>
  <si>
    <t>DIMORF 0,2MG/ML EST.AMP.1ML C/50AMP</t>
  </si>
  <si>
    <t>SULFATO DE MORFINA</t>
  </si>
  <si>
    <t>HEMOFOL INJ 5000UI/5ML C/25 AMPS</t>
  </si>
  <si>
    <t>NEPRESOL 20MG/ML INJ.  X1ML C/50AMP</t>
  </si>
  <si>
    <t>NITROPRUS 50MG PO LIOF.INJ C/5F.A+DIL</t>
  </si>
  <si>
    <t>VASODILATADOR</t>
  </si>
  <si>
    <t>NITROPRUSSETO DE SÓDIO DI-HIDRATADO</t>
  </si>
  <si>
    <t>FLUCONAZOL 2MG/ML 100ML</t>
  </si>
  <si>
    <t>ISOFARMA</t>
  </si>
  <si>
    <t>FLUCONAZOL</t>
  </si>
  <si>
    <t>LEVOFLOXACINO 5MG/ML 100ML</t>
  </si>
  <si>
    <t>LEVOFLOXACINO HEMIIDRATADO</t>
  </si>
  <si>
    <t>PANTASUN  INJ 40MG</t>
  </si>
  <si>
    <t>SUN PHARMA</t>
  </si>
  <si>
    <t>PANTOPRAZOL</t>
  </si>
  <si>
    <t>1530 MICROPORE BRANCA 12,5MMX10M CARRETE</t>
  </si>
  <si>
    <t>3M</t>
  </si>
  <si>
    <t>30051090.5</t>
  </si>
  <si>
    <t>PASTAS, GAZES, ATADURAS E ARTIGOS ANÁLOGOS (POR EXEMPLO, PENSOS, ESPARADRAPOS, SINAPISMOS), IMPREGNADOS OU RECOBERTOS DE SUBSTÂNCIAS FARMACÊUTICAS OU ACONDICIONADOS PARA VENDA A RETALHO PARA USOS MEDICINAIS, CIRÚRGICOS, DENTÁRIOS OU VETERINÁRIOS - PENSOS ADESIVOS E OUTROS ARTIGOS COM UMA CAMADA ADESIVA - OUTROS</t>
  </si>
  <si>
    <t>1530 MICROPORE BRANCA 25MMX10M CARRETEL</t>
  </si>
  <si>
    <t>30051090.4</t>
  </si>
  <si>
    <t>1530 MICROPORE BRANCA 50MMX10M CARRETEL</t>
  </si>
  <si>
    <t>1530 MICROPORE BRANCA 100MMX10M CARRETEL</t>
  </si>
  <si>
    <t xml:space="preserve">1533 MICROPORE BEGE 12.5MMX10M CARRETEL </t>
  </si>
  <si>
    <t>1533 MICROPORE BEGE 25MMX10M CARRETEL</t>
  </si>
  <si>
    <t>H0001907734</t>
  </si>
  <si>
    <t>1533 MICROPORE BEGE 50MMX10M CARRETEL</t>
  </si>
  <si>
    <t>H0001907718</t>
  </si>
  <si>
    <t>1527 TRANSPORE 100MMX4,5M CARRETEL</t>
  </si>
  <si>
    <t>2770-2  FITA DE SILICONE 5CM X 5M CX 6</t>
  </si>
  <si>
    <t>HB004657886</t>
  </si>
  <si>
    <t>2770-1 FITA DE SILICONE 2,5CM X 5M CX 12</t>
  </si>
  <si>
    <t>2770 FITA DE SILICONE 5CMX1.3M CX50</t>
  </si>
  <si>
    <t>HB004226872</t>
  </si>
  <si>
    <t>2861  MEDIPORE 4.5 2.5CMX4.5M HB00441935</t>
  </si>
  <si>
    <t>HB004419352</t>
  </si>
  <si>
    <t>2862 MEDIPORE 4.5 5CMX4.5M HB004419360</t>
  </si>
  <si>
    <t>HB004419360</t>
  </si>
  <si>
    <t>2864 MEDIPORE 4.5 10CMX4.5M HB004419378</t>
  </si>
  <si>
    <t>HB004419378</t>
  </si>
  <si>
    <t>IV FIX  FIXADOR ESTERIL C/ 100</t>
  </si>
  <si>
    <t>1620 FIXADOR CATETER 6,0CMX7,0CM C/100</t>
  </si>
  <si>
    <t>HB004236384</t>
  </si>
  <si>
    <t>1610 FIX. CAT C/100 5CMX5,7CM TEGADERM</t>
  </si>
  <si>
    <t>H0002176099</t>
  </si>
  <si>
    <t>1655 FIXADOR CATETER C/50 8,9CMX11,5CM</t>
  </si>
  <si>
    <t>H0002176115</t>
  </si>
  <si>
    <t>1635 FIXADOR CATETER IV8.5CMX10.5CM C/50</t>
  </si>
  <si>
    <t>HB004208656</t>
  </si>
  <si>
    <t>1633 FIXADOR CATETER IV7.0CMX7.0CM C/100</t>
  </si>
  <si>
    <t>1657R TEGADERM CHG CX C/25  (8,5X11,5CM)</t>
  </si>
  <si>
    <t>HB004540686</t>
  </si>
  <si>
    <t>1658R TEGADERM CHG CX C/ 25</t>
  </si>
  <si>
    <t>HB004800304</t>
  </si>
  <si>
    <t>1659R TEGADERM CHG CX C/25</t>
  </si>
  <si>
    <t>HB004800551</t>
  </si>
  <si>
    <t>1660R TEGADERM CHG CX C/25</t>
  </si>
  <si>
    <t>HB004540710</t>
  </si>
  <si>
    <t>1877R-2100 TEGADERM CHG PICC/CVC CHG C20</t>
  </si>
  <si>
    <t>1879R-2100 TEGADERM CHG PICC/CVC CHG C20</t>
  </si>
  <si>
    <t>HB004800288</t>
  </si>
  <si>
    <t>1680 IV TEGADERM ADV 3.8X4.5CM CX C/100</t>
  </si>
  <si>
    <t>1682 IV TEGADERM ADV 5X5.7CM CX C/100</t>
  </si>
  <si>
    <t>HB00443679</t>
  </si>
  <si>
    <t>1683 IV TEGADERM ADV 6.5CMX7CM CX C/100</t>
  </si>
  <si>
    <t>HB004685697</t>
  </si>
  <si>
    <t>1685 IV TEGADERM ADV 8.5CMX11.5CM CX 50</t>
  </si>
  <si>
    <t>HB004183248</t>
  </si>
  <si>
    <t>CUROS CTG1 270R TEGO</t>
  </si>
  <si>
    <t>38089429.18</t>
  </si>
  <si>
    <t>HB004514533</t>
  </si>
  <si>
    <t>CUROS TAMPA PROTET CFF1-270R INDIVIDUAL</t>
  </si>
  <si>
    <t>CUROS TAMPA PROTET CFF10-250R EM TIRAS</t>
  </si>
  <si>
    <t>29051220.5</t>
  </si>
  <si>
    <t>Álcool isopropílico</t>
  </si>
  <si>
    <t>HB004514525</t>
  </si>
  <si>
    <t>CUROS TAMPA PROTET CM5-200R LUER MACHO</t>
  </si>
  <si>
    <t>29051220.4</t>
  </si>
  <si>
    <t>HB004543193</t>
  </si>
  <si>
    <t>CUROS TAMPA PROTET CSA5-250R STOPPER</t>
  </si>
  <si>
    <t>HB004571145</t>
  </si>
  <si>
    <t>CUROS  TAMPA PROTET CSA1-270R STOPPER</t>
  </si>
  <si>
    <t>HB004571137</t>
  </si>
  <si>
    <t>1500 3M FIXADOR TUBOS SONDAS NASAL</t>
  </si>
  <si>
    <t>3582BR TEGADERM PAD 5CMX7CM</t>
  </si>
  <si>
    <t>30059090.5</t>
  </si>
  <si>
    <t>3586BR TEGADERM PAD 9CMX10CM</t>
  </si>
  <si>
    <t>3584 TEGADERM PAD6,0CMX10,0CM CX C/ 50</t>
  </si>
  <si>
    <t>H0001819533</t>
  </si>
  <si>
    <t>3591 TEGADERM PAD 9CMX25CM CX C/25</t>
  </si>
  <si>
    <t>3593 TEGADERM PAD 9CMX35CM CX C/25</t>
  </si>
  <si>
    <t>H0002028688</t>
  </si>
  <si>
    <t>3589 TEGADERM PAD 9CMX15CM CX C/25</t>
  </si>
  <si>
    <t>HB004527329</t>
  </si>
  <si>
    <t>1622 TEGADERM STAND 4.4CMX4.4CM CX C/100</t>
  </si>
  <si>
    <t>H0001305871</t>
  </si>
  <si>
    <t>1624W TEGADERM STAND 6.0CMX7.0CM C/100</t>
  </si>
  <si>
    <t>1626 TEGADERM STAND 10.0CMX12.0CM C/50</t>
  </si>
  <si>
    <t>1627 TEGADERM STAND 10.0CMX25.0CM C/20</t>
  </si>
  <si>
    <t>16015-10 TEGADERM ROLO  BR ROLO 15X10</t>
  </si>
  <si>
    <t>16010-10 TEGADERM ROLO BR ROLO 10X10</t>
  </si>
  <si>
    <t>16005-10 TEGADERM ROLO BR ROLO 5X10</t>
  </si>
  <si>
    <t>16005-1 TEGADERM ROLO BR ROLO 5X1M</t>
  </si>
  <si>
    <t>HB004288922</t>
  </si>
  <si>
    <t>16010-1 TEGADERM ROLO BR ROLO10X1M</t>
  </si>
  <si>
    <t>HB004288914</t>
  </si>
  <si>
    <t>16015-1 TEGADERM ROLO BR ROLO15X1M</t>
  </si>
  <si>
    <t>HB004288906</t>
  </si>
  <si>
    <t>90611 TEGADERM FOAM OVAL 10X11CM CX 10</t>
  </si>
  <si>
    <t>30051090.</t>
  </si>
  <si>
    <t>HB004425839</t>
  </si>
  <si>
    <t>90619 TEGADERM FOAM CALC 13.9X13.9 CX 5</t>
  </si>
  <si>
    <t>HB004425888</t>
  </si>
  <si>
    <t>90800 TEGADERM ABSORB OVAL7.6X9.5CMCX 5</t>
  </si>
  <si>
    <t>HB004220842</t>
  </si>
  <si>
    <t>90801 TEGADERM ABSORB OVAL11.1X12.7 CX5</t>
  </si>
  <si>
    <t>HB004221279</t>
  </si>
  <si>
    <t>90802 TEGADERM ABSORB QUA14.9X15.2CMCX5</t>
  </si>
  <si>
    <t>HB004213011</t>
  </si>
  <si>
    <t>90112 TEGADERM ALGINAT HI 10CMX10CM C/10</t>
  </si>
  <si>
    <t>HB004017628</t>
  </si>
  <si>
    <t>90120 TEGADERM ALGIN. HI CORDAO 30CM C/5</t>
  </si>
  <si>
    <t>HB004018121</t>
  </si>
  <si>
    <t>90500 TEGADERM AGMESH 5CMX5CM C/ 5</t>
  </si>
  <si>
    <t>HB004147938</t>
  </si>
  <si>
    <t>90501 TEGADERM AGMESH 10X12CM C/ 5</t>
  </si>
  <si>
    <t>HB004148563</t>
  </si>
  <si>
    <t>3346BR CAVILON  P.PROT SPRAY 28ML</t>
  </si>
  <si>
    <t>CAVILON LENCO 3344E CX30</t>
  </si>
  <si>
    <t>HB004482913</t>
  </si>
  <si>
    <t>CAVILON ENVEL. 3345 CX C/25</t>
  </si>
  <si>
    <t>H0001793969</t>
  </si>
  <si>
    <t>5050G CAVILON 2.7ML ADV P PELE</t>
  </si>
  <si>
    <t>30059090.4</t>
  </si>
  <si>
    <t>HB004616247</t>
  </si>
  <si>
    <t>3354 GBR CAVILON CREME BARREIRA 28G</t>
  </si>
  <si>
    <t>3392-GBR CAVILON CREME BARREIRA 92G</t>
  </si>
  <si>
    <t>3380 CAVILON LIMP.PELE S/ ENXAG 250ML</t>
  </si>
  <si>
    <t>34013000.5</t>
  </si>
  <si>
    <t xml:space="preserve">PRODUTOS E PREPARAÇÕES ORGÂNICOS TENSOATIVOS PARA LAVAGEM DA PELE, EM FORMA DE LÍQUIDO OU DE CREME, ACONDICIONADOS PARA VENDA A RETALHO, MESMO QUE CONTENHAM SABÃO	</t>
  </si>
  <si>
    <t>1540 STERI-STRIP ENV 5SUT/ENV 3MMX75MM</t>
  </si>
  <si>
    <t>30061090.5</t>
  </si>
  <si>
    <t>PIS E COFINS</t>
  </si>
  <si>
    <t>1541 STERI-STRIP ENV. 3SUT/ENV 6MMX75MM</t>
  </si>
  <si>
    <t>1542 STERI-STRIP ENV 6SITU/ENV 6MMX38MM</t>
  </si>
  <si>
    <t>1546 STERI-STRIP ENV 10ST/ENV 6MMX100MM</t>
  </si>
  <si>
    <t>1547 STERI-STRIP ENV 6ST/ENV 12MMX100MM</t>
  </si>
  <si>
    <t>1548 25 TEGARM ENV 4ST/ENV 25MMX125MM</t>
  </si>
  <si>
    <t>30061090.</t>
  </si>
  <si>
    <t>2082 COBAN NL 50MMX4.5M</t>
  </si>
  <si>
    <t>2083 COBAN LF  75MMX4.5</t>
  </si>
  <si>
    <t>HB004338339</t>
  </si>
  <si>
    <t>2084 COBAN NL  100MMX4.5</t>
  </si>
  <si>
    <t>2082 COBAN NL  50MMX4.5M SORT</t>
  </si>
  <si>
    <t>HB004672315</t>
  </si>
  <si>
    <t>2094 COBAN 2 SIST 2 CAMADAS</t>
  </si>
  <si>
    <t>HB004386205</t>
  </si>
  <si>
    <t>2794 COBAN 2 LITE SIST 2 CMDAS</t>
  </si>
  <si>
    <t>HB004397350</t>
  </si>
  <si>
    <t>1560M ALMOFADAS REAB PLACA 200X300 10PC</t>
  </si>
  <si>
    <t>H0002016071</t>
  </si>
  <si>
    <t>HB004311500 CURATIVO NEX S/FLEX J NAC 8</t>
  </si>
  <si>
    <t>HB004311500</t>
  </si>
  <si>
    <t>HB004638365 CURATIVO NEX S.FLEX J UNIT</t>
  </si>
  <si>
    <t>HB004638365</t>
  </si>
  <si>
    <t>HB004564207 CURATIVOS NEX SUPERFLEX 10</t>
  </si>
  <si>
    <t>HB004564207</t>
  </si>
  <si>
    <t>HB004234967 CURATIVOS NEX SUPERFLEX 20</t>
  </si>
  <si>
    <t>HB004234967</t>
  </si>
  <si>
    <t>HB004266647CURAT NEX REDON S.FLEX NAC 15</t>
  </si>
  <si>
    <t>HB004266647</t>
  </si>
  <si>
    <t>HB004234918 CURATIV NEX REDON MICRO 20</t>
  </si>
  <si>
    <t>HB004234918</t>
  </si>
  <si>
    <t>FITA NEXCARE FLEX A PROVA DAGUA 25X4.5</t>
  </si>
  <si>
    <t>HB004364319</t>
  </si>
  <si>
    <t>PROT OPTICLUDE OCULA ADULTO 12UN</t>
  </si>
  <si>
    <t>HB004444350</t>
  </si>
  <si>
    <t>PROT OPTICLUDE OCULAR INFANTIL NAC 20UN</t>
  </si>
  <si>
    <t>HB004444368</t>
  </si>
  <si>
    <t>SUPORTE ORTO PUNHO ESTAB C/TALA</t>
  </si>
  <si>
    <t>SUPORTE ORTO TIRA P/COTOVELO TE</t>
  </si>
  <si>
    <t>TORNOZELO SUPORTE CONF E AJUSTAV</t>
  </si>
  <si>
    <t>EQUIPAMENTO INDREL RVV 1500 D - LCD</t>
  </si>
  <si>
    <t>INDREL INDUSTRIA DE REFRIGERAÇÃO LONDRINENESE LTDA</t>
  </si>
  <si>
    <t>INDREL</t>
  </si>
  <si>
    <t>84185090.</t>
  </si>
  <si>
    <t>SUPORT ORTO PUNHO SUP C/AJ</t>
  </si>
  <si>
    <t>SUPORT ORTO PUNHO MUNHEQUEIR</t>
  </si>
  <si>
    <t>SUPORT ORTO JOELHO S/ AJUSTA</t>
  </si>
  <si>
    <t>SUPORT ORTO JOELHO ESTAB C/T</t>
  </si>
  <si>
    <t>H0002030643 SUPOR ORTO FITA KINESIOLOGIC</t>
  </si>
  <si>
    <t>HB004176606</t>
  </si>
  <si>
    <t>5108 DETERGENTE ENZIMATICO 5L</t>
  </si>
  <si>
    <t>34025000.18</t>
  </si>
  <si>
    <t>5107 DETERGENTE ENZIMATICO 1L</t>
  </si>
  <si>
    <t>HB004136121</t>
  </si>
  <si>
    <t>HB0004432595 3M CLEAN-TRACE PROTEINA HS</t>
  </si>
  <si>
    <t>38221990.4</t>
  </si>
  <si>
    <t>HB004432595</t>
  </si>
  <si>
    <t>3M CLEAN-TRACE ATP AGUA</t>
  </si>
  <si>
    <t>HB004117345</t>
  </si>
  <si>
    <t>CLEAN TRACE ATP SUPERFICIE</t>
  </si>
  <si>
    <t>38221990.5</t>
  </si>
  <si>
    <t>HB004116271</t>
  </si>
  <si>
    <t>INCUBADORA CLEAN TRACE</t>
  </si>
  <si>
    <t>HB004152573</t>
  </si>
  <si>
    <t>5347 KIT INC+6CX CLEANTRACE PROT HS</t>
  </si>
  <si>
    <t>HB004125827</t>
  </si>
  <si>
    <t>7356 KIT LUM+6CX CLEANTRACE AGUA</t>
  </si>
  <si>
    <t>HB004567937</t>
  </si>
  <si>
    <t>7357 KIT LUM+6CX CLEANTRACE ATP SUR</t>
  </si>
  <si>
    <t>HB004567929</t>
  </si>
  <si>
    <t>CLEAN TRACE LUMINOMET LX25</t>
  </si>
  <si>
    <t>HB004555288</t>
  </si>
  <si>
    <t>135 PACOTE B PLUS</t>
  </si>
  <si>
    <t>130/1227 PACOTE FOLHA B CX C/50</t>
  </si>
  <si>
    <t>H0001986969</t>
  </si>
  <si>
    <t>1301 PACOTE FOLHA COMPLY B CAIXA C/20</t>
  </si>
  <si>
    <t>H0002261354</t>
  </si>
  <si>
    <t>PACOTE B 1300 CX C/ 20</t>
  </si>
  <si>
    <t>H0002188292</t>
  </si>
  <si>
    <t>1233LFBR INDICADOR QUIMICO BOWIE D CX/30</t>
  </si>
  <si>
    <t>M332 FITA ADESIVA BRANCA18MMX50M RL C/24</t>
  </si>
  <si>
    <t>1355 3M ATTEST 18MM</t>
  </si>
  <si>
    <t>3M FITAS IND COMPLY 1322 RL 18MMX55M</t>
  </si>
  <si>
    <t>HB004549901</t>
  </si>
  <si>
    <t>1250 IND MULT VAPOR 240/480 UN</t>
  </si>
  <si>
    <t>H0001605908</t>
  </si>
  <si>
    <t>1248 COMPLY H2O2 4SC C/250</t>
  </si>
  <si>
    <t>HB004480990</t>
  </si>
  <si>
    <t>1251 IND MULT OXIDO 240/480 UN</t>
  </si>
  <si>
    <t>30024999.5</t>
  </si>
  <si>
    <t>H0001605924</t>
  </si>
  <si>
    <t>1243A INT VAPOR CX C/2SC C/500</t>
  </si>
  <si>
    <t>1243B INT VAPOR CX C/10SC C/100</t>
  </si>
  <si>
    <t>HB004747505</t>
  </si>
  <si>
    <t>2134MM IQ TEGADERM THERM CX4SC C/250</t>
  </si>
  <si>
    <t>H0002246355</t>
  </si>
  <si>
    <t>1492 ATTEST VAPOR CX C/ 50</t>
  </si>
  <si>
    <t>30024999.8</t>
  </si>
  <si>
    <t>HB004319495</t>
  </si>
  <si>
    <t>ATTEST 1292 VAPOR CX C/ 50</t>
  </si>
  <si>
    <t>H0001769308</t>
  </si>
  <si>
    <t>ATTEST 1291 VAPOR CX C/ 50</t>
  </si>
  <si>
    <t>H0001769522</t>
  </si>
  <si>
    <t>ATTEST 1295 H2O2 PT C/30</t>
  </si>
  <si>
    <t>ATTEST 1294 OXIDO CX C/ 50</t>
  </si>
  <si>
    <t>H0002310441</t>
  </si>
  <si>
    <t>ATTEST 1262B VAPOR CX C/ 100</t>
  </si>
  <si>
    <t>H0002274126</t>
  </si>
  <si>
    <t>ATTEST 1262BP VAPOR CX C/ 25</t>
  </si>
  <si>
    <t>H0002274134</t>
  </si>
  <si>
    <t>ATTEST 1262BT VAPOR CX C/ 10</t>
  </si>
  <si>
    <t>H0002274142</t>
  </si>
  <si>
    <t>ATTEST 1264 OXIDO CX C/ 100</t>
  </si>
  <si>
    <t>H0000737850</t>
  </si>
  <si>
    <t>ATTEST 1264S OXIDO CX C 300</t>
  </si>
  <si>
    <t>HB004118236</t>
  </si>
  <si>
    <t>3M ATTEST AUTO-READER 490 (DR)</t>
  </si>
  <si>
    <t>HB004622484</t>
  </si>
  <si>
    <t>KIT INC.VAP 116 48H+4CXS 1262</t>
  </si>
  <si>
    <t>30024999.4</t>
  </si>
  <si>
    <t>H0002161455</t>
  </si>
  <si>
    <t>KIT INCUB 390 + 12 CX 1292</t>
  </si>
  <si>
    <t>HB004422521</t>
  </si>
  <si>
    <t>KIT INCUB 390 + 12 CX PCD41382</t>
  </si>
  <si>
    <t>HB004430094</t>
  </si>
  <si>
    <t>KIT INCUB 490DR +12 PT IB 1295</t>
  </si>
  <si>
    <t>HB004622716</t>
  </si>
  <si>
    <t>KIT INCUB 490DR +12 CXS 1492</t>
  </si>
  <si>
    <t>HB004622724</t>
  </si>
  <si>
    <t>KIT INCUB 490DR 12CXS PCD41482</t>
  </si>
  <si>
    <t>HB004622732</t>
  </si>
  <si>
    <t>INCUBADORA LEITORA ATTEST 390</t>
  </si>
  <si>
    <t>90275090.4</t>
  </si>
  <si>
    <t>HB004346902</t>
  </si>
  <si>
    <t>INCUB - ATTEST 116 48H (VAPOR)</t>
  </si>
  <si>
    <t>HB004212799</t>
  </si>
  <si>
    <t>KIT  INCUB 48H + 2CXS 1262 BP</t>
  </si>
  <si>
    <t>H0002306910</t>
  </si>
  <si>
    <t>3M ATTEST MAIN PCBA 390</t>
  </si>
  <si>
    <t>HB004612154</t>
  </si>
  <si>
    <t>41482VF PC DES C1492+IQ CX C/24</t>
  </si>
  <si>
    <t>HB004662639</t>
  </si>
  <si>
    <t>41382BR PCT DES C1292+IQ C/16</t>
  </si>
  <si>
    <t>1296 PCT DES C/1292 CX C/ 25</t>
  </si>
  <si>
    <t>H0002246348</t>
  </si>
  <si>
    <t>1296F PCT DES C/ 1292 CX C/ 25</t>
  </si>
  <si>
    <t>H0002324368</t>
  </si>
  <si>
    <t>41360BR PCT DESA C/ INT CX/16</t>
  </si>
  <si>
    <t>61000 MANTA AQ CORP INT C/10</t>
  </si>
  <si>
    <t>HB004558316</t>
  </si>
  <si>
    <t>31000 MANTA AQ PED C/10</t>
  </si>
  <si>
    <t>90189099.11</t>
  </si>
  <si>
    <t>HB004558522</t>
  </si>
  <si>
    <t>31500 MANTA AQ MULTIACESS C/10</t>
  </si>
  <si>
    <t>53000 MANTA AQ PED LONGA C/10</t>
  </si>
  <si>
    <t>HB004558597</t>
  </si>
  <si>
    <t>53700 MANTA AQ PED CURT C/10</t>
  </si>
  <si>
    <t>58501 MANTA AQ UNDBD LITO C/10</t>
  </si>
  <si>
    <t>HB004558738</t>
  </si>
  <si>
    <t>63000 MANTA AQ ESTER CARD C/5</t>
  </si>
  <si>
    <t>90189099.19</t>
  </si>
  <si>
    <t>HB004558795</t>
  </si>
  <si>
    <t>64500 MANTA AQ EST ACSCARD C/5</t>
  </si>
  <si>
    <t>HB004558852</t>
  </si>
  <si>
    <t>55501 MANTA AQ PED UNDERB C/10</t>
  </si>
  <si>
    <t>30000 MANTA AQ CORPO INT C/10</t>
  </si>
  <si>
    <t>55000 MANTA AQ PED UNDERB C/10</t>
  </si>
  <si>
    <t>52500 MANTA AQ MEMBRO INF C/10</t>
  </si>
  <si>
    <t>MANTA AQ 62200 MT MULTIP C/10</t>
  </si>
  <si>
    <t>63500 MANTA AQ UNDER COMPL C/5</t>
  </si>
  <si>
    <t>UNIDADE DE AQUEC BH675 220V UN</t>
  </si>
  <si>
    <t>HB004660203</t>
  </si>
  <si>
    <t>UNIDADE AQUEC BH675 + CARRINHO</t>
  </si>
  <si>
    <t>HB004666747</t>
  </si>
  <si>
    <t>14027 CARRINHO SUPORTE PARA BH 675</t>
  </si>
  <si>
    <t>HB004666838</t>
  </si>
  <si>
    <t>37017 BH UNIDADE DE CONTROLE</t>
  </si>
  <si>
    <t>HB004638795</t>
  </si>
  <si>
    <t>36000 BH SENSOR TEMP CX C/25</t>
  </si>
  <si>
    <t>HB004659874</t>
  </si>
  <si>
    <t>BH KIT UNID CONTR+3CXS SENSOR</t>
  </si>
  <si>
    <t>HB004638837</t>
  </si>
  <si>
    <t>BH KIT UNID TEMP+2CXS SENSOR</t>
  </si>
  <si>
    <t>HB004638803</t>
  </si>
  <si>
    <t>KIT 9661L 1AP+1CX LAMINA 9660</t>
  </si>
  <si>
    <t>HB004637789</t>
  </si>
  <si>
    <t>KIT 9661L 1AP+2CX LAMINA 9660</t>
  </si>
  <si>
    <t>85102000.5</t>
  </si>
  <si>
    <t>Máquinas de cortar o cabelo ou de tosquiar</t>
  </si>
  <si>
    <t>HB004637839</t>
  </si>
  <si>
    <t>9660 LAMINA P/9661L CX C/50</t>
  </si>
  <si>
    <t>85109090.5</t>
  </si>
  <si>
    <t>OUTRAS</t>
  </si>
  <si>
    <t>HB004637847</t>
  </si>
  <si>
    <t>KIT 9602 1AP+2CX LAMINA+CABO</t>
  </si>
  <si>
    <t>HB004327654</t>
  </si>
  <si>
    <t>9680 LAMINA P/9681 CX C/50</t>
  </si>
  <si>
    <t>85109090.18</t>
  </si>
  <si>
    <t>6640 IOBAN2 440X350MM CX C/10 UN</t>
  </si>
  <si>
    <t>30059020.5</t>
  </si>
  <si>
    <t>Campos cirúrgicos, de falso tecido</t>
  </si>
  <si>
    <t>6648 IOBAN2 660X600MM CX C/10 UN</t>
  </si>
  <si>
    <t>HB004800338</t>
  </si>
  <si>
    <t>6650 IOBAN2 660X450MM CX C/10 UN</t>
  </si>
  <si>
    <t>6651 IOBAN 6651 660X850MM C/10 UM</t>
  </si>
  <si>
    <t>HB004800353</t>
  </si>
  <si>
    <t>1020 FENEST. CX C/10 400X400MM</t>
  </si>
  <si>
    <t>H0001355504</t>
  </si>
  <si>
    <t>1021 INC.OFT.CX C/10 400X400MM</t>
  </si>
  <si>
    <t>H0001355512</t>
  </si>
  <si>
    <t>2040 CAMPO C. SD2-CX C/10</t>
  </si>
  <si>
    <t>H0002241067</t>
  </si>
  <si>
    <t>2050 CAMPO C. SD2-CX C/10</t>
  </si>
  <si>
    <t>H0002240903</t>
  </si>
  <si>
    <t>1003 SD BSA ISOL. E TRANSP.</t>
  </si>
  <si>
    <t>H0002251306</t>
  </si>
  <si>
    <t>1015 STERI-DRAPE U CX C/10UN 1200X1300MM</t>
  </si>
  <si>
    <t>H0001355496</t>
  </si>
  <si>
    <t>1016 STERI-DRAPE C.FLUI. C/10 500X550MM</t>
  </si>
  <si>
    <t>1071 STERI-DRAPE UROLOGICO CX/10</t>
  </si>
  <si>
    <t>H0002115634</t>
  </si>
  <si>
    <t>1075 STERI-DRAPE SD COM ARO 22 CM C/10</t>
  </si>
  <si>
    <t>H0002275073</t>
  </si>
  <si>
    <t>1003 STERI-DRAPE BSA ISOL. E TRANSP.</t>
  </si>
  <si>
    <t>2239 ELETRODO MICROP SC C/ 50 UNID</t>
  </si>
  <si>
    <t>90181990.4</t>
  </si>
  <si>
    <t>INSTRUMENTOS E APARELHOS DE ÓPTICA, FOTOGRAFIA OU CINEMATOGRAFIA, MEDIDA, CONTROLE OU DE PRECISÃO; INSTRUMENTOS E APARELHOS MÉDICO-CIRÚRGICOS; SUAS PARTES E ACESSÓRIOS - INSTRUMENTOS E APARELHOS PARA MEDICINA, CIRURGIA, ODONTOLOGIA E VETERINÁRIA, INCLUÍDOS OS APARELHOS PARA CINTILOGRAFIA E OUTROS APARELHOS ELETROMÉDICOS, BEM COMO OS APARELHOS PARA TESTES VISUAIS - APARELHOS DE ELETRODIAGNÓSTICO (INCLUÍDOS OS APARELHOS DE EXPLORAÇÃO FUNCIONAL E OS DE VERIFICAÇÃO DE PARÂMETROS FISIOLÓGICOS)</t>
  </si>
  <si>
    <t>H0001302480</t>
  </si>
  <si>
    <t>2248 ELETRODO PEDIATR SC C/ 50 UNID</t>
  </si>
  <si>
    <t>H0002336537</t>
  </si>
  <si>
    <t>2258 ELETRODO BR-N NEO 20SC C/ 3UN</t>
  </si>
  <si>
    <t>90181990.5</t>
  </si>
  <si>
    <t>2269T ELETRODO NEO 10 SC C/ 3 UNID CADA</t>
  </si>
  <si>
    <t>90181100.19</t>
  </si>
  <si>
    <t>INSTRUMENTOS E APARELHOS DE ÓPTICA, FOTOGRAFIA OU CINEMATOGRAFIA, MEDIDA, CONTROLE OU DE PRECISÃO; INSTRUMENTOS E APARELHOS MÉDICO-CIRÚRGICOS; SUAS PARTES E ACESSÓRIOS - INSTRUMENTOS E APARELHOS PARA MEDICINA, CIRURGIA, ODONTOLOGIA E VETERINÁRIA, INCLUINDO OS APARELHOS PARA CINTILOGRAFIA E OUTROS APARELHOS ELETROMÉDICOS, BEM COMO OS APARELHOS PARA TESTES VISUAIS. - APARELHOS DE ELETRODIAGNÓSTICO</t>
  </si>
  <si>
    <t>2271 ELETRODO DIAFOR. SC C/ 50 UNID</t>
  </si>
  <si>
    <t>90181990.</t>
  </si>
  <si>
    <t>HB004002638</t>
  </si>
  <si>
    <t>2560 ELETRODO UNIVERSAL SC C/ 50 UNID</t>
  </si>
  <si>
    <t>H0002038224</t>
  </si>
  <si>
    <t>2570 ELETRODO UNIVERSAL SC C/ 50 UNID</t>
  </si>
  <si>
    <t>2258 ELETRODO N NEONAT SC C/ 50 UN</t>
  </si>
  <si>
    <t>90181100.20</t>
  </si>
  <si>
    <t xml:space="preserve">INSTRUMENTOS E APARELHOS DE ÓPTICA, FOTOGRAFIA OU CINEMATOGRAFIA, MEDIDA, CONTROLE OU DE PRECISÃO; INSTRUMENTOS E APARELHOS MÉDICO-CIRÚRGICOS; SUAS PARTES E ACESSÓRIOS - INSTRUMENTOS E APARELHOS PARA MEDICINA, CIRURGIA, ODONTOLOGIA E VETERINÁRIA, INCLUINDO OS APARELHOS PARA CINTILOGRAFIA E OUTROS APARELHOS ELETROMÉDICOS, BEM COMO OS APARELHOS PARA TESTES VISUAIS. - APARELHOS DE ELETRODIAGNÓSTICO	</t>
  </si>
  <si>
    <t>2259 BR ELETRODO -P PEDIATR SC C/ 50 UN</t>
  </si>
  <si>
    <t>2223 BRQ ELETRODO P/ MONIT PCT C/50 UNI</t>
  </si>
  <si>
    <t>PCT</t>
  </si>
  <si>
    <t>HB004588719 CABO P/ PLACA  UNIVERSAL</t>
  </si>
  <si>
    <t>HB004588719</t>
  </si>
  <si>
    <t>HB004588958 CABO P/ PLACA FEMEA DUPLO</t>
  </si>
  <si>
    <t>HB004588958</t>
  </si>
  <si>
    <t>HB004588982 CABO P/ PLACA MACHO DUPLO</t>
  </si>
  <si>
    <t>HB004588982</t>
  </si>
  <si>
    <t>HB004588727 CABO P/ PLACA PINO MACHO</t>
  </si>
  <si>
    <t>HB004588727</t>
  </si>
  <si>
    <t>1182 PLACA PEQUENA REM CX C/ 100</t>
  </si>
  <si>
    <t>HB004800767</t>
  </si>
  <si>
    <t>9130F PLACA UNIVERSAL CX C/200</t>
  </si>
  <si>
    <t xml:space="preserve">	90189099</t>
  </si>
  <si>
    <t>H0002033555</t>
  </si>
  <si>
    <t>9160F PLACA UNIVERSAL REM CX C/ 200</t>
  </si>
  <si>
    <t>9165 PLACA UNIV. REM C/ CABO</t>
  </si>
  <si>
    <t>HB004800783</t>
  </si>
  <si>
    <t>NUBEQA 300MG X 120</t>
  </si>
  <si>
    <t>DAROLUTAMIDA</t>
  </si>
  <si>
    <t>PASURTA 70 MG/ML SOL INJ X 1 ML</t>
  </si>
  <si>
    <t>ERENUMABE</t>
  </si>
  <si>
    <t>MIDAZOLAM 1MG/5ML (B1)</t>
  </si>
  <si>
    <t>ETOXIN 50MG/1ML CX C/1 FR 120 ML (C1)</t>
  </si>
  <si>
    <t>30049049.1</t>
  </si>
  <si>
    <t>ETOSSUXIMIDA/03747</t>
  </si>
  <si>
    <t>ETOSSUXIMIDA</t>
  </si>
  <si>
    <t>RACA35265CM FIO  0,89MM0,035POL260CM5MM</t>
  </si>
  <si>
    <t>RETEMIC 5MG CX C/ 60 CPR</t>
  </si>
  <si>
    <t>30049039.15</t>
  </si>
  <si>
    <t>RED BC 7%</t>
  </si>
  <si>
    <t>CLORIDRATO DE OXIBUTININA</t>
  </si>
  <si>
    <t>ARTANE 5MG CX C/ 30 CPR</t>
  </si>
  <si>
    <t>CLORIDRATO DE TRIEXIFENIDIL</t>
  </si>
  <si>
    <t>610133 SELADOR HEMOSTÁTICO ANGIOSEAL 8F</t>
  </si>
  <si>
    <t xml:space="preserve">45250404 MOLA AZUR LIVRE 035 4MMX4CM </t>
  </si>
  <si>
    <t xml:space="preserve">45250406 MOLA AZUR LIVRE 035 4MMX6CM </t>
  </si>
  <si>
    <t xml:space="preserve">45250506 MOLA AZUR LIVRE 035 5MMX6CM </t>
  </si>
  <si>
    <t xml:space="preserve">45250610 MOLA AZUR LIVRE 035 6MMX10CM  </t>
  </si>
  <si>
    <t xml:space="preserve">45250510 MOLA AZUR LIVRE 035 5MMX10CM  </t>
  </si>
  <si>
    <t xml:space="preserve">45250810 MOLA AZUR LIVRE 035 8MMX10CM  </t>
  </si>
  <si>
    <t xml:space="preserve">45250814 MOLA AZUR LIVRE 035 8MMX14CM  </t>
  </si>
  <si>
    <t xml:space="preserve">45251014 MOLA AZUR LIVRE 035 10MMX14CM </t>
  </si>
  <si>
    <t xml:space="preserve">45251514 MOLA AZUR LIVRE 035 15MMX14CM </t>
  </si>
  <si>
    <t>EGURINEL 267MG  X 270</t>
  </si>
  <si>
    <t xml:space="preserve">34923 - CATETER LIFE-PORT INFANTIL 7,5F </t>
  </si>
  <si>
    <t>THP2830X150B ENX HIB THORAF 28X30X150</t>
  </si>
  <si>
    <t>THP2830X150B</t>
  </si>
  <si>
    <t>9920H PFF2 HOSPITALAR</t>
  </si>
  <si>
    <t>90189099.5</t>
  </si>
  <si>
    <t>HB004419667</t>
  </si>
  <si>
    <t>113767 CATETER BALÃO GIANT AT 20MMX46MM</t>
  </si>
  <si>
    <t>PROMEPE COM. PROD MED PERNANBUCO LTDA</t>
  </si>
  <si>
    <t>AMPLICTIL 25MG COM REV CR BL PLAS OPCX20</t>
  </si>
  <si>
    <t>ENCRISE 20U/ML INJ X 10</t>
  </si>
  <si>
    <t>ANTIDIURÉTICO</t>
  </si>
  <si>
    <t>VASOPRESSINA SINTETICA</t>
  </si>
  <si>
    <t>VONAU FLASH 4MG X 30</t>
  </si>
  <si>
    <t>CLORIDRATO DE ONDANSETRONA DIIDRATADO</t>
  </si>
  <si>
    <t>CLORIDRATO  DE ONDANSETRONA DI-HIDRATADO</t>
  </si>
  <si>
    <t>VONAU FLASH 8MG X 30</t>
  </si>
  <si>
    <t>EPILENIL 250MG X 25 (C1)</t>
  </si>
  <si>
    <t xml:space="preserve"> 250MG X 25 </t>
  </si>
  <si>
    <t>ÁCIDO VALPRÓICO</t>
  </si>
  <si>
    <t>9066/711A62060SB FILTRO HMEF PED</t>
  </si>
  <si>
    <t>84212919.</t>
  </si>
  <si>
    <t>RGGA1618SM FIO  0.016POLX180CM</t>
  </si>
  <si>
    <t>RGGA1618SM</t>
  </si>
  <si>
    <t>RGGA1618FM FIO  0.016POLX180CM</t>
  </si>
  <si>
    <t>RGGA1618F</t>
  </si>
  <si>
    <t>RGGE1618SM FIO  0.016POLX180CM</t>
  </si>
  <si>
    <t>RGGE1618SM</t>
  </si>
  <si>
    <t>RGGE1618FM FIO  0.016POLX180CM</t>
  </si>
  <si>
    <t>RGGE1618FM</t>
  </si>
  <si>
    <t>REMSIMA 10 MG/ML X 10 ML</t>
  </si>
  <si>
    <t>REMSIMA100</t>
  </si>
  <si>
    <t>INFLIXIMABE</t>
  </si>
  <si>
    <t>RGGW1618FM FIO  0.016POLX180CM</t>
  </si>
  <si>
    <t>RGGW1618FM</t>
  </si>
  <si>
    <t>XXRF06 PULSEIRA PARA COMPRESSAO TR-BAND</t>
  </si>
  <si>
    <t>90189099.</t>
  </si>
  <si>
    <t>XXRF06</t>
  </si>
  <si>
    <t>XXRF06L PULSEIRA PARA COMPRESSAO TR-BAND</t>
  </si>
  <si>
    <t>XXRF06L</t>
  </si>
  <si>
    <t>RFGR35183M RADIFOCUS 0.035POLX180CM</t>
  </si>
  <si>
    <t>RFGR35183M</t>
  </si>
  <si>
    <t>RMRS5F10PQ GLIDESHEAT 5FR10CM 0,021X45CM</t>
  </si>
  <si>
    <t>RMRS5F10P</t>
  </si>
  <si>
    <t>HERZUMA 440MG</t>
  </si>
  <si>
    <t>M06FDP440IVX1</t>
  </si>
  <si>
    <t xml:space="preserve">45280302 MOLA AZUR LIVRE 018 3MMX2CM </t>
  </si>
  <si>
    <t xml:space="preserve">45280202 MOLA AZUR LIVRE 018 2MMX2CM </t>
  </si>
  <si>
    <t xml:space="preserve">45280402 MOLA AZUR LIVRE 018 4MMX2CM </t>
  </si>
  <si>
    <t>41482V PC DES C1492+IQ CX C/24</t>
  </si>
  <si>
    <t>30024999.</t>
  </si>
  <si>
    <t xml:space="preserve">OUTROS </t>
  </si>
  <si>
    <t>AURA 9360H+BR PFF2 HOSP Z AURA</t>
  </si>
  <si>
    <t>63079010.5</t>
  </si>
  <si>
    <t>OUTROS ARTEFATOS TÊXTEIS CONFECCIONADOS; SORTIDOS; ARTEFATOS DE MATÉRIAS TÊXTEIS, CALÇADOS, CHAPÉUS E ARTEFATOS DE USO SEMELHANTE, USADOS; TRAPOS - OUTROS ARTEFATOS CONFECCIONADOS, INCLUÍDOS OS MOLDES PARA VESTUÁRIO - OUTROS - DE FALSO TECIDO</t>
  </si>
  <si>
    <t>HB004385157</t>
  </si>
  <si>
    <t>LACOTEM 50MG C/ 14 OR</t>
  </si>
  <si>
    <t>LACOSAMIDA</t>
  </si>
  <si>
    <t>JAKAVI 10MG PLAS TRANS X 60</t>
  </si>
  <si>
    <t>10MG C/60</t>
  </si>
  <si>
    <t>DONAREN RETARD 150 MG COM 30 (C1)</t>
  </si>
  <si>
    <t>CLORIDRATO DE TRAZODONA</t>
  </si>
  <si>
    <t>NAROPIN 7,5MG 20ML X 5 AMP</t>
  </si>
  <si>
    <t>OPRAZON 40 MG INJ CX 20 FA</t>
  </si>
  <si>
    <t>OMEPRAZOL SÓDICO</t>
  </si>
  <si>
    <t>IMUNOGLOBULIN 50MG/ML X 100ML</t>
  </si>
  <si>
    <t>OXYCONTIN 20 MG X 28CMP</t>
  </si>
  <si>
    <t>MUNDIPHARMA</t>
  </si>
  <si>
    <t>RETEMIC 5MG CX C/ 30 CPR</t>
  </si>
  <si>
    <t>XOLAIR PFS 75 MG</t>
  </si>
  <si>
    <t>SER PREEN</t>
  </si>
  <si>
    <t>SERPR</t>
  </si>
  <si>
    <t>SERINGA PREENCHIDA</t>
  </si>
  <si>
    <t>OMALIZUMABE</t>
  </si>
  <si>
    <t>CLENIL HFA 50 MCG/DOSE</t>
  </si>
  <si>
    <t>CLORIDRATO DE AMIODARONA 150MG/3MLCX 100</t>
  </si>
  <si>
    <t>HIPOLABOR FARMACEUTICA LTDA</t>
  </si>
  <si>
    <t>HIPOLABOR</t>
  </si>
  <si>
    <t>30049054.</t>
  </si>
  <si>
    <t>Cloridrato de amiodarona</t>
  </si>
  <si>
    <t>CLORIDRATO DE AMIODARONA</t>
  </si>
  <si>
    <t>XOLAIR 150MG C/ 1 SERINGA PREEN</t>
  </si>
  <si>
    <t>NOBREAK SMS BIVOLT 1200VA STATION II NT</t>
  </si>
  <si>
    <t>85044040.</t>
  </si>
  <si>
    <t>Equipamento de alimentação ininterrupta de energia (UPS ou no break)</t>
  </si>
  <si>
    <t>CLEXANE SAFETY LOCK 40 MG SOL INJ 6 SER</t>
  </si>
  <si>
    <t>CLEXANE SAFETY LOCK 40 MG SOL INJ 2 SER</t>
  </si>
  <si>
    <t>RETEMIC 10MG CX C/ 30 CPR</t>
  </si>
  <si>
    <t>FIO DE PDO NOVATHREADS BARB4 18X100MM</t>
  </si>
  <si>
    <t>TG MED COMÉRCIO</t>
  </si>
  <si>
    <t>NOVA THREADS</t>
  </si>
  <si>
    <t>SACO C/ 10</t>
  </si>
  <si>
    <t>30061010.5</t>
  </si>
  <si>
    <t>Materiais para suturas cirúrgicas, de polidiexanona</t>
  </si>
  <si>
    <t>NTCWAFB-18-11</t>
  </si>
  <si>
    <t>SC</t>
  </si>
  <si>
    <t>SACO</t>
  </si>
  <si>
    <t>DUPIXENT 200 MG 2 SER</t>
  </si>
  <si>
    <t>FIO DE PDO NOVATHREADS SMOOTH 29X38MM</t>
  </si>
  <si>
    <t>SACO C/ 20</t>
  </si>
  <si>
    <t>NT-S-29-2</t>
  </si>
  <si>
    <t>FIO DE PDO NOVATHREADS TWIST 29X38MM</t>
  </si>
  <si>
    <t>NTS29-01</t>
  </si>
  <si>
    <t>EN20033 DERMASCULPT MICROCANULA 22 G</t>
  </si>
  <si>
    <t>DERMASCULPT</t>
  </si>
  <si>
    <t>CAIXA C/ 20</t>
  </si>
  <si>
    <t>90183929.5</t>
  </si>
  <si>
    <t>EN20023 DERMASCULPT MICROCANULA 25G</t>
  </si>
  <si>
    <t>MICROCANULA 25G</t>
  </si>
  <si>
    <t>DERMASCULPT MICROCANULA 18 G</t>
  </si>
  <si>
    <t>EN20042</t>
  </si>
  <si>
    <t xml:space="preserve">BICARBONATO DE SODIO </t>
  </si>
  <si>
    <t>HYPOFARMA</t>
  </si>
  <si>
    <t>CX 35 AMP</t>
  </si>
  <si>
    <t>REIDRATANTE PARENTERAL</t>
  </si>
  <si>
    <t>BICARBONATO DE SODIO</t>
  </si>
  <si>
    <t>CX 100 AMP</t>
  </si>
  <si>
    <t>BICARBONATO DE SÓDIO 8,4 PCC</t>
  </si>
  <si>
    <t>BICARBONATO DE SÓDIO 100MG/ML</t>
  </si>
  <si>
    <t>BICARBONATO DE SÓDIO 10PCC</t>
  </si>
  <si>
    <t>BICARBONATO DE SÓDIO 50MG/ML</t>
  </si>
  <si>
    <t>CX 35 FR</t>
  </si>
  <si>
    <t>CX 24 FR</t>
  </si>
  <si>
    <t>BICARBONATO DE SÓDIO 84MG/ML</t>
  </si>
  <si>
    <t>BICARBONATO DE SÓDIO  84MG/ML</t>
  </si>
  <si>
    <t xml:space="preserve">CLORIDRATO DE BUPIVACAÍNA HIPERBÁRICA </t>
  </si>
  <si>
    <t>CX 50 AMP</t>
  </si>
  <si>
    <t>HYCIMET 150MG/ML CT 100 AMP 2ML</t>
  </si>
  <si>
    <t>CLORIDRATO DE RINITIDINA</t>
  </si>
  <si>
    <t>4RH5AP4561M -CAT OPTITQ ANGIO PIG ANGULA</t>
  </si>
  <si>
    <t>RH5AP4561M</t>
  </si>
  <si>
    <t>HYCLIN 150MG/ML</t>
  </si>
  <si>
    <t>AMP VD X 4ML</t>
  </si>
  <si>
    <t>FOSFATO DISSODICO DE DEXAMETASONA 2MG/ML</t>
  </si>
  <si>
    <t>CX 10 AMP</t>
  </si>
  <si>
    <t>FOSFATO DISSODICO DE DEXAMETASONA 4MG/ML</t>
  </si>
  <si>
    <t>HYPOCINA COMPOSTA 6,67MG/ML</t>
  </si>
  <si>
    <t>CX 50 FR</t>
  </si>
  <si>
    <t>HYPOCINA COMPOSTA 4MG/ML</t>
  </si>
  <si>
    <t>CX 50 AMP VD</t>
  </si>
  <si>
    <t>HYPLEX B</t>
  </si>
  <si>
    <t>CX 100 AMP V</t>
  </si>
  <si>
    <t>POLIVITAMINICO SEM MINERAIS</t>
  </si>
  <si>
    <t>FIO DE PDO NOVA THREADS INFITY 18GX100MM</t>
  </si>
  <si>
    <t>SC/10</t>
  </si>
  <si>
    <t>AKCWAFA-18-16</t>
  </si>
  <si>
    <t>HYPONOR 2MG/ML</t>
  </si>
  <si>
    <t>HYTROPIN 0,25 MG/ML</t>
  </si>
  <si>
    <t>HYTAMICINA 20MG/ML</t>
  </si>
  <si>
    <t>HYTAMICINA 40MG/ML X 1ML</t>
  </si>
  <si>
    <t>HYTAMICINA 40MG/ML X 1,5ML</t>
  </si>
  <si>
    <t xml:space="preserve">CX 100 AMP </t>
  </si>
  <si>
    <t>HYTAMICINA 40MG/ML X 2ML</t>
  </si>
  <si>
    <t>HYTAMICINA 80MG/ML X 1,5ML</t>
  </si>
  <si>
    <t>HYTAMICINA 80MG/ML X 2ML</t>
  </si>
  <si>
    <t>HYTROPIN 0,50 MG/ML X 1ML</t>
  </si>
  <si>
    <t>HYTROPIN 1,00MG/ML X 1ML</t>
  </si>
  <si>
    <t>CLORIDRATO DE MOXIFLOXACINO 1,6MG/ML</t>
  </si>
  <si>
    <t>CX FA PLAS</t>
  </si>
  <si>
    <t>CX 35 FA</t>
  </si>
  <si>
    <t>CT 5 FA</t>
  </si>
  <si>
    <t>CLORIDRATO DE BUPIVACAÍNA 5,0MG/ML</t>
  </si>
  <si>
    <t>CX 25 FR</t>
  </si>
  <si>
    <t>FUROSEMIDA 10,0MG/ML</t>
  </si>
  <si>
    <t>DIURÉTICO</t>
  </si>
  <si>
    <t>HYNALGIN 500MG/ML X 2ML</t>
  </si>
  <si>
    <t>HYNALGIN 500MG/ML X 5ML</t>
  </si>
  <si>
    <t>DICLOFENACO SÓDICO 25MG/ML</t>
  </si>
  <si>
    <t>DISOPRIVAN 1% LIQ VIAL 1X50ML IN (C1)</t>
  </si>
  <si>
    <t>PRODUTO COMERCIALIZADO EM CARATER EXCEPCIONAL SEGUNDO A RDC 483/2021</t>
  </si>
  <si>
    <t>LIBTAYO 50MG INJ 7ML</t>
  </si>
  <si>
    <t>FA</t>
  </si>
  <si>
    <t>FRASCO-AMPOLA</t>
  </si>
  <si>
    <t>9820+BR RES DOBRAVEL PFF2 9820+BR POEIRA</t>
  </si>
  <si>
    <t xml:space="preserve">CAIXA </t>
  </si>
  <si>
    <t>HB004719231</t>
  </si>
  <si>
    <t>LETROZOL 2,5MG C/30 CMP</t>
  </si>
  <si>
    <t>NATCOFARMA BRASIL LTDA</t>
  </si>
  <si>
    <t>NATCOFARMA DO BRASIL</t>
  </si>
  <si>
    <t>2,5MG C/30 CMP</t>
  </si>
  <si>
    <t xml:space="preserve">EVEROLIMO 5 MG CX C/28 CMP </t>
  </si>
  <si>
    <t>5 MG CX C/28 CMP</t>
  </si>
  <si>
    <t xml:space="preserve">EVEROLIMO 10 MG CX C/28 CMP </t>
  </si>
  <si>
    <t>10 MG CX C/28 CMP</t>
  </si>
  <si>
    <t xml:space="preserve">45280404 MOLA AZUR LIVRE 018 4MMX4CM </t>
  </si>
  <si>
    <t>OXYPYNAL 10MG C28 (A1)</t>
  </si>
  <si>
    <t>VASTAREL CAPS LP 80 MG CX/30</t>
  </si>
  <si>
    <t>30049069.2</t>
  </si>
  <si>
    <t>RFHR35183M FIO 0.035X180CM HALF STIFF</t>
  </si>
  <si>
    <t>RFHR35183M</t>
  </si>
  <si>
    <t>RFHR35303MM FIO 0.035X300CM</t>
  </si>
  <si>
    <t>RFHR35303M</t>
  </si>
  <si>
    <t>VENTAVIS 10 MCG/ML SOL INAL OR CT 30 AMP</t>
  </si>
  <si>
    <t>ILOPROSTA</t>
  </si>
  <si>
    <t>ROACTEMRA 80MG/4ML IV 1CX</t>
  </si>
  <si>
    <t>1CX</t>
  </si>
  <si>
    <t>PRIMACOR 1MG/ML 10 AMP  X 10ML</t>
  </si>
  <si>
    <t>30049019.1</t>
  </si>
  <si>
    <t>LACTATO DE MILRINONA</t>
  </si>
  <si>
    <t>COSENTYX 75MG/ML CX 01 SER PREENCHIDA</t>
  </si>
  <si>
    <t>MARESIS SOL SPRAY NASAL FR 100 ML</t>
  </si>
  <si>
    <t xml:space="preserve">CX </t>
  </si>
  <si>
    <t>30022099.2</t>
  </si>
  <si>
    <t>CLORETO DE SODIO</t>
  </si>
  <si>
    <t>MARESIS BABY SOL SPRAY NASAL FR 100 ML</t>
  </si>
  <si>
    <t>30021520.1</t>
  </si>
  <si>
    <t>DOLAMIN FLEX CPR SL C/12</t>
  </si>
  <si>
    <t>CPR SL C/12</t>
  </si>
  <si>
    <t xml:space="preserve">CLORIDRATO DE LISINA </t>
  </si>
  <si>
    <t>CLORIDRATO DE CICLOBENZAPRINA;LISINATO DE CLONIXINA</t>
  </si>
  <si>
    <t>DOLAMIN 125 C/ 16 CMP</t>
  </si>
  <si>
    <t>30021590.</t>
  </si>
  <si>
    <t>125 C/ 16 CMP</t>
  </si>
  <si>
    <t>LISINATO DE CLONIXINA</t>
  </si>
  <si>
    <t xml:space="preserve">LIDOSPORIN SOL OTOLÓGICA 10 ML </t>
  </si>
  <si>
    <t>SOL OTOLÓGICA 10 ML</t>
  </si>
  <si>
    <t>POLIMIXINA B</t>
  </si>
  <si>
    <t>LIDOCAÍNA;SULFATO DE POLIMIXINA B</t>
  </si>
  <si>
    <t>FLEBON 50 MG C/30 CMP</t>
  </si>
  <si>
    <t xml:space="preserve">PINUS PINASTER </t>
  </si>
  <si>
    <t>PINUS PINASTER AITON</t>
  </si>
  <si>
    <t>PREFISS 75 MG CAPS C/30 (C1)</t>
  </si>
  <si>
    <t>PREGABALINA /07343</t>
  </si>
  <si>
    <t>PREGABALINA</t>
  </si>
  <si>
    <t>PREFISS 150 MG CAPS C/30 (C1)</t>
  </si>
  <si>
    <t xml:space="preserve">150 MG CAPS C/30 </t>
  </si>
  <si>
    <t>ABRETIA 30MG CAPS LR RT C/30 (C1)</t>
  </si>
  <si>
    <t xml:space="preserve">CLORIDRATO DE DULOXETINA </t>
  </si>
  <si>
    <t>CLORIDRATO DE DULOXETINA</t>
  </si>
  <si>
    <t>PROBIATOP PO SACHET 1G X 15</t>
  </si>
  <si>
    <t xml:space="preserve"> PO SACHET 1G X 15</t>
  </si>
  <si>
    <t>PROBIATOP PO SACHET 1G X 6</t>
  </si>
  <si>
    <t>PO SACHET 1G X 6</t>
  </si>
  <si>
    <t>JUNNO 200MG CAPS C/14</t>
  </si>
  <si>
    <t>200MG CAPS C/14</t>
  </si>
  <si>
    <t xml:space="preserve">PROGESTERONA </t>
  </si>
  <si>
    <t>PROGESTERONA</t>
  </si>
  <si>
    <t>JUNNO 100MG CAPS C/30</t>
  </si>
  <si>
    <t>OTO-BETNOVATE SOL OTOL 10 ML ANTIBIÓTICO</t>
  </si>
  <si>
    <t>30024910.</t>
  </si>
  <si>
    <t>CLORFENESINA+BETAMETASONA+ TETRACAÍNA</t>
  </si>
  <si>
    <t>CLORIDRATO DE TETRACAÍNA;CLORFENESINA;VALERATO DE BETAMETASONA</t>
  </si>
  <si>
    <t>ACTEMRA 400MG/20ML 1VIAL IV CX</t>
  </si>
  <si>
    <t>PANTOPRAZOL 40 MG PO X 20</t>
  </si>
  <si>
    <t>PANTOPRAZOL SÓDICO</t>
  </si>
  <si>
    <t>RSA40K10AQ INT/4FR/10/035/45CM</t>
  </si>
  <si>
    <t>RSA40K10AQ INT</t>
  </si>
  <si>
    <t>RSA40G07SQ INT/4FR/7CM/0.025/45CM</t>
  </si>
  <si>
    <t>RSA40G07SQ INT</t>
  </si>
  <si>
    <t>CLEXANE SAFETY LOCK 20 MG SOL INJ 2 SER</t>
  </si>
  <si>
    <t>20MG C/2SER</t>
  </si>
  <si>
    <t>KESIMPTA 20MG/0,4ML SOL INJ 1CAN PR</t>
  </si>
  <si>
    <t>CX C/1 CA PR</t>
  </si>
  <si>
    <t>OFATUMUMABE</t>
  </si>
  <si>
    <t xml:space="preserve">REGKIRONA 60MG/ML SOL P/INF IV CT 1 FA </t>
  </si>
  <si>
    <t>60MG/ML SOL P/INF IV CT 1 FA</t>
  </si>
  <si>
    <t>PRODUTO EM TRAMITAÇÃO  PELA ANVISA, APROVADO PARA USO EMERGENCIAL EM AGOSTO/2021. NÚMERO DA AFE UTILIZADO COMO CÓDIGO DE REGISTRO A ANVISA.</t>
  </si>
  <si>
    <t>REGDANVIMABE</t>
  </si>
  <si>
    <t>ZOSTIDE 250 MG CX C/ 120 CMP</t>
  </si>
  <si>
    <t>LIBBS FARMACÊUTICA</t>
  </si>
  <si>
    <t>30043999.3</t>
  </si>
  <si>
    <t>ACETATO DE ABIRATERONA</t>
  </si>
  <si>
    <t xml:space="preserve">FAULDFLUOR SOL INJ 2,5 G/50ML CX C/1 FA </t>
  </si>
  <si>
    <t>ANASTROLIBBS 1MG C/30</t>
  </si>
  <si>
    <t>ATRED 500 MG PO LIOF 1 FA OR</t>
  </si>
  <si>
    <t>PEMETREXEDE DISSÓDICO</t>
  </si>
  <si>
    <t>DOCELIBBS 20MG SOL INJ OR</t>
  </si>
  <si>
    <t>FAULBLASTINA 10MG/10ML  INJ 5FR OR</t>
  </si>
  <si>
    <t>30044910.3</t>
  </si>
  <si>
    <t>VIMBLASTINA; VINCRISTINA; DERIVADOS DESTES PRODUTOS; TOPOTECAN OU SEU CLORIDRATO</t>
  </si>
  <si>
    <t>SULFATO DE VIMBLASTINA</t>
  </si>
  <si>
    <t>FAULDACAR 200MG PO LIOF INJ FA</t>
  </si>
  <si>
    <t>DACARBAZINA</t>
  </si>
  <si>
    <t>FAULDCARBO 150MG/15ML SOL INJ FA OR</t>
  </si>
  <si>
    <t>30049099.7</t>
  </si>
  <si>
    <t>FAULDCISPLA 50MG/ML SOL INJ FA</t>
  </si>
  <si>
    <t>FAULDCITA 1G/10ML INJ 1 FA OR</t>
  </si>
  <si>
    <t>CITARABINA</t>
  </si>
  <si>
    <t>XOSPATA 40MG C/ 84 CMP REV</t>
  </si>
  <si>
    <t>HEMIFUMARATO DE GILTERITINIBE</t>
  </si>
  <si>
    <t>30045010.3</t>
  </si>
  <si>
    <t>UTROS MEDICAMENTOS CONTENDO VITAMINAS OU OUTROS PRODUTOS DA POSIÇÃO 2936 - FOLINATO DE CÁLCIO (LEUCOVORINA)</t>
  </si>
  <si>
    <t>ANTÍTODO</t>
  </si>
  <si>
    <t>FOLINATO DE CÁLCIO</t>
  </si>
  <si>
    <t>FAULDMETRO 5 G / 50 ML INJ 1 FA OR</t>
  </si>
  <si>
    <t>TAZOCIN 4G + 500 MG PLSI 1X1 FRV BR</t>
  </si>
  <si>
    <t>PFIZER BRASIL LTDA</t>
  </si>
  <si>
    <t>PFIZER</t>
  </si>
  <si>
    <t>30041019.</t>
  </si>
  <si>
    <t>TAZOBACTAM SÓDICO;PIPERACILINA SÓDICA</t>
  </si>
  <si>
    <t>FAULDOXO10MG/5ML INJ 1 FA OR</t>
  </si>
  <si>
    <t>10MG/5MG INJ 1 FA OR</t>
  </si>
  <si>
    <t>FAULDVINCRI 1MG/1ML SOL INJ 5FA OR</t>
  </si>
  <si>
    <t xml:space="preserve">SULFATO DE VINCRISTINA </t>
  </si>
  <si>
    <t>ONTAX 150MG/ML SOL INJ 1FA OR</t>
  </si>
  <si>
    <t xml:space="preserve">OXALIBBS 100MG PO LIOF INJ FA </t>
  </si>
  <si>
    <t>POEMMY 50MG/ML SOL INJ 2 SER X 5ML</t>
  </si>
  <si>
    <t xml:space="preserve">FULVESTRANTO </t>
  </si>
  <si>
    <t>TEORO 5MG 100 ML INJ 1 FA</t>
  </si>
  <si>
    <t>INIBIDOR DE REABSORÇÃO ÓSSEA</t>
  </si>
  <si>
    <t>ÁCIDO ZOLEDRÔNICO MONOIDRATADO</t>
  </si>
  <si>
    <t>VERAZO 1,5MG PO LIOF 1 FA</t>
  </si>
  <si>
    <t>BORTEZOMIBE</t>
  </si>
  <si>
    <t>VIVAXXIA 100MG CX C/2FA C/ 10ML</t>
  </si>
  <si>
    <t>100MG CX C/2FA C/10ML</t>
  </si>
  <si>
    <t>ZEDORA 440 MG CX C/ 1 FA IV</t>
  </si>
  <si>
    <t>ZOLIBBS 4MG/5ML INJ C/ 1 FA OR</t>
  </si>
  <si>
    <t>PASURTA 140 MG/ML SOL INJ X 1 ML</t>
  </si>
  <si>
    <t>RH6BPIN00 OPTITORQUE CAT ANG MA 6FR/100</t>
  </si>
  <si>
    <t>CX C/ 5</t>
  </si>
  <si>
    <t>RH6BPIN00M</t>
  </si>
  <si>
    <t>MERONEM I.V 1G/30ML C/10 FA</t>
  </si>
  <si>
    <t>AZACITIDINA 100MG 1 FR AMP</t>
  </si>
  <si>
    <t>AZACITIDINA</t>
  </si>
  <si>
    <t>RETEMIC XAROPE FR 120ML</t>
  </si>
  <si>
    <t xml:space="preserve">OXIBUTININA </t>
  </si>
  <si>
    <t>ENDOPROTESE TORÁCICA RELAY PLUS COM SIST</t>
  </si>
  <si>
    <t xml:space="preserve">PRALUENT 75MG/ML CAN INJ 2X1ML </t>
  </si>
  <si>
    <t>ANTILIPEMICOS</t>
  </si>
  <si>
    <t>ALIROCUMABE</t>
  </si>
  <si>
    <t xml:space="preserve">PRALUENT 150MG/ML CAN INJ 1ML </t>
  </si>
  <si>
    <t>FAULDACAR 600MG PO LIOF INJ FA</t>
  </si>
  <si>
    <t>FAULDOXO 50MG/25ML INJ 1FA OR</t>
  </si>
  <si>
    <t>VERAZO 1 MG PO LIOF 1 FA</t>
  </si>
  <si>
    <t>ONTAX 100MG/ML SOL INJ 1FA</t>
  </si>
  <si>
    <t>30049059.7</t>
  </si>
  <si>
    <t>ONTAX 30MG/ML SOL INJ 1FA</t>
  </si>
  <si>
    <t>ONTAX 300MG/ML SOL INJ 1FA OR</t>
  </si>
  <si>
    <t>GENLIBBS 1G CT 1 FA OR</t>
  </si>
  <si>
    <t xml:space="preserve">CLORIDRATO DE GENCITABINA </t>
  </si>
  <si>
    <t>CLORIDRATO DE GENCITABINA</t>
  </si>
  <si>
    <t>GENLIBBS 200MG CT 1 FA OR</t>
  </si>
  <si>
    <t>FAULDCARBO 50MG/5ML SOL INJ FA OR</t>
  </si>
  <si>
    <t>FAULDCISPLA 10MG/10ML INJ 1 FA OR</t>
  </si>
  <si>
    <t>FAULDCISPLA 100MG/100ML SOL INJ FA</t>
  </si>
  <si>
    <t xml:space="preserve">FAULDFLUOR SOL INJ 500 MG/10ML C/5 FA </t>
  </si>
  <si>
    <t>FAULDCITA 500 MG/5ML 5 FA OR</t>
  </si>
  <si>
    <t>FLUDALIBBS 50MG PO LIO INJ  C/ 5 FA OR</t>
  </si>
  <si>
    <t xml:space="preserve">FOSFATO DE FLUDARABINA </t>
  </si>
  <si>
    <t>FOSFATO DE FLUDARABINA</t>
  </si>
  <si>
    <t>DOCELIBBS 80 MG/4 ML INJ OR</t>
  </si>
  <si>
    <t>DOCELIBBS 120 MG/6 ML INJ OR</t>
  </si>
  <si>
    <t>ATRED 100MG PO LIOF 1 FA OR</t>
  </si>
  <si>
    <t xml:space="preserve">VIVAXXIA 500MG CX C/1FA C/ 50ML </t>
  </si>
  <si>
    <t>500MG CX C/1FA C/ 50ML</t>
  </si>
  <si>
    <t>4333/761DDLPUBB FILTRO HMEF ADULTO</t>
  </si>
  <si>
    <t>4333/761DDLPUBB</t>
  </si>
  <si>
    <t>FAULDLEUCO 300MG /30ML INJ C/1FA</t>
  </si>
  <si>
    <t>VERAZO 3,5MG PO LIOF 1 FA OR</t>
  </si>
  <si>
    <t>OXALIBBS 50MG/10ML SOL INJ 1 FA OR</t>
  </si>
  <si>
    <t>MCPP27151 MICRO CAT COAX 2.7/2.9FRX150CM</t>
  </si>
  <si>
    <t>FIO GUIA - PLÁSTICO</t>
  </si>
  <si>
    <t>FAULDMETRO 1 G / 10 ML INJ 1 FA OR</t>
  </si>
  <si>
    <t>1G / 10 ML INJ 1 FA OR</t>
  </si>
  <si>
    <t>CETOPROFENO 50 MG/ML IM AMP</t>
  </si>
  <si>
    <t>DIPIRONA MONOHIDRATADA 500 MG CMP</t>
  </si>
  <si>
    <t xml:space="preserve">EMS </t>
  </si>
  <si>
    <t>ANTITÉRMICO</t>
  </si>
  <si>
    <t xml:space="preserve">PARACETAMOL 750 MG CMP </t>
  </si>
  <si>
    <t>ZYDUS NIKKO</t>
  </si>
  <si>
    <t>30049045.</t>
  </si>
  <si>
    <t>Paracetamol; bromoprida</t>
  </si>
  <si>
    <t>PARACETAMOL</t>
  </si>
  <si>
    <t>ESCOPEN 250+10 C/250 CMP</t>
  </si>
  <si>
    <t>PHARLAB</t>
  </si>
  <si>
    <t>DIPIRONA MONOIDRATADA;BUTILBROMETO DE ESCOPOLAMINA</t>
  </si>
  <si>
    <t xml:space="preserve">HIDROXIDO DE ALUMINIO 60MG/ML FR 100 ML </t>
  </si>
  <si>
    <t>AIRELA</t>
  </si>
  <si>
    <t>ANTIÁCIDO</t>
  </si>
  <si>
    <t>TIPA300WY01 TER EQU INF INTR</t>
  </si>
  <si>
    <t>90189010.5</t>
  </si>
  <si>
    <t>Para transfusão de sangue ou infusão intravenosa</t>
  </si>
  <si>
    <t>SS05LM SERINGA SEM AGULHA COM BICO 5ML</t>
  </si>
  <si>
    <t>90183119.11</t>
  </si>
  <si>
    <t>SS05LM</t>
  </si>
  <si>
    <t xml:space="preserve">SS+10 LM SERINGA S/AGULHA C/BICO10ML </t>
  </si>
  <si>
    <t>SS10LM</t>
  </si>
  <si>
    <t>SS20LM SERINGA SEM AGULHA COM BICO 20ML</t>
  </si>
  <si>
    <t>SS20LM</t>
  </si>
  <si>
    <t>SS50LEM SERINGA SEM AGULHA TERUMO 50ML</t>
  </si>
  <si>
    <t>TELM835A07 BOMBA DE INFUSÃO TER TIPO LM</t>
  </si>
  <si>
    <t>TELM835A07</t>
  </si>
  <si>
    <t>TESS835N07 BOMBA DE SERINGA TER</t>
  </si>
  <si>
    <t>TE-SS835N07</t>
  </si>
  <si>
    <t xml:space="preserve">TM20XENC EQUIPO ENTERAL EM CRUZ </t>
  </si>
  <si>
    <t xml:space="preserve">SACO </t>
  </si>
  <si>
    <t>90189010.12</t>
  </si>
  <si>
    <t>02GP1047 SACO POLIET B DENSID 8,5X41X014</t>
  </si>
  <si>
    <t>39232190.</t>
  </si>
  <si>
    <t>Z00001</t>
  </si>
  <si>
    <t>1547R STERI STRIP 12X100M 50E</t>
  </si>
  <si>
    <t>90189099.12</t>
  </si>
  <si>
    <t>TMAF24XIL EQUIPO PARENTERAL SIMPLES</t>
  </si>
  <si>
    <t>TMAF24XIL</t>
  </si>
  <si>
    <t xml:space="preserve">SYNAGIS LQD 100MG VI 1X0,5ML </t>
  </si>
  <si>
    <t>PALIVIZUMABE</t>
  </si>
  <si>
    <t>SYNAGIS LQD 100MG VI 1X1,0 ML</t>
  </si>
  <si>
    <t>CLEXANE SAFETY LOCK 100 MG SOL INJ 10SER</t>
  </si>
  <si>
    <t>CLEXANE SAFETY LOCK 80 MG SOL INJ 10 SER</t>
  </si>
  <si>
    <t>80 MG SOL INJ 10 SER</t>
  </si>
  <si>
    <t>FULPHILA 10MG/ML INJ SER 0,6 ML+SS</t>
  </si>
  <si>
    <t>MYLAN</t>
  </si>
  <si>
    <t>SUPRAHYAL DUO 25 MG 2,5ML C/1 SER</t>
  </si>
  <si>
    <t>PREENCHEDOR</t>
  </si>
  <si>
    <t xml:space="preserve">UNOPROST 1MG C/ 20 CMP </t>
  </si>
  <si>
    <t>MESILATO DE DOXAZOSINA</t>
  </si>
  <si>
    <t>OXYPYNAL 20MG C/28 COMP (A1)</t>
  </si>
  <si>
    <t xml:space="preserve">2002.24.24 BOTAO GASTRICO 24FR </t>
  </si>
  <si>
    <t>TOTAL MEDICAL BRASIL INDUSTRIA E COMERCIO DE PRODUTOS MEDICO</t>
  </si>
  <si>
    <t>BLENTA MEDICAL</t>
  </si>
  <si>
    <t xml:space="preserve">BALÃO GASTRICO </t>
  </si>
  <si>
    <t>90183921.7</t>
  </si>
  <si>
    <t>De borracha</t>
  </si>
  <si>
    <t xml:space="preserve">	90183921</t>
  </si>
  <si>
    <t>2002.24.24</t>
  </si>
  <si>
    <t xml:space="preserve">2003.20.60 CNJ PEG GASTR PERC 20FRX60CM </t>
  </si>
  <si>
    <t>2003.20.60</t>
  </si>
  <si>
    <t>2008.18 SONDA P GT C/ BALAO 18 FR PED</t>
  </si>
  <si>
    <t>2008.18</t>
  </si>
  <si>
    <t>2008.20 SONDA P GT C/ BALAO 20 FR PED</t>
  </si>
  <si>
    <t>2008.20</t>
  </si>
  <si>
    <t>5004.19.50-1 CATETER MONO SILIC 1,9 FR</t>
  </si>
  <si>
    <t xml:space="preserve">	90183929</t>
  </si>
  <si>
    <t>5004.19.50-1</t>
  </si>
  <si>
    <t xml:space="preserve">6001.05.20 BLENTA PORT 5FR INFANTIL </t>
  </si>
  <si>
    <t xml:space="preserve">6001.07.30 BLENTA PORT 7FR ACESSO VASC. </t>
  </si>
  <si>
    <t xml:space="preserve">6001.09.30 BLENTA PORT 9FR ADULTO </t>
  </si>
  <si>
    <t>6001.09.30</t>
  </si>
  <si>
    <t>ELIQUIS 5 MG CMP C/60</t>
  </si>
  <si>
    <t>APIXABANA</t>
  </si>
  <si>
    <t>ELIQUIS 2,5 MG CMP C/60</t>
  </si>
  <si>
    <t>F000041762</t>
  </si>
  <si>
    <t>LACOTEM 200 MG C/28 CMP (C1)</t>
  </si>
  <si>
    <t xml:space="preserve">PHESGO 1200/600 MG/ 15 ML 1 VIAL SC BR </t>
  </si>
  <si>
    <t>PERTUZUMABE+TRASTUZUMABE</t>
  </si>
  <si>
    <t>PHESGO 600/600MG/10ML 1VIAL SC BR</t>
  </si>
  <si>
    <t>APIDRA SOLOSTAR 1 X 3ML</t>
  </si>
  <si>
    <t>KIT 9681 1AP+1CX 9680+BIVOLT 3M KIT TRIC</t>
  </si>
  <si>
    <t>HB004427033</t>
  </si>
  <si>
    <t>APARELHO BIVOLT</t>
  </si>
  <si>
    <t>5010.02.30-2 CATETER PICC DUPLO POL 2 FR</t>
  </si>
  <si>
    <t>5010.02.30-2</t>
  </si>
  <si>
    <t xml:space="preserve">POLIETILENO </t>
  </si>
  <si>
    <t>3001.24.100 DRENO BLAKE 24 FR</t>
  </si>
  <si>
    <t>MEDICAL BRASIL</t>
  </si>
  <si>
    <t>3001.24.100</t>
  </si>
  <si>
    <t>2003.22.90 CNJ GT PERCUT ENDO 22 FR</t>
  </si>
  <si>
    <t>2003.22.90</t>
  </si>
  <si>
    <t>COLCHIS 0,5 MG X 30 CMP</t>
  </si>
  <si>
    <t>ANTIGOTOSOS</t>
  </si>
  <si>
    <t>COLCHICINA</t>
  </si>
  <si>
    <t>2011.24.60 CNJ P/ GASTROS PEG PLUS 24</t>
  </si>
  <si>
    <t>2011.24.60</t>
  </si>
  <si>
    <t>5003.02.30-1 CATETER MONO POLIUT PIC 2FR</t>
  </si>
  <si>
    <t>5003.02.30-1</t>
  </si>
  <si>
    <t>5003.03.30-1 CATETER MONO POLI 3 FR</t>
  </si>
  <si>
    <t>5003.03.30-1</t>
  </si>
  <si>
    <t>2001.24 SONDA P/ GASTRO C/ BALAO 24 ADUL</t>
  </si>
  <si>
    <t>2001.24</t>
  </si>
  <si>
    <t>2008.14 SONDA P/ GT C/ BALAO 14 FR PED</t>
  </si>
  <si>
    <t>2008.14</t>
  </si>
  <si>
    <t>2083 COBAN NL 75 MMX4.5</t>
  </si>
  <si>
    <t>ARTANE 2 MG CX C/ 30 CMP (B1)</t>
  </si>
  <si>
    <t>ANTIPARKISIONIANO</t>
  </si>
  <si>
    <t>CRESTOR 40MGX30COMP</t>
  </si>
  <si>
    <t>QTERN TAB 5/10MG BL1X7CPS</t>
  </si>
  <si>
    <t>QTERN TAB 5/10MG BL3X10CPS</t>
  </si>
  <si>
    <t>SAXAGLIPTINA;DAPAGLIFLOZINA</t>
  </si>
  <si>
    <t>INSIT 75MG CX C/ 30 CAPS (C1)</t>
  </si>
  <si>
    <t>LABIRIN 24 MG CX C/60 CMP</t>
  </si>
  <si>
    <t>30049069.15</t>
  </si>
  <si>
    <t>ANTIVERTIGINOSO</t>
  </si>
  <si>
    <t>DICLORIDRATO DE BETAISTINA</t>
  </si>
  <si>
    <t>CLORIDRATO DE BETAISTINA</t>
  </si>
  <si>
    <t>TMA20XEN CLAMP 2.0 M ENT</t>
  </si>
  <si>
    <t>TIPJ300WY01 TER EQUIPO INF INTRAV USO BO</t>
  </si>
  <si>
    <t>90189010.4</t>
  </si>
  <si>
    <t>TIPJ300WY01</t>
  </si>
  <si>
    <t xml:space="preserve">FENAZIC 7,5MG CMP REV LIB PROL X C/28 </t>
  </si>
  <si>
    <t>ANTIMUSCARÍNICOS</t>
  </si>
  <si>
    <t>BROMIDRATO DE DARIFENACINA</t>
  </si>
  <si>
    <t>DUTAM 0,5 MG+0,4 MG CAP DR LIB PROL C/30</t>
  </si>
  <si>
    <t>(DUTASTERIDA + CLORIDRATO DE TANSULOSINA</t>
  </si>
  <si>
    <t>DUTASTERIDA;CLORIDRATO DE TANSULOSINA</t>
  </si>
  <si>
    <t>CONDROFLEX 1,5+1,2 G PO C/30 SACHE</t>
  </si>
  <si>
    <t>(SULFATO DE GLICOSAMINA + SULFATO DE CONDROITINA</t>
  </si>
  <si>
    <t>SULFATO DE CONDROITINA;SULFATO DE GLICOSAMINA</t>
  </si>
  <si>
    <t>STILNOX CR 12,5 MG CX 20 (B1)</t>
  </si>
  <si>
    <t>SANOFI-AVENTIS FARMACEUTICA LTDA</t>
  </si>
  <si>
    <t>HEMITARTARATO DE ZOLPIDEM/9296</t>
  </si>
  <si>
    <t>HEMITARTARATO DE ZOLPIDEM</t>
  </si>
  <si>
    <t xml:space="preserve">KIT 9681 1AP+ 2CX 9680 BIV </t>
  </si>
  <si>
    <t>90189099.4</t>
  </si>
  <si>
    <t>CORRELATOS 4%</t>
  </si>
  <si>
    <t>HB004427017</t>
  </si>
  <si>
    <t>EXTENSOR LIVRE DE PVC 0,2  20CM COM 9FR</t>
  </si>
  <si>
    <t>FORTECARE INDUSTRIA DE PRODUTOS MEDICOS EIRELI</t>
  </si>
  <si>
    <t>FORTECARE</t>
  </si>
  <si>
    <t>90181100.</t>
  </si>
  <si>
    <t>EXL020020LR</t>
  </si>
  <si>
    <t>CAVILON CREME BARREIRA 3392G 92G</t>
  </si>
  <si>
    <t>HB004728174</t>
  </si>
  <si>
    <t>9681 APARELHO TRICOTOMIZADOR</t>
  </si>
  <si>
    <t>HB004447692</t>
  </si>
  <si>
    <t>NEOZINE 25 MG COM REV X 20</t>
  </si>
  <si>
    <t>FAULDCARBO 450MG/45ML SOL INJ FA OR</t>
  </si>
  <si>
    <t>BEXTRA 40 MG IM/IV PÓ LIOF 10X2ML (C1)</t>
  </si>
  <si>
    <t>PARECOXIBE SÓDICO</t>
  </si>
  <si>
    <t>5004.03.50-1 CATETER PERC C/ INTR (PICC)</t>
  </si>
  <si>
    <t>5004.03.50-1</t>
  </si>
  <si>
    <t>3001.19.100 DRENAGEM DE CANAL ABERTO</t>
  </si>
  <si>
    <t>3001.19.100</t>
  </si>
  <si>
    <t>2001.22 SONDA P GAST C/ BA 22FR</t>
  </si>
  <si>
    <t>2001.22</t>
  </si>
  <si>
    <t>2001.20 SONDA P GAST C/ BA 20FR</t>
  </si>
  <si>
    <t>2001.20</t>
  </si>
  <si>
    <t>2001.18 SONDA P GAST C/ BA 18FR</t>
  </si>
  <si>
    <t>2001.18</t>
  </si>
  <si>
    <t>AROMASIN 25 MG C/ 30 CMP</t>
  </si>
  <si>
    <t>30043994.3</t>
  </si>
  <si>
    <t>EXEMESTANO</t>
  </si>
  <si>
    <t>IBRANCE 100 MG C/ 21 CAP DUR</t>
  </si>
  <si>
    <t>PALBOCICLIBE</t>
  </si>
  <si>
    <t>IBRANCE 75 MG C/ 21 CAP DUR</t>
  </si>
  <si>
    <t>IBRANCE 125 MG CAP CX/21</t>
  </si>
  <si>
    <t xml:space="preserve">VFEND 200 MG FCT 2X7 BLST BR </t>
  </si>
  <si>
    <t>XALKORI 250MG CAP 1X60 BTL BR</t>
  </si>
  <si>
    <t>CRIZOTINIBE</t>
  </si>
  <si>
    <t xml:space="preserve">XILBRILADA 40MG SOL INJ CT 2 BL </t>
  </si>
  <si>
    <t>INLYTA 1 MG COM REV CT FR PLAS OPC X 180</t>
  </si>
  <si>
    <t>AXITINIBE</t>
  </si>
  <si>
    <t>SUTENT 25 MG CAP DURACTFRPLASPEAD OPCX28</t>
  </si>
  <si>
    <t>MALATO DE SUNITINIBE</t>
  </si>
  <si>
    <t>SUTENT 12,5 MG CAP DURAFRPLASPEADOPCX28</t>
  </si>
  <si>
    <t>30022099.3</t>
  </si>
  <si>
    <t>VYNDAQEL 20 MG CAP C/120</t>
  </si>
  <si>
    <t>AMILOIDOSE (ANTI)</t>
  </si>
  <si>
    <t>XELJANZ 5 MG C/60 CMP</t>
  </si>
  <si>
    <t>CITRATO DE TOFACITINIBE</t>
  </si>
  <si>
    <t xml:space="preserve">SOMAVERT 10 MG PO LIOF INJ CT 30 FA VD </t>
  </si>
  <si>
    <t>HORMÔNIOS ANTICRESCIMENTO</t>
  </si>
  <si>
    <t>PEGVISOMANTO</t>
  </si>
  <si>
    <t>MECLIN 25 MG C/15 CMP</t>
  </si>
  <si>
    <t>DICLORIDRATO DE MECLOZINA</t>
  </si>
  <si>
    <t>DICLORIDRATO DE MECLOZINA MONOIDRATADO</t>
  </si>
  <si>
    <t>SANDOSTATIN LAR MPVI 10MG FR/AMP</t>
  </si>
  <si>
    <t xml:space="preserve">DSB-0413 CAT VENOSO CENTRAL 4FRX13CM </t>
  </si>
  <si>
    <t>UNIDAS MEDICAL IMPORTAÇÃO E EXPORTAÇÃO</t>
  </si>
  <si>
    <t>KFF</t>
  </si>
  <si>
    <t>DSB-0513  CAT VENOSO CENTRAL 5FRX13CM</t>
  </si>
  <si>
    <t>DSB-0720  CAT VENOSO CENTRAL 7FRX20CM</t>
  </si>
  <si>
    <t>KIT 9681 1AP+2CX 9680+BIVOLT 3M KIT TRIC</t>
  </si>
  <si>
    <t>B004427017</t>
  </si>
  <si>
    <t>APRESOLINA 25 MG COMP REV C/ 60</t>
  </si>
  <si>
    <t>UNIÃO QUÍMICA</t>
  </si>
  <si>
    <t>APRESOLINA 50MG COMP REV C/60</t>
  </si>
  <si>
    <t xml:space="preserve">2002.20.24 BALAO GASTRICO 24FR </t>
  </si>
  <si>
    <t>2002.20.24</t>
  </si>
  <si>
    <t>5014.07.20-2 CATETER VENOS CENT FR7X20CM</t>
  </si>
  <si>
    <t>5014.07.20-2</t>
  </si>
  <si>
    <t>ANIDULAFUNGINA 100MG PO SOL INJ 1FA</t>
  </si>
  <si>
    <t>ANIDULAFUNGINA</t>
  </si>
  <si>
    <t>VOLIBRIS 5MG X30</t>
  </si>
  <si>
    <t>GSK</t>
  </si>
  <si>
    <t>AMBRISENTANA</t>
  </si>
  <si>
    <t>VOLIBRIS 10MG X30</t>
  </si>
  <si>
    <t xml:space="preserve">COMBODART 0,5/0,4 MG C/ 30 CPS </t>
  </si>
  <si>
    <t>RELVAR ELLIPTA 100/25 MCG C/30 DOSES</t>
  </si>
  <si>
    <t>TRIFENATATO DE VILANTEROL;FUROATO DE FLUTICASONA</t>
  </si>
  <si>
    <t>TRELEGY 100/62,5/25MCG 30 DOSES</t>
  </si>
  <si>
    <t>TRIFENATATO DE VILANTEROL;FUROATO DE FLUTICASONA;BROMETO DE UMECLIDÍNIO</t>
  </si>
  <si>
    <t>BENLYSTA 120MG/5 ML IV</t>
  </si>
  <si>
    <t>BELIMUMABE</t>
  </si>
  <si>
    <t>BENLYSTA 400MG/20 ML IV</t>
  </si>
  <si>
    <t>NUCALA 100 MG PÓ LIOF</t>
  </si>
  <si>
    <t>MEPOLIZUMABE</t>
  </si>
  <si>
    <t>FLIXOTIDE SPY 50MCG 120 DO</t>
  </si>
  <si>
    <t>PROPIONATO DE FLUTICASONA</t>
  </si>
  <si>
    <t>SERETIDE DISKUS 50MCG + 250MCG COM 60 DO</t>
  </si>
  <si>
    <t>PROPIONATO DE FLUTICASONA;HIDROXINAFTOATO DE SALMETEROL</t>
  </si>
  <si>
    <t>SERETIDE SPRAY 25MCG+250MCG C/120 DOSES</t>
  </si>
  <si>
    <t>SERETIDE SPRAY 25MCG+50MCG C/120 DOSES</t>
  </si>
  <si>
    <t>SERETIDE SPRAY 25MCG+125MCG C/120 DOSES</t>
  </si>
  <si>
    <t>7001-9 CONECTOR SAFETY BLENTA</t>
  </si>
  <si>
    <t>90183929.6</t>
  </si>
  <si>
    <t>7001-9</t>
  </si>
  <si>
    <t>TERM.AUTOID.A9 2D-X3A BT/WF/GSM/4G/HF/13</t>
  </si>
  <si>
    <t>COMPEX TECNOLOGIA LTDA</t>
  </si>
  <si>
    <t>COMPEX</t>
  </si>
  <si>
    <t>84719019.</t>
  </si>
  <si>
    <t xml:space="preserve">5002.50 CATETER UMBILICAL </t>
  </si>
  <si>
    <t>5002.50</t>
  </si>
  <si>
    <t xml:space="preserve">GEFITINIBE 250 MG C/30 CMP </t>
  </si>
  <si>
    <t>SUPRAHYAL DUO 10 MG 2,5ML C/1 SER</t>
  </si>
  <si>
    <t>30049099.14</t>
  </si>
  <si>
    <t>TRIC CABECA ROTAT 9661L+9668L</t>
  </si>
  <si>
    <t>HB004675292</t>
  </si>
  <si>
    <t>COMBODART 0,5/0,4MG C/90 CAPS</t>
  </si>
  <si>
    <t>1002.08 SISTEMA CPAP</t>
  </si>
  <si>
    <t>1002.08</t>
  </si>
  <si>
    <t>1002.10 SISTEMA CPAP</t>
  </si>
  <si>
    <t>1002.10</t>
  </si>
  <si>
    <t>1002.12 SISTEMA CPAP</t>
  </si>
  <si>
    <t>1002.12</t>
  </si>
  <si>
    <t>1002.15 SISTEMA CPAP</t>
  </si>
  <si>
    <t>1002.15</t>
  </si>
  <si>
    <t>1001.12.75 CANULA NASAL P OXIGEOTERAPIA</t>
  </si>
  <si>
    <t>1001.12.75</t>
  </si>
  <si>
    <t>1003.09 CANULA NASAL P OXIGE 2100</t>
  </si>
  <si>
    <t>1003.09</t>
  </si>
  <si>
    <t>1003.12 CANULA NASAL P OXIGE 2100</t>
  </si>
  <si>
    <t>1003.12</t>
  </si>
  <si>
    <t>2002.18.17 BOTAO GASTRICO</t>
  </si>
  <si>
    <t>2002.18.24 BOTAO GASTRICO</t>
  </si>
  <si>
    <t>2002.18.24</t>
  </si>
  <si>
    <t>2002.18.34 BOTAO GASTRICO</t>
  </si>
  <si>
    <t>2002.18.34</t>
  </si>
  <si>
    <t>2002.20.17 BOTAO GASTRICO</t>
  </si>
  <si>
    <t>2002.20.17</t>
  </si>
  <si>
    <t>2002.24.12 BOTAO GASTRICO</t>
  </si>
  <si>
    <t>2002.24.12</t>
  </si>
  <si>
    <t>2002.24.17 BOTAO GASTRICO</t>
  </si>
  <si>
    <t>2002.24.17</t>
  </si>
  <si>
    <t>2002.24.34 BOTAO GASTRICO</t>
  </si>
  <si>
    <t>2002.24.34</t>
  </si>
  <si>
    <t>2003.14.70 CNJ P GASTR PERC ENDOSCOPIA</t>
  </si>
  <si>
    <t>2003.14.70</t>
  </si>
  <si>
    <t>2003.16.60 CNJ P GASTR PERC ENDOSCOPIA</t>
  </si>
  <si>
    <t>2003.16.60</t>
  </si>
  <si>
    <t>2003.18.60 CNJ P GASTR PERC ENDOSCOPIA</t>
  </si>
  <si>
    <t>2003.18.60</t>
  </si>
  <si>
    <t>2003.24.60 CNJ P GASTR PERC ENDOSCOPIA</t>
  </si>
  <si>
    <t>2003.24.60</t>
  </si>
  <si>
    <t>2011.20.60 CNJ P GAST PERC ENDO PEG PLUS</t>
  </si>
  <si>
    <t>2011.20.60</t>
  </si>
  <si>
    <t>2008.12 SONDA P/ GASTR C/ BALAO</t>
  </si>
  <si>
    <t>2008.12</t>
  </si>
  <si>
    <t>2008.16 SONDA P/ GASTR C/ BALAO</t>
  </si>
  <si>
    <t>2008.16</t>
  </si>
  <si>
    <t>2010 TUB DE EXT P/ ALIME E DESC C/ BALAO</t>
  </si>
  <si>
    <t xml:space="preserve">2012.14.15 BOTAO GAST C/ BALAO </t>
  </si>
  <si>
    <t>2012.14.15</t>
  </si>
  <si>
    <t xml:space="preserve">2012.16.15 BOTAO GAST C/ BALAO </t>
  </si>
  <si>
    <t>2012.16.15</t>
  </si>
  <si>
    <t xml:space="preserve">2012.18.15 BOTAO GAST C/ BALAO </t>
  </si>
  <si>
    <t>2012.18.15</t>
  </si>
  <si>
    <t xml:space="preserve">2012.18.20 BOTAO GAST C/ BALAO </t>
  </si>
  <si>
    <t>2012.18.20</t>
  </si>
  <si>
    <t xml:space="preserve">2012.20.20 BOTAO GAST C/ BALAO </t>
  </si>
  <si>
    <t>2012.20.20</t>
  </si>
  <si>
    <t xml:space="preserve">2012.24.25 BOTAO GAST C/ BALAO </t>
  </si>
  <si>
    <t>2012.24.25</t>
  </si>
  <si>
    <t xml:space="preserve">2012.20.25 BOTAO GAST C/ BALAO </t>
  </si>
  <si>
    <t>2012.20.25</t>
  </si>
  <si>
    <t>2012.24.35 BOTAO GAST C/ BALAO</t>
  </si>
  <si>
    <t>2012.24.35</t>
  </si>
  <si>
    <t>3003.100 RESERVATORIO</t>
  </si>
  <si>
    <t>3003.200  RESERVATORIO</t>
  </si>
  <si>
    <t>90183921.6</t>
  </si>
  <si>
    <t xml:space="preserve">4002.04 COLETOR URINA SIST FECHADO </t>
  </si>
  <si>
    <t>4002.04</t>
  </si>
  <si>
    <t>4002.06 COLETOR URINA SIST FECHADO</t>
  </si>
  <si>
    <t>4002.06</t>
  </si>
  <si>
    <t>4002.08 COLETOR URINA SIST FECHADO</t>
  </si>
  <si>
    <t>4002.08</t>
  </si>
  <si>
    <t>4003.08 SONDA FOLEY C/BALAO</t>
  </si>
  <si>
    <t>4003.08</t>
  </si>
  <si>
    <t>4003.10 SONDA FOLEY C/BALAO</t>
  </si>
  <si>
    <t>4003.10</t>
  </si>
  <si>
    <t xml:space="preserve">4003.12 SONDA FOLEY C/BALAO </t>
  </si>
  <si>
    <t>4003.12</t>
  </si>
  <si>
    <t xml:space="preserve">4003.14 SONDA FOLEY C/BALAO </t>
  </si>
  <si>
    <t>90183921.</t>
  </si>
  <si>
    <t>4003.14</t>
  </si>
  <si>
    <t xml:space="preserve">4003.16 SONDA FOLEY C/BALAO </t>
  </si>
  <si>
    <t>4003.16</t>
  </si>
  <si>
    <t xml:space="preserve">4003.18 SONDA FOLEY C/BALAO </t>
  </si>
  <si>
    <t>4003.18</t>
  </si>
  <si>
    <t xml:space="preserve">4003.20 SONDA FOLEY C/BALAO </t>
  </si>
  <si>
    <t>4003.20</t>
  </si>
  <si>
    <t xml:space="preserve">4003.22 SONDA FOLEY C/BALAO </t>
  </si>
  <si>
    <t>4003.22</t>
  </si>
  <si>
    <t xml:space="preserve">4003.24 SONDA FOLEY C/BALAO </t>
  </si>
  <si>
    <t>4003.24</t>
  </si>
  <si>
    <t>5002.35 CATETER UMBILICAL</t>
  </si>
  <si>
    <t>5002.35</t>
  </si>
  <si>
    <t>5002.40 CATETER UMBILICAL</t>
  </si>
  <si>
    <t>5002.40</t>
  </si>
  <si>
    <t>5002.60 CATETER UMBILICAL</t>
  </si>
  <si>
    <t>5002.60</t>
  </si>
  <si>
    <t>5001.35-2 CATETER UMBILICAL DP LUMEN</t>
  </si>
  <si>
    <t>5001.35-2</t>
  </si>
  <si>
    <t>5001.50-2 CATETER UMBILICAL DP LUMEN</t>
  </si>
  <si>
    <t>5001.50-2</t>
  </si>
  <si>
    <t>5004.02.30-01 CATETER PERC C/ INTR PICC</t>
  </si>
  <si>
    <t>BEVIE COMERCIO ATACADISTA DE PRODUTOS HOSPITALARES &amp; REPRES</t>
  </si>
  <si>
    <t>5004.03.50-01 CATETER PERC C/ INTR PICC</t>
  </si>
  <si>
    <t>5004.03.50-01</t>
  </si>
  <si>
    <t>5003.02.15-1 CATETER P CANAL ENDV PICC</t>
  </si>
  <si>
    <t>5003.02.15-1</t>
  </si>
  <si>
    <t>5003.03.60-1 CATETER P CANAL ENDV PICC</t>
  </si>
  <si>
    <t>5003.03.60-1</t>
  </si>
  <si>
    <t>5003.02.60-01 CATETER P CANAL ENDV PICC</t>
  </si>
  <si>
    <t>5003.02.60-01</t>
  </si>
  <si>
    <t>5012.04.60-1 CATET  P CANAL ENDV MONO LU</t>
  </si>
  <si>
    <t>5012.04.60-1</t>
  </si>
  <si>
    <t>5012.05.60-1 CATET  P CANAL ENDV MONO LU</t>
  </si>
  <si>
    <t>5012.05.60-1</t>
  </si>
  <si>
    <t>5010.02.20-2 CATET  P CANAL ENDV DUPL LU</t>
  </si>
  <si>
    <t>5010.02.20-2</t>
  </si>
  <si>
    <t>5010.03.50-2 CATET  P CANAL ENDV DUPL LU</t>
  </si>
  <si>
    <t>5010.03.50-2</t>
  </si>
  <si>
    <t>5013.04.60-2 CATETER DUP LUMEN (4,0 F)</t>
  </si>
  <si>
    <t>5013.04.60-2</t>
  </si>
  <si>
    <t xml:space="preserve">5011.04.65-1 CAT PERC MONO C INTR STAN </t>
  </si>
  <si>
    <t>5011.04.65-1</t>
  </si>
  <si>
    <t xml:space="preserve">5011.05.65-1 CAT PERC MONO C INTR STAN </t>
  </si>
  <si>
    <t>5011.05.65-1</t>
  </si>
  <si>
    <t>5006.02-8 INTRODUTOR PEEL-OFF (BIPARTIDO</t>
  </si>
  <si>
    <t>5006.02-8</t>
  </si>
  <si>
    <t>5006.03-8 INTRODUTOR PEEL-OFF(BIPARTIDO)</t>
  </si>
  <si>
    <t>5006.03-8</t>
  </si>
  <si>
    <t>6001.04.10 BLENTA PORT SIS ACE VASC</t>
  </si>
  <si>
    <t>6001.04.10</t>
  </si>
  <si>
    <t>6001.07.20 BLENTA PORT SIS ACE VASC</t>
  </si>
  <si>
    <t>6001.07.20</t>
  </si>
  <si>
    <t>CLEXANE SAFETY LOCK 20 MG 10 SER CPN</t>
  </si>
  <si>
    <t>CLEXANE SAFETY LOCK 40 MG 10 SER CPN</t>
  </si>
  <si>
    <t>CLEXANE SAFETY LOCK 60 MG 2 SER CPN</t>
  </si>
  <si>
    <t>CLEXANE SAFETY LOCK 80 MG 10 SER CPN</t>
  </si>
  <si>
    <t>CLEXANE SAFETY LOCK 100 MG 2 SER CPN</t>
  </si>
  <si>
    <t>NUCALA SOLUTION  100 MG/ML</t>
  </si>
  <si>
    <t>AEROLIN SPRAY 100MCG/200D</t>
  </si>
  <si>
    <t>AR1455</t>
  </si>
  <si>
    <t>SULFATO DE SALBUTAMOL</t>
  </si>
  <si>
    <t>SS03LM SER S/ AG 3ML</t>
  </si>
  <si>
    <t>SS03LM</t>
  </si>
  <si>
    <t>SS50CEM SEG S/ AG 50ML</t>
  </si>
  <si>
    <t>SS50CEM</t>
  </si>
  <si>
    <t>4003.06 SONDA FOLEY COM BALAO</t>
  </si>
  <si>
    <t>90183921.4</t>
  </si>
  <si>
    <t>4003.06</t>
  </si>
  <si>
    <t>4004-6 COLETOR DE URINA</t>
  </si>
  <si>
    <t>39269030.7</t>
  </si>
  <si>
    <t xml:space="preserve">BOLSAS PARA USO EM MEDICINA (HEMODIALISE E USOS SEMELHANTES)	</t>
  </si>
  <si>
    <t>4004-6</t>
  </si>
  <si>
    <t>A011(B)+ LINHA DE SANGUE ARTERIAL</t>
  </si>
  <si>
    <t>NIPRO MEDICAL CORPORATION PRODUTOS MEDICOS  LTDA</t>
  </si>
  <si>
    <t>NIPRO</t>
  </si>
  <si>
    <t>90189099.7</t>
  </si>
  <si>
    <t>A011(B)+</t>
  </si>
  <si>
    <t>V602(B) LINHA DE SANGUE VENOSA</t>
  </si>
  <si>
    <t>V602(B)+</t>
  </si>
  <si>
    <t>KIT LINHA SANGUE ARTER. E VENO.V011-V602</t>
  </si>
  <si>
    <t>TEGRETOL CR 400MG CX60 (C1)</t>
  </si>
  <si>
    <t>CARBAMAZEPINA (DCB 1710)</t>
  </si>
  <si>
    <t>1003.06 CANULA NASAL P/ OXIGENOTERAPIA</t>
  </si>
  <si>
    <t>1003.06</t>
  </si>
  <si>
    <t>COSENTYX 300ML 2MLX1 LIQ AUTOINJETOR</t>
  </si>
  <si>
    <t>TORGENA 2G + 500 MG PO SOL INFUS X 10 FA</t>
  </si>
  <si>
    <t>30042059.1</t>
  </si>
  <si>
    <t>F00034112</t>
  </si>
  <si>
    <t>CEFTAZIDIMA PENTAIDRATADA;AVIBACTAM SÓDICO</t>
  </si>
  <si>
    <t>ANORO ELLIPTA 62,5/25MCG X 30</t>
  </si>
  <si>
    <t>TRIFENATATO DE VILANTEROL;BROMETO DE UMECLIDÍNIO</t>
  </si>
  <si>
    <t>ULTRA FILTRO DE ENDOTOXINA</t>
  </si>
  <si>
    <t>CF-609N</t>
  </si>
  <si>
    <t>MAQUINA P HEMODIALISE 220</t>
  </si>
  <si>
    <t>DIAMAX220F</t>
  </si>
  <si>
    <t>BENLYSTA AI 200MG/ML 1X4</t>
  </si>
  <si>
    <t>APARELHO  USO MEDICINAL BAIR HUGGER 775</t>
  </si>
  <si>
    <t>HB004684880</t>
  </si>
  <si>
    <t>FLORINEFE 0,1 MG C/100 CMP</t>
  </si>
  <si>
    <t>CAXA</t>
  </si>
  <si>
    <t>CORTICOSTEROIDES</t>
  </si>
  <si>
    <t>ACETATO DE FLUDROCORTISONA</t>
  </si>
  <si>
    <t>CLEXANE SAFETY LOCK 40 MG 10 SER SSNA</t>
  </si>
  <si>
    <t>TESS835P07 BOMBA SER  TIPO SS3 OTCI</t>
  </si>
  <si>
    <t>TESS835P07</t>
  </si>
  <si>
    <t xml:space="preserve">5002.25 CATETER UMBILICAL </t>
  </si>
  <si>
    <t>BIOPAS</t>
  </si>
  <si>
    <t>BRC3602005</t>
  </si>
  <si>
    <t>OMEPRAZOL MAGNÉSICO</t>
  </si>
  <si>
    <t>BRC3602007</t>
  </si>
  <si>
    <t>ENBREL PEN PFS 50MG/ML SOL INJ C/ 4CAN</t>
  </si>
  <si>
    <t>LABORATORIOS PFIZER LTDA</t>
  </si>
  <si>
    <t>ETANERCEPTE</t>
  </si>
  <si>
    <t>BESPONSA 1 MG PO LIOF SOL INJ CTFAVD AMB</t>
  </si>
  <si>
    <t>INOTUZUMABE OZOGAMICINA</t>
  </si>
  <si>
    <t>IBRANCE 100MG C/ 60 CAP DUR</t>
  </si>
  <si>
    <t>IBRANCE 75MG CAPDURA CTFRPLASPEADOPC X21</t>
  </si>
  <si>
    <t>INLYTA 5MG COM REV CTFRPLAS OPCX60</t>
  </si>
  <si>
    <t>RAPAMUNE 1MG DRG CTBLALPASTRANS X 60</t>
  </si>
  <si>
    <t>SIROLIMO</t>
  </si>
  <si>
    <t>RAPAMUNE 2MG DRG CTBLPLASTRANS X 30</t>
  </si>
  <si>
    <t>SOMAVERT 15MG PO LIOFINJCT 30 FA</t>
  </si>
  <si>
    <t>SUTENT 12,5MG CAPDURA CTFRPLASPEADOPCX28</t>
  </si>
  <si>
    <t>SUTENT 25MG CAP DURACTFRPLASPEADOPC X 28</t>
  </si>
  <si>
    <t>SUTENT 50MG CAPDURACTFRPLASPEADOPC X 28</t>
  </si>
  <si>
    <t xml:space="preserve">VYNDAQEL 20MG CAP C/30 </t>
  </si>
  <si>
    <t>30049049.14</t>
  </si>
  <si>
    <t>TAFAMIDIS MEGLUMINA</t>
  </si>
  <si>
    <t>TRATURIL 5,631G/8G CT 2ENV AL PE</t>
  </si>
  <si>
    <t>FOSFOMICINA TROMETAMOL</t>
  </si>
  <si>
    <t>5004.02.30-1 CAT PER C/ INTR (PICC)</t>
  </si>
  <si>
    <t>5004.02.30-1</t>
  </si>
  <si>
    <t>REUQUINOL 400MG CX 30 COMP - PUBLICO</t>
  </si>
  <si>
    <t>TESS800N07 BOMBA DE SERI TERUF TIPO SS</t>
  </si>
  <si>
    <t>TESS800N07</t>
  </si>
  <si>
    <t>PRIMID 250MG CX C/ 20COMP (C1)</t>
  </si>
  <si>
    <t>AVAMYS 27,5MCG SPRAY NASAL COM 120 DOSES</t>
  </si>
  <si>
    <t>ANTIALÉRGICO</t>
  </si>
  <si>
    <t>FUROATO DE FLUTICASONA</t>
  </si>
  <si>
    <t>VANISTO 62,5 MCG PÓ INAL OR C/30 ACION</t>
  </si>
  <si>
    <t>BROMETO DE UMECLIDÍNIO</t>
  </si>
  <si>
    <t>HEXACETONIDO DE TRIANCINOLONA</t>
  </si>
  <si>
    <t>SARCLISA 100 MG/5 ML SOL DIL INFUS</t>
  </si>
  <si>
    <t>ISATUXIMABE</t>
  </si>
  <si>
    <t>SARCLISA 500 MG/25 ML SOL DIL INFUS</t>
  </si>
  <si>
    <t>XAFAC 2,5 C/60 CMP</t>
  </si>
  <si>
    <t>PRISTIQ 50 MG C/28 CMP (C1)</t>
  </si>
  <si>
    <t>SUCCINATO DE DESVENLAFAXINA MONOIDRATADO</t>
  </si>
  <si>
    <t>05PT005 BOTÃO SELETOR PARA BOMBA LM/SS</t>
  </si>
  <si>
    <t>05PT005</t>
  </si>
  <si>
    <t>OXYPYNAL 20MG C/30 COMP REV LIB PRO (A1)</t>
  </si>
  <si>
    <t>30044990.1</t>
  </si>
  <si>
    <t xml:space="preserve">ROVAMICINA 1,5MUI C/ 16 CMP </t>
  </si>
  <si>
    <t>ESPIRAMICINA</t>
  </si>
  <si>
    <t>ARAVA 20MG 30 COMPRIMIDOS (C1)</t>
  </si>
  <si>
    <t>LEFLUNOMIDA</t>
  </si>
  <si>
    <t>AVAMYS 0,5MG/G C/ 1 FRA SPRAY 120 DOSES</t>
  </si>
  <si>
    <t xml:space="preserve">FASTURTEC 1,5 MG PÓ LIOF CX 3 FA </t>
  </si>
  <si>
    <t>30049019.3</t>
  </si>
  <si>
    <t>ANTIHIPEURICEMICO (GOTA)</t>
  </si>
  <si>
    <t>RASBURICASE</t>
  </si>
  <si>
    <t>2003.18.90 KIT P/ GASTRO PER END 18 FR</t>
  </si>
  <si>
    <t>TYGACIL 50 MG PO LIOF INJ C/ 10 FA</t>
  </si>
  <si>
    <t>TIGECICLINA</t>
  </si>
  <si>
    <t>FLIXOTIDE 250 MCG AR CT LT X 60 DO</t>
  </si>
  <si>
    <t>4244/701DDJPUBA  FILTRO ADUL HEPA</t>
  </si>
  <si>
    <t>4244/701DDJPUBA</t>
  </si>
  <si>
    <t>2800/SPIROGUARD WITH IN M BULK C/200 UN</t>
  </si>
  <si>
    <t>84213910.4</t>
  </si>
  <si>
    <t xml:space="preserve">FILTROS ELETROSTATICOS	</t>
  </si>
  <si>
    <t>2800/21ABSC001/0050</t>
  </si>
  <si>
    <t>010005 CABO PP 3X1,00MM PT CAP</t>
  </si>
  <si>
    <t xml:space="preserve">FORCE LINE IND. COM. COMP. ELETRON LTDA </t>
  </si>
  <si>
    <t>FORCE LINE</t>
  </si>
  <si>
    <t>85544200.5</t>
  </si>
  <si>
    <t>3346E CAVILON NSBF 28ML CAVILON PEL PROT</t>
  </si>
  <si>
    <t>HB004811384</t>
  </si>
  <si>
    <t>ZOLTEC 100MG CX C/  8 COMP</t>
  </si>
  <si>
    <t>VERZENIOS 50 MG C/30 CMP</t>
  </si>
  <si>
    <t>ELI LILLY DO BRASIL LTDA</t>
  </si>
  <si>
    <t>ELI LILLY</t>
  </si>
  <si>
    <t>ABEMACICLIBE</t>
  </si>
  <si>
    <t>VERZENIOS 150 MG C/30 CMP</t>
  </si>
  <si>
    <t>VERZENIOS 150 MG C/60 CMP</t>
  </si>
  <si>
    <t>VERZENIOS 200 MG C/60 CMP</t>
  </si>
  <si>
    <t>TFAF24XIL  EQUIPO PARENTERAL P BOMBA INF</t>
  </si>
  <si>
    <t>TELM800A07 BOMBA DE INFUSÃO TER TIPO LM</t>
  </si>
  <si>
    <t>TELM800A07</t>
  </si>
  <si>
    <t xml:space="preserve">3001.15.100 DRENAGEM CANAL ABERTO </t>
  </si>
  <si>
    <t>3001.15.100</t>
  </si>
  <si>
    <t>INTRATECT 100MG/ML SOL.INJ.50ML</t>
  </si>
  <si>
    <t>2012.16.20 BOTÃO GASTRICO C/ BALÃO (SNE)</t>
  </si>
  <si>
    <t>2012.16.20</t>
  </si>
  <si>
    <t>2012.20.15 BOTÃO GASTRICO C/ BALÃO (SNE)</t>
  </si>
  <si>
    <t>2012.20.15</t>
  </si>
  <si>
    <t xml:space="preserve">9500/70 PUBA FILTRO TRAQUEAL HMEF </t>
  </si>
  <si>
    <t>9500/70PUBA</t>
  </si>
  <si>
    <t>TERUFUSION EQ DE ADM DE SANGUE P BOM INF</t>
  </si>
  <si>
    <t>TBPU300WY</t>
  </si>
  <si>
    <t>TEGADERM ABSORBENT 90800 OVAL 7.6X9.5CM</t>
  </si>
  <si>
    <t>HB004749519</t>
  </si>
  <si>
    <t>TEGADERM ABSORBENT 90801 OVAL11.1X12.7CM</t>
  </si>
  <si>
    <t>HB004749527</t>
  </si>
  <si>
    <t>LACOTEM 200 MG C/30 BR OR (C1)</t>
  </si>
  <si>
    <t>ATTEST IQ 1348 TRIMETRIC PEROX</t>
  </si>
  <si>
    <t xml:space="preserve">ELOVIE 25 MG/ML SOL X4ML (100 MG) </t>
  </si>
  <si>
    <t>ELOVIE 25MG/ML SOLX16ML (400 MG)</t>
  </si>
  <si>
    <t>2002.24.44BOTÃO GÁSTRICO (SON P/ NUT EN)</t>
  </si>
  <si>
    <t>PIQRAY 200MG+50MG C/56 CMP REV</t>
  </si>
  <si>
    <t>DIPRIVAN 1% LIQ VIAL 5X20ML CA (35) (C1)</t>
  </si>
  <si>
    <t>CLENIL 0,4 MCG SACH 2 STR 5 FLAC X 2ML</t>
  </si>
  <si>
    <t>OSTRIOL 0,25 MCG CAP GEL X 30</t>
  </si>
  <si>
    <t>CALCITRIOL</t>
  </si>
  <si>
    <t>TIGECICLINA 50MG X 10 FA</t>
  </si>
  <si>
    <t>MANIVASC 20 MG C/ 28 CMP</t>
  </si>
  <si>
    <t>DICLORIDRATO DE MANIDIPINO</t>
  </si>
  <si>
    <t>MYLOTARG 4,5 MG PO LIOF SOL INJ FA</t>
  </si>
  <si>
    <t>GENTUZUMABE OZOGAMICINA</t>
  </si>
  <si>
    <t>ATTEST 1262 VAPOR CX C/ 100</t>
  </si>
  <si>
    <t>HB004782437</t>
  </si>
  <si>
    <t>KISQALI 200MG 42 CE</t>
  </si>
  <si>
    <t>ZEMPLAR 5 MGC 5X1ML SOLUÇÃO INJENTAVEL</t>
  </si>
  <si>
    <t>ABBVIE FARMACÊUTICA LTDA</t>
  </si>
  <si>
    <t>ABBVIE</t>
  </si>
  <si>
    <t xml:space="preserve">TIREÓIDE </t>
  </si>
  <si>
    <t>PARICALCITOL</t>
  </si>
  <si>
    <t>HUMIRA AC (ADALIMUMABE) 20MG/0,2ML 2 PFS</t>
  </si>
  <si>
    <t>ADALIMUMABE</t>
  </si>
  <si>
    <t>HUMIRA AC (ADALIMUMABE) 80MG/0,8ML 1PEN</t>
  </si>
  <si>
    <t>HUMIRA (ADALIMUMABE) 40MG/0,4ML 2 PENS</t>
  </si>
  <si>
    <t>LUPRON 11,25MG</t>
  </si>
  <si>
    <t>LUPRON DEPOT 3,75MG</t>
  </si>
  <si>
    <t>MAVIRET 100 MG + 40 MG COM REV C/84</t>
  </si>
  <si>
    <t>PIBRENTASVIR;GLECAPREVIR HIDRATADO</t>
  </si>
  <si>
    <t>RINVOQ 15 MG COM REV LIB PROL C/30</t>
  </si>
  <si>
    <t>UPADACITINIBE HEMI-HIDRATADO</t>
  </si>
  <si>
    <t>SKYRIZI 75 MG SOL INJ CT 2 BL X SER PRE</t>
  </si>
  <si>
    <t>RISANQUIZUMABE</t>
  </si>
  <si>
    <t>SURVANTA 4ML25 MG/ML C/ FA DE 4 ML</t>
  </si>
  <si>
    <t xml:space="preserve">SURVANTA 8ML 25MG/ML FA DE 8 ML </t>
  </si>
  <si>
    <t>BERACTANTO</t>
  </si>
  <si>
    <t>VENCLEXTA 10MG COM REV C/14</t>
  </si>
  <si>
    <t>30049079.15</t>
  </si>
  <si>
    <t>VENETOCLAX</t>
  </si>
  <si>
    <t>VENCLEXTA 50MG COM REV C/7</t>
  </si>
  <si>
    <t>VENCLEXTA 100 MG COM REV C/120</t>
  </si>
  <si>
    <t>VENCLEXTA 10MG+50MG+100MG 42 CMP PACK</t>
  </si>
  <si>
    <t>HEPTRIS 20 MG SOL INJ 10 SER HOSP SD</t>
  </si>
  <si>
    <t>MYLAN DISTRIBUIDORA DE MEDICAMENTOS LTDA</t>
  </si>
  <si>
    <t>HEPTRIS 40 MG SOL INJ 10 SER HOSP SD</t>
  </si>
  <si>
    <t>HEPTRIS 60 MG SOL INJ 2 SER HOSP SD</t>
  </si>
  <si>
    <t xml:space="preserve">HEPTRIS 80 MG SOL INJ 02 SER HOSP SD </t>
  </si>
  <si>
    <t>BOTOX 100U PO LIOF INJ CT FA VD INC</t>
  </si>
  <si>
    <t>TOXINA BOTULÍNICA A</t>
  </si>
  <si>
    <t>BOTOX 50U PO LIOF INJ CT FA VD INC</t>
  </si>
  <si>
    <t>95155BR</t>
  </si>
  <si>
    <t>BOTOX 200U PO LIOF INJ CT FA VD INC</t>
  </si>
  <si>
    <t>TRULICITY 1,5MG SOL INJ 2SER PREEENC</t>
  </si>
  <si>
    <t>DULAGLUTIDA</t>
  </si>
  <si>
    <t>LACOTEM 100 MG C/28 CMP (C1)</t>
  </si>
  <si>
    <t>4333/A761 DDKPUBB FILTRO HMEF TRAQ. AD</t>
  </si>
  <si>
    <t>VERZENIOS 100 MG C/30 CMP</t>
  </si>
  <si>
    <t>TRIANCIL 20MG/ML CX C/1 FR 5ML</t>
  </si>
  <si>
    <t>EXT0040120LR-EXTENSOR INF.120CM 3FR P</t>
  </si>
  <si>
    <t>KIT 9661L+9669L+1CX LAMINA 9660</t>
  </si>
  <si>
    <t>85102000.18</t>
  </si>
  <si>
    <t>MÁQUINAS DE CORTAR O CABELO OU DE TOSQUIAR</t>
  </si>
  <si>
    <t>HB004766083</t>
  </si>
  <si>
    <t>KIT 9661L+9669L+2CX LAMINA 9660</t>
  </si>
  <si>
    <t>HB004766091</t>
  </si>
  <si>
    <t>HB004766109</t>
  </si>
  <si>
    <t>LAMINA 9660 P/9661L CX C/50</t>
  </si>
  <si>
    <t>5015.115.20-2 CATE P HEMO DE CURTA PERMA</t>
  </si>
  <si>
    <t>5015.115.20-2</t>
  </si>
  <si>
    <t>5015.12.20-2 CAT P HEMO DE CURTA PERMAN</t>
  </si>
  <si>
    <t>5015.12.20-2</t>
  </si>
  <si>
    <t>5015.115.15-2 CATE P HEMO DE CURTA PERMA</t>
  </si>
  <si>
    <t>5016.07.20-2 CAT VEN CENT DUP LUMEN 7 FR</t>
  </si>
  <si>
    <t>5016.07.20-2</t>
  </si>
  <si>
    <t>LACOTEM 100 MG C/30 BR OR  (C1)</t>
  </si>
  <si>
    <t>LACOSAMIDA/03501</t>
  </si>
  <si>
    <t>2861 MEDIPORE H BR(2,5CMX4.0M)HB00478240</t>
  </si>
  <si>
    <t>2862 MEDIPORE H BR (5CMX4 M) ROLO</t>
  </si>
  <si>
    <t>2864 MEDIPORE H BR (10CMX4 M) HB00478242</t>
  </si>
  <si>
    <t>CX C/24</t>
  </si>
  <si>
    <t>CANULA PARA TRAQUEO PEDRIATICO C/B 3,0MM</t>
  </si>
  <si>
    <t>BADEIA COMERCIO E IMPORTACAO LTDA</t>
  </si>
  <si>
    <t>BADEIA</t>
  </si>
  <si>
    <t>90183929.11</t>
  </si>
  <si>
    <t>92653904 CANULA TRAQUE C/B 8,5 CM CH39</t>
  </si>
  <si>
    <t>97660804 CANULA P/ TRAQ C/B 4,0MM</t>
  </si>
  <si>
    <t>97221204 CANULA P/ TRAQUE C/B 6 MM</t>
  </si>
  <si>
    <t>ET65PC SONDA ENDOTRAQUEAL C/B N:6,5</t>
  </si>
  <si>
    <t>9722140 CANULA P/ TRAQUEO C/B  7,0MM ADU</t>
  </si>
  <si>
    <t>134776 CANULA P/ TRAQUEO C/B  8,0MM ADU</t>
  </si>
  <si>
    <t>16575 CANULA PARA TRAQUEO C/B  8,5MM ADU</t>
  </si>
  <si>
    <t>16726 CANULA PARA TRAQUEO S/B  3,5MM PED</t>
  </si>
  <si>
    <t>134804 CANULA P/ TRAQUEO S/B  4,0MM PED</t>
  </si>
  <si>
    <t>10042 CANULA P/ TRAQUEO C/B E VIA 7 MM</t>
  </si>
  <si>
    <t>97361404 CAN P/ TRAQ LONGA AJU C/B 7,0MM</t>
  </si>
  <si>
    <t>97361604 CAN P/ TRAQ LONGA AJU C/B 8 MM</t>
  </si>
  <si>
    <t>97361804 CANULA P/ TRAQUE C/B LON 9MM</t>
  </si>
  <si>
    <t>TMAF20XL TERUMO CLIP AFL AIR 2.00 M</t>
  </si>
  <si>
    <t>90183929.9</t>
  </si>
  <si>
    <t>TMAF20XL</t>
  </si>
  <si>
    <t>KIT CANULA P TRAQ C/B, CANU E ACE 5,5M</t>
  </si>
  <si>
    <t>97551204 CAN P/ TRAQ C CAN INT C/B 6,0MM</t>
  </si>
  <si>
    <t>KIT CANULA P TRAQ C/B, CANU E ACE 6,5 MM</t>
  </si>
  <si>
    <t>KIT CANULA P TRAQ C/B, CANU E ACE 7MM</t>
  </si>
  <si>
    <t>90183929.4</t>
  </si>
  <si>
    <t>KIT CANULA P TRAQ C/B, CANU E ACE 8MM</t>
  </si>
  <si>
    <t>KIT CAN P TRAQ S/B, C/CAN E ACE 4MM</t>
  </si>
  <si>
    <t>KIT CAN P TRAQ S/B, C/CAN E ACE 5 MM</t>
  </si>
  <si>
    <t>KIT CAN P TRAQ S/B, C/CAN E ACE 6 MM</t>
  </si>
  <si>
    <t>KIT CAN P TRAQ S/B, C/CAN E ACE 7 MM</t>
  </si>
  <si>
    <t>97311604 CAN P TRAQ C/CAN INT S/B 8MM</t>
  </si>
  <si>
    <t>97221804 CANULA P/ TRAQ C/B 9,0 MM</t>
  </si>
  <si>
    <t>97190104 FITA DE FIXACAO P/ TRAQ</t>
  </si>
  <si>
    <t>ET60PC SONDA TUBO END EST C/B 6,0 MM</t>
  </si>
  <si>
    <t>ET60PC</t>
  </si>
  <si>
    <t>97031404 SONDA ENDO ARAMADA C/B 7,0M</t>
  </si>
  <si>
    <t>97031504 SONDA ENDO ARAMADA C/B 7,5M</t>
  </si>
  <si>
    <t>97031604 SONDA ENDO ARAMADA C/B 8,0M</t>
  </si>
  <si>
    <t>SONDA ENDOTRAQUEAL ARAMADA PVC C/B  8,5M</t>
  </si>
  <si>
    <t>97923504 CJTO ROBERTSHAW S/G PVC E.35</t>
  </si>
  <si>
    <t>97923704 CJTO ROBERTSHAW S/G PVC E.37</t>
  </si>
  <si>
    <t>SONDA ENDOBRONQUEAL DUPLO LUMEM 39 ESQU</t>
  </si>
  <si>
    <t>SONDA P/ VARIZES ESO SENGSTAKEN B -14 CH</t>
  </si>
  <si>
    <t>SONDA P/ VARIZES ESO SENGSTAKEN B -16 CH</t>
  </si>
  <si>
    <t>98251804 SONDA P/ VARIZES ESOFAGICAS 18</t>
  </si>
  <si>
    <t>SONDA P/ VARIZES ESO SENGSTAKEN B -21 CH</t>
  </si>
  <si>
    <t>TAMPAO PARA SONDA FOLEY ESTERIL URO STOP</t>
  </si>
  <si>
    <t xml:space="preserve">98110404 CATETER DE EMB CH 4 VERMELHO </t>
  </si>
  <si>
    <t>90183922.7</t>
  </si>
  <si>
    <t xml:space="preserve">CATETERES DE POLI(CLORETO DE VINILA), PARA EMBOLECTOMIA ARTERIAL	</t>
  </si>
  <si>
    <t>98110504 CATETER DE EMBOL CH 5 BRANCO</t>
  </si>
  <si>
    <t>98110604 CATETER DE EMBO CH6 AZUL</t>
  </si>
  <si>
    <t>FIO DE PDO NOVATHREADS BUILDER 23GX38MM</t>
  </si>
  <si>
    <t>SACO C/04</t>
  </si>
  <si>
    <t>AK-S-23-6</t>
  </si>
  <si>
    <t>FIO DE PDO NOVATHREADS  BUILDER 23GX60MM</t>
  </si>
  <si>
    <t>AK-S-23-2</t>
  </si>
  <si>
    <t>HUMALOG MIX 25 100 UI/ML C/ 1 AMP X3ML</t>
  </si>
  <si>
    <t>INSULINA LISPRO</t>
  </si>
  <si>
    <t>HUMALOG KWIKPEN 100UI/3ML C/5 SERINGAS</t>
  </si>
  <si>
    <t>REMSIMA SC 120 MG C/2SER PREEN (CAN APL)</t>
  </si>
  <si>
    <t>REMSIMA120</t>
  </si>
  <si>
    <t>97733704 CJTO CARLENS PVC C/CARINA E.37</t>
  </si>
  <si>
    <t xml:space="preserve">5016.04.13-2 CATETER VEN CENT P/ SUBCL </t>
  </si>
  <si>
    <t>5016.04.13-2</t>
  </si>
  <si>
    <t xml:space="preserve">5016.05.13-2 CATETER VEN CENT P/ SUBCL </t>
  </si>
  <si>
    <t>5016.05.13-2</t>
  </si>
  <si>
    <t>VANISTO 62,5 MCG PO INAL CT 7 ACION</t>
  </si>
  <si>
    <t>HULIO PEN 50MG/0.8ML X 2</t>
  </si>
  <si>
    <t>30021590.14</t>
  </si>
  <si>
    <t>ANTIINFLAMATÓRIOS</t>
  </si>
  <si>
    <t>HULIO PFS 50MG/0.8ML X 2</t>
  </si>
  <si>
    <t>NEPEXTO 50MG/ML X 4 PEN</t>
  </si>
  <si>
    <t>30021520.22</t>
  </si>
  <si>
    <t>NEPEXTO 50MG/ML X 4 PFS</t>
  </si>
  <si>
    <t>DISPLAY LCD P/ BOMBA LM/SS 700/800</t>
  </si>
  <si>
    <t>05PP004</t>
  </si>
  <si>
    <t>FORTEO 250MCG/ML C/ CANETA INJ DE 2,4ML</t>
  </si>
  <si>
    <t>30043929.1</t>
  </si>
  <si>
    <t>ISENTO</t>
  </si>
  <si>
    <t>TERIPARATIDA</t>
  </si>
  <si>
    <t>CONDROFLEX 500 MG + 400 MG C/60 CAPSULAS</t>
  </si>
  <si>
    <t>2001.12 SONDA GTT 12 FR</t>
  </si>
  <si>
    <t>SUPORTE P/ FIXAR BOMBA TIPO LM/SS</t>
  </si>
  <si>
    <t>05PP207</t>
  </si>
  <si>
    <t>CLENIL HFA 250MCG 200DOSES JET</t>
  </si>
  <si>
    <t>NUCALA 40 MG/ 0,4 ML SOL INJ SER PREE</t>
  </si>
  <si>
    <t>2012.18.25 BOTÃO GÁSTRICO C/ BALÃO</t>
  </si>
  <si>
    <t>2012.18.25</t>
  </si>
  <si>
    <t>97733504 CJTO CARLENS PVC C/CARINA E.35</t>
  </si>
  <si>
    <t xml:space="preserve">EXTENSOR P/ INFUSÃO 120CM C/ PONT (3FR) </t>
  </si>
  <si>
    <t>EXF0040120LR</t>
  </si>
  <si>
    <t>97640904 CANULA P/ TRAQ  S/B 4,5 MM</t>
  </si>
  <si>
    <t>DOSTINEX 0,5 MG/C8</t>
  </si>
  <si>
    <t>PIQRAY 150MG C/28 CMP</t>
  </si>
  <si>
    <t>97551004 CANULA P/ TRAQ C/B CAN INT 5 MM</t>
  </si>
  <si>
    <t>97551804 CANULA P/ TRAQ C/B CAN INT 9MM</t>
  </si>
  <si>
    <t>97660904 CANULA P/ TRAQ C/B 4,5MM</t>
  </si>
  <si>
    <t>SYNVISC-ONE SERINGA COM 6ML</t>
  </si>
  <si>
    <t>REPOSITOR</t>
  </si>
  <si>
    <t>ET45P SONDA TUBO ENDO S BALAO 4,5MM</t>
  </si>
  <si>
    <t>ET55P SONDA TUBO ENDO S BALAO 5,5 MM</t>
  </si>
  <si>
    <t>ET55P</t>
  </si>
  <si>
    <t>SOCIAN 200 MG C/20 CMP (C1)</t>
  </si>
  <si>
    <t>AMISSULPRIDA</t>
  </si>
  <si>
    <t>ET70PC SONDA TUBO ENDO C/ BALAO 7,0 MM</t>
  </si>
  <si>
    <t>ET75PC SONDA TUBO ENDO C/ BALAO 7,5 MM</t>
  </si>
  <si>
    <t>ET75PC</t>
  </si>
  <si>
    <t>59800104 CJT CRICOTOMIA CAN TRAQ EMERG</t>
  </si>
  <si>
    <t>ET80PC SONDA TUBO ENDO C/ BALAO 8 MM</t>
  </si>
  <si>
    <t>ET85PC SONDA TUBO ENDO C/ BALAO 8,5 MM</t>
  </si>
  <si>
    <t>ROPOLIVY/140 MG PO LIOF SOL INJ C/1 FA</t>
  </si>
  <si>
    <t>POLATUZUMABE VEDOTINA</t>
  </si>
  <si>
    <t xml:space="preserve">ROPOLIVY/30 MG PO LIOF SOL INJ C/1 FA </t>
  </si>
  <si>
    <t>2012.24.20 BOTÃO GÁSTRICO COM BALÃO</t>
  </si>
  <si>
    <t>2012.24.20</t>
  </si>
  <si>
    <t>2009.16 SONDA NASOGÁSTRICA - ADULTO</t>
  </si>
  <si>
    <t>2009.16</t>
  </si>
  <si>
    <t>XAFAC 20MG CX C/98 CP VER</t>
  </si>
  <si>
    <t>XAFAC 10MG CX C/ 30 CP REV</t>
  </si>
  <si>
    <t>SUPORTE PARA BOMBA MODELO - VT 200</t>
  </si>
  <si>
    <t>VIDE BULA, IMPORT E EXPORT DE PRODUTOS HOSPITALARES E MEDICA</t>
  </si>
  <si>
    <t>VIDE BULA</t>
  </si>
  <si>
    <t xml:space="preserve">BOMBA VT 200 CARILEX + CABO DE FORÇA </t>
  </si>
  <si>
    <t>S1002-0022</t>
  </si>
  <si>
    <t xml:space="preserve">BOMBA VT ONE CARILEX + CABO DE FORÇA </t>
  </si>
  <si>
    <t>S1004-0012</t>
  </si>
  <si>
    <t>KIT CURATIVO FOAM CARILEX PEQUENO</t>
  </si>
  <si>
    <t>S1001-2040</t>
  </si>
  <si>
    <t>KIT CURATIVO FOAM CARILEX MÉDIO</t>
  </si>
  <si>
    <t>S1001-2050</t>
  </si>
  <si>
    <t>KIT CURATIVO FOAM CARILEX GRANDE</t>
  </si>
  <si>
    <t>S1001-2060</t>
  </si>
  <si>
    <t>RESERVATÓRIO CARILEX -500 ML</t>
  </si>
  <si>
    <t>S1001-6020</t>
  </si>
  <si>
    <t>RESERVATORIO CARILEX 1000 ML</t>
  </si>
  <si>
    <t>S1001-6040</t>
  </si>
  <si>
    <t xml:space="preserve">RESERVATORIO CARILEX 300 ML </t>
  </si>
  <si>
    <t>S1001-6060</t>
  </si>
  <si>
    <t xml:space="preserve">RESERVATORIO VT ONE CARILEX 150 ML </t>
  </si>
  <si>
    <t>S1004-6010</t>
  </si>
  <si>
    <t>HUMALOG 100UI/ML REFIL 5X3 ML</t>
  </si>
  <si>
    <t>LAMZEDE F 10ML X 1</t>
  </si>
  <si>
    <t>30049019.15</t>
  </si>
  <si>
    <t>ALFAVELMANASE</t>
  </si>
  <si>
    <t>AGULHA PARA FISTULA (PAR) 17G</t>
  </si>
  <si>
    <t>90183991.7</t>
  </si>
  <si>
    <t>Artigo para fístula arteriovenosa, composto de agulha, base de fixação tipo borboleta, tubo plástico com conector e obturador</t>
  </si>
  <si>
    <t>AGULHA PARA FISTULA (PAR) 15G</t>
  </si>
  <si>
    <t>CANULA P/ TRAQUEO PEDIATRICO S/B 3MM</t>
  </si>
  <si>
    <t>CANULA P/ TRAQUEO PEDIATRICO S/B 4,00 MM</t>
  </si>
  <si>
    <t>CANULA P/ TRAQUEO C/INTER S/B 9,5MM</t>
  </si>
  <si>
    <t>97222004 CAN P/ TRAQ C/B 10MM</t>
  </si>
  <si>
    <t>CANULA P/ TRAQUEO C/INTER S/B 7MM</t>
  </si>
  <si>
    <t>CANULA P/ TRAQUEO C/INTER  S/B 7,5MM</t>
  </si>
  <si>
    <t>CANULA P/ TRAQUEO C/INTER S/B 8MM</t>
  </si>
  <si>
    <t>CANULA P/ TRAQUEO C/INTER S/B 8,5 MM</t>
  </si>
  <si>
    <t xml:space="preserve">6001.05.10 BLENTA PORT 5FR INFANTIL </t>
  </si>
  <si>
    <t>2862BR-2 MEDIPORE H 5CMX4M</t>
  </si>
  <si>
    <t>2862BR</t>
  </si>
  <si>
    <t>2012.14.17 BOTÃO GÁSTRICO COM BALÃO</t>
  </si>
  <si>
    <t>2012.14.17</t>
  </si>
  <si>
    <t>2012.14.20 BOTÃO GÁSTRICO COM BALÃO</t>
  </si>
  <si>
    <t>2012.14.20</t>
  </si>
  <si>
    <t>2012.24.30 BOTÃO GÁSTRICO COM BALÃO</t>
  </si>
  <si>
    <t>2012.24.30</t>
  </si>
  <si>
    <t>2012.24.40 BOTÃO GÁSTRICO COM BALÃO</t>
  </si>
  <si>
    <t>2012.24.40</t>
  </si>
  <si>
    <t>HUMALOG 100 UI/ML SOL INJ 3ML C/ 2FA</t>
  </si>
  <si>
    <t>94060304 CJTO DUPLOJ PONT A/F 16 CM CH 3</t>
  </si>
  <si>
    <t>ACERTIL 5 MG COM REV X 30</t>
  </si>
  <si>
    <t>PERINDOPRIL</t>
  </si>
  <si>
    <t>4333/761DDKPUBB FILTRO HMEF ECO MAXI</t>
  </si>
  <si>
    <t>4333/761DDKPUBB</t>
  </si>
  <si>
    <t xml:space="preserve">9066/711 DDK PUBA ECO MINI HMEF </t>
  </si>
  <si>
    <t>9066/711DDKPUBA</t>
  </si>
  <si>
    <t xml:space="preserve">2012.20.30 BALAO GASTRICO </t>
  </si>
  <si>
    <t>2012.20.30</t>
  </si>
  <si>
    <t xml:space="preserve">2012.14.10 BOTAO GAST C/ BALAO </t>
  </si>
  <si>
    <t>2012.14.10</t>
  </si>
  <si>
    <t>CANULA P/ TRAQUEO C/B PEDIATRICO 3,5MM</t>
  </si>
  <si>
    <t>4244/701DDK PUBA FILTRO</t>
  </si>
  <si>
    <t>LEMTRADA 10MG/ML IV</t>
  </si>
  <si>
    <t>ALENTUZUMABE</t>
  </si>
  <si>
    <t>2012.20.40  BOTÃO GÁSTRICO C/ BALÃO</t>
  </si>
  <si>
    <t>2012.20.40</t>
  </si>
  <si>
    <t>2012.20.35 BOTÃO GÁSTRICO C/ BALÃO</t>
  </si>
  <si>
    <t>2012.20.35</t>
  </si>
  <si>
    <t>XTANDI 40 MG C/ 112 COM REV</t>
  </si>
  <si>
    <t>XTANDI 80 MG C/ 56 COM REV</t>
  </si>
  <si>
    <t>97031104 SONDA ENDO ARAM C/B 5,5 MM</t>
  </si>
  <si>
    <t>ET40P SOND TUB ENDO EST S/B 4,0MM</t>
  </si>
  <si>
    <t>97030804 SONDA ENDO ARA C/ BALÃO 4MM</t>
  </si>
  <si>
    <t>MASCARA PFF-2-S AERO S/VAL C/DISP 38.337</t>
  </si>
  <si>
    <t>PFF2NNKB00</t>
  </si>
  <si>
    <t>SERETIDE 50MCG+500 MCG C/60 DOSES DISKUS</t>
  </si>
  <si>
    <t>GLAXO SMITH KLINE</t>
  </si>
  <si>
    <t>HUMALOG 100 UI/ML SOL INJ C/ FA  X 10 ML</t>
  </si>
  <si>
    <t>HUMALOG 100 UI/M C/ 5 X 3ML + 5 SIST APL</t>
  </si>
  <si>
    <t>HUMALOG MIX 100 UI/ML CT 5X3ML</t>
  </si>
  <si>
    <t>CANULA P/ TRAQUEO ADU  S/B 5,5 MM</t>
  </si>
  <si>
    <t>CANULA P/ TRAQUEO ADU S/B 6,0MM</t>
  </si>
  <si>
    <t>KISQALI 200MG 21 CE</t>
  </si>
  <si>
    <t>BASAGLAR KWIKPEN 100UI/ML C/5</t>
  </si>
  <si>
    <t>94214804 CJ DUPLO J PONTA A/F 26CM CH4,8</t>
  </si>
  <si>
    <t>TECNOMET 2,5MG CX C/ 20 CMP</t>
  </si>
  <si>
    <t>ET50PC SONDA/TUBO ENDO ESTER C/B 5 MM</t>
  </si>
  <si>
    <t>ET55PC SONDA/TUBO ENDO ESTER C/B 5,5 MM</t>
  </si>
  <si>
    <t>ET75P SONDA/TUBO ENDO ESTER S/B 7,5 MM</t>
  </si>
  <si>
    <t>ET75P</t>
  </si>
  <si>
    <t>97292004 CAN P/TRAQ LON ARA AJU C/B 10MM</t>
  </si>
  <si>
    <t>PADCEV 20 MG PO LIOF SOL INJ IV</t>
  </si>
  <si>
    <t>20 MG PO LIOF SOL INJ IV CT FA</t>
  </si>
  <si>
    <t>ENFORTUMABE VEDOTINA</t>
  </si>
  <si>
    <t>PADCEV 30 MG PO LIOF SOL INJ IV</t>
  </si>
  <si>
    <t>30 MG PO LIOF SOL INJ IV CT FA</t>
  </si>
  <si>
    <t>MUVINLAX C 20 SACHES OR</t>
  </si>
  <si>
    <t>LIBBS FARMACEUTICA LTDA</t>
  </si>
  <si>
    <t>30049099.15</t>
  </si>
  <si>
    <t>CONSTIPAÇÃO INTESTINAL</t>
  </si>
  <si>
    <t>MACROGOL;BICARBONATO DE SÓDIO;CLORETO DE POTÁSSIO;CLORETO DE SÓDIO</t>
  </si>
  <si>
    <t>ET45PC SONDA/TUB END EST C/B 4,5MM</t>
  </si>
  <si>
    <t>ET30P SONDA/TUB END EST S/B 3,0 MM</t>
  </si>
  <si>
    <t>ET30P</t>
  </si>
  <si>
    <t>2012.18.30 BOTAO GAST C/ BALAO</t>
  </si>
  <si>
    <t>2012.18.30</t>
  </si>
  <si>
    <t>TORNEIRA 3 VIAS GVS EMBALADO ESTERIL</t>
  </si>
  <si>
    <t>RUBINETTO0001S00</t>
  </si>
  <si>
    <t>PIQRAY 200MG C/28 COMP REV</t>
  </si>
  <si>
    <t>EBATZ 2 MG C/30 COMP</t>
  </si>
  <si>
    <t>PITAVASTATINA CÁLCICA</t>
  </si>
  <si>
    <t>EMGALITY SOL INJ 120MG ML 1 SER AUT 1 ML</t>
  </si>
  <si>
    <t>ENXAQUECA</t>
  </si>
  <si>
    <t>GALCANEZUMABE</t>
  </si>
  <si>
    <t>1500-20-05 CAT. TOTAL. IMPLAN.05 FR PED</t>
  </si>
  <si>
    <t>GMI</t>
  </si>
  <si>
    <t>1500-20-05</t>
  </si>
  <si>
    <t>1500-30-07 CAT. TOTAL. IMPLAN.07 FR -AD</t>
  </si>
  <si>
    <t>1500-30-07</t>
  </si>
  <si>
    <t>1500-20-07 CAT. TOTAL. IMPLAN.07 FR-PED</t>
  </si>
  <si>
    <t>1500-20-07</t>
  </si>
  <si>
    <t>INTRASAFE-CAT.INTRAV VALV 16GX32MM CINZA</t>
  </si>
  <si>
    <t>172-8-16-32</t>
  </si>
  <si>
    <t>INTRASAFE-CAT.INTRAV.VALV.26GX19MM ROXO</t>
  </si>
  <si>
    <t>172-8-26-19</t>
  </si>
  <si>
    <t>KIT P/ GASTR ENDO C/ AGULHA PS (PEG CLI)</t>
  </si>
  <si>
    <t>331-14 SONDA P/ GASTRO C/B 14 FR - PED</t>
  </si>
  <si>
    <t>331-14</t>
  </si>
  <si>
    <t>330-22 SONDA GASTRO PERC C/  BALAO 22FR</t>
  </si>
  <si>
    <t>330-22</t>
  </si>
  <si>
    <t>AG.DE HUBER  C/ CONEC 2 VIAS 20 G 15MM</t>
  </si>
  <si>
    <t>90183910.17</t>
  </si>
  <si>
    <t>Agulhas</t>
  </si>
  <si>
    <t>150-2015YS</t>
  </si>
  <si>
    <t>AG.DE HUBER  C/ CONEC 2 VIAS 20G 19MM</t>
  </si>
  <si>
    <t>150-2019YS</t>
  </si>
  <si>
    <t>AG.DE HUBER  C/ CONEC 2 VIAS 20G 25MM</t>
  </si>
  <si>
    <t>150-2025YS</t>
  </si>
  <si>
    <t>350-20-24 BOTAO P/GASTRO PERC 20FR 2,4CM</t>
  </si>
  <si>
    <t>350-20-24</t>
  </si>
  <si>
    <t>350-24-24 BOTAO P/ GASTRO PERC 24F 2.4CM</t>
  </si>
  <si>
    <t>350-24-24</t>
  </si>
  <si>
    <t>350-24-34 BOTAO P/ GASTRO PERC 24F 3.4CM</t>
  </si>
  <si>
    <t>350-24-34</t>
  </si>
  <si>
    <t>233-03 C.P.A.P NASAL GMI  MAIS DE 2000G</t>
  </si>
  <si>
    <t>233-03</t>
  </si>
  <si>
    <t>233-01 C.P.A.P NASAL GMI DE 1000 A 1500G</t>
  </si>
  <si>
    <t>233-01</t>
  </si>
  <si>
    <t>DB CANETA ELETROCIRURG DESC PUSH BUTTON</t>
  </si>
  <si>
    <t>230-12 CANULA NASAL P/OXIG. 12FR- 2,10M</t>
  </si>
  <si>
    <t>230-12</t>
  </si>
  <si>
    <t>230-06 CÂNULA  NASAL P/ OXIG. NEO 6FR</t>
  </si>
  <si>
    <t>230-09 CÂNULA NASAL P/OXIG.PED 9FR</t>
  </si>
  <si>
    <t>230-09</t>
  </si>
  <si>
    <t>581-02-30-2 CATETER CENTRAL DL 02FR 30CM</t>
  </si>
  <si>
    <t>581-02-30-2</t>
  </si>
  <si>
    <t>650-19-50 CATETER PICC INTR S/FG 1.9 FR</t>
  </si>
  <si>
    <t>650-03-50G CATETER PICC INTR FIO G 3 FR</t>
  </si>
  <si>
    <t>650-03-50G</t>
  </si>
  <si>
    <t>650-04-65G CATETER PICC INTR FIO G 4 FR</t>
  </si>
  <si>
    <t>650-04-65G</t>
  </si>
  <si>
    <t>544-25 CATETER UMBILICAL GMI 2,5 FR</t>
  </si>
  <si>
    <t>544-35 CATETER UMBILICAL GMI 3,5 FR</t>
  </si>
  <si>
    <t>544-35</t>
  </si>
  <si>
    <t>499-S COL. URINA SIST. FECH NEO- SEM SON</t>
  </si>
  <si>
    <t>90189099.23</t>
  </si>
  <si>
    <t>499-S</t>
  </si>
  <si>
    <t>9552F ELETRODO DISPER. S/CAB 150X120MM</t>
  </si>
  <si>
    <t>9552F</t>
  </si>
  <si>
    <t>HMEF-FT15T-RA FILTRO HMEF RETO ADU C/ TR</t>
  </si>
  <si>
    <t>90189099.25</t>
  </si>
  <si>
    <t>HMEF-FT15T-RA</t>
  </si>
  <si>
    <t>EXTV 16-2 EXTENSOR VALV SAFETY AD 2 VIAS</t>
  </si>
  <si>
    <t>EXTV16-2</t>
  </si>
  <si>
    <t>EXTV-10-2 EXT. VALV SAFETY NEO 2 VIAS</t>
  </si>
  <si>
    <t>90189099.21</t>
  </si>
  <si>
    <t>IPI - ICMS 0% - CST 6</t>
  </si>
  <si>
    <t>1500-10-04 CAT. TOTAL. IMPLAN.04 FR LACT</t>
  </si>
  <si>
    <t>1500-10-04</t>
  </si>
  <si>
    <t>355-18 SONDA P/ GASTR ENDOS PER 18FR KIT</t>
  </si>
  <si>
    <t>355-18</t>
  </si>
  <si>
    <t>355-24 SONDA P/GASTR ENDOSC PER 24FR KIT</t>
  </si>
  <si>
    <t>355-24</t>
  </si>
  <si>
    <t>650-02-30 CAT PICC C/ INTR PEEL OFF 2 FR</t>
  </si>
  <si>
    <t>650-02-30</t>
  </si>
  <si>
    <t>9080/710DDKPUB FILTRO HMEF CONEX ANG.NEO</t>
  </si>
  <si>
    <t>9080/710DDKPUBA</t>
  </si>
  <si>
    <t>TANDUO 0,5MG+0,4MG CX C/30 CAPS OR</t>
  </si>
  <si>
    <t>TANDUO 0,5 MG+0,4 MG CX C/90 CAPS OR</t>
  </si>
  <si>
    <t>30043999.15</t>
  </si>
  <si>
    <t>233-02 C.P.A.P NASAL GMI DE 1500 A 2000G</t>
  </si>
  <si>
    <t>233-02</t>
  </si>
  <si>
    <t>ZYPREXA 5MG CP X 30 (C1)</t>
  </si>
  <si>
    <t>OLANZAPINA</t>
  </si>
  <si>
    <t>DOBEVEN 500MG CX C/60 CAP</t>
  </si>
  <si>
    <t>DOBESILATO DE CÁLCIO</t>
  </si>
  <si>
    <t>DOBEVEN 500MG CX C/30 CAP</t>
  </si>
  <si>
    <t>AMBISOME 50 MG C/10 FA +10 FILTROS (5M)</t>
  </si>
  <si>
    <t>ONCO PROD DISTR DE PROD HOSP E ONCOLOGIC</t>
  </si>
  <si>
    <t>KNIGHT THERAPEUTICS</t>
  </si>
  <si>
    <t>30042095.2</t>
  </si>
  <si>
    <t>ANFOTERICINA B EM LIPOSSOMAS</t>
  </si>
  <si>
    <t>URBANIL 20 MG 20 COMP (B1)</t>
  </si>
  <si>
    <t>BIO FLOW 100 ML C/ DRENO CAN 10 FR</t>
  </si>
  <si>
    <t>CANULA P/ TRAQUEO ADU C/B 5,0MM</t>
  </si>
  <si>
    <t>97221104 CANULA P/ TRAQ C/B 5,5MM</t>
  </si>
  <si>
    <t>97723504 CJTO CARLENS C/CARINA D.35 EST</t>
  </si>
  <si>
    <t>INSIT 50MG CX C/30 CAPS OR (C1)</t>
  </si>
  <si>
    <t>ADESIVO  FIX.P/ CAT.PICC - GABILOCK NEO</t>
  </si>
  <si>
    <t>35061090.5</t>
  </si>
  <si>
    <t>AD-650-N</t>
  </si>
  <si>
    <t>ADESIVO FIX P/ CAT PICC GABILOCK ADU-PED</t>
  </si>
  <si>
    <t>AD-650-PA</t>
  </si>
  <si>
    <t>233-00 C.P.A.P. NASAL GMI ATÉ 1000 G</t>
  </si>
  <si>
    <t>233-00</t>
  </si>
  <si>
    <t>650-05-65G CAT.PICC C/ INTR.P-OFF 5FR</t>
  </si>
  <si>
    <t>650-05-65G</t>
  </si>
  <si>
    <t>EXTV-15 VALVU SAFETY GMI PED 2 VIAS</t>
  </si>
  <si>
    <t>EXTV15</t>
  </si>
  <si>
    <t>INTRASAFE-CAT.INTRAV.VALV.18GX32MM VERDE</t>
  </si>
  <si>
    <t>172-8-18-32</t>
  </si>
  <si>
    <t>INTRASAFE-CAT.INTRAV.VALV.20GX32MM ROSA</t>
  </si>
  <si>
    <t>172-8-20-32</t>
  </si>
  <si>
    <t>INTRASAFE-CAT.INTRAV.VALV.22GX25MM AZUL</t>
  </si>
  <si>
    <t>172-8-22-25</t>
  </si>
  <si>
    <t>INTRASAFE-CAT.INTRAV.VALV.24GX19MM AMARE</t>
  </si>
  <si>
    <t>172-8-24-19</t>
  </si>
  <si>
    <t>355-20 SONDA P/ GAST ENDO PERC 20FR KIT</t>
  </si>
  <si>
    <t>355-20</t>
  </si>
  <si>
    <t>5017.20.20 AGU HUBER C/ DISP SEG 20/20MM</t>
  </si>
  <si>
    <t>5017.20.20</t>
  </si>
  <si>
    <t>5017.20.25 AG HUBER C/ DISP SEG 19/25MM</t>
  </si>
  <si>
    <t>5017.20.25</t>
  </si>
  <si>
    <t>FERRIPROX 500 MG C/100 CMP</t>
  </si>
  <si>
    <t>ANTIANÊMICOS</t>
  </si>
  <si>
    <t>DEFERIPRONA</t>
  </si>
  <si>
    <t>LORBRENA 100MG COMR 1X30 FR BR</t>
  </si>
  <si>
    <t>LORLATINIBE</t>
  </si>
  <si>
    <t>LORBRENA 25MG COMR 1X90 FR BR</t>
  </si>
  <si>
    <t>LECTRUM 7.5MG</t>
  </si>
  <si>
    <t>BASAGLAR CART 100UI/ML X 5</t>
  </si>
  <si>
    <t>TOSILATO DE NIRAPARIBE MONOIDRATADO</t>
  </si>
  <si>
    <t>OXYPYNAL 10MG C/30 COM REV LIB PROL (A1)</t>
  </si>
  <si>
    <t>XAFAC 15MG CX C/ 28 CP</t>
  </si>
  <si>
    <t>XAFAC 15MG CX C/ 14 CP</t>
  </si>
  <si>
    <t>XAFAC 15 MG C/ 42 CMP</t>
  </si>
  <si>
    <t>97733904 CJTO CARLENS PVC C/CARINA E.39</t>
  </si>
  <si>
    <t>97723704 CJTO CARLENS PVC C/CARINA D.37</t>
  </si>
  <si>
    <t>7120937 CAT P/DIAL PER C/ DOIS CUFFS 9FR</t>
  </si>
  <si>
    <t>712-09-37</t>
  </si>
  <si>
    <t>450-06 SOND GABIFOLLEY DUAS VIAS C/B 6FR</t>
  </si>
  <si>
    <t>450-06</t>
  </si>
  <si>
    <t>450-12 SONDA GABIFOLLEY DUASVIASC/B 12FR</t>
  </si>
  <si>
    <t>450-12</t>
  </si>
  <si>
    <t>45014  SONDA GABIFOLLEY C/DUAS VIAS 14FR</t>
  </si>
  <si>
    <t>450-14</t>
  </si>
  <si>
    <t>450-10 SONDA GABI DUAS VIAS C/B10FR</t>
  </si>
  <si>
    <t>450-10</t>
  </si>
  <si>
    <t>33020 SONDA P/ GASTR PERC C/B 20FR AD</t>
  </si>
  <si>
    <t>330-20</t>
  </si>
  <si>
    <t>330-24 SONDA P/ GAST PERC C/B 24FR</t>
  </si>
  <si>
    <t>330-24</t>
  </si>
  <si>
    <t>RETSEVMO 80 MG C/60 CAP</t>
  </si>
  <si>
    <t>SELPERCATINIBE</t>
  </si>
  <si>
    <t>VILDAGLIPTINA 50MG C/28 CMP</t>
  </si>
  <si>
    <t>VILDAGLIPTINA 50MG C/56 CMP</t>
  </si>
  <si>
    <t>APIXABANA 2,5MG C/20 CMP</t>
  </si>
  <si>
    <t>APIXABANA 2,5MG C/60 CMP</t>
  </si>
  <si>
    <t>APIXABANA 5MG C/20 CMP</t>
  </si>
  <si>
    <t>APIXABANA 5MG C/60 CMP</t>
  </si>
  <si>
    <t>FOSFATO DE OSELTAMIVIR 30 MG C/10 CAP</t>
  </si>
  <si>
    <t>FOSFATO DE OSELTAMIVIR 45 MG C/10 CAP</t>
  </si>
  <si>
    <t>FOSFATO DE OSELTAMIVIR 75 MG C/10 CAP</t>
  </si>
  <si>
    <t>RINVOQ 30 MG COM REV LIB PROL C/30</t>
  </si>
  <si>
    <t>RINVOQ 45 MG COM REV LIB PROL C/28</t>
  </si>
  <si>
    <t>SERETIDE 50 MCG+100 MCG C/60 DOSES</t>
  </si>
  <si>
    <t>CAVERJECT 20MCG PLSI 1X1 ML FRPV+SEVI</t>
  </si>
  <si>
    <t>30043999.14</t>
  </si>
  <si>
    <t>ALPROSTADIL</t>
  </si>
  <si>
    <t>CALQUENCE TAB 100MG C/60 COMP</t>
  </si>
  <si>
    <t>MALEATO DE ACALABRUTINIBE MONOIDRATADO</t>
  </si>
  <si>
    <t>CLORIDRATO DE PALONOSETRONA;NETUPITANTO</t>
  </si>
  <si>
    <t>CRESEMBA 100MG C/14 CAP DURA</t>
  </si>
  <si>
    <t>UNITED MEDICAL LTDA</t>
  </si>
  <si>
    <t>SULFATO DE ISAVUCONAZÔNIO</t>
  </si>
  <si>
    <t>EXELON CAP 1,5 MG C/28 (C1)</t>
  </si>
  <si>
    <t>HEMITARTARATO DE RIVASTIGMINA</t>
  </si>
  <si>
    <t>EXELON CAP 3 MG C/28 (C1)</t>
  </si>
  <si>
    <t>EXELON CAP 4,5 MG C/28 (C1)</t>
  </si>
  <si>
    <t>EXELON CAP 6 MG C/28 (C1)</t>
  </si>
  <si>
    <t>EXELON PACHES 9 MG/5CM X/30 ADE (C1)</t>
  </si>
  <si>
    <t>EXELON PACHES 27 MG/15CM X/30 ADE (C1)</t>
  </si>
  <si>
    <t>EXELON PACHES 18 MG/10CM X/30 ADE (C1)</t>
  </si>
  <si>
    <t>EXELON SOL ORAL 2 MG/ML (120 ML) (C1)</t>
  </si>
  <si>
    <t>LENVIMA 10 MG C/30 CAP</t>
  </si>
  <si>
    <t>MESILATO DE LENVATINIBE</t>
  </si>
  <si>
    <t>LENVIMA 4 MG C/30 CAP</t>
  </si>
  <si>
    <t>ABRAXANE 1FA C/100 MG</t>
  </si>
  <si>
    <t>CRESEMBA 200MG CX C/1 FA</t>
  </si>
  <si>
    <t>ANTIFUGICO</t>
  </si>
  <si>
    <t>HALAVEN 1MG/2 ML  CX C/1 FA</t>
  </si>
  <si>
    <t>MESILATO DE ERIBULINA</t>
  </si>
  <si>
    <t>VIDAZA 100 MG CX C/1 FA</t>
  </si>
  <si>
    <t>MINJUVI 200 MG PO SOL INF IV</t>
  </si>
  <si>
    <t>TAFASITAMABE</t>
  </si>
  <si>
    <t>VEKLURY 100 MG PO P/ SOL INF IV FA</t>
  </si>
  <si>
    <t>RENDESIVIR</t>
  </si>
  <si>
    <t>INOVELON 200 MG C/ 60 CMP (C1)</t>
  </si>
  <si>
    <t>RUFINAMIDA</t>
  </si>
  <si>
    <t>INOVELON 200 MG C/ 100 CMP (C1)</t>
  </si>
  <si>
    <t>INOVELON 400 MG C/ 60 CMP (C1)</t>
  </si>
  <si>
    <t>INOVELON 400 MG C/ 100 CMP (C1)</t>
  </si>
  <si>
    <t>FYCOMPA 2MG C/ 28 CMP (B1)</t>
  </si>
  <si>
    <t>PERAMPANEL</t>
  </si>
  <si>
    <t>FYCOMPA 4MG C/ 28 CMP (B1)</t>
  </si>
  <si>
    <t>FYCOMPA 6MG C/ 28 CMP (B1)</t>
  </si>
  <si>
    <t>FYCOMPA 8MG C/ 28 CMP (B1)</t>
  </si>
  <si>
    <t>FYCOMPA 10MG C/ 28 CMP (B1)</t>
  </si>
  <si>
    <t>FYCOMPA 12MG C/ 28 CMP (B1)</t>
  </si>
  <si>
    <t>TABRECTA 200 MG C/ 120 CMP</t>
  </si>
  <si>
    <t>DICLORIDRATO DE CAPMATINIBE MONOIDRATADO</t>
  </si>
  <si>
    <t>97031304 SONDA ENDO ARAMADA C/B 6,5M</t>
  </si>
  <si>
    <t>CABO FLEX P/ BOMBA LM</t>
  </si>
  <si>
    <t>05PP807</t>
  </si>
  <si>
    <t>CABO FLEX P/ BOMBA</t>
  </si>
  <si>
    <t>350.18-24 BOTAO P/ GASTRO PERCUT 18 FR</t>
  </si>
  <si>
    <t>350-18-24</t>
  </si>
  <si>
    <t>350.20-17 BOTAO P/ GASTRO PERCUT 20 FR</t>
  </si>
  <si>
    <t>350-20-17</t>
  </si>
  <si>
    <t>350.24-44 BOTAO P/ GASTRO PERCUT 24 FR</t>
  </si>
  <si>
    <t>350-24-44</t>
  </si>
  <si>
    <t>350.18-12 BOTAO P/ GASTRO PERCUT 24 FR</t>
  </si>
  <si>
    <t>350-18-12</t>
  </si>
  <si>
    <t>544.40 CATETER UMBILICAL 4FR</t>
  </si>
  <si>
    <t>544-40</t>
  </si>
  <si>
    <t>544.50 CATETER UMBILICAL 5FR</t>
  </si>
  <si>
    <t>544-50</t>
  </si>
  <si>
    <t>450-18 SONDA GABI D/VIAS C/B 18FR</t>
  </si>
  <si>
    <t>355.16 SONDA P/ GASTR ENDO PER 16FR KIT</t>
  </si>
  <si>
    <t>355-16</t>
  </si>
  <si>
    <t>330.18 SONDA P/ GASTR PER C/B ADUL 18FR</t>
  </si>
  <si>
    <t>330-18</t>
  </si>
  <si>
    <t>CIRMAFBSPC000008 SIST ASPI FECH 8FR</t>
  </si>
  <si>
    <t>CIRMAFBSPC000008</t>
  </si>
  <si>
    <t>105PT109 PORTA COMPLETA P/ BOMBA LM</t>
  </si>
  <si>
    <t>05PT109</t>
  </si>
  <si>
    <t>RETSEVMO 40 MG C/60 CAP</t>
  </si>
  <si>
    <t>FITOSCAR 50 G (POM)</t>
  </si>
  <si>
    <t>CICATRIZANTE</t>
  </si>
  <si>
    <t>STRYPHNODENDRON BARBATIMAN MART.</t>
  </si>
  <si>
    <t>FITOSCAR 20 G (POM)</t>
  </si>
  <si>
    <t>YUFLYMA 100 MG/ML SOL INJ CT 2 X SER PRE</t>
  </si>
  <si>
    <t>YUFLYMA 100 MG/ML SOL INJ SER PRE +2 CAN</t>
  </si>
  <si>
    <t>VEGZELMA 25 MG/ML SOL DIL INFUS IV X 4ML</t>
  </si>
  <si>
    <t>VEGZELMA 25 MG/ML SOL DIL INF IV X 16 ML</t>
  </si>
  <si>
    <t>SANDIMMUN LIAM 250MG 5ML 1X10 AP</t>
  </si>
  <si>
    <t>YUFLYMA 40 MG/0,4 ML C/ 2 CAN APLIC</t>
  </si>
  <si>
    <t>SUPLEMENTO VISCOELÁSTICO</t>
  </si>
  <si>
    <t>EYLIA 8 MG VL 1X2ML BR</t>
  </si>
  <si>
    <t>8 MG VL 1X2ML BR</t>
  </si>
  <si>
    <t>JEMPERLI SOLUTION VIAL 50MG/ML 1X10ML</t>
  </si>
  <si>
    <t>DOSTARLIMABE</t>
  </si>
  <si>
    <t>FRISIUM 10 MG C/20 CMP (B1)</t>
  </si>
  <si>
    <t>ET90C SONDA TUB ENDO EST S/B 9,0MM</t>
  </si>
  <si>
    <t>ET90P</t>
  </si>
  <si>
    <t>1682 IV ADV TEGADERM 5X5.7CM CX C/100</t>
  </si>
  <si>
    <t>392-06 SONDA NASOGASTRICA GMI PED 6FR</t>
  </si>
  <si>
    <t>392-06</t>
  </si>
  <si>
    <t>SKYRIZI 150 MG SOL INJ SER PREEN+ CAN AP</t>
  </si>
  <si>
    <t>SKYRIZI 360MG/2,4ML SOL INJ + DISP AUTO</t>
  </si>
  <si>
    <t>NAPRIX 5MG C/ COMP</t>
  </si>
  <si>
    <t>RAMIPRIL</t>
  </si>
  <si>
    <t>32103 SONDA ENDOTRAQUEAL 7FR C/BALÃO</t>
  </si>
  <si>
    <t>ULTRAMEGA DISTRIBUIDORA</t>
  </si>
  <si>
    <t>WELLLEAD</t>
  </si>
  <si>
    <t>XAFAC 20MG CX C/28 CP VER</t>
  </si>
  <si>
    <t>ARPADOL 400MG CX C/60 CP REV</t>
  </si>
  <si>
    <t>ET20P SOND TUB ENDO EST S/B 2,0MM</t>
  </si>
  <si>
    <t>ET25P SOND TUB ENDO EST S/B 2,5MM</t>
  </si>
  <si>
    <t>CIRURGICA FERNANDES COMERCIO DE MATERIAIS CIRURGICOS E HOSP</t>
  </si>
  <si>
    <t>ET25P</t>
  </si>
  <si>
    <t>2770S-2 MICROP S 5CMX1.3M CX50 3M MICROP</t>
  </si>
  <si>
    <t>HB004657894</t>
  </si>
  <si>
    <t>LEVOXIN 750MG CX C/7 CP</t>
  </si>
  <si>
    <t>LEVOFLOXACINO HEMI-HIDRATADO</t>
  </si>
  <si>
    <t>ENBREL 25MG 4X1ML FRPV + SEVI BR</t>
  </si>
  <si>
    <t>VEGZELMA 400 MG/16 ML (SOL INJE)</t>
  </si>
  <si>
    <t>VEGZELMA 100 MG/4 ML (SOL INJE)</t>
  </si>
  <si>
    <t>M16FDP100IVX1</t>
  </si>
  <si>
    <t>CLORIDRATO DE BENDAMUSTINA</t>
  </si>
  <si>
    <t>VENZER HCT 16/12,5 MG 30 COM</t>
  </si>
  <si>
    <t>ANSITEC 10 MG C/90 CMP (C1)</t>
  </si>
  <si>
    <t>CLORIDRATO DE BUSPIRONA</t>
  </si>
  <si>
    <t>ALOIS 10 MG CX C/60 CMP (C1)</t>
  </si>
  <si>
    <t>CLORIDRATO DE MEMANTINA</t>
  </si>
  <si>
    <t>450.08 SONDA GABI D/VIAS C/B 8FR</t>
  </si>
  <si>
    <t>450-08</t>
  </si>
  <si>
    <t>ANSITEC 5 MG C/90 CMP (C1)</t>
  </si>
  <si>
    <t>LAMICTAL 100 MG C/30 CMP (C1)</t>
  </si>
  <si>
    <t>LAMOTRIGINA</t>
  </si>
  <si>
    <t>ENBREL PFS 50MG/ML SOL INJ C/ 4 SERINGAS</t>
  </si>
  <si>
    <t>CYRAMZA 100 MG SOL INJ CX C/1 SER</t>
  </si>
  <si>
    <t>RAMUCIRUMABE</t>
  </si>
  <si>
    <t>CYRAMZA 500 MG SOL INJ CX C/1 SER</t>
  </si>
  <si>
    <t>STANGLIT 15MG C/30 COMP</t>
  </si>
  <si>
    <t>CLORIDRATO DE PIOGLITAZONA</t>
  </si>
  <si>
    <t>SKYRIZI 600 MG/ML MG SOL DIL INF C/10 ML</t>
  </si>
  <si>
    <t>809699239 APA MED SPOT ON H130031 38777</t>
  </si>
  <si>
    <t>INSIT 150MG CX C/30 CAPS OR (C1)</t>
  </si>
  <si>
    <t>ALIMTA 100 MG  FA C/10 ML IV</t>
  </si>
  <si>
    <t>PEMETREXEDE DISSÓDICO HEPTAIDRATADO</t>
  </si>
  <si>
    <t>ALIMTA 500 MG FA C/50 ML IV</t>
  </si>
  <si>
    <t>GEMZAR 1G CX C/1 FA 50 ML</t>
  </si>
  <si>
    <t>GEMZAR 200 MG CX C/1 FA 10 ML</t>
  </si>
  <si>
    <t>TALTZ 80MG/ML CX C/1 SER PREEN</t>
  </si>
  <si>
    <t>IXEQUIZUMABE</t>
  </si>
  <si>
    <t>OLUMIANT 2MG CX C/30 CMP</t>
  </si>
  <si>
    <t>BARICITINIBE</t>
  </si>
  <si>
    <t>OLUMIANT 4MG CX C/30 CMP</t>
  </si>
  <si>
    <t>399-12 SONDA ENT C/MANDRIL ISANUTRE 12FR</t>
  </si>
  <si>
    <t>399-12</t>
  </si>
  <si>
    <t>1877R-2100 DISPOSITIVO PICC/CVC CHG C/20</t>
  </si>
  <si>
    <t>HB004800270</t>
  </si>
  <si>
    <t>ESTETO LITTMANN CLASSIC III 5620 PRT</t>
  </si>
  <si>
    <t>HB004407167</t>
  </si>
  <si>
    <t>ESTETO LITTMANN CLASSIC III 5627 VIN</t>
  </si>
  <si>
    <t>HB004407217</t>
  </si>
  <si>
    <t>3005.10.100 DREN DE CANAL ABERTO SIMPLES</t>
  </si>
  <si>
    <t>3005.10.100</t>
  </si>
  <si>
    <t>AMOX+CLAV 250+62.5MG/5ML 75ML (ATB)</t>
  </si>
  <si>
    <t>30041012.</t>
  </si>
  <si>
    <t>Amoxicilina ou seus sais</t>
  </si>
  <si>
    <t>CLAVULANATO DE POTÁSSIO;AMOXICILINA</t>
  </si>
  <si>
    <t>1657R TEGADERM CHG CX C/25</t>
  </si>
  <si>
    <t>TALTZ 80MG/ML CX C/1 CANETA AUTOINJECTOR</t>
  </si>
  <si>
    <t>ET90PC SONDA TUBO ENDO C/ BALAO 9 MM</t>
  </si>
  <si>
    <t>UNIDADE DE AQUEC BH675 220V UN H14243</t>
  </si>
  <si>
    <t>DONAREN 100MG CX C/30 CP OR (C1)</t>
  </si>
  <si>
    <t>3004 DEV</t>
  </si>
  <si>
    <t>HP8797001BL</t>
  </si>
  <si>
    <t>MALATO DE SUNITINIBE 12,5 MG C/28 CAP</t>
  </si>
  <si>
    <t>MALATO DE SUNITINIBE 25 MG C/28 CAP</t>
  </si>
  <si>
    <t>MALATO DE SUNITINIBE 50 MG C/28 CAP</t>
  </si>
  <si>
    <t>EPKINLY 5MG SOL INJ C/ FA X 1ML</t>
  </si>
  <si>
    <t>EPCORITAMABE</t>
  </si>
  <si>
    <t>EPKINLY 60 MG SOL INJ C/ FA X 1ML</t>
  </si>
  <si>
    <t>3004.09 CNJ D CATETER DRENA VENTR EXT</t>
  </si>
  <si>
    <t>3004.09</t>
  </si>
  <si>
    <t>1626W TEGADERM FILM 10 CMX12.0CM CX C/50</t>
  </si>
  <si>
    <t>ZYPREXA 10 MG CP X 30 (C1)</t>
  </si>
  <si>
    <t>TA411769VBL</t>
  </si>
  <si>
    <t>BRAFTOVI 50 MG C/ 28 CAP</t>
  </si>
  <si>
    <t>ENCORAFENIBE</t>
  </si>
  <si>
    <t>BRAFTOVI 75 MG C/ 42 CAP</t>
  </si>
  <si>
    <t>MEKTOVI 15 MG COM REV C/ 84</t>
  </si>
  <si>
    <t>BINIMETINIBE</t>
  </si>
  <si>
    <t>356-15 KIT P/ GASTR ENDOS PEG CLINY</t>
  </si>
  <si>
    <t>356-15</t>
  </si>
  <si>
    <t>475-18 SONDA GABI TRÊS VIAS C/B18FR</t>
  </si>
  <si>
    <t>475-18</t>
  </si>
  <si>
    <t>420-10 SONDANELATON 10FR</t>
  </si>
  <si>
    <t>420-10</t>
  </si>
  <si>
    <t>391-12 SONDA NASOGASTRICA GMI AD 12FR</t>
  </si>
  <si>
    <t>391-12</t>
  </si>
  <si>
    <t>420-04 SONDA NELATON 04FR</t>
  </si>
  <si>
    <t>420-04</t>
  </si>
  <si>
    <t>420-06 SONDA NELATON 06FR (1 PERFURAÇÃO)</t>
  </si>
  <si>
    <t>420-06</t>
  </si>
  <si>
    <t>420-08 SONDA NELATON 08FR (1 PERFURAÇÃO)</t>
  </si>
  <si>
    <t>420-08</t>
  </si>
  <si>
    <t>420-12 SONDA NELATON 12FR</t>
  </si>
  <si>
    <t>420-12</t>
  </si>
  <si>
    <t>331-18 SONDA P/ GASTRO C/B 18 FR - PED</t>
  </si>
  <si>
    <t>331-18</t>
  </si>
  <si>
    <t>331-16 SONDA P/ GASTRO C/B 16 FR - PED</t>
  </si>
  <si>
    <t>331-16</t>
  </si>
  <si>
    <t>VALVULA ATIVA SAFETY NEUTRA</t>
  </si>
  <si>
    <t>VASNT</t>
  </si>
  <si>
    <t>97551504 CANULA TRAQ C/ CAN INT 7,5MMC/B</t>
  </si>
  <si>
    <t>BRENZYS 50 MG/ ML SOL INJ CT 4 SER PREEN</t>
  </si>
  <si>
    <t>ORGANON FARMACEUTICA LTDA</t>
  </si>
  <si>
    <t>ORGANON</t>
  </si>
  <si>
    <t>30021520.24</t>
  </si>
  <si>
    <t>HADLIMA 40MG/0.8ML 2X1 DOSE SYR</t>
  </si>
  <si>
    <t>30021590.24</t>
  </si>
  <si>
    <t>SANGUE HUMANO; SANGUE ANIMAL PREPARADO PARA USOS TERAPÊUTICOS, PROFILÁTICOS OU DE DIAGNÓSTICO; ANTISSOROS, OUTRAS FRAÇÕES DO SANGUE E PRODUTOS IMUNOLÓGICOS, MESMO MODIFICADOS OU OBTIDOS POR VIA BIOTECNOLÓGICA; VACINAS, TOXINAS, CULTURAS DE MICRORGANISMOS - PRODUTOS IMUNOLÓGICOS, APRESENTADOS EM DOSES OU ACONDICIONADOS PARA VENDA A RETALHO</t>
  </si>
  <si>
    <t>IMPLANON 68MG 1IMPLANT</t>
  </si>
  <si>
    <t>ETONOGESTREL</t>
  </si>
  <si>
    <t>ONTRUZANT 440 MG PÓ LIÓFILIZADO INJ</t>
  </si>
  <si>
    <t>ONTRUZANT 150 MG PÓ LIÓFILIZADO INJ</t>
  </si>
  <si>
    <t>RENFLEXIS 100MG</t>
  </si>
  <si>
    <t>94244804 CJTO DUP J PONT A/F 28CM CH 4,8</t>
  </si>
  <si>
    <t>350-18-17 BOT P/ GASTR PERC 18 FR</t>
  </si>
  <si>
    <t>350-18-17</t>
  </si>
  <si>
    <t>350-18-34 BOTÃO P/ GASTR PER 18FR</t>
  </si>
  <si>
    <t>350-18-34</t>
  </si>
  <si>
    <t>350-24-17 BOTÃO P/ GASTR PER 24FR</t>
  </si>
  <si>
    <t>350-24-17</t>
  </si>
  <si>
    <t>350-24-12 BOTÃO P/ GASTR PER 24FR</t>
  </si>
  <si>
    <t>350-24-12</t>
  </si>
  <si>
    <t>544-35-D CAT UMBIL DUPL LUMEN 3,5FR</t>
  </si>
  <si>
    <t>544-35-D</t>
  </si>
  <si>
    <t>544-50-D CAT UMBIL DUPL LUMEN 5,0FR</t>
  </si>
  <si>
    <t>544-50-D</t>
  </si>
  <si>
    <t>1500-10-05 GABIPORT CAT TOTAL IMP 5FR</t>
  </si>
  <si>
    <t>1500-10-05</t>
  </si>
  <si>
    <t>A-650-02-30 INTR P/ PICC 2FR</t>
  </si>
  <si>
    <t>A-650-02-30</t>
  </si>
  <si>
    <t>356-11 KIT P/ GASTR END PEG CLINY</t>
  </si>
  <si>
    <t>356-11</t>
  </si>
  <si>
    <t>356-13 KIT P/ GASTR END PEG CLINY</t>
  </si>
  <si>
    <t>356-13</t>
  </si>
  <si>
    <t>331-20 SOND P/ GASTR PERCU C/B 20 FR PED</t>
  </si>
  <si>
    <t>331-20</t>
  </si>
  <si>
    <t>A-650-04-65 INTR P/ PICC 4FR</t>
  </si>
  <si>
    <t>A-650-04-65</t>
  </si>
  <si>
    <t>1500-30-09 GABIPORT CAT TOTAL IMPL 09 FR</t>
  </si>
  <si>
    <t>90183929.3</t>
  </si>
  <si>
    <t>LAMICTAL 100 MG C/30 CMP DESPERC (C1)</t>
  </si>
  <si>
    <t>SANDIMMUN LIAM 50MG 5ML 1X10 AP</t>
  </si>
  <si>
    <t>SCEMBLIX 20MG C/60 CMP</t>
  </si>
  <si>
    <t>CLORIDRATO DE ASCIMINIBE</t>
  </si>
  <si>
    <t>SCEMBLIX 40MG C\60 COMP</t>
  </si>
  <si>
    <t>ICLUSIG 15MG C/ 30 CMP REV</t>
  </si>
  <si>
    <t>PINT PHARMA PRODUTOS MEDICOHOSPITALARES E FARMACEUTICOS LTDA</t>
  </si>
  <si>
    <t>PINT PHARMA</t>
  </si>
  <si>
    <t>CLORIDRATO DE PONATINIBE</t>
  </si>
  <si>
    <t>BELEODAQ 500 MG PO LIOF SOL INJ C/1 FA</t>
  </si>
  <si>
    <t>BELINOSTATE</t>
  </si>
  <si>
    <t>EVISTA 60MG C\ 30 COMP</t>
  </si>
  <si>
    <t>INT QUIM EXT 3M ATTEST 1243RES</t>
  </si>
  <si>
    <t>712-09-31 CAT P/DIALIS PER C 2 CUFFS 9FR</t>
  </si>
  <si>
    <t>712-09-31</t>
  </si>
  <si>
    <t>ABEVMY 25MG X 4ML</t>
  </si>
  <si>
    <t>ABEVMY 25MG X 16ML</t>
  </si>
  <si>
    <t>HB004784607 FIX SONDA NASAL PEQ 1500NG</t>
  </si>
  <si>
    <t>HB004784623 FIX SONDA NASAL GDE 1501NG</t>
  </si>
  <si>
    <t>LONIUM 40MG CX C/60 CP REV</t>
  </si>
  <si>
    <t>BROMETO DE OTILÔNIO</t>
  </si>
  <si>
    <t>97913504 SONDA END 35CH DIREITA S/CARINA</t>
  </si>
  <si>
    <t>ELIQUIS 5 MG CMP C/20</t>
  </si>
  <si>
    <t>GENRYZON 20 MG/ML SOL INJ C/1 CAN 1,2 ML</t>
  </si>
  <si>
    <t>SOMATROGONA</t>
  </si>
  <si>
    <t>GENRYZON 50 MG/ML SOL INJ C/1 CAN 1,2 ML</t>
  </si>
  <si>
    <t>TRAZIMERA 440 MG + DILUENTE 20 ML (IV)</t>
  </si>
  <si>
    <t>XILFYA 10MG/ML PO LIOF SOL INFUS X 10 ML</t>
  </si>
  <si>
    <t>ZINFORO 600 MG PO SOL INFUS C/10 FA ATB</t>
  </si>
  <si>
    <t>CEFTAROLINA FOSAMILA</t>
  </si>
  <si>
    <t>ECALTA 100 MG PO LIOF SOL INJ X30 ML</t>
  </si>
  <si>
    <t>RECONTER GT 20 MG ML 30 ML SOL OR (C1)</t>
  </si>
  <si>
    <t>30049059.1</t>
  </si>
  <si>
    <t>OXALATO DE ESCITALOPRAM</t>
  </si>
  <si>
    <t>EVISTA 60 MG C/30 CMP</t>
  </si>
  <si>
    <t>CLORIDRATO DE RALOXIFENO</t>
  </si>
  <si>
    <t>712-15-42 CATE P/ DIAL PERC/2CUFF 15 FR</t>
  </si>
  <si>
    <t>712-15-42</t>
  </si>
  <si>
    <t>544-60 CATETER UMBILICAL FR:6,0</t>
  </si>
  <si>
    <t>544-60</t>
  </si>
  <si>
    <t>SEVS16 GABILINK AIR-EXTENSOR VALV SAFETY</t>
  </si>
  <si>
    <t>90189099.18</t>
  </si>
  <si>
    <t>SEVS16-2</t>
  </si>
  <si>
    <t>SEVS10 GABILINK AIR-EXTENSOR(2 VIAS NEO)</t>
  </si>
  <si>
    <t>SEVS10-2</t>
  </si>
  <si>
    <t>398-12R SONDA ENTERC/MADR GABINUTRE 10FR</t>
  </si>
  <si>
    <t>399-10</t>
  </si>
  <si>
    <t>398-10R SONDA ENTERC/MADR GABI 10FR</t>
  </si>
  <si>
    <t>398-10R</t>
  </si>
  <si>
    <t>398-12R SONDA ENTERC/MADR GABI 12FR</t>
  </si>
  <si>
    <t>398-12R</t>
  </si>
  <si>
    <t>450-20 SONDA GABI C/2 VIAS C/BAL 20FR</t>
  </si>
  <si>
    <t>450-20</t>
  </si>
  <si>
    <t>450-24 SONDA GABI C/2 VIAS C/BAL 24FR</t>
  </si>
  <si>
    <t>450-24</t>
  </si>
  <si>
    <t>450-22 SONDA GABI C/2 VIAS C/BAL 22FR</t>
  </si>
  <si>
    <t>450-22</t>
  </si>
  <si>
    <t>475-22 SONDA GABI C/3 VIAS C/BAL 22FR</t>
  </si>
  <si>
    <t>475-22</t>
  </si>
  <si>
    <t>475-20 SONDA GABI C/3 VIAS C/BAL 20FR</t>
  </si>
  <si>
    <t>475-20</t>
  </si>
  <si>
    <t>475-24 SONDA GABI C/3 VIAS C/BAL 24FR</t>
  </si>
  <si>
    <t>475-24</t>
  </si>
  <si>
    <t>551-3-1  TRACHEOFIX + G - UNITARIO ADU</t>
  </si>
  <si>
    <t>90192010.18</t>
  </si>
  <si>
    <t>DE OXIGENOTERAPIA</t>
  </si>
  <si>
    <t>551.3.1</t>
  </si>
  <si>
    <t>HB004216238</t>
  </si>
  <si>
    <t>CALTREN 10 MG 30 COM OR</t>
  </si>
  <si>
    <t>30049062.1</t>
  </si>
  <si>
    <t>CLORIDRATO DE LOPERAMIDA; FEMBENDAZOL; KETOROLAC TROMETAMINA; NIFEDIPINA NIMODIPINA; NITRENDIPINA</t>
  </si>
  <si>
    <t>NITRENDIPINO</t>
  </si>
  <si>
    <t>6650 IOBAN 660X450MM CX C/10 UN</t>
  </si>
  <si>
    <t>HB004216253</t>
  </si>
  <si>
    <t>INIBINA 10MG CX C/25 FR AMP X 2ML</t>
  </si>
  <si>
    <t>RELAXANTE UTERINO</t>
  </si>
  <si>
    <t>CLORIDRATO DE ISOXSUPRINA</t>
  </si>
  <si>
    <t>551.1.1 TRACHEOFIX+P. UNITARIO PED</t>
  </si>
  <si>
    <t>551.1.1</t>
  </si>
  <si>
    <t>LIBTAYO 350MG INJ 7ML</t>
  </si>
  <si>
    <t>CEMIPLIMABE</t>
  </si>
  <si>
    <t>ET35P SONDA ENDOTRAQUEAL S/B 3,5MM</t>
  </si>
  <si>
    <t>94064804 CAT DUP J PONTA A/F 4,8X16CM</t>
  </si>
  <si>
    <t>94540704 CAT DUP J PONTA A/F 7X28CM</t>
  </si>
  <si>
    <t>BIO FLOW 100 ML C/ DRENO CAN 19 FR</t>
  </si>
  <si>
    <t>BIO FLOW 100 ML C/ DRENO CAN 24 FR</t>
  </si>
  <si>
    <t>STAVIGILE 200MG C/30 CMP (A1)</t>
  </si>
  <si>
    <t>MODAFINILA</t>
  </si>
  <si>
    <t>INSERIS XR 300MG CX C/30 CP REV OR (C1)</t>
  </si>
  <si>
    <t>1.0118.0633.006-7</t>
  </si>
  <si>
    <t>2012.16.25 BOTÃO GÁSTR C/B ) 16 FR 2,5CM</t>
  </si>
  <si>
    <t>2012.16.25</t>
  </si>
  <si>
    <t>150-2020YS  AGULHA DE HUBER C/ CON 20 MM</t>
  </si>
  <si>
    <t>150-2020YS</t>
  </si>
  <si>
    <t>712-12-37 CAT DIAL PERI C/DOIS CUFFS12FR</t>
  </si>
  <si>
    <t>712-12-37</t>
  </si>
  <si>
    <t>EXTV16-4 GABILINK EXTENSOR VALV 2 V ADUL</t>
  </si>
  <si>
    <t>EXTV16-4</t>
  </si>
  <si>
    <t>1500-20-09 GABIPORT CAT TOTAL IMP 9FR</t>
  </si>
  <si>
    <t>1500-20-09</t>
  </si>
  <si>
    <t>358-20  KIT P/ GASTRO C/ AGULHA</t>
  </si>
  <si>
    <t>358-20</t>
  </si>
  <si>
    <t>391-10 SONDA NASOGÁSTRICA 10 FR ADUL</t>
  </si>
  <si>
    <t>391-10</t>
  </si>
  <si>
    <t>A01A02253F SOND END.S/BL 2,5MM WELL LEAD</t>
  </si>
  <si>
    <t>CIRURGICA FERNANDES</t>
  </si>
  <si>
    <t>211.00.025</t>
  </si>
  <si>
    <t>A01A02303F SOND END.S/BL 3,0MM WELL LEAD</t>
  </si>
  <si>
    <t>211.00.030</t>
  </si>
  <si>
    <t>A01A02353F SOND END.S/BL 3,5MM WELL LEAD</t>
  </si>
  <si>
    <t>211.00.035</t>
  </si>
  <si>
    <t>A01A02403F SOND END.S/BL 4MM WELL LEAD</t>
  </si>
  <si>
    <t>211.00.040</t>
  </si>
  <si>
    <t>A01A02453F SOND END.S/BL 4,5MM WELL LEAD</t>
  </si>
  <si>
    <t>211.00.045</t>
  </si>
  <si>
    <t>VYLOY 100 MG 1 FA X 20 ML</t>
  </si>
  <si>
    <t>ZOLBETUXIMABE</t>
  </si>
  <si>
    <t>1000035 CAN GUEDEL TAM 000-ISO 3,5 VERDE</t>
  </si>
  <si>
    <t>INTERSURGICAL BRASIL</t>
  </si>
  <si>
    <t>INTERSURGICAL</t>
  </si>
  <si>
    <t>90192010.26</t>
  </si>
  <si>
    <t>1100050 CAN GUEDEL TAM 00-ISO 5 AZUL</t>
  </si>
  <si>
    <t>1110055 CAN GUEDEL TAM 0-ISO 5,5 CINZA</t>
  </si>
  <si>
    <t>1111570 CAN GUEDEL TAM 1,-ISO 7 BRANCO</t>
  </si>
  <si>
    <t>1111065 CAN GUEDEL TAM 1,-ISO 6,5 MARROM</t>
  </si>
  <si>
    <t>1112080 CAN GUEDEL TAM 2,-ISO 8 VERDE</t>
  </si>
  <si>
    <t>1113090 CAN GUEDEL TAM 3,-ISO 9 AMARELO</t>
  </si>
  <si>
    <t>1114100 CAN GUEDEL TAM 4-ISO 10 VERMELHA</t>
  </si>
  <si>
    <t>1115120 CAN GUEDEL TAM 5-ISO 12 ROXO</t>
  </si>
  <si>
    <t>1107085 INTER ECOLITE ADUL CONJ MASC VEN</t>
  </si>
  <si>
    <t>1123000 MASC FACI DE ANEST C/AROM TAM 3</t>
  </si>
  <si>
    <t>1124000 MASC FACI DE ANEST C/AROM TAM 4</t>
  </si>
  <si>
    <t>1125000 MASC FACI DE ANEST C/AROM TAM 5</t>
  </si>
  <si>
    <t>1126000 MASC FACI DE ANEST C/AROM TAM 6</t>
  </si>
  <si>
    <t>1127000 MASC FACI DE ANEST C/AROM TAM 0</t>
  </si>
  <si>
    <t>1128000 MASC FACI DE ANEST C/AROM TAM 1</t>
  </si>
  <si>
    <t>1129000 MASC FACI DE ANEST C/AROM TAM 2</t>
  </si>
  <si>
    <t>1137015 SILENTE INTER ECOLITE ADU KIT MA</t>
  </si>
  <si>
    <t>1144017 SENTRI CAN NASAL C/PONTAS CUR AD</t>
  </si>
  <si>
    <t>1181015 INTER ECOLITE ADUL MAS OXIGENIO</t>
  </si>
  <si>
    <t>1161004 CAN NAS ADUL PONT RETA E TUBO</t>
  </si>
  <si>
    <t>90192010.4</t>
  </si>
  <si>
    <t>1192000 MAS DE OXIG ALTA CONC PEDI 2,1 M</t>
  </si>
  <si>
    <t>1200050 MASC P/NEB INTER ECOLITE TRAQ AD</t>
  </si>
  <si>
    <t>1206000 MASC P/NEB DE TRAQ PEDI</t>
  </si>
  <si>
    <t>1453015 CIRRUS2 NEBU C/ MAS ECOLITE ADUL</t>
  </si>
  <si>
    <t>1454015 NEBU CIRRUS2 C/MASC ECOLITE PED</t>
  </si>
  <si>
    <t>1610 TEGADERM 5 CMX5,7CM CX C/100</t>
  </si>
  <si>
    <t>1655 TEGADERM 8,9X11,5 CM CX C/50</t>
  </si>
  <si>
    <t>HB004816599</t>
  </si>
  <si>
    <t>1511000 MASC FACIAL ECONOMY, TAM. 0, NEO</t>
  </si>
  <si>
    <t>1512000 MASC FACIAL  ECONOMY, TAM.1, NEO</t>
  </si>
  <si>
    <t>1513000 MASC FACIAL  ECONOMY, TAM. 2,PED</t>
  </si>
  <si>
    <t>1514000 MASC FAC ECON, TAM. 3, AD 22F</t>
  </si>
  <si>
    <t>1515000 MASC FAC ECON, TAM. 4, AD 22F</t>
  </si>
  <si>
    <t>1516000 MASC FAC ECON, TAM. 5, AD 22F</t>
  </si>
  <si>
    <t>1517000 MASC FAC ECON, TAM. 6, AD 22F</t>
  </si>
  <si>
    <t>2000000 CIRCUITO RESP FLEXTUBE DE 22 MM</t>
  </si>
  <si>
    <t>2072000 CIRC RESP FLEXTUBE TRANS P/OXYLO</t>
  </si>
  <si>
    <t>2152000 CIRC RESP EXTE C/BOLSA</t>
  </si>
  <si>
    <t>2179000 INTERSORB PLUS 5L</t>
  </si>
  <si>
    <t>38249979.28</t>
  </si>
  <si>
    <t>3240001 TRACH SEAL SIST DE ASP ENDO</t>
  </si>
  <si>
    <t>3720001 TRACH SEAL SIST DE ASP ENDO 72 H</t>
  </si>
  <si>
    <t>4503000 CIRC RESP C/ PEÇA DE ÁGUA PEÇA Y</t>
  </si>
  <si>
    <t>5000000 CIRC RESP SMOOTHBORE</t>
  </si>
  <si>
    <t>7040000 LAM DE PLAST P/ LARIN TAM 0</t>
  </si>
  <si>
    <t>7041000 LAM DE PLAST P/ LARIN TAM 1</t>
  </si>
  <si>
    <t>7042000 LAM DE PLAST P/ LARIN TAM 2</t>
  </si>
  <si>
    <t>7043000 LAM DE PLAST P/ LARIN TAM 3</t>
  </si>
  <si>
    <t>7044000 LAM DE PLAST P/ LARIN TAM 4</t>
  </si>
  <si>
    <t>7150000 RESSUSCITADOR INFANTIL</t>
  </si>
  <si>
    <t>7152060 RESSUSCITADOR ADULTO</t>
  </si>
  <si>
    <t>7290000 CLEARLITE MASC P/ ANES TAM 0 NEO</t>
  </si>
  <si>
    <t>7291000 CLEARLITE MASC P/ ANES TAM 1 INF</t>
  </si>
  <si>
    <t>7292000 CLEARLITE MASC P/ ANES TAM 2 PED</t>
  </si>
  <si>
    <t>7293000 CLEARLITE MASC P/ ANES TAM 3 ADU</t>
  </si>
  <si>
    <t>7294000 CLEARLITE MASC P/ ANES TAM 4 ADU</t>
  </si>
  <si>
    <t>7295000 CLEARLITE MASC P/ ANES TAM 5 ADU</t>
  </si>
  <si>
    <t>7296000 CLEARLITE MASC P/ ANES TAM 6 ADU</t>
  </si>
  <si>
    <t>8001000 MASC LARINGEA TAM 1 NEO</t>
  </si>
  <si>
    <t>90192090.25</t>
  </si>
  <si>
    <t>8002000 MASC LARINGEA TAM 2 PED</t>
  </si>
  <si>
    <t>8003000 MASC LARINGEA TAM 3 ADUL</t>
  </si>
  <si>
    <t>8004000 MASC LARINGEA TAM 4 ADUL</t>
  </si>
  <si>
    <t>8005000 MASC LARINGEA TAM 5 ADUL</t>
  </si>
  <si>
    <t>8015000 MASC LARINGEA TAM 1,5 INF</t>
  </si>
  <si>
    <t>8025000 MASC LARINGEA TAM 2,5 PED</t>
  </si>
  <si>
    <t>8040070 TUBO TRAQ C/ CUFF 7MM</t>
  </si>
  <si>
    <t>8050030 TUBO TRAQ S/ CUFF 3MM</t>
  </si>
  <si>
    <t>8050055 TUBO TRAQ S/ CUFF 5.5MM</t>
  </si>
  <si>
    <t>8060070 TUBO TRAQ ARAM C/CUFF 7MM</t>
  </si>
  <si>
    <t>8070015 INTR TUBO TRAQ 15FR</t>
  </si>
  <si>
    <t>8080010 FIO GUIA P/ INTUB TRAQ 10 FR</t>
  </si>
  <si>
    <t>8201000 I-GEL MAS LARIN TAM 1 NEO</t>
  </si>
  <si>
    <t>8202000 I-GEL MAS LARIN TAM 2 PED</t>
  </si>
  <si>
    <t>8203000 I-GEL MAS LARIN TAM 3 ADU</t>
  </si>
  <si>
    <t>8204000 I-GEL MAS LARIN TAM 4 ADU</t>
  </si>
  <si>
    <t>8205000 I-GEL MAS LARIN TAM 5 ADU</t>
  </si>
  <si>
    <t>8215000 I-GEL MAS LARIN TAM 1,5 INF</t>
  </si>
  <si>
    <t>8225000 I-GEL MAS LARIN TAM 2,5 PED</t>
  </si>
  <si>
    <t>REACH700 DISPO ATOMIZAÇÃO 218MM</t>
  </si>
  <si>
    <t>REACH700</t>
  </si>
  <si>
    <t>REACH720 DISPO ATOMIZAÇÃO 117MM</t>
  </si>
  <si>
    <t>REACH720</t>
  </si>
  <si>
    <t>BOSULIF 400MG COMR 1X30 FR</t>
  </si>
  <si>
    <t>BOSUTINIBE MONOIDRATADO</t>
  </si>
  <si>
    <t>CIBINQO 200MG C/30 CMP</t>
  </si>
  <si>
    <t>ABROCITINIBE</t>
  </si>
  <si>
    <t>LITFULO 50MG C/30</t>
  </si>
  <si>
    <t>TOSILATO DE RITLECITINIBE</t>
  </si>
  <si>
    <t>PLURAIR 50 MCG C/60 DOSES OR</t>
  </si>
  <si>
    <t>A-650-05-65 INTRODUTOR P/ PIC FR:5.0</t>
  </si>
  <si>
    <t>A-650-05-65</t>
  </si>
  <si>
    <t>TE350-03*1 TUBO EXT P/ ALIM E DESC 1,2CM</t>
  </si>
  <si>
    <t>TE350-03*1</t>
  </si>
  <si>
    <t>TE350-03*2 TUBO EXT P/ ALIM E DESC 1,7CM</t>
  </si>
  <si>
    <t>TE350-03*2</t>
  </si>
  <si>
    <t>TE350-03*3 TUBO EXT P/ ALIM E DESC 2,4CM</t>
  </si>
  <si>
    <t>TE350-03*3</t>
  </si>
  <si>
    <t>TE350-03*4 TUBO EXT P/ ALIM E DESC 3,4CM</t>
  </si>
  <si>
    <t>TE350-03*4</t>
  </si>
  <si>
    <t>TE350-03*5 TUBO EXT P/ALIM E DESC 4,4 CM</t>
  </si>
  <si>
    <t>TE350-03*5</t>
  </si>
  <si>
    <t>SG3+2538M SURGUARD 25G X 1 1/2 POL</t>
  </si>
  <si>
    <t>90183219.27</t>
  </si>
  <si>
    <t>SG32538M</t>
  </si>
  <si>
    <t>A-650-19-50 INTRO. P/ PICC 1.9 FR</t>
  </si>
  <si>
    <t>A-650-19-50</t>
  </si>
  <si>
    <t>SGA-04 SONDA GÁSTRICA P/ALEITAMENTO 4 FR</t>
  </si>
  <si>
    <t>SGA-04</t>
  </si>
  <si>
    <t>ARTAG 90 MG C/ 60 CMP REV OR</t>
  </si>
  <si>
    <t>DEPO-MEDROL 40 MG/ML SUS INJ FA X 2ML</t>
  </si>
  <si>
    <t>30043210.</t>
  </si>
  <si>
    <t>Hormônios corticosteróides</t>
  </si>
  <si>
    <t>ACETATO DE METILPREDNISOLONA</t>
  </si>
  <si>
    <t>ITEM GENERICO - SIMPLES FATURAMENTO</t>
  </si>
  <si>
    <t>VOLKSWAGEN</t>
  </si>
  <si>
    <t>94514804 CJT DUPLO PONTA ABE 4,8 CH 26CM</t>
  </si>
  <si>
    <t>HEMCIBRA 30 MG SOL INJ 1FA X 1ML</t>
  </si>
  <si>
    <t>EMICIZUMABE</t>
  </si>
  <si>
    <t>1685 IV ADV 8.5CMX11.5CM CX 50 TEGADERM</t>
  </si>
  <si>
    <t>450-16 SON GABIFOLLEY DUAS VIAS C/B 16FR</t>
  </si>
  <si>
    <t>5003.01.20-1 CAT PICC LINE 1FR 20 CM</t>
  </si>
  <si>
    <t>5003.01.20-1</t>
  </si>
  <si>
    <t>KIT HEMCIBRA C/: HEMCIBRA 30 MG 1FA</t>
  </si>
  <si>
    <t>90183119.13</t>
  </si>
  <si>
    <t>HB004825749 TEGADERM ABSORBENT 90800</t>
  </si>
  <si>
    <t>HB004825749</t>
  </si>
  <si>
    <t>HB004825756 TEGADERM ABSORBENT 90801</t>
  </si>
  <si>
    <t>HB004825756</t>
  </si>
  <si>
    <t>351-CDE-18FR CONJ DISCO ESPACADOR 18FR</t>
  </si>
  <si>
    <t>351-CDE-18FR</t>
  </si>
  <si>
    <t>351-CDE-20FR CONJ DISCO ESPACADOR 20FR</t>
  </si>
  <si>
    <t>351-CDE-20FR</t>
  </si>
  <si>
    <t>351-CDE-24FR CONJ DISCO ESPACADOR 24FR</t>
  </si>
  <si>
    <t>351-CDE-24FR</t>
  </si>
  <si>
    <t>97551604 CAN P/ TRAQ C/B CAN INTER 8MM</t>
  </si>
  <si>
    <t>MICPURE 50MG CX C30 CP REV OR</t>
  </si>
  <si>
    <t>8070010 INTRO DE TUB TRAQ OD 10 FR 3.3MM</t>
  </si>
  <si>
    <t>8070006 INTR DE TUB TRAQ 6FR OD 2MM</t>
  </si>
  <si>
    <t>MIOSAN 5MG CX C/30 CP OR</t>
  </si>
  <si>
    <t>CLORIDRATO DE CICLOBENZAPRINA</t>
  </si>
  <si>
    <t>LITOCIT 10MEQ CX C/60 CP OR</t>
  </si>
  <si>
    <t>30049029.15</t>
  </si>
  <si>
    <t>CITRATO DE POTÁSSIO MONOIDRATADO</t>
  </si>
  <si>
    <t>EMGALITY SOL INJ 100MG ML 3 SER AUT 1 ML</t>
  </si>
  <si>
    <t>THYMOGLOBULINE 25 MG PO LIOF INJ 1 FA</t>
  </si>
  <si>
    <t>30021239.1</t>
  </si>
  <si>
    <t>IMUNOGLOBULINA DE COELHO ANTI-TIMÓCITOS HUMANOS</t>
  </si>
  <si>
    <t>HB004824502 CUROS CFF10-250R EM TIRAS</t>
  </si>
  <si>
    <t>HB004824502</t>
  </si>
  <si>
    <t>BEVYX 25 MG/ML SOL X 16 ML (400 MG)</t>
  </si>
  <si>
    <t>400 MG/16 ML</t>
  </si>
  <si>
    <t>BEVYX 25 MG/ML X 4ML (100 MG)</t>
  </si>
  <si>
    <t>100 MG/4 ML</t>
  </si>
  <si>
    <t>30024992.2</t>
  </si>
  <si>
    <t>PA8396</t>
  </si>
  <si>
    <t>2001100 FLEXTUBE SILVER KNIGHT DE 22M</t>
  </si>
  <si>
    <t>97511004 CAN P/ TRAQU S/B  5 MM</t>
  </si>
  <si>
    <t>97551104 CANULA P/ TRAQ C/B 5,5MM</t>
  </si>
  <si>
    <t>05PT007 PLACA ELETRONICA FONTE P/ ALIM</t>
  </si>
  <si>
    <t>05PT007</t>
  </si>
  <si>
    <t>97923904 CJTO CARLENS PVC S/CARINA E.39</t>
  </si>
  <si>
    <t>ILARIS 150 MG/1ML SOL INJ CT 1 FA X1</t>
  </si>
  <si>
    <t>FABHALTA HGC 200MG TRI (4X14) BR</t>
  </si>
  <si>
    <t>CLORIDRATO DE IPTACOPANA MONOIDRATADO</t>
  </si>
  <si>
    <t>ELIQUIS 2,5 MG CMP C/20</t>
  </si>
  <si>
    <t>TAZOCIN 2G + 250MG PLSI 1X1 FRV BR</t>
  </si>
  <si>
    <t>30041019.1</t>
  </si>
  <si>
    <t>NUVARING 120/15MCG</t>
  </si>
  <si>
    <t>ET40PC SOND TUB ENDO C/B 4,0MM PED</t>
  </si>
  <si>
    <t>YONDELIS 1 MG PO LIOF SOL INFUS IV</t>
  </si>
  <si>
    <t>30049079.14</t>
  </si>
  <si>
    <t>TRABECTEDINA</t>
  </si>
  <si>
    <t>FABRAZYME 35 MG PÓ LIOF SOL INJ CT FA</t>
  </si>
  <si>
    <t>BETA-AGALSIDASE</t>
  </si>
  <si>
    <t>JAYPIRCE 50MG C/ 30 COMP</t>
  </si>
  <si>
    <t>TA690269VBL</t>
  </si>
  <si>
    <t>PIRTOBRUTINIBE</t>
  </si>
  <si>
    <t>REZZAYO 200MG PO SOL INF IV CT 01 FA VD</t>
  </si>
  <si>
    <t>ACETATO DE REZAFUNGINA</t>
  </si>
  <si>
    <t>97221304 CÂNULA P TRAQUEO C/B 6,5MM</t>
  </si>
  <si>
    <t>97551404 CÂNULA TRAQUEO INTERNA 7,0MM</t>
  </si>
  <si>
    <t>97551704 CÂNULA TRAQUEO INTERNA 8,5MM</t>
  </si>
  <si>
    <t>JAYPIRCE 100MG C 60 COMPRIMIDOS</t>
  </si>
  <si>
    <t>SKYRIZI 180 MG/ML SOL INJ CARP PLA</t>
  </si>
  <si>
    <t>BEVANOVIS 25 MG/ML S IV CT FA VD 4ML</t>
  </si>
  <si>
    <t>BIONOVIS S/A CIA BR BIOTEC FARMAC.</t>
  </si>
  <si>
    <t>BIONOVIS</t>
  </si>
  <si>
    <t>BEVANOVIS 25MG/ML IV CT FA VD X 16 ML</t>
  </si>
  <si>
    <t>PEGTIMA 10ML INJ 1SERINGA P 0,6ML</t>
  </si>
  <si>
    <t>PEGFILGRASTIM</t>
  </si>
  <si>
    <t>EBGLYSS 125 MG/ML 1 CAN C/ 2 ML</t>
  </si>
  <si>
    <t>LEBRIQUIZUMABE</t>
  </si>
  <si>
    <t>EBGLYSS 125 MG/ML 2 CAN C/ 2 ML</t>
  </si>
  <si>
    <t>351-14-10-4 CONJ BOTTON BALÃO 14FR</t>
  </si>
  <si>
    <t>351-14-12-4 CONJ BOTTON BALÃO 14FR</t>
  </si>
  <si>
    <t>351-14-15-4 CONJ BOTTON BALÃO 14FR</t>
  </si>
  <si>
    <t>351-14-17-4 CONJ BOTTON BALÃO 14FR</t>
  </si>
  <si>
    <t>351-14-20-4 CONJ BOTTON BALÃO 14FR</t>
  </si>
  <si>
    <t>351-14-20-4</t>
  </si>
  <si>
    <t>351-16-10-6 CONJ BOTTON BALÃO 16FR</t>
  </si>
  <si>
    <t>351-16-12-6 CONJ BOTTON BALÃO 14FR</t>
  </si>
  <si>
    <t>351-16-15-6 CONJ BOTTON BALÃO 14FR</t>
  </si>
  <si>
    <t>351-16-15-6</t>
  </si>
  <si>
    <t>351-16-17-6 CONJ BOTTON BALÃO 14FR</t>
  </si>
  <si>
    <t>351-16-20-6 CONJ BOTTON BALÃO 14FR</t>
  </si>
  <si>
    <t>351-16-20-6</t>
  </si>
  <si>
    <t>351-18-15-8 CONJ BOTTON BALÃO 14FR</t>
  </si>
  <si>
    <t>351-18-15-8</t>
  </si>
  <si>
    <t>351-18-20-8 CONJ BOTTON BALÃO 18FR</t>
  </si>
  <si>
    <t>351-18-20-8</t>
  </si>
  <si>
    <t>351-18-25-8 CONJ BOTTON BALÃO 18FR</t>
  </si>
  <si>
    <t>351-18-25-8</t>
  </si>
  <si>
    <t>351-20-15-10 CONJ BOTTON BALÃO 20FR</t>
  </si>
  <si>
    <t>351-20-15-10</t>
  </si>
  <si>
    <t>351-20-17-10 CONJ BOTTON BALÃO 20FR</t>
  </si>
  <si>
    <t>351-20-17-10</t>
  </si>
  <si>
    <t>351-20-20-10 CONJ BOTTON BALÃO 20FR</t>
  </si>
  <si>
    <t>351-20-20-10</t>
  </si>
  <si>
    <t>351-20-25-10 CONJ BOTTON BALÃO 20FR</t>
  </si>
  <si>
    <t>351-20-25-10</t>
  </si>
  <si>
    <t>351-20-30-10 CONJ BOTTON BALÃO 20FR</t>
  </si>
  <si>
    <t>351-20-30-10</t>
  </si>
  <si>
    <t>351-20-35-10 CONJ BOTTON BALÃO 20FR</t>
  </si>
  <si>
    <t>351-24-15-10 CONJ BOTTON BALÃO 24FR</t>
  </si>
  <si>
    <t>351-24-15-10</t>
  </si>
  <si>
    <t>351-24-20-10 CONJ BOTTON BALÃO 24FR</t>
  </si>
  <si>
    <t>351-24-25-10 CONJ BOTTON BALÃO 24FR</t>
  </si>
  <si>
    <t>351-24-25-10</t>
  </si>
  <si>
    <t>351-24-30-10 CONJ BOTTON BALÃO 24FR</t>
  </si>
  <si>
    <t>351-24-30-10</t>
  </si>
  <si>
    <t>351-24-35-10 CONJ BOTTON BALÃO 24FR</t>
  </si>
  <si>
    <t>351-24-40-10 CONJ BOTTON BALÃO 24FR</t>
  </si>
  <si>
    <t>351-24-45-10 CONJ BOTTON BALÃO 24FR</t>
  </si>
  <si>
    <t>MOUNJARO 2,5 MG  INJ CT 4 SERIN +4 CAN</t>
  </si>
  <si>
    <t>PS1506004BL</t>
  </si>
  <si>
    <t>TIRZEPATIDA</t>
  </si>
  <si>
    <t>MOUNJARO 5MG INJ CT 4 SERI + 4 CAN APLIC</t>
  </si>
  <si>
    <t>PS1495004BL</t>
  </si>
  <si>
    <t>CIBINQO 100MG C/ 30 CMP</t>
  </si>
  <si>
    <t>F000053309</t>
  </si>
  <si>
    <t>MERONEM 500MG/20ML PO 1X10 FRPV CRIO3 BR</t>
  </si>
  <si>
    <t>ET30PC SONDA ENDO ESTER C/B 3,0 MM</t>
  </si>
  <si>
    <t>97552004 CAN P/ TRAQ (INT, C/B 10MM, CC)</t>
  </si>
  <si>
    <t>97221304 CANULA TRAQUEO C/B 6,5 MM BCI</t>
  </si>
  <si>
    <t>SYBRAVA 284MG SOL INJ 1.5ML SERIN</t>
  </si>
  <si>
    <t>INCLISIRANA SÓDICA</t>
  </si>
  <si>
    <t>SIKLOS 100 MG C/60 COM REV</t>
  </si>
  <si>
    <t>MASTERS SPECIALITY PHARMA LTDA</t>
  </si>
  <si>
    <t>MASTERS</t>
  </si>
  <si>
    <t>DUPIXENT 150 MG/ML X 2 CAN AUTOINJ</t>
  </si>
  <si>
    <t>DUPIXENT 200MG X 2 CAN AUTOINJ</t>
  </si>
  <si>
    <t>97311004 CANULA P TRAQUEO C S/INTR 5,0MM</t>
  </si>
  <si>
    <t>97551304CANULA P TRAQUEO C INTR C/B 6,5M</t>
  </si>
  <si>
    <t>32511404CANULA  TRAQUEO SUBCAN S/B 7,0MM</t>
  </si>
  <si>
    <t>97291404 CANULA TRAQUEO L/ARA  C/B 7,0MM</t>
  </si>
  <si>
    <t>98110504 CATETER DE EMBOL CH2 CINZA</t>
  </si>
  <si>
    <t>98110304 CATETER DE EMBOL CH3 VERDE</t>
  </si>
  <si>
    <t>98110704 CATETER DE EMBOL CH7 AMARELO</t>
  </si>
  <si>
    <t>PSOREX CAPILAR FR C/50G</t>
  </si>
  <si>
    <t>PROPIONATO DE CLOBETASOL</t>
  </si>
  <si>
    <t>VATIS 150 MG 90 COM REV OR</t>
  </si>
  <si>
    <t>CLORIDRATO DE PROPAFENONA</t>
  </si>
  <si>
    <t>TRATURIL 5,631G/8G CT 1ENV AL PE</t>
  </si>
  <si>
    <t>ERELZI 50 MG SOL INJ CT 4 CAN PREE X1ML</t>
  </si>
  <si>
    <t>ERELZI 50 MG SOL INJ 4 SER PRE C/ AG 1ML</t>
  </si>
  <si>
    <t>RIXIMYO 100MG/ML SOL DIL C/2 FR X10 ML</t>
  </si>
  <si>
    <t>RIXIMYO 500MG/ML SOL DIL C/1 FR X50 ML</t>
  </si>
  <si>
    <t>LECTRUM 3,75 MG C/ 1FA</t>
  </si>
  <si>
    <t>HYRIMOZ 40 MG SOL INJ C/2 CN PRE 0,8 ML</t>
  </si>
  <si>
    <t>HYRIMOZ 40 MG SOL INJ C/2 SER PRE 0,8 ML</t>
  </si>
  <si>
    <t>CITRATO DE TAMOXIFENO 10 MG C/30 CMP REV</t>
  </si>
  <si>
    <t>CITRATO DE TAMOXIFENO 20 MG C/30 CMP REV</t>
  </si>
  <si>
    <t>ZARZIO  30 MIU/0,5 ML X1 SER</t>
  </si>
  <si>
    <t>ZIEXTENZO 10 MG/ML</t>
  </si>
  <si>
    <t>1163000 CAN NASAL PED C/ PONT CUR 2,1 CM</t>
  </si>
  <si>
    <t>1164000 CAN NASAL NEO C/ PONT CUR 2,1 CM</t>
  </si>
  <si>
    <t>2102000 MAPLESON ADULTO COM BOLSA</t>
  </si>
  <si>
    <t>LAKOS 100 MG 60 COM REV OR (C1)</t>
  </si>
  <si>
    <t>30049049.15</t>
  </si>
  <si>
    <t>PLACEBO DE ALKERAN</t>
  </si>
  <si>
    <t>38249989.</t>
  </si>
  <si>
    <t>2224000 FIXADOR CEFALICO P/ MASCARA</t>
  </si>
  <si>
    <t>92511604 CAN P/ TRAQ C/SUBCAN S/B 8 FR</t>
  </si>
  <si>
    <t>A-650-05-50 INTRODUTOR P/ PIC FR:3.0</t>
  </si>
  <si>
    <t>A-650-03-50</t>
  </si>
  <si>
    <t>47516  SONDA GABIFOLLEY C/DUAS VIAS 16FR</t>
  </si>
  <si>
    <t>475-16 (30ML)</t>
  </si>
  <si>
    <t>OJJAARA 100MG 30 TABLET_BR</t>
  </si>
  <si>
    <t>DICLORIDRATO DE MOMELOTINIBE MONOIDRATADO</t>
  </si>
  <si>
    <t>OJJAARA 150MG 30 TABLET_BR</t>
  </si>
  <si>
    <t>OJJAARA 200 MG 30 TABLET_BR</t>
  </si>
  <si>
    <t>475-16 SONDA GABI TRÊS VIAS C/B 16FR</t>
  </si>
  <si>
    <t>475-16</t>
  </si>
  <si>
    <t>CLORIDRATO DE LERCANIDIPINO</t>
  </si>
  <si>
    <t>ET50P SONDA/TUBO ENDO ESTER S/BALÃO 5MM</t>
  </si>
  <si>
    <t>ET60P SONDA/TUBO ENDO ESTER S/BALÃO 6MM</t>
  </si>
  <si>
    <t>ZETRON XL 150 MG 60 COM REV OR (C1)</t>
  </si>
  <si>
    <t>1243RA INT QUIM EXT 3M ATTEST</t>
  </si>
  <si>
    <t>STANGLIT 30MG C/30 COMP OR</t>
  </si>
  <si>
    <t>CARFILZOMIBE 60 MG 1 FRA-AMPO SOL INJETA</t>
  </si>
  <si>
    <t>CARFILZOMIBE</t>
  </si>
  <si>
    <t>PLENANCE EZE 20/10MG 30 CAP OR</t>
  </si>
  <si>
    <t>GHEMAXAN 20 MG SOL IN C/ 10 SER VD 2,5ML</t>
  </si>
  <si>
    <t>GHEMAXAN 40 MG SOL IN C/ 10 SER VD 4,0ML</t>
  </si>
  <si>
    <t>GHEMAXAN 60 MG SOL IN C/10 SER VD 0,6 ML</t>
  </si>
  <si>
    <t>ET35PC  SONDA ENDOTRAQUEAL COM BALÃO 3,5</t>
  </si>
  <si>
    <t>ET95PC SONDA ENDOTRAQUEAL COM BALÃO 9,5 </t>
  </si>
  <si>
    <t>90189010.13</t>
  </si>
  <si>
    <t>KISQALI 200 MG 21 CE</t>
  </si>
  <si>
    <t>DIALISADOR ELISIO-21H</t>
  </si>
  <si>
    <t>ELISIO-21H</t>
  </si>
  <si>
    <t>AVF NIPRO 15G X 1,8MM X 25 MM DULL (AGU)</t>
  </si>
  <si>
    <t>2152530BCD</t>
  </si>
  <si>
    <t>54500 MANTA AQ UNBD ADUL C/10</t>
  </si>
  <si>
    <t>Material</t>
  </si>
  <si>
    <t>Natureza</t>
  </si>
  <si>
    <t>Nota</t>
  </si>
  <si>
    <t>Filial</t>
  </si>
  <si>
    <t>CNPJ</t>
  </si>
  <si>
    <t>Num Ped.</t>
  </si>
  <si>
    <t>Oper.</t>
  </si>
  <si>
    <t>Emissão</t>
  </si>
  <si>
    <t>Entrada</t>
  </si>
  <si>
    <t>UF</t>
  </si>
  <si>
    <t>CFOP</t>
  </si>
  <si>
    <t>Vl. Total</t>
  </si>
  <si>
    <t>56.994.502/0027-79</t>
  </si>
  <si>
    <t>E</t>
  </si>
  <si>
    <t>SP</t>
  </si>
  <si>
    <t>2403</t>
  </si>
  <si>
    <t>07.768.134/0003-68</t>
  </si>
  <si>
    <t>2102</t>
  </si>
  <si>
    <t>55.980.684/0001-27</t>
  </si>
  <si>
    <t>61.072.393/0039-06</t>
  </si>
  <si>
    <t>61.230.314/0005-07</t>
  </si>
  <si>
    <t>33.247.743/0044-50</t>
  </si>
  <si>
    <t>RJ</t>
  </si>
  <si>
    <t>43.940.618/0001-44</t>
  </si>
  <si>
    <t>48.404.961/0001-98</t>
  </si>
  <si>
    <t>ET</t>
  </si>
  <si>
    <t>1906</t>
  </si>
  <si>
    <t>LE LOGISTICA ESPECIALIZADA LTDA</t>
  </si>
  <si>
    <t>55.980.684/0006-31</t>
  </si>
  <si>
    <t>MG</t>
  </si>
  <si>
    <t>62.462.015/0015-24</t>
  </si>
  <si>
    <t>10.588.595/0013-35</t>
  </si>
  <si>
    <t>45.985.371/0109-28</t>
  </si>
  <si>
    <t>ER</t>
  </si>
  <si>
    <t>2908</t>
  </si>
  <si>
    <t>05.868.278/0001-07</t>
  </si>
  <si>
    <t>ED</t>
  </si>
  <si>
    <t>1202</t>
  </si>
  <si>
    <t>UNIMED FORTALEZA SOCIEDADE COOPERATIVA MEDICA LTDA</t>
  </si>
  <si>
    <t>51.026.288/0001-04</t>
  </si>
  <si>
    <t>LIFT COMPLEXO SAÚDE LTDA</t>
  </si>
  <si>
    <t>05.868.278/0002-80</t>
  </si>
  <si>
    <t>2202</t>
  </si>
  <si>
    <t>08958628000297</t>
  </si>
  <si>
    <t>2152</t>
  </si>
  <si>
    <t>61.286.647/0010-07</t>
  </si>
  <si>
    <t>60.665.981/0009-75</t>
  </si>
  <si>
    <t>UNIAO QUIMICA FARMACEUTICA NACIONAL S/A</t>
  </si>
  <si>
    <t>05.868.278/0041-96</t>
  </si>
  <si>
    <t>63.554.067/0191-07</t>
  </si>
  <si>
    <t>AM</t>
  </si>
  <si>
    <t>HAPVIDA ASSISTENCIA MEDICA S.A.</t>
  </si>
  <si>
    <t>18.459.628/0097-67</t>
  </si>
  <si>
    <t>45.985.371/0001-08</t>
  </si>
  <si>
    <t>2910</t>
  </si>
  <si>
    <t>15.126.437/0014-68</t>
  </si>
  <si>
    <t>EBSERH COMPLEXO HOSPITALAR DO CEARA</t>
  </si>
  <si>
    <t>74.031.865/0001-51</t>
  </si>
  <si>
    <t>FUNDO ESTADUAL DE SAÚDE - CE</t>
  </si>
  <si>
    <t>35.716.166/0001-93</t>
  </si>
  <si>
    <t>HOSPITAL DE AVILA LTDA</t>
  </si>
  <si>
    <t>08.958.628/0003-78</t>
  </si>
  <si>
    <t>61.230.314/0009-22</t>
  </si>
  <si>
    <t>52.180.905/0002-75</t>
  </si>
  <si>
    <t>ASSOCIACAO ADVENTISTA NOROESTE DE ASSISTENCIA A SAUDE</t>
  </si>
  <si>
    <t>05.452.889/0001-61</t>
  </si>
  <si>
    <t>1907</t>
  </si>
  <si>
    <t>43.566.371/0001-48</t>
  </si>
  <si>
    <t>00.442.619/0001-56</t>
  </si>
  <si>
    <t>MA</t>
  </si>
  <si>
    <t>2949</t>
  </si>
  <si>
    <t>CLINISON DIAGNOSTICOS LTDA</t>
  </si>
  <si>
    <t>15.126.437/0016-20</t>
  </si>
  <si>
    <t>EMPRESA BRASILEIRA DE SERVIÇOS HOSPITALARES - EBSERH</t>
  </si>
  <si>
    <t>44.649.812/0284-90</t>
  </si>
  <si>
    <t>NOTRE DAME INTERMEDICA SAUDE S.A.</t>
  </si>
  <si>
    <t>63.554.067/0300-03</t>
  </si>
  <si>
    <t>63.554.067/0237-24</t>
  </si>
  <si>
    <t>GO</t>
  </si>
  <si>
    <t>08958628000106</t>
  </si>
  <si>
    <t>1403</t>
  </si>
  <si>
    <t>33.009.945/0002-04</t>
  </si>
  <si>
    <t>61363032001541</t>
  </si>
  <si>
    <t>30.079.461/0001-62</t>
  </si>
  <si>
    <t>CASA DE SAUDE E MATERNIDADE SANTA MARTHA SA</t>
  </si>
  <si>
    <t>00.394.502/0067-70</t>
  </si>
  <si>
    <t>COMANDO DA MARINHA</t>
  </si>
  <si>
    <t>08.157.293/0001-27</t>
  </si>
  <si>
    <t>ES</t>
  </si>
  <si>
    <t>44.649.812/0069-26</t>
  </si>
  <si>
    <t>07.265.515/0005-96</t>
  </si>
  <si>
    <t>INSTITUTO DO CANCER DO CEARA</t>
  </si>
  <si>
    <t>02.433.631/0001-20</t>
  </si>
  <si>
    <t>44.269.579/0031-83</t>
  </si>
  <si>
    <t>SEISA SERVICOS INTEGRADOS DE SAUDE LTDA.</t>
  </si>
  <si>
    <t>56.994.502/0026-98</t>
  </si>
  <si>
    <t>03.129.105/0005-67</t>
  </si>
  <si>
    <t>08.474.646/0001-12</t>
  </si>
  <si>
    <t>PR</t>
  </si>
  <si>
    <t>10.269.296/0001-02</t>
  </si>
  <si>
    <t>03.917.989/0001-90</t>
  </si>
  <si>
    <t>1102</t>
  </si>
  <si>
    <t>63.554.067/0302-67</t>
  </si>
  <si>
    <t>08.633.431/0001-05</t>
  </si>
  <si>
    <t>1949</t>
  </si>
  <si>
    <t>16.799.123/0001-74</t>
  </si>
  <si>
    <t>ONCOVIE SERV. DE ONCOLOGIA HEMATOL. E TERAPIA BIOLOGICA LTDA</t>
  </si>
  <si>
    <t>15.800.545/0004-00</t>
  </si>
  <si>
    <t>46.892.210/0001-32</t>
  </si>
  <si>
    <t>07.591.326/0004-22</t>
  </si>
  <si>
    <t>12.307.187/0005-83</t>
  </si>
  <si>
    <t>AL</t>
  </si>
  <si>
    <t>SANTA CASA DE MISERICORDIA DE MACEIO</t>
  </si>
  <si>
    <t>63.554.067/0277-11</t>
  </si>
  <si>
    <t>24.449.225/0002-79</t>
  </si>
  <si>
    <t>UNIMED CARUARU COOPERATIVA DE TRABALHO MEDICO</t>
  </si>
  <si>
    <t>05.816.630/0001-52</t>
  </si>
  <si>
    <t>FUNDO ESTADUAL DE SAÚDE DO ESTADO DA BAHIA</t>
  </si>
  <si>
    <t>10.572.048/0004-70</t>
  </si>
  <si>
    <t>HOSPITAL OTAVIO DE FREITAS</t>
  </si>
  <si>
    <t>08.680.639/0006-81</t>
  </si>
  <si>
    <t>UNIMED JOAO PESSOA COOPERATIVA DE TRABALHO MEDICO</t>
  </si>
  <si>
    <t>00.725.415/0001-22</t>
  </si>
  <si>
    <t>RN</t>
  </si>
  <si>
    <t>ONCOCLINICA SÃO MARCOS S/A</t>
  </si>
  <si>
    <t>18.747.319/0001-40</t>
  </si>
  <si>
    <t>031.432.784-39</t>
  </si>
  <si>
    <t>REGINA CELI DIAS DE SOUZA</t>
  </si>
  <si>
    <t>15.180.961/0001-00</t>
  </si>
  <si>
    <t>LIGA BAHIANA CONTRA O CANCER</t>
  </si>
  <si>
    <t>76.591.049/0001-28</t>
  </si>
  <si>
    <t>27.372.066/0001-69</t>
  </si>
  <si>
    <t>HOSPITAL SÃO RAFAEL S.A</t>
  </si>
  <si>
    <t>04.201.372/0010-28</t>
  </si>
  <si>
    <t>UNIMED BELEM COOPERATIVA DE TRABALHO MEDICO</t>
  </si>
  <si>
    <t>63.554.067/0043-47</t>
  </si>
  <si>
    <t>10.892.164/0001-24</t>
  </si>
  <si>
    <t>REAL HOSPITAL PORTUGUÊS DE BENEFICÊNCIA EM PERNAMBUCO</t>
  </si>
  <si>
    <t>EB</t>
  </si>
  <si>
    <t>08.824.171/0026-03</t>
  </si>
  <si>
    <t>JCM NITEROI REFRIGERACAO LTDA</t>
  </si>
  <si>
    <t>08.380.701/0006-10</t>
  </si>
  <si>
    <t>UNIMED NATAL SOCIEDADE COOPERATIVA DE TRABALHO MEDICO</t>
  </si>
  <si>
    <t>63.554.067/0044-28</t>
  </si>
  <si>
    <t>08.562.523/0001-33</t>
  </si>
  <si>
    <t>HS COR HOSPITAL DO CORACAO DE DUQUE DE CAXIAS LTDA</t>
  </si>
  <si>
    <t>02.561.150/0001-08</t>
  </si>
  <si>
    <t>TRAUMACENTER - SERVICOS MEDICO-HOSPITALARES LTDA</t>
  </si>
  <si>
    <t>08.715.618/0001-40</t>
  </si>
  <si>
    <t>FUNDO MUNICIPAL DE SAUDE</t>
  </si>
  <si>
    <t>11.214.624/0004-70</t>
  </si>
  <si>
    <t>UNIMED RECIFE COOPERATIVA DE TRABALHO MEDICO</t>
  </si>
  <si>
    <t>22.989.698/0001-52</t>
  </si>
  <si>
    <t>VITTA CLINICA DE ONCOLOGIA E HEMATOLOGIA LTDA</t>
  </si>
  <si>
    <t>01.249.217/0001-00</t>
  </si>
  <si>
    <t>EBANO SERVICOS MEDICOS LTDA</t>
  </si>
  <si>
    <t>17.214.840/0001-50</t>
  </si>
  <si>
    <t>CLINICA IBIS - MEDICINA, REUMATOLOGIA E DERMATOLOGIA LTDA</t>
  </si>
  <si>
    <t>42.374.207/0007-61</t>
  </si>
  <si>
    <t>09.039.744/0018-32</t>
  </si>
  <si>
    <t>FUNDACAO GESTAO HOSPITALAR MARTINIANO FERNANDES - FGH</t>
  </si>
  <si>
    <t>1207</t>
  </si>
  <si>
    <t>63.554.067/0403-00</t>
  </si>
  <si>
    <t>02.527.107/0001-18</t>
  </si>
  <si>
    <t>68.949.239/0005-70</t>
  </si>
  <si>
    <t>63.554.067/0303-48</t>
  </si>
  <si>
    <t>DF</t>
  </si>
  <si>
    <t>15.180.714/0005-20</t>
  </si>
  <si>
    <t>UNIVERSIDADE FEDERAL DA BAHIA</t>
  </si>
  <si>
    <t>10.562.575/0002-32</t>
  </si>
  <si>
    <t>HOSPITAL GERAL DE SALVADOR</t>
  </si>
  <si>
    <t>334.431.904-30</t>
  </si>
  <si>
    <t>GERALDO VIEIRA DE MELO JÚNIOR</t>
  </si>
  <si>
    <t>09.192.486/0001-81</t>
  </si>
  <si>
    <t xml:space="preserve">HOSPITAL SANTA TERESINHA LTDA </t>
  </si>
  <si>
    <t>51.193.208/0001-05</t>
  </si>
  <si>
    <t>MED FAST LTDA</t>
  </si>
  <si>
    <t>45987013000649</t>
  </si>
  <si>
    <t>2552</t>
  </si>
  <si>
    <t>35.650.324/0001-50</t>
  </si>
  <si>
    <t>CARDIODIAGNOSTICO LTDA</t>
  </si>
  <si>
    <t>07.272.404/0001-83</t>
  </si>
  <si>
    <t>CLIN DE END E CIR DIGESTIVA DR EDGARD NADRA ARY LTDA</t>
  </si>
  <si>
    <t>107.847.734-59</t>
  </si>
  <si>
    <t>HYGOR DUARTE DE LEMOS</t>
  </si>
  <si>
    <t>089.515.414-52</t>
  </si>
  <si>
    <t>DANILO FRANÇA MOURA</t>
  </si>
  <si>
    <t>060.408.564-83</t>
  </si>
  <si>
    <t>MARINA ARCOVERDE AREIAS</t>
  </si>
  <si>
    <t>10.588.595/0010-92</t>
  </si>
  <si>
    <t>set</t>
  </si>
  <si>
    <t>Pendente</t>
  </si>
  <si>
    <t>ago</t>
  </si>
  <si>
    <t>Número NFe Referenciada</t>
  </si>
  <si>
    <t>Remetente</t>
  </si>
  <si>
    <t>Emitente</t>
  </si>
  <si>
    <t>UF Origem</t>
  </si>
  <si>
    <t>Tipo do CTe</t>
  </si>
  <si>
    <t>Criada em</t>
  </si>
  <si>
    <t>Relação</t>
  </si>
  <si>
    <t>Origem</t>
  </si>
  <si>
    <t>Status</t>
  </si>
  <si>
    <t>Valor Total da Mercadoria</t>
  </si>
  <si>
    <t>Tipo do serviço</t>
  </si>
  <si>
    <t>Data de Cancelamento</t>
  </si>
  <si>
    <t>UNIDOCK S ASSESSORIA E LOGISTICA DE MATERIAIS LTDA</t>
  </si>
  <si>
    <t>Normal</t>
  </si>
  <si>
    <t>Destinatário</t>
  </si>
  <si>
    <t>SEFAZ</t>
  </si>
  <si>
    <t>Autorizada</t>
  </si>
  <si>
    <t>CHIESI FARMACEUTICA LTDA</t>
  </si>
  <si>
    <t>LOGIC PHARMA LOGISTICA E ARMAZENS GERAIS LTDA</t>
  </si>
  <si>
    <t>UNIDOCKS ASSESSORIA E LOGISTICA DE MATERIAIS LTDA</t>
  </si>
  <si>
    <t>ANDREANI LOGISTICA LTDA - EMBU</t>
  </si>
  <si>
    <t>AMPLA LOGISTICA LTDA</t>
  </si>
  <si>
    <t>Destinatário, Recebedor</t>
  </si>
  <si>
    <t>Redespacho</t>
  </si>
  <si>
    <t>NOVARTIS BIOCIENCIAS S.A</t>
  </si>
  <si>
    <t>BIOMEDICAL DISTRIBUTION MERCOSUR LTDA</t>
  </si>
  <si>
    <t>Abbvie</t>
  </si>
  <si>
    <t>Complemento de Valores</t>
  </si>
  <si>
    <t>TRANSCOURIER LTDA</t>
  </si>
  <si>
    <t>GABISA MEDICAL INTERNATIONAL S A</t>
  </si>
  <si>
    <t>TNT MERCURIO CARGAS E ENCOMENDAS EX</t>
  </si>
  <si>
    <t>Cancelada</t>
  </si>
  <si>
    <t>ONCOEXO DISTRIBUIDORA DE MEDICAMENTOS LTDA</t>
  </si>
  <si>
    <t>AZUL LINHAS AEREAS BRASILEIRAS SA</t>
  </si>
  <si>
    <t>UNICARGO TRANSPORTES E CARGAS LTDA</t>
  </si>
  <si>
    <t>CELLTRION HEALTHCARE DISTRIBUICAO DE PRODUTOS FARMACEUTICOS</t>
  </si>
  <si>
    <t>FORTALEZA LOGISTICA - MATRIZ</t>
  </si>
  <si>
    <t>Subcontratação</t>
  </si>
  <si>
    <t>UNIAO QUIMICA FARMACEUTICA NAC</t>
  </si>
  <si>
    <t>TRANSPORTADORA BARBARENSE LTDA</t>
  </si>
  <si>
    <t>AMPLA LOGISTICA EIRELI</t>
  </si>
  <si>
    <t>AMAZON TRANSPORTES LTDA</t>
  </si>
  <si>
    <t>FL BRASIL HOLDING LOGISTICA E TRANSPORTE LTDA</t>
  </si>
  <si>
    <t>CLAUDIONOR BASILIO DA SILVA ME</t>
  </si>
  <si>
    <t>VANESSA NILSEN DE OLIVEIRA</t>
  </si>
  <si>
    <t>JET EXPRESS BRAZIL LTDA</t>
  </si>
  <si>
    <t>MBO CARGO TRANSPORTES INTERNACIONAIS LTDA</t>
  </si>
  <si>
    <t>BIOMEDICAL DISTRIBUTION MERCOSUL LTDA</t>
  </si>
  <si>
    <t>GABRIEL ABREU CARLOS</t>
  </si>
  <si>
    <t>3M DO BRASIL LTDA - MATRIZ</t>
  </si>
  <si>
    <t>BRASILOG TRANSPORTES RODOVIARIOS LTDA.</t>
  </si>
  <si>
    <t>ORGANON FARMACEUTICA LTDA.</t>
  </si>
  <si>
    <t>ONCOEXO DISTRIBUIDORA DE MEDI</t>
  </si>
  <si>
    <t>GOL LINHAS AEREAS SA</t>
  </si>
  <si>
    <t>MED PLASTICOS EIRELI ME</t>
  </si>
  <si>
    <t>ATUAL CARGAS TRANSPORTES</t>
  </si>
  <si>
    <t>ASTELLAS FARMA BRASIL IMP E DISTRIB DE M</t>
  </si>
  <si>
    <t>INTEC INT NAC TRANS ENC CARGAS</t>
  </si>
  <si>
    <t>FARMA LOGISTICA E ARMAZENS GERAIS LTDA</t>
  </si>
  <si>
    <t>Bayer S.A. Barueri Ceci Ii</t>
  </si>
  <si>
    <t>SAFETYLOG LOGISTICA EMPRESARIAL LTDA</t>
  </si>
  <si>
    <t>UNITED MEDICAL LTDA GO</t>
  </si>
  <si>
    <t>DE SANTA TRANSPORTES RODOVIARIO DE CARGAS FILIAL</t>
  </si>
  <si>
    <t>Abbvie Farmaceutica Ltda</t>
  </si>
  <si>
    <t>SANOFI MEDLEY FARMAUCEUTICA LTDA</t>
  </si>
  <si>
    <t>CELLTRION HEALTHCARE DISTR DE PROD FARMAC DO BRASI</t>
  </si>
  <si>
    <t>AEX LOGISTICA EXPRESSA LTDA</t>
  </si>
  <si>
    <t>FRIOVIX COMERCIO DE REFRIGERACAO LTDA</t>
  </si>
  <si>
    <t>COOPTRANSLOG COOPERATIVA DE TRANSPORTE, LOGISTICA E DISTRIBU</t>
  </si>
  <si>
    <t>BH IMPORTSRO LTDA</t>
  </si>
  <si>
    <t>MAGALU LOG SERVICOS LOGISTICOS LTDA</t>
  </si>
  <si>
    <t>ONCOEXO DISTRIBUIDORA DE MEDICAMENTOS LTDA - PE</t>
  </si>
  <si>
    <t>Bayer_80</t>
  </si>
  <si>
    <t>GABISA MEDICAL INTERNATIONAL SA</t>
  </si>
  <si>
    <t>UNIAO QUIMICA FARMACEUTICA NACIONAL S A</t>
  </si>
  <si>
    <t>SANDRO DE LIMA OLIVEIRA</t>
  </si>
  <si>
    <t>INTEC INTEGRACAO NAC. TRANSP. ENC. CARGAS</t>
  </si>
  <si>
    <t>JOAO PAULO CALIXTO</t>
  </si>
  <si>
    <t>EXPRESSLOG ENTREGAS RAPIDAS LTDA</t>
  </si>
  <si>
    <t>SHARK TRANSPORTE DE CARGAS EIRELI  ME</t>
  </si>
  <si>
    <t>SHARK TRANSPORTE DE CARGAS LTDA ME</t>
  </si>
  <si>
    <t>ONCOEXO DIST DE MEDICAMENTOS LTDA</t>
  </si>
  <si>
    <t>ADIUM S. A.</t>
  </si>
  <si>
    <t>GLAXOSMITHKLINE BRASIL LTDA - GSK</t>
  </si>
  <si>
    <t>INTEC INTEGRACAO NAC.TRANSP.ENC.CARGAS</t>
  </si>
  <si>
    <t>SHARK TRANSPORTE DE CARGAS EIRELI</t>
  </si>
  <si>
    <t>WORLD IN MOTION TRANSPORTES LTDA</t>
  </si>
  <si>
    <t>LIBBS FARM LTDA</t>
  </si>
  <si>
    <t>TRANS MODEL TRANSPORTES URGENTES LTDA</t>
  </si>
  <si>
    <t>ATIVA DISTR E LOGISTICA LTDA</t>
  </si>
  <si>
    <t>Destinatário, Expedidor</t>
  </si>
  <si>
    <t>LOGMED ARMAZENAGEM E LOGISTICA LTDA</t>
  </si>
  <si>
    <t>INTEC INTEGRACAO NACIONAL DE TRANSPORTES</t>
  </si>
  <si>
    <t>SANDOZ DO BRASIL IND FARMACEUTICA LTDA</t>
  </si>
  <si>
    <t>DMTS SOLUCOES EM LOGISTICA LTDA</t>
  </si>
  <si>
    <t>J. C. M. NITEROI REFRIGERACAO LTDA</t>
  </si>
  <si>
    <t>BOMFIM CARGAS E ENCOMENDAS LTDA</t>
  </si>
  <si>
    <t>SANDOZ DO BRASIL</t>
  </si>
  <si>
    <t>GABISA MEDICAL INTERNATIONAL LTDA - EPP</t>
  </si>
  <si>
    <t>BRASPRESS TRANSPORTES URGENTES LTDA</t>
  </si>
  <si>
    <t>LABORATORIOS SERVIER DO BRASIL LTDA</t>
  </si>
  <si>
    <t>AGIFLEX TRANSPORTES DE CARGAS LTDA</t>
  </si>
  <si>
    <t>DHL LOGISTICS BRAZIL LTDA</t>
  </si>
  <si>
    <t>FUNDACAO PUBLICA ESTADUAL HOSPITAL DE CLNICAS GASPAR VIANNA</t>
  </si>
  <si>
    <t>FRANCIELE OLIVEIRA MAZARIN</t>
  </si>
  <si>
    <t>TERUMO MEDICAL DO BRASIL LTDA.</t>
  </si>
  <si>
    <t>VIA EXPRESSA LOGISTICA E ARMAZENAGEM LTDA</t>
  </si>
  <si>
    <t>NATCOFARMA DO BR LTDA</t>
  </si>
  <si>
    <t>JAMEF TRANSPORTES LTDA - CWB</t>
  </si>
  <si>
    <t>BAYER_80</t>
  </si>
  <si>
    <t>STELLANTIS AUTOMOVEIS BRASIL LTDA</t>
  </si>
  <si>
    <t>SADA TRANSPORTES E ARMAZENAGENS LTDA</t>
  </si>
  <si>
    <t>DFLOG - TRANSPORTE DE CARGAS LTDA ME</t>
  </si>
  <si>
    <t>BSBDF TRANSPORTES DE CARGAS LTDA</t>
  </si>
  <si>
    <t>NORDLOG EXPRESS TRANSPORTE DE CARGAS</t>
  </si>
  <si>
    <t>LE LOGISTICA ESPECIALIZADA LT</t>
  </si>
  <si>
    <t>ASPEN PHARMA IND FARMAC LTDA</t>
  </si>
  <si>
    <t>ACERTA EXPRESS TRANSPORTES DE CARGAS AEREAS E RODOVIARIAS EI</t>
  </si>
  <si>
    <t>105095 - Bayer S.A</t>
  </si>
  <si>
    <t>VTC OPERADORA LOGISTICA LTDA</t>
  </si>
  <si>
    <t>NOTRE DAME INTERMEDICA SAUDE SA</t>
  </si>
  <si>
    <t>SHARK TRANSPORTE DE CARGAS LTDA</t>
  </si>
  <si>
    <t>ROCHE GYN - FATURADO</t>
  </si>
  <si>
    <t>CTE</t>
  </si>
  <si>
    <t>Dt. CTE</t>
  </si>
  <si>
    <t>COD. PROD.</t>
  </si>
  <si>
    <t>PRODUTO</t>
  </si>
  <si>
    <t>média</t>
  </si>
  <si>
    <t>CAVILON CREME BARREIRA GBR 92G</t>
  </si>
  <si>
    <t>C  3M FIXADOR TUBOS SONDAS NASAL</t>
  </si>
  <si>
    <t>COBAN NL 2082 50MMX4.5M</t>
  </si>
  <si>
    <t xml:space="preserve">1547R STERI STRIP 12X100M 50E </t>
  </si>
  <si>
    <t>2862 MEDIPORE H BR (5CMX4 M) CX C/24</t>
  </si>
  <si>
    <t>2864 MEDIPORE H BR (10CMX4 M) CX C/24</t>
  </si>
  <si>
    <t>1610 FIXADOR CATETER C/100 5CMX5,7CM</t>
  </si>
  <si>
    <t>33024 SONDA P/ GAST PERC C/B 24FR</t>
  </si>
  <si>
    <t>C.P.A.P. NASAL GMI ATÉ 1000 G</t>
  </si>
  <si>
    <t>GABIPORT CAT. TOTAL. IMPLAN.05 FR PED</t>
  </si>
  <si>
    <t>GABIPORT CAT. TOTAL. IMPLAN.07 FR -AD</t>
  </si>
  <si>
    <t>GABIPORT CAT. TOTAL. IMPLAN.07 FR-PED</t>
  </si>
  <si>
    <t>DETERGENTE ENZIMATICO 5L</t>
  </si>
  <si>
    <t>CAVILON LIMP. PELE S/ ENXAGUE 250ML</t>
  </si>
  <si>
    <t>GENLIBBS 200G CT 1 FA OR</t>
  </si>
  <si>
    <t xml:space="preserve">2861 MEDIPORE H BR(2,5CMX4.0M) CX C/ 48 </t>
  </si>
  <si>
    <t>CAVILON CREME BARREIRA GBR 28G</t>
  </si>
  <si>
    <t>COBAN NL 2083 75 MMX4.5</t>
  </si>
  <si>
    <t>ATTEST 1492 VAPOR CX C/ 50</t>
  </si>
  <si>
    <t>XOLAIR PFS 150MG</t>
  </si>
  <si>
    <t>COBAN NL 2084 100MMX4.5</t>
  </si>
  <si>
    <t xml:space="preserve">TIPA300WY01 TER EQU INF INTR </t>
  </si>
  <si>
    <t>CALQUENCE TAB 100MG C/60 CAPS</t>
  </si>
  <si>
    <t>TAZOCIN 4,5G</t>
  </si>
  <si>
    <t>ENBREL PEN PFS 50MG/ML SOL INJ C/ 4SER</t>
  </si>
  <si>
    <t>KIT P/ GAST ENDO C/ AGULHA PS PEG CLINY</t>
  </si>
  <si>
    <t>45006 SONDA GABIFOLLEY DUAS VIAS C/B 6FR</t>
  </si>
  <si>
    <t>3391GBR CAVILON CREME BARREIRA 28G</t>
  </si>
  <si>
    <t>3392GRB CAVILON CREME BARREIRA 92G</t>
  </si>
  <si>
    <t>ILARIS 150 MG/ML SOL INJ CT 1 FA X1</t>
  </si>
  <si>
    <t>KIT HEMCIBRA</t>
  </si>
  <si>
    <t>FAULDFLUOR SOL INJ 2,5 G/50ML CX C/1 FA</t>
  </si>
  <si>
    <t>FAULDFLUOR SOL INJ 500 MG/10ML C/5 FA</t>
  </si>
  <si>
    <t>VIVAXXIA 500MG CX C/1FA C/ 50ML</t>
  </si>
  <si>
    <t>TM20XENC EQUIPO ENTERAL EM CRUZ</t>
  </si>
  <si>
    <t>BEVYX 25 MG/ML SOL X 16 ML</t>
  </si>
  <si>
    <t>BEVYX 25 MG/ML X 4ML</t>
  </si>
  <si>
    <t>34923 - CATETER LIFE-PORT INFANTIL 7,5F</t>
  </si>
  <si>
    <t>VYNDAQEL 20MG CAP C/30</t>
  </si>
  <si>
    <t>6001.05.10 BLENTA PORT 5FR INFANTIL</t>
  </si>
  <si>
    <t>9066/711 DDK PUBA ECO MINI HMEF</t>
  </si>
  <si>
    <t>Previsão de entrega</t>
  </si>
  <si>
    <t>Previsão de entrega - Bruto</t>
  </si>
  <si>
    <t>lead time</t>
  </si>
  <si>
    <t>De 1</t>
  </si>
  <si>
    <t>Para</t>
  </si>
  <si>
    <t>Aspen</t>
  </si>
  <si>
    <t>Bayer</t>
  </si>
  <si>
    <t>Moksha8</t>
  </si>
  <si>
    <t>Astellas</t>
  </si>
  <si>
    <t>Novartis</t>
  </si>
  <si>
    <t>Libbs</t>
  </si>
  <si>
    <t>Adium</t>
  </si>
  <si>
    <t>Celltrion</t>
  </si>
  <si>
    <t>Apsen</t>
  </si>
  <si>
    <t>Mylan</t>
  </si>
  <si>
    <t>União Quimica</t>
  </si>
  <si>
    <t>Chiesi</t>
  </si>
  <si>
    <t>Sanofi</t>
  </si>
  <si>
    <t>Eli Lilly</t>
  </si>
  <si>
    <t>Organon</t>
  </si>
  <si>
    <t>Oncoexo</t>
  </si>
  <si>
    <t>Pfizer</t>
  </si>
  <si>
    <t>Natcofarma</t>
  </si>
  <si>
    <t>Blenta</t>
  </si>
  <si>
    <t>SC Distribuidora</t>
  </si>
  <si>
    <t>GVS</t>
  </si>
  <si>
    <t>United</t>
  </si>
  <si>
    <t>Sandoz</t>
  </si>
  <si>
    <t>Servier</t>
  </si>
  <si>
    <t>Badeia</t>
  </si>
  <si>
    <t>Roche</t>
  </si>
  <si>
    <t>MB Medical</t>
  </si>
  <si>
    <t>Intersurgical</t>
  </si>
  <si>
    <t>Terumo</t>
  </si>
  <si>
    <t>Fortecare</t>
  </si>
  <si>
    <t>IBEG</t>
  </si>
  <si>
    <t>De 2</t>
  </si>
  <si>
    <t>ONCOEXO</t>
  </si>
  <si>
    <t>De_Para</t>
  </si>
  <si>
    <t>Previsão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</si>
</sst>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9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0" fillId="3" borderId="0" xfId="0" applyFill="1"/>
    <xf numFmtId="2" fontId="0" fillId="0" borderId="0" xfId="0" applyNumberFormat="1"/>
    <xf numFmtId="1" fontId="0" fillId="0" borderId="0" xfId="0" applyNumberFormat="1"/>
    <xf numFmtId="0" fontId="2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5" borderId="1" xfId="0" applyFont="1" applyFill="1" applyBorder="1"/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5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2" formatCode="0.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RINFOR\Downloads\PLANILHA%20LEADTIME%20LABORATORIO.xlsx" TargetMode="External"/><Relationship Id="rId1" Type="http://schemas.openxmlformats.org/officeDocument/2006/relationships/externalLinkPath" Target="/Users/GRINFOR/Downloads/PLANILHA%20LEADTIME%20LABORATO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ADTIME"/>
      <sheetName val="Planilha2"/>
      <sheetName val="Planilha1"/>
      <sheetName val="DATA CHEGADA (ROTINA 296)"/>
      <sheetName val="CTE (ARQUIVEI)"/>
    </sheetNames>
    <sheetDataSet>
      <sheetData sheetId="0"/>
      <sheetData sheetId="1">
        <row r="1">
          <cell r="E1" t="str">
            <v>COD. PROD.</v>
          </cell>
          <cell r="N1" t="str">
            <v>LEAD - CTE X CHEGADA PRODUTO</v>
          </cell>
        </row>
        <row r="2">
          <cell r="E2">
            <v>2905</v>
          </cell>
          <cell r="N2">
            <v>1</v>
          </cell>
        </row>
        <row r="3">
          <cell r="E3">
            <v>2906</v>
          </cell>
          <cell r="N3">
            <v>1</v>
          </cell>
        </row>
        <row r="4">
          <cell r="E4">
            <v>2547</v>
          </cell>
          <cell r="N4">
            <v>1</v>
          </cell>
        </row>
        <row r="5">
          <cell r="E5">
            <v>2905</v>
          </cell>
          <cell r="N5">
            <v>1</v>
          </cell>
        </row>
        <row r="6">
          <cell r="E6">
            <v>2906</v>
          </cell>
          <cell r="N6">
            <v>1</v>
          </cell>
        </row>
        <row r="7">
          <cell r="E7">
            <v>2538</v>
          </cell>
          <cell r="N7">
            <v>1</v>
          </cell>
        </row>
        <row r="8">
          <cell r="E8">
            <v>2592</v>
          </cell>
          <cell r="N8">
            <v>1</v>
          </cell>
        </row>
        <row r="9">
          <cell r="E9">
            <v>2544</v>
          </cell>
          <cell r="N9">
            <v>1</v>
          </cell>
        </row>
        <row r="10">
          <cell r="E10">
            <v>2572</v>
          </cell>
          <cell r="N10">
            <v>1</v>
          </cell>
        </row>
        <row r="11">
          <cell r="E11">
            <v>2568</v>
          </cell>
          <cell r="N11">
            <v>1</v>
          </cell>
        </row>
        <row r="12">
          <cell r="E12">
            <v>3023</v>
          </cell>
          <cell r="N12">
            <v>1</v>
          </cell>
        </row>
        <row r="13">
          <cell r="E13">
            <v>2551</v>
          </cell>
          <cell r="N13">
            <v>1</v>
          </cell>
        </row>
        <row r="14">
          <cell r="E14">
            <v>2554</v>
          </cell>
          <cell r="N14">
            <v>1</v>
          </cell>
        </row>
        <row r="15">
          <cell r="E15">
            <v>2589</v>
          </cell>
          <cell r="N15">
            <v>1</v>
          </cell>
        </row>
        <row r="16">
          <cell r="E16">
            <v>2555</v>
          </cell>
          <cell r="N16">
            <v>1</v>
          </cell>
        </row>
        <row r="17">
          <cell r="E17">
            <v>2415</v>
          </cell>
          <cell r="N17">
            <v>1</v>
          </cell>
        </row>
        <row r="18">
          <cell r="E18">
            <v>1457</v>
          </cell>
          <cell r="N18">
            <v>1</v>
          </cell>
        </row>
        <row r="19">
          <cell r="E19">
            <v>3431</v>
          </cell>
          <cell r="N19">
            <v>1</v>
          </cell>
        </row>
        <row r="20">
          <cell r="E20">
            <v>2415</v>
          </cell>
          <cell r="N20">
            <v>1</v>
          </cell>
        </row>
        <row r="21">
          <cell r="E21">
            <v>3280</v>
          </cell>
          <cell r="N21">
            <v>1</v>
          </cell>
        </row>
        <row r="22">
          <cell r="E22">
            <v>3431</v>
          </cell>
          <cell r="N22">
            <v>1</v>
          </cell>
        </row>
        <row r="23">
          <cell r="E23">
            <v>3431</v>
          </cell>
          <cell r="N23">
            <v>1</v>
          </cell>
        </row>
        <row r="24">
          <cell r="E24">
            <v>3431</v>
          </cell>
          <cell r="N24">
            <v>1</v>
          </cell>
        </row>
        <row r="25">
          <cell r="E25">
            <v>3431</v>
          </cell>
          <cell r="N25">
            <v>1</v>
          </cell>
        </row>
        <row r="26">
          <cell r="E26">
            <v>2415</v>
          </cell>
          <cell r="N26">
            <v>1</v>
          </cell>
        </row>
        <row r="27">
          <cell r="E27">
            <v>3431</v>
          </cell>
          <cell r="N27">
            <v>1</v>
          </cell>
        </row>
        <row r="28">
          <cell r="E28">
            <v>3431</v>
          </cell>
          <cell r="N28">
            <v>1</v>
          </cell>
        </row>
        <row r="29">
          <cell r="E29">
            <v>1360</v>
          </cell>
          <cell r="N29">
            <v>1</v>
          </cell>
        </row>
        <row r="30">
          <cell r="E30">
            <v>3431</v>
          </cell>
          <cell r="N30">
            <v>1</v>
          </cell>
        </row>
        <row r="31">
          <cell r="E31">
            <v>3431</v>
          </cell>
          <cell r="N31">
            <v>1</v>
          </cell>
        </row>
        <row r="32">
          <cell r="E32">
            <v>3431</v>
          </cell>
          <cell r="N32">
            <v>1</v>
          </cell>
        </row>
        <row r="33">
          <cell r="E33">
            <v>3431</v>
          </cell>
          <cell r="N33">
            <v>1</v>
          </cell>
        </row>
        <row r="34">
          <cell r="E34">
            <v>3115</v>
          </cell>
          <cell r="N34">
            <v>1</v>
          </cell>
        </row>
        <row r="35">
          <cell r="E35">
            <v>1057</v>
          </cell>
          <cell r="N35">
            <v>1</v>
          </cell>
        </row>
        <row r="36">
          <cell r="E36">
            <v>3114</v>
          </cell>
          <cell r="N36">
            <v>1</v>
          </cell>
        </row>
        <row r="37">
          <cell r="E37">
            <v>2940</v>
          </cell>
          <cell r="N37">
            <v>1</v>
          </cell>
        </row>
        <row r="38">
          <cell r="E38">
            <v>2938</v>
          </cell>
          <cell r="N38">
            <v>1</v>
          </cell>
        </row>
        <row r="39">
          <cell r="E39">
            <v>2926</v>
          </cell>
          <cell r="N39">
            <v>1</v>
          </cell>
        </row>
        <row r="40">
          <cell r="E40">
            <v>2921</v>
          </cell>
          <cell r="N40">
            <v>1</v>
          </cell>
        </row>
        <row r="41">
          <cell r="E41">
            <v>2932</v>
          </cell>
          <cell r="N41">
            <v>1</v>
          </cell>
        </row>
        <row r="42">
          <cell r="E42">
            <v>2940</v>
          </cell>
          <cell r="N42">
            <v>1</v>
          </cell>
        </row>
        <row r="43">
          <cell r="E43">
            <v>2938</v>
          </cell>
          <cell r="N43">
            <v>1</v>
          </cell>
        </row>
        <row r="44">
          <cell r="E44">
            <v>2926</v>
          </cell>
          <cell r="N44">
            <v>1</v>
          </cell>
        </row>
        <row r="45">
          <cell r="E45">
            <v>2921</v>
          </cell>
          <cell r="N45">
            <v>1</v>
          </cell>
        </row>
        <row r="46">
          <cell r="E46">
            <v>2920</v>
          </cell>
          <cell r="N46">
            <v>1</v>
          </cell>
        </row>
        <row r="47">
          <cell r="E47">
            <v>2920</v>
          </cell>
          <cell r="N47">
            <v>1</v>
          </cell>
        </row>
        <row r="48">
          <cell r="E48">
            <v>1472</v>
          </cell>
          <cell r="N48">
            <v>1</v>
          </cell>
        </row>
        <row r="49">
          <cell r="E49">
            <v>3431</v>
          </cell>
          <cell r="N49">
            <v>1</v>
          </cell>
        </row>
        <row r="50">
          <cell r="E50">
            <v>3431</v>
          </cell>
          <cell r="N50">
            <v>1</v>
          </cell>
        </row>
        <row r="51">
          <cell r="E51">
            <v>3431</v>
          </cell>
          <cell r="N51">
            <v>1</v>
          </cell>
        </row>
        <row r="52">
          <cell r="E52">
            <v>3431</v>
          </cell>
          <cell r="N52">
            <v>1</v>
          </cell>
        </row>
        <row r="53">
          <cell r="E53">
            <v>3431</v>
          </cell>
          <cell r="N53">
            <v>1</v>
          </cell>
        </row>
        <row r="54">
          <cell r="E54">
            <v>3431</v>
          </cell>
          <cell r="N54">
            <v>1</v>
          </cell>
        </row>
        <row r="55">
          <cell r="E55">
            <v>1057</v>
          </cell>
          <cell r="N55">
            <v>1</v>
          </cell>
        </row>
        <row r="56">
          <cell r="E56">
            <v>3282</v>
          </cell>
          <cell r="N56">
            <v>1</v>
          </cell>
        </row>
        <row r="57">
          <cell r="E57">
            <v>1472</v>
          </cell>
          <cell r="N57">
            <v>1</v>
          </cell>
        </row>
        <row r="58">
          <cell r="E58">
            <v>2920</v>
          </cell>
          <cell r="N58">
            <v>1</v>
          </cell>
        </row>
        <row r="59">
          <cell r="E59">
            <v>2921</v>
          </cell>
          <cell r="N59">
            <v>1</v>
          </cell>
        </row>
        <row r="60">
          <cell r="E60">
            <v>2920</v>
          </cell>
          <cell r="N60">
            <v>1</v>
          </cell>
        </row>
        <row r="61">
          <cell r="E61">
            <v>1344</v>
          </cell>
          <cell r="N61">
            <v>1</v>
          </cell>
        </row>
        <row r="62">
          <cell r="E62">
            <v>1472</v>
          </cell>
          <cell r="N62">
            <v>1</v>
          </cell>
        </row>
        <row r="63">
          <cell r="E63">
            <v>2918</v>
          </cell>
          <cell r="N63">
            <v>1</v>
          </cell>
        </row>
        <row r="64">
          <cell r="E64">
            <v>3114</v>
          </cell>
          <cell r="N64">
            <v>1</v>
          </cell>
        </row>
        <row r="65">
          <cell r="E65">
            <v>3115</v>
          </cell>
          <cell r="N65">
            <v>1</v>
          </cell>
        </row>
        <row r="66">
          <cell r="E66">
            <v>2415</v>
          </cell>
          <cell r="N66">
            <v>1</v>
          </cell>
        </row>
        <row r="67">
          <cell r="E67">
            <v>3280</v>
          </cell>
          <cell r="N67">
            <v>1</v>
          </cell>
        </row>
        <row r="68">
          <cell r="E68">
            <v>2849</v>
          </cell>
          <cell r="N68">
            <v>1</v>
          </cell>
        </row>
        <row r="69">
          <cell r="E69">
            <v>3115</v>
          </cell>
          <cell r="N69">
            <v>1</v>
          </cell>
        </row>
        <row r="70">
          <cell r="E70">
            <v>3282</v>
          </cell>
          <cell r="N70">
            <v>1</v>
          </cell>
        </row>
        <row r="71">
          <cell r="E71">
            <v>2415</v>
          </cell>
          <cell r="N71">
            <v>1</v>
          </cell>
        </row>
        <row r="72">
          <cell r="E72">
            <v>3280</v>
          </cell>
          <cell r="N72">
            <v>1</v>
          </cell>
        </row>
        <row r="73">
          <cell r="E73">
            <v>1098</v>
          </cell>
          <cell r="N73">
            <v>1</v>
          </cell>
        </row>
        <row r="74">
          <cell r="E74">
            <v>3282</v>
          </cell>
          <cell r="N74">
            <v>1</v>
          </cell>
        </row>
        <row r="75">
          <cell r="E75">
            <v>3007</v>
          </cell>
          <cell r="N75">
            <v>1</v>
          </cell>
        </row>
        <row r="76">
          <cell r="E76">
            <v>3114</v>
          </cell>
          <cell r="N76">
            <v>1</v>
          </cell>
        </row>
        <row r="77">
          <cell r="E77">
            <v>3115</v>
          </cell>
          <cell r="N77">
            <v>1</v>
          </cell>
        </row>
        <row r="78">
          <cell r="E78">
            <v>2829</v>
          </cell>
          <cell r="N78">
            <v>1</v>
          </cell>
        </row>
        <row r="79">
          <cell r="E79">
            <v>1579</v>
          </cell>
          <cell r="N79">
            <v>1</v>
          </cell>
        </row>
        <row r="80">
          <cell r="E80">
            <v>2415</v>
          </cell>
          <cell r="N80">
            <v>1</v>
          </cell>
        </row>
        <row r="81">
          <cell r="E81">
            <v>2940</v>
          </cell>
          <cell r="N81">
            <v>2</v>
          </cell>
        </row>
        <row r="82">
          <cell r="E82">
            <v>2940</v>
          </cell>
          <cell r="N82">
            <v>2</v>
          </cell>
        </row>
        <row r="83">
          <cell r="E83">
            <v>2940</v>
          </cell>
          <cell r="N83">
            <v>2</v>
          </cell>
        </row>
        <row r="84">
          <cell r="E84">
            <v>2939</v>
          </cell>
          <cell r="N84">
            <v>2</v>
          </cell>
        </row>
        <row r="85">
          <cell r="E85">
            <v>1566</v>
          </cell>
          <cell r="N85">
            <v>2</v>
          </cell>
        </row>
        <row r="86">
          <cell r="E86">
            <v>3289</v>
          </cell>
          <cell r="N86">
            <v>2</v>
          </cell>
        </row>
        <row r="87">
          <cell r="E87">
            <v>2920</v>
          </cell>
          <cell r="N87">
            <v>2</v>
          </cell>
        </row>
        <row r="88">
          <cell r="E88">
            <v>2920</v>
          </cell>
          <cell r="N88">
            <v>2</v>
          </cell>
        </row>
        <row r="89">
          <cell r="E89">
            <v>3330</v>
          </cell>
          <cell r="N89">
            <v>2</v>
          </cell>
        </row>
        <row r="90">
          <cell r="E90">
            <v>3330</v>
          </cell>
          <cell r="N90">
            <v>2</v>
          </cell>
        </row>
        <row r="91">
          <cell r="E91">
            <v>2551</v>
          </cell>
          <cell r="N91">
            <v>2</v>
          </cell>
        </row>
        <row r="92">
          <cell r="E92">
            <v>2554</v>
          </cell>
          <cell r="N92">
            <v>2</v>
          </cell>
        </row>
        <row r="93">
          <cell r="E93">
            <v>2940</v>
          </cell>
          <cell r="N93">
            <v>2</v>
          </cell>
        </row>
        <row r="94">
          <cell r="E94">
            <v>2940</v>
          </cell>
          <cell r="N94">
            <v>2</v>
          </cell>
        </row>
        <row r="95">
          <cell r="E95">
            <v>2940</v>
          </cell>
          <cell r="N95">
            <v>2</v>
          </cell>
        </row>
        <row r="96">
          <cell r="E96">
            <v>2940</v>
          </cell>
          <cell r="N96">
            <v>2</v>
          </cell>
        </row>
        <row r="97">
          <cell r="E97">
            <v>2939</v>
          </cell>
          <cell r="N97">
            <v>2</v>
          </cell>
        </row>
        <row r="98">
          <cell r="E98">
            <v>2939</v>
          </cell>
          <cell r="N98">
            <v>2</v>
          </cell>
        </row>
        <row r="99">
          <cell r="E99">
            <v>3313</v>
          </cell>
          <cell r="N99">
            <v>2</v>
          </cell>
        </row>
        <row r="100">
          <cell r="E100">
            <v>2833</v>
          </cell>
          <cell r="N100">
            <v>2</v>
          </cell>
        </row>
        <row r="101">
          <cell r="E101">
            <v>2709</v>
          </cell>
          <cell r="N101">
            <v>2</v>
          </cell>
        </row>
        <row r="102">
          <cell r="E102">
            <v>2833</v>
          </cell>
          <cell r="N102">
            <v>2</v>
          </cell>
        </row>
        <row r="103">
          <cell r="E103">
            <v>2922</v>
          </cell>
          <cell r="N103">
            <v>2</v>
          </cell>
        </row>
        <row r="104">
          <cell r="E104">
            <v>2922</v>
          </cell>
          <cell r="N104">
            <v>2</v>
          </cell>
        </row>
        <row r="105">
          <cell r="E105">
            <v>2922</v>
          </cell>
          <cell r="N105">
            <v>2</v>
          </cell>
        </row>
        <row r="106">
          <cell r="E106">
            <v>2920</v>
          </cell>
          <cell r="N106">
            <v>2</v>
          </cell>
        </row>
        <row r="107">
          <cell r="E107">
            <v>2920</v>
          </cell>
          <cell r="N107">
            <v>2</v>
          </cell>
        </row>
        <row r="108">
          <cell r="E108">
            <v>2921</v>
          </cell>
          <cell r="N108">
            <v>2</v>
          </cell>
        </row>
        <row r="109">
          <cell r="E109">
            <v>2438</v>
          </cell>
          <cell r="N109">
            <v>2</v>
          </cell>
        </row>
        <row r="110">
          <cell r="E110">
            <v>3341</v>
          </cell>
          <cell r="N110">
            <v>2</v>
          </cell>
        </row>
        <row r="111">
          <cell r="E111">
            <v>3342</v>
          </cell>
          <cell r="N111">
            <v>2</v>
          </cell>
        </row>
        <row r="112">
          <cell r="E112">
            <v>2922</v>
          </cell>
          <cell r="N112">
            <v>2</v>
          </cell>
        </row>
        <row r="113">
          <cell r="E113">
            <v>2922</v>
          </cell>
          <cell r="N113">
            <v>2</v>
          </cell>
        </row>
        <row r="114">
          <cell r="E114">
            <v>2922</v>
          </cell>
          <cell r="N114">
            <v>2</v>
          </cell>
        </row>
        <row r="115">
          <cell r="E115">
            <v>2920</v>
          </cell>
          <cell r="N115">
            <v>2</v>
          </cell>
        </row>
        <row r="116">
          <cell r="E116">
            <v>2920</v>
          </cell>
          <cell r="N116">
            <v>2</v>
          </cell>
        </row>
        <row r="117">
          <cell r="E117">
            <v>2921</v>
          </cell>
          <cell r="N117">
            <v>2</v>
          </cell>
        </row>
        <row r="118">
          <cell r="E118">
            <v>2438</v>
          </cell>
          <cell r="N118">
            <v>2</v>
          </cell>
        </row>
        <row r="119">
          <cell r="E119">
            <v>3289</v>
          </cell>
          <cell r="N119">
            <v>2</v>
          </cell>
        </row>
        <row r="120">
          <cell r="E120">
            <v>1579</v>
          </cell>
          <cell r="N120">
            <v>2</v>
          </cell>
        </row>
        <row r="121">
          <cell r="E121">
            <v>2708</v>
          </cell>
          <cell r="N121">
            <v>2</v>
          </cell>
        </row>
        <row r="122">
          <cell r="E122">
            <v>871</v>
          </cell>
          <cell r="N122">
            <v>2</v>
          </cell>
        </row>
        <row r="123">
          <cell r="E123">
            <v>2828</v>
          </cell>
          <cell r="N123">
            <v>2</v>
          </cell>
        </row>
        <row r="124">
          <cell r="E124">
            <v>2619</v>
          </cell>
          <cell r="N124">
            <v>2</v>
          </cell>
        </row>
        <row r="125">
          <cell r="E125">
            <v>2816</v>
          </cell>
          <cell r="N125">
            <v>2</v>
          </cell>
        </row>
        <row r="126">
          <cell r="E126">
            <v>768</v>
          </cell>
          <cell r="N126">
            <v>2</v>
          </cell>
        </row>
        <row r="127">
          <cell r="E127">
            <v>1057</v>
          </cell>
          <cell r="N127">
            <v>2</v>
          </cell>
        </row>
        <row r="128">
          <cell r="E128">
            <v>1296</v>
          </cell>
          <cell r="N128">
            <v>2</v>
          </cell>
        </row>
        <row r="129">
          <cell r="E129">
            <v>768</v>
          </cell>
          <cell r="N129">
            <v>2</v>
          </cell>
        </row>
        <row r="130">
          <cell r="E130">
            <v>2939</v>
          </cell>
          <cell r="N130">
            <v>2</v>
          </cell>
        </row>
        <row r="131">
          <cell r="E131">
            <v>2828</v>
          </cell>
          <cell r="N131">
            <v>2</v>
          </cell>
        </row>
        <row r="132">
          <cell r="E132">
            <v>1564</v>
          </cell>
          <cell r="N132">
            <v>2</v>
          </cell>
        </row>
        <row r="133">
          <cell r="E133">
            <v>1564</v>
          </cell>
          <cell r="N133">
            <v>2</v>
          </cell>
        </row>
        <row r="134">
          <cell r="E134">
            <v>1564</v>
          </cell>
          <cell r="N134">
            <v>2</v>
          </cell>
        </row>
        <row r="135">
          <cell r="E135">
            <v>1564</v>
          </cell>
          <cell r="N135">
            <v>2</v>
          </cell>
        </row>
        <row r="136">
          <cell r="E136">
            <v>1564</v>
          </cell>
          <cell r="N136">
            <v>2</v>
          </cell>
        </row>
        <row r="137">
          <cell r="E137">
            <v>1564</v>
          </cell>
          <cell r="N137">
            <v>2</v>
          </cell>
        </row>
        <row r="138">
          <cell r="E138">
            <v>1564</v>
          </cell>
          <cell r="N138">
            <v>2</v>
          </cell>
        </row>
        <row r="139">
          <cell r="E139">
            <v>2444</v>
          </cell>
          <cell r="N139">
            <v>2</v>
          </cell>
        </row>
        <row r="140">
          <cell r="E140">
            <v>1500</v>
          </cell>
          <cell r="N140">
            <v>2</v>
          </cell>
        </row>
        <row r="141">
          <cell r="E141">
            <v>3289</v>
          </cell>
          <cell r="N141">
            <v>2</v>
          </cell>
        </row>
        <row r="142">
          <cell r="E142">
            <v>2938</v>
          </cell>
          <cell r="N142">
            <v>2</v>
          </cell>
        </row>
        <row r="143">
          <cell r="E143">
            <v>2940</v>
          </cell>
          <cell r="N143">
            <v>2</v>
          </cell>
        </row>
        <row r="144">
          <cell r="E144">
            <v>2940</v>
          </cell>
          <cell r="N144">
            <v>2</v>
          </cell>
        </row>
        <row r="145">
          <cell r="E145">
            <v>2939</v>
          </cell>
          <cell r="N145">
            <v>2</v>
          </cell>
        </row>
        <row r="146">
          <cell r="E146">
            <v>871</v>
          </cell>
          <cell r="N146">
            <v>2</v>
          </cell>
        </row>
        <row r="147">
          <cell r="E147">
            <v>871</v>
          </cell>
          <cell r="N147">
            <v>2</v>
          </cell>
        </row>
        <row r="148">
          <cell r="E148">
            <v>2828</v>
          </cell>
          <cell r="N148">
            <v>2</v>
          </cell>
        </row>
        <row r="149">
          <cell r="E149">
            <v>2828</v>
          </cell>
          <cell r="N149">
            <v>2</v>
          </cell>
        </row>
        <row r="150">
          <cell r="E150">
            <v>1497</v>
          </cell>
          <cell r="N150">
            <v>2</v>
          </cell>
        </row>
        <row r="151">
          <cell r="E151">
            <v>1497</v>
          </cell>
          <cell r="N151">
            <v>2</v>
          </cell>
        </row>
        <row r="152">
          <cell r="E152">
            <v>2444</v>
          </cell>
          <cell r="N152">
            <v>2</v>
          </cell>
        </row>
        <row r="153">
          <cell r="E153">
            <v>2922</v>
          </cell>
          <cell r="N153">
            <v>2</v>
          </cell>
        </row>
        <row r="154">
          <cell r="E154">
            <v>2920</v>
          </cell>
          <cell r="N154">
            <v>2</v>
          </cell>
        </row>
        <row r="155">
          <cell r="E155">
            <v>2926</v>
          </cell>
          <cell r="N155">
            <v>2</v>
          </cell>
        </row>
        <row r="156">
          <cell r="E156">
            <v>2926</v>
          </cell>
          <cell r="N156">
            <v>2</v>
          </cell>
        </row>
        <row r="157">
          <cell r="E157">
            <v>2926</v>
          </cell>
          <cell r="N157">
            <v>2</v>
          </cell>
        </row>
        <row r="158">
          <cell r="E158">
            <v>3313</v>
          </cell>
          <cell r="N158">
            <v>2</v>
          </cell>
        </row>
        <row r="159">
          <cell r="E159">
            <v>858</v>
          </cell>
          <cell r="N159">
            <v>2</v>
          </cell>
        </row>
        <row r="160">
          <cell r="E160">
            <v>1428</v>
          </cell>
          <cell r="N160">
            <v>2</v>
          </cell>
        </row>
        <row r="161">
          <cell r="E161">
            <v>782</v>
          </cell>
          <cell r="N161">
            <v>2</v>
          </cell>
        </row>
        <row r="162">
          <cell r="E162">
            <v>786</v>
          </cell>
          <cell r="N162">
            <v>2</v>
          </cell>
        </row>
        <row r="163">
          <cell r="E163">
            <v>3196</v>
          </cell>
          <cell r="N163">
            <v>2</v>
          </cell>
        </row>
        <row r="164">
          <cell r="E164">
            <v>2708</v>
          </cell>
          <cell r="N164">
            <v>2</v>
          </cell>
        </row>
        <row r="165">
          <cell r="E165">
            <v>2833</v>
          </cell>
          <cell r="N165">
            <v>2</v>
          </cell>
        </row>
        <row r="166">
          <cell r="E166">
            <v>2833</v>
          </cell>
          <cell r="N166">
            <v>2</v>
          </cell>
        </row>
        <row r="167">
          <cell r="E167">
            <v>2940</v>
          </cell>
          <cell r="N167">
            <v>2</v>
          </cell>
        </row>
        <row r="168">
          <cell r="E168">
            <v>2940</v>
          </cell>
          <cell r="N168">
            <v>2</v>
          </cell>
        </row>
        <row r="169">
          <cell r="E169">
            <v>2940</v>
          </cell>
          <cell r="N169">
            <v>2</v>
          </cell>
        </row>
        <row r="170">
          <cell r="E170">
            <v>2940</v>
          </cell>
          <cell r="N170">
            <v>2</v>
          </cell>
        </row>
        <row r="171">
          <cell r="E171">
            <v>2939</v>
          </cell>
          <cell r="N171">
            <v>2</v>
          </cell>
        </row>
        <row r="172">
          <cell r="E172">
            <v>2939</v>
          </cell>
          <cell r="N172">
            <v>2</v>
          </cell>
        </row>
        <row r="173">
          <cell r="E173">
            <v>2939</v>
          </cell>
          <cell r="N173">
            <v>2</v>
          </cell>
        </row>
        <row r="174">
          <cell r="E174">
            <v>1497</v>
          </cell>
          <cell r="N174">
            <v>2</v>
          </cell>
        </row>
        <row r="175">
          <cell r="E175">
            <v>1497</v>
          </cell>
          <cell r="N175">
            <v>2</v>
          </cell>
        </row>
        <row r="176">
          <cell r="E176">
            <v>2444</v>
          </cell>
          <cell r="N176">
            <v>2</v>
          </cell>
        </row>
        <row r="177">
          <cell r="E177">
            <v>2905</v>
          </cell>
          <cell r="N177">
            <v>2</v>
          </cell>
        </row>
        <row r="178">
          <cell r="E178">
            <v>2906</v>
          </cell>
          <cell r="N178">
            <v>2</v>
          </cell>
        </row>
        <row r="179">
          <cell r="E179">
            <v>1057</v>
          </cell>
          <cell r="N179">
            <v>2</v>
          </cell>
        </row>
        <row r="180">
          <cell r="E180">
            <v>2538</v>
          </cell>
          <cell r="N180">
            <v>2</v>
          </cell>
        </row>
        <row r="181">
          <cell r="E181">
            <v>2539</v>
          </cell>
          <cell r="N181">
            <v>2</v>
          </cell>
        </row>
        <row r="182">
          <cell r="E182">
            <v>2592</v>
          </cell>
          <cell r="N182">
            <v>2</v>
          </cell>
        </row>
        <row r="183">
          <cell r="E183">
            <v>2544</v>
          </cell>
          <cell r="N183">
            <v>2</v>
          </cell>
        </row>
        <row r="184">
          <cell r="E184">
            <v>2598</v>
          </cell>
          <cell r="N184">
            <v>2</v>
          </cell>
        </row>
        <row r="185">
          <cell r="E185">
            <v>2545</v>
          </cell>
          <cell r="N185">
            <v>2</v>
          </cell>
        </row>
        <row r="186">
          <cell r="E186">
            <v>2572</v>
          </cell>
          <cell r="N186">
            <v>2</v>
          </cell>
        </row>
        <row r="187">
          <cell r="E187">
            <v>2568</v>
          </cell>
          <cell r="N187">
            <v>2</v>
          </cell>
        </row>
        <row r="188">
          <cell r="E188">
            <v>2547</v>
          </cell>
          <cell r="N188">
            <v>2</v>
          </cell>
        </row>
        <row r="189">
          <cell r="E189">
            <v>2922</v>
          </cell>
          <cell r="N189">
            <v>2</v>
          </cell>
        </row>
        <row r="190">
          <cell r="E190">
            <v>2922</v>
          </cell>
          <cell r="N190">
            <v>2</v>
          </cell>
        </row>
        <row r="191">
          <cell r="E191">
            <v>2922</v>
          </cell>
          <cell r="N191">
            <v>2</v>
          </cell>
        </row>
        <row r="192">
          <cell r="E192">
            <v>2922</v>
          </cell>
          <cell r="N192">
            <v>2</v>
          </cell>
        </row>
        <row r="193">
          <cell r="E193">
            <v>2920</v>
          </cell>
          <cell r="N193">
            <v>2</v>
          </cell>
        </row>
        <row r="194">
          <cell r="E194">
            <v>2921</v>
          </cell>
          <cell r="N194">
            <v>2</v>
          </cell>
        </row>
        <row r="195">
          <cell r="E195">
            <v>2921</v>
          </cell>
          <cell r="N195">
            <v>2</v>
          </cell>
        </row>
        <row r="196">
          <cell r="E196">
            <v>2496</v>
          </cell>
          <cell r="N196">
            <v>2</v>
          </cell>
        </row>
        <row r="197">
          <cell r="E197">
            <v>2496</v>
          </cell>
          <cell r="N197">
            <v>2</v>
          </cell>
        </row>
        <row r="198">
          <cell r="E198">
            <v>2496</v>
          </cell>
          <cell r="N198">
            <v>2</v>
          </cell>
        </row>
        <row r="199">
          <cell r="E199">
            <v>2496</v>
          </cell>
          <cell r="N199">
            <v>2</v>
          </cell>
        </row>
        <row r="200">
          <cell r="E200">
            <v>1296</v>
          </cell>
          <cell r="N200">
            <v>2</v>
          </cell>
        </row>
        <row r="201">
          <cell r="E201">
            <v>2816</v>
          </cell>
          <cell r="N201">
            <v>2</v>
          </cell>
        </row>
        <row r="202">
          <cell r="E202">
            <v>2551</v>
          </cell>
          <cell r="N202">
            <v>2</v>
          </cell>
        </row>
        <row r="203">
          <cell r="E203">
            <v>2415</v>
          </cell>
          <cell r="N203">
            <v>2</v>
          </cell>
        </row>
        <row r="204">
          <cell r="E204">
            <v>768</v>
          </cell>
          <cell r="N204">
            <v>2</v>
          </cell>
        </row>
        <row r="205">
          <cell r="E205">
            <v>3289</v>
          </cell>
          <cell r="N205">
            <v>2</v>
          </cell>
        </row>
        <row r="206">
          <cell r="E206">
            <v>2932</v>
          </cell>
          <cell r="N206">
            <v>2</v>
          </cell>
        </row>
        <row r="207">
          <cell r="E207">
            <v>2932</v>
          </cell>
          <cell r="N207">
            <v>2</v>
          </cell>
        </row>
        <row r="208">
          <cell r="E208">
            <v>2554</v>
          </cell>
          <cell r="N208">
            <v>2</v>
          </cell>
        </row>
        <row r="209">
          <cell r="E209">
            <v>2589</v>
          </cell>
          <cell r="N209">
            <v>2</v>
          </cell>
        </row>
        <row r="210">
          <cell r="E210">
            <v>2555</v>
          </cell>
          <cell r="N210">
            <v>2</v>
          </cell>
        </row>
        <row r="211">
          <cell r="E211">
            <v>2702</v>
          </cell>
          <cell r="N211">
            <v>2</v>
          </cell>
        </row>
        <row r="212">
          <cell r="E212">
            <v>2708</v>
          </cell>
          <cell r="N212">
            <v>2</v>
          </cell>
        </row>
        <row r="213">
          <cell r="E213">
            <v>871</v>
          </cell>
          <cell r="N213">
            <v>2</v>
          </cell>
        </row>
        <row r="214">
          <cell r="E214">
            <v>2828</v>
          </cell>
          <cell r="N214">
            <v>2</v>
          </cell>
        </row>
        <row r="215">
          <cell r="E215">
            <v>2828</v>
          </cell>
          <cell r="N215">
            <v>2</v>
          </cell>
        </row>
        <row r="216">
          <cell r="E216">
            <v>1456</v>
          </cell>
          <cell r="N216">
            <v>2</v>
          </cell>
        </row>
        <row r="217">
          <cell r="E217">
            <v>1564</v>
          </cell>
          <cell r="N217">
            <v>2</v>
          </cell>
        </row>
        <row r="218">
          <cell r="E218">
            <v>2099</v>
          </cell>
          <cell r="N218">
            <v>2</v>
          </cell>
        </row>
        <row r="219">
          <cell r="E219">
            <v>2099</v>
          </cell>
          <cell r="N219">
            <v>2</v>
          </cell>
        </row>
        <row r="220">
          <cell r="E220">
            <v>2099</v>
          </cell>
          <cell r="N220">
            <v>2</v>
          </cell>
        </row>
        <row r="221">
          <cell r="E221">
            <v>3283</v>
          </cell>
          <cell r="N221">
            <v>2</v>
          </cell>
        </row>
        <row r="222">
          <cell r="E222">
            <v>1500</v>
          </cell>
          <cell r="N222">
            <v>2</v>
          </cell>
        </row>
        <row r="223">
          <cell r="E223">
            <v>1576</v>
          </cell>
          <cell r="N223">
            <v>2</v>
          </cell>
        </row>
        <row r="224">
          <cell r="E224">
            <v>1576</v>
          </cell>
          <cell r="N224">
            <v>2</v>
          </cell>
        </row>
        <row r="225">
          <cell r="E225">
            <v>3431</v>
          </cell>
          <cell r="N225">
            <v>2</v>
          </cell>
        </row>
        <row r="226">
          <cell r="E226">
            <v>1098</v>
          </cell>
          <cell r="N226">
            <v>2</v>
          </cell>
        </row>
        <row r="227">
          <cell r="E227">
            <v>1098</v>
          </cell>
          <cell r="N227">
            <v>2</v>
          </cell>
        </row>
        <row r="228">
          <cell r="E228">
            <v>2816</v>
          </cell>
          <cell r="N228">
            <v>2</v>
          </cell>
        </row>
        <row r="229">
          <cell r="E229">
            <v>2816</v>
          </cell>
          <cell r="N229">
            <v>2</v>
          </cell>
        </row>
        <row r="230">
          <cell r="E230">
            <v>2816</v>
          </cell>
          <cell r="N230">
            <v>2</v>
          </cell>
        </row>
        <row r="231">
          <cell r="E231">
            <v>2816</v>
          </cell>
          <cell r="N231">
            <v>2</v>
          </cell>
        </row>
        <row r="232">
          <cell r="E232">
            <v>2816</v>
          </cell>
          <cell r="N232">
            <v>2</v>
          </cell>
        </row>
        <row r="233">
          <cell r="E233">
            <v>3114</v>
          </cell>
          <cell r="N233">
            <v>2</v>
          </cell>
        </row>
        <row r="234">
          <cell r="E234">
            <v>3115</v>
          </cell>
          <cell r="N234">
            <v>2</v>
          </cell>
        </row>
        <row r="235">
          <cell r="E235">
            <v>2926</v>
          </cell>
          <cell r="N235">
            <v>2</v>
          </cell>
        </row>
        <row r="236">
          <cell r="E236">
            <v>2926</v>
          </cell>
          <cell r="N236">
            <v>2</v>
          </cell>
        </row>
        <row r="237">
          <cell r="E237">
            <v>2926</v>
          </cell>
          <cell r="N237">
            <v>2</v>
          </cell>
        </row>
        <row r="238">
          <cell r="E238">
            <v>3313</v>
          </cell>
          <cell r="N238">
            <v>2</v>
          </cell>
        </row>
        <row r="239">
          <cell r="E239">
            <v>2932</v>
          </cell>
          <cell r="N239">
            <v>2</v>
          </cell>
        </row>
        <row r="240">
          <cell r="E240">
            <v>2932</v>
          </cell>
          <cell r="N240">
            <v>2</v>
          </cell>
        </row>
        <row r="241">
          <cell r="E241">
            <v>2932</v>
          </cell>
          <cell r="N241">
            <v>2</v>
          </cell>
        </row>
        <row r="242">
          <cell r="E242">
            <v>2438</v>
          </cell>
          <cell r="N242">
            <v>2</v>
          </cell>
        </row>
        <row r="243">
          <cell r="E243">
            <v>2438</v>
          </cell>
          <cell r="N243">
            <v>2</v>
          </cell>
        </row>
        <row r="244">
          <cell r="E244">
            <v>2533</v>
          </cell>
          <cell r="N244">
            <v>2</v>
          </cell>
        </row>
        <row r="245">
          <cell r="E245">
            <v>2708</v>
          </cell>
          <cell r="N245">
            <v>2</v>
          </cell>
        </row>
        <row r="246">
          <cell r="E246">
            <v>2708</v>
          </cell>
          <cell r="N246">
            <v>2</v>
          </cell>
        </row>
        <row r="247">
          <cell r="E247">
            <v>2709</v>
          </cell>
          <cell r="N247">
            <v>2</v>
          </cell>
        </row>
        <row r="248">
          <cell r="E248">
            <v>2833</v>
          </cell>
          <cell r="N248">
            <v>2</v>
          </cell>
        </row>
        <row r="249">
          <cell r="E249">
            <v>1456</v>
          </cell>
          <cell r="N249">
            <v>2</v>
          </cell>
        </row>
        <row r="250">
          <cell r="E250">
            <v>1445</v>
          </cell>
          <cell r="N250">
            <v>2</v>
          </cell>
        </row>
        <row r="251">
          <cell r="E251">
            <v>1444</v>
          </cell>
          <cell r="N251">
            <v>2</v>
          </cell>
        </row>
        <row r="252">
          <cell r="E252">
            <v>1564</v>
          </cell>
          <cell r="N252">
            <v>2</v>
          </cell>
        </row>
        <row r="253">
          <cell r="E253">
            <v>1497</v>
          </cell>
          <cell r="N253">
            <v>2</v>
          </cell>
        </row>
        <row r="254">
          <cell r="E254">
            <v>2444</v>
          </cell>
          <cell r="N254">
            <v>2</v>
          </cell>
        </row>
        <row r="255">
          <cell r="E255">
            <v>2099</v>
          </cell>
          <cell r="N255">
            <v>2</v>
          </cell>
        </row>
        <row r="256">
          <cell r="E256">
            <v>3282</v>
          </cell>
          <cell r="N256">
            <v>2</v>
          </cell>
        </row>
        <row r="257">
          <cell r="E257">
            <v>2921</v>
          </cell>
          <cell r="N257">
            <v>2</v>
          </cell>
        </row>
        <row r="258">
          <cell r="E258">
            <v>2921</v>
          </cell>
          <cell r="N258">
            <v>2</v>
          </cell>
        </row>
        <row r="259">
          <cell r="E259">
            <v>1576</v>
          </cell>
          <cell r="N259">
            <v>2</v>
          </cell>
        </row>
        <row r="260">
          <cell r="E260">
            <v>1576</v>
          </cell>
          <cell r="N260">
            <v>2</v>
          </cell>
        </row>
        <row r="261">
          <cell r="E261">
            <v>2496</v>
          </cell>
          <cell r="N261">
            <v>2</v>
          </cell>
        </row>
        <row r="262">
          <cell r="E262">
            <v>2496</v>
          </cell>
          <cell r="N262">
            <v>2</v>
          </cell>
        </row>
        <row r="263">
          <cell r="E263">
            <v>2496</v>
          </cell>
          <cell r="N263">
            <v>2</v>
          </cell>
        </row>
        <row r="264">
          <cell r="E264">
            <v>1098</v>
          </cell>
          <cell r="N264">
            <v>2</v>
          </cell>
        </row>
        <row r="265">
          <cell r="E265">
            <v>1098</v>
          </cell>
          <cell r="N265">
            <v>2</v>
          </cell>
        </row>
        <row r="266">
          <cell r="E266">
            <v>3281</v>
          </cell>
          <cell r="N266">
            <v>2</v>
          </cell>
        </row>
        <row r="267">
          <cell r="E267">
            <v>2816</v>
          </cell>
          <cell r="N267">
            <v>2</v>
          </cell>
        </row>
        <row r="268">
          <cell r="E268">
            <v>2816</v>
          </cell>
          <cell r="N268">
            <v>2</v>
          </cell>
        </row>
        <row r="269">
          <cell r="E269">
            <v>2816</v>
          </cell>
          <cell r="N269">
            <v>2</v>
          </cell>
        </row>
        <row r="270">
          <cell r="E270">
            <v>3343</v>
          </cell>
          <cell r="N270">
            <v>2</v>
          </cell>
        </row>
        <row r="271">
          <cell r="E271">
            <v>3114</v>
          </cell>
          <cell r="N271">
            <v>2</v>
          </cell>
        </row>
        <row r="272">
          <cell r="E272">
            <v>3114</v>
          </cell>
          <cell r="N272">
            <v>2</v>
          </cell>
        </row>
        <row r="273">
          <cell r="E273">
            <v>3290</v>
          </cell>
          <cell r="N273">
            <v>2</v>
          </cell>
        </row>
        <row r="274">
          <cell r="E274">
            <v>3199</v>
          </cell>
          <cell r="N274">
            <v>2</v>
          </cell>
        </row>
        <row r="275">
          <cell r="E275">
            <v>1057</v>
          </cell>
          <cell r="N275">
            <v>2</v>
          </cell>
        </row>
        <row r="276">
          <cell r="E276">
            <v>2939</v>
          </cell>
          <cell r="N276">
            <v>2</v>
          </cell>
        </row>
        <row r="277">
          <cell r="E277">
            <v>1497</v>
          </cell>
          <cell r="N277">
            <v>2</v>
          </cell>
        </row>
        <row r="278">
          <cell r="E278">
            <v>2444</v>
          </cell>
          <cell r="N278">
            <v>2</v>
          </cell>
        </row>
        <row r="279">
          <cell r="E279">
            <v>2843</v>
          </cell>
          <cell r="N279">
            <v>2</v>
          </cell>
        </row>
        <row r="280">
          <cell r="E280">
            <v>1057</v>
          </cell>
          <cell r="N280">
            <v>2</v>
          </cell>
        </row>
        <row r="281">
          <cell r="E281">
            <v>3282</v>
          </cell>
          <cell r="N281">
            <v>2</v>
          </cell>
        </row>
        <row r="282">
          <cell r="E282">
            <v>3283</v>
          </cell>
          <cell r="N282">
            <v>2</v>
          </cell>
        </row>
        <row r="283">
          <cell r="E283">
            <v>768</v>
          </cell>
          <cell r="N283">
            <v>2</v>
          </cell>
        </row>
        <row r="284">
          <cell r="E284">
            <v>782</v>
          </cell>
          <cell r="N284">
            <v>2</v>
          </cell>
        </row>
        <row r="285">
          <cell r="E285">
            <v>786</v>
          </cell>
          <cell r="N285">
            <v>2</v>
          </cell>
        </row>
        <row r="286">
          <cell r="E286">
            <v>1457</v>
          </cell>
          <cell r="N286">
            <v>2</v>
          </cell>
        </row>
        <row r="287">
          <cell r="E287">
            <v>2099</v>
          </cell>
          <cell r="N287">
            <v>2</v>
          </cell>
        </row>
        <row r="288">
          <cell r="E288">
            <v>2099</v>
          </cell>
          <cell r="N288">
            <v>2</v>
          </cell>
        </row>
        <row r="289">
          <cell r="E289">
            <v>2099</v>
          </cell>
          <cell r="N289">
            <v>2</v>
          </cell>
        </row>
        <row r="290">
          <cell r="E290">
            <v>2099</v>
          </cell>
          <cell r="N290">
            <v>2</v>
          </cell>
        </row>
        <row r="291">
          <cell r="E291">
            <v>3123</v>
          </cell>
          <cell r="N291">
            <v>2</v>
          </cell>
        </row>
        <row r="292">
          <cell r="E292">
            <v>3431</v>
          </cell>
          <cell r="N292">
            <v>2</v>
          </cell>
        </row>
        <row r="293">
          <cell r="E293">
            <v>3431</v>
          </cell>
          <cell r="N293">
            <v>2</v>
          </cell>
        </row>
        <row r="294">
          <cell r="E294">
            <v>3431</v>
          </cell>
          <cell r="N294">
            <v>2</v>
          </cell>
        </row>
        <row r="295">
          <cell r="E295">
            <v>3114</v>
          </cell>
          <cell r="N295">
            <v>2</v>
          </cell>
        </row>
        <row r="296">
          <cell r="E296">
            <v>1456</v>
          </cell>
          <cell r="N296">
            <v>2</v>
          </cell>
        </row>
        <row r="297">
          <cell r="E297">
            <v>3115</v>
          </cell>
          <cell r="N297">
            <v>2</v>
          </cell>
        </row>
        <row r="298">
          <cell r="E298">
            <v>2926</v>
          </cell>
          <cell r="N298">
            <v>2</v>
          </cell>
        </row>
        <row r="299">
          <cell r="E299">
            <v>2933</v>
          </cell>
          <cell r="N299">
            <v>2</v>
          </cell>
        </row>
        <row r="300">
          <cell r="E300">
            <v>1580</v>
          </cell>
          <cell r="N300">
            <v>2</v>
          </cell>
        </row>
        <row r="301">
          <cell r="E301">
            <v>3282</v>
          </cell>
          <cell r="N301">
            <v>2</v>
          </cell>
        </row>
        <row r="302">
          <cell r="E302">
            <v>2843</v>
          </cell>
          <cell r="N302">
            <v>2</v>
          </cell>
        </row>
        <row r="303">
          <cell r="E303">
            <v>871</v>
          </cell>
          <cell r="N303">
            <v>2</v>
          </cell>
        </row>
        <row r="304">
          <cell r="E304">
            <v>3368</v>
          </cell>
          <cell r="N304">
            <v>2</v>
          </cell>
        </row>
        <row r="305">
          <cell r="E305">
            <v>3114</v>
          </cell>
          <cell r="N305">
            <v>2</v>
          </cell>
        </row>
        <row r="306">
          <cell r="E306">
            <v>2816</v>
          </cell>
          <cell r="N306">
            <v>2</v>
          </cell>
        </row>
        <row r="307">
          <cell r="E307">
            <v>3199</v>
          </cell>
          <cell r="N307">
            <v>2</v>
          </cell>
        </row>
        <row r="308">
          <cell r="E308">
            <v>3431</v>
          </cell>
          <cell r="N308">
            <v>2</v>
          </cell>
        </row>
        <row r="309">
          <cell r="E309">
            <v>3431</v>
          </cell>
          <cell r="N309">
            <v>2</v>
          </cell>
        </row>
        <row r="310">
          <cell r="E310">
            <v>3431</v>
          </cell>
          <cell r="N310">
            <v>2</v>
          </cell>
        </row>
        <row r="311">
          <cell r="E311">
            <v>3431</v>
          </cell>
          <cell r="N311">
            <v>2</v>
          </cell>
        </row>
        <row r="312">
          <cell r="E312">
            <v>3343</v>
          </cell>
          <cell r="N312">
            <v>2</v>
          </cell>
        </row>
        <row r="313">
          <cell r="E313">
            <v>3431</v>
          </cell>
          <cell r="N313">
            <v>2</v>
          </cell>
        </row>
        <row r="314">
          <cell r="E314">
            <v>2444</v>
          </cell>
          <cell r="N314">
            <v>2</v>
          </cell>
        </row>
        <row r="315">
          <cell r="E315">
            <v>1497</v>
          </cell>
          <cell r="N315">
            <v>2</v>
          </cell>
        </row>
        <row r="316">
          <cell r="E316">
            <v>2415</v>
          </cell>
          <cell r="N316">
            <v>2</v>
          </cell>
        </row>
        <row r="317">
          <cell r="E317">
            <v>1566</v>
          </cell>
          <cell r="N317">
            <v>2</v>
          </cell>
        </row>
        <row r="318">
          <cell r="E318">
            <v>1566</v>
          </cell>
          <cell r="N318">
            <v>2</v>
          </cell>
        </row>
        <row r="319">
          <cell r="E319">
            <v>1566</v>
          </cell>
          <cell r="N319">
            <v>2</v>
          </cell>
        </row>
        <row r="320">
          <cell r="E320">
            <v>1566</v>
          </cell>
          <cell r="N320">
            <v>2</v>
          </cell>
        </row>
        <row r="321">
          <cell r="E321">
            <v>1566</v>
          </cell>
          <cell r="N321">
            <v>2</v>
          </cell>
        </row>
        <row r="322">
          <cell r="E322">
            <v>1566</v>
          </cell>
          <cell r="N322">
            <v>2</v>
          </cell>
        </row>
        <row r="323">
          <cell r="E323">
            <v>1566</v>
          </cell>
          <cell r="N323">
            <v>2</v>
          </cell>
        </row>
        <row r="324">
          <cell r="E324">
            <v>3114</v>
          </cell>
          <cell r="N324">
            <v>2</v>
          </cell>
        </row>
        <row r="325">
          <cell r="E325">
            <v>3170</v>
          </cell>
          <cell r="N325">
            <v>2</v>
          </cell>
        </row>
        <row r="326">
          <cell r="E326">
            <v>710</v>
          </cell>
          <cell r="N326">
            <v>2</v>
          </cell>
        </row>
        <row r="327">
          <cell r="E327">
            <v>727</v>
          </cell>
          <cell r="N327">
            <v>2</v>
          </cell>
        </row>
        <row r="328">
          <cell r="E328">
            <v>1098</v>
          </cell>
          <cell r="N328">
            <v>2</v>
          </cell>
        </row>
        <row r="329">
          <cell r="E329">
            <v>1576</v>
          </cell>
          <cell r="N329">
            <v>2</v>
          </cell>
        </row>
        <row r="330">
          <cell r="E330">
            <v>2415</v>
          </cell>
          <cell r="N330">
            <v>2</v>
          </cell>
        </row>
        <row r="331">
          <cell r="E331">
            <v>2382</v>
          </cell>
          <cell r="N331">
            <v>2</v>
          </cell>
        </row>
        <row r="332">
          <cell r="E332">
            <v>2828</v>
          </cell>
          <cell r="N332">
            <v>2</v>
          </cell>
        </row>
        <row r="333">
          <cell r="E333">
            <v>966</v>
          </cell>
          <cell r="N333">
            <v>2</v>
          </cell>
        </row>
        <row r="334">
          <cell r="E334">
            <v>966</v>
          </cell>
          <cell r="N334">
            <v>2</v>
          </cell>
        </row>
        <row r="335">
          <cell r="E335">
            <v>3330</v>
          </cell>
          <cell r="N335">
            <v>2</v>
          </cell>
        </row>
        <row r="336">
          <cell r="E336">
            <v>871</v>
          </cell>
          <cell r="N336">
            <v>2</v>
          </cell>
        </row>
        <row r="337">
          <cell r="E337">
            <v>2828</v>
          </cell>
          <cell r="N337">
            <v>2</v>
          </cell>
        </row>
        <row r="338">
          <cell r="E338">
            <v>1275</v>
          </cell>
          <cell r="N338">
            <v>2</v>
          </cell>
        </row>
        <row r="339">
          <cell r="E339">
            <v>3313</v>
          </cell>
          <cell r="N339">
            <v>2</v>
          </cell>
        </row>
        <row r="340">
          <cell r="E340">
            <v>1497</v>
          </cell>
          <cell r="N340">
            <v>2</v>
          </cell>
        </row>
        <row r="341">
          <cell r="E341">
            <v>2444</v>
          </cell>
          <cell r="N341">
            <v>2</v>
          </cell>
        </row>
        <row r="342">
          <cell r="E342">
            <v>1497</v>
          </cell>
          <cell r="N342">
            <v>2</v>
          </cell>
        </row>
        <row r="343">
          <cell r="E343">
            <v>2444</v>
          </cell>
          <cell r="N343">
            <v>2</v>
          </cell>
        </row>
        <row r="344">
          <cell r="E344">
            <v>1497</v>
          </cell>
          <cell r="N344">
            <v>2</v>
          </cell>
        </row>
        <row r="345">
          <cell r="E345">
            <v>2444</v>
          </cell>
          <cell r="N345">
            <v>2</v>
          </cell>
        </row>
        <row r="346">
          <cell r="E346">
            <v>2816</v>
          </cell>
          <cell r="N346">
            <v>2</v>
          </cell>
        </row>
        <row r="347">
          <cell r="E347">
            <v>1580</v>
          </cell>
          <cell r="N347">
            <v>2</v>
          </cell>
        </row>
        <row r="348">
          <cell r="E348">
            <v>1564</v>
          </cell>
          <cell r="N348">
            <v>2</v>
          </cell>
        </row>
        <row r="349">
          <cell r="E349">
            <v>1564</v>
          </cell>
          <cell r="N349">
            <v>2</v>
          </cell>
        </row>
        <row r="350">
          <cell r="E350">
            <v>1566</v>
          </cell>
          <cell r="N350">
            <v>2</v>
          </cell>
        </row>
        <row r="351">
          <cell r="E351">
            <v>1566</v>
          </cell>
          <cell r="N351">
            <v>2</v>
          </cell>
        </row>
        <row r="352">
          <cell r="E352">
            <v>2709</v>
          </cell>
          <cell r="N352">
            <v>2</v>
          </cell>
        </row>
        <row r="353">
          <cell r="E353">
            <v>1566</v>
          </cell>
          <cell r="N353">
            <v>2</v>
          </cell>
        </row>
        <row r="354">
          <cell r="E354">
            <v>1566</v>
          </cell>
          <cell r="N354">
            <v>2</v>
          </cell>
        </row>
        <row r="355">
          <cell r="E355">
            <v>1566</v>
          </cell>
          <cell r="N355">
            <v>2</v>
          </cell>
        </row>
        <row r="356">
          <cell r="E356">
            <v>1566</v>
          </cell>
          <cell r="N356">
            <v>2</v>
          </cell>
        </row>
        <row r="357">
          <cell r="E357">
            <v>1566</v>
          </cell>
          <cell r="N357">
            <v>2</v>
          </cell>
        </row>
        <row r="358">
          <cell r="E358">
            <v>1566</v>
          </cell>
          <cell r="N358">
            <v>2</v>
          </cell>
        </row>
        <row r="359">
          <cell r="E359">
            <v>1566</v>
          </cell>
          <cell r="N359">
            <v>2</v>
          </cell>
        </row>
        <row r="360">
          <cell r="E360">
            <v>1566</v>
          </cell>
          <cell r="N360">
            <v>2</v>
          </cell>
        </row>
        <row r="361">
          <cell r="E361">
            <v>1566</v>
          </cell>
          <cell r="N361">
            <v>2</v>
          </cell>
        </row>
        <row r="362">
          <cell r="E362">
            <v>1566</v>
          </cell>
          <cell r="N362">
            <v>2</v>
          </cell>
        </row>
        <row r="363">
          <cell r="E363">
            <v>1566</v>
          </cell>
          <cell r="N363">
            <v>2</v>
          </cell>
        </row>
        <row r="364">
          <cell r="E364">
            <v>1566</v>
          </cell>
          <cell r="N364">
            <v>2</v>
          </cell>
        </row>
        <row r="365">
          <cell r="E365">
            <v>1566</v>
          </cell>
          <cell r="N365">
            <v>2</v>
          </cell>
        </row>
        <row r="366">
          <cell r="E366">
            <v>1566</v>
          </cell>
          <cell r="N366">
            <v>2</v>
          </cell>
        </row>
        <row r="367">
          <cell r="E367">
            <v>3092</v>
          </cell>
          <cell r="N367">
            <v>2</v>
          </cell>
        </row>
        <row r="368">
          <cell r="E368">
            <v>1497</v>
          </cell>
          <cell r="N368">
            <v>2</v>
          </cell>
        </row>
        <row r="369">
          <cell r="E369">
            <v>2444</v>
          </cell>
          <cell r="N369">
            <v>2</v>
          </cell>
        </row>
        <row r="370">
          <cell r="E370">
            <v>1497</v>
          </cell>
          <cell r="N370">
            <v>2</v>
          </cell>
        </row>
        <row r="371">
          <cell r="E371">
            <v>2444</v>
          </cell>
          <cell r="N371">
            <v>2</v>
          </cell>
        </row>
        <row r="372">
          <cell r="E372">
            <v>1497</v>
          </cell>
          <cell r="N372">
            <v>2</v>
          </cell>
        </row>
        <row r="373">
          <cell r="E373">
            <v>2444</v>
          </cell>
          <cell r="N373">
            <v>2</v>
          </cell>
        </row>
        <row r="374">
          <cell r="E374">
            <v>2870</v>
          </cell>
          <cell r="N374">
            <v>2</v>
          </cell>
        </row>
        <row r="375">
          <cell r="E375">
            <v>2870</v>
          </cell>
          <cell r="N375">
            <v>2</v>
          </cell>
        </row>
        <row r="376">
          <cell r="E376">
            <v>2871</v>
          </cell>
          <cell r="N376">
            <v>2</v>
          </cell>
        </row>
        <row r="377">
          <cell r="E377">
            <v>782</v>
          </cell>
          <cell r="N377">
            <v>2</v>
          </cell>
        </row>
        <row r="378">
          <cell r="E378">
            <v>871</v>
          </cell>
          <cell r="N378">
            <v>2</v>
          </cell>
        </row>
        <row r="379">
          <cell r="E379">
            <v>2438</v>
          </cell>
          <cell r="N379">
            <v>2</v>
          </cell>
        </row>
        <row r="380">
          <cell r="E380">
            <v>2511</v>
          </cell>
          <cell r="N380">
            <v>2</v>
          </cell>
        </row>
        <row r="381">
          <cell r="E381">
            <v>2828</v>
          </cell>
          <cell r="N381">
            <v>2</v>
          </cell>
        </row>
        <row r="382">
          <cell r="E382">
            <v>768</v>
          </cell>
          <cell r="N382">
            <v>2</v>
          </cell>
        </row>
        <row r="383">
          <cell r="E383">
            <v>788</v>
          </cell>
          <cell r="N383">
            <v>2</v>
          </cell>
        </row>
        <row r="384">
          <cell r="E384">
            <v>858</v>
          </cell>
          <cell r="N384">
            <v>2</v>
          </cell>
        </row>
        <row r="385">
          <cell r="E385">
            <v>859</v>
          </cell>
          <cell r="N385">
            <v>2</v>
          </cell>
        </row>
        <row r="386">
          <cell r="E386">
            <v>1564</v>
          </cell>
          <cell r="N386">
            <v>2</v>
          </cell>
        </row>
        <row r="387">
          <cell r="E387">
            <v>1564</v>
          </cell>
          <cell r="N387">
            <v>2</v>
          </cell>
        </row>
        <row r="388">
          <cell r="E388">
            <v>2099</v>
          </cell>
          <cell r="N388">
            <v>2</v>
          </cell>
        </row>
        <row r="389">
          <cell r="E389">
            <v>786</v>
          </cell>
          <cell r="N389">
            <v>2</v>
          </cell>
        </row>
        <row r="390">
          <cell r="E390">
            <v>3431</v>
          </cell>
          <cell r="N390">
            <v>2</v>
          </cell>
        </row>
        <row r="391">
          <cell r="E391">
            <v>3431</v>
          </cell>
          <cell r="N391">
            <v>2</v>
          </cell>
        </row>
        <row r="392">
          <cell r="E392">
            <v>3431</v>
          </cell>
          <cell r="N392">
            <v>2</v>
          </cell>
        </row>
        <row r="393">
          <cell r="E393">
            <v>2926</v>
          </cell>
          <cell r="N393">
            <v>2</v>
          </cell>
        </row>
        <row r="394">
          <cell r="E394">
            <v>2932</v>
          </cell>
          <cell r="N394">
            <v>2</v>
          </cell>
        </row>
        <row r="395">
          <cell r="E395">
            <v>3313</v>
          </cell>
          <cell r="N395">
            <v>2</v>
          </cell>
        </row>
        <row r="396">
          <cell r="E396">
            <v>1275</v>
          </cell>
          <cell r="N396">
            <v>2</v>
          </cell>
        </row>
        <row r="397">
          <cell r="E397">
            <v>1344</v>
          </cell>
          <cell r="N397">
            <v>2</v>
          </cell>
        </row>
        <row r="398">
          <cell r="E398">
            <v>3114</v>
          </cell>
          <cell r="N398">
            <v>2</v>
          </cell>
        </row>
        <row r="399">
          <cell r="E399">
            <v>2511</v>
          </cell>
          <cell r="N399">
            <v>2</v>
          </cell>
        </row>
        <row r="400">
          <cell r="E400">
            <v>2828</v>
          </cell>
          <cell r="N400">
            <v>2</v>
          </cell>
        </row>
        <row r="401">
          <cell r="E401">
            <v>1057</v>
          </cell>
          <cell r="N401">
            <v>2</v>
          </cell>
        </row>
        <row r="402">
          <cell r="E402">
            <v>1445</v>
          </cell>
          <cell r="N402">
            <v>2</v>
          </cell>
        </row>
        <row r="403">
          <cell r="E403">
            <v>1564</v>
          </cell>
          <cell r="N403">
            <v>2</v>
          </cell>
        </row>
        <row r="404">
          <cell r="E404">
            <v>1564</v>
          </cell>
          <cell r="N404">
            <v>2</v>
          </cell>
        </row>
        <row r="405">
          <cell r="E405">
            <v>2533</v>
          </cell>
          <cell r="N405">
            <v>2</v>
          </cell>
        </row>
        <row r="406">
          <cell r="E406">
            <v>2549</v>
          </cell>
          <cell r="N406">
            <v>2</v>
          </cell>
        </row>
        <row r="407">
          <cell r="E407">
            <v>2554</v>
          </cell>
          <cell r="N407">
            <v>2</v>
          </cell>
        </row>
        <row r="408">
          <cell r="E408">
            <v>2538</v>
          </cell>
          <cell r="N408">
            <v>3</v>
          </cell>
        </row>
        <row r="409">
          <cell r="E409">
            <v>2592</v>
          </cell>
          <cell r="N409">
            <v>3</v>
          </cell>
        </row>
        <row r="410">
          <cell r="E410">
            <v>2598</v>
          </cell>
          <cell r="N410">
            <v>3</v>
          </cell>
        </row>
        <row r="411">
          <cell r="E411">
            <v>2545</v>
          </cell>
          <cell r="N411">
            <v>3</v>
          </cell>
        </row>
        <row r="412">
          <cell r="E412">
            <v>2568</v>
          </cell>
          <cell r="N412">
            <v>3</v>
          </cell>
        </row>
        <row r="413">
          <cell r="E413">
            <v>2555</v>
          </cell>
          <cell r="N413">
            <v>3</v>
          </cell>
        </row>
        <row r="414">
          <cell r="E414">
            <v>769</v>
          </cell>
          <cell r="N414">
            <v>3</v>
          </cell>
        </row>
        <row r="415">
          <cell r="E415">
            <v>768</v>
          </cell>
          <cell r="N415">
            <v>3</v>
          </cell>
        </row>
        <row r="416">
          <cell r="E416">
            <v>2921</v>
          </cell>
          <cell r="N416">
            <v>3</v>
          </cell>
        </row>
        <row r="417">
          <cell r="E417">
            <v>2536</v>
          </cell>
          <cell r="N417">
            <v>3</v>
          </cell>
        </row>
        <row r="418">
          <cell r="E418">
            <v>1537</v>
          </cell>
          <cell r="N418">
            <v>3</v>
          </cell>
        </row>
        <row r="419">
          <cell r="E419">
            <v>1538</v>
          </cell>
          <cell r="N419">
            <v>3</v>
          </cell>
        </row>
        <row r="420">
          <cell r="E420">
            <v>2537</v>
          </cell>
          <cell r="N420">
            <v>3</v>
          </cell>
        </row>
        <row r="421">
          <cell r="E421">
            <v>2586</v>
          </cell>
          <cell r="N421">
            <v>3</v>
          </cell>
        </row>
        <row r="422">
          <cell r="E422">
            <v>2540</v>
          </cell>
          <cell r="N422">
            <v>3</v>
          </cell>
        </row>
        <row r="423">
          <cell r="E423">
            <v>2672</v>
          </cell>
          <cell r="N423">
            <v>3</v>
          </cell>
        </row>
        <row r="424">
          <cell r="E424">
            <v>2578</v>
          </cell>
          <cell r="N424">
            <v>3</v>
          </cell>
        </row>
        <row r="425">
          <cell r="E425">
            <v>2580</v>
          </cell>
          <cell r="N425">
            <v>3</v>
          </cell>
        </row>
        <row r="426">
          <cell r="E426">
            <v>2579</v>
          </cell>
          <cell r="N426">
            <v>3</v>
          </cell>
        </row>
        <row r="427">
          <cell r="E427">
            <v>2541</v>
          </cell>
          <cell r="N427">
            <v>3</v>
          </cell>
        </row>
        <row r="428">
          <cell r="E428">
            <v>2582</v>
          </cell>
          <cell r="N428">
            <v>3</v>
          </cell>
        </row>
        <row r="429">
          <cell r="E429">
            <v>2581</v>
          </cell>
          <cell r="N429">
            <v>3</v>
          </cell>
        </row>
        <row r="430">
          <cell r="E430">
            <v>2584</v>
          </cell>
          <cell r="N430">
            <v>3</v>
          </cell>
        </row>
        <row r="431">
          <cell r="E431">
            <v>2549</v>
          </cell>
          <cell r="N431">
            <v>3</v>
          </cell>
        </row>
        <row r="432">
          <cell r="E432">
            <v>2575</v>
          </cell>
          <cell r="N432">
            <v>3</v>
          </cell>
        </row>
        <row r="433">
          <cell r="E433">
            <v>2574</v>
          </cell>
          <cell r="N433">
            <v>3</v>
          </cell>
        </row>
        <row r="434">
          <cell r="E434">
            <v>2550</v>
          </cell>
          <cell r="N434">
            <v>3</v>
          </cell>
        </row>
        <row r="435">
          <cell r="E435">
            <v>2594</v>
          </cell>
          <cell r="N435">
            <v>3</v>
          </cell>
        </row>
        <row r="436">
          <cell r="E436">
            <v>2556</v>
          </cell>
          <cell r="N436">
            <v>3</v>
          </cell>
        </row>
        <row r="437">
          <cell r="E437">
            <v>1497</v>
          </cell>
          <cell r="N437">
            <v>3</v>
          </cell>
        </row>
        <row r="438">
          <cell r="E438">
            <v>1497</v>
          </cell>
          <cell r="N438">
            <v>3</v>
          </cell>
        </row>
        <row r="439">
          <cell r="E439">
            <v>2444</v>
          </cell>
          <cell r="N439">
            <v>3</v>
          </cell>
        </row>
        <row r="440">
          <cell r="E440">
            <v>2444</v>
          </cell>
          <cell r="N440">
            <v>3</v>
          </cell>
        </row>
        <row r="441">
          <cell r="E441">
            <v>1500</v>
          </cell>
          <cell r="N441">
            <v>3</v>
          </cell>
        </row>
        <row r="442">
          <cell r="E442">
            <v>966</v>
          </cell>
          <cell r="N442">
            <v>3</v>
          </cell>
        </row>
        <row r="443">
          <cell r="E443">
            <v>966</v>
          </cell>
          <cell r="N443">
            <v>3</v>
          </cell>
        </row>
        <row r="444">
          <cell r="E444">
            <v>965</v>
          </cell>
          <cell r="N444">
            <v>3</v>
          </cell>
        </row>
        <row r="445">
          <cell r="E445">
            <v>965</v>
          </cell>
          <cell r="N445">
            <v>3</v>
          </cell>
        </row>
        <row r="446">
          <cell r="E446">
            <v>2870</v>
          </cell>
          <cell r="N446">
            <v>3</v>
          </cell>
        </row>
        <row r="447">
          <cell r="E447">
            <v>2871</v>
          </cell>
          <cell r="N447">
            <v>3</v>
          </cell>
        </row>
        <row r="448">
          <cell r="E448">
            <v>1580</v>
          </cell>
          <cell r="N448">
            <v>3</v>
          </cell>
        </row>
        <row r="449">
          <cell r="E449">
            <v>1579</v>
          </cell>
          <cell r="N449">
            <v>3</v>
          </cell>
        </row>
        <row r="450">
          <cell r="E450">
            <v>3363</v>
          </cell>
          <cell r="N450">
            <v>3</v>
          </cell>
        </row>
        <row r="451">
          <cell r="E451">
            <v>3364</v>
          </cell>
          <cell r="N451">
            <v>3</v>
          </cell>
        </row>
        <row r="452">
          <cell r="E452">
            <v>2099</v>
          </cell>
          <cell r="N452">
            <v>3</v>
          </cell>
        </row>
        <row r="453">
          <cell r="E453">
            <v>2099</v>
          </cell>
          <cell r="N453">
            <v>3</v>
          </cell>
        </row>
        <row r="454">
          <cell r="E454">
            <v>2099</v>
          </cell>
          <cell r="N454">
            <v>3</v>
          </cell>
        </row>
        <row r="455">
          <cell r="E455">
            <v>2099</v>
          </cell>
          <cell r="N455">
            <v>3</v>
          </cell>
        </row>
        <row r="456">
          <cell r="E456">
            <v>2099</v>
          </cell>
          <cell r="N456">
            <v>3</v>
          </cell>
        </row>
        <row r="457">
          <cell r="E457">
            <v>1566</v>
          </cell>
          <cell r="N457">
            <v>3</v>
          </cell>
        </row>
        <row r="458">
          <cell r="E458">
            <v>1566</v>
          </cell>
          <cell r="N458">
            <v>3</v>
          </cell>
        </row>
        <row r="459">
          <cell r="E459">
            <v>1566</v>
          </cell>
          <cell r="N459">
            <v>3</v>
          </cell>
        </row>
        <row r="460">
          <cell r="E460">
            <v>1566</v>
          </cell>
          <cell r="N460">
            <v>3</v>
          </cell>
        </row>
        <row r="461">
          <cell r="E461">
            <v>1566</v>
          </cell>
          <cell r="N461">
            <v>3</v>
          </cell>
        </row>
        <row r="462">
          <cell r="E462">
            <v>1566</v>
          </cell>
          <cell r="N462">
            <v>3</v>
          </cell>
        </row>
        <row r="463">
          <cell r="E463">
            <v>1566</v>
          </cell>
          <cell r="N463">
            <v>3</v>
          </cell>
        </row>
        <row r="464">
          <cell r="E464">
            <v>1566</v>
          </cell>
          <cell r="N464">
            <v>3</v>
          </cell>
        </row>
        <row r="465">
          <cell r="E465">
            <v>1566</v>
          </cell>
          <cell r="N465">
            <v>3</v>
          </cell>
        </row>
        <row r="466">
          <cell r="E466">
            <v>1566</v>
          </cell>
          <cell r="N466">
            <v>3</v>
          </cell>
        </row>
        <row r="467">
          <cell r="E467">
            <v>3092</v>
          </cell>
          <cell r="N467">
            <v>3</v>
          </cell>
        </row>
        <row r="468">
          <cell r="E468">
            <v>2843</v>
          </cell>
          <cell r="N468">
            <v>3</v>
          </cell>
        </row>
        <row r="469">
          <cell r="E469">
            <v>3404</v>
          </cell>
          <cell r="N469">
            <v>3</v>
          </cell>
        </row>
        <row r="470">
          <cell r="E470">
            <v>3092</v>
          </cell>
          <cell r="N470">
            <v>3</v>
          </cell>
        </row>
        <row r="471">
          <cell r="E471">
            <v>2535</v>
          </cell>
          <cell r="N471">
            <v>3</v>
          </cell>
        </row>
        <row r="472">
          <cell r="E472">
            <v>2535</v>
          </cell>
          <cell r="N472">
            <v>3</v>
          </cell>
        </row>
        <row r="473">
          <cell r="E473">
            <v>2588</v>
          </cell>
          <cell r="N473">
            <v>3</v>
          </cell>
        </row>
        <row r="474">
          <cell r="E474">
            <v>2588</v>
          </cell>
          <cell r="N474">
            <v>3</v>
          </cell>
        </row>
        <row r="475">
          <cell r="E475">
            <v>2536</v>
          </cell>
          <cell r="N475">
            <v>3</v>
          </cell>
        </row>
        <row r="476">
          <cell r="E476">
            <v>2905</v>
          </cell>
          <cell r="N476">
            <v>3</v>
          </cell>
        </row>
        <row r="477">
          <cell r="E477">
            <v>2905</v>
          </cell>
          <cell r="N477">
            <v>3</v>
          </cell>
        </row>
        <row r="478">
          <cell r="E478">
            <v>2906</v>
          </cell>
          <cell r="N478">
            <v>3</v>
          </cell>
        </row>
        <row r="479">
          <cell r="E479">
            <v>2906</v>
          </cell>
          <cell r="N479">
            <v>3</v>
          </cell>
        </row>
        <row r="480">
          <cell r="E480">
            <v>2538</v>
          </cell>
          <cell r="N480">
            <v>3</v>
          </cell>
        </row>
        <row r="481">
          <cell r="E481">
            <v>2539</v>
          </cell>
          <cell r="N481">
            <v>3</v>
          </cell>
        </row>
        <row r="482">
          <cell r="E482">
            <v>2539</v>
          </cell>
          <cell r="N482">
            <v>3</v>
          </cell>
        </row>
        <row r="483">
          <cell r="E483">
            <v>2567</v>
          </cell>
          <cell r="N483">
            <v>3</v>
          </cell>
        </row>
        <row r="484">
          <cell r="E484">
            <v>2540</v>
          </cell>
          <cell r="N484">
            <v>3</v>
          </cell>
        </row>
        <row r="485">
          <cell r="E485">
            <v>2672</v>
          </cell>
          <cell r="N485">
            <v>3</v>
          </cell>
        </row>
        <row r="486">
          <cell r="E486">
            <v>2578</v>
          </cell>
          <cell r="N486">
            <v>3</v>
          </cell>
        </row>
        <row r="487">
          <cell r="E487">
            <v>2580</v>
          </cell>
          <cell r="N487">
            <v>3</v>
          </cell>
        </row>
        <row r="488">
          <cell r="E488">
            <v>2579</v>
          </cell>
          <cell r="N488">
            <v>3</v>
          </cell>
        </row>
        <row r="489">
          <cell r="E489">
            <v>2534</v>
          </cell>
          <cell r="N489">
            <v>3</v>
          </cell>
        </row>
        <row r="490">
          <cell r="E490">
            <v>2592</v>
          </cell>
          <cell r="N490">
            <v>3</v>
          </cell>
        </row>
        <row r="491">
          <cell r="E491">
            <v>2544</v>
          </cell>
          <cell r="N491">
            <v>3</v>
          </cell>
        </row>
        <row r="492">
          <cell r="E492">
            <v>2544</v>
          </cell>
          <cell r="N492">
            <v>3</v>
          </cell>
        </row>
        <row r="493">
          <cell r="E493">
            <v>2598</v>
          </cell>
          <cell r="N493">
            <v>3</v>
          </cell>
        </row>
        <row r="494">
          <cell r="E494">
            <v>2545</v>
          </cell>
          <cell r="N494">
            <v>3</v>
          </cell>
        </row>
        <row r="495">
          <cell r="E495">
            <v>2572</v>
          </cell>
          <cell r="N495">
            <v>3</v>
          </cell>
        </row>
        <row r="496">
          <cell r="E496">
            <v>2572</v>
          </cell>
          <cell r="N496">
            <v>3</v>
          </cell>
        </row>
        <row r="497">
          <cell r="E497">
            <v>2568</v>
          </cell>
          <cell r="N497">
            <v>3</v>
          </cell>
        </row>
        <row r="498">
          <cell r="E498">
            <v>2568</v>
          </cell>
          <cell r="N498">
            <v>3</v>
          </cell>
        </row>
        <row r="499">
          <cell r="E499">
            <v>2547</v>
          </cell>
          <cell r="N499">
            <v>3</v>
          </cell>
        </row>
        <row r="500">
          <cell r="E500">
            <v>2548</v>
          </cell>
          <cell r="N500">
            <v>3</v>
          </cell>
        </row>
        <row r="501">
          <cell r="E501">
            <v>2573</v>
          </cell>
          <cell r="N501">
            <v>3</v>
          </cell>
        </row>
        <row r="502">
          <cell r="E502">
            <v>2549</v>
          </cell>
          <cell r="N502">
            <v>3</v>
          </cell>
        </row>
        <row r="503">
          <cell r="E503">
            <v>2575</v>
          </cell>
          <cell r="N503">
            <v>3</v>
          </cell>
        </row>
        <row r="504">
          <cell r="E504">
            <v>2574</v>
          </cell>
          <cell r="N504">
            <v>3</v>
          </cell>
        </row>
        <row r="505">
          <cell r="E505">
            <v>2550</v>
          </cell>
          <cell r="N505">
            <v>3</v>
          </cell>
        </row>
        <row r="506">
          <cell r="E506">
            <v>2594</v>
          </cell>
          <cell r="N506">
            <v>3</v>
          </cell>
        </row>
        <row r="507">
          <cell r="E507">
            <v>2593</v>
          </cell>
          <cell r="N507">
            <v>3</v>
          </cell>
        </row>
        <row r="508">
          <cell r="E508">
            <v>2593</v>
          </cell>
          <cell r="N508">
            <v>3</v>
          </cell>
        </row>
        <row r="509">
          <cell r="E509">
            <v>2593</v>
          </cell>
          <cell r="N509">
            <v>3</v>
          </cell>
        </row>
        <row r="510">
          <cell r="E510">
            <v>2554</v>
          </cell>
          <cell r="N510">
            <v>3</v>
          </cell>
        </row>
        <row r="511">
          <cell r="E511">
            <v>2554</v>
          </cell>
          <cell r="N511">
            <v>3</v>
          </cell>
        </row>
        <row r="512">
          <cell r="E512">
            <v>2589</v>
          </cell>
          <cell r="N512">
            <v>3</v>
          </cell>
        </row>
        <row r="513">
          <cell r="E513">
            <v>2589</v>
          </cell>
          <cell r="N513">
            <v>3</v>
          </cell>
        </row>
        <row r="514">
          <cell r="E514">
            <v>3092</v>
          </cell>
          <cell r="N514">
            <v>3</v>
          </cell>
        </row>
        <row r="515">
          <cell r="E515">
            <v>2555</v>
          </cell>
          <cell r="N515">
            <v>3</v>
          </cell>
        </row>
        <row r="516">
          <cell r="E516">
            <v>2555</v>
          </cell>
          <cell r="N516">
            <v>3</v>
          </cell>
        </row>
        <row r="517">
          <cell r="E517">
            <v>2556</v>
          </cell>
          <cell r="N517">
            <v>3</v>
          </cell>
        </row>
        <row r="518">
          <cell r="E518">
            <v>2533</v>
          </cell>
          <cell r="N518">
            <v>3</v>
          </cell>
        </row>
        <row r="519">
          <cell r="E519">
            <v>2938</v>
          </cell>
          <cell r="N519">
            <v>3</v>
          </cell>
        </row>
        <row r="520">
          <cell r="E520">
            <v>2940</v>
          </cell>
          <cell r="N520">
            <v>3</v>
          </cell>
        </row>
        <row r="521">
          <cell r="E521">
            <v>2939</v>
          </cell>
          <cell r="N521">
            <v>3</v>
          </cell>
        </row>
        <row r="522">
          <cell r="E522">
            <v>1457</v>
          </cell>
          <cell r="N522">
            <v>3</v>
          </cell>
        </row>
        <row r="523">
          <cell r="E523">
            <v>1497</v>
          </cell>
          <cell r="N523">
            <v>3</v>
          </cell>
        </row>
        <row r="524">
          <cell r="E524">
            <v>2444</v>
          </cell>
          <cell r="N524">
            <v>3</v>
          </cell>
        </row>
        <row r="525">
          <cell r="E525">
            <v>2922</v>
          </cell>
          <cell r="N525">
            <v>3</v>
          </cell>
        </row>
        <row r="526">
          <cell r="E526">
            <v>2920</v>
          </cell>
          <cell r="N526">
            <v>3</v>
          </cell>
        </row>
        <row r="527">
          <cell r="E527">
            <v>2921</v>
          </cell>
          <cell r="N527">
            <v>3</v>
          </cell>
        </row>
        <row r="528">
          <cell r="E528">
            <v>768</v>
          </cell>
          <cell r="N528">
            <v>3</v>
          </cell>
        </row>
        <row r="529">
          <cell r="E529">
            <v>3289</v>
          </cell>
          <cell r="N529">
            <v>3</v>
          </cell>
        </row>
        <row r="530">
          <cell r="E530">
            <v>3289</v>
          </cell>
          <cell r="N530">
            <v>3</v>
          </cell>
        </row>
        <row r="531">
          <cell r="E531">
            <v>3313</v>
          </cell>
          <cell r="N531">
            <v>3</v>
          </cell>
        </row>
        <row r="532">
          <cell r="E532">
            <v>2932</v>
          </cell>
          <cell r="N532">
            <v>3</v>
          </cell>
        </row>
        <row r="533">
          <cell r="E533">
            <v>2289</v>
          </cell>
          <cell r="N533">
            <v>3</v>
          </cell>
        </row>
        <row r="534">
          <cell r="E534">
            <v>2956</v>
          </cell>
          <cell r="N534">
            <v>3</v>
          </cell>
        </row>
        <row r="535">
          <cell r="E535">
            <v>2333</v>
          </cell>
          <cell r="N535">
            <v>3</v>
          </cell>
        </row>
        <row r="536">
          <cell r="E536">
            <v>2886</v>
          </cell>
          <cell r="N536">
            <v>3</v>
          </cell>
        </row>
        <row r="537">
          <cell r="E537">
            <v>2560</v>
          </cell>
          <cell r="N537">
            <v>3</v>
          </cell>
        </row>
        <row r="538">
          <cell r="E538">
            <v>1497</v>
          </cell>
          <cell r="N538">
            <v>3</v>
          </cell>
        </row>
        <row r="539">
          <cell r="E539">
            <v>1497</v>
          </cell>
          <cell r="N539">
            <v>3</v>
          </cell>
        </row>
        <row r="540">
          <cell r="E540">
            <v>2444</v>
          </cell>
          <cell r="N540">
            <v>3</v>
          </cell>
        </row>
        <row r="541">
          <cell r="E541">
            <v>2288</v>
          </cell>
          <cell r="N541">
            <v>3</v>
          </cell>
        </row>
        <row r="542">
          <cell r="E542">
            <v>2288</v>
          </cell>
          <cell r="N542">
            <v>3</v>
          </cell>
        </row>
        <row r="543">
          <cell r="E543">
            <v>2288</v>
          </cell>
          <cell r="N543">
            <v>3</v>
          </cell>
        </row>
        <row r="544">
          <cell r="E544">
            <v>2336</v>
          </cell>
          <cell r="N544">
            <v>3</v>
          </cell>
        </row>
        <row r="545">
          <cell r="E545">
            <v>1474</v>
          </cell>
          <cell r="N545">
            <v>3</v>
          </cell>
        </row>
        <row r="546">
          <cell r="E546">
            <v>2536</v>
          </cell>
          <cell r="N546">
            <v>3</v>
          </cell>
        </row>
        <row r="547">
          <cell r="E547">
            <v>2536</v>
          </cell>
          <cell r="N547">
            <v>3</v>
          </cell>
        </row>
        <row r="548">
          <cell r="E548">
            <v>1457</v>
          </cell>
          <cell r="N548">
            <v>3</v>
          </cell>
        </row>
        <row r="549">
          <cell r="E549">
            <v>2587</v>
          </cell>
          <cell r="N549">
            <v>3</v>
          </cell>
        </row>
        <row r="550">
          <cell r="E550">
            <v>2537</v>
          </cell>
          <cell r="N550">
            <v>3</v>
          </cell>
        </row>
        <row r="551">
          <cell r="E551">
            <v>2586</v>
          </cell>
          <cell r="N551">
            <v>3</v>
          </cell>
        </row>
        <row r="552">
          <cell r="E552">
            <v>1564</v>
          </cell>
          <cell r="N552">
            <v>3</v>
          </cell>
        </row>
        <row r="553">
          <cell r="E553">
            <v>1566</v>
          </cell>
          <cell r="N553">
            <v>3</v>
          </cell>
        </row>
        <row r="554">
          <cell r="E554">
            <v>1566</v>
          </cell>
          <cell r="N554">
            <v>3</v>
          </cell>
        </row>
        <row r="555">
          <cell r="E555">
            <v>1566</v>
          </cell>
          <cell r="N555">
            <v>3</v>
          </cell>
        </row>
        <row r="556">
          <cell r="E556">
            <v>2540</v>
          </cell>
          <cell r="N556">
            <v>3</v>
          </cell>
        </row>
        <row r="557">
          <cell r="E557">
            <v>2540</v>
          </cell>
          <cell r="N557">
            <v>3</v>
          </cell>
        </row>
        <row r="558">
          <cell r="E558">
            <v>2672</v>
          </cell>
          <cell r="N558">
            <v>3</v>
          </cell>
        </row>
        <row r="559">
          <cell r="E559">
            <v>2672</v>
          </cell>
          <cell r="N559">
            <v>3</v>
          </cell>
        </row>
        <row r="560">
          <cell r="E560">
            <v>2579</v>
          </cell>
          <cell r="N560">
            <v>3</v>
          </cell>
        </row>
        <row r="561">
          <cell r="E561">
            <v>2579</v>
          </cell>
          <cell r="N561">
            <v>3</v>
          </cell>
        </row>
        <row r="562">
          <cell r="E562">
            <v>2582</v>
          </cell>
          <cell r="N562">
            <v>3</v>
          </cell>
        </row>
        <row r="563">
          <cell r="E563">
            <v>2581</v>
          </cell>
          <cell r="N563">
            <v>3</v>
          </cell>
        </row>
        <row r="564">
          <cell r="E564">
            <v>2584</v>
          </cell>
          <cell r="N564">
            <v>3</v>
          </cell>
        </row>
        <row r="565">
          <cell r="E565">
            <v>2584</v>
          </cell>
          <cell r="N565">
            <v>3</v>
          </cell>
        </row>
        <row r="566">
          <cell r="E566">
            <v>2619</v>
          </cell>
          <cell r="N566">
            <v>3</v>
          </cell>
        </row>
        <row r="567">
          <cell r="E567">
            <v>1098</v>
          </cell>
          <cell r="N567">
            <v>3</v>
          </cell>
        </row>
        <row r="568">
          <cell r="E568">
            <v>2573</v>
          </cell>
          <cell r="N568">
            <v>3</v>
          </cell>
        </row>
        <row r="569">
          <cell r="E569">
            <v>2549</v>
          </cell>
          <cell r="N569">
            <v>3</v>
          </cell>
        </row>
        <row r="570">
          <cell r="E570">
            <v>2549</v>
          </cell>
          <cell r="N570">
            <v>3</v>
          </cell>
        </row>
        <row r="571">
          <cell r="E571">
            <v>2574</v>
          </cell>
          <cell r="N571">
            <v>3</v>
          </cell>
        </row>
        <row r="572">
          <cell r="E572">
            <v>2550</v>
          </cell>
          <cell r="N572">
            <v>3</v>
          </cell>
        </row>
        <row r="573">
          <cell r="E573">
            <v>2550</v>
          </cell>
          <cell r="N573">
            <v>3</v>
          </cell>
        </row>
        <row r="574">
          <cell r="E574">
            <v>2594</v>
          </cell>
          <cell r="N574">
            <v>3</v>
          </cell>
        </row>
        <row r="575">
          <cell r="E575">
            <v>2556</v>
          </cell>
          <cell r="N575">
            <v>3</v>
          </cell>
        </row>
        <row r="576">
          <cell r="E576">
            <v>2556</v>
          </cell>
          <cell r="N576">
            <v>3</v>
          </cell>
        </row>
        <row r="577">
          <cell r="E577">
            <v>786</v>
          </cell>
          <cell r="N577">
            <v>3</v>
          </cell>
        </row>
        <row r="578">
          <cell r="E578">
            <v>2708</v>
          </cell>
          <cell r="N578">
            <v>3</v>
          </cell>
        </row>
        <row r="579">
          <cell r="E579">
            <v>2709</v>
          </cell>
          <cell r="N579">
            <v>3</v>
          </cell>
        </row>
        <row r="580">
          <cell r="E580">
            <v>2833</v>
          </cell>
          <cell r="N580">
            <v>3</v>
          </cell>
        </row>
        <row r="581">
          <cell r="E581">
            <v>2828</v>
          </cell>
          <cell r="N581">
            <v>3</v>
          </cell>
        </row>
        <row r="582">
          <cell r="E582">
            <v>868</v>
          </cell>
          <cell r="N582">
            <v>3</v>
          </cell>
        </row>
        <row r="583">
          <cell r="E583">
            <v>869</v>
          </cell>
          <cell r="N583">
            <v>3</v>
          </cell>
        </row>
        <row r="584">
          <cell r="E584">
            <v>869</v>
          </cell>
          <cell r="N584">
            <v>3</v>
          </cell>
        </row>
        <row r="585">
          <cell r="E585">
            <v>870</v>
          </cell>
          <cell r="N585">
            <v>3</v>
          </cell>
        </row>
        <row r="586">
          <cell r="E586">
            <v>1497</v>
          </cell>
          <cell r="N586">
            <v>3</v>
          </cell>
        </row>
        <row r="587">
          <cell r="E587">
            <v>2444</v>
          </cell>
          <cell r="N587">
            <v>3</v>
          </cell>
        </row>
        <row r="588">
          <cell r="E588">
            <v>1057</v>
          </cell>
          <cell r="N588">
            <v>3</v>
          </cell>
        </row>
        <row r="589">
          <cell r="E589">
            <v>1275</v>
          </cell>
          <cell r="N589">
            <v>3</v>
          </cell>
        </row>
        <row r="590">
          <cell r="E590">
            <v>2496</v>
          </cell>
          <cell r="N590">
            <v>3</v>
          </cell>
        </row>
        <row r="591">
          <cell r="E591">
            <v>2496</v>
          </cell>
          <cell r="N591">
            <v>3</v>
          </cell>
        </row>
        <row r="592">
          <cell r="E592">
            <v>1295</v>
          </cell>
          <cell r="N592">
            <v>3</v>
          </cell>
        </row>
        <row r="593">
          <cell r="E593">
            <v>1296</v>
          </cell>
          <cell r="N593">
            <v>3</v>
          </cell>
        </row>
        <row r="594">
          <cell r="E594">
            <v>1296</v>
          </cell>
          <cell r="N594">
            <v>3</v>
          </cell>
        </row>
        <row r="595">
          <cell r="E595">
            <v>1098</v>
          </cell>
          <cell r="N595">
            <v>3</v>
          </cell>
        </row>
        <row r="596">
          <cell r="E596">
            <v>1098</v>
          </cell>
          <cell r="N596">
            <v>3</v>
          </cell>
        </row>
        <row r="597">
          <cell r="E597">
            <v>966</v>
          </cell>
          <cell r="N597">
            <v>3</v>
          </cell>
        </row>
        <row r="598">
          <cell r="E598">
            <v>965</v>
          </cell>
          <cell r="N598">
            <v>3</v>
          </cell>
        </row>
        <row r="599">
          <cell r="E599">
            <v>824</v>
          </cell>
          <cell r="N599">
            <v>3</v>
          </cell>
        </row>
        <row r="600">
          <cell r="E600">
            <v>2382</v>
          </cell>
          <cell r="N600">
            <v>3</v>
          </cell>
        </row>
        <row r="601">
          <cell r="E601">
            <v>3343</v>
          </cell>
          <cell r="N601">
            <v>3</v>
          </cell>
        </row>
        <row r="602">
          <cell r="E602">
            <v>2926</v>
          </cell>
          <cell r="N602">
            <v>3</v>
          </cell>
        </row>
        <row r="603">
          <cell r="E603">
            <v>2926</v>
          </cell>
          <cell r="N603">
            <v>3</v>
          </cell>
        </row>
        <row r="604">
          <cell r="E604">
            <v>3224</v>
          </cell>
          <cell r="N604">
            <v>3</v>
          </cell>
        </row>
        <row r="605">
          <cell r="E605">
            <v>3225</v>
          </cell>
          <cell r="N605">
            <v>3</v>
          </cell>
        </row>
        <row r="606">
          <cell r="E606">
            <v>3289</v>
          </cell>
          <cell r="N606">
            <v>3</v>
          </cell>
        </row>
        <row r="607">
          <cell r="E607">
            <v>3289</v>
          </cell>
          <cell r="N607">
            <v>3</v>
          </cell>
        </row>
        <row r="608">
          <cell r="E608">
            <v>3289</v>
          </cell>
          <cell r="N608">
            <v>3</v>
          </cell>
        </row>
        <row r="609">
          <cell r="E609">
            <v>2438</v>
          </cell>
          <cell r="N609">
            <v>3</v>
          </cell>
        </row>
        <row r="610">
          <cell r="E610">
            <v>3199</v>
          </cell>
          <cell r="N610">
            <v>3</v>
          </cell>
        </row>
        <row r="611">
          <cell r="E611">
            <v>786</v>
          </cell>
          <cell r="N611">
            <v>3</v>
          </cell>
        </row>
        <row r="612">
          <cell r="E612">
            <v>1447</v>
          </cell>
          <cell r="N612">
            <v>3</v>
          </cell>
        </row>
        <row r="613">
          <cell r="E613">
            <v>1457</v>
          </cell>
          <cell r="N613">
            <v>3</v>
          </cell>
        </row>
        <row r="614">
          <cell r="E614">
            <v>2099</v>
          </cell>
          <cell r="N614">
            <v>3</v>
          </cell>
        </row>
        <row r="615">
          <cell r="E615">
            <v>1566</v>
          </cell>
          <cell r="N615">
            <v>3</v>
          </cell>
        </row>
        <row r="616">
          <cell r="E616">
            <v>1566</v>
          </cell>
          <cell r="N616">
            <v>3</v>
          </cell>
        </row>
        <row r="617">
          <cell r="E617">
            <v>1566</v>
          </cell>
          <cell r="N617">
            <v>3</v>
          </cell>
        </row>
        <row r="618">
          <cell r="E618">
            <v>1566</v>
          </cell>
          <cell r="N618">
            <v>3</v>
          </cell>
        </row>
        <row r="619">
          <cell r="E619">
            <v>1566</v>
          </cell>
          <cell r="N619">
            <v>3</v>
          </cell>
        </row>
        <row r="620">
          <cell r="E620">
            <v>1566</v>
          </cell>
          <cell r="N620">
            <v>3</v>
          </cell>
        </row>
        <row r="621">
          <cell r="E621">
            <v>1566</v>
          </cell>
          <cell r="N621">
            <v>3</v>
          </cell>
        </row>
        <row r="622">
          <cell r="E622">
            <v>2496</v>
          </cell>
          <cell r="N622">
            <v>3</v>
          </cell>
        </row>
        <row r="623">
          <cell r="E623">
            <v>1480</v>
          </cell>
          <cell r="N623">
            <v>3</v>
          </cell>
        </row>
        <row r="624">
          <cell r="E624">
            <v>3335</v>
          </cell>
          <cell r="N624">
            <v>3</v>
          </cell>
        </row>
        <row r="625">
          <cell r="E625">
            <v>3199</v>
          </cell>
          <cell r="N625">
            <v>3</v>
          </cell>
        </row>
        <row r="626">
          <cell r="E626">
            <v>1576</v>
          </cell>
          <cell r="N626">
            <v>3</v>
          </cell>
        </row>
        <row r="627">
          <cell r="E627">
            <v>1098</v>
          </cell>
          <cell r="N627">
            <v>3</v>
          </cell>
        </row>
        <row r="628">
          <cell r="E628">
            <v>2926</v>
          </cell>
          <cell r="N628">
            <v>3</v>
          </cell>
        </row>
        <row r="629">
          <cell r="E629">
            <v>2926</v>
          </cell>
          <cell r="N629">
            <v>3</v>
          </cell>
        </row>
        <row r="630">
          <cell r="E630">
            <v>2926</v>
          </cell>
          <cell r="N630">
            <v>3</v>
          </cell>
        </row>
        <row r="631">
          <cell r="E631">
            <v>768</v>
          </cell>
          <cell r="N631">
            <v>3</v>
          </cell>
        </row>
        <row r="632">
          <cell r="E632">
            <v>871</v>
          </cell>
          <cell r="N632">
            <v>3</v>
          </cell>
        </row>
        <row r="633">
          <cell r="E633">
            <v>1564</v>
          </cell>
          <cell r="N633">
            <v>3</v>
          </cell>
        </row>
        <row r="634">
          <cell r="E634">
            <v>1564</v>
          </cell>
          <cell r="N634">
            <v>3</v>
          </cell>
        </row>
        <row r="635">
          <cell r="E635">
            <v>1564</v>
          </cell>
          <cell r="N635">
            <v>3</v>
          </cell>
        </row>
        <row r="636">
          <cell r="E636">
            <v>1564</v>
          </cell>
          <cell r="N636">
            <v>3</v>
          </cell>
        </row>
        <row r="637">
          <cell r="E637">
            <v>3396</v>
          </cell>
          <cell r="N637">
            <v>3</v>
          </cell>
        </row>
        <row r="638">
          <cell r="E638">
            <v>3395</v>
          </cell>
          <cell r="N638">
            <v>3</v>
          </cell>
        </row>
        <row r="639">
          <cell r="E639">
            <v>3023</v>
          </cell>
          <cell r="N639">
            <v>3</v>
          </cell>
        </row>
        <row r="640">
          <cell r="E640">
            <v>1456</v>
          </cell>
          <cell r="N640">
            <v>3</v>
          </cell>
        </row>
        <row r="641">
          <cell r="E641">
            <v>2415</v>
          </cell>
          <cell r="N641">
            <v>3</v>
          </cell>
        </row>
        <row r="642">
          <cell r="E642">
            <v>2421</v>
          </cell>
          <cell r="N642">
            <v>3</v>
          </cell>
        </row>
        <row r="643">
          <cell r="E643">
            <v>768</v>
          </cell>
          <cell r="N643">
            <v>3</v>
          </cell>
        </row>
        <row r="644">
          <cell r="E644">
            <v>2708</v>
          </cell>
          <cell r="N644">
            <v>3</v>
          </cell>
        </row>
        <row r="645">
          <cell r="E645">
            <v>2680</v>
          </cell>
          <cell r="N645">
            <v>3</v>
          </cell>
        </row>
        <row r="646">
          <cell r="E646">
            <v>3343</v>
          </cell>
          <cell r="N646">
            <v>3</v>
          </cell>
        </row>
        <row r="647">
          <cell r="E647">
            <v>3281</v>
          </cell>
          <cell r="N647">
            <v>3</v>
          </cell>
        </row>
        <row r="648">
          <cell r="E648">
            <v>2539</v>
          </cell>
          <cell r="N648">
            <v>3</v>
          </cell>
        </row>
        <row r="649">
          <cell r="E649">
            <v>2542</v>
          </cell>
          <cell r="N649">
            <v>3</v>
          </cell>
        </row>
        <row r="650">
          <cell r="E650">
            <v>2549</v>
          </cell>
          <cell r="N650">
            <v>3</v>
          </cell>
        </row>
        <row r="651">
          <cell r="E651">
            <v>2560</v>
          </cell>
          <cell r="N651">
            <v>3</v>
          </cell>
        </row>
        <row r="652">
          <cell r="E652">
            <v>3408</v>
          </cell>
          <cell r="N652">
            <v>3</v>
          </cell>
        </row>
        <row r="653">
          <cell r="E653">
            <v>1580</v>
          </cell>
          <cell r="N653">
            <v>3</v>
          </cell>
        </row>
        <row r="654">
          <cell r="E654">
            <v>3300</v>
          </cell>
          <cell r="N654">
            <v>3</v>
          </cell>
        </row>
        <row r="655">
          <cell r="E655">
            <v>3301</v>
          </cell>
          <cell r="N655">
            <v>3</v>
          </cell>
        </row>
        <row r="656">
          <cell r="E656">
            <v>3281</v>
          </cell>
          <cell r="N656">
            <v>3</v>
          </cell>
        </row>
        <row r="657">
          <cell r="E657">
            <v>2940</v>
          </cell>
          <cell r="N657">
            <v>3</v>
          </cell>
        </row>
        <row r="658">
          <cell r="E658">
            <v>2938</v>
          </cell>
          <cell r="N658">
            <v>3</v>
          </cell>
        </row>
        <row r="659">
          <cell r="E659">
            <v>2921</v>
          </cell>
          <cell r="N659">
            <v>3</v>
          </cell>
        </row>
        <row r="660">
          <cell r="E660">
            <v>1456</v>
          </cell>
          <cell r="N660">
            <v>3</v>
          </cell>
        </row>
        <row r="661">
          <cell r="E661">
            <v>2616</v>
          </cell>
          <cell r="N661">
            <v>3</v>
          </cell>
        </row>
        <row r="662">
          <cell r="E662">
            <v>965</v>
          </cell>
          <cell r="N662">
            <v>3</v>
          </cell>
        </row>
        <row r="663">
          <cell r="E663">
            <v>966</v>
          </cell>
          <cell r="N663">
            <v>3</v>
          </cell>
        </row>
        <row r="664">
          <cell r="E664">
            <v>3280</v>
          </cell>
          <cell r="N664">
            <v>3</v>
          </cell>
        </row>
        <row r="665">
          <cell r="E665">
            <v>2382</v>
          </cell>
          <cell r="N665">
            <v>3</v>
          </cell>
        </row>
        <row r="666">
          <cell r="E666">
            <v>3395</v>
          </cell>
          <cell r="N666">
            <v>3</v>
          </cell>
        </row>
        <row r="667">
          <cell r="E667">
            <v>3396</v>
          </cell>
          <cell r="N667">
            <v>3</v>
          </cell>
        </row>
        <row r="668">
          <cell r="E668">
            <v>2548</v>
          </cell>
          <cell r="N668">
            <v>3</v>
          </cell>
        </row>
        <row r="669">
          <cell r="E669">
            <v>2548</v>
          </cell>
          <cell r="N669">
            <v>3</v>
          </cell>
        </row>
        <row r="670">
          <cell r="E670">
            <v>3321</v>
          </cell>
          <cell r="N670">
            <v>3</v>
          </cell>
        </row>
        <row r="671">
          <cell r="E671">
            <v>3322</v>
          </cell>
          <cell r="N671">
            <v>3</v>
          </cell>
        </row>
        <row r="672">
          <cell r="E672">
            <v>1537</v>
          </cell>
          <cell r="N672">
            <v>3</v>
          </cell>
        </row>
        <row r="673">
          <cell r="E673">
            <v>2438</v>
          </cell>
          <cell r="N673">
            <v>3</v>
          </cell>
        </row>
        <row r="674">
          <cell r="E674">
            <v>2828</v>
          </cell>
          <cell r="N674">
            <v>3</v>
          </cell>
        </row>
        <row r="675">
          <cell r="E675">
            <v>1579</v>
          </cell>
          <cell r="N675">
            <v>3</v>
          </cell>
        </row>
        <row r="676">
          <cell r="E676">
            <v>1580</v>
          </cell>
          <cell r="N676">
            <v>3</v>
          </cell>
        </row>
        <row r="677">
          <cell r="E677">
            <v>2921</v>
          </cell>
          <cell r="N677">
            <v>3</v>
          </cell>
        </row>
        <row r="678">
          <cell r="E678">
            <v>2926</v>
          </cell>
          <cell r="N678">
            <v>3</v>
          </cell>
        </row>
        <row r="679">
          <cell r="E679">
            <v>2932</v>
          </cell>
          <cell r="N679">
            <v>3</v>
          </cell>
        </row>
        <row r="680">
          <cell r="E680">
            <v>2938</v>
          </cell>
          <cell r="N680">
            <v>3</v>
          </cell>
        </row>
        <row r="681">
          <cell r="E681">
            <v>2926</v>
          </cell>
          <cell r="N681">
            <v>3</v>
          </cell>
        </row>
        <row r="682">
          <cell r="E682">
            <v>2926</v>
          </cell>
          <cell r="N682">
            <v>3</v>
          </cell>
        </row>
        <row r="683">
          <cell r="E683">
            <v>2932</v>
          </cell>
          <cell r="N683">
            <v>3</v>
          </cell>
        </row>
        <row r="684">
          <cell r="E684">
            <v>2938</v>
          </cell>
          <cell r="N684">
            <v>3</v>
          </cell>
        </row>
        <row r="685">
          <cell r="E685">
            <v>3092</v>
          </cell>
          <cell r="N685">
            <v>3</v>
          </cell>
        </row>
        <row r="686">
          <cell r="E686">
            <v>3093</v>
          </cell>
          <cell r="N686">
            <v>3</v>
          </cell>
        </row>
        <row r="687">
          <cell r="E687">
            <v>3092</v>
          </cell>
          <cell r="N687">
            <v>3</v>
          </cell>
        </row>
        <row r="688">
          <cell r="E688">
            <v>3092</v>
          </cell>
          <cell r="N688">
            <v>3</v>
          </cell>
        </row>
        <row r="689">
          <cell r="E689">
            <v>3093</v>
          </cell>
          <cell r="N689">
            <v>3</v>
          </cell>
        </row>
        <row r="690">
          <cell r="E690">
            <v>1472</v>
          </cell>
          <cell r="N690">
            <v>3</v>
          </cell>
        </row>
        <row r="691">
          <cell r="E691">
            <v>2538</v>
          </cell>
          <cell r="N691">
            <v>3</v>
          </cell>
        </row>
        <row r="692">
          <cell r="E692">
            <v>2575</v>
          </cell>
          <cell r="N692">
            <v>3</v>
          </cell>
        </row>
        <row r="693">
          <cell r="E693">
            <v>2533</v>
          </cell>
          <cell r="N693">
            <v>3</v>
          </cell>
        </row>
        <row r="694">
          <cell r="E694">
            <v>2538</v>
          </cell>
          <cell r="N694">
            <v>3</v>
          </cell>
        </row>
        <row r="695">
          <cell r="E695">
            <v>2578</v>
          </cell>
          <cell r="N695">
            <v>3</v>
          </cell>
        </row>
        <row r="696">
          <cell r="E696">
            <v>2580</v>
          </cell>
          <cell r="N696">
            <v>3</v>
          </cell>
        </row>
        <row r="697">
          <cell r="E697">
            <v>2587</v>
          </cell>
          <cell r="N697">
            <v>3</v>
          </cell>
        </row>
        <row r="698">
          <cell r="E698">
            <v>2598</v>
          </cell>
          <cell r="N698">
            <v>3</v>
          </cell>
        </row>
        <row r="699">
          <cell r="E699">
            <v>2709</v>
          </cell>
          <cell r="N699">
            <v>3</v>
          </cell>
        </row>
        <row r="700">
          <cell r="E700">
            <v>2438</v>
          </cell>
          <cell r="N700">
            <v>3</v>
          </cell>
        </row>
        <row r="701">
          <cell r="E701">
            <v>1296</v>
          </cell>
          <cell r="N701">
            <v>3</v>
          </cell>
        </row>
        <row r="702">
          <cell r="E702">
            <v>1269</v>
          </cell>
          <cell r="N702">
            <v>3</v>
          </cell>
        </row>
        <row r="703">
          <cell r="E703">
            <v>2906</v>
          </cell>
          <cell r="N703">
            <v>3</v>
          </cell>
        </row>
        <row r="704">
          <cell r="E704">
            <v>3281</v>
          </cell>
          <cell r="N704">
            <v>3</v>
          </cell>
        </row>
        <row r="705">
          <cell r="E705">
            <v>2382</v>
          </cell>
          <cell r="N705">
            <v>3</v>
          </cell>
        </row>
        <row r="706">
          <cell r="E706">
            <v>871</v>
          </cell>
          <cell r="N706">
            <v>4</v>
          </cell>
        </row>
        <row r="707">
          <cell r="E707">
            <v>2828</v>
          </cell>
          <cell r="N707">
            <v>4</v>
          </cell>
        </row>
        <row r="708">
          <cell r="E708">
            <v>2438</v>
          </cell>
          <cell r="N708">
            <v>4</v>
          </cell>
        </row>
        <row r="709">
          <cell r="E709">
            <v>2535</v>
          </cell>
          <cell r="N709">
            <v>4</v>
          </cell>
        </row>
        <row r="710">
          <cell r="E710">
            <v>2536</v>
          </cell>
          <cell r="N710">
            <v>4</v>
          </cell>
        </row>
        <row r="711">
          <cell r="E711">
            <v>2587</v>
          </cell>
          <cell r="N711">
            <v>4</v>
          </cell>
        </row>
        <row r="712">
          <cell r="E712">
            <v>2587</v>
          </cell>
          <cell r="N712">
            <v>4</v>
          </cell>
        </row>
        <row r="713">
          <cell r="E713">
            <v>2537</v>
          </cell>
          <cell r="N713">
            <v>4</v>
          </cell>
        </row>
        <row r="714">
          <cell r="E714">
            <v>2537</v>
          </cell>
          <cell r="N714">
            <v>4</v>
          </cell>
        </row>
        <row r="715">
          <cell r="E715">
            <v>2540</v>
          </cell>
          <cell r="N715">
            <v>4</v>
          </cell>
        </row>
        <row r="716">
          <cell r="E716">
            <v>2540</v>
          </cell>
          <cell r="N716">
            <v>4</v>
          </cell>
        </row>
        <row r="717">
          <cell r="E717">
            <v>2672</v>
          </cell>
          <cell r="N717">
            <v>4</v>
          </cell>
        </row>
        <row r="718">
          <cell r="E718">
            <v>2672</v>
          </cell>
          <cell r="N718">
            <v>4</v>
          </cell>
        </row>
        <row r="719">
          <cell r="E719">
            <v>2578</v>
          </cell>
          <cell r="N719">
            <v>4</v>
          </cell>
        </row>
        <row r="720">
          <cell r="E720">
            <v>2578</v>
          </cell>
          <cell r="N720">
            <v>4</v>
          </cell>
        </row>
        <row r="721">
          <cell r="E721">
            <v>2579</v>
          </cell>
          <cell r="N721">
            <v>4</v>
          </cell>
        </row>
        <row r="722">
          <cell r="E722">
            <v>2579</v>
          </cell>
          <cell r="N722">
            <v>4</v>
          </cell>
        </row>
        <row r="723">
          <cell r="E723">
            <v>2541</v>
          </cell>
          <cell r="N723">
            <v>4</v>
          </cell>
        </row>
        <row r="724">
          <cell r="E724">
            <v>2582</v>
          </cell>
          <cell r="N724">
            <v>4</v>
          </cell>
        </row>
        <row r="725">
          <cell r="E725">
            <v>2581</v>
          </cell>
          <cell r="N725">
            <v>4</v>
          </cell>
        </row>
        <row r="726">
          <cell r="E726">
            <v>2581</v>
          </cell>
          <cell r="N726">
            <v>4</v>
          </cell>
        </row>
        <row r="727">
          <cell r="E727">
            <v>2584</v>
          </cell>
          <cell r="N727">
            <v>4</v>
          </cell>
        </row>
        <row r="728">
          <cell r="E728">
            <v>2577</v>
          </cell>
          <cell r="N728">
            <v>4</v>
          </cell>
        </row>
        <row r="729">
          <cell r="E729">
            <v>2577</v>
          </cell>
          <cell r="N729">
            <v>4</v>
          </cell>
        </row>
        <row r="730">
          <cell r="E730">
            <v>2573</v>
          </cell>
          <cell r="N730">
            <v>4</v>
          </cell>
        </row>
        <row r="731">
          <cell r="E731">
            <v>2549</v>
          </cell>
          <cell r="N731">
            <v>4</v>
          </cell>
        </row>
        <row r="732">
          <cell r="E732">
            <v>2549</v>
          </cell>
          <cell r="N732">
            <v>4</v>
          </cell>
        </row>
        <row r="733">
          <cell r="E733">
            <v>2574</v>
          </cell>
          <cell r="N733">
            <v>4</v>
          </cell>
        </row>
        <row r="734">
          <cell r="E734">
            <v>2550</v>
          </cell>
          <cell r="N734">
            <v>4</v>
          </cell>
        </row>
        <row r="735">
          <cell r="E735">
            <v>2550</v>
          </cell>
          <cell r="N735">
            <v>4</v>
          </cell>
        </row>
        <row r="736">
          <cell r="E736">
            <v>2594</v>
          </cell>
          <cell r="N736">
            <v>4</v>
          </cell>
        </row>
        <row r="737">
          <cell r="E737">
            <v>2594</v>
          </cell>
          <cell r="N737">
            <v>4</v>
          </cell>
        </row>
        <row r="738">
          <cell r="E738">
            <v>2556</v>
          </cell>
          <cell r="N738">
            <v>4</v>
          </cell>
        </row>
        <row r="739">
          <cell r="E739">
            <v>2556</v>
          </cell>
          <cell r="N739">
            <v>4</v>
          </cell>
        </row>
        <row r="740">
          <cell r="E740">
            <v>965</v>
          </cell>
          <cell r="N740">
            <v>4</v>
          </cell>
        </row>
        <row r="741">
          <cell r="E741">
            <v>3092</v>
          </cell>
          <cell r="N741">
            <v>4</v>
          </cell>
        </row>
        <row r="742">
          <cell r="E742">
            <v>2551</v>
          </cell>
          <cell r="N742">
            <v>4</v>
          </cell>
        </row>
        <row r="743">
          <cell r="E743">
            <v>2438</v>
          </cell>
          <cell r="N743">
            <v>4</v>
          </cell>
        </row>
        <row r="744">
          <cell r="E744">
            <v>3093</v>
          </cell>
          <cell r="N744">
            <v>4</v>
          </cell>
        </row>
        <row r="745">
          <cell r="E745">
            <v>1480</v>
          </cell>
          <cell r="N745">
            <v>4</v>
          </cell>
        </row>
        <row r="746">
          <cell r="E746">
            <v>3092</v>
          </cell>
          <cell r="N746">
            <v>4</v>
          </cell>
        </row>
        <row r="747">
          <cell r="E747">
            <v>2938</v>
          </cell>
          <cell r="N747">
            <v>4</v>
          </cell>
        </row>
        <row r="748">
          <cell r="E748">
            <v>2938</v>
          </cell>
          <cell r="N748">
            <v>4</v>
          </cell>
        </row>
        <row r="749">
          <cell r="E749">
            <v>2940</v>
          </cell>
          <cell r="N749">
            <v>4</v>
          </cell>
        </row>
        <row r="750">
          <cell r="E750">
            <v>2940</v>
          </cell>
          <cell r="N750">
            <v>4</v>
          </cell>
        </row>
        <row r="751">
          <cell r="E751">
            <v>2939</v>
          </cell>
          <cell r="N751">
            <v>4</v>
          </cell>
        </row>
        <row r="752">
          <cell r="E752">
            <v>2922</v>
          </cell>
          <cell r="N752">
            <v>4</v>
          </cell>
        </row>
        <row r="753">
          <cell r="E753">
            <v>2921</v>
          </cell>
          <cell r="N753">
            <v>4</v>
          </cell>
        </row>
        <row r="754">
          <cell r="E754">
            <v>1275</v>
          </cell>
          <cell r="N754">
            <v>4</v>
          </cell>
        </row>
        <row r="755">
          <cell r="E755">
            <v>2918</v>
          </cell>
          <cell r="N755">
            <v>4</v>
          </cell>
        </row>
        <row r="756">
          <cell r="E756">
            <v>1472</v>
          </cell>
          <cell r="N756">
            <v>4</v>
          </cell>
        </row>
        <row r="757">
          <cell r="E757">
            <v>3343</v>
          </cell>
          <cell r="N757">
            <v>4</v>
          </cell>
        </row>
        <row r="758">
          <cell r="E758">
            <v>2870</v>
          </cell>
          <cell r="N758">
            <v>4</v>
          </cell>
        </row>
        <row r="759">
          <cell r="E759">
            <v>2871</v>
          </cell>
          <cell r="N759">
            <v>4</v>
          </cell>
        </row>
        <row r="760">
          <cell r="E760">
            <v>2593</v>
          </cell>
          <cell r="N760">
            <v>4</v>
          </cell>
        </row>
        <row r="761">
          <cell r="E761">
            <v>1457</v>
          </cell>
          <cell r="N761">
            <v>4</v>
          </cell>
        </row>
        <row r="762">
          <cell r="E762">
            <v>1564</v>
          </cell>
          <cell r="N762">
            <v>4</v>
          </cell>
        </row>
        <row r="763">
          <cell r="E763">
            <v>1564</v>
          </cell>
          <cell r="N763">
            <v>4</v>
          </cell>
        </row>
        <row r="764">
          <cell r="E764">
            <v>3114</v>
          </cell>
          <cell r="N764">
            <v>4</v>
          </cell>
        </row>
        <row r="765">
          <cell r="E765">
            <v>1457</v>
          </cell>
          <cell r="N765">
            <v>4</v>
          </cell>
        </row>
        <row r="766">
          <cell r="E766">
            <v>1445</v>
          </cell>
          <cell r="N766">
            <v>4</v>
          </cell>
        </row>
        <row r="767">
          <cell r="E767">
            <v>1444</v>
          </cell>
          <cell r="N767">
            <v>4</v>
          </cell>
        </row>
        <row r="768">
          <cell r="E768">
            <v>1497</v>
          </cell>
          <cell r="N768">
            <v>4</v>
          </cell>
        </row>
        <row r="769">
          <cell r="E769">
            <v>2444</v>
          </cell>
          <cell r="N769">
            <v>4</v>
          </cell>
        </row>
        <row r="770">
          <cell r="E770">
            <v>966</v>
          </cell>
          <cell r="N770">
            <v>4</v>
          </cell>
        </row>
        <row r="771">
          <cell r="E771">
            <v>966</v>
          </cell>
          <cell r="N771">
            <v>4</v>
          </cell>
        </row>
        <row r="772">
          <cell r="E772">
            <v>965</v>
          </cell>
          <cell r="N772">
            <v>4</v>
          </cell>
        </row>
        <row r="773">
          <cell r="E773">
            <v>1360</v>
          </cell>
          <cell r="N773">
            <v>4</v>
          </cell>
        </row>
        <row r="774">
          <cell r="E774">
            <v>769</v>
          </cell>
          <cell r="N774">
            <v>4</v>
          </cell>
        </row>
        <row r="775">
          <cell r="E775">
            <v>768</v>
          </cell>
          <cell r="N775">
            <v>4</v>
          </cell>
        </row>
        <row r="776">
          <cell r="E776">
            <v>3289</v>
          </cell>
          <cell r="N776">
            <v>4</v>
          </cell>
        </row>
        <row r="777">
          <cell r="E777">
            <v>858</v>
          </cell>
          <cell r="N777">
            <v>4</v>
          </cell>
        </row>
        <row r="778">
          <cell r="E778">
            <v>3335</v>
          </cell>
          <cell r="N778">
            <v>4</v>
          </cell>
        </row>
        <row r="779">
          <cell r="E779">
            <v>3217</v>
          </cell>
          <cell r="N779">
            <v>4</v>
          </cell>
        </row>
        <row r="780">
          <cell r="E780">
            <v>3217</v>
          </cell>
          <cell r="N780">
            <v>4</v>
          </cell>
        </row>
        <row r="781">
          <cell r="E781">
            <v>3219</v>
          </cell>
          <cell r="N781">
            <v>4</v>
          </cell>
        </row>
        <row r="782">
          <cell r="E782">
            <v>2499</v>
          </cell>
          <cell r="N782">
            <v>4</v>
          </cell>
        </row>
        <row r="783">
          <cell r="E783">
            <v>2421</v>
          </cell>
          <cell r="N783">
            <v>4</v>
          </cell>
        </row>
        <row r="784">
          <cell r="E784">
            <v>1296</v>
          </cell>
          <cell r="N784">
            <v>4</v>
          </cell>
        </row>
        <row r="785">
          <cell r="E785">
            <v>2926</v>
          </cell>
          <cell r="N785">
            <v>4</v>
          </cell>
        </row>
        <row r="786">
          <cell r="E786">
            <v>2932</v>
          </cell>
          <cell r="N786">
            <v>4</v>
          </cell>
        </row>
        <row r="787">
          <cell r="E787">
            <v>824</v>
          </cell>
          <cell r="N787">
            <v>4</v>
          </cell>
        </row>
        <row r="788">
          <cell r="E788">
            <v>2926</v>
          </cell>
          <cell r="N788">
            <v>4</v>
          </cell>
        </row>
        <row r="789">
          <cell r="E789">
            <v>871</v>
          </cell>
          <cell r="N789">
            <v>4</v>
          </cell>
        </row>
        <row r="790">
          <cell r="E790">
            <v>2828</v>
          </cell>
          <cell r="N790">
            <v>4</v>
          </cell>
        </row>
        <row r="791">
          <cell r="E791">
            <v>2500</v>
          </cell>
          <cell r="N791">
            <v>4</v>
          </cell>
        </row>
        <row r="792">
          <cell r="E792">
            <v>2540</v>
          </cell>
          <cell r="N792">
            <v>4</v>
          </cell>
        </row>
        <row r="793">
          <cell r="E793">
            <v>2545</v>
          </cell>
          <cell r="N793">
            <v>4</v>
          </cell>
        </row>
        <row r="794">
          <cell r="E794">
            <v>2548</v>
          </cell>
          <cell r="N794">
            <v>4</v>
          </cell>
        </row>
        <row r="795">
          <cell r="E795">
            <v>965</v>
          </cell>
          <cell r="N795">
            <v>4</v>
          </cell>
        </row>
        <row r="796">
          <cell r="E796">
            <v>965</v>
          </cell>
          <cell r="N796">
            <v>4</v>
          </cell>
        </row>
        <row r="797">
          <cell r="E797">
            <v>966</v>
          </cell>
          <cell r="N797">
            <v>4</v>
          </cell>
        </row>
        <row r="798">
          <cell r="E798">
            <v>1457</v>
          </cell>
          <cell r="N798">
            <v>4</v>
          </cell>
        </row>
        <row r="799">
          <cell r="E799">
            <v>1456</v>
          </cell>
          <cell r="N799">
            <v>4</v>
          </cell>
        </row>
        <row r="800">
          <cell r="E800">
            <v>1457</v>
          </cell>
          <cell r="N800">
            <v>4</v>
          </cell>
        </row>
        <row r="801">
          <cell r="E801">
            <v>2921</v>
          </cell>
          <cell r="N801">
            <v>4</v>
          </cell>
        </row>
        <row r="802">
          <cell r="E802">
            <v>2938</v>
          </cell>
          <cell r="N802">
            <v>4</v>
          </cell>
        </row>
        <row r="803">
          <cell r="E803">
            <v>2940</v>
          </cell>
          <cell r="N803">
            <v>4</v>
          </cell>
        </row>
        <row r="804">
          <cell r="E804">
            <v>1472</v>
          </cell>
          <cell r="N804">
            <v>4</v>
          </cell>
        </row>
        <row r="805">
          <cell r="E805">
            <v>2240</v>
          </cell>
          <cell r="N805">
            <v>4</v>
          </cell>
        </row>
        <row r="806">
          <cell r="E806">
            <v>3343</v>
          </cell>
          <cell r="N806">
            <v>4</v>
          </cell>
        </row>
        <row r="807">
          <cell r="E807">
            <v>3281</v>
          </cell>
          <cell r="N807">
            <v>4</v>
          </cell>
        </row>
        <row r="808">
          <cell r="E808">
            <v>1275</v>
          </cell>
          <cell r="N808">
            <v>4</v>
          </cell>
        </row>
        <row r="809">
          <cell r="E809">
            <v>1343</v>
          </cell>
          <cell r="N809">
            <v>4</v>
          </cell>
        </row>
        <row r="810">
          <cell r="E810">
            <v>1344</v>
          </cell>
          <cell r="N810">
            <v>4</v>
          </cell>
        </row>
        <row r="811">
          <cell r="E811">
            <v>1472</v>
          </cell>
          <cell r="N811">
            <v>4</v>
          </cell>
        </row>
        <row r="812">
          <cell r="E812">
            <v>2918</v>
          </cell>
          <cell r="N812">
            <v>4</v>
          </cell>
        </row>
        <row r="813">
          <cell r="E813">
            <v>769</v>
          </cell>
          <cell r="N813">
            <v>4</v>
          </cell>
        </row>
        <row r="814">
          <cell r="E814">
            <v>770</v>
          </cell>
          <cell r="N814">
            <v>4</v>
          </cell>
        </row>
        <row r="815">
          <cell r="E815">
            <v>858</v>
          </cell>
          <cell r="N815">
            <v>4</v>
          </cell>
        </row>
        <row r="816">
          <cell r="E816">
            <v>1296</v>
          </cell>
          <cell r="N816">
            <v>4</v>
          </cell>
        </row>
        <row r="817">
          <cell r="E817">
            <v>1360</v>
          </cell>
          <cell r="N817">
            <v>4</v>
          </cell>
        </row>
        <row r="818">
          <cell r="E818">
            <v>1387</v>
          </cell>
          <cell r="N818">
            <v>4</v>
          </cell>
        </row>
        <row r="819">
          <cell r="E819">
            <v>1428</v>
          </cell>
          <cell r="N819">
            <v>4</v>
          </cell>
        </row>
        <row r="820">
          <cell r="E820">
            <v>2428</v>
          </cell>
          <cell r="N820">
            <v>4</v>
          </cell>
        </row>
        <row r="821">
          <cell r="E821">
            <v>3388</v>
          </cell>
          <cell r="N821">
            <v>4</v>
          </cell>
        </row>
        <row r="822">
          <cell r="E822">
            <v>2672</v>
          </cell>
          <cell r="N822">
            <v>4</v>
          </cell>
        </row>
        <row r="823">
          <cell r="E823">
            <v>1344</v>
          </cell>
          <cell r="N823">
            <v>4</v>
          </cell>
        </row>
        <row r="824">
          <cell r="E824">
            <v>3092</v>
          </cell>
          <cell r="N824">
            <v>4</v>
          </cell>
        </row>
        <row r="825">
          <cell r="E825">
            <v>3092</v>
          </cell>
          <cell r="N825">
            <v>4</v>
          </cell>
        </row>
        <row r="826">
          <cell r="E826">
            <v>1457</v>
          </cell>
          <cell r="N826">
            <v>4</v>
          </cell>
        </row>
        <row r="827">
          <cell r="E827">
            <v>1456</v>
          </cell>
          <cell r="N827">
            <v>4</v>
          </cell>
        </row>
        <row r="828">
          <cell r="E828">
            <v>1535</v>
          </cell>
          <cell r="N828">
            <v>4</v>
          </cell>
        </row>
        <row r="829">
          <cell r="E829">
            <v>3395</v>
          </cell>
          <cell r="N829">
            <v>4</v>
          </cell>
        </row>
        <row r="830">
          <cell r="E830">
            <v>3214</v>
          </cell>
          <cell r="N830">
            <v>4</v>
          </cell>
        </row>
        <row r="831">
          <cell r="E831">
            <v>768</v>
          </cell>
          <cell r="N831">
            <v>4</v>
          </cell>
        </row>
        <row r="832">
          <cell r="E832">
            <v>769</v>
          </cell>
          <cell r="N832">
            <v>4</v>
          </cell>
        </row>
        <row r="833">
          <cell r="E833">
            <v>768</v>
          </cell>
          <cell r="N833">
            <v>4</v>
          </cell>
        </row>
        <row r="834">
          <cell r="E834">
            <v>1344</v>
          </cell>
          <cell r="N834">
            <v>4</v>
          </cell>
        </row>
        <row r="835">
          <cell r="E835">
            <v>3092</v>
          </cell>
          <cell r="N835">
            <v>4</v>
          </cell>
        </row>
        <row r="836">
          <cell r="E836">
            <v>1098</v>
          </cell>
          <cell r="N836">
            <v>4</v>
          </cell>
        </row>
        <row r="837">
          <cell r="E837">
            <v>1576</v>
          </cell>
          <cell r="N837">
            <v>4</v>
          </cell>
        </row>
        <row r="838">
          <cell r="E838">
            <v>2382</v>
          </cell>
          <cell r="N838">
            <v>4</v>
          </cell>
        </row>
        <row r="839">
          <cell r="E839">
            <v>2382</v>
          </cell>
          <cell r="N839">
            <v>4</v>
          </cell>
        </row>
        <row r="840">
          <cell r="E840">
            <v>2099</v>
          </cell>
          <cell r="N840">
            <v>5</v>
          </cell>
        </row>
        <row r="841">
          <cell r="E841">
            <v>3224</v>
          </cell>
          <cell r="N841">
            <v>5</v>
          </cell>
        </row>
        <row r="842">
          <cell r="E842">
            <v>2575</v>
          </cell>
          <cell r="N842">
            <v>5</v>
          </cell>
        </row>
        <row r="843">
          <cell r="E843">
            <v>1456</v>
          </cell>
          <cell r="N843">
            <v>5</v>
          </cell>
        </row>
        <row r="844">
          <cell r="E844">
            <v>2496</v>
          </cell>
          <cell r="N844">
            <v>5</v>
          </cell>
        </row>
        <row r="845">
          <cell r="E845">
            <v>2496</v>
          </cell>
          <cell r="N845">
            <v>5</v>
          </cell>
        </row>
        <row r="846">
          <cell r="E846">
            <v>966</v>
          </cell>
          <cell r="N846">
            <v>5</v>
          </cell>
        </row>
        <row r="847">
          <cell r="E847">
            <v>2536</v>
          </cell>
          <cell r="N847">
            <v>5</v>
          </cell>
        </row>
        <row r="848">
          <cell r="E848">
            <v>2587</v>
          </cell>
          <cell r="N848">
            <v>5</v>
          </cell>
        </row>
        <row r="849">
          <cell r="E849">
            <v>2537</v>
          </cell>
          <cell r="N849">
            <v>5</v>
          </cell>
        </row>
        <row r="850">
          <cell r="E850">
            <v>2586</v>
          </cell>
          <cell r="N850">
            <v>5</v>
          </cell>
        </row>
        <row r="851">
          <cell r="E851">
            <v>2540</v>
          </cell>
          <cell r="N851">
            <v>5</v>
          </cell>
        </row>
        <row r="852">
          <cell r="E852">
            <v>2672</v>
          </cell>
          <cell r="N852">
            <v>5</v>
          </cell>
        </row>
        <row r="853">
          <cell r="E853">
            <v>2578</v>
          </cell>
          <cell r="N853">
            <v>5</v>
          </cell>
        </row>
        <row r="854">
          <cell r="E854">
            <v>2534</v>
          </cell>
          <cell r="N854">
            <v>5</v>
          </cell>
        </row>
        <row r="855">
          <cell r="E855">
            <v>2581</v>
          </cell>
          <cell r="N855">
            <v>5</v>
          </cell>
        </row>
        <row r="856">
          <cell r="E856">
            <v>2548</v>
          </cell>
          <cell r="N856">
            <v>5</v>
          </cell>
        </row>
        <row r="857">
          <cell r="E857">
            <v>2548</v>
          </cell>
          <cell r="N857">
            <v>5</v>
          </cell>
        </row>
        <row r="858">
          <cell r="E858">
            <v>2584</v>
          </cell>
          <cell r="N858">
            <v>5</v>
          </cell>
        </row>
        <row r="859">
          <cell r="E859">
            <v>2576</v>
          </cell>
          <cell r="N859">
            <v>5</v>
          </cell>
        </row>
        <row r="860">
          <cell r="E860">
            <v>2577</v>
          </cell>
          <cell r="N860">
            <v>5</v>
          </cell>
        </row>
        <row r="861">
          <cell r="E861">
            <v>2573</v>
          </cell>
          <cell r="N861">
            <v>5</v>
          </cell>
        </row>
        <row r="862">
          <cell r="E862">
            <v>2549</v>
          </cell>
          <cell r="N862">
            <v>5</v>
          </cell>
        </row>
        <row r="863">
          <cell r="E863">
            <v>2575</v>
          </cell>
          <cell r="N863">
            <v>5</v>
          </cell>
        </row>
        <row r="864">
          <cell r="E864">
            <v>2574</v>
          </cell>
          <cell r="N864">
            <v>5</v>
          </cell>
        </row>
        <row r="865">
          <cell r="E865">
            <v>2550</v>
          </cell>
          <cell r="N865">
            <v>5</v>
          </cell>
        </row>
        <row r="866">
          <cell r="E866">
            <v>2594</v>
          </cell>
          <cell r="N866">
            <v>5</v>
          </cell>
        </row>
        <row r="867">
          <cell r="E867">
            <v>2933</v>
          </cell>
          <cell r="N867">
            <v>5</v>
          </cell>
        </row>
        <row r="868">
          <cell r="E868">
            <v>2593</v>
          </cell>
          <cell r="N868">
            <v>5</v>
          </cell>
        </row>
        <row r="869">
          <cell r="E869">
            <v>2593</v>
          </cell>
          <cell r="N869">
            <v>5</v>
          </cell>
        </row>
        <row r="870">
          <cell r="E870">
            <v>2593</v>
          </cell>
          <cell r="N870">
            <v>5</v>
          </cell>
        </row>
        <row r="871">
          <cell r="E871">
            <v>2593</v>
          </cell>
          <cell r="N871">
            <v>5</v>
          </cell>
        </row>
        <row r="872">
          <cell r="E872">
            <v>2556</v>
          </cell>
          <cell r="N872">
            <v>5</v>
          </cell>
        </row>
        <row r="873">
          <cell r="E873">
            <v>3123</v>
          </cell>
          <cell r="N873">
            <v>5</v>
          </cell>
        </row>
        <row r="874">
          <cell r="E874">
            <v>1057</v>
          </cell>
          <cell r="N874">
            <v>5</v>
          </cell>
        </row>
        <row r="875">
          <cell r="E875">
            <v>2920</v>
          </cell>
          <cell r="N875">
            <v>5</v>
          </cell>
        </row>
        <row r="876">
          <cell r="E876">
            <v>3343</v>
          </cell>
          <cell r="N876">
            <v>5</v>
          </cell>
        </row>
        <row r="877">
          <cell r="E877">
            <v>3092</v>
          </cell>
          <cell r="N877">
            <v>5</v>
          </cell>
        </row>
        <row r="878">
          <cell r="E878">
            <v>3092</v>
          </cell>
          <cell r="N878">
            <v>5</v>
          </cell>
        </row>
        <row r="879">
          <cell r="E879">
            <v>1360</v>
          </cell>
          <cell r="N879">
            <v>5</v>
          </cell>
        </row>
        <row r="880">
          <cell r="E880">
            <v>869</v>
          </cell>
          <cell r="N880">
            <v>5</v>
          </cell>
        </row>
        <row r="881">
          <cell r="E881">
            <v>869</v>
          </cell>
          <cell r="N881">
            <v>5</v>
          </cell>
        </row>
        <row r="882">
          <cell r="E882">
            <v>2905</v>
          </cell>
          <cell r="N882">
            <v>5</v>
          </cell>
        </row>
        <row r="883">
          <cell r="E883">
            <v>2906</v>
          </cell>
          <cell r="N883">
            <v>5</v>
          </cell>
        </row>
        <row r="884">
          <cell r="E884">
            <v>2567</v>
          </cell>
          <cell r="N884">
            <v>5</v>
          </cell>
        </row>
        <row r="885">
          <cell r="E885">
            <v>2547</v>
          </cell>
          <cell r="N885">
            <v>5</v>
          </cell>
        </row>
        <row r="886">
          <cell r="E886">
            <v>1275</v>
          </cell>
          <cell r="N886">
            <v>5</v>
          </cell>
        </row>
        <row r="887">
          <cell r="E887">
            <v>1480</v>
          </cell>
          <cell r="N887">
            <v>5</v>
          </cell>
        </row>
        <row r="888">
          <cell r="E888">
            <v>2551</v>
          </cell>
          <cell r="N888">
            <v>5</v>
          </cell>
        </row>
        <row r="889">
          <cell r="E889">
            <v>2551</v>
          </cell>
          <cell r="N889">
            <v>5</v>
          </cell>
        </row>
        <row r="890">
          <cell r="E890">
            <v>3313</v>
          </cell>
          <cell r="N890">
            <v>5</v>
          </cell>
        </row>
        <row r="891">
          <cell r="E891">
            <v>1387</v>
          </cell>
          <cell r="N891">
            <v>5</v>
          </cell>
        </row>
        <row r="892">
          <cell r="E892">
            <v>858</v>
          </cell>
          <cell r="N892">
            <v>5</v>
          </cell>
        </row>
        <row r="893">
          <cell r="E893">
            <v>2554</v>
          </cell>
          <cell r="N893">
            <v>5</v>
          </cell>
        </row>
        <row r="894">
          <cell r="E894">
            <v>2589</v>
          </cell>
          <cell r="N894">
            <v>5</v>
          </cell>
        </row>
        <row r="895">
          <cell r="E895">
            <v>1428</v>
          </cell>
          <cell r="N895">
            <v>5</v>
          </cell>
        </row>
        <row r="896">
          <cell r="E896">
            <v>3092</v>
          </cell>
          <cell r="N896">
            <v>5</v>
          </cell>
        </row>
        <row r="897">
          <cell r="E897">
            <v>871</v>
          </cell>
          <cell r="N897">
            <v>5</v>
          </cell>
        </row>
        <row r="898">
          <cell r="E898">
            <v>2828</v>
          </cell>
          <cell r="N898">
            <v>5</v>
          </cell>
        </row>
        <row r="899">
          <cell r="E899">
            <v>1456</v>
          </cell>
          <cell r="N899">
            <v>5</v>
          </cell>
        </row>
        <row r="900">
          <cell r="E900">
            <v>2444</v>
          </cell>
          <cell r="N900">
            <v>5</v>
          </cell>
        </row>
        <row r="901">
          <cell r="E901">
            <v>788</v>
          </cell>
          <cell r="N901">
            <v>5</v>
          </cell>
        </row>
        <row r="902">
          <cell r="E902">
            <v>2421</v>
          </cell>
          <cell r="N902">
            <v>5</v>
          </cell>
        </row>
        <row r="903">
          <cell r="E903">
            <v>1275</v>
          </cell>
          <cell r="N903">
            <v>5</v>
          </cell>
        </row>
        <row r="904">
          <cell r="E904">
            <v>1296</v>
          </cell>
          <cell r="N904">
            <v>5</v>
          </cell>
        </row>
        <row r="905">
          <cell r="E905">
            <v>1296</v>
          </cell>
          <cell r="N905">
            <v>5</v>
          </cell>
        </row>
        <row r="906">
          <cell r="E906">
            <v>1360</v>
          </cell>
          <cell r="N906">
            <v>5</v>
          </cell>
        </row>
        <row r="907">
          <cell r="E907">
            <v>1360</v>
          </cell>
          <cell r="N907">
            <v>5</v>
          </cell>
        </row>
        <row r="908">
          <cell r="E908">
            <v>768</v>
          </cell>
          <cell r="N908">
            <v>5</v>
          </cell>
        </row>
        <row r="909">
          <cell r="E909">
            <v>1387</v>
          </cell>
          <cell r="N909">
            <v>5</v>
          </cell>
        </row>
        <row r="910">
          <cell r="E910">
            <v>1387</v>
          </cell>
          <cell r="N910">
            <v>5</v>
          </cell>
        </row>
        <row r="911">
          <cell r="E911">
            <v>858</v>
          </cell>
          <cell r="N911">
            <v>5</v>
          </cell>
        </row>
        <row r="912">
          <cell r="E912">
            <v>1428</v>
          </cell>
          <cell r="N912">
            <v>5</v>
          </cell>
        </row>
        <row r="913">
          <cell r="E913">
            <v>1343</v>
          </cell>
          <cell r="N913">
            <v>5</v>
          </cell>
        </row>
        <row r="914">
          <cell r="E914">
            <v>1344</v>
          </cell>
          <cell r="N914">
            <v>5</v>
          </cell>
        </row>
        <row r="915">
          <cell r="E915">
            <v>2926</v>
          </cell>
          <cell r="N915">
            <v>5</v>
          </cell>
        </row>
        <row r="916">
          <cell r="E916">
            <v>858</v>
          </cell>
          <cell r="N916">
            <v>5</v>
          </cell>
        </row>
        <row r="917">
          <cell r="E917">
            <v>2593</v>
          </cell>
          <cell r="N917">
            <v>5</v>
          </cell>
        </row>
        <row r="918">
          <cell r="E918">
            <v>2554</v>
          </cell>
          <cell r="N918">
            <v>5</v>
          </cell>
        </row>
        <row r="919">
          <cell r="E919">
            <v>2589</v>
          </cell>
          <cell r="N919">
            <v>5</v>
          </cell>
        </row>
        <row r="920">
          <cell r="E920">
            <v>1428</v>
          </cell>
          <cell r="N920">
            <v>5</v>
          </cell>
        </row>
        <row r="921">
          <cell r="E921">
            <v>2533</v>
          </cell>
          <cell r="N921">
            <v>5</v>
          </cell>
        </row>
        <row r="922">
          <cell r="E922">
            <v>859</v>
          </cell>
          <cell r="N922">
            <v>5</v>
          </cell>
        </row>
        <row r="923">
          <cell r="E923">
            <v>2828</v>
          </cell>
          <cell r="N923">
            <v>5</v>
          </cell>
        </row>
        <row r="924">
          <cell r="E924">
            <v>868</v>
          </cell>
          <cell r="N924">
            <v>5</v>
          </cell>
        </row>
        <row r="925">
          <cell r="E925">
            <v>869</v>
          </cell>
          <cell r="N925">
            <v>5</v>
          </cell>
        </row>
        <row r="926">
          <cell r="E926">
            <v>870</v>
          </cell>
          <cell r="N926">
            <v>5</v>
          </cell>
        </row>
        <row r="927">
          <cell r="E927">
            <v>3299</v>
          </cell>
          <cell r="N927">
            <v>5</v>
          </cell>
        </row>
        <row r="928">
          <cell r="E928">
            <v>2843</v>
          </cell>
          <cell r="N928">
            <v>5</v>
          </cell>
        </row>
        <row r="929">
          <cell r="E929">
            <v>2500</v>
          </cell>
          <cell r="N929">
            <v>5</v>
          </cell>
        </row>
        <row r="930">
          <cell r="E930">
            <v>2499</v>
          </cell>
          <cell r="N930">
            <v>5</v>
          </cell>
        </row>
        <row r="931">
          <cell r="E931">
            <v>2499</v>
          </cell>
          <cell r="N931">
            <v>5</v>
          </cell>
        </row>
        <row r="932">
          <cell r="E932">
            <v>2918</v>
          </cell>
          <cell r="N932">
            <v>5</v>
          </cell>
        </row>
        <row r="933">
          <cell r="E933">
            <v>1472</v>
          </cell>
          <cell r="N933">
            <v>5</v>
          </cell>
        </row>
        <row r="934">
          <cell r="E934">
            <v>1472</v>
          </cell>
          <cell r="N934">
            <v>5</v>
          </cell>
        </row>
        <row r="935">
          <cell r="E935">
            <v>1472</v>
          </cell>
          <cell r="N935">
            <v>5</v>
          </cell>
        </row>
        <row r="936">
          <cell r="E936">
            <v>1296</v>
          </cell>
          <cell r="N936">
            <v>5</v>
          </cell>
        </row>
        <row r="937">
          <cell r="E937">
            <v>1296</v>
          </cell>
          <cell r="N937">
            <v>5</v>
          </cell>
        </row>
        <row r="938">
          <cell r="E938">
            <v>3349</v>
          </cell>
          <cell r="N938">
            <v>5</v>
          </cell>
        </row>
        <row r="939">
          <cell r="E939">
            <v>3121</v>
          </cell>
          <cell r="N939">
            <v>5</v>
          </cell>
        </row>
        <row r="940">
          <cell r="E940">
            <v>1344</v>
          </cell>
          <cell r="N940">
            <v>5</v>
          </cell>
        </row>
        <row r="941">
          <cell r="E941">
            <v>1344</v>
          </cell>
          <cell r="N941">
            <v>5</v>
          </cell>
        </row>
        <row r="942">
          <cell r="E942">
            <v>2926</v>
          </cell>
          <cell r="N942">
            <v>5</v>
          </cell>
        </row>
        <row r="943">
          <cell r="E943">
            <v>2926</v>
          </cell>
          <cell r="N943">
            <v>5</v>
          </cell>
        </row>
        <row r="944">
          <cell r="E944">
            <v>2926</v>
          </cell>
          <cell r="N944">
            <v>5</v>
          </cell>
        </row>
        <row r="945">
          <cell r="E945">
            <v>768</v>
          </cell>
          <cell r="N945">
            <v>5</v>
          </cell>
        </row>
        <row r="946">
          <cell r="E946">
            <v>3388</v>
          </cell>
          <cell r="N946">
            <v>5</v>
          </cell>
        </row>
        <row r="947">
          <cell r="E947">
            <v>2855</v>
          </cell>
          <cell r="N947">
            <v>5</v>
          </cell>
        </row>
        <row r="948">
          <cell r="E948">
            <v>1387</v>
          </cell>
          <cell r="N948">
            <v>5</v>
          </cell>
        </row>
        <row r="949">
          <cell r="E949">
            <v>858</v>
          </cell>
          <cell r="N949">
            <v>5</v>
          </cell>
        </row>
        <row r="950">
          <cell r="E950">
            <v>1428</v>
          </cell>
          <cell r="N950">
            <v>5</v>
          </cell>
        </row>
        <row r="951">
          <cell r="E951">
            <v>2560</v>
          </cell>
          <cell r="N951">
            <v>5</v>
          </cell>
        </row>
        <row r="952">
          <cell r="E952">
            <v>1564</v>
          </cell>
          <cell r="N952">
            <v>5</v>
          </cell>
        </row>
        <row r="953">
          <cell r="E953">
            <v>1564</v>
          </cell>
          <cell r="N953">
            <v>5</v>
          </cell>
        </row>
        <row r="954">
          <cell r="E954">
            <v>2499</v>
          </cell>
          <cell r="N954">
            <v>5</v>
          </cell>
        </row>
        <row r="955">
          <cell r="E955">
            <v>2926</v>
          </cell>
          <cell r="N955">
            <v>5</v>
          </cell>
        </row>
        <row r="956">
          <cell r="E956">
            <v>2438</v>
          </cell>
          <cell r="N956">
            <v>5</v>
          </cell>
        </row>
        <row r="957">
          <cell r="E957">
            <v>3330</v>
          </cell>
          <cell r="N957">
            <v>5</v>
          </cell>
        </row>
        <row r="958">
          <cell r="E958">
            <v>3330</v>
          </cell>
          <cell r="N958">
            <v>5</v>
          </cell>
        </row>
        <row r="959">
          <cell r="E959">
            <v>1566</v>
          </cell>
          <cell r="N959">
            <v>5</v>
          </cell>
        </row>
        <row r="960">
          <cell r="E960">
            <v>1566</v>
          </cell>
          <cell r="N960">
            <v>5</v>
          </cell>
        </row>
        <row r="961">
          <cell r="E961">
            <v>1566</v>
          </cell>
          <cell r="N961">
            <v>5</v>
          </cell>
        </row>
        <row r="962">
          <cell r="E962">
            <v>1566</v>
          </cell>
          <cell r="N962">
            <v>5</v>
          </cell>
        </row>
        <row r="963">
          <cell r="E963">
            <v>1566</v>
          </cell>
          <cell r="N963">
            <v>5</v>
          </cell>
        </row>
        <row r="964">
          <cell r="E964">
            <v>1566</v>
          </cell>
          <cell r="N964">
            <v>5</v>
          </cell>
        </row>
        <row r="965">
          <cell r="E965">
            <v>2679</v>
          </cell>
          <cell r="N965">
            <v>5</v>
          </cell>
        </row>
        <row r="966">
          <cell r="E966">
            <v>2684</v>
          </cell>
          <cell r="N966">
            <v>5</v>
          </cell>
        </row>
        <row r="967">
          <cell r="E967">
            <v>2690</v>
          </cell>
          <cell r="N967">
            <v>5</v>
          </cell>
        </row>
        <row r="968">
          <cell r="E968">
            <v>768</v>
          </cell>
          <cell r="N968">
            <v>5</v>
          </cell>
        </row>
        <row r="969">
          <cell r="E969">
            <v>2541</v>
          </cell>
          <cell r="N969">
            <v>5</v>
          </cell>
        </row>
        <row r="970">
          <cell r="E970">
            <v>2548</v>
          </cell>
          <cell r="N970">
            <v>5</v>
          </cell>
        </row>
        <row r="971">
          <cell r="E971">
            <v>2580</v>
          </cell>
          <cell r="N971">
            <v>5</v>
          </cell>
        </row>
        <row r="972">
          <cell r="E972">
            <v>1474</v>
          </cell>
          <cell r="N972">
            <v>5</v>
          </cell>
        </row>
        <row r="973">
          <cell r="E973">
            <v>1474</v>
          </cell>
          <cell r="N973">
            <v>5</v>
          </cell>
        </row>
        <row r="974">
          <cell r="E974">
            <v>2690</v>
          </cell>
          <cell r="N974">
            <v>5</v>
          </cell>
        </row>
        <row r="975">
          <cell r="E975">
            <v>2681</v>
          </cell>
          <cell r="N975">
            <v>5</v>
          </cell>
        </row>
        <row r="976">
          <cell r="E976">
            <v>2682</v>
          </cell>
          <cell r="N976">
            <v>5</v>
          </cell>
        </row>
        <row r="977">
          <cell r="E977">
            <v>2684</v>
          </cell>
          <cell r="N977">
            <v>5</v>
          </cell>
        </row>
        <row r="978">
          <cell r="E978">
            <v>2680</v>
          </cell>
          <cell r="N978">
            <v>5</v>
          </cell>
        </row>
        <row r="979">
          <cell r="E979">
            <v>2679</v>
          </cell>
          <cell r="N979">
            <v>5</v>
          </cell>
        </row>
        <row r="980">
          <cell r="E980">
            <v>2816</v>
          </cell>
          <cell r="N980">
            <v>5</v>
          </cell>
        </row>
        <row r="981">
          <cell r="E981">
            <v>2816</v>
          </cell>
          <cell r="N981">
            <v>5</v>
          </cell>
        </row>
        <row r="982">
          <cell r="E982">
            <v>2444</v>
          </cell>
          <cell r="N982">
            <v>5</v>
          </cell>
        </row>
        <row r="983">
          <cell r="E983">
            <v>1497</v>
          </cell>
          <cell r="N983">
            <v>5</v>
          </cell>
        </row>
        <row r="984">
          <cell r="E984">
            <v>1500</v>
          </cell>
          <cell r="N984">
            <v>5</v>
          </cell>
        </row>
        <row r="985">
          <cell r="E985">
            <v>871</v>
          </cell>
          <cell r="N985">
            <v>5</v>
          </cell>
        </row>
        <row r="986">
          <cell r="E986">
            <v>2828</v>
          </cell>
          <cell r="N986">
            <v>5</v>
          </cell>
        </row>
        <row r="987">
          <cell r="E987">
            <v>1474</v>
          </cell>
          <cell r="N987">
            <v>5</v>
          </cell>
        </row>
        <row r="988">
          <cell r="E988">
            <v>1474</v>
          </cell>
          <cell r="N988">
            <v>5</v>
          </cell>
        </row>
        <row r="989">
          <cell r="E989">
            <v>2499</v>
          </cell>
          <cell r="N989">
            <v>5</v>
          </cell>
        </row>
        <row r="990">
          <cell r="E990">
            <v>2560</v>
          </cell>
          <cell r="N990">
            <v>5</v>
          </cell>
        </row>
        <row r="991">
          <cell r="E991">
            <v>3340</v>
          </cell>
          <cell r="N991">
            <v>5</v>
          </cell>
        </row>
        <row r="992">
          <cell r="E992">
            <v>966</v>
          </cell>
          <cell r="N992">
            <v>5</v>
          </cell>
        </row>
        <row r="993">
          <cell r="E993">
            <v>3123</v>
          </cell>
          <cell r="N993">
            <v>5</v>
          </cell>
        </row>
        <row r="994">
          <cell r="E994">
            <v>3330</v>
          </cell>
          <cell r="N994">
            <v>5</v>
          </cell>
        </row>
        <row r="995">
          <cell r="E995">
            <v>2438</v>
          </cell>
          <cell r="N995">
            <v>5</v>
          </cell>
        </row>
        <row r="996">
          <cell r="E996">
            <v>1344</v>
          </cell>
          <cell r="N996">
            <v>5</v>
          </cell>
        </row>
        <row r="997">
          <cell r="E997">
            <v>2709</v>
          </cell>
          <cell r="N997">
            <v>5</v>
          </cell>
        </row>
        <row r="998">
          <cell r="E998">
            <v>3335</v>
          </cell>
          <cell r="N998">
            <v>5</v>
          </cell>
        </row>
        <row r="999">
          <cell r="E999">
            <v>1360</v>
          </cell>
          <cell r="N999">
            <v>5</v>
          </cell>
        </row>
        <row r="1000">
          <cell r="E1000">
            <v>2816</v>
          </cell>
          <cell r="N1000">
            <v>5</v>
          </cell>
        </row>
        <row r="1001">
          <cell r="E1001">
            <v>788</v>
          </cell>
          <cell r="N1001">
            <v>5</v>
          </cell>
        </row>
        <row r="1002">
          <cell r="E1002">
            <v>858</v>
          </cell>
          <cell r="N1002">
            <v>5</v>
          </cell>
        </row>
        <row r="1003">
          <cell r="E1003">
            <v>1387</v>
          </cell>
          <cell r="N1003">
            <v>5</v>
          </cell>
        </row>
        <row r="1004">
          <cell r="E1004">
            <v>858</v>
          </cell>
          <cell r="N1004">
            <v>5</v>
          </cell>
        </row>
        <row r="1005">
          <cell r="E1005">
            <v>3404</v>
          </cell>
          <cell r="N1005">
            <v>5</v>
          </cell>
        </row>
        <row r="1006">
          <cell r="E1006">
            <v>3170</v>
          </cell>
          <cell r="N1006">
            <v>5</v>
          </cell>
        </row>
        <row r="1007">
          <cell r="E1007">
            <v>2932</v>
          </cell>
          <cell r="N1007">
            <v>6</v>
          </cell>
        </row>
        <row r="1008">
          <cell r="E1008">
            <v>2593</v>
          </cell>
          <cell r="N1008">
            <v>6</v>
          </cell>
        </row>
        <row r="1009">
          <cell r="E1009">
            <v>1456</v>
          </cell>
          <cell r="N1009">
            <v>6</v>
          </cell>
        </row>
        <row r="1010">
          <cell r="E1010">
            <v>3283</v>
          </cell>
          <cell r="N1010">
            <v>6</v>
          </cell>
        </row>
        <row r="1011">
          <cell r="E1011">
            <v>2551</v>
          </cell>
          <cell r="N1011">
            <v>6</v>
          </cell>
        </row>
        <row r="1012">
          <cell r="E1012">
            <v>2892</v>
          </cell>
          <cell r="N1012">
            <v>6</v>
          </cell>
        </row>
        <row r="1013">
          <cell r="E1013">
            <v>3388</v>
          </cell>
          <cell r="N1013">
            <v>6</v>
          </cell>
        </row>
        <row r="1014">
          <cell r="E1014">
            <v>2933</v>
          </cell>
          <cell r="N1014">
            <v>6</v>
          </cell>
        </row>
        <row r="1015">
          <cell r="E1015">
            <v>2593</v>
          </cell>
          <cell r="N1015">
            <v>6</v>
          </cell>
        </row>
        <row r="1016">
          <cell r="E1016">
            <v>3092</v>
          </cell>
          <cell r="N1016">
            <v>6</v>
          </cell>
        </row>
        <row r="1017">
          <cell r="E1017">
            <v>3092</v>
          </cell>
          <cell r="N1017">
            <v>6</v>
          </cell>
        </row>
        <row r="1018">
          <cell r="E1018">
            <v>3092</v>
          </cell>
          <cell r="N1018">
            <v>6</v>
          </cell>
        </row>
        <row r="1019">
          <cell r="E1019">
            <v>3092</v>
          </cell>
          <cell r="N1019">
            <v>6</v>
          </cell>
        </row>
        <row r="1020">
          <cell r="E1020">
            <v>3093</v>
          </cell>
          <cell r="N1020">
            <v>6</v>
          </cell>
        </row>
        <row r="1021">
          <cell r="E1021">
            <v>1447</v>
          </cell>
          <cell r="N1021">
            <v>6</v>
          </cell>
        </row>
        <row r="1022">
          <cell r="E1022">
            <v>1497</v>
          </cell>
          <cell r="N1022">
            <v>6</v>
          </cell>
        </row>
        <row r="1023">
          <cell r="E1023">
            <v>2444</v>
          </cell>
          <cell r="N1023">
            <v>6</v>
          </cell>
        </row>
        <row r="1024">
          <cell r="E1024">
            <v>3092</v>
          </cell>
          <cell r="N1024">
            <v>6</v>
          </cell>
        </row>
        <row r="1025">
          <cell r="E1025">
            <v>2337</v>
          </cell>
          <cell r="N1025">
            <v>6</v>
          </cell>
        </row>
        <row r="1026">
          <cell r="E1026">
            <v>2248</v>
          </cell>
          <cell r="N1026">
            <v>6</v>
          </cell>
        </row>
        <row r="1027">
          <cell r="E1027">
            <v>2905</v>
          </cell>
          <cell r="N1027">
            <v>6</v>
          </cell>
        </row>
        <row r="1028">
          <cell r="E1028">
            <v>2906</v>
          </cell>
          <cell r="N1028">
            <v>6</v>
          </cell>
        </row>
        <row r="1029">
          <cell r="E1029">
            <v>2544</v>
          </cell>
          <cell r="N1029">
            <v>6</v>
          </cell>
        </row>
        <row r="1030">
          <cell r="E1030">
            <v>2598</v>
          </cell>
          <cell r="N1030">
            <v>6</v>
          </cell>
        </row>
        <row r="1031">
          <cell r="E1031">
            <v>2572</v>
          </cell>
          <cell r="N1031">
            <v>6</v>
          </cell>
        </row>
        <row r="1032">
          <cell r="E1032">
            <v>2568</v>
          </cell>
          <cell r="N1032">
            <v>6</v>
          </cell>
        </row>
        <row r="1033">
          <cell r="E1033">
            <v>2547</v>
          </cell>
          <cell r="N1033">
            <v>6</v>
          </cell>
        </row>
        <row r="1034">
          <cell r="E1034">
            <v>2382</v>
          </cell>
          <cell r="N1034">
            <v>6</v>
          </cell>
        </row>
        <row r="1035">
          <cell r="E1035">
            <v>2551</v>
          </cell>
          <cell r="N1035">
            <v>6</v>
          </cell>
        </row>
        <row r="1036">
          <cell r="E1036">
            <v>1580</v>
          </cell>
          <cell r="N1036">
            <v>6</v>
          </cell>
        </row>
        <row r="1037">
          <cell r="E1037">
            <v>1579</v>
          </cell>
          <cell r="N1037">
            <v>6</v>
          </cell>
        </row>
        <row r="1038">
          <cell r="E1038">
            <v>2554</v>
          </cell>
          <cell r="N1038">
            <v>6</v>
          </cell>
        </row>
        <row r="1039">
          <cell r="E1039">
            <v>2589</v>
          </cell>
          <cell r="N1039">
            <v>6</v>
          </cell>
        </row>
        <row r="1040">
          <cell r="E1040">
            <v>2555</v>
          </cell>
          <cell r="N1040">
            <v>6</v>
          </cell>
        </row>
        <row r="1041">
          <cell r="E1041">
            <v>1474</v>
          </cell>
          <cell r="N1041">
            <v>6</v>
          </cell>
        </row>
        <row r="1042">
          <cell r="E1042">
            <v>869</v>
          </cell>
          <cell r="N1042">
            <v>6</v>
          </cell>
        </row>
        <row r="1043">
          <cell r="E1043">
            <v>3403</v>
          </cell>
          <cell r="N1043">
            <v>6</v>
          </cell>
        </row>
        <row r="1044">
          <cell r="E1044">
            <v>3404</v>
          </cell>
          <cell r="N1044">
            <v>6</v>
          </cell>
        </row>
        <row r="1045">
          <cell r="E1045">
            <v>2918</v>
          </cell>
          <cell r="N1045">
            <v>6</v>
          </cell>
        </row>
        <row r="1046">
          <cell r="E1046">
            <v>3343</v>
          </cell>
          <cell r="N1046">
            <v>6</v>
          </cell>
        </row>
        <row r="1047">
          <cell r="E1047">
            <v>3343</v>
          </cell>
          <cell r="N1047">
            <v>6</v>
          </cell>
        </row>
        <row r="1048">
          <cell r="E1048">
            <v>3121</v>
          </cell>
          <cell r="N1048">
            <v>6</v>
          </cell>
        </row>
        <row r="1049">
          <cell r="E1049">
            <v>2415</v>
          </cell>
          <cell r="N1049">
            <v>6</v>
          </cell>
        </row>
        <row r="1050">
          <cell r="E1050">
            <v>3406</v>
          </cell>
          <cell r="N1050">
            <v>6</v>
          </cell>
        </row>
        <row r="1051">
          <cell r="E1051">
            <v>770</v>
          </cell>
          <cell r="N1051">
            <v>6</v>
          </cell>
        </row>
        <row r="1052">
          <cell r="E1052">
            <v>3396</v>
          </cell>
          <cell r="N1052">
            <v>6</v>
          </cell>
        </row>
        <row r="1053">
          <cell r="E1053">
            <v>1564</v>
          </cell>
          <cell r="N1053">
            <v>6</v>
          </cell>
        </row>
        <row r="1054">
          <cell r="E1054">
            <v>2918</v>
          </cell>
          <cell r="N1054">
            <v>6</v>
          </cell>
        </row>
        <row r="1055">
          <cell r="E1055">
            <v>1472</v>
          </cell>
          <cell r="N1055">
            <v>6</v>
          </cell>
        </row>
        <row r="1056">
          <cell r="E1056">
            <v>1344</v>
          </cell>
          <cell r="N1056">
            <v>6</v>
          </cell>
        </row>
        <row r="1057">
          <cell r="E1057">
            <v>858</v>
          </cell>
          <cell r="N1057">
            <v>6</v>
          </cell>
        </row>
        <row r="1058">
          <cell r="E1058">
            <v>2540</v>
          </cell>
          <cell r="N1058">
            <v>6</v>
          </cell>
        </row>
        <row r="1059">
          <cell r="E1059">
            <v>2672</v>
          </cell>
          <cell r="N1059">
            <v>6</v>
          </cell>
        </row>
        <row r="1060">
          <cell r="E1060">
            <v>2579</v>
          </cell>
          <cell r="N1060">
            <v>6</v>
          </cell>
        </row>
        <row r="1061">
          <cell r="E1061">
            <v>2534</v>
          </cell>
          <cell r="N1061">
            <v>6</v>
          </cell>
        </row>
        <row r="1062">
          <cell r="E1062">
            <v>2581</v>
          </cell>
          <cell r="N1062">
            <v>6</v>
          </cell>
        </row>
        <row r="1063">
          <cell r="E1063">
            <v>2584</v>
          </cell>
          <cell r="N1063">
            <v>6</v>
          </cell>
        </row>
        <row r="1064">
          <cell r="E1064">
            <v>1275</v>
          </cell>
          <cell r="N1064">
            <v>6</v>
          </cell>
        </row>
        <row r="1065">
          <cell r="E1065">
            <v>824</v>
          </cell>
          <cell r="N1065">
            <v>6</v>
          </cell>
        </row>
        <row r="1066">
          <cell r="E1066">
            <v>2573</v>
          </cell>
          <cell r="N1066">
            <v>6</v>
          </cell>
        </row>
        <row r="1067">
          <cell r="E1067">
            <v>2549</v>
          </cell>
          <cell r="N1067">
            <v>6</v>
          </cell>
        </row>
        <row r="1068">
          <cell r="E1068">
            <v>2575</v>
          </cell>
          <cell r="N1068">
            <v>6</v>
          </cell>
        </row>
        <row r="1069">
          <cell r="E1069">
            <v>2550</v>
          </cell>
          <cell r="N1069">
            <v>6</v>
          </cell>
        </row>
        <row r="1070">
          <cell r="E1070">
            <v>2594</v>
          </cell>
          <cell r="N1070">
            <v>6</v>
          </cell>
        </row>
        <row r="1071">
          <cell r="E1071">
            <v>1123</v>
          </cell>
          <cell r="N1071">
            <v>6</v>
          </cell>
        </row>
        <row r="1072">
          <cell r="E1072">
            <v>1387</v>
          </cell>
          <cell r="N1072">
            <v>6</v>
          </cell>
        </row>
        <row r="1073">
          <cell r="E1073">
            <v>3092</v>
          </cell>
          <cell r="N1073">
            <v>6</v>
          </cell>
        </row>
        <row r="1074">
          <cell r="E1074">
            <v>3093</v>
          </cell>
          <cell r="N1074">
            <v>6</v>
          </cell>
        </row>
        <row r="1075">
          <cell r="E1075">
            <v>3093</v>
          </cell>
          <cell r="N1075">
            <v>6</v>
          </cell>
        </row>
        <row r="1076">
          <cell r="E1076">
            <v>2556</v>
          </cell>
          <cell r="N1076">
            <v>6</v>
          </cell>
        </row>
        <row r="1077">
          <cell r="E1077">
            <v>1474</v>
          </cell>
          <cell r="N1077">
            <v>6</v>
          </cell>
        </row>
        <row r="1078">
          <cell r="E1078">
            <v>2588</v>
          </cell>
          <cell r="N1078">
            <v>6</v>
          </cell>
        </row>
        <row r="1079">
          <cell r="E1079">
            <v>2588</v>
          </cell>
          <cell r="N1079">
            <v>6</v>
          </cell>
        </row>
        <row r="1080">
          <cell r="E1080">
            <v>2537</v>
          </cell>
          <cell r="N1080">
            <v>6</v>
          </cell>
        </row>
        <row r="1081">
          <cell r="E1081">
            <v>2586</v>
          </cell>
          <cell r="N1081">
            <v>6</v>
          </cell>
        </row>
        <row r="1082">
          <cell r="E1082">
            <v>2586</v>
          </cell>
          <cell r="N1082">
            <v>6</v>
          </cell>
        </row>
        <row r="1083">
          <cell r="E1083">
            <v>1497</v>
          </cell>
          <cell r="N1083">
            <v>6</v>
          </cell>
        </row>
        <row r="1084">
          <cell r="E1084">
            <v>2444</v>
          </cell>
          <cell r="N1084">
            <v>6</v>
          </cell>
        </row>
        <row r="1085">
          <cell r="E1085">
            <v>2905</v>
          </cell>
          <cell r="N1085">
            <v>6</v>
          </cell>
        </row>
        <row r="1086">
          <cell r="E1086">
            <v>2905</v>
          </cell>
          <cell r="N1086">
            <v>6</v>
          </cell>
        </row>
        <row r="1087">
          <cell r="E1087">
            <v>2905</v>
          </cell>
          <cell r="N1087">
            <v>6</v>
          </cell>
        </row>
        <row r="1088">
          <cell r="E1088">
            <v>2906</v>
          </cell>
          <cell r="N1088">
            <v>6</v>
          </cell>
        </row>
        <row r="1089">
          <cell r="E1089">
            <v>2906</v>
          </cell>
          <cell r="N1089">
            <v>6</v>
          </cell>
        </row>
        <row r="1090">
          <cell r="E1090">
            <v>2500</v>
          </cell>
          <cell r="N1090">
            <v>6</v>
          </cell>
        </row>
        <row r="1091">
          <cell r="E1091">
            <v>2538</v>
          </cell>
          <cell r="N1091">
            <v>6</v>
          </cell>
        </row>
        <row r="1092">
          <cell r="E1092">
            <v>2539</v>
          </cell>
          <cell r="N1092">
            <v>6</v>
          </cell>
        </row>
        <row r="1093">
          <cell r="E1093">
            <v>2567</v>
          </cell>
          <cell r="N1093">
            <v>6</v>
          </cell>
        </row>
        <row r="1094">
          <cell r="E1094">
            <v>2567</v>
          </cell>
          <cell r="N1094">
            <v>6</v>
          </cell>
        </row>
        <row r="1095">
          <cell r="E1095">
            <v>2567</v>
          </cell>
          <cell r="N1095">
            <v>6</v>
          </cell>
        </row>
        <row r="1096">
          <cell r="E1096">
            <v>2540</v>
          </cell>
          <cell r="N1096">
            <v>6</v>
          </cell>
        </row>
        <row r="1097">
          <cell r="E1097">
            <v>2540</v>
          </cell>
          <cell r="N1097">
            <v>6</v>
          </cell>
        </row>
        <row r="1098">
          <cell r="E1098">
            <v>2672</v>
          </cell>
          <cell r="N1098">
            <v>6</v>
          </cell>
        </row>
        <row r="1099">
          <cell r="E1099">
            <v>2672</v>
          </cell>
          <cell r="N1099">
            <v>6</v>
          </cell>
        </row>
        <row r="1100">
          <cell r="E1100">
            <v>2578</v>
          </cell>
          <cell r="N1100">
            <v>6</v>
          </cell>
        </row>
        <row r="1101">
          <cell r="E1101">
            <v>2534</v>
          </cell>
          <cell r="N1101">
            <v>6</v>
          </cell>
        </row>
        <row r="1102">
          <cell r="E1102">
            <v>2581</v>
          </cell>
          <cell r="N1102">
            <v>6</v>
          </cell>
        </row>
        <row r="1103">
          <cell r="E1103">
            <v>2592</v>
          </cell>
          <cell r="N1103">
            <v>6</v>
          </cell>
        </row>
        <row r="1104">
          <cell r="E1104">
            <v>2592</v>
          </cell>
          <cell r="N1104">
            <v>6</v>
          </cell>
        </row>
        <row r="1105">
          <cell r="E1105">
            <v>2544</v>
          </cell>
          <cell r="N1105">
            <v>6</v>
          </cell>
        </row>
        <row r="1106">
          <cell r="E1106">
            <v>2544</v>
          </cell>
          <cell r="N1106">
            <v>6</v>
          </cell>
        </row>
        <row r="1107">
          <cell r="E1107">
            <v>2544</v>
          </cell>
          <cell r="N1107">
            <v>6</v>
          </cell>
        </row>
        <row r="1108">
          <cell r="E1108">
            <v>2598</v>
          </cell>
          <cell r="N1108">
            <v>6</v>
          </cell>
        </row>
        <row r="1109">
          <cell r="E1109">
            <v>2545</v>
          </cell>
          <cell r="N1109">
            <v>6</v>
          </cell>
        </row>
        <row r="1110">
          <cell r="E1110">
            <v>2545</v>
          </cell>
          <cell r="N1110">
            <v>6</v>
          </cell>
        </row>
        <row r="1111">
          <cell r="E1111">
            <v>2572</v>
          </cell>
          <cell r="N1111">
            <v>6</v>
          </cell>
        </row>
        <row r="1112">
          <cell r="E1112">
            <v>2572</v>
          </cell>
          <cell r="N1112">
            <v>6</v>
          </cell>
        </row>
        <row r="1113">
          <cell r="E1113">
            <v>2572</v>
          </cell>
          <cell r="N1113">
            <v>6</v>
          </cell>
        </row>
        <row r="1114">
          <cell r="E1114">
            <v>2547</v>
          </cell>
          <cell r="N1114">
            <v>6</v>
          </cell>
        </row>
        <row r="1115">
          <cell r="E1115">
            <v>2584</v>
          </cell>
          <cell r="N1115">
            <v>6</v>
          </cell>
        </row>
        <row r="1116">
          <cell r="E1116">
            <v>2576</v>
          </cell>
          <cell r="N1116">
            <v>6</v>
          </cell>
        </row>
        <row r="1117">
          <cell r="E1117">
            <v>2576</v>
          </cell>
          <cell r="N1117">
            <v>6</v>
          </cell>
        </row>
        <row r="1118">
          <cell r="E1118">
            <v>2577</v>
          </cell>
          <cell r="N1118">
            <v>6</v>
          </cell>
        </row>
        <row r="1119">
          <cell r="E1119">
            <v>2577</v>
          </cell>
          <cell r="N1119">
            <v>6</v>
          </cell>
        </row>
        <row r="1120">
          <cell r="E1120">
            <v>1275</v>
          </cell>
          <cell r="N1120">
            <v>6</v>
          </cell>
        </row>
        <row r="1121">
          <cell r="E1121">
            <v>2918</v>
          </cell>
          <cell r="N1121">
            <v>6</v>
          </cell>
        </row>
        <row r="1122">
          <cell r="E1122">
            <v>2918</v>
          </cell>
          <cell r="N1122">
            <v>6</v>
          </cell>
        </row>
        <row r="1123">
          <cell r="E1123">
            <v>1576</v>
          </cell>
          <cell r="N1123">
            <v>6</v>
          </cell>
        </row>
        <row r="1124">
          <cell r="E1124">
            <v>1296</v>
          </cell>
          <cell r="N1124">
            <v>6</v>
          </cell>
        </row>
        <row r="1125">
          <cell r="E1125">
            <v>1098</v>
          </cell>
          <cell r="N1125">
            <v>6</v>
          </cell>
        </row>
        <row r="1126">
          <cell r="E1126">
            <v>2382</v>
          </cell>
          <cell r="N1126">
            <v>6</v>
          </cell>
        </row>
        <row r="1127">
          <cell r="E1127">
            <v>2549</v>
          </cell>
          <cell r="N1127">
            <v>6</v>
          </cell>
        </row>
        <row r="1128">
          <cell r="E1128">
            <v>2575</v>
          </cell>
          <cell r="N1128">
            <v>6</v>
          </cell>
        </row>
        <row r="1129">
          <cell r="E1129">
            <v>2574</v>
          </cell>
          <cell r="N1129">
            <v>6</v>
          </cell>
        </row>
        <row r="1130">
          <cell r="E1130">
            <v>2574</v>
          </cell>
          <cell r="N1130">
            <v>6</v>
          </cell>
        </row>
        <row r="1131">
          <cell r="E1131">
            <v>2551</v>
          </cell>
          <cell r="N1131">
            <v>6</v>
          </cell>
        </row>
        <row r="1132">
          <cell r="E1132">
            <v>2551</v>
          </cell>
          <cell r="N1132">
            <v>6</v>
          </cell>
        </row>
        <row r="1133">
          <cell r="E1133">
            <v>768</v>
          </cell>
          <cell r="N1133">
            <v>6</v>
          </cell>
        </row>
        <row r="1134">
          <cell r="E1134">
            <v>1387</v>
          </cell>
          <cell r="N1134">
            <v>6</v>
          </cell>
        </row>
        <row r="1135">
          <cell r="E1135">
            <v>858</v>
          </cell>
          <cell r="N1135">
            <v>6</v>
          </cell>
        </row>
        <row r="1136">
          <cell r="E1136">
            <v>2554</v>
          </cell>
          <cell r="N1136">
            <v>6</v>
          </cell>
        </row>
        <row r="1137">
          <cell r="E1137">
            <v>2589</v>
          </cell>
          <cell r="N1137">
            <v>6</v>
          </cell>
        </row>
        <row r="1138">
          <cell r="E1138">
            <v>2438</v>
          </cell>
          <cell r="N1138">
            <v>6</v>
          </cell>
        </row>
        <row r="1139">
          <cell r="E1139">
            <v>3092</v>
          </cell>
          <cell r="N1139">
            <v>6</v>
          </cell>
        </row>
        <row r="1140">
          <cell r="E1140">
            <v>3092</v>
          </cell>
          <cell r="N1140">
            <v>6</v>
          </cell>
        </row>
        <row r="1141">
          <cell r="E1141">
            <v>3093</v>
          </cell>
          <cell r="N1141">
            <v>6</v>
          </cell>
        </row>
        <row r="1142">
          <cell r="E1142">
            <v>2555</v>
          </cell>
          <cell r="N1142">
            <v>6</v>
          </cell>
        </row>
        <row r="1143">
          <cell r="E1143">
            <v>2555</v>
          </cell>
          <cell r="N1143">
            <v>6</v>
          </cell>
        </row>
        <row r="1144">
          <cell r="E1144">
            <v>2555</v>
          </cell>
          <cell r="N1144">
            <v>6</v>
          </cell>
        </row>
        <row r="1145">
          <cell r="E1145">
            <v>2556</v>
          </cell>
          <cell r="N1145">
            <v>6</v>
          </cell>
        </row>
        <row r="1146">
          <cell r="E1146">
            <v>2533</v>
          </cell>
          <cell r="N1146">
            <v>6</v>
          </cell>
        </row>
        <row r="1147">
          <cell r="E1147">
            <v>871</v>
          </cell>
          <cell r="N1147">
            <v>6</v>
          </cell>
        </row>
        <row r="1148">
          <cell r="E1148">
            <v>2828</v>
          </cell>
          <cell r="N1148">
            <v>6</v>
          </cell>
        </row>
        <row r="1149">
          <cell r="E1149">
            <v>3123</v>
          </cell>
          <cell r="N1149">
            <v>6</v>
          </cell>
        </row>
        <row r="1150">
          <cell r="E1150">
            <v>3395</v>
          </cell>
          <cell r="N1150">
            <v>6</v>
          </cell>
        </row>
        <row r="1151">
          <cell r="E1151">
            <v>3396</v>
          </cell>
          <cell r="N1151">
            <v>6</v>
          </cell>
        </row>
        <row r="1152">
          <cell r="E1152">
            <v>3396</v>
          </cell>
          <cell r="N1152">
            <v>6</v>
          </cell>
        </row>
        <row r="1153">
          <cell r="E1153">
            <v>1566</v>
          </cell>
          <cell r="N1153">
            <v>6</v>
          </cell>
        </row>
        <row r="1154">
          <cell r="E1154">
            <v>1566</v>
          </cell>
          <cell r="N1154">
            <v>6</v>
          </cell>
        </row>
        <row r="1155">
          <cell r="E1155">
            <v>1566</v>
          </cell>
          <cell r="N1155">
            <v>6</v>
          </cell>
        </row>
        <row r="1156">
          <cell r="E1156">
            <v>1566</v>
          </cell>
          <cell r="N1156">
            <v>6</v>
          </cell>
        </row>
        <row r="1157">
          <cell r="E1157">
            <v>3114</v>
          </cell>
          <cell r="N1157">
            <v>6</v>
          </cell>
        </row>
        <row r="1158">
          <cell r="E1158">
            <v>1564</v>
          </cell>
          <cell r="N1158">
            <v>6</v>
          </cell>
        </row>
        <row r="1159">
          <cell r="E1159">
            <v>1564</v>
          </cell>
          <cell r="N1159">
            <v>6</v>
          </cell>
        </row>
        <row r="1160">
          <cell r="E1160">
            <v>1564</v>
          </cell>
          <cell r="N1160">
            <v>6</v>
          </cell>
        </row>
        <row r="1161">
          <cell r="E1161">
            <v>1564</v>
          </cell>
          <cell r="N1161">
            <v>6</v>
          </cell>
        </row>
        <row r="1162">
          <cell r="E1162">
            <v>2415</v>
          </cell>
          <cell r="N1162">
            <v>6</v>
          </cell>
        </row>
        <row r="1163">
          <cell r="E1163">
            <v>3280</v>
          </cell>
          <cell r="N1163">
            <v>6</v>
          </cell>
        </row>
        <row r="1164">
          <cell r="E1164">
            <v>2438</v>
          </cell>
          <cell r="N1164">
            <v>6</v>
          </cell>
        </row>
        <row r="1165">
          <cell r="E1165">
            <v>3092</v>
          </cell>
          <cell r="N1165">
            <v>6</v>
          </cell>
        </row>
        <row r="1166">
          <cell r="E1166">
            <v>3092</v>
          </cell>
          <cell r="N1166">
            <v>6</v>
          </cell>
        </row>
        <row r="1167">
          <cell r="E1167">
            <v>2500</v>
          </cell>
          <cell r="N1167">
            <v>6</v>
          </cell>
        </row>
        <row r="1168">
          <cell r="E1168">
            <v>2598</v>
          </cell>
          <cell r="N1168">
            <v>6</v>
          </cell>
        </row>
        <row r="1169">
          <cell r="E1169">
            <v>2598</v>
          </cell>
          <cell r="N1169">
            <v>6</v>
          </cell>
        </row>
        <row r="1170">
          <cell r="E1170">
            <v>1472</v>
          </cell>
          <cell r="N1170">
            <v>6</v>
          </cell>
        </row>
        <row r="1171">
          <cell r="E1171">
            <v>2816</v>
          </cell>
          <cell r="N1171">
            <v>6</v>
          </cell>
        </row>
        <row r="1172">
          <cell r="E1172">
            <v>3343</v>
          </cell>
          <cell r="N1172">
            <v>6</v>
          </cell>
        </row>
        <row r="1173">
          <cell r="E1173">
            <v>3343</v>
          </cell>
          <cell r="N1173">
            <v>6</v>
          </cell>
        </row>
        <row r="1174">
          <cell r="E1174">
            <v>1098</v>
          </cell>
          <cell r="N1174">
            <v>6</v>
          </cell>
        </row>
        <row r="1175">
          <cell r="E1175">
            <v>1576</v>
          </cell>
          <cell r="N1175">
            <v>6</v>
          </cell>
        </row>
        <row r="1176">
          <cell r="E1176">
            <v>1445</v>
          </cell>
          <cell r="N1176">
            <v>6</v>
          </cell>
        </row>
        <row r="1177">
          <cell r="E1177">
            <v>3224</v>
          </cell>
          <cell r="N1177">
            <v>7</v>
          </cell>
        </row>
        <row r="1178">
          <cell r="E1178">
            <v>2547</v>
          </cell>
          <cell r="N1178">
            <v>7</v>
          </cell>
        </row>
        <row r="1179">
          <cell r="E1179">
            <v>3338</v>
          </cell>
          <cell r="N1179">
            <v>7</v>
          </cell>
        </row>
        <row r="1180">
          <cell r="E1180">
            <v>3339</v>
          </cell>
          <cell r="N1180">
            <v>7</v>
          </cell>
        </row>
        <row r="1181">
          <cell r="E1181">
            <v>3340</v>
          </cell>
          <cell r="N1181">
            <v>7</v>
          </cell>
        </row>
        <row r="1182">
          <cell r="E1182">
            <v>3196</v>
          </cell>
          <cell r="N1182">
            <v>7</v>
          </cell>
        </row>
        <row r="1183">
          <cell r="E1183">
            <v>3196</v>
          </cell>
          <cell r="N1183">
            <v>7</v>
          </cell>
        </row>
        <row r="1184">
          <cell r="E1184">
            <v>2588</v>
          </cell>
          <cell r="N1184">
            <v>7</v>
          </cell>
        </row>
        <row r="1185">
          <cell r="E1185">
            <v>2536</v>
          </cell>
          <cell r="N1185">
            <v>7</v>
          </cell>
        </row>
        <row r="1186">
          <cell r="E1186">
            <v>2587</v>
          </cell>
          <cell r="N1186">
            <v>7</v>
          </cell>
        </row>
        <row r="1187">
          <cell r="E1187">
            <v>2537</v>
          </cell>
          <cell r="N1187">
            <v>7</v>
          </cell>
        </row>
        <row r="1188">
          <cell r="E1188">
            <v>2586</v>
          </cell>
          <cell r="N1188">
            <v>7</v>
          </cell>
        </row>
        <row r="1189">
          <cell r="E1189">
            <v>2540</v>
          </cell>
          <cell r="N1189">
            <v>7</v>
          </cell>
        </row>
        <row r="1190">
          <cell r="E1190">
            <v>2672</v>
          </cell>
          <cell r="N1190">
            <v>7</v>
          </cell>
        </row>
        <row r="1191">
          <cell r="E1191">
            <v>2578</v>
          </cell>
          <cell r="N1191">
            <v>7</v>
          </cell>
        </row>
        <row r="1192">
          <cell r="E1192">
            <v>2579</v>
          </cell>
          <cell r="N1192">
            <v>7</v>
          </cell>
        </row>
        <row r="1193">
          <cell r="E1193">
            <v>2541</v>
          </cell>
          <cell r="N1193">
            <v>7</v>
          </cell>
        </row>
        <row r="1194">
          <cell r="E1194">
            <v>2582</v>
          </cell>
          <cell r="N1194">
            <v>7</v>
          </cell>
        </row>
        <row r="1195">
          <cell r="E1195">
            <v>2581</v>
          </cell>
          <cell r="N1195">
            <v>7</v>
          </cell>
        </row>
        <row r="1196">
          <cell r="E1196">
            <v>2577</v>
          </cell>
          <cell r="N1196">
            <v>7</v>
          </cell>
        </row>
        <row r="1197">
          <cell r="E1197">
            <v>2573</v>
          </cell>
          <cell r="N1197">
            <v>7</v>
          </cell>
        </row>
        <row r="1198">
          <cell r="E1198">
            <v>2549</v>
          </cell>
          <cell r="N1198">
            <v>7</v>
          </cell>
        </row>
        <row r="1199">
          <cell r="E1199">
            <v>2575</v>
          </cell>
          <cell r="N1199">
            <v>7</v>
          </cell>
        </row>
        <row r="1200">
          <cell r="E1200">
            <v>2574</v>
          </cell>
          <cell r="N1200">
            <v>7</v>
          </cell>
        </row>
        <row r="1201">
          <cell r="E1201">
            <v>2550</v>
          </cell>
          <cell r="N1201">
            <v>7</v>
          </cell>
        </row>
        <row r="1202">
          <cell r="E1202">
            <v>2594</v>
          </cell>
          <cell r="N1202">
            <v>7</v>
          </cell>
        </row>
        <row r="1203">
          <cell r="E1203">
            <v>2556</v>
          </cell>
          <cell r="N1203">
            <v>7</v>
          </cell>
        </row>
        <row r="1204">
          <cell r="E1204">
            <v>2533</v>
          </cell>
          <cell r="N1204">
            <v>7</v>
          </cell>
        </row>
        <row r="1205">
          <cell r="E1205">
            <v>2533</v>
          </cell>
          <cell r="N1205">
            <v>7</v>
          </cell>
        </row>
        <row r="1206">
          <cell r="E1206">
            <v>3092</v>
          </cell>
          <cell r="N1206">
            <v>7</v>
          </cell>
        </row>
        <row r="1207">
          <cell r="E1207">
            <v>2499</v>
          </cell>
          <cell r="N1207">
            <v>7</v>
          </cell>
        </row>
        <row r="1208">
          <cell r="E1208">
            <v>1500</v>
          </cell>
          <cell r="N1208">
            <v>7</v>
          </cell>
        </row>
        <row r="1209">
          <cell r="E1209">
            <v>2567</v>
          </cell>
          <cell r="N1209">
            <v>7</v>
          </cell>
        </row>
        <row r="1210">
          <cell r="E1210">
            <v>2548</v>
          </cell>
          <cell r="N1210">
            <v>7</v>
          </cell>
        </row>
        <row r="1211">
          <cell r="E1211">
            <v>3431</v>
          </cell>
          <cell r="N1211">
            <v>7</v>
          </cell>
        </row>
        <row r="1212">
          <cell r="E1212">
            <v>2496</v>
          </cell>
          <cell r="N1212">
            <v>7</v>
          </cell>
        </row>
        <row r="1213">
          <cell r="E1213">
            <v>2496</v>
          </cell>
          <cell r="N1213">
            <v>7</v>
          </cell>
        </row>
        <row r="1214">
          <cell r="E1214">
            <v>2496</v>
          </cell>
          <cell r="N1214">
            <v>7</v>
          </cell>
        </row>
        <row r="1215">
          <cell r="E1215">
            <v>2496</v>
          </cell>
          <cell r="N1215">
            <v>7</v>
          </cell>
        </row>
        <row r="1216">
          <cell r="E1216">
            <v>2496</v>
          </cell>
          <cell r="N1216">
            <v>7</v>
          </cell>
        </row>
        <row r="1217">
          <cell r="E1217">
            <v>2287</v>
          </cell>
          <cell r="N1217">
            <v>7</v>
          </cell>
        </row>
        <row r="1218">
          <cell r="E1218">
            <v>2295</v>
          </cell>
          <cell r="N1218">
            <v>7</v>
          </cell>
        </row>
        <row r="1219">
          <cell r="E1219">
            <v>2174</v>
          </cell>
          <cell r="N1219">
            <v>7</v>
          </cell>
        </row>
        <row r="1220">
          <cell r="E1220">
            <v>2174</v>
          </cell>
          <cell r="N1220">
            <v>7</v>
          </cell>
        </row>
        <row r="1221">
          <cell r="E1221">
            <v>2174</v>
          </cell>
          <cell r="N1221">
            <v>7</v>
          </cell>
        </row>
        <row r="1222">
          <cell r="E1222">
            <v>2175</v>
          </cell>
          <cell r="N1222">
            <v>7</v>
          </cell>
        </row>
        <row r="1223">
          <cell r="E1223">
            <v>2175</v>
          </cell>
          <cell r="N1223">
            <v>7</v>
          </cell>
        </row>
        <row r="1224">
          <cell r="E1224">
            <v>2175</v>
          </cell>
          <cell r="N1224">
            <v>7</v>
          </cell>
        </row>
        <row r="1225">
          <cell r="E1225">
            <v>2221</v>
          </cell>
          <cell r="N1225">
            <v>7</v>
          </cell>
        </row>
        <row r="1226">
          <cell r="E1226">
            <v>2189</v>
          </cell>
          <cell r="N1226">
            <v>7</v>
          </cell>
        </row>
        <row r="1227">
          <cell r="E1227">
            <v>2192</v>
          </cell>
          <cell r="N1227">
            <v>7</v>
          </cell>
        </row>
        <row r="1228">
          <cell r="E1228">
            <v>2192</v>
          </cell>
          <cell r="N1228">
            <v>7</v>
          </cell>
        </row>
        <row r="1229">
          <cell r="E1229">
            <v>2191</v>
          </cell>
          <cell r="N1229">
            <v>7</v>
          </cell>
        </row>
        <row r="1230">
          <cell r="E1230">
            <v>3329</v>
          </cell>
          <cell r="N1230">
            <v>7</v>
          </cell>
        </row>
        <row r="1231">
          <cell r="E1231">
            <v>3329</v>
          </cell>
          <cell r="N1231">
            <v>7</v>
          </cell>
        </row>
        <row r="1232">
          <cell r="E1232">
            <v>3329</v>
          </cell>
          <cell r="N1232">
            <v>7</v>
          </cell>
        </row>
        <row r="1233">
          <cell r="E1233">
            <v>3286</v>
          </cell>
          <cell r="N1233">
            <v>7</v>
          </cell>
        </row>
        <row r="1234">
          <cell r="E1234">
            <v>2202</v>
          </cell>
          <cell r="N1234">
            <v>7</v>
          </cell>
        </row>
        <row r="1235">
          <cell r="E1235">
            <v>2202</v>
          </cell>
          <cell r="N1235">
            <v>7</v>
          </cell>
        </row>
        <row r="1236">
          <cell r="E1236">
            <v>2373</v>
          </cell>
          <cell r="N1236">
            <v>7</v>
          </cell>
        </row>
        <row r="1237">
          <cell r="E1237">
            <v>2373</v>
          </cell>
          <cell r="N1237">
            <v>7</v>
          </cell>
        </row>
        <row r="1238">
          <cell r="E1238">
            <v>2370</v>
          </cell>
          <cell r="N1238">
            <v>7</v>
          </cell>
        </row>
        <row r="1239">
          <cell r="E1239">
            <v>2333</v>
          </cell>
          <cell r="N1239">
            <v>7</v>
          </cell>
        </row>
        <row r="1240">
          <cell r="E1240">
            <v>2326</v>
          </cell>
          <cell r="N1240">
            <v>7</v>
          </cell>
        </row>
        <row r="1241">
          <cell r="E1241">
            <v>2235</v>
          </cell>
          <cell r="N1241">
            <v>7</v>
          </cell>
        </row>
        <row r="1242">
          <cell r="E1242">
            <v>2886</v>
          </cell>
          <cell r="N1242">
            <v>7</v>
          </cell>
        </row>
        <row r="1243">
          <cell r="E1243">
            <v>2886</v>
          </cell>
          <cell r="N1243">
            <v>7</v>
          </cell>
        </row>
        <row r="1244">
          <cell r="E1244">
            <v>2886</v>
          </cell>
          <cell r="N1244">
            <v>7</v>
          </cell>
        </row>
        <row r="1245">
          <cell r="E1245">
            <v>2886</v>
          </cell>
          <cell r="N1245">
            <v>7</v>
          </cell>
        </row>
        <row r="1246">
          <cell r="E1246">
            <v>2210</v>
          </cell>
          <cell r="N1246">
            <v>7</v>
          </cell>
        </row>
        <row r="1247">
          <cell r="E1247">
            <v>2211</v>
          </cell>
          <cell r="N1247">
            <v>7</v>
          </cell>
        </row>
        <row r="1248">
          <cell r="E1248">
            <v>2323</v>
          </cell>
          <cell r="N1248">
            <v>7</v>
          </cell>
        </row>
        <row r="1249">
          <cell r="E1249">
            <v>2323</v>
          </cell>
          <cell r="N1249">
            <v>7</v>
          </cell>
        </row>
        <row r="1250">
          <cell r="E1250">
            <v>2323</v>
          </cell>
          <cell r="N1250">
            <v>7</v>
          </cell>
        </row>
        <row r="1251">
          <cell r="E1251">
            <v>2320</v>
          </cell>
          <cell r="N1251">
            <v>7</v>
          </cell>
        </row>
        <row r="1252">
          <cell r="E1252">
            <v>2425</v>
          </cell>
          <cell r="N1252">
            <v>7</v>
          </cell>
        </row>
        <row r="1253">
          <cell r="E1253">
            <v>2335</v>
          </cell>
          <cell r="N1253">
            <v>7</v>
          </cell>
        </row>
        <row r="1254">
          <cell r="E1254">
            <v>2334</v>
          </cell>
          <cell r="N1254">
            <v>7</v>
          </cell>
        </row>
        <row r="1255">
          <cell r="E1255">
            <v>2334</v>
          </cell>
          <cell r="N1255">
            <v>7</v>
          </cell>
        </row>
        <row r="1256">
          <cell r="E1256">
            <v>2332</v>
          </cell>
          <cell r="N1256">
            <v>7</v>
          </cell>
        </row>
        <row r="1257">
          <cell r="E1257">
            <v>2337</v>
          </cell>
          <cell r="N1257">
            <v>7</v>
          </cell>
        </row>
        <row r="1258">
          <cell r="E1258">
            <v>2337</v>
          </cell>
          <cell r="N1258">
            <v>7</v>
          </cell>
        </row>
        <row r="1259">
          <cell r="E1259">
            <v>2337</v>
          </cell>
          <cell r="N1259">
            <v>7</v>
          </cell>
        </row>
        <row r="1260">
          <cell r="E1260">
            <v>2337</v>
          </cell>
          <cell r="N1260">
            <v>7</v>
          </cell>
        </row>
        <row r="1261">
          <cell r="E1261">
            <v>2352</v>
          </cell>
          <cell r="N1261">
            <v>7</v>
          </cell>
        </row>
        <row r="1262">
          <cell r="E1262">
            <v>2380</v>
          </cell>
          <cell r="N1262">
            <v>7</v>
          </cell>
        </row>
        <row r="1263">
          <cell r="E1263">
            <v>2380</v>
          </cell>
          <cell r="N1263">
            <v>7</v>
          </cell>
        </row>
        <row r="1264">
          <cell r="E1264">
            <v>2380</v>
          </cell>
          <cell r="N1264">
            <v>7</v>
          </cell>
        </row>
        <row r="1265">
          <cell r="E1265">
            <v>2380</v>
          </cell>
          <cell r="N1265">
            <v>7</v>
          </cell>
        </row>
        <row r="1266">
          <cell r="E1266">
            <v>2349</v>
          </cell>
          <cell r="N1266">
            <v>7</v>
          </cell>
        </row>
        <row r="1267">
          <cell r="E1267">
            <v>2349</v>
          </cell>
          <cell r="N1267">
            <v>7</v>
          </cell>
        </row>
        <row r="1268">
          <cell r="E1268">
            <v>2301</v>
          </cell>
          <cell r="N1268">
            <v>7</v>
          </cell>
        </row>
        <row r="1269">
          <cell r="E1269">
            <v>2298</v>
          </cell>
          <cell r="N1269">
            <v>7</v>
          </cell>
        </row>
        <row r="1270">
          <cell r="E1270">
            <v>2248</v>
          </cell>
          <cell r="N1270">
            <v>7</v>
          </cell>
        </row>
        <row r="1271">
          <cell r="E1271">
            <v>2248</v>
          </cell>
          <cell r="N1271">
            <v>7</v>
          </cell>
        </row>
        <row r="1272">
          <cell r="E1272">
            <v>2248</v>
          </cell>
          <cell r="N1272">
            <v>7</v>
          </cell>
        </row>
        <row r="1273">
          <cell r="E1273">
            <v>2250</v>
          </cell>
          <cell r="N1273">
            <v>7</v>
          </cell>
        </row>
        <row r="1274">
          <cell r="E1274">
            <v>2905</v>
          </cell>
          <cell r="N1274">
            <v>7</v>
          </cell>
        </row>
        <row r="1275">
          <cell r="E1275">
            <v>2905</v>
          </cell>
          <cell r="N1275">
            <v>7</v>
          </cell>
        </row>
        <row r="1276">
          <cell r="E1276">
            <v>2905</v>
          </cell>
          <cell r="N1276">
            <v>7</v>
          </cell>
        </row>
        <row r="1277">
          <cell r="E1277">
            <v>2906</v>
          </cell>
          <cell r="N1277">
            <v>7</v>
          </cell>
        </row>
        <row r="1278">
          <cell r="E1278">
            <v>2906</v>
          </cell>
          <cell r="N1278">
            <v>7</v>
          </cell>
        </row>
        <row r="1279">
          <cell r="E1279">
            <v>2906</v>
          </cell>
          <cell r="N1279">
            <v>7</v>
          </cell>
        </row>
        <row r="1280">
          <cell r="E1280">
            <v>2500</v>
          </cell>
          <cell r="N1280">
            <v>7</v>
          </cell>
        </row>
        <row r="1281">
          <cell r="E1281">
            <v>2538</v>
          </cell>
          <cell r="N1281">
            <v>7</v>
          </cell>
        </row>
        <row r="1282">
          <cell r="E1282">
            <v>2538</v>
          </cell>
          <cell r="N1282">
            <v>7</v>
          </cell>
        </row>
        <row r="1283">
          <cell r="E1283">
            <v>2538</v>
          </cell>
          <cell r="N1283">
            <v>7</v>
          </cell>
        </row>
        <row r="1284">
          <cell r="E1284">
            <v>2592</v>
          </cell>
          <cell r="N1284">
            <v>7</v>
          </cell>
        </row>
        <row r="1285">
          <cell r="E1285">
            <v>2592</v>
          </cell>
          <cell r="N1285">
            <v>7</v>
          </cell>
        </row>
        <row r="1286">
          <cell r="E1286">
            <v>2544</v>
          </cell>
          <cell r="N1286">
            <v>7</v>
          </cell>
        </row>
        <row r="1287">
          <cell r="E1287">
            <v>2598</v>
          </cell>
          <cell r="N1287">
            <v>7</v>
          </cell>
        </row>
        <row r="1288">
          <cell r="E1288">
            <v>2545</v>
          </cell>
          <cell r="N1288">
            <v>7</v>
          </cell>
        </row>
        <row r="1289">
          <cell r="E1289">
            <v>2572</v>
          </cell>
          <cell r="N1289">
            <v>7</v>
          </cell>
        </row>
        <row r="1290">
          <cell r="E1290">
            <v>2572</v>
          </cell>
          <cell r="N1290">
            <v>7</v>
          </cell>
        </row>
        <row r="1291">
          <cell r="E1291">
            <v>2572</v>
          </cell>
          <cell r="N1291">
            <v>7</v>
          </cell>
        </row>
        <row r="1292">
          <cell r="E1292">
            <v>2568</v>
          </cell>
          <cell r="N1292">
            <v>7</v>
          </cell>
        </row>
        <row r="1293">
          <cell r="E1293">
            <v>2568</v>
          </cell>
          <cell r="N1293">
            <v>7</v>
          </cell>
        </row>
        <row r="1294">
          <cell r="E1294">
            <v>2547</v>
          </cell>
          <cell r="N1294">
            <v>7</v>
          </cell>
        </row>
        <row r="1295">
          <cell r="E1295">
            <v>2548</v>
          </cell>
          <cell r="N1295">
            <v>7</v>
          </cell>
        </row>
        <row r="1296">
          <cell r="E1296">
            <v>2548</v>
          </cell>
          <cell r="N1296">
            <v>7</v>
          </cell>
        </row>
        <row r="1297">
          <cell r="E1297">
            <v>2551</v>
          </cell>
          <cell r="N1297">
            <v>7</v>
          </cell>
        </row>
        <row r="1298">
          <cell r="E1298">
            <v>2892</v>
          </cell>
          <cell r="N1298">
            <v>7</v>
          </cell>
        </row>
        <row r="1299">
          <cell r="E1299">
            <v>2829</v>
          </cell>
          <cell r="N1299">
            <v>7</v>
          </cell>
        </row>
        <row r="1300">
          <cell r="E1300">
            <v>2593</v>
          </cell>
          <cell r="N1300">
            <v>7</v>
          </cell>
        </row>
        <row r="1301">
          <cell r="E1301">
            <v>2589</v>
          </cell>
          <cell r="N1301">
            <v>7</v>
          </cell>
        </row>
        <row r="1302">
          <cell r="E1302">
            <v>2589</v>
          </cell>
          <cell r="N1302">
            <v>7</v>
          </cell>
        </row>
        <row r="1303">
          <cell r="E1303">
            <v>2555</v>
          </cell>
          <cell r="N1303">
            <v>7</v>
          </cell>
        </row>
        <row r="1304">
          <cell r="E1304">
            <v>2555</v>
          </cell>
          <cell r="N1304">
            <v>7</v>
          </cell>
        </row>
        <row r="1305">
          <cell r="E1305">
            <v>2555</v>
          </cell>
          <cell r="N1305">
            <v>7</v>
          </cell>
        </row>
        <row r="1306">
          <cell r="E1306">
            <v>3302</v>
          </cell>
          <cell r="N1306">
            <v>7</v>
          </cell>
        </row>
        <row r="1307">
          <cell r="E1307">
            <v>3281</v>
          </cell>
          <cell r="N1307">
            <v>7</v>
          </cell>
        </row>
        <row r="1308">
          <cell r="E1308">
            <v>3281</v>
          </cell>
          <cell r="N1308">
            <v>7</v>
          </cell>
        </row>
        <row r="1309">
          <cell r="E1309">
            <v>3092</v>
          </cell>
          <cell r="N1309">
            <v>7</v>
          </cell>
        </row>
        <row r="1310">
          <cell r="E1310">
            <v>3092</v>
          </cell>
          <cell r="N1310">
            <v>7</v>
          </cell>
        </row>
        <row r="1311">
          <cell r="E1311">
            <v>1296</v>
          </cell>
          <cell r="N1311">
            <v>7</v>
          </cell>
        </row>
        <row r="1312">
          <cell r="E1312">
            <v>1343</v>
          </cell>
          <cell r="N1312">
            <v>7</v>
          </cell>
        </row>
        <row r="1313">
          <cell r="E1313">
            <v>1344</v>
          </cell>
          <cell r="N1313">
            <v>7</v>
          </cell>
        </row>
        <row r="1314">
          <cell r="E1314">
            <v>768</v>
          </cell>
          <cell r="N1314">
            <v>7</v>
          </cell>
        </row>
        <row r="1315">
          <cell r="E1315">
            <v>768</v>
          </cell>
          <cell r="N1315">
            <v>7</v>
          </cell>
        </row>
        <row r="1316">
          <cell r="E1316">
            <v>2438</v>
          </cell>
          <cell r="N1316">
            <v>7</v>
          </cell>
        </row>
        <row r="1317">
          <cell r="E1317">
            <v>2435</v>
          </cell>
          <cell r="N1317">
            <v>7</v>
          </cell>
        </row>
        <row r="1318">
          <cell r="E1318">
            <v>3092</v>
          </cell>
          <cell r="N1318">
            <v>7</v>
          </cell>
        </row>
        <row r="1319">
          <cell r="E1319">
            <v>1447</v>
          </cell>
          <cell r="N1319">
            <v>7</v>
          </cell>
        </row>
        <row r="1320">
          <cell r="E1320">
            <v>1480</v>
          </cell>
          <cell r="N1320">
            <v>7</v>
          </cell>
        </row>
        <row r="1321">
          <cell r="E1321">
            <v>2560</v>
          </cell>
          <cell r="N1321">
            <v>7</v>
          </cell>
        </row>
        <row r="1322">
          <cell r="E1322">
            <v>2499</v>
          </cell>
          <cell r="N1322">
            <v>7</v>
          </cell>
        </row>
        <row r="1323">
          <cell r="E1323">
            <v>2538</v>
          </cell>
          <cell r="N1323">
            <v>7</v>
          </cell>
        </row>
        <row r="1324">
          <cell r="E1324">
            <v>2567</v>
          </cell>
          <cell r="N1324">
            <v>7</v>
          </cell>
        </row>
        <row r="1325">
          <cell r="E1325">
            <v>2592</v>
          </cell>
          <cell r="N1325">
            <v>7</v>
          </cell>
        </row>
        <row r="1326">
          <cell r="E1326">
            <v>2544</v>
          </cell>
          <cell r="N1326">
            <v>7</v>
          </cell>
        </row>
        <row r="1327">
          <cell r="E1327">
            <v>2545</v>
          </cell>
          <cell r="N1327">
            <v>7</v>
          </cell>
        </row>
        <row r="1328">
          <cell r="E1328">
            <v>2572</v>
          </cell>
          <cell r="N1328">
            <v>7</v>
          </cell>
        </row>
        <row r="1329">
          <cell r="E1329">
            <v>2568</v>
          </cell>
          <cell r="N1329">
            <v>7</v>
          </cell>
        </row>
        <row r="1330">
          <cell r="E1330">
            <v>2548</v>
          </cell>
          <cell r="N1330">
            <v>7</v>
          </cell>
        </row>
        <row r="1331">
          <cell r="E1331">
            <v>1472</v>
          </cell>
          <cell r="N1331">
            <v>7</v>
          </cell>
        </row>
        <row r="1332">
          <cell r="E1332">
            <v>1576</v>
          </cell>
          <cell r="N1332">
            <v>7</v>
          </cell>
        </row>
        <row r="1333">
          <cell r="E1333">
            <v>1098</v>
          </cell>
          <cell r="N1333">
            <v>7</v>
          </cell>
        </row>
        <row r="1334">
          <cell r="E1334">
            <v>1098</v>
          </cell>
          <cell r="N1334">
            <v>7</v>
          </cell>
        </row>
        <row r="1335">
          <cell r="E1335">
            <v>824</v>
          </cell>
          <cell r="N1335">
            <v>7</v>
          </cell>
        </row>
        <row r="1336">
          <cell r="E1336">
            <v>1480</v>
          </cell>
          <cell r="N1336">
            <v>7</v>
          </cell>
        </row>
        <row r="1337">
          <cell r="E1337">
            <v>3121</v>
          </cell>
          <cell r="N1337">
            <v>7</v>
          </cell>
        </row>
        <row r="1338">
          <cell r="E1338">
            <v>1343</v>
          </cell>
          <cell r="N1338">
            <v>7</v>
          </cell>
        </row>
        <row r="1339">
          <cell r="E1339">
            <v>1343</v>
          </cell>
          <cell r="N1339">
            <v>7</v>
          </cell>
        </row>
        <row r="1340">
          <cell r="E1340">
            <v>1344</v>
          </cell>
          <cell r="N1340">
            <v>7</v>
          </cell>
        </row>
        <row r="1341">
          <cell r="E1341">
            <v>1344</v>
          </cell>
          <cell r="N1341">
            <v>7</v>
          </cell>
        </row>
        <row r="1342">
          <cell r="E1342">
            <v>2607</v>
          </cell>
          <cell r="N1342">
            <v>7</v>
          </cell>
        </row>
        <row r="1343">
          <cell r="E1343">
            <v>2607</v>
          </cell>
          <cell r="N1343">
            <v>7</v>
          </cell>
        </row>
        <row r="1344">
          <cell r="E1344">
            <v>1387</v>
          </cell>
          <cell r="N1344">
            <v>7</v>
          </cell>
        </row>
        <row r="1345">
          <cell r="E1345">
            <v>1387</v>
          </cell>
          <cell r="N1345">
            <v>7</v>
          </cell>
        </row>
        <row r="1346">
          <cell r="E1346">
            <v>858</v>
          </cell>
          <cell r="N1346">
            <v>7</v>
          </cell>
        </row>
        <row r="1347">
          <cell r="E1347">
            <v>858</v>
          </cell>
          <cell r="N1347">
            <v>7</v>
          </cell>
        </row>
        <row r="1348">
          <cell r="E1348">
            <v>1428</v>
          </cell>
          <cell r="N1348">
            <v>7</v>
          </cell>
        </row>
        <row r="1349">
          <cell r="E1349">
            <v>2555</v>
          </cell>
          <cell r="N1349">
            <v>7</v>
          </cell>
        </row>
        <row r="1350">
          <cell r="E1350">
            <v>3217</v>
          </cell>
          <cell r="N1350">
            <v>7</v>
          </cell>
        </row>
        <row r="1351">
          <cell r="E1351">
            <v>3217</v>
          </cell>
          <cell r="N1351">
            <v>7</v>
          </cell>
        </row>
        <row r="1352">
          <cell r="E1352">
            <v>3219</v>
          </cell>
          <cell r="N1352">
            <v>7</v>
          </cell>
        </row>
        <row r="1353">
          <cell r="E1353">
            <v>2720</v>
          </cell>
          <cell r="N1353">
            <v>7</v>
          </cell>
        </row>
        <row r="1354">
          <cell r="E1354">
            <v>824</v>
          </cell>
          <cell r="N1354">
            <v>7</v>
          </cell>
        </row>
        <row r="1355">
          <cell r="E1355">
            <v>2382</v>
          </cell>
          <cell r="N1355">
            <v>7</v>
          </cell>
        </row>
        <row r="1356">
          <cell r="E1356">
            <v>2607</v>
          </cell>
          <cell r="N1356">
            <v>7</v>
          </cell>
        </row>
        <row r="1357">
          <cell r="E1357">
            <v>2932</v>
          </cell>
          <cell r="N1357">
            <v>7</v>
          </cell>
        </row>
        <row r="1358">
          <cell r="E1358">
            <v>1444</v>
          </cell>
          <cell r="N1358">
            <v>7</v>
          </cell>
        </row>
        <row r="1359">
          <cell r="E1359">
            <v>3092</v>
          </cell>
          <cell r="N1359">
            <v>7</v>
          </cell>
        </row>
        <row r="1360">
          <cell r="E1360">
            <v>3343</v>
          </cell>
          <cell r="N1360">
            <v>7</v>
          </cell>
        </row>
        <row r="1361">
          <cell r="E1361">
            <v>3281</v>
          </cell>
          <cell r="N1361">
            <v>7</v>
          </cell>
        </row>
        <row r="1362">
          <cell r="E1362">
            <v>2174</v>
          </cell>
          <cell r="N1362">
            <v>7</v>
          </cell>
        </row>
        <row r="1363">
          <cell r="E1363">
            <v>2175</v>
          </cell>
          <cell r="N1363">
            <v>7</v>
          </cell>
        </row>
        <row r="1364">
          <cell r="E1364">
            <v>2176</v>
          </cell>
          <cell r="N1364">
            <v>7</v>
          </cell>
        </row>
        <row r="1365">
          <cell r="E1365">
            <v>2180</v>
          </cell>
          <cell r="N1365">
            <v>7</v>
          </cell>
        </row>
        <row r="1366">
          <cell r="E1366">
            <v>3196</v>
          </cell>
          <cell r="N1366">
            <v>7</v>
          </cell>
        </row>
        <row r="1367">
          <cell r="E1367">
            <v>3198</v>
          </cell>
          <cell r="N1367">
            <v>7</v>
          </cell>
        </row>
        <row r="1368">
          <cell r="E1368">
            <v>2535</v>
          </cell>
          <cell r="N1368">
            <v>7</v>
          </cell>
        </row>
        <row r="1369">
          <cell r="E1369">
            <v>2578</v>
          </cell>
          <cell r="N1369">
            <v>7</v>
          </cell>
        </row>
        <row r="1370">
          <cell r="E1370">
            <v>2534</v>
          </cell>
          <cell r="N1370">
            <v>7</v>
          </cell>
        </row>
        <row r="1371">
          <cell r="E1371">
            <v>2549</v>
          </cell>
          <cell r="N1371">
            <v>7</v>
          </cell>
        </row>
        <row r="1372">
          <cell r="E1372">
            <v>2575</v>
          </cell>
          <cell r="N1372">
            <v>7</v>
          </cell>
        </row>
        <row r="1373">
          <cell r="E1373">
            <v>2540</v>
          </cell>
          <cell r="N1373">
            <v>7</v>
          </cell>
        </row>
        <row r="1374">
          <cell r="E1374">
            <v>2549</v>
          </cell>
          <cell r="N1374">
            <v>7</v>
          </cell>
        </row>
        <row r="1375">
          <cell r="E1375">
            <v>2575</v>
          </cell>
          <cell r="N1375">
            <v>7</v>
          </cell>
        </row>
        <row r="1376">
          <cell r="E1376">
            <v>3198</v>
          </cell>
          <cell r="N1376">
            <v>7</v>
          </cell>
        </row>
        <row r="1377">
          <cell r="E1377">
            <v>2425</v>
          </cell>
          <cell r="N1377">
            <v>7</v>
          </cell>
        </row>
        <row r="1378">
          <cell r="E1378">
            <v>2367</v>
          </cell>
          <cell r="N1378">
            <v>7</v>
          </cell>
        </row>
        <row r="1379">
          <cell r="E1379">
            <v>2370</v>
          </cell>
          <cell r="N1379">
            <v>7</v>
          </cell>
        </row>
        <row r="1380">
          <cell r="E1380">
            <v>2499</v>
          </cell>
          <cell r="N1380">
            <v>7</v>
          </cell>
        </row>
        <row r="1381">
          <cell r="E1381">
            <v>1576</v>
          </cell>
          <cell r="N1381">
            <v>7</v>
          </cell>
        </row>
        <row r="1382">
          <cell r="E1382">
            <v>1428</v>
          </cell>
          <cell r="N1382">
            <v>8</v>
          </cell>
        </row>
        <row r="1383">
          <cell r="E1383">
            <v>2547</v>
          </cell>
          <cell r="N1383">
            <v>8</v>
          </cell>
        </row>
        <row r="1384">
          <cell r="E1384">
            <v>2660</v>
          </cell>
          <cell r="N1384">
            <v>8</v>
          </cell>
        </row>
        <row r="1385">
          <cell r="E1385">
            <v>2660</v>
          </cell>
          <cell r="N1385">
            <v>8</v>
          </cell>
        </row>
        <row r="1386">
          <cell r="E1386">
            <v>2180</v>
          </cell>
          <cell r="N1386">
            <v>8</v>
          </cell>
        </row>
        <row r="1387">
          <cell r="E1387">
            <v>2323</v>
          </cell>
          <cell r="N1387">
            <v>8</v>
          </cell>
        </row>
        <row r="1388">
          <cell r="E1388">
            <v>2323</v>
          </cell>
          <cell r="N1388">
            <v>8</v>
          </cell>
        </row>
        <row r="1389">
          <cell r="E1389">
            <v>2240</v>
          </cell>
          <cell r="N1389">
            <v>8</v>
          </cell>
        </row>
        <row r="1390">
          <cell r="E1390">
            <v>2248</v>
          </cell>
          <cell r="N1390">
            <v>8</v>
          </cell>
        </row>
        <row r="1391">
          <cell r="E1391">
            <v>2336</v>
          </cell>
          <cell r="N1391">
            <v>8</v>
          </cell>
        </row>
        <row r="1392">
          <cell r="E1392">
            <v>786</v>
          </cell>
          <cell r="N1392">
            <v>8</v>
          </cell>
        </row>
        <row r="1393">
          <cell r="E1393">
            <v>1568</v>
          </cell>
          <cell r="N1393">
            <v>8</v>
          </cell>
        </row>
        <row r="1394">
          <cell r="E1394">
            <v>824</v>
          </cell>
          <cell r="N1394">
            <v>8</v>
          </cell>
        </row>
        <row r="1395">
          <cell r="E1395">
            <v>3093</v>
          </cell>
          <cell r="N1395">
            <v>8</v>
          </cell>
        </row>
        <row r="1396">
          <cell r="E1396">
            <v>2679</v>
          </cell>
          <cell r="N1396">
            <v>8</v>
          </cell>
        </row>
        <row r="1397">
          <cell r="E1397">
            <v>3348</v>
          </cell>
          <cell r="N1397">
            <v>8</v>
          </cell>
        </row>
        <row r="1398">
          <cell r="E1398">
            <v>3348</v>
          </cell>
          <cell r="N1398">
            <v>8</v>
          </cell>
        </row>
        <row r="1399">
          <cell r="E1399">
            <v>1568</v>
          </cell>
          <cell r="N1399">
            <v>8</v>
          </cell>
        </row>
        <row r="1400">
          <cell r="E1400">
            <v>1568</v>
          </cell>
          <cell r="N1400">
            <v>8</v>
          </cell>
        </row>
        <row r="1401">
          <cell r="E1401">
            <v>1447</v>
          </cell>
          <cell r="N1401">
            <v>8</v>
          </cell>
        </row>
        <row r="1402">
          <cell r="E1402">
            <v>2617</v>
          </cell>
          <cell r="N1402">
            <v>8</v>
          </cell>
        </row>
        <row r="1403">
          <cell r="E1403">
            <v>1492</v>
          </cell>
          <cell r="N1403">
            <v>8</v>
          </cell>
        </row>
        <row r="1404">
          <cell r="E1404">
            <v>2618</v>
          </cell>
          <cell r="N1404">
            <v>8</v>
          </cell>
        </row>
        <row r="1405">
          <cell r="E1405">
            <v>3402</v>
          </cell>
          <cell r="N1405">
            <v>8</v>
          </cell>
        </row>
        <row r="1406">
          <cell r="E1406">
            <v>2632</v>
          </cell>
          <cell r="N1406">
            <v>8</v>
          </cell>
        </row>
        <row r="1407">
          <cell r="E1407">
            <v>2680</v>
          </cell>
          <cell r="N1407">
            <v>8</v>
          </cell>
        </row>
        <row r="1408">
          <cell r="E1408">
            <v>2682</v>
          </cell>
          <cell r="N1408">
            <v>8</v>
          </cell>
        </row>
        <row r="1409">
          <cell r="E1409">
            <v>2681</v>
          </cell>
          <cell r="N1409">
            <v>8</v>
          </cell>
        </row>
        <row r="1410">
          <cell r="E1410">
            <v>2848</v>
          </cell>
          <cell r="N1410">
            <v>8</v>
          </cell>
        </row>
        <row r="1411">
          <cell r="E1411">
            <v>3192</v>
          </cell>
          <cell r="N1411">
            <v>8</v>
          </cell>
        </row>
        <row r="1412">
          <cell r="E1412">
            <v>3349</v>
          </cell>
          <cell r="N1412">
            <v>8</v>
          </cell>
        </row>
        <row r="1413">
          <cell r="E1413">
            <v>3281</v>
          </cell>
          <cell r="N1413">
            <v>8</v>
          </cell>
        </row>
        <row r="1414">
          <cell r="E1414">
            <v>824</v>
          </cell>
          <cell r="N1414">
            <v>8</v>
          </cell>
        </row>
        <row r="1415">
          <cell r="E1415">
            <v>2607</v>
          </cell>
          <cell r="N1415">
            <v>8</v>
          </cell>
        </row>
        <row r="1416">
          <cell r="E1416">
            <v>2546</v>
          </cell>
          <cell r="N1416">
            <v>8</v>
          </cell>
        </row>
        <row r="1417">
          <cell r="E1417">
            <v>2881</v>
          </cell>
          <cell r="N1417">
            <v>8</v>
          </cell>
        </row>
        <row r="1418">
          <cell r="E1418">
            <v>2593</v>
          </cell>
          <cell r="N1418">
            <v>8</v>
          </cell>
        </row>
        <row r="1419">
          <cell r="E1419">
            <v>2684</v>
          </cell>
          <cell r="N1419">
            <v>8</v>
          </cell>
        </row>
        <row r="1420">
          <cell r="E1420">
            <v>2690</v>
          </cell>
          <cell r="N1420">
            <v>8</v>
          </cell>
        </row>
        <row r="1421">
          <cell r="E1421">
            <v>2435</v>
          </cell>
          <cell r="N1421">
            <v>8</v>
          </cell>
        </row>
        <row r="1422">
          <cell r="E1422">
            <v>3092</v>
          </cell>
          <cell r="N1422">
            <v>8</v>
          </cell>
        </row>
        <row r="1423">
          <cell r="E1423">
            <v>3092</v>
          </cell>
          <cell r="N1423">
            <v>8</v>
          </cell>
        </row>
        <row r="1424">
          <cell r="E1424">
            <v>2295</v>
          </cell>
          <cell r="N1424">
            <v>8</v>
          </cell>
        </row>
        <row r="1425">
          <cell r="E1425">
            <v>2293</v>
          </cell>
          <cell r="N1425">
            <v>8</v>
          </cell>
        </row>
        <row r="1426">
          <cell r="E1426">
            <v>2283</v>
          </cell>
          <cell r="N1426">
            <v>8</v>
          </cell>
        </row>
        <row r="1427">
          <cell r="E1427">
            <v>2180</v>
          </cell>
          <cell r="N1427">
            <v>8</v>
          </cell>
        </row>
        <row r="1428">
          <cell r="E1428">
            <v>2175</v>
          </cell>
          <cell r="N1428">
            <v>8</v>
          </cell>
        </row>
        <row r="1429">
          <cell r="E1429">
            <v>2323</v>
          </cell>
          <cell r="N1429">
            <v>8</v>
          </cell>
        </row>
        <row r="1430">
          <cell r="E1430">
            <v>3229</v>
          </cell>
          <cell r="N1430">
            <v>8</v>
          </cell>
        </row>
        <row r="1431">
          <cell r="E1431">
            <v>2273</v>
          </cell>
          <cell r="N1431">
            <v>8</v>
          </cell>
        </row>
        <row r="1432">
          <cell r="E1432">
            <v>2187</v>
          </cell>
          <cell r="N1432">
            <v>8</v>
          </cell>
        </row>
        <row r="1433">
          <cell r="E1433">
            <v>2288</v>
          </cell>
          <cell r="N1433">
            <v>8</v>
          </cell>
        </row>
        <row r="1434">
          <cell r="E1434">
            <v>3281</v>
          </cell>
          <cell r="N1434">
            <v>8</v>
          </cell>
        </row>
        <row r="1435">
          <cell r="E1435">
            <v>2510</v>
          </cell>
          <cell r="N1435">
            <v>8</v>
          </cell>
        </row>
        <row r="1436">
          <cell r="E1436">
            <v>2415</v>
          </cell>
          <cell r="N1436">
            <v>8</v>
          </cell>
        </row>
        <row r="1437">
          <cell r="E1437">
            <v>2855</v>
          </cell>
          <cell r="N1437">
            <v>8</v>
          </cell>
        </row>
        <row r="1438">
          <cell r="E1438">
            <v>3092</v>
          </cell>
          <cell r="N1438">
            <v>8</v>
          </cell>
        </row>
        <row r="1439">
          <cell r="E1439">
            <v>1568</v>
          </cell>
          <cell r="N1439">
            <v>8</v>
          </cell>
        </row>
        <row r="1440">
          <cell r="E1440">
            <v>1568</v>
          </cell>
          <cell r="N1440">
            <v>8</v>
          </cell>
        </row>
        <row r="1441">
          <cell r="E1441">
            <v>1472</v>
          </cell>
          <cell r="N1441">
            <v>8</v>
          </cell>
        </row>
        <row r="1442">
          <cell r="E1442">
            <v>1472</v>
          </cell>
          <cell r="N1442">
            <v>8</v>
          </cell>
        </row>
        <row r="1443">
          <cell r="E1443">
            <v>1576</v>
          </cell>
          <cell r="N1443">
            <v>8</v>
          </cell>
        </row>
        <row r="1444">
          <cell r="E1444">
            <v>1098</v>
          </cell>
          <cell r="N1444">
            <v>8</v>
          </cell>
        </row>
        <row r="1445">
          <cell r="E1445">
            <v>858</v>
          </cell>
          <cell r="N1445">
            <v>8</v>
          </cell>
        </row>
        <row r="1446">
          <cell r="E1446">
            <v>2658</v>
          </cell>
          <cell r="N1446">
            <v>8</v>
          </cell>
        </row>
        <row r="1447">
          <cell r="E1447">
            <v>2619</v>
          </cell>
          <cell r="N1447">
            <v>8</v>
          </cell>
        </row>
        <row r="1448">
          <cell r="E1448">
            <v>2619</v>
          </cell>
          <cell r="N1448">
            <v>8</v>
          </cell>
        </row>
        <row r="1449">
          <cell r="E1449">
            <v>1576</v>
          </cell>
          <cell r="N1449">
            <v>8</v>
          </cell>
        </row>
        <row r="1450">
          <cell r="E1450">
            <v>1098</v>
          </cell>
          <cell r="N1450">
            <v>8</v>
          </cell>
        </row>
        <row r="1451">
          <cell r="E1451">
            <v>1448</v>
          </cell>
          <cell r="N1451">
            <v>8</v>
          </cell>
        </row>
        <row r="1452">
          <cell r="E1452">
            <v>2430</v>
          </cell>
          <cell r="N1452">
            <v>8</v>
          </cell>
        </row>
        <row r="1453">
          <cell r="E1453">
            <v>1472</v>
          </cell>
          <cell r="N1453">
            <v>8</v>
          </cell>
        </row>
        <row r="1454">
          <cell r="E1454">
            <v>1480</v>
          </cell>
          <cell r="N1454">
            <v>8</v>
          </cell>
        </row>
        <row r="1455">
          <cell r="E1455">
            <v>1492</v>
          </cell>
          <cell r="N1455">
            <v>8</v>
          </cell>
        </row>
        <row r="1456">
          <cell r="E1456">
            <v>1493</v>
          </cell>
          <cell r="N1456">
            <v>8</v>
          </cell>
        </row>
        <row r="1457">
          <cell r="E1457">
            <v>1494</v>
          </cell>
          <cell r="N1457">
            <v>8</v>
          </cell>
        </row>
        <row r="1458">
          <cell r="E1458">
            <v>2617</v>
          </cell>
          <cell r="N1458">
            <v>8</v>
          </cell>
        </row>
        <row r="1459">
          <cell r="E1459">
            <v>2618</v>
          </cell>
          <cell r="N1459">
            <v>8</v>
          </cell>
        </row>
        <row r="1460">
          <cell r="E1460">
            <v>2607</v>
          </cell>
          <cell r="N1460">
            <v>8</v>
          </cell>
        </row>
        <row r="1461">
          <cell r="E1461">
            <v>2926</v>
          </cell>
          <cell r="N1461">
            <v>8</v>
          </cell>
        </row>
        <row r="1462">
          <cell r="E1462">
            <v>2926</v>
          </cell>
          <cell r="N1462">
            <v>8</v>
          </cell>
        </row>
        <row r="1463">
          <cell r="E1463">
            <v>2382</v>
          </cell>
          <cell r="N1463">
            <v>8</v>
          </cell>
        </row>
        <row r="1464">
          <cell r="E1464">
            <v>2889</v>
          </cell>
          <cell r="N1464">
            <v>8</v>
          </cell>
        </row>
        <row r="1465">
          <cell r="E1465">
            <v>1474</v>
          </cell>
          <cell r="N1465">
            <v>8</v>
          </cell>
        </row>
        <row r="1466">
          <cell r="E1466">
            <v>2189</v>
          </cell>
          <cell r="N1466">
            <v>8</v>
          </cell>
        </row>
        <row r="1467">
          <cell r="E1467">
            <v>2425</v>
          </cell>
          <cell r="N1467">
            <v>8</v>
          </cell>
        </row>
        <row r="1468">
          <cell r="E1468">
            <v>2425</v>
          </cell>
          <cell r="N1468">
            <v>8</v>
          </cell>
        </row>
        <row r="1469">
          <cell r="E1469">
            <v>2425</v>
          </cell>
          <cell r="N1469">
            <v>8</v>
          </cell>
        </row>
        <row r="1470">
          <cell r="E1470">
            <v>2958</v>
          </cell>
          <cell r="N1470">
            <v>8</v>
          </cell>
        </row>
        <row r="1471">
          <cell r="E1471">
            <v>1098</v>
          </cell>
          <cell r="N1471">
            <v>8</v>
          </cell>
        </row>
        <row r="1472">
          <cell r="E1472">
            <v>2202</v>
          </cell>
          <cell r="N1472">
            <v>9</v>
          </cell>
        </row>
        <row r="1473">
          <cell r="E1473">
            <v>2202</v>
          </cell>
          <cell r="N1473">
            <v>9</v>
          </cell>
        </row>
        <row r="1474">
          <cell r="E1474">
            <v>2202</v>
          </cell>
          <cell r="N1474">
            <v>9</v>
          </cell>
        </row>
        <row r="1475">
          <cell r="E1475">
            <v>2886</v>
          </cell>
          <cell r="N1475">
            <v>9</v>
          </cell>
        </row>
        <row r="1476">
          <cell r="E1476">
            <v>2886</v>
          </cell>
          <cell r="N1476">
            <v>9</v>
          </cell>
        </row>
        <row r="1477">
          <cell r="E1477">
            <v>2886</v>
          </cell>
          <cell r="N1477">
            <v>9</v>
          </cell>
        </row>
        <row r="1478">
          <cell r="E1478">
            <v>1447</v>
          </cell>
          <cell r="N1478">
            <v>9</v>
          </cell>
        </row>
        <row r="1479">
          <cell r="E1479">
            <v>2174</v>
          </cell>
          <cell r="N1479">
            <v>9</v>
          </cell>
        </row>
        <row r="1480">
          <cell r="E1480">
            <v>2373</v>
          </cell>
          <cell r="N1480">
            <v>9</v>
          </cell>
        </row>
        <row r="1481">
          <cell r="E1481">
            <v>2373</v>
          </cell>
          <cell r="N1481">
            <v>9</v>
          </cell>
        </row>
        <row r="1482">
          <cell r="E1482">
            <v>2958</v>
          </cell>
          <cell r="N1482">
            <v>9</v>
          </cell>
        </row>
        <row r="1483">
          <cell r="E1483">
            <v>2240</v>
          </cell>
          <cell r="N1483">
            <v>9</v>
          </cell>
        </row>
        <row r="1484">
          <cell r="E1484">
            <v>2288</v>
          </cell>
          <cell r="N1484">
            <v>9</v>
          </cell>
        </row>
        <row r="1485">
          <cell r="E1485">
            <v>1447</v>
          </cell>
          <cell r="N1485">
            <v>9</v>
          </cell>
        </row>
        <row r="1486">
          <cell r="E1486">
            <v>2201</v>
          </cell>
          <cell r="N1486">
            <v>9</v>
          </cell>
        </row>
        <row r="1487">
          <cell r="E1487">
            <v>1493</v>
          </cell>
          <cell r="N1487">
            <v>9</v>
          </cell>
        </row>
        <row r="1488">
          <cell r="E1488">
            <v>1494</v>
          </cell>
          <cell r="N1488">
            <v>9</v>
          </cell>
        </row>
        <row r="1489">
          <cell r="E1489">
            <v>3329</v>
          </cell>
          <cell r="N1489">
            <v>9</v>
          </cell>
        </row>
        <row r="1490">
          <cell r="E1490">
            <v>3329</v>
          </cell>
          <cell r="N1490">
            <v>9</v>
          </cell>
        </row>
        <row r="1491">
          <cell r="E1491">
            <v>2202</v>
          </cell>
          <cell r="N1491">
            <v>9</v>
          </cell>
        </row>
        <row r="1492">
          <cell r="E1492">
            <v>2956</v>
          </cell>
          <cell r="N1492">
            <v>9</v>
          </cell>
        </row>
        <row r="1493">
          <cell r="E1493">
            <v>2958</v>
          </cell>
          <cell r="N1493">
            <v>9</v>
          </cell>
        </row>
        <row r="1494">
          <cell r="E1494">
            <v>2235</v>
          </cell>
          <cell r="N1494">
            <v>9</v>
          </cell>
        </row>
        <row r="1495">
          <cell r="E1495">
            <v>2235</v>
          </cell>
          <cell r="N1495">
            <v>9</v>
          </cell>
        </row>
        <row r="1496">
          <cell r="E1496">
            <v>2323</v>
          </cell>
          <cell r="N1496">
            <v>9</v>
          </cell>
        </row>
        <row r="1497">
          <cell r="E1497">
            <v>2425</v>
          </cell>
          <cell r="N1497">
            <v>9</v>
          </cell>
        </row>
        <row r="1498">
          <cell r="E1498">
            <v>2334</v>
          </cell>
          <cell r="N1498">
            <v>9</v>
          </cell>
        </row>
        <row r="1499">
          <cell r="E1499">
            <v>2332</v>
          </cell>
          <cell r="N1499">
            <v>9</v>
          </cell>
        </row>
        <row r="1500">
          <cell r="E1500">
            <v>2337</v>
          </cell>
          <cell r="N1500">
            <v>9</v>
          </cell>
        </row>
        <row r="1501">
          <cell r="E1501">
            <v>2380</v>
          </cell>
          <cell r="N1501">
            <v>9</v>
          </cell>
        </row>
        <row r="1502">
          <cell r="E1502">
            <v>2380</v>
          </cell>
          <cell r="N1502">
            <v>9</v>
          </cell>
        </row>
        <row r="1503">
          <cell r="E1503">
            <v>2299</v>
          </cell>
          <cell r="N1503">
            <v>9</v>
          </cell>
        </row>
        <row r="1504">
          <cell r="E1504">
            <v>1493</v>
          </cell>
          <cell r="N1504">
            <v>9</v>
          </cell>
        </row>
        <row r="1505">
          <cell r="E1505">
            <v>1494</v>
          </cell>
          <cell r="N1505">
            <v>9</v>
          </cell>
        </row>
        <row r="1506">
          <cell r="E1506">
            <v>2187</v>
          </cell>
          <cell r="N1506">
            <v>9</v>
          </cell>
        </row>
        <row r="1507">
          <cell r="E1507">
            <v>2288</v>
          </cell>
          <cell r="N1507">
            <v>9</v>
          </cell>
        </row>
        <row r="1508">
          <cell r="E1508">
            <v>2288</v>
          </cell>
          <cell r="N1508">
            <v>9</v>
          </cell>
        </row>
        <row r="1509">
          <cell r="E1509">
            <v>2336</v>
          </cell>
          <cell r="N1509">
            <v>9</v>
          </cell>
        </row>
        <row r="1510">
          <cell r="E1510">
            <v>2189</v>
          </cell>
          <cell r="N1510">
            <v>9</v>
          </cell>
        </row>
        <row r="1511">
          <cell r="E1511">
            <v>3345</v>
          </cell>
          <cell r="N1511">
            <v>9</v>
          </cell>
        </row>
        <row r="1512">
          <cell r="E1512">
            <v>3345</v>
          </cell>
          <cell r="N1512">
            <v>9</v>
          </cell>
        </row>
        <row r="1513">
          <cell r="E1513">
            <v>3329</v>
          </cell>
          <cell r="N1513">
            <v>9</v>
          </cell>
        </row>
        <row r="1514">
          <cell r="E1514">
            <v>3329</v>
          </cell>
          <cell r="N1514">
            <v>9</v>
          </cell>
        </row>
        <row r="1515">
          <cell r="E1515">
            <v>2956</v>
          </cell>
          <cell r="N1515">
            <v>9</v>
          </cell>
        </row>
        <row r="1516">
          <cell r="E1516">
            <v>2958</v>
          </cell>
          <cell r="N1516">
            <v>9</v>
          </cell>
        </row>
        <row r="1517">
          <cell r="E1517">
            <v>2213</v>
          </cell>
          <cell r="N1517">
            <v>9</v>
          </cell>
        </row>
        <row r="1518">
          <cell r="E1518">
            <v>2323</v>
          </cell>
          <cell r="N1518">
            <v>9</v>
          </cell>
        </row>
        <row r="1519">
          <cell r="E1519">
            <v>2320</v>
          </cell>
          <cell r="N1519">
            <v>9</v>
          </cell>
        </row>
        <row r="1520">
          <cell r="E1520">
            <v>2425</v>
          </cell>
          <cell r="N1520">
            <v>9</v>
          </cell>
        </row>
        <row r="1521">
          <cell r="E1521">
            <v>2380</v>
          </cell>
          <cell r="N1521">
            <v>9</v>
          </cell>
        </row>
        <row r="1522">
          <cell r="E1522">
            <v>2380</v>
          </cell>
          <cell r="N1522">
            <v>9</v>
          </cell>
        </row>
        <row r="1523">
          <cell r="E1523">
            <v>2209</v>
          </cell>
          <cell r="N1523">
            <v>9</v>
          </cell>
        </row>
        <row r="1524">
          <cell r="E1524">
            <v>3228</v>
          </cell>
          <cell r="N1524">
            <v>9</v>
          </cell>
        </row>
        <row r="1525">
          <cell r="E1525">
            <v>2240</v>
          </cell>
          <cell r="N1525">
            <v>9</v>
          </cell>
        </row>
        <row r="1526">
          <cell r="E1526">
            <v>2241</v>
          </cell>
          <cell r="N1526">
            <v>9</v>
          </cell>
        </row>
        <row r="1527">
          <cell r="E1527">
            <v>2187</v>
          </cell>
          <cell r="N1527">
            <v>9</v>
          </cell>
        </row>
        <row r="1528">
          <cell r="E1528">
            <v>1517</v>
          </cell>
          <cell r="N1528">
            <v>9</v>
          </cell>
        </row>
        <row r="1529">
          <cell r="E1529">
            <v>1439</v>
          </cell>
          <cell r="N1529">
            <v>9</v>
          </cell>
        </row>
        <row r="1530">
          <cell r="E1530">
            <v>2684</v>
          </cell>
          <cell r="N1530">
            <v>9</v>
          </cell>
        </row>
        <row r="1531">
          <cell r="E1531">
            <v>2180</v>
          </cell>
          <cell r="N1531">
            <v>9</v>
          </cell>
        </row>
        <row r="1532">
          <cell r="E1532">
            <v>2192</v>
          </cell>
          <cell r="N1532">
            <v>9</v>
          </cell>
        </row>
        <row r="1533">
          <cell r="E1533">
            <v>3092</v>
          </cell>
          <cell r="N1533">
            <v>9</v>
          </cell>
        </row>
        <row r="1534">
          <cell r="E1534">
            <v>3093</v>
          </cell>
          <cell r="N1534">
            <v>9</v>
          </cell>
        </row>
        <row r="1535">
          <cell r="E1535">
            <v>3093</v>
          </cell>
          <cell r="N1535">
            <v>9</v>
          </cell>
        </row>
        <row r="1536">
          <cell r="E1536">
            <v>2496</v>
          </cell>
          <cell r="N1536">
            <v>9</v>
          </cell>
        </row>
        <row r="1537">
          <cell r="E1537">
            <v>2496</v>
          </cell>
          <cell r="N1537">
            <v>9</v>
          </cell>
        </row>
        <row r="1538">
          <cell r="E1538">
            <v>2496</v>
          </cell>
          <cell r="N1538">
            <v>9</v>
          </cell>
        </row>
        <row r="1539">
          <cell r="E1539">
            <v>2496</v>
          </cell>
          <cell r="N1539">
            <v>9</v>
          </cell>
        </row>
        <row r="1540">
          <cell r="E1540">
            <v>1098</v>
          </cell>
          <cell r="N1540">
            <v>9</v>
          </cell>
        </row>
        <row r="1541">
          <cell r="E1541">
            <v>824</v>
          </cell>
          <cell r="N1541">
            <v>9</v>
          </cell>
        </row>
        <row r="1542">
          <cell r="E1542">
            <v>824</v>
          </cell>
          <cell r="N1542">
            <v>9</v>
          </cell>
        </row>
        <row r="1543">
          <cell r="E1543">
            <v>3114</v>
          </cell>
          <cell r="N1543">
            <v>9</v>
          </cell>
        </row>
        <row r="1544">
          <cell r="E1544">
            <v>2510</v>
          </cell>
          <cell r="N1544">
            <v>9</v>
          </cell>
        </row>
        <row r="1545">
          <cell r="E1545">
            <v>2510</v>
          </cell>
          <cell r="N1545">
            <v>9</v>
          </cell>
        </row>
        <row r="1546">
          <cell r="E1546">
            <v>1123</v>
          </cell>
          <cell r="N1546">
            <v>9</v>
          </cell>
        </row>
        <row r="1547">
          <cell r="E1547">
            <v>2658</v>
          </cell>
          <cell r="N1547">
            <v>9</v>
          </cell>
        </row>
        <row r="1548">
          <cell r="E1548">
            <v>1576</v>
          </cell>
          <cell r="N1548">
            <v>9</v>
          </cell>
        </row>
        <row r="1549">
          <cell r="E1549">
            <v>1098</v>
          </cell>
          <cell r="N1549">
            <v>9</v>
          </cell>
        </row>
        <row r="1550">
          <cell r="E1550">
            <v>1098</v>
          </cell>
          <cell r="N1550">
            <v>9</v>
          </cell>
        </row>
        <row r="1551">
          <cell r="E1551">
            <v>2382</v>
          </cell>
          <cell r="N1551">
            <v>9</v>
          </cell>
        </row>
        <row r="1552">
          <cell r="E1552">
            <v>1275</v>
          </cell>
          <cell r="N1552">
            <v>9</v>
          </cell>
        </row>
        <row r="1553">
          <cell r="E1553">
            <v>1472</v>
          </cell>
          <cell r="N1553">
            <v>9</v>
          </cell>
        </row>
        <row r="1554">
          <cell r="E1554">
            <v>2211</v>
          </cell>
          <cell r="N1554">
            <v>9</v>
          </cell>
        </row>
        <row r="1555">
          <cell r="E1555">
            <v>2211</v>
          </cell>
          <cell r="N1555">
            <v>9</v>
          </cell>
        </row>
        <row r="1556">
          <cell r="E1556">
            <v>2213</v>
          </cell>
          <cell r="N1556">
            <v>9</v>
          </cell>
        </row>
        <row r="1557">
          <cell r="E1557">
            <v>2213</v>
          </cell>
          <cell r="N1557">
            <v>9</v>
          </cell>
        </row>
        <row r="1558">
          <cell r="E1558">
            <v>1098</v>
          </cell>
          <cell r="N1558">
            <v>9</v>
          </cell>
        </row>
        <row r="1559">
          <cell r="E1559">
            <v>824</v>
          </cell>
          <cell r="N1559">
            <v>9</v>
          </cell>
        </row>
        <row r="1560">
          <cell r="E1560">
            <v>2604</v>
          </cell>
          <cell r="N1560">
            <v>9</v>
          </cell>
        </row>
        <row r="1561">
          <cell r="E1561">
            <v>2658</v>
          </cell>
          <cell r="N1561">
            <v>9</v>
          </cell>
        </row>
        <row r="1562">
          <cell r="E1562">
            <v>3092</v>
          </cell>
          <cell r="N1562">
            <v>9</v>
          </cell>
        </row>
        <row r="1563">
          <cell r="E1563">
            <v>3092</v>
          </cell>
          <cell r="N1563">
            <v>9</v>
          </cell>
        </row>
        <row r="1564">
          <cell r="E1564">
            <v>2510</v>
          </cell>
          <cell r="N1564">
            <v>9</v>
          </cell>
        </row>
        <row r="1565">
          <cell r="E1565">
            <v>1480</v>
          </cell>
          <cell r="N1565">
            <v>9</v>
          </cell>
        </row>
        <row r="1566">
          <cell r="E1566">
            <v>1480</v>
          </cell>
          <cell r="N1566">
            <v>9</v>
          </cell>
        </row>
        <row r="1567">
          <cell r="E1567">
            <v>1098</v>
          </cell>
          <cell r="N1567">
            <v>9</v>
          </cell>
        </row>
        <row r="1568">
          <cell r="E1568">
            <v>1576</v>
          </cell>
          <cell r="N1568">
            <v>9</v>
          </cell>
        </row>
        <row r="1569">
          <cell r="E1569">
            <v>2382</v>
          </cell>
          <cell r="N1569">
            <v>9</v>
          </cell>
        </row>
        <row r="1570">
          <cell r="E1570">
            <v>3138</v>
          </cell>
          <cell r="N1570">
            <v>9</v>
          </cell>
        </row>
        <row r="1571">
          <cell r="E1571">
            <v>3147</v>
          </cell>
          <cell r="N1571">
            <v>9</v>
          </cell>
        </row>
        <row r="1572">
          <cell r="E1572">
            <v>3188</v>
          </cell>
          <cell r="N1572">
            <v>9</v>
          </cell>
        </row>
        <row r="1573">
          <cell r="E1573">
            <v>3329</v>
          </cell>
          <cell r="N1573">
            <v>9</v>
          </cell>
        </row>
        <row r="1574">
          <cell r="E1574">
            <v>2352</v>
          </cell>
          <cell r="N1574">
            <v>9</v>
          </cell>
        </row>
        <row r="1575">
          <cell r="E1575">
            <v>3329</v>
          </cell>
          <cell r="N1575">
            <v>9</v>
          </cell>
        </row>
        <row r="1576">
          <cell r="E1576">
            <v>3329</v>
          </cell>
          <cell r="N1576">
            <v>9</v>
          </cell>
        </row>
        <row r="1577">
          <cell r="E1577">
            <v>2289</v>
          </cell>
          <cell r="N1577">
            <v>10</v>
          </cell>
        </row>
        <row r="1578">
          <cell r="E1578">
            <v>2174</v>
          </cell>
          <cell r="N1578">
            <v>10</v>
          </cell>
        </row>
        <row r="1579">
          <cell r="E1579">
            <v>2333</v>
          </cell>
          <cell r="N1579">
            <v>10</v>
          </cell>
        </row>
        <row r="1580">
          <cell r="E1580">
            <v>2235</v>
          </cell>
          <cell r="N1580">
            <v>10</v>
          </cell>
        </row>
        <row r="1581">
          <cell r="E1581">
            <v>2536</v>
          </cell>
          <cell r="N1581">
            <v>10</v>
          </cell>
        </row>
        <row r="1582">
          <cell r="E1582">
            <v>2587</v>
          </cell>
          <cell r="N1582">
            <v>10</v>
          </cell>
        </row>
        <row r="1583">
          <cell r="E1583">
            <v>2537</v>
          </cell>
          <cell r="N1583">
            <v>10</v>
          </cell>
        </row>
        <row r="1584">
          <cell r="E1584">
            <v>2586</v>
          </cell>
          <cell r="N1584">
            <v>10</v>
          </cell>
        </row>
        <row r="1585">
          <cell r="E1585">
            <v>2540</v>
          </cell>
          <cell r="N1585">
            <v>10</v>
          </cell>
        </row>
        <row r="1586">
          <cell r="E1586">
            <v>2672</v>
          </cell>
          <cell r="N1586">
            <v>10</v>
          </cell>
        </row>
        <row r="1587">
          <cell r="E1587">
            <v>2578</v>
          </cell>
          <cell r="N1587">
            <v>10</v>
          </cell>
        </row>
        <row r="1588">
          <cell r="E1588">
            <v>2579</v>
          </cell>
          <cell r="N1588">
            <v>10</v>
          </cell>
        </row>
        <row r="1589">
          <cell r="E1589">
            <v>2541</v>
          </cell>
          <cell r="N1589">
            <v>10</v>
          </cell>
        </row>
        <row r="1590">
          <cell r="E1590">
            <v>2582</v>
          </cell>
          <cell r="N1590">
            <v>10</v>
          </cell>
        </row>
        <row r="1591">
          <cell r="E1591">
            <v>2581</v>
          </cell>
          <cell r="N1591">
            <v>10</v>
          </cell>
        </row>
        <row r="1592">
          <cell r="E1592">
            <v>2577</v>
          </cell>
          <cell r="N1592">
            <v>10</v>
          </cell>
        </row>
        <row r="1593">
          <cell r="E1593">
            <v>2549</v>
          </cell>
          <cell r="N1593">
            <v>10</v>
          </cell>
        </row>
        <row r="1594">
          <cell r="E1594">
            <v>2550</v>
          </cell>
          <cell r="N1594">
            <v>10</v>
          </cell>
        </row>
        <row r="1595">
          <cell r="E1595">
            <v>2594</v>
          </cell>
          <cell r="N1595">
            <v>10</v>
          </cell>
        </row>
        <row r="1596">
          <cell r="E1596">
            <v>2593</v>
          </cell>
          <cell r="N1596">
            <v>10</v>
          </cell>
        </row>
        <row r="1597">
          <cell r="E1597">
            <v>2556</v>
          </cell>
          <cell r="N1597">
            <v>10</v>
          </cell>
        </row>
        <row r="1598">
          <cell r="E1598">
            <v>2533</v>
          </cell>
          <cell r="N1598">
            <v>10</v>
          </cell>
        </row>
        <row r="1599">
          <cell r="E1599">
            <v>768</v>
          </cell>
          <cell r="N1599">
            <v>10</v>
          </cell>
        </row>
        <row r="1600">
          <cell r="E1600">
            <v>1576</v>
          </cell>
          <cell r="N1600">
            <v>10</v>
          </cell>
        </row>
        <row r="1601">
          <cell r="E1601">
            <v>1098</v>
          </cell>
          <cell r="N1601">
            <v>10</v>
          </cell>
        </row>
        <row r="1602">
          <cell r="E1602">
            <v>824</v>
          </cell>
          <cell r="N1602">
            <v>10</v>
          </cell>
        </row>
        <row r="1603">
          <cell r="E1603">
            <v>824</v>
          </cell>
          <cell r="N1603">
            <v>10</v>
          </cell>
        </row>
        <row r="1604">
          <cell r="E1604">
            <v>2382</v>
          </cell>
          <cell r="N1604">
            <v>10</v>
          </cell>
        </row>
        <row r="1605">
          <cell r="E1605">
            <v>1123</v>
          </cell>
          <cell r="N1605">
            <v>10</v>
          </cell>
        </row>
        <row r="1606">
          <cell r="E1606">
            <v>2180</v>
          </cell>
          <cell r="N1606">
            <v>10</v>
          </cell>
        </row>
        <row r="1607">
          <cell r="E1607">
            <v>2175</v>
          </cell>
          <cell r="N1607">
            <v>10</v>
          </cell>
        </row>
        <row r="1608">
          <cell r="E1608">
            <v>3345</v>
          </cell>
          <cell r="N1608">
            <v>10</v>
          </cell>
        </row>
        <row r="1609">
          <cell r="E1609">
            <v>3329</v>
          </cell>
          <cell r="N1609">
            <v>10</v>
          </cell>
        </row>
        <row r="1610">
          <cell r="E1610">
            <v>3286</v>
          </cell>
          <cell r="N1610">
            <v>10</v>
          </cell>
        </row>
        <row r="1611">
          <cell r="E1611">
            <v>2367</v>
          </cell>
          <cell r="N1611">
            <v>10</v>
          </cell>
        </row>
        <row r="1612">
          <cell r="E1612">
            <v>2958</v>
          </cell>
          <cell r="N1612">
            <v>10</v>
          </cell>
        </row>
        <row r="1613">
          <cell r="E1613">
            <v>2333</v>
          </cell>
          <cell r="N1613">
            <v>10</v>
          </cell>
        </row>
        <row r="1614">
          <cell r="E1614">
            <v>2335</v>
          </cell>
          <cell r="N1614">
            <v>10</v>
          </cell>
        </row>
        <row r="1615">
          <cell r="E1615">
            <v>2337</v>
          </cell>
          <cell r="N1615">
            <v>10</v>
          </cell>
        </row>
        <row r="1616">
          <cell r="E1616">
            <v>2205</v>
          </cell>
          <cell r="N1616">
            <v>10</v>
          </cell>
        </row>
        <row r="1617">
          <cell r="E1617">
            <v>2950</v>
          </cell>
          <cell r="N1617">
            <v>10</v>
          </cell>
        </row>
        <row r="1618">
          <cell r="E1618">
            <v>1564</v>
          </cell>
          <cell r="N1618">
            <v>10</v>
          </cell>
        </row>
        <row r="1619">
          <cell r="E1619">
            <v>1472</v>
          </cell>
          <cell r="N1619">
            <v>10</v>
          </cell>
        </row>
        <row r="1620">
          <cell r="E1620">
            <v>2607</v>
          </cell>
          <cell r="N1620">
            <v>10</v>
          </cell>
        </row>
        <row r="1621">
          <cell r="E1621">
            <v>2604</v>
          </cell>
          <cell r="N1621">
            <v>10</v>
          </cell>
        </row>
        <row r="1622">
          <cell r="E1622">
            <v>2611</v>
          </cell>
          <cell r="N1622">
            <v>10</v>
          </cell>
        </row>
        <row r="1623">
          <cell r="E1623">
            <v>2658</v>
          </cell>
          <cell r="N1623">
            <v>10</v>
          </cell>
        </row>
        <row r="1624">
          <cell r="E1624">
            <v>1492</v>
          </cell>
          <cell r="N1624">
            <v>10</v>
          </cell>
        </row>
        <row r="1625">
          <cell r="E1625">
            <v>1576</v>
          </cell>
          <cell r="N1625">
            <v>10</v>
          </cell>
        </row>
        <row r="1626">
          <cell r="E1626">
            <v>2201</v>
          </cell>
          <cell r="N1626">
            <v>10</v>
          </cell>
        </row>
        <row r="1627">
          <cell r="E1627">
            <v>2425</v>
          </cell>
          <cell r="N1627">
            <v>10</v>
          </cell>
        </row>
        <row r="1628">
          <cell r="E1628">
            <v>2380</v>
          </cell>
          <cell r="N1628">
            <v>10</v>
          </cell>
        </row>
        <row r="1629">
          <cell r="E1629">
            <v>824</v>
          </cell>
          <cell r="N1629">
            <v>10</v>
          </cell>
        </row>
        <row r="1630">
          <cell r="E1630">
            <v>2382</v>
          </cell>
          <cell r="N1630">
            <v>10</v>
          </cell>
        </row>
        <row r="1631">
          <cell r="E1631">
            <v>2607</v>
          </cell>
          <cell r="N1631">
            <v>10</v>
          </cell>
        </row>
        <row r="1632">
          <cell r="E1632">
            <v>2608</v>
          </cell>
          <cell r="N1632">
            <v>10</v>
          </cell>
        </row>
        <row r="1633">
          <cell r="E1633">
            <v>1123</v>
          </cell>
          <cell r="N1633">
            <v>10</v>
          </cell>
        </row>
        <row r="1634">
          <cell r="E1634">
            <v>2604</v>
          </cell>
          <cell r="N1634">
            <v>10</v>
          </cell>
        </row>
        <row r="1635">
          <cell r="E1635">
            <v>2611</v>
          </cell>
          <cell r="N1635">
            <v>10</v>
          </cell>
        </row>
        <row r="1636">
          <cell r="E1636">
            <v>2273</v>
          </cell>
          <cell r="N1636">
            <v>10</v>
          </cell>
        </row>
        <row r="1637">
          <cell r="E1637">
            <v>1480</v>
          </cell>
          <cell r="N1637">
            <v>10</v>
          </cell>
        </row>
        <row r="1638">
          <cell r="E1638">
            <v>1517</v>
          </cell>
          <cell r="N1638">
            <v>10</v>
          </cell>
        </row>
        <row r="1639">
          <cell r="E1639">
            <v>2438</v>
          </cell>
          <cell r="N1639">
            <v>10</v>
          </cell>
        </row>
        <row r="1640">
          <cell r="E1640">
            <v>1568</v>
          </cell>
          <cell r="N1640">
            <v>10</v>
          </cell>
        </row>
        <row r="1641">
          <cell r="E1641">
            <v>1568</v>
          </cell>
          <cell r="N1641">
            <v>10</v>
          </cell>
        </row>
        <row r="1642">
          <cell r="E1642">
            <v>1492</v>
          </cell>
          <cell r="N1642">
            <v>10</v>
          </cell>
        </row>
        <row r="1643">
          <cell r="E1643">
            <v>1493</v>
          </cell>
          <cell r="N1643">
            <v>10</v>
          </cell>
        </row>
        <row r="1644">
          <cell r="E1644">
            <v>1494</v>
          </cell>
          <cell r="N1644">
            <v>10</v>
          </cell>
        </row>
        <row r="1645">
          <cell r="E1645">
            <v>2617</v>
          </cell>
          <cell r="N1645">
            <v>10</v>
          </cell>
        </row>
        <row r="1646">
          <cell r="E1646">
            <v>2618</v>
          </cell>
          <cell r="N1646">
            <v>10</v>
          </cell>
        </row>
        <row r="1647">
          <cell r="E1647">
            <v>3092</v>
          </cell>
          <cell r="N1647">
            <v>10</v>
          </cell>
        </row>
        <row r="1648">
          <cell r="E1648">
            <v>3092</v>
          </cell>
          <cell r="N1648">
            <v>10</v>
          </cell>
        </row>
        <row r="1649">
          <cell r="E1649">
            <v>2175</v>
          </cell>
          <cell r="N1649">
            <v>10</v>
          </cell>
        </row>
        <row r="1650">
          <cell r="E1650">
            <v>2187</v>
          </cell>
          <cell r="N1650">
            <v>10</v>
          </cell>
        </row>
        <row r="1651">
          <cell r="E1651">
            <v>2201</v>
          </cell>
          <cell r="N1651">
            <v>10</v>
          </cell>
        </row>
        <row r="1652">
          <cell r="E1652">
            <v>2209</v>
          </cell>
          <cell r="N1652">
            <v>10</v>
          </cell>
        </row>
        <row r="1653">
          <cell r="E1653">
            <v>2213</v>
          </cell>
          <cell r="N1653">
            <v>10</v>
          </cell>
        </row>
        <row r="1654">
          <cell r="E1654">
            <v>2332</v>
          </cell>
          <cell r="N1654">
            <v>10</v>
          </cell>
        </row>
        <row r="1655">
          <cell r="E1655">
            <v>2333</v>
          </cell>
          <cell r="N1655">
            <v>10</v>
          </cell>
        </row>
        <row r="1656">
          <cell r="E1656">
            <v>2337</v>
          </cell>
          <cell r="N1656">
            <v>10</v>
          </cell>
        </row>
        <row r="1657">
          <cell r="E1657">
            <v>1576</v>
          </cell>
          <cell r="N1657">
            <v>10</v>
          </cell>
        </row>
        <row r="1658">
          <cell r="E1658">
            <v>1098</v>
          </cell>
          <cell r="N1658">
            <v>10</v>
          </cell>
        </row>
        <row r="1659">
          <cell r="E1659">
            <v>1576</v>
          </cell>
          <cell r="N1659">
            <v>10</v>
          </cell>
        </row>
        <row r="1660">
          <cell r="E1660">
            <v>2682</v>
          </cell>
          <cell r="N1660">
            <v>10</v>
          </cell>
        </row>
        <row r="1661">
          <cell r="E1661">
            <v>2868</v>
          </cell>
          <cell r="N1661">
            <v>10</v>
          </cell>
        </row>
        <row r="1662">
          <cell r="E1662">
            <v>1447</v>
          </cell>
          <cell r="N1662">
            <v>10</v>
          </cell>
        </row>
        <row r="1663">
          <cell r="E1663">
            <v>2904</v>
          </cell>
          <cell r="N1663">
            <v>11</v>
          </cell>
        </row>
        <row r="1664">
          <cell r="E1664">
            <v>2350</v>
          </cell>
          <cell r="N1664">
            <v>11</v>
          </cell>
        </row>
        <row r="1665">
          <cell r="E1665">
            <v>2295</v>
          </cell>
          <cell r="N1665">
            <v>11</v>
          </cell>
        </row>
        <row r="1666">
          <cell r="E1666">
            <v>2373</v>
          </cell>
          <cell r="N1666">
            <v>11</v>
          </cell>
        </row>
        <row r="1667">
          <cell r="E1667">
            <v>2373</v>
          </cell>
          <cell r="N1667">
            <v>11</v>
          </cell>
        </row>
        <row r="1668">
          <cell r="E1668">
            <v>2373</v>
          </cell>
          <cell r="N1668">
            <v>11</v>
          </cell>
        </row>
        <row r="1669">
          <cell r="E1669">
            <v>2373</v>
          </cell>
          <cell r="N1669">
            <v>11</v>
          </cell>
        </row>
        <row r="1670">
          <cell r="E1670">
            <v>2211</v>
          </cell>
          <cell r="N1670">
            <v>11</v>
          </cell>
        </row>
        <row r="1671">
          <cell r="E1671">
            <v>3196</v>
          </cell>
          <cell r="N1671">
            <v>11</v>
          </cell>
        </row>
        <row r="1672">
          <cell r="E1672">
            <v>2535</v>
          </cell>
          <cell r="N1672">
            <v>11</v>
          </cell>
        </row>
        <row r="1673">
          <cell r="E1673">
            <v>2536</v>
          </cell>
          <cell r="N1673">
            <v>11</v>
          </cell>
        </row>
        <row r="1674">
          <cell r="E1674">
            <v>2540</v>
          </cell>
          <cell r="N1674">
            <v>11</v>
          </cell>
        </row>
        <row r="1675">
          <cell r="E1675">
            <v>2672</v>
          </cell>
          <cell r="N1675">
            <v>11</v>
          </cell>
        </row>
        <row r="1676">
          <cell r="E1676">
            <v>2584</v>
          </cell>
          <cell r="N1676">
            <v>11</v>
          </cell>
        </row>
        <row r="1677">
          <cell r="E1677">
            <v>2593</v>
          </cell>
          <cell r="N1677">
            <v>11</v>
          </cell>
        </row>
        <row r="1678">
          <cell r="E1678">
            <v>2533</v>
          </cell>
          <cell r="N1678">
            <v>11</v>
          </cell>
        </row>
        <row r="1679">
          <cell r="E1679">
            <v>2588</v>
          </cell>
          <cell r="N1679">
            <v>11</v>
          </cell>
        </row>
        <row r="1680">
          <cell r="E1680">
            <v>2241</v>
          </cell>
          <cell r="N1680">
            <v>11</v>
          </cell>
        </row>
        <row r="1681">
          <cell r="E1681">
            <v>2886</v>
          </cell>
          <cell r="N1681">
            <v>11</v>
          </cell>
        </row>
        <row r="1682">
          <cell r="E1682">
            <v>2295</v>
          </cell>
          <cell r="N1682">
            <v>11</v>
          </cell>
        </row>
        <row r="1683">
          <cell r="E1683">
            <v>3329</v>
          </cell>
          <cell r="N1683">
            <v>11</v>
          </cell>
        </row>
        <row r="1684">
          <cell r="E1684">
            <v>2201</v>
          </cell>
          <cell r="N1684">
            <v>11</v>
          </cell>
        </row>
        <row r="1685">
          <cell r="E1685">
            <v>2201</v>
          </cell>
          <cell r="N1685">
            <v>11</v>
          </cell>
        </row>
        <row r="1686">
          <cell r="E1686">
            <v>2187</v>
          </cell>
          <cell r="N1686">
            <v>11</v>
          </cell>
        </row>
        <row r="1687">
          <cell r="E1687">
            <v>2187</v>
          </cell>
          <cell r="N1687">
            <v>11</v>
          </cell>
        </row>
        <row r="1688">
          <cell r="E1688">
            <v>2187</v>
          </cell>
          <cell r="N1688">
            <v>11</v>
          </cell>
        </row>
        <row r="1689">
          <cell r="E1689">
            <v>2187</v>
          </cell>
          <cell r="N1689">
            <v>11</v>
          </cell>
        </row>
        <row r="1690">
          <cell r="E1690">
            <v>2287</v>
          </cell>
          <cell r="N1690">
            <v>11</v>
          </cell>
        </row>
        <row r="1691">
          <cell r="E1691">
            <v>2202</v>
          </cell>
          <cell r="N1691">
            <v>11</v>
          </cell>
        </row>
        <row r="1692">
          <cell r="E1692">
            <v>2364</v>
          </cell>
          <cell r="N1692">
            <v>11</v>
          </cell>
        </row>
        <row r="1693">
          <cell r="E1693">
            <v>2333</v>
          </cell>
          <cell r="N1693">
            <v>11</v>
          </cell>
        </row>
        <row r="1694">
          <cell r="E1694">
            <v>1474</v>
          </cell>
          <cell r="N1694">
            <v>11</v>
          </cell>
        </row>
        <row r="1695">
          <cell r="E1695">
            <v>2209</v>
          </cell>
          <cell r="N1695">
            <v>11</v>
          </cell>
        </row>
        <row r="1696">
          <cell r="E1696">
            <v>2240</v>
          </cell>
          <cell r="N1696">
            <v>11</v>
          </cell>
        </row>
        <row r="1697">
          <cell r="E1697">
            <v>2248</v>
          </cell>
          <cell r="N1697">
            <v>11</v>
          </cell>
        </row>
        <row r="1698">
          <cell r="E1698">
            <v>1576</v>
          </cell>
          <cell r="N1698">
            <v>11</v>
          </cell>
        </row>
        <row r="1699">
          <cell r="E1699">
            <v>1098</v>
          </cell>
          <cell r="N1699">
            <v>11</v>
          </cell>
        </row>
        <row r="1700">
          <cell r="E1700">
            <v>2608</v>
          </cell>
          <cell r="N1700">
            <v>11</v>
          </cell>
        </row>
        <row r="1701">
          <cell r="E1701">
            <v>2608</v>
          </cell>
          <cell r="N1701">
            <v>11</v>
          </cell>
        </row>
        <row r="1702">
          <cell r="E1702">
            <v>2199</v>
          </cell>
          <cell r="N1702">
            <v>11</v>
          </cell>
        </row>
        <row r="1703">
          <cell r="E1703">
            <v>2886</v>
          </cell>
          <cell r="N1703">
            <v>11</v>
          </cell>
        </row>
        <row r="1704">
          <cell r="E1704">
            <v>2886</v>
          </cell>
          <cell r="N1704">
            <v>11</v>
          </cell>
        </row>
        <row r="1705">
          <cell r="E1705">
            <v>2380</v>
          </cell>
          <cell r="N1705">
            <v>11</v>
          </cell>
        </row>
        <row r="1706">
          <cell r="E1706">
            <v>2239</v>
          </cell>
          <cell r="N1706">
            <v>11</v>
          </cell>
        </row>
        <row r="1707">
          <cell r="E1707">
            <v>2240</v>
          </cell>
          <cell r="N1707">
            <v>11</v>
          </cell>
        </row>
        <row r="1708">
          <cell r="E1708">
            <v>2538</v>
          </cell>
          <cell r="N1708">
            <v>11</v>
          </cell>
        </row>
        <row r="1709">
          <cell r="E1709">
            <v>2592</v>
          </cell>
          <cell r="N1709">
            <v>11</v>
          </cell>
        </row>
        <row r="1710">
          <cell r="E1710">
            <v>2544</v>
          </cell>
          <cell r="N1710">
            <v>11</v>
          </cell>
        </row>
        <row r="1711">
          <cell r="E1711">
            <v>2598</v>
          </cell>
          <cell r="N1711">
            <v>11</v>
          </cell>
        </row>
        <row r="1712">
          <cell r="E1712">
            <v>2545</v>
          </cell>
          <cell r="N1712">
            <v>11</v>
          </cell>
        </row>
        <row r="1713">
          <cell r="E1713">
            <v>2572</v>
          </cell>
          <cell r="N1713">
            <v>11</v>
          </cell>
        </row>
        <row r="1714">
          <cell r="E1714">
            <v>2568</v>
          </cell>
          <cell r="N1714">
            <v>11</v>
          </cell>
        </row>
        <row r="1715">
          <cell r="E1715">
            <v>2548</v>
          </cell>
          <cell r="N1715">
            <v>11</v>
          </cell>
        </row>
        <row r="1716">
          <cell r="E1716">
            <v>2555</v>
          </cell>
          <cell r="N1716">
            <v>11</v>
          </cell>
        </row>
        <row r="1717">
          <cell r="E1717">
            <v>2295</v>
          </cell>
          <cell r="N1717">
            <v>11</v>
          </cell>
        </row>
        <row r="1718">
          <cell r="E1718">
            <v>2283</v>
          </cell>
          <cell r="N1718">
            <v>11</v>
          </cell>
        </row>
        <row r="1719">
          <cell r="E1719">
            <v>2175</v>
          </cell>
          <cell r="N1719">
            <v>11</v>
          </cell>
        </row>
        <row r="1720">
          <cell r="E1720">
            <v>2175</v>
          </cell>
          <cell r="N1720">
            <v>11</v>
          </cell>
        </row>
        <row r="1721">
          <cell r="E1721">
            <v>2175</v>
          </cell>
          <cell r="N1721">
            <v>11</v>
          </cell>
        </row>
        <row r="1722">
          <cell r="E1722">
            <v>3345</v>
          </cell>
          <cell r="N1722">
            <v>11</v>
          </cell>
        </row>
        <row r="1723">
          <cell r="E1723">
            <v>2192</v>
          </cell>
          <cell r="N1723">
            <v>11</v>
          </cell>
        </row>
        <row r="1724">
          <cell r="E1724">
            <v>2196</v>
          </cell>
          <cell r="N1724">
            <v>11</v>
          </cell>
        </row>
        <row r="1725">
          <cell r="E1725">
            <v>3286</v>
          </cell>
          <cell r="N1725">
            <v>11</v>
          </cell>
        </row>
        <row r="1726">
          <cell r="E1726">
            <v>2201</v>
          </cell>
          <cell r="N1726">
            <v>11</v>
          </cell>
        </row>
        <row r="1727">
          <cell r="E1727">
            <v>2201</v>
          </cell>
          <cell r="N1727">
            <v>11</v>
          </cell>
        </row>
        <row r="1728">
          <cell r="E1728">
            <v>2958</v>
          </cell>
          <cell r="N1728">
            <v>11</v>
          </cell>
        </row>
        <row r="1729">
          <cell r="E1729">
            <v>2235</v>
          </cell>
          <cell r="N1729">
            <v>11</v>
          </cell>
        </row>
        <row r="1730">
          <cell r="E1730">
            <v>2213</v>
          </cell>
          <cell r="N1730">
            <v>11</v>
          </cell>
        </row>
        <row r="1731">
          <cell r="E1731">
            <v>2323</v>
          </cell>
          <cell r="N1731">
            <v>11</v>
          </cell>
        </row>
        <row r="1732">
          <cell r="E1732">
            <v>2425</v>
          </cell>
          <cell r="N1732">
            <v>11</v>
          </cell>
        </row>
        <row r="1733">
          <cell r="E1733">
            <v>2334</v>
          </cell>
          <cell r="N1733">
            <v>11</v>
          </cell>
        </row>
        <row r="1734">
          <cell r="E1734">
            <v>2337</v>
          </cell>
          <cell r="N1734">
            <v>11</v>
          </cell>
        </row>
        <row r="1735">
          <cell r="E1735">
            <v>2337</v>
          </cell>
          <cell r="N1735">
            <v>11</v>
          </cell>
        </row>
        <row r="1736">
          <cell r="E1736">
            <v>2337</v>
          </cell>
          <cell r="N1736">
            <v>11</v>
          </cell>
        </row>
        <row r="1737">
          <cell r="E1737">
            <v>2350</v>
          </cell>
          <cell r="N1737">
            <v>11</v>
          </cell>
        </row>
        <row r="1738">
          <cell r="E1738">
            <v>2209</v>
          </cell>
          <cell r="N1738">
            <v>11</v>
          </cell>
        </row>
        <row r="1739">
          <cell r="E1739">
            <v>2248</v>
          </cell>
          <cell r="N1739">
            <v>11</v>
          </cell>
        </row>
        <row r="1740">
          <cell r="E1740">
            <v>2250</v>
          </cell>
          <cell r="N1740">
            <v>11</v>
          </cell>
        </row>
        <row r="1741">
          <cell r="E1741">
            <v>2273</v>
          </cell>
          <cell r="N1741">
            <v>11</v>
          </cell>
        </row>
        <row r="1742">
          <cell r="E1742">
            <v>2187</v>
          </cell>
          <cell r="N1742">
            <v>11</v>
          </cell>
        </row>
        <row r="1743">
          <cell r="E1743">
            <v>1576</v>
          </cell>
          <cell r="N1743">
            <v>11</v>
          </cell>
        </row>
        <row r="1744">
          <cell r="E1744">
            <v>2336</v>
          </cell>
          <cell r="N1744">
            <v>11</v>
          </cell>
        </row>
        <row r="1745">
          <cell r="E1745">
            <v>1098</v>
          </cell>
          <cell r="N1745">
            <v>11</v>
          </cell>
        </row>
        <row r="1746">
          <cell r="E1746">
            <v>2180</v>
          </cell>
          <cell r="N1746">
            <v>11</v>
          </cell>
        </row>
        <row r="1747">
          <cell r="E1747">
            <v>2218</v>
          </cell>
          <cell r="N1747">
            <v>11</v>
          </cell>
        </row>
        <row r="1748">
          <cell r="E1748">
            <v>2367</v>
          </cell>
          <cell r="N1748">
            <v>11</v>
          </cell>
        </row>
        <row r="1749">
          <cell r="E1749">
            <v>2370</v>
          </cell>
          <cell r="N1749">
            <v>11</v>
          </cell>
        </row>
        <row r="1750">
          <cell r="E1750">
            <v>2958</v>
          </cell>
          <cell r="N1750">
            <v>11</v>
          </cell>
        </row>
        <row r="1751">
          <cell r="E1751">
            <v>2333</v>
          </cell>
          <cell r="N1751">
            <v>11</v>
          </cell>
        </row>
        <row r="1752">
          <cell r="E1752">
            <v>2320</v>
          </cell>
          <cell r="N1752">
            <v>11</v>
          </cell>
        </row>
        <row r="1753">
          <cell r="E1753">
            <v>2335</v>
          </cell>
          <cell r="N1753">
            <v>11</v>
          </cell>
        </row>
        <row r="1754">
          <cell r="E1754">
            <v>2301</v>
          </cell>
          <cell r="N1754">
            <v>11</v>
          </cell>
        </row>
        <row r="1755">
          <cell r="E1755">
            <v>2240</v>
          </cell>
          <cell r="N1755">
            <v>11</v>
          </cell>
        </row>
        <row r="1756">
          <cell r="E1756">
            <v>2240</v>
          </cell>
          <cell r="N1756">
            <v>11</v>
          </cell>
        </row>
        <row r="1757">
          <cell r="E1757">
            <v>1492</v>
          </cell>
          <cell r="N1757">
            <v>11</v>
          </cell>
        </row>
        <row r="1758">
          <cell r="E1758">
            <v>2618</v>
          </cell>
          <cell r="N1758">
            <v>11</v>
          </cell>
        </row>
        <row r="1759">
          <cell r="E1759">
            <v>2205</v>
          </cell>
          <cell r="N1759">
            <v>11</v>
          </cell>
        </row>
        <row r="1760">
          <cell r="E1760">
            <v>2273</v>
          </cell>
          <cell r="N1760">
            <v>11</v>
          </cell>
        </row>
        <row r="1761">
          <cell r="E1761">
            <v>2187</v>
          </cell>
          <cell r="N1761">
            <v>11</v>
          </cell>
        </row>
        <row r="1762">
          <cell r="E1762">
            <v>2187</v>
          </cell>
          <cell r="N1762">
            <v>11</v>
          </cell>
        </row>
        <row r="1763">
          <cell r="E1763">
            <v>2187</v>
          </cell>
          <cell r="N1763">
            <v>11</v>
          </cell>
        </row>
        <row r="1764">
          <cell r="E1764">
            <v>2336</v>
          </cell>
          <cell r="N1764">
            <v>11</v>
          </cell>
        </row>
        <row r="1765">
          <cell r="E1765">
            <v>1098</v>
          </cell>
          <cell r="N1765">
            <v>11</v>
          </cell>
        </row>
        <row r="1766">
          <cell r="E1766">
            <v>824</v>
          </cell>
          <cell r="N1766">
            <v>11</v>
          </cell>
        </row>
        <row r="1767">
          <cell r="E1767">
            <v>2607</v>
          </cell>
          <cell r="N1767">
            <v>11</v>
          </cell>
        </row>
        <row r="1768">
          <cell r="E1768">
            <v>1568</v>
          </cell>
          <cell r="N1768">
            <v>11</v>
          </cell>
        </row>
        <row r="1769">
          <cell r="E1769">
            <v>3343</v>
          </cell>
          <cell r="N1769">
            <v>11</v>
          </cell>
        </row>
        <row r="1770">
          <cell r="E1770">
            <v>2240</v>
          </cell>
          <cell r="N1770">
            <v>11</v>
          </cell>
        </row>
        <row r="1771">
          <cell r="E1771">
            <v>2189</v>
          </cell>
          <cell r="N1771">
            <v>11</v>
          </cell>
        </row>
        <row r="1772">
          <cell r="E1772">
            <v>2189</v>
          </cell>
          <cell r="N1772">
            <v>11</v>
          </cell>
        </row>
        <row r="1773">
          <cell r="E1773">
            <v>2189</v>
          </cell>
          <cell r="N1773">
            <v>11</v>
          </cell>
        </row>
        <row r="1774">
          <cell r="E1774">
            <v>2240</v>
          </cell>
          <cell r="N1774">
            <v>11</v>
          </cell>
        </row>
        <row r="1775">
          <cell r="E1775">
            <v>3393</v>
          </cell>
          <cell r="N1775">
            <v>11</v>
          </cell>
        </row>
        <row r="1776">
          <cell r="E1776">
            <v>3125</v>
          </cell>
          <cell r="N1776">
            <v>11</v>
          </cell>
        </row>
        <row r="1777">
          <cell r="E1777">
            <v>3132</v>
          </cell>
          <cell r="N1777">
            <v>11</v>
          </cell>
        </row>
        <row r="1778">
          <cell r="E1778">
            <v>3134</v>
          </cell>
          <cell r="N1778">
            <v>11</v>
          </cell>
        </row>
        <row r="1779">
          <cell r="E1779">
            <v>3138</v>
          </cell>
          <cell r="N1779">
            <v>11</v>
          </cell>
        </row>
        <row r="1780">
          <cell r="E1780">
            <v>3143</v>
          </cell>
          <cell r="N1780">
            <v>11</v>
          </cell>
        </row>
        <row r="1781">
          <cell r="E1781">
            <v>3149</v>
          </cell>
          <cell r="N1781">
            <v>11</v>
          </cell>
        </row>
        <row r="1782">
          <cell r="E1782">
            <v>3151</v>
          </cell>
          <cell r="N1782">
            <v>11</v>
          </cell>
        </row>
        <row r="1783">
          <cell r="E1783">
            <v>3161</v>
          </cell>
          <cell r="N1783">
            <v>11</v>
          </cell>
        </row>
        <row r="1784">
          <cell r="E1784">
            <v>3188</v>
          </cell>
          <cell r="N1784">
            <v>11</v>
          </cell>
        </row>
        <row r="1785">
          <cell r="E1785">
            <v>3208</v>
          </cell>
          <cell r="N1785">
            <v>11</v>
          </cell>
        </row>
        <row r="1786">
          <cell r="E1786">
            <v>3262</v>
          </cell>
          <cell r="N1786">
            <v>11</v>
          </cell>
        </row>
        <row r="1787">
          <cell r="E1787">
            <v>3264</v>
          </cell>
          <cell r="N1787">
            <v>11</v>
          </cell>
        </row>
        <row r="1788">
          <cell r="E1788">
            <v>3266</v>
          </cell>
          <cell r="N1788">
            <v>11</v>
          </cell>
        </row>
        <row r="1789">
          <cell r="E1789">
            <v>3350</v>
          </cell>
          <cell r="N1789">
            <v>11</v>
          </cell>
        </row>
        <row r="1790">
          <cell r="E1790">
            <v>3370</v>
          </cell>
          <cell r="N1790">
            <v>11</v>
          </cell>
        </row>
        <row r="1791">
          <cell r="E1791">
            <v>3378</v>
          </cell>
          <cell r="N1791">
            <v>11</v>
          </cell>
        </row>
        <row r="1792">
          <cell r="E1792">
            <v>3379</v>
          </cell>
          <cell r="N1792">
            <v>11</v>
          </cell>
        </row>
        <row r="1793">
          <cell r="E1793">
            <v>3380</v>
          </cell>
          <cell r="N1793">
            <v>11</v>
          </cell>
        </row>
        <row r="1794">
          <cell r="E1794">
            <v>3384</v>
          </cell>
          <cell r="N1794">
            <v>11</v>
          </cell>
        </row>
        <row r="1795">
          <cell r="E1795">
            <v>3411</v>
          </cell>
          <cell r="N1795">
            <v>11</v>
          </cell>
        </row>
        <row r="1796">
          <cell r="E1796">
            <v>3418</v>
          </cell>
          <cell r="N1796">
            <v>11</v>
          </cell>
        </row>
        <row r="1797">
          <cell r="E1797">
            <v>3422</v>
          </cell>
          <cell r="N1797">
            <v>11</v>
          </cell>
        </row>
        <row r="1798">
          <cell r="E1798">
            <v>3423</v>
          </cell>
          <cell r="N1798">
            <v>11</v>
          </cell>
        </row>
        <row r="1799">
          <cell r="E1799">
            <v>2889</v>
          </cell>
          <cell r="N1799">
            <v>11</v>
          </cell>
        </row>
        <row r="1800">
          <cell r="E1800">
            <v>3322</v>
          </cell>
          <cell r="N1800">
            <v>11</v>
          </cell>
        </row>
        <row r="1801">
          <cell r="E1801">
            <v>2944</v>
          </cell>
          <cell r="N1801">
            <v>11</v>
          </cell>
        </row>
        <row r="1802">
          <cell r="E1802">
            <v>1568</v>
          </cell>
          <cell r="N1802">
            <v>11</v>
          </cell>
        </row>
        <row r="1803">
          <cell r="E1803">
            <v>1568</v>
          </cell>
          <cell r="N1803">
            <v>11</v>
          </cell>
        </row>
        <row r="1804">
          <cell r="E1804">
            <v>1568</v>
          </cell>
          <cell r="N1804">
            <v>11</v>
          </cell>
        </row>
        <row r="1805">
          <cell r="E1805">
            <v>2848</v>
          </cell>
          <cell r="N1805">
            <v>11</v>
          </cell>
        </row>
        <row r="1806">
          <cell r="E1806">
            <v>1493</v>
          </cell>
          <cell r="N1806">
            <v>11</v>
          </cell>
        </row>
        <row r="1807">
          <cell r="E1807">
            <v>2510</v>
          </cell>
          <cell r="N1807">
            <v>11</v>
          </cell>
        </row>
        <row r="1808">
          <cell r="E1808">
            <v>2679</v>
          </cell>
          <cell r="N1808">
            <v>11</v>
          </cell>
        </row>
        <row r="1809">
          <cell r="E1809">
            <v>2680</v>
          </cell>
          <cell r="N1809">
            <v>11</v>
          </cell>
        </row>
        <row r="1810">
          <cell r="E1810">
            <v>2681</v>
          </cell>
          <cell r="N1810">
            <v>11</v>
          </cell>
        </row>
        <row r="1811">
          <cell r="E1811">
            <v>2690</v>
          </cell>
          <cell r="N1811">
            <v>11</v>
          </cell>
        </row>
        <row r="1812">
          <cell r="E1812">
            <v>2848</v>
          </cell>
          <cell r="N1812">
            <v>11</v>
          </cell>
        </row>
        <row r="1813">
          <cell r="E1813">
            <v>3192</v>
          </cell>
          <cell r="N1813">
            <v>11</v>
          </cell>
        </row>
        <row r="1814">
          <cell r="E1814">
            <v>3348</v>
          </cell>
          <cell r="N1814">
            <v>11</v>
          </cell>
        </row>
        <row r="1815">
          <cell r="E1815">
            <v>1098</v>
          </cell>
          <cell r="N1815">
            <v>11</v>
          </cell>
        </row>
        <row r="1816">
          <cell r="E1816">
            <v>1576</v>
          </cell>
          <cell r="N1816">
            <v>11</v>
          </cell>
        </row>
        <row r="1817">
          <cell r="E1817">
            <v>1480</v>
          </cell>
          <cell r="N1817">
            <v>11</v>
          </cell>
        </row>
        <row r="1818">
          <cell r="E1818">
            <v>2202</v>
          </cell>
          <cell r="N1818">
            <v>11</v>
          </cell>
        </row>
        <row r="1819">
          <cell r="E1819">
            <v>2217</v>
          </cell>
          <cell r="N1819">
            <v>12</v>
          </cell>
        </row>
        <row r="1820">
          <cell r="E1820">
            <v>2350</v>
          </cell>
          <cell r="N1820">
            <v>12</v>
          </cell>
        </row>
        <row r="1821">
          <cell r="E1821">
            <v>3393</v>
          </cell>
          <cell r="N1821">
            <v>12</v>
          </cell>
        </row>
        <row r="1822">
          <cell r="E1822">
            <v>3196</v>
          </cell>
          <cell r="N1822">
            <v>12</v>
          </cell>
        </row>
        <row r="1823">
          <cell r="E1823">
            <v>2588</v>
          </cell>
          <cell r="N1823">
            <v>12</v>
          </cell>
        </row>
        <row r="1824">
          <cell r="E1824">
            <v>2593</v>
          </cell>
          <cell r="N1824">
            <v>12</v>
          </cell>
        </row>
        <row r="1825">
          <cell r="E1825">
            <v>2593</v>
          </cell>
          <cell r="N1825">
            <v>12</v>
          </cell>
        </row>
        <row r="1826">
          <cell r="E1826">
            <v>2593</v>
          </cell>
          <cell r="N1826">
            <v>12</v>
          </cell>
        </row>
        <row r="1827">
          <cell r="E1827">
            <v>2283</v>
          </cell>
          <cell r="N1827">
            <v>12</v>
          </cell>
        </row>
        <row r="1828">
          <cell r="E1828">
            <v>2180</v>
          </cell>
          <cell r="N1828">
            <v>12</v>
          </cell>
        </row>
        <row r="1829">
          <cell r="E1829">
            <v>2176</v>
          </cell>
          <cell r="N1829">
            <v>12</v>
          </cell>
        </row>
        <row r="1830">
          <cell r="E1830">
            <v>2175</v>
          </cell>
          <cell r="N1830">
            <v>12</v>
          </cell>
        </row>
        <row r="1831">
          <cell r="E1831">
            <v>2175</v>
          </cell>
          <cell r="N1831">
            <v>12</v>
          </cell>
        </row>
        <row r="1832">
          <cell r="E1832">
            <v>2175</v>
          </cell>
          <cell r="N1832">
            <v>12</v>
          </cell>
        </row>
        <row r="1833">
          <cell r="E1833">
            <v>2175</v>
          </cell>
          <cell r="N1833">
            <v>12</v>
          </cell>
        </row>
        <row r="1834">
          <cell r="E1834">
            <v>2613</v>
          </cell>
          <cell r="N1834">
            <v>12</v>
          </cell>
        </row>
        <row r="1835">
          <cell r="E1835">
            <v>2196</v>
          </cell>
          <cell r="N1835">
            <v>12</v>
          </cell>
        </row>
        <row r="1836">
          <cell r="E1836">
            <v>2201</v>
          </cell>
          <cell r="N1836">
            <v>12</v>
          </cell>
        </row>
        <row r="1837">
          <cell r="E1837">
            <v>2373</v>
          </cell>
          <cell r="N1837">
            <v>12</v>
          </cell>
        </row>
        <row r="1838">
          <cell r="E1838">
            <v>2957</v>
          </cell>
          <cell r="N1838">
            <v>12</v>
          </cell>
        </row>
        <row r="1839">
          <cell r="E1839">
            <v>2886</v>
          </cell>
          <cell r="N1839">
            <v>12</v>
          </cell>
        </row>
        <row r="1840">
          <cell r="E1840">
            <v>2886</v>
          </cell>
          <cell r="N1840">
            <v>12</v>
          </cell>
        </row>
        <row r="1841">
          <cell r="E1841">
            <v>2886</v>
          </cell>
          <cell r="N1841">
            <v>12</v>
          </cell>
        </row>
        <row r="1842">
          <cell r="E1842">
            <v>2886</v>
          </cell>
          <cell r="N1842">
            <v>12</v>
          </cell>
        </row>
        <row r="1843">
          <cell r="E1843">
            <v>2886</v>
          </cell>
          <cell r="N1843">
            <v>12</v>
          </cell>
        </row>
        <row r="1844">
          <cell r="E1844">
            <v>2323</v>
          </cell>
          <cell r="N1844">
            <v>12</v>
          </cell>
        </row>
        <row r="1845">
          <cell r="E1845">
            <v>2323</v>
          </cell>
          <cell r="N1845">
            <v>12</v>
          </cell>
        </row>
        <row r="1846">
          <cell r="E1846">
            <v>2323</v>
          </cell>
          <cell r="N1846">
            <v>12</v>
          </cell>
        </row>
        <row r="1847">
          <cell r="E1847">
            <v>2320</v>
          </cell>
          <cell r="N1847">
            <v>12</v>
          </cell>
        </row>
        <row r="1848">
          <cell r="E1848">
            <v>2425</v>
          </cell>
          <cell r="N1848">
            <v>12</v>
          </cell>
        </row>
        <row r="1849">
          <cell r="E1849">
            <v>2425</v>
          </cell>
          <cell r="N1849">
            <v>12</v>
          </cell>
        </row>
        <row r="1850">
          <cell r="E1850">
            <v>2335</v>
          </cell>
          <cell r="N1850">
            <v>12</v>
          </cell>
        </row>
        <row r="1851">
          <cell r="E1851">
            <v>2332</v>
          </cell>
          <cell r="N1851">
            <v>12</v>
          </cell>
        </row>
        <row r="1852">
          <cell r="E1852">
            <v>2337</v>
          </cell>
          <cell r="N1852">
            <v>12</v>
          </cell>
        </row>
        <row r="1853">
          <cell r="E1853">
            <v>2352</v>
          </cell>
          <cell r="N1853">
            <v>12</v>
          </cell>
        </row>
        <row r="1854">
          <cell r="E1854">
            <v>2380</v>
          </cell>
          <cell r="N1854">
            <v>12</v>
          </cell>
        </row>
        <row r="1855">
          <cell r="E1855">
            <v>2380</v>
          </cell>
          <cell r="N1855">
            <v>12</v>
          </cell>
        </row>
        <row r="1856">
          <cell r="E1856">
            <v>2299</v>
          </cell>
          <cell r="N1856">
            <v>12</v>
          </cell>
        </row>
        <row r="1857">
          <cell r="E1857">
            <v>2298</v>
          </cell>
          <cell r="N1857">
            <v>12</v>
          </cell>
        </row>
        <row r="1858">
          <cell r="E1858">
            <v>2288</v>
          </cell>
          <cell r="N1858">
            <v>12</v>
          </cell>
        </row>
        <row r="1859">
          <cell r="E1859">
            <v>2336</v>
          </cell>
          <cell r="N1859">
            <v>12</v>
          </cell>
        </row>
        <row r="1860">
          <cell r="E1860">
            <v>1493</v>
          </cell>
          <cell r="N1860">
            <v>12</v>
          </cell>
        </row>
        <row r="1861">
          <cell r="E1861">
            <v>1494</v>
          </cell>
          <cell r="N1861">
            <v>12</v>
          </cell>
        </row>
        <row r="1862">
          <cell r="E1862">
            <v>3196</v>
          </cell>
          <cell r="N1862">
            <v>12</v>
          </cell>
        </row>
        <row r="1863">
          <cell r="E1863">
            <v>1492</v>
          </cell>
          <cell r="N1863">
            <v>12</v>
          </cell>
        </row>
        <row r="1864">
          <cell r="E1864">
            <v>2618</v>
          </cell>
          <cell r="N1864">
            <v>12</v>
          </cell>
        </row>
        <row r="1865">
          <cell r="E1865">
            <v>2510</v>
          </cell>
          <cell r="N1865">
            <v>12</v>
          </cell>
        </row>
        <row r="1866">
          <cell r="E1866">
            <v>2868</v>
          </cell>
          <cell r="N1866">
            <v>12</v>
          </cell>
        </row>
        <row r="1867">
          <cell r="E1867">
            <v>2868</v>
          </cell>
          <cell r="N1867">
            <v>12</v>
          </cell>
        </row>
        <row r="1868">
          <cell r="E1868">
            <v>2868</v>
          </cell>
          <cell r="N1868">
            <v>12</v>
          </cell>
        </row>
        <row r="1869">
          <cell r="E1869">
            <v>2868</v>
          </cell>
          <cell r="N1869">
            <v>12</v>
          </cell>
        </row>
        <row r="1870">
          <cell r="E1870">
            <v>2945</v>
          </cell>
          <cell r="N1870">
            <v>12</v>
          </cell>
        </row>
        <row r="1871">
          <cell r="E1871">
            <v>2945</v>
          </cell>
          <cell r="N1871">
            <v>12</v>
          </cell>
        </row>
        <row r="1872">
          <cell r="E1872">
            <v>2945</v>
          </cell>
          <cell r="N1872">
            <v>12</v>
          </cell>
        </row>
        <row r="1873">
          <cell r="E1873">
            <v>2173</v>
          </cell>
          <cell r="N1873">
            <v>12</v>
          </cell>
        </row>
        <row r="1874">
          <cell r="E1874">
            <v>2217</v>
          </cell>
          <cell r="N1874">
            <v>12</v>
          </cell>
        </row>
        <row r="1875">
          <cell r="E1875">
            <v>3345</v>
          </cell>
          <cell r="N1875">
            <v>12</v>
          </cell>
        </row>
        <row r="1876">
          <cell r="E1876">
            <v>2209</v>
          </cell>
          <cell r="N1876">
            <v>12</v>
          </cell>
        </row>
        <row r="1877">
          <cell r="E1877">
            <v>2240</v>
          </cell>
          <cell r="N1877">
            <v>12</v>
          </cell>
        </row>
        <row r="1878">
          <cell r="E1878">
            <v>2187</v>
          </cell>
          <cell r="N1878">
            <v>12</v>
          </cell>
        </row>
        <row r="1879">
          <cell r="E1879">
            <v>2382</v>
          </cell>
          <cell r="N1879">
            <v>12</v>
          </cell>
        </row>
        <row r="1880">
          <cell r="E1880">
            <v>2283</v>
          </cell>
          <cell r="N1880">
            <v>12</v>
          </cell>
        </row>
        <row r="1881">
          <cell r="E1881">
            <v>2176</v>
          </cell>
          <cell r="N1881">
            <v>12</v>
          </cell>
        </row>
        <row r="1882">
          <cell r="E1882">
            <v>2175</v>
          </cell>
          <cell r="N1882">
            <v>12</v>
          </cell>
        </row>
        <row r="1883">
          <cell r="E1883">
            <v>2221</v>
          </cell>
          <cell r="N1883">
            <v>12</v>
          </cell>
        </row>
        <row r="1884">
          <cell r="E1884">
            <v>2189</v>
          </cell>
          <cell r="N1884">
            <v>12</v>
          </cell>
        </row>
        <row r="1885">
          <cell r="E1885">
            <v>2217</v>
          </cell>
          <cell r="N1885">
            <v>12</v>
          </cell>
        </row>
        <row r="1886">
          <cell r="E1886">
            <v>2217</v>
          </cell>
          <cell r="N1886">
            <v>12</v>
          </cell>
        </row>
        <row r="1887">
          <cell r="E1887">
            <v>3329</v>
          </cell>
          <cell r="N1887">
            <v>12</v>
          </cell>
        </row>
        <row r="1888">
          <cell r="E1888">
            <v>2199</v>
          </cell>
          <cell r="N1888">
            <v>12</v>
          </cell>
        </row>
        <row r="1889">
          <cell r="E1889">
            <v>2201</v>
          </cell>
          <cell r="N1889">
            <v>12</v>
          </cell>
        </row>
        <row r="1890">
          <cell r="E1890">
            <v>2957</v>
          </cell>
          <cell r="N1890">
            <v>12</v>
          </cell>
        </row>
        <row r="1891">
          <cell r="E1891">
            <v>2957</v>
          </cell>
          <cell r="N1891">
            <v>12</v>
          </cell>
        </row>
        <row r="1892">
          <cell r="E1892">
            <v>2957</v>
          </cell>
          <cell r="N1892">
            <v>12</v>
          </cell>
        </row>
        <row r="1893">
          <cell r="E1893">
            <v>2326</v>
          </cell>
          <cell r="N1893">
            <v>12</v>
          </cell>
        </row>
        <row r="1894">
          <cell r="E1894">
            <v>2235</v>
          </cell>
          <cell r="N1894">
            <v>12</v>
          </cell>
        </row>
        <row r="1895">
          <cell r="E1895">
            <v>2213</v>
          </cell>
          <cell r="N1895">
            <v>12</v>
          </cell>
        </row>
        <row r="1896">
          <cell r="E1896">
            <v>2323</v>
          </cell>
          <cell r="N1896">
            <v>12</v>
          </cell>
        </row>
        <row r="1897">
          <cell r="E1897">
            <v>2425</v>
          </cell>
          <cell r="N1897">
            <v>12</v>
          </cell>
        </row>
        <row r="1898">
          <cell r="E1898">
            <v>2425</v>
          </cell>
          <cell r="N1898">
            <v>12</v>
          </cell>
        </row>
        <row r="1899">
          <cell r="E1899">
            <v>2425</v>
          </cell>
          <cell r="N1899">
            <v>12</v>
          </cell>
        </row>
        <row r="1900">
          <cell r="E1900">
            <v>2334</v>
          </cell>
          <cell r="N1900">
            <v>12</v>
          </cell>
        </row>
        <row r="1901">
          <cell r="E1901">
            <v>2334</v>
          </cell>
          <cell r="N1901">
            <v>12</v>
          </cell>
        </row>
        <row r="1902">
          <cell r="E1902">
            <v>2332</v>
          </cell>
          <cell r="N1902">
            <v>12</v>
          </cell>
        </row>
        <row r="1903">
          <cell r="E1903">
            <v>2337</v>
          </cell>
          <cell r="N1903">
            <v>12</v>
          </cell>
        </row>
        <row r="1904">
          <cell r="E1904">
            <v>2337</v>
          </cell>
          <cell r="N1904">
            <v>12</v>
          </cell>
        </row>
        <row r="1905">
          <cell r="E1905">
            <v>2350</v>
          </cell>
          <cell r="N1905">
            <v>12</v>
          </cell>
        </row>
        <row r="1906">
          <cell r="E1906">
            <v>2299</v>
          </cell>
          <cell r="N1906">
            <v>12</v>
          </cell>
        </row>
        <row r="1907">
          <cell r="E1907">
            <v>2205</v>
          </cell>
          <cell r="N1907">
            <v>12</v>
          </cell>
        </row>
        <row r="1908">
          <cell r="E1908">
            <v>2187</v>
          </cell>
          <cell r="N1908">
            <v>12</v>
          </cell>
        </row>
        <row r="1909">
          <cell r="E1909">
            <v>2187</v>
          </cell>
          <cell r="N1909">
            <v>12</v>
          </cell>
        </row>
        <row r="1910">
          <cell r="E1910">
            <v>2336</v>
          </cell>
          <cell r="N1910">
            <v>12</v>
          </cell>
        </row>
        <row r="1911">
          <cell r="E1911">
            <v>2608</v>
          </cell>
          <cell r="N1911">
            <v>12</v>
          </cell>
        </row>
        <row r="1912">
          <cell r="E1912">
            <v>2604</v>
          </cell>
          <cell r="N1912">
            <v>12</v>
          </cell>
        </row>
        <row r="1913">
          <cell r="E1913">
            <v>2658</v>
          </cell>
          <cell r="N1913">
            <v>12</v>
          </cell>
        </row>
        <row r="1914">
          <cell r="E1914">
            <v>2175</v>
          </cell>
          <cell r="N1914">
            <v>12</v>
          </cell>
        </row>
        <row r="1915">
          <cell r="E1915">
            <v>2201</v>
          </cell>
          <cell r="N1915">
            <v>12</v>
          </cell>
        </row>
        <row r="1916">
          <cell r="E1916">
            <v>2202</v>
          </cell>
          <cell r="N1916">
            <v>12</v>
          </cell>
        </row>
        <row r="1917">
          <cell r="E1917">
            <v>2209</v>
          </cell>
          <cell r="N1917">
            <v>12</v>
          </cell>
        </row>
        <row r="1918">
          <cell r="E1918">
            <v>2213</v>
          </cell>
          <cell r="N1918">
            <v>12</v>
          </cell>
        </row>
        <row r="1919">
          <cell r="E1919">
            <v>2217</v>
          </cell>
          <cell r="N1919">
            <v>12</v>
          </cell>
        </row>
        <row r="1920">
          <cell r="E1920">
            <v>2326</v>
          </cell>
          <cell r="N1920">
            <v>12</v>
          </cell>
        </row>
        <row r="1921">
          <cell r="E1921">
            <v>2334</v>
          </cell>
          <cell r="N1921">
            <v>12</v>
          </cell>
        </row>
        <row r="1922">
          <cell r="E1922">
            <v>2373</v>
          </cell>
          <cell r="N1922">
            <v>12</v>
          </cell>
        </row>
        <row r="1923">
          <cell r="E1923">
            <v>2380</v>
          </cell>
          <cell r="N1923">
            <v>12</v>
          </cell>
        </row>
        <row r="1924">
          <cell r="E1924">
            <v>2196</v>
          </cell>
          <cell r="N1924">
            <v>12</v>
          </cell>
        </row>
        <row r="1925">
          <cell r="E1925">
            <v>2352</v>
          </cell>
          <cell r="N1925">
            <v>12</v>
          </cell>
        </row>
        <row r="1926">
          <cell r="E1926">
            <v>2209</v>
          </cell>
          <cell r="N1926">
            <v>12</v>
          </cell>
        </row>
        <row r="1927">
          <cell r="E1927">
            <v>2957</v>
          </cell>
          <cell r="N1927">
            <v>12</v>
          </cell>
        </row>
        <row r="1928">
          <cell r="E1928">
            <v>1447</v>
          </cell>
          <cell r="N1928">
            <v>12</v>
          </cell>
        </row>
        <row r="1929">
          <cell r="E1929">
            <v>2888</v>
          </cell>
          <cell r="N1929">
            <v>12</v>
          </cell>
        </row>
        <row r="1930">
          <cell r="E1930">
            <v>2889</v>
          </cell>
          <cell r="N1930">
            <v>12</v>
          </cell>
        </row>
        <row r="1931">
          <cell r="E1931">
            <v>2889</v>
          </cell>
          <cell r="N1931">
            <v>12</v>
          </cell>
        </row>
        <row r="1932">
          <cell r="E1932">
            <v>2611</v>
          </cell>
          <cell r="N1932">
            <v>12</v>
          </cell>
        </row>
        <row r="1933">
          <cell r="E1933">
            <v>2658</v>
          </cell>
          <cell r="N1933">
            <v>12</v>
          </cell>
        </row>
        <row r="1934">
          <cell r="E1934">
            <v>2892</v>
          </cell>
          <cell r="N1934">
            <v>12</v>
          </cell>
        </row>
        <row r="1935">
          <cell r="E1935">
            <v>2868</v>
          </cell>
          <cell r="N1935">
            <v>12</v>
          </cell>
        </row>
        <row r="1936">
          <cell r="E1936">
            <v>2945</v>
          </cell>
          <cell r="N1936">
            <v>12</v>
          </cell>
        </row>
        <row r="1937">
          <cell r="E1937">
            <v>2217</v>
          </cell>
          <cell r="N1937">
            <v>13</v>
          </cell>
        </row>
        <row r="1938">
          <cell r="E1938">
            <v>2217</v>
          </cell>
          <cell r="N1938">
            <v>13</v>
          </cell>
        </row>
        <row r="1939">
          <cell r="E1939">
            <v>2176</v>
          </cell>
          <cell r="N1939">
            <v>13</v>
          </cell>
        </row>
        <row r="1940">
          <cell r="E1940">
            <v>2176</v>
          </cell>
          <cell r="N1940">
            <v>13</v>
          </cell>
        </row>
        <row r="1941">
          <cell r="E1941">
            <v>2217</v>
          </cell>
          <cell r="N1941">
            <v>13</v>
          </cell>
        </row>
        <row r="1942">
          <cell r="E1942">
            <v>2217</v>
          </cell>
          <cell r="N1942">
            <v>13</v>
          </cell>
        </row>
        <row r="1943">
          <cell r="E1943">
            <v>2947</v>
          </cell>
          <cell r="N1943">
            <v>13</v>
          </cell>
        </row>
        <row r="1944">
          <cell r="E1944">
            <v>2217</v>
          </cell>
          <cell r="N1944">
            <v>13</v>
          </cell>
        </row>
        <row r="1945">
          <cell r="E1945">
            <v>2176</v>
          </cell>
          <cell r="N1945">
            <v>13</v>
          </cell>
        </row>
        <row r="1946">
          <cell r="E1946">
            <v>2892</v>
          </cell>
          <cell r="N1946">
            <v>13</v>
          </cell>
        </row>
        <row r="1947">
          <cell r="E1947">
            <v>2174</v>
          </cell>
          <cell r="N1947">
            <v>13</v>
          </cell>
        </row>
        <row r="1948">
          <cell r="E1948">
            <v>2175</v>
          </cell>
          <cell r="N1948">
            <v>13</v>
          </cell>
        </row>
        <row r="1949">
          <cell r="E1949">
            <v>2373</v>
          </cell>
          <cell r="N1949">
            <v>13</v>
          </cell>
        </row>
        <row r="1950">
          <cell r="E1950">
            <v>2373</v>
          </cell>
          <cell r="N1950">
            <v>13</v>
          </cell>
        </row>
        <row r="1951">
          <cell r="E1951">
            <v>2886</v>
          </cell>
          <cell r="N1951">
            <v>13</v>
          </cell>
        </row>
        <row r="1952">
          <cell r="E1952">
            <v>2191</v>
          </cell>
          <cell r="N1952">
            <v>13</v>
          </cell>
        </row>
        <row r="1953">
          <cell r="E1953">
            <v>2373</v>
          </cell>
          <cell r="N1953">
            <v>13</v>
          </cell>
        </row>
        <row r="1954">
          <cell r="E1954">
            <v>2373</v>
          </cell>
          <cell r="N1954">
            <v>13</v>
          </cell>
        </row>
        <row r="1955">
          <cell r="E1955">
            <v>2370</v>
          </cell>
          <cell r="N1955">
            <v>13</v>
          </cell>
        </row>
        <row r="1956">
          <cell r="E1956">
            <v>2886</v>
          </cell>
          <cell r="N1956">
            <v>13</v>
          </cell>
        </row>
        <row r="1957">
          <cell r="E1957">
            <v>2175</v>
          </cell>
          <cell r="N1957">
            <v>13</v>
          </cell>
        </row>
        <row r="1958">
          <cell r="E1958">
            <v>2333</v>
          </cell>
          <cell r="N1958">
            <v>13</v>
          </cell>
        </row>
        <row r="1959">
          <cell r="E1959">
            <v>2335</v>
          </cell>
          <cell r="N1959">
            <v>13</v>
          </cell>
        </row>
        <row r="1960">
          <cell r="E1960">
            <v>2334</v>
          </cell>
          <cell r="N1960">
            <v>13</v>
          </cell>
        </row>
        <row r="1961">
          <cell r="E1961">
            <v>2337</v>
          </cell>
          <cell r="N1961">
            <v>13</v>
          </cell>
        </row>
        <row r="1962">
          <cell r="E1962">
            <v>2209</v>
          </cell>
          <cell r="N1962">
            <v>13</v>
          </cell>
        </row>
        <row r="1963">
          <cell r="E1963">
            <v>2180</v>
          </cell>
          <cell r="N1963">
            <v>13</v>
          </cell>
        </row>
        <row r="1964">
          <cell r="E1964">
            <v>2180</v>
          </cell>
          <cell r="N1964">
            <v>13</v>
          </cell>
        </row>
        <row r="1965">
          <cell r="E1965">
            <v>2175</v>
          </cell>
          <cell r="N1965">
            <v>13</v>
          </cell>
        </row>
        <row r="1966">
          <cell r="E1966">
            <v>2175</v>
          </cell>
          <cell r="N1966">
            <v>13</v>
          </cell>
        </row>
        <row r="1967">
          <cell r="E1967">
            <v>2175</v>
          </cell>
          <cell r="N1967">
            <v>13</v>
          </cell>
        </row>
        <row r="1968">
          <cell r="E1968">
            <v>2175</v>
          </cell>
          <cell r="N1968">
            <v>13</v>
          </cell>
        </row>
        <row r="1969">
          <cell r="E1969">
            <v>2189</v>
          </cell>
          <cell r="N1969">
            <v>13</v>
          </cell>
        </row>
        <row r="1970">
          <cell r="E1970">
            <v>2189</v>
          </cell>
          <cell r="N1970">
            <v>13</v>
          </cell>
        </row>
        <row r="1971">
          <cell r="E1971">
            <v>2217</v>
          </cell>
          <cell r="N1971">
            <v>13</v>
          </cell>
        </row>
        <row r="1972">
          <cell r="E1972">
            <v>3345</v>
          </cell>
          <cell r="N1972">
            <v>13</v>
          </cell>
        </row>
        <row r="1973">
          <cell r="E1973">
            <v>2192</v>
          </cell>
          <cell r="N1973">
            <v>13</v>
          </cell>
        </row>
        <row r="1974">
          <cell r="E1974">
            <v>2192</v>
          </cell>
          <cell r="N1974">
            <v>13</v>
          </cell>
        </row>
        <row r="1975">
          <cell r="E1975">
            <v>2192</v>
          </cell>
          <cell r="N1975">
            <v>13</v>
          </cell>
        </row>
        <row r="1976">
          <cell r="E1976">
            <v>2191</v>
          </cell>
          <cell r="N1976">
            <v>13</v>
          </cell>
        </row>
        <row r="1977">
          <cell r="E1977">
            <v>3329</v>
          </cell>
          <cell r="N1977">
            <v>13</v>
          </cell>
        </row>
        <row r="1978">
          <cell r="E1978">
            <v>3329</v>
          </cell>
          <cell r="N1978">
            <v>13</v>
          </cell>
        </row>
        <row r="1979">
          <cell r="E1979">
            <v>3329</v>
          </cell>
          <cell r="N1979">
            <v>13</v>
          </cell>
        </row>
        <row r="1980">
          <cell r="E1980">
            <v>3329</v>
          </cell>
          <cell r="N1980">
            <v>13</v>
          </cell>
        </row>
        <row r="1981">
          <cell r="E1981">
            <v>2201</v>
          </cell>
          <cell r="N1981">
            <v>13</v>
          </cell>
        </row>
        <row r="1982">
          <cell r="E1982">
            <v>2956</v>
          </cell>
          <cell r="N1982">
            <v>13</v>
          </cell>
        </row>
        <row r="1983">
          <cell r="E1983">
            <v>2957</v>
          </cell>
          <cell r="N1983">
            <v>13</v>
          </cell>
        </row>
        <row r="1984">
          <cell r="E1984">
            <v>2958</v>
          </cell>
          <cell r="N1984">
            <v>13</v>
          </cell>
        </row>
        <row r="1985">
          <cell r="E1985">
            <v>2958</v>
          </cell>
          <cell r="N1985">
            <v>13</v>
          </cell>
        </row>
        <row r="1986">
          <cell r="E1986">
            <v>2335</v>
          </cell>
          <cell r="N1986">
            <v>13</v>
          </cell>
        </row>
        <row r="1987">
          <cell r="E1987">
            <v>2334</v>
          </cell>
          <cell r="N1987">
            <v>13</v>
          </cell>
        </row>
        <row r="1988">
          <cell r="E1988">
            <v>2332</v>
          </cell>
          <cell r="N1988">
            <v>13</v>
          </cell>
        </row>
        <row r="1989">
          <cell r="E1989">
            <v>2337</v>
          </cell>
          <cell r="N1989">
            <v>13</v>
          </cell>
        </row>
        <row r="1990">
          <cell r="E1990">
            <v>2337</v>
          </cell>
          <cell r="N1990">
            <v>13</v>
          </cell>
        </row>
        <row r="1991">
          <cell r="E1991">
            <v>2350</v>
          </cell>
          <cell r="N1991">
            <v>13</v>
          </cell>
        </row>
        <row r="1992">
          <cell r="E1992">
            <v>2350</v>
          </cell>
          <cell r="N1992">
            <v>13</v>
          </cell>
        </row>
        <row r="1993">
          <cell r="E1993">
            <v>2352</v>
          </cell>
          <cell r="N1993">
            <v>13</v>
          </cell>
        </row>
        <row r="1994">
          <cell r="E1994">
            <v>2380</v>
          </cell>
          <cell r="N1994">
            <v>13</v>
          </cell>
        </row>
        <row r="1995">
          <cell r="E1995">
            <v>2380</v>
          </cell>
          <cell r="N1995">
            <v>13</v>
          </cell>
        </row>
        <row r="1996">
          <cell r="E1996">
            <v>2209</v>
          </cell>
          <cell r="N1996">
            <v>13</v>
          </cell>
        </row>
        <row r="1997">
          <cell r="E1997">
            <v>2209</v>
          </cell>
          <cell r="N1997">
            <v>13</v>
          </cell>
        </row>
        <row r="1998">
          <cell r="E1998">
            <v>2209</v>
          </cell>
          <cell r="N1998">
            <v>13</v>
          </cell>
        </row>
        <row r="1999">
          <cell r="E1999">
            <v>2239</v>
          </cell>
          <cell r="N1999">
            <v>13</v>
          </cell>
        </row>
        <row r="2000">
          <cell r="E2000">
            <v>2240</v>
          </cell>
          <cell r="N2000">
            <v>13</v>
          </cell>
        </row>
        <row r="2001">
          <cell r="E2001">
            <v>2187</v>
          </cell>
          <cell r="N2001">
            <v>13</v>
          </cell>
        </row>
        <row r="2002">
          <cell r="E2002">
            <v>2283</v>
          </cell>
          <cell r="N2002">
            <v>13</v>
          </cell>
        </row>
        <row r="2003">
          <cell r="E2003">
            <v>2175</v>
          </cell>
          <cell r="N2003">
            <v>13</v>
          </cell>
        </row>
        <row r="2004">
          <cell r="E2004">
            <v>2192</v>
          </cell>
          <cell r="N2004">
            <v>13</v>
          </cell>
        </row>
        <row r="2005">
          <cell r="E2005">
            <v>3329</v>
          </cell>
          <cell r="N2005">
            <v>13</v>
          </cell>
        </row>
        <row r="2006">
          <cell r="E2006">
            <v>2202</v>
          </cell>
          <cell r="N2006">
            <v>13</v>
          </cell>
        </row>
        <row r="2007">
          <cell r="E2007">
            <v>2957</v>
          </cell>
          <cell r="N2007">
            <v>13</v>
          </cell>
        </row>
        <row r="2008">
          <cell r="E2008">
            <v>2425</v>
          </cell>
          <cell r="N2008">
            <v>13</v>
          </cell>
        </row>
        <row r="2009">
          <cell r="E2009">
            <v>2425</v>
          </cell>
          <cell r="N2009">
            <v>13</v>
          </cell>
        </row>
        <row r="2010">
          <cell r="E2010">
            <v>2334</v>
          </cell>
          <cell r="N2010">
            <v>13</v>
          </cell>
        </row>
        <row r="2011">
          <cell r="E2011">
            <v>2332</v>
          </cell>
          <cell r="N2011">
            <v>13</v>
          </cell>
        </row>
        <row r="2012">
          <cell r="E2012">
            <v>2380</v>
          </cell>
          <cell r="N2012">
            <v>13</v>
          </cell>
        </row>
        <row r="2013">
          <cell r="E2013">
            <v>2209</v>
          </cell>
          <cell r="N2013">
            <v>13</v>
          </cell>
        </row>
        <row r="2014">
          <cell r="E2014">
            <v>2240</v>
          </cell>
          <cell r="N2014">
            <v>13</v>
          </cell>
        </row>
        <row r="2015">
          <cell r="E2015">
            <v>2240</v>
          </cell>
          <cell r="N2015">
            <v>13</v>
          </cell>
        </row>
        <row r="2016">
          <cell r="E2016">
            <v>2240</v>
          </cell>
          <cell r="N2016">
            <v>13</v>
          </cell>
        </row>
        <row r="2017">
          <cell r="E2017">
            <v>2288</v>
          </cell>
          <cell r="N2017">
            <v>13</v>
          </cell>
        </row>
        <row r="2018">
          <cell r="E2018">
            <v>2868</v>
          </cell>
          <cell r="N2018">
            <v>13</v>
          </cell>
        </row>
        <row r="2019">
          <cell r="E2019">
            <v>2868</v>
          </cell>
          <cell r="N2019">
            <v>13</v>
          </cell>
        </row>
        <row r="2020">
          <cell r="E2020">
            <v>2945</v>
          </cell>
          <cell r="N2020">
            <v>13</v>
          </cell>
        </row>
        <row r="2021">
          <cell r="E2021">
            <v>2945</v>
          </cell>
          <cell r="N2021">
            <v>13</v>
          </cell>
        </row>
        <row r="2022">
          <cell r="E2022">
            <v>2945</v>
          </cell>
          <cell r="N2022">
            <v>13</v>
          </cell>
        </row>
        <row r="2023">
          <cell r="E2023">
            <v>2868</v>
          </cell>
          <cell r="N2023">
            <v>13</v>
          </cell>
        </row>
        <row r="2024">
          <cell r="E2024">
            <v>2180</v>
          </cell>
          <cell r="N2024">
            <v>13</v>
          </cell>
        </row>
        <row r="2025">
          <cell r="E2025">
            <v>2196</v>
          </cell>
          <cell r="N2025">
            <v>13</v>
          </cell>
        </row>
        <row r="2026">
          <cell r="E2026">
            <v>2201</v>
          </cell>
          <cell r="N2026">
            <v>13</v>
          </cell>
        </row>
        <row r="2027">
          <cell r="E2027">
            <v>2202</v>
          </cell>
          <cell r="N2027">
            <v>13</v>
          </cell>
        </row>
        <row r="2028">
          <cell r="E2028">
            <v>2956</v>
          </cell>
          <cell r="N2028">
            <v>13</v>
          </cell>
        </row>
        <row r="2029">
          <cell r="E2029">
            <v>2337</v>
          </cell>
          <cell r="N2029">
            <v>13</v>
          </cell>
        </row>
        <row r="2030">
          <cell r="E2030">
            <v>2240</v>
          </cell>
          <cell r="N2030">
            <v>13</v>
          </cell>
        </row>
        <row r="2031">
          <cell r="E2031">
            <v>2617</v>
          </cell>
          <cell r="N2031">
            <v>13</v>
          </cell>
        </row>
        <row r="2032">
          <cell r="E2032">
            <v>1492</v>
          </cell>
          <cell r="N2032">
            <v>13</v>
          </cell>
        </row>
        <row r="2033">
          <cell r="E2033">
            <v>1493</v>
          </cell>
          <cell r="N2033">
            <v>13</v>
          </cell>
        </row>
        <row r="2034">
          <cell r="E2034">
            <v>1494</v>
          </cell>
          <cell r="N2034">
            <v>13</v>
          </cell>
        </row>
        <row r="2035">
          <cell r="E2035">
            <v>2618</v>
          </cell>
          <cell r="N2035">
            <v>13</v>
          </cell>
        </row>
        <row r="2036">
          <cell r="E2036">
            <v>2273</v>
          </cell>
          <cell r="N2036">
            <v>13</v>
          </cell>
        </row>
        <row r="2037">
          <cell r="E2037">
            <v>2187</v>
          </cell>
          <cell r="N2037">
            <v>13</v>
          </cell>
        </row>
        <row r="2038">
          <cell r="E2038">
            <v>2292</v>
          </cell>
          <cell r="N2038">
            <v>13</v>
          </cell>
        </row>
        <row r="2039">
          <cell r="E2039">
            <v>2199</v>
          </cell>
          <cell r="N2039">
            <v>13</v>
          </cell>
        </row>
        <row r="2040">
          <cell r="E2040">
            <v>2236</v>
          </cell>
          <cell r="N2040">
            <v>13</v>
          </cell>
        </row>
        <row r="2041">
          <cell r="E2041">
            <v>2298</v>
          </cell>
          <cell r="N2041">
            <v>13</v>
          </cell>
        </row>
        <row r="2042">
          <cell r="E2042">
            <v>2175</v>
          </cell>
          <cell r="N2042">
            <v>13</v>
          </cell>
        </row>
        <row r="2043">
          <cell r="E2043">
            <v>2250</v>
          </cell>
          <cell r="N2043">
            <v>13</v>
          </cell>
        </row>
        <row r="2044">
          <cell r="E2044">
            <v>2283</v>
          </cell>
          <cell r="N2044">
            <v>13</v>
          </cell>
        </row>
        <row r="2045">
          <cell r="E2045">
            <v>2301</v>
          </cell>
          <cell r="N2045">
            <v>13</v>
          </cell>
        </row>
        <row r="2046">
          <cell r="E2046">
            <v>2196</v>
          </cell>
          <cell r="N2046">
            <v>13</v>
          </cell>
        </row>
        <row r="2047">
          <cell r="E2047">
            <v>2352</v>
          </cell>
          <cell r="N2047">
            <v>13</v>
          </cell>
        </row>
        <row r="2048">
          <cell r="E2048">
            <v>2957</v>
          </cell>
          <cell r="N2048">
            <v>13</v>
          </cell>
        </row>
        <row r="2049">
          <cell r="E2049">
            <v>3329</v>
          </cell>
          <cell r="N2049">
            <v>13</v>
          </cell>
        </row>
        <row r="2050">
          <cell r="E2050">
            <v>2425</v>
          </cell>
          <cell r="N2050">
            <v>13</v>
          </cell>
        </row>
        <row r="2051">
          <cell r="E2051">
            <v>2283</v>
          </cell>
          <cell r="N2051">
            <v>13</v>
          </cell>
        </row>
        <row r="2052">
          <cell r="E2052">
            <v>2283</v>
          </cell>
          <cell r="N2052">
            <v>13</v>
          </cell>
        </row>
        <row r="2053">
          <cell r="E2053">
            <v>3407</v>
          </cell>
          <cell r="N2053">
            <v>13</v>
          </cell>
        </row>
        <row r="2054">
          <cell r="E2054">
            <v>2944</v>
          </cell>
          <cell r="N2054">
            <v>13</v>
          </cell>
        </row>
        <row r="2055">
          <cell r="E2055">
            <v>2217</v>
          </cell>
          <cell r="N2055">
            <v>13</v>
          </cell>
        </row>
        <row r="2056">
          <cell r="E2056">
            <v>2334</v>
          </cell>
          <cell r="N2056">
            <v>13</v>
          </cell>
        </row>
        <row r="2057">
          <cell r="E2057">
            <v>2352</v>
          </cell>
          <cell r="N2057">
            <v>13</v>
          </cell>
        </row>
        <row r="2058">
          <cell r="E2058">
            <v>3329</v>
          </cell>
          <cell r="N2058">
            <v>13</v>
          </cell>
        </row>
        <row r="2059">
          <cell r="E2059">
            <v>2957</v>
          </cell>
          <cell r="N2059">
            <v>13</v>
          </cell>
        </row>
        <row r="2060">
          <cell r="E2060">
            <v>2958</v>
          </cell>
          <cell r="N2060">
            <v>13</v>
          </cell>
        </row>
        <row r="2061">
          <cell r="E2061">
            <v>3329</v>
          </cell>
          <cell r="N2061">
            <v>13</v>
          </cell>
        </row>
        <row r="2062">
          <cell r="E2062">
            <v>3345</v>
          </cell>
          <cell r="N2062">
            <v>13</v>
          </cell>
        </row>
        <row r="2063">
          <cell r="E2063">
            <v>2334</v>
          </cell>
          <cell r="N2063">
            <v>13</v>
          </cell>
        </row>
        <row r="2064">
          <cell r="E2064">
            <v>2868</v>
          </cell>
          <cell r="N2064">
            <v>13</v>
          </cell>
        </row>
        <row r="2065">
          <cell r="E2065">
            <v>2868</v>
          </cell>
          <cell r="N2065">
            <v>14</v>
          </cell>
        </row>
        <row r="2066">
          <cell r="E2066">
            <v>2945</v>
          </cell>
          <cell r="N2066">
            <v>14</v>
          </cell>
        </row>
        <row r="2067">
          <cell r="E2067">
            <v>1493</v>
          </cell>
          <cell r="N2067">
            <v>14</v>
          </cell>
        </row>
        <row r="2068">
          <cell r="E2068">
            <v>1494</v>
          </cell>
          <cell r="N2068">
            <v>14</v>
          </cell>
        </row>
        <row r="2069">
          <cell r="E2069">
            <v>2607</v>
          </cell>
          <cell r="N2069">
            <v>14</v>
          </cell>
        </row>
        <row r="2070">
          <cell r="E2070">
            <v>2604</v>
          </cell>
          <cell r="N2070">
            <v>14</v>
          </cell>
        </row>
        <row r="2071">
          <cell r="E2071">
            <v>1387</v>
          </cell>
          <cell r="N2071">
            <v>14</v>
          </cell>
        </row>
        <row r="2072">
          <cell r="E2072">
            <v>2273</v>
          </cell>
          <cell r="N2072">
            <v>14</v>
          </cell>
        </row>
        <row r="2073">
          <cell r="E2073">
            <v>2918</v>
          </cell>
          <cell r="N2073">
            <v>14</v>
          </cell>
        </row>
        <row r="2074">
          <cell r="E2074">
            <v>1472</v>
          </cell>
          <cell r="N2074">
            <v>14</v>
          </cell>
        </row>
        <row r="2075">
          <cell r="E2075">
            <v>1480</v>
          </cell>
          <cell r="N2075">
            <v>14</v>
          </cell>
        </row>
        <row r="2076">
          <cell r="E2076">
            <v>2868</v>
          </cell>
          <cell r="N2076">
            <v>14</v>
          </cell>
        </row>
        <row r="2077">
          <cell r="E2077">
            <v>2868</v>
          </cell>
          <cell r="N2077">
            <v>14</v>
          </cell>
        </row>
        <row r="2078">
          <cell r="E2078">
            <v>2337</v>
          </cell>
          <cell r="N2078">
            <v>14</v>
          </cell>
        </row>
        <row r="2079">
          <cell r="E2079">
            <v>2201</v>
          </cell>
          <cell r="N2079">
            <v>14</v>
          </cell>
        </row>
        <row r="2080">
          <cell r="E2080">
            <v>2202</v>
          </cell>
          <cell r="N2080">
            <v>14</v>
          </cell>
        </row>
        <row r="2081">
          <cell r="E2081">
            <v>2326</v>
          </cell>
          <cell r="N2081">
            <v>14</v>
          </cell>
        </row>
        <row r="2082">
          <cell r="E2082">
            <v>2221</v>
          </cell>
          <cell r="N2082">
            <v>14</v>
          </cell>
        </row>
        <row r="2083">
          <cell r="E2083">
            <v>2957</v>
          </cell>
          <cell r="N2083">
            <v>14</v>
          </cell>
        </row>
        <row r="2084">
          <cell r="E2084">
            <v>2175</v>
          </cell>
          <cell r="N2084">
            <v>14</v>
          </cell>
        </row>
        <row r="2085">
          <cell r="E2085">
            <v>2187</v>
          </cell>
          <cell r="N2085">
            <v>14</v>
          </cell>
        </row>
        <row r="2086">
          <cell r="E2086">
            <v>2201</v>
          </cell>
          <cell r="N2086">
            <v>14</v>
          </cell>
        </row>
        <row r="2087">
          <cell r="E2087">
            <v>2202</v>
          </cell>
          <cell r="N2087">
            <v>14</v>
          </cell>
        </row>
        <row r="2088">
          <cell r="E2088">
            <v>2373</v>
          </cell>
          <cell r="N2088">
            <v>14</v>
          </cell>
        </row>
        <row r="2089">
          <cell r="E2089">
            <v>2175</v>
          </cell>
          <cell r="N2089">
            <v>14</v>
          </cell>
        </row>
        <row r="2090">
          <cell r="E2090">
            <v>2202</v>
          </cell>
          <cell r="N2090">
            <v>14</v>
          </cell>
        </row>
        <row r="2091">
          <cell r="E2091">
            <v>2337</v>
          </cell>
          <cell r="N2091">
            <v>14</v>
          </cell>
        </row>
        <row r="2092">
          <cell r="E2092">
            <v>2337</v>
          </cell>
          <cell r="N2092">
            <v>14</v>
          </cell>
        </row>
        <row r="2093">
          <cell r="E2093">
            <v>2180</v>
          </cell>
          <cell r="N2093">
            <v>14</v>
          </cell>
        </row>
        <row r="2094">
          <cell r="E2094">
            <v>2187</v>
          </cell>
          <cell r="N2094">
            <v>14</v>
          </cell>
        </row>
        <row r="2095">
          <cell r="E2095">
            <v>2201</v>
          </cell>
          <cell r="N2095">
            <v>14</v>
          </cell>
        </row>
        <row r="2096">
          <cell r="E2096">
            <v>2202</v>
          </cell>
          <cell r="N2096">
            <v>14</v>
          </cell>
        </row>
        <row r="2097">
          <cell r="E2097">
            <v>2235</v>
          </cell>
          <cell r="N2097">
            <v>14</v>
          </cell>
        </row>
        <row r="2098">
          <cell r="E2098">
            <v>2288</v>
          </cell>
          <cell r="N2098">
            <v>14</v>
          </cell>
        </row>
        <row r="2099">
          <cell r="E2099">
            <v>2334</v>
          </cell>
          <cell r="N2099">
            <v>14</v>
          </cell>
        </row>
        <row r="2100">
          <cell r="E2100">
            <v>2336</v>
          </cell>
          <cell r="N2100">
            <v>14</v>
          </cell>
        </row>
        <row r="2101">
          <cell r="E2101">
            <v>2956</v>
          </cell>
          <cell r="N2101">
            <v>14</v>
          </cell>
        </row>
        <row r="2102">
          <cell r="E2102">
            <v>1439</v>
          </cell>
          <cell r="N2102">
            <v>14</v>
          </cell>
        </row>
        <row r="2103">
          <cell r="E2103">
            <v>3146</v>
          </cell>
          <cell r="N2103">
            <v>14</v>
          </cell>
        </row>
        <row r="2104">
          <cell r="E2104">
            <v>3370</v>
          </cell>
          <cell r="N2104">
            <v>14</v>
          </cell>
        </row>
        <row r="2105">
          <cell r="E2105">
            <v>3371</v>
          </cell>
          <cell r="N2105">
            <v>14</v>
          </cell>
        </row>
        <row r="2106">
          <cell r="E2106">
            <v>3377</v>
          </cell>
          <cell r="N2106">
            <v>14</v>
          </cell>
        </row>
        <row r="2107">
          <cell r="E2107">
            <v>3191</v>
          </cell>
          <cell r="N2107">
            <v>14</v>
          </cell>
        </row>
        <row r="2108">
          <cell r="E2108">
            <v>2380</v>
          </cell>
          <cell r="N2108">
            <v>14</v>
          </cell>
        </row>
        <row r="2109">
          <cell r="E2109">
            <v>2380</v>
          </cell>
          <cell r="N2109">
            <v>14</v>
          </cell>
        </row>
        <row r="2110">
          <cell r="E2110">
            <v>2945</v>
          </cell>
          <cell r="N2110">
            <v>14</v>
          </cell>
        </row>
        <row r="2111">
          <cell r="E2111">
            <v>2945</v>
          </cell>
          <cell r="N2111">
            <v>14</v>
          </cell>
        </row>
        <row r="2112">
          <cell r="E2112">
            <v>2945</v>
          </cell>
          <cell r="N2112">
            <v>14</v>
          </cell>
        </row>
        <row r="2113">
          <cell r="E2113">
            <v>3349</v>
          </cell>
          <cell r="N2113">
            <v>14</v>
          </cell>
        </row>
        <row r="2114">
          <cell r="E2114">
            <v>1480</v>
          </cell>
          <cell r="N2114">
            <v>14</v>
          </cell>
        </row>
        <row r="2115">
          <cell r="E2115">
            <v>1474</v>
          </cell>
          <cell r="N2115">
            <v>15</v>
          </cell>
        </row>
        <row r="2116">
          <cell r="E2116">
            <v>2607</v>
          </cell>
          <cell r="N2116">
            <v>15</v>
          </cell>
        </row>
        <row r="2117">
          <cell r="E2117">
            <v>2604</v>
          </cell>
          <cell r="N2117">
            <v>15</v>
          </cell>
        </row>
        <row r="2118">
          <cell r="E2118">
            <v>1576</v>
          </cell>
          <cell r="N2118">
            <v>15</v>
          </cell>
        </row>
        <row r="2119">
          <cell r="E2119">
            <v>1098</v>
          </cell>
          <cell r="N2119">
            <v>15</v>
          </cell>
        </row>
        <row r="2120">
          <cell r="E2120">
            <v>2510</v>
          </cell>
          <cell r="N2120">
            <v>15</v>
          </cell>
        </row>
        <row r="2121">
          <cell r="E2121">
            <v>2189</v>
          </cell>
          <cell r="N2121">
            <v>15</v>
          </cell>
        </row>
        <row r="2122">
          <cell r="E2122">
            <v>2176</v>
          </cell>
          <cell r="N2122">
            <v>15</v>
          </cell>
        </row>
        <row r="2123">
          <cell r="E2123">
            <v>2180</v>
          </cell>
          <cell r="N2123">
            <v>15</v>
          </cell>
        </row>
        <row r="2124">
          <cell r="E2124">
            <v>2333</v>
          </cell>
          <cell r="N2124">
            <v>15</v>
          </cell>
        </row>
        <row r="2125">
          <cell r="E2125">
            <v>2336</v>
          </cell>
          <cell r="N2125">
            <v>15</v>
          </cell>
        </row>
        <row r="2126">
          <cell r="E2126">
            <v>3329</v>
          </cell>
          <cell r="N2126">
            <v>15</v>
          </cell>
        </row>
        <row r="2127">
          <cell r="E2127">
            <v>1448</v>
          </cell>
          <cell r="N2127">
            <v>15</v>
          </cell>
        </row>
        <row r="2128">
          <cell r="E2128">
            <v>2430</v>
          </cell>
          <cell r="N2128">
            <v>15</v>
          </cell>
        </row>
        <row r="2129">
          <cell r="E2129">
            <v>1447</v>
          </cell>
          <cell r="N2129">
            <v>15</v>
          </cell>
        </row>
        <row r="2130">
          <cell r="E2130">
            <v>2380</v>
          </cell>
          <cell r="N2130">
            <v>15</v>
          </cell>
        </row>
        <row r="2131">
          <cell r="E2131">
            <v>2235</v>
          </cell>
          <cell r="N2131">
            <v>15</v>
          </cell>
        </row>
        <row r="2132">
          <cell r="E2132">
            <v>2945</v>
          </cell>
          <cell r="N2132">
            <v>15</v>
          </cell>
        </row>
        <row r="2133">
          <cell r="E2133">
            <v>2945</v>
          </cell>
          <cell r="N2133">
            <v>15</v>
          </cell>
        </row>
        <row r="2134">
          <cell r="E2134">
            <v>1474</v>
          </cell>
          <cell r="N2134">
            <v>15</v>
          </cell>
        </row>
        <row r="2135">
          <cell r="E2135">
            <v>2380</v>
          </cell>
          <cell r="N2135">
            <v>15</v>
          </cell>
        </row>
        <row r="2136">
          <cell r="E2136">
            <v>2235</v>
          </cell>
          <cell r="N2136">
            <v>15</v>
          </cell>
        </row>
        <row r="2137">
          <cell r="E2137">
            <v>2606</v>
          </cell>
          <cell r="N2137">
            <v>16</v>
          </cell>
        </row>
        <row r="2138">
          <cell r="E2138">
            <v>2886</v>
          </cell>
          <cell r="N2138">
            <v>16</v>
          </cell>
        </row>
        <row r="2139">
          <cell r="E2139">
            <v>2886</v>
          </cell>
          <cell r="N2139">
            <v>16</v>
          </cell>
        </row>
        <row r="2140">
          <cell r="E2140">
            <v>2606</v>
          </cell>
          <cell r="N2140">
            <v>16</v>
          </cell>
        </row>
        <row r="2141">
          <cell r="E2141">
            <v>2240</v>
          </cell>
          <cell r="N2141">
            <v>16</v>
          </cell>
        </row>
        <row r="2142">
          <cell r="E2142">
            <v>2240</v>
          </cell>
          <cell r="N2142">
            <v>16</v>
          </cell>
        </row>
        <row r="2143">
          <cell r="E2143">
            <v>1493</v>
          </cell>
          <cell r="N2143">
            <v>16</v>
          </cell>
        </row>
        <row r="2144">
          <cell r="E2144">
            <v>3345</v>
          </cell>
          <cell r="N2144">
            <v>16</v>
          </cell>
        </row>
        <row r="2145">
          <cell r="E2145">
            <v>2196</v>
          </cell>
          <cell r="N2145">
            <v>16</v>
          </cell>
        </row>
        <row r="2146">
          <cell r="E2146">
            <v>2202</v>
          </cell>
          <cell r="N2146">
            <v>16</v>
          </cell>
        </row>
        <row r="2147">
          <cell r="E2147">
            <v>2370</v>
          </cell>
          <cell r="N2147">
            <v>16</v>
          </cell>
        </row>
        <row r="2148">
          <cell r="E2148">
            <v>2958</v>
          </cell>
          <cell r="N2148">
            <v>16</v>
          </cell>
        </row>
        <row r="2149">
          <cell r="E2149">
            <v>2337</v>
          </cell>
          <cell r="N2149">
            <v>16</v>
          </cell>
        </row>
        <row r="2150">
          <cell r="E2150">
            <v>2380</v>
          </cell>
          <cell r="N2150">
            <v>16</v>
          </cell>
        </row>
        <row r="2151">
          <cell r="E2151">
            <v>2298</v>
          </cell>
          <cell r="N2151">
            <v>16</v>
          </cell>
        </row>
        <row r="2152">
          <cell r="E2152">
            <v>2187</v>
          </cell>
          <cell r="N2152">
            <v>16</v>
          </cell>
        </row>
        <row r="2153">
          <cell r="E2153">
            <v>2336</v>
          </cell>
          <cell r="N2153">
            <v>16</v>
          </cell>
        </row>
        <row r="2154">
          <cell r="E2154">
            <v>2608</v>
          </cell>
          <cell r="N2154">
            <v>16</v>
          </cell>
        </row>
        <row r="2155">
          <cell r="E2155">
            <v>3143</v>
          </cell>
          <cell r="N2155">
            <v>16</v>
          </cell>
        </row>
        <row r="2156">
          <cell r="E2156">
            <v>3144</v>
          </cell>
          <cell r="N2156">
            <v>16</v>
          </cell>
        </row>
        <row r="2157">
          <cell r="E2157">
            <v>3213</v>
          </cell>
          <cell r="N2157">
            <v>16</v>
          </cell>
        </row>
        <row r="2158">
          <cell r="E2158">
            <v>3151</v>
          </cell>
          <cell r="N2158">
            <v>16</v>
          </cell>
        </row>
        <row r="2159">
          <cell r="E2159">
            <v>3146</v>
          </cell>
          <cell r="N2159">
            <v>16</v>
          </cell>
        </row>
        <row r="2160">
          <cell r="E2160">
            <v>2273</v>
          </cell>
          <cell r="N2160">
            <v>16</v>
          </cell>
        </row>
        <row r="2161">
          <cell r="E2161">
            <v>2187</v>
          </cell>
          <cell r="N2161">
            <v>16</v>
          </cell>
        </row>
        <row r="2162">
          <cell r="E2162">
            <v>2213</v>
          </cell>
          <cell r="N2162">
            <v>16</v>
          </cell>
        </row>
        <row r="2163">
          <cell r="E2163">
            <v>2323</v>
          </cell>
          <cell r="N2163">
            <v>16</v>
          </cell>
        </row>
        <row r="2164">
          <cell r="E2164">
            <v>2425</v>
          </cell>
          <cell r="N2164">
            <v>16</v>
          </cell>
        </row>
        <row r="2165">
          <cell r="E2165">
            <v>2201</v>
          </cell>
          <cell r="N2165">
            <v>16</v>
          </cell>
        </row>
        <row r="2166">
          <cell r="E2166">
            <v>2295</v>
          </cell>
          <cell r="N2166">
            <v>16</v>
          </cell>
        </row>
        <row r="2167">
          <cell r="E2167">
            <v>2334</v>
          </cell>
          <cell r="N2167">
            <v>16</v>
          </cell>
        </row>
        <row r="2168">
          <cell r="E2168">
            <v>2425</v>
          </cell>
          <cell r="N2168">
            <v>16</v>
          </cell>
        </row>
        <row r="2169">
          <cell r="E2169">
            <v>2201</v>
          </cell>
          <cell r="N2169">
            <v>16</v>
          </cell>
        </row>
        <row r="2170">
          <cell r="E2170">
            <v>2235</v>
          </cell>
          <cell r="N2170">
            <v>16</v>
          </cell>
        </row>
        <row r="2171">
          <cell r="E2171">
            <v>2250</v>
          </cell>
          <cell r="N2171">
            <v>16</v>
          </cell>
        </row>
        <row r="2172">
          <cell r="E2172">
            <v>2288</v>
          </cell>
          <cell r="N2172">
            <v>16</v>
          </cell>
        </row>
        <row r="2173">
          <cell r="E2173">
            <v>2235</v>
          </cell>
          <cell r="N2173">
            <v>16</v>
          </cell>
        </row>
        <row r="2174">
          <cell r="E2174">
            <v>2189</v>
          </cell>
          <cell r="N2174">
            <v>16</v>
          </cell>
        </row>
        <row r="2175">
          <cell r="E2175">
            <v>2221</v>
          </cell>
          <cell r="N2175">
            <v>16</v>
          </cell>
        </row>
        <row r="2176">
          <cell r="E2176">
            <v>2235</v>
          </cell>
          <cell r="N2176">
            <v>16</v>
          </cell>
        </row>
        <row r="2177">
          <cell r="E2177">
            <v>2334</v>
          </cell>
          <cell r="N2177">
            <v>16</v>
          </cell>
        </row>
        <row r="2178">
          <cell r="E2178">
            <v>2957</v>
          </cell>
          <cell r="N2178">
            <v>16</v>
          </cell>
        </row>
        <row r="2179">
          <cell r="E2179">
            <v>2174</v>
          </cell>
          <cell r="N2179">
            <v>17</v>
          </cell>
        </row>
        <row r="2180">
          <cell r="E2180">
            <v>2188</v>
          </cell>
          <cell r="N2180">
            <v>17</v>
          </cell>
        </row>
        <row r="2181">
          <cell r="E2181">
            <v>2352</v>
          </cell>
          <cell r="N2181">
            <v>17</v>
          </cell>
        </row>
        <row r="2182">
          <cell r="E2182">
            <v>2240</v>
          </cell>
          <cell r="N2182">
            <v>17</v>
          </cell>
        </row>
        <row r="2183">
          <cell r="E2183">
            <v>2240</v>
          </cell>
          <cell r="N2183">
            <v>17</v>
          </cell>
        </row>
        <row r="2184">
          <cell r="E2184">
            <v>2211</v>
          </cell>
          <cell r="N2184">
            <v>17</v>
          </cell>
        </row>
        <row r="2185">
          <cell r="E2185">
            <v>2213</v>
          </cell>
          <cell r="N2185">
            <v>17</v>
          </cell>
        </row>
        <row r="2186">
          <cell r="E2186">
            <v>2189</v>
          </cell>
          <cell r="N2186">
            <v>17</v>
          </cell>
        </row>
        <row r="2187">
          <cell r="E2187">
            <v>2217</v>
          </cell>
          <cell r="N2187">
            <v>17</v>
          </cell>
        </row>
        <row r="2188">
          <cell r="E2188">
            <v>2218</v>
          </cell>
          <cell r="N2188">
            <v>17</v>
          </cell>
        </row>
        <row r="2189">
          <cell r="E2189">
            <v>2202</v>
          </cell>
          <cell r="N2189">
            <v>17</v>
          </cell>
        </row>
        <row r="2190">
          <cell r="E2190">
            <v>2240</v>
          </cell>
          <cell r="N2190">
            <v>17</v>
          </cell>
        </row>
        <row r="2191">
          <cell r="E2191">
            <v>2240</v>
          </cell>
          <cell r="N2191">
            <v>17</v>
          </cell>
        </row>
        <row r="2192">
          <cell r="E2192">
            <v>1492</v>
          </cell>
          <cell r="N2192">
            <v>17</v>
          </cell>
        </row>
        <row r="2193">
          <cell r="E2193">
            <v>1493</v>
          </cell>
          <cell r="N2193">
            <v>17</v>
          </cell>
        </row>
        <row r="2194">
          <cell r="E2194">
            <v>1494</v>
          </cell>
          <cell r="N2194">
            <v>17</v>
          </cell>
        </row>
        <row r="2195">
          <cell r="E2195">
            <v>2618</v>
          </cell>
          <cell r="N2195">
            <v>17</v>
          </cell>
        </row>
        <row r="2196">
          <cell r="E2196">
            <v>2217</v>
          </cell>
          <cell r="N2196">
            <v>17</v>
          </cell>
        </row>
        <row r="2197">
          <cell r="E2197">
            <v>2201</v>
          </cell>
          <cell r="N2197">
            <v>17</v>
          </cell>
        </row>
        <row r="2198">
          <cell r="E2198">
            <v>2332</v>
          </cell>
          <cell r="N2198">
            <v>17</v>
          </cell>
        </row>
        <row r="2199">
          <cell r="E2199">
            <v>2337</v>
          </cell>
          <cell r="N2199">
            <v>17</v>
          </cell>
        </row>
        <row r="2200">
          <cell r="E2200">
            <v>2337</v>
          </cell>
          <cell r="N2200">
            <v>17</v>
          </cell>
        </row>
        <row r="2201">
          <cell r="E2201">
            <v>2380</v>
          </cell>
          <cell r="N2201">
            <v>17</v>
          </cell>
        </row>
        <row r="2202">
          <cell r="E2202">
            <v>2299</v>
          </cell>
          <cell r="N2202">
            <v>17</v>
          </cell>
        </row>
        <row r="2203">
          <cell r="E2203">
            <v>2187</v>
          </cell>
          <cell r="N2203">
            <v>17</v>
          </cell>
        </row>
        <row r="2204">
          <cell r="E2204">
            <v>2336</v>
          </cell>
          <cell r="N2204">
            <v>17</v>
          </cell>
        </row>
        <row r="2205">
          <cell r="E2205">
            <v>1098</v>
          </cell>
          <cell r="N2205">
            <v>17</v>
          </cell>
        </row>
        <row r="2206">
          <cell r="E2206">
            <v>2380</v>
          </cell>
          <cell r="N2206">
            <v>17</v>
          </cell>
        </row>
        <row r="2207">
          <cell r="E2207">
            <v>2202</v>
          </cell>
          <cell r="N2207">
            <v>17</v>
          </cell>
        </row>
        <row r="2208">
          <cell r="E2208">
            <v>2350</v>
          </cell>
          <cell r="N2208">
            <v>17</v>
          </cell>
        </row>
        <row r="2209">
          <cell r="E2209">
            <v>2213</v>
          </cell>
          <cell r="N2209">
            <v>17</v>
          </cell>
        </row>
        <row r="2210">
          <cell r="E2210">
            <v>2217</v>
          </cell>
          <cell r="N2210">
            <v>17</v>
          </cell>
        </row>
        <row r="2211">
          <cell r="E2211">
            <v>2298</v>
          </cell>
          <cell r="N2211">
            <v>17</v>
          </cell>
        </row>
        <row r="2212">
          <cell r="E2212">
            <v>2299</v>
          </cell>
          <cell r="N2212">
            <v>17</v>
          </cell>
        </row>
        <row r="2213">
          <cell r="E2213">
            <v>2213</v>
          </cell>
          <cell r="N2213">
            <v>17</v>
          </cell>
        </row>
        <row r="2214">
          <cell r="E2214">
            <v>2240</v>
          </cell>
          <cell r="N2214">
            <v>17</v>
          </cell>
        </row>
        <row r="2215">
          <cell r="E2215">
            <v>2240</v>
          </cell>
          <cell r="N2215">
            <v>17</v>
          </cell>
        </row>
        <row r="2216">
          <cell r="E2216">
            <v>2273</v>
          </cell>
          <cell r="N2216">
            <v>17</v>
          </cell>
        </row>
        <row r="2217">
          <cell r="E2217">
            <v>2323</v>
          </cell>
          <cell r="N2217">
            <v>17</v>
          </cell>
        </row>
        <row r="2218">
          <cell r="E2218">
            <v>2373</v>
          </cell>
          <cell r="N2218">
            <v>17</v>
          </cell>
        </row>
        <row r="2219">
          <cell r="E2219">
            <v>2301</v>
          </cell>
          <cell r="N2219">
            <v>17</v>
          </cell>
        </row>
        <row r="2220">
          <cell r="E2220">
            <v>2209</v>
          </cell>
          <cell r="N2220">
            <v>17</v>
          </cell>
        </row>
        <row r="2221">
          <cell r="E2221">
            <v>2289</v>
          </cell>
          <cell r="N2221">
            <v>17</v>
          </cell>
        </row>
        <row r="2222">
          <cell r="E2222">
            <v>2904</v>
          </cell>
          <cell r="N2222">
            <v>18</v>
          </cell>
        </row>
        <row r="2223">
          <cell r="E2223">
            <v>2175</v>
          </cell>
          <cell r="N2223">
            <v>18</v>
          </cell>
        </row>
        <row r="2224">
          <cell r="E2224">
            <v>2201</v>
          </cell>
          <cell r="N2224">
            <v>18</v>
          </cell>
        </row>
        <row r="2225">
          <cell r="E2225">
            <v>2333</v>
          </cell>
          <cell r="N2225">
            <v>18</v>
          </cell>
        </row>
        <row r="2226">
          <cell r="E2226">
            <v>2335</v>
          </cell>
          <cell r="N2226">
            <v>18</v>
          </cell>
        </row>
        <row r="2227">
          <cell r="E2227">
            <v>2334</v>
          </cell>
          <cell r="N2227">
            <v>18</v>
          </cell>
        </row>
        <row r="2228">
          <cell r="E2228">
            <v>2332</v>
          </cell>
          <cell r="N2228">
            <v>18</v>
          </cell>
        </row>
        <row r="2229">
          <cell r="E2229">
            <v>2248</v>
          </cell>
          <cell r="N2229">
            <v>18</v>
          </cell>
        </row>
        <row r="2230">
          <cell r="E2230">
            <v>2886</v>
          </cell>
          <cell r="N2230">
            <v>18</v>
          </cell>
        </row>
        <row r="2231">
          <cell r="E2231">
            <v>1492</v>
          </cell>
          <cell r="N2231">
            <v>18</v>
          </cell>
        </row>
        <row r="2232">
          <cell r="E2232">
            <v>1493</v>
          </cell>
          <cell r="N2232">
            <v>18</v>
          </cell>
        </row>
        <row r="2233">
          <cell r="E2233">
            <v>1494</v>
          </cell>
          <cell r="N2233">
            <v>18</v>
          </cell>
        </row>
        <row r="2234">
          <cell r="E2234">
            <v>2618</v>
          </cell>
          <cell r="N2234">
            <v>18</v>
          </cell>
        </row>
        <row r="2235">
          <cell r="E2235">
            <v>2283</v>
          </cell>
          <cell r="N2235">
            <v>18</v>
          </cell>
        </row>
        <row r="2236">
          <cell r="E2236">
            <v>2180</v>
          </cell>
          <cell r="N2236">
            <v>18</v>
          </cell>
        </row>
        <row r="2237">
          <cell r="E2237">
            <v>2180</v>
          </cell>
          <cell r="N2237">
            <v>18</v>
          </cell>
        </row>
        <row r="2238">
          <cell r="E2238">
            <v>2180</v>
          </cell>
          <cell r="N2238">
            <v>18</v>
          </cell>
        </row>
        <row r="2239">
          <cell r="E2239">
            <v>2176</v>
          </cell>
          <cell r="N2239">
            <v>18</v>
          </cell>
        </row>
        <row r="2240">
          <cell r="E2240">
            <v>2175</v>
          </cell>
          <cell r="N2240">
            <v>18</v>
          </cell>
        </row>
        <row r="2241">
          <cell r="E2241">
            <v>2613</v>
          </cell>
          <cell r="N2241">
            <v>18</v>
          </cell>
        </row>
        <row r="2242">
          <cell r="E2242">
            <v>2217</v>
          </cell>
          <cell r="N2242">
            <v>18</v>
          </cell>
        </row>
        <row r="2243">
          <cell r="E2243">
            <v>2217</v>
          </cell>
          <cell r="N2243">
            <v>18</v>
          </cell>
        </row>
        <row r="2244">
          <cell r="E2244">
            <v>2196</v>
          </cell>
          <cell r="N2244">
            <v>18</v>
          </cell>
        </row>
        <row r="2245">
          <cell r="E2245">
            <v>2196</v>
          </cell>
          <cell r="N2245">
            <v>18</v>
          </cell>
        </row>
        <row r="2246">
          <cell r="E2246">
            <v>2201</v>
          </cell>
          <cell r="N2246">
            <v>18</v>
          </cell>
        </row>
        <row r="2247">
          <cell r="E2247">
            <v>2201</v>
          </cell>
          <cell r="N2247">
            <v>18</v>
          </cell>
        </row>
        <row r="2248">
          <cell r="E2248">
            <v>2202</v>
          </cell>
          <cell r="N2248">
            <v>18</v>
          </cell>
        </row>
        <row r="2249">
          <cell r="E2249">
            <v>2373</v>
          </cell>
          <cell r="N2249">
            <v>18</v>
          </cell>
        </row>
        <row r="2250">
          <cell r="E2250">
            <v>2373</v>
          </cell>
          <cell r="N2250">
            <v>18</v>
          </cell>
        </row>
        <row r="2251">
          <cell r="E2251">
            <v>2373</v>
          </cell>
          <cell r="N2251">
            <v>18</v>
          </cell>
        </row>
        <row r="2252">
          <cell r="E2252">
            <v>2373</v>
          </cell>
          <cell r="N2252">
            <v>18</v>
          </cell>
        </row>
        <row r="2253">
          <cell r="E2253">
            <v>2370</v>
          </cell>
          <cell r="N2253">
            <v>18</v>
          </cell>
        </row>
        <row r="2254">
          <cell r="E2254">
            <v>2957</v>
          </cell>
          <cell r="N2254">
            <v>18</v>
          </cell>
        </row>
        <row r="2255">
          <cell r="E2255">
            <v>2957</v>
          </cell>
          <cell r="N2255">
            <v>18</v>
          </cell>
        </row>
        <row r="2256">
          <cell r="E2256">
            <v>2958</v>
          </cell>
          <cell r="N2256">
            <v>18</v>
          </cell>
        </row>
        <row r="2257">
          <cell r="E2257">
            <v>2213</v>
          </cell>
          <cell r="N2257">
            <v>18</v>
          </cell>
        </row>
        <row r="2258">
          <cell r="E2258">
            <v>2320</v>
          </cell>
          <cell r="N2258">
            <v>18</v>
          </cell>
        </row>
        <row r="2259">
          <cell r="E2259">
            <v>2425</v>
          </cell>
          <cell r="N2259">
            <v>18</v>
          </cell>
        </row>
        <row r="2260">
          <cell r="E2260">
            <v>2337</v>
          </cell>
          <cell r="N2260">
            <v>18</v>
          </cell>
        </row>
        <row r="2261">
          <cell r="E2261">
            <v>2380</v>
          </cell>
          <cell r="N2261">
            <v>18</v>
          </cell>
        </row>
        <row r="2262">
          <cell r="E2262">
            <v>2299</v>
          </cell>
          <cell r="N2262">
            <v>18</v>
          </cell>
        </row>
        <row r="2263">
          <cell r="E2263">
            <v>2209</v>
          </cell>
          <cell r="N2263">
            <v>18</v>
          </cell>
        </row>
        <row r="2264">
          <cell r="E2264">
            <v>2209</v>
          </cell>
          <cell r="N2264">
            <v>18</v>
          </cell>
        </row>
        <row r="2265">
          <cell r="E2265">
            <v>2209</v>
          </cell>
          <cell r="N2265">
            <v>18</v>
          </cell>
        </row>
        <row r="2266">
          <cell r="E2266">
            <v>2209</v>
          </cell>
          <cell r="N2266">
            <v>18</v>
          </cell>
        </row>
        <row r="2267">
          <cell r="E2267">
            <v>2240</v>
          </cell>
          <cell r="N2267">
            <v>18</v>
          </cell>
        </row>
        <row r="2268">
          <cell r="E2268">
            <v>2250</v>
          </cell>
          <cell r="N2268">
            <v>18</v>
          </cell>
        </row>
        <row r="2269">
          <cell r="E2269">
            <v>2273</v>
          </cell>
          <cell r="N2269">
            <v>18</v>
          </cell>
        </row>
        <row r="2270">
          <cell r="E2270">
            <v>2187</v>
          </cell>
          <cell r="N2270">
            <v>18</v>
          </cell>
        </row>
        <row r="2271">
          <cell r="E2271">
            <v>2187</v>
          </cell>
          <cell r="N2271">
            <v>18</v>
          </cell>
        </row>
        <row r="2272">
          <cell r="E2272">
            <v>2187</v>
          </cell>
          <cell r="N2272">
            <v>18</v>
          </cell>
        </row>
        <row r="2273">
          <cell r="E2273">
            <v>2187</v>
          </cell>
          <cell r="N2273">
            <v>18</v>
          </cell>
        </row>
        <row r="2274">
          <cell r="E2274">
            <v>2187</v>
          </cell>
          <cell r="N2274">
            <v>18</v>
          </cell>
        </row>
        <row r="2275">
          <cell r="E2275">
            <v>2288</v>
          </cell>
          <cell r="N2275">
            <v>18</v>
          </cell>
        </row>
        <row r="2276">
          <cell r="E2276">
            <v>2336</v>
          </cell>
          <cell r="N2276">
            <v>18</v>
          </cell>
        </row>
        <row r="2277">
          <cell r="E2277">
            <v>2336</v>
          </cell>
          <cell r="N2277">
            <v>18</v>
          </cell>
        </row>
        <row r="2278">
          <cell r="E2278">
            <v>2336</v>
          </cell>
          <cell r="N2278">
            <v>18</v>
          </cell>
        </row>
        <row r="2279">
          <cell r="E2279">
            <v>2350</v>
          </cell>
          <cell r="N2279">
            <v>18</v>
          </cell>
        </row>
        <row r="2280">
          <cell r="E2280">
            <v>2175</v>
          </cell>
          <cell r="N2280">
            <v>18</v>
          </cell>
        </row>
        <row r="2281">
          <cell r="E2281">
            <v>2176</v>
          </cell>
          <cell r="N2281">
            <v>18</v>
          </cell>
        </row>
        <row r="2282">
          <cell r="E2282">
            <v>2180</v>
          </cell>
          <cell r="N2282">
            <v>18</v>
          </cell>
        </row>
        <row r="2283">
          <cell r="E2283">
            <v>2187</v>
          </cell>
          <cell r="N2283">
            <v>18</v>
          </cell>
        </row>
        <row r="2284">
          <cell r="E2284">
            <v>2288</v>
          </cell>
          <cell r="N2284">
            <v>18</v>
          </cell>
        </row>
        <row r="2285">
          <cell r="E2285">
            <v>2332</v>
          </cell>
          <cell r="N2285">
            <v>18</v>
          </cell>
        </row>
        <row r="2286">
          <cell r="E2286">
            <v>2336</v>
          </cell>
          <cell r="N2286">
            <v>18</v>
          </cell>
        </row>
        <row r="2287">
          <cell r="E2287">
            <v>2337</v>
          </cell>
          <cell r="N2287">
            <v>18</v>
          </cell>
        </row>
        <row r="2288">
          <cell r="E2288">
            <v>2175</v>
          </cell>
          <cell r="N2288">
            <v>18</v>
          </cell>
        </row>
        <row r="2289">
          <cell r="E2289">
            <v>2180</v>
          </cell>
          <cell r="N2289">
            <v>18</v>
          </cell>
        </row>
        <row r="2290">
          <cell r="E2290">
            <v>2187</v>
          </cell>
          <cell r="N2290">
            <v>18</v>
          </cell>
        </row>
        <row r="2291">
          <cell r="E2291">
            <v>2209</v>
          </cell>
          <cell r="N2291">
            <v>18</v>
          </cell>
        </row>
        <row r="2292">
          <cell r="E2292">
            <v>2191</v>
          </cell>
          <cell r="N2292">
            <v>18</v>
          </cell>
        </row>
        <row r="2293">
          <cell r="E2293">
            <v>2213</v>
          </cell>
          <cell r="N2293">
            <v>18</v>
          </cell>
        </row>
        <row r="2294">
          <cell r="E2294">
            <v>2337</v>
          </cell>
          <cell r="N2294">
            <v>18</v>
          </cell>
        </row>
        <row r="2295">
          <cell r="E2295">
            <v>2350</v>
          </cell>
          <cell r="N2295">
            <v>18</v>
          </cell>
        </row>
        <row r="2296">
          <cell r="E2296">
            <v>2209</v>
          </cell>
          <cell r="N2296">
            <v>18</v>
          </cell>
        </row>
        <row r="2297">
          <cell r="E2297">
            <v>2221</v>
          </cell>
          <cell r="N2297">
            <v>18</v>
          </cell>
        </row>
        <row r="2298">
          <cell r="E2298">
            <v>2175</v>
          </cell>
          <cell r="N2298">
            <v>18</v>
          </cell>
        </row>
        <row r="2299">
          <cell r="E2299">
            <v>2201</v>
          </cell>
          <cell r="N2299">
            <v>18</v>
          </cell>
        </row>
        <row r="2300">
          <cell r="E2300">
            <v>2332</v>
          </cell>
          <cell r="N2300">
            <v>18</v>
          </cell>
        </row>
        <row r="2301">
          <cell r="E2301">
            <v>2333</v>
          </cell>
          <cell r="N2301">
            <v>18</v>
          </cell>
        </row>
        <row r="2302">
          <cell r="E2302">
            <v>2337</v>
          </cell>
          <cell r="N2302">
            <v>18</v>
          </cell>
        </row>
        <row r="2303">
          <cell r="E2303">
            <v>2175</v>
          </cell>
          <cell r="N2303">
            <v>18</v>
          </cell>
        </row>
        <row r="2304">
          <cell r="E2304">
            <v>2201</v>
          </cell>
          <cell r="N2304">
            <v>18</v>
          </cell>
        </row>
        <row r="2305">
          <cell r="E2305">
            <v>2288</v>
          </cell>
          <cell r="N2305">
            <v>18</v>
          </cell>
        </row>
        <row r="2306">
          <cell r="E2306">
            <v>2288</v>
          </cell>
          <cell r="N2306">
            <v>18</v>
          </cell>
        </row>
        <row r="2307">
          <cell r="E2307">
            <v>2187</v>
          </cell>
          <cell r="N2307">
            <v>18</v>
          </cell>
        </row>
        <row r="2308">
          <cell r="E2308">
            <v>2209</v>
          </cell>
          <cell r="N2308">
            <v>18</v>
          </cell>
        </row>
        <row r="2309">
          <cell r="E2309">
            <v>2350</v>
          </cell>
          <cell r="N2309">
            <v>18</v>
          </cell>
        </row>
        <row r="2310">
          <cell r="E2310">
            <v>2175</v>
          </cell>
          <cell r="N2310">
            <v>18</v>
          </cell>
        </row>
        <row r="2311">
          <cell r="E2311">
            <v>2337</v>
          </cell>
          <cell r="N2311">
            <v>18</v>
          </cell>
        </row>
        <row r="2312">
          <cell r="E2312">
            <v>2180</v>
          </cell>
          <cell r="N2312">
            <v>18</v>
          </cell>
        </row>
        <row r="2313">
          <cell r="E2313">
            <v>2287</v>
          </cell>
          <cell r="N2313">
            <v>19</v>
          </cell>
        </row>
        <row r="2314">
          <cell r="E2314">
            <v>2174</v>
          </cell>
          <cell r="N2314">
            <v>19</v>
          </cell>
        </row>
        <row r="2315">
          <cell r="E2315">
            <v>2323</v>
          </cell>
          <cell r="N2315">
            <v>19</v>
          </cell>
        </row>
        <row r="2316">
          <cell r="E2316">
            <v>2320</v>
          </cell>
          <cell r="N2316">
            <v>19</v>
          </cell>
        </row>
        <row r="2317">
          <cell r="E2317">
            <v>2335</v>
          </cell>
          <cell r="N2317">
            <v>19</v>
          </cell>
        </row>
        <row r="2318">
          <cell r="E2318">
            <v>2248</v>
          </cell>
          <cell r="N2318">
            <v>19</v>
          </cell>
        </row>
        <row r="2319">
          <cell r="E2319">
            <v>2283</v>
          </cell>
          <cell r="N2319">
            <v>19</v>
          </cell>
        </row>
        <row r="2320">
          <cell r="E2320">
            <v>2175</v>
          </cell>
          <cell r="N2320">
            <v>19</v>
          </cell>
        </row>
        <row r="2321">
          <cell r="E2321">
            <v>2175</v>
          </cell>
          <cell r="N2321">
            <v>19</v>
          </cell>
        </row>
        <row r="2322">
          <cell r="E2322">
            <v>2613</v>
          </cell>
          <cell r="N2322">
            <v>19</v>
          </cell>
        </row>
        <row r="2323">
          <cell r="E2323">
            <v>2191</v>
          </cell>
          <cell r="N2323">
            <v>19</v>
          </cell>
        </row>
        <row r="2324">
          <cell r="E2324">
            <v>2196</v>
          </cell>
          <cell r="N2324">
            <v>19</v>
          </cell>
        </row>
        <row r="2325">
          <cell r="E2325">
            <v>2196</v>
          </cell>
          <cell r="N2325">
            <v>19</v>
          </cell>
        </row>
        <row r="2326">
          <cell r="E2326">
            <v>2201</v>
          </cell>
          <cell r="N2326">
            <v>19</v>
          </cell>
        </row>
        <row r="2327">
          <cell r="E2327">
            <v>2373</v>
          </cell>
          <cell r="N2327">
            <v>19</v>
          </cell>
        </row>
        <row r="2328">
          <cell r="E2328">
            <v>2373</v>
          </cell>
          <cell r="N2328">
            <v>19</v>
          </cell>
        </row>
        <row r="2329">
          <cell r="E2329">
            <v>2367</v>
          </cell>
          <cell r="N2329">
            <v>19</v>
          </cell>
        </row>
        <row r="2330">
          <cell r="E2330">
            <v>2957</v>
          </cell>
          <cell r="N2330">
            <v>19</v>
          </cell>
        </row>
        <row r="2331">
          <cell r="E2331">
            <v>2957</v>
          </cell>
          <cell r="N2331">
            <v>19</v>
          </cell>
        </row>
        <row r="2332">
          <cell r="E2332">
            <v>2958</v>
          </cell>
          <cell r="N2332">
            <v>19</v>
          </cell>
        </row>
        <row r="2333">
          <cell r="E2333">
            <v>2958</v>
          </cell>
          <cell r="N2333">
            <v>19</v>
          </cell>
        </row>
        <row r="2334">
          <cell r="E2334">
            <v>2323</v>
          </cell>
          <cell r="N2334">
            <v>19</v>
          </cell>
        </row>
        <row r="2335">
          <cell r="E2335">
            <v>2323</v>
          </cell>
          <cell r="N2335">
            <v>19</v>
          </cell>
        </row>
        <row r="2336">
          <cell r="E2336">
            <v>2323</v>
          </cell>
          <cell r="N2336">
            <v>19</v>
          </cell>
        </row>
        <row r="2337">
          <cell r="E2337">
            <v>2320</v>
          </cell>
          <cell r="N2337">
            <v>19</v>
          </cell>
        </row>
        <row r="2338">
          <cell r="E2338">
            <v>2425</v>
          </cell>
          <cell r="N2338">
            <v>19</v>
          </cell>
        </row>
        <row r="2339">
          <cell r="E2339">
            <v>2425</v>
          </cell>
          <cell r="N2339">
            <v>19</v>
          </cell>
        </row>
        <row r="2340">
          <cell r="E2340">
            <v>2335</v>
          </cell>
          <cell r="N2340">
            <v>19</v>
          </cell>
        </row>
        <row r="2341">
          <cell r="E2341">
            <v>2209</v>
          </cell>
          <cell r="N2341">
            <v>19</v>
          </cell>
        </row>
        <row r="2342">
          <cell r="E2342">
            <v>2209</v>
          </cell>
          <cell r="N2342">
            <v>19</v>
          </cell>
        </row>
        <row r="2343">
          <cell r="E2343">
            <v>2209</v>
          </cell>
          <cell r="N2343">
            <v>19</v>
          </cell>
        </row>
        <row r="2344">
          <cell r="E2344">
            <v>2240</v>
          </cell>
          <cell r="N2344">
            <v>19</v>
          </cell>
        </row>
        <row r="2345">
          <cell r="E2345">
            <v>2240</v>
          </cell>
          <cell r="N2345">
            <v>19</v>
          </cell>
        </row>
        <row r="2346">
          <cell r="E2346">
            <v>2205</v>
          </cell>
          <cell r="N2346">
            <v>19</v>
          </cell>
        </row>
        <row r="2347">
          <cell r="E2347">
            <v>2288</v>
          </cell>
          <cell r="N2347">
            <v>19</v>
          </cell>
        </row>
        <row r="2348">
          <cell r="E2348">
            <v>2336</v>
          </cell>
          <cell r="N2348">
            <v>19</v>
          </cell>
        </row>
        <row r="2349">
          <cell r="E2349">
            <v>3145</v>
          </cell>
          <cell r="N2349">
            <v>19</v>
          </cell>
        </row>
        <row r="2350">
          <cell r="E2350">
            <v>2679</v>
          </cell>
          <cell r="N2350">
            <v>19</v>
          </cell>
        </row>
        <row r="2351">
          <cell r="E2351">
            <v>2680</v>
          </cell>
          <cell r="N2351">
            <v>19</v>
          </cell>
        </row>
        <row r="2352">
          <cell r="E2352">
            <v>2684</v>
          </cell>
          <cell r="N2352">
            <v>19</v>
          </cell>
        </row>
        <row r="2353">
          <cell r="E2353">
            <v>2690</v>
          </cell>
          <cell r="N2353">
            <v>19</v>
          </cell>
        </row>
        <row r="2354">
          <cell r="E2354">
            <v>2180</v>
          </cell>
          <cell r="N2354">
            <v>19</v>
          </cell>
        </row>
        <row r="2355">
          <cell r="E2355">
            <v>2176</v>
          </cell>
          <cell r="N2355">
            <v>19</v>
          </cell>
        </row>
        <row r="2356">
          <cell r="E2356">
            <v>2175</v>
          </cell>
          <cell r="N2356">
            <v>19</v>
          </cell>
        </row>
        <row r="2357">
          <cell r="E2357">
            <v>2189</v>
          </cell>
          <cell r="N2357">
            <v>19</v>
          </cell>
        </row>
        <row r="2358">
          <cell r="E2358">
            <v>2217</v>
          </cell>
          <cell r="N2358">
            <v>19</v>
          </cell>
        </row>
        <row r="2359">
          <cell r="E2359">
            <v>2190</v>
          </cell>
          <cell r="N2359">
            <v>19</v>
          </cell>
        </row>
        <row r="2360">
          <cell r="E2360">
            <v>2193</v>
          </cell>
          <cell r="N2360">
            <v>19</v>
          </cell>
        </row>
        <row r="2361">
          <cell r="E2361">
            <v>2196</v>
          </cell>
          <cell r="N2361">
            <v>19</v>
          </cell>
        </row>
        <row r="2362">
          <cell r="E2362">
            <v>2373</v>
          </cell>
          <cell r="N2362">
            <v>19</v>
          </cell>
        </row>
        <row r="2363">
          <cell r="E2363">
            <v>2372</v>
          </cell>
          <cell r="N2363">
            <v>19</v>
          </cell>
        </row>
        <row r="2364">
          <cell r="E2364">
            <v>2956</v>
          </cell>
          <cell r="N2364">
            <v>19</v>
          </cell>
        </row>
        <row r="2365">
          <cell r="E2365">
            <v>2957</v>
          </cell>
          <cell r="N2365">
            <v>19</v>
          </cell>
        </row>
        <row r="2366">
          <cell r="E2366">
            <v>2333</v>
          </cell>
          <cell r="N2366">
            <v>19</v>
          </cell>
        </row>
        <row r="2367">
          <cell r="E2367">
            <v>2335</v>
          </cell>
          <cell r="N2367">
            <v>19</v>
          </cell>
        </row>
        <row r="2368">
          <cell r="E2368">
            <v>2334</v>
          </cell>
          <cell r="N2368">
            <v>19</v>
          </cell>
        </row>
        <row r="2369">
          <cell r="E2369">
            <v>2299</v>
          </cell>
          <cell r="N2369">
            <v>19</v>
          </cell>
        </row>
        <row r="2370">
          <cell r="E2370">
            <v>2240</v>
          </cell>
          <cell r="N2370">
            <v>19</v>
          </cell>
        </row>
        <row r="2371">
          <cell r="E2371">
            <v>2240</v>
          </cell>
          <cell r="N2371">
            <v>19</v>
          </cell>
        </row>
        <row r="2372">
          <cell r="E2372">
            <v>2649</v>
          </cell>
          <cell r="N2372">
            <v>19</v>
          </cell>
        </row>
        <row r="2373">
          <cell r="E2373">
            <v>2203</v>
          </cell>
          <cell r="N2373">
            <v>19</v>
          </cell>
        </row>
        <row r="2374">
          <cell r="E2374">
            <v>2288</v>
          </cell>
          <cell r="N2374">
            <v>19</v>
          </cell>
        </row>
        <row r="2375">
          <cell r="E2375">
            <v>2336</v>
          </cell>
          <cell r="N2375">
            <v>19</v>
          </cell>
        </row>
        <row r="2376">
          <cell r="E2376">
            <v>2323</v>
          </cell>
          <cell r="N2376">
            <v>19</v>
          </cell>
        </row>
        <row r="2377">
          <cell r="E2377">
            <v>2957</v>
          </cell>
          <cell r="N2377">
            <v>19</v>
          </cell>
        </row>
        <row r="2378">
          <cell r="E2378">
            <v>2886</v>
          </cell>
          <cell r="N2378">
            <v>19</v>
          </cell>
        </row>
        <row r="2379">
          <cell r="E2379">
            <v>2202</v>
          </cell>
          <cell r="N2379">
            <v>19</v>
          </cell>
        </row>
        <row r="2380">
          <cell r="E2380">
            <v>2240</v>
          </cell>
          <cell r="N2380">
            <v>19</v>
          </cell>
        </row>
        <row r="2381">
          <cell r="E2381">
            <v>3345</v>
          </cell>
          <cell r="N2381">
            <v>19</v>
          </cell>
        </row>
        <row r="2382">
          <cell r="E2382">
            <v>2175</v>
          </cell>
          <cell r="N2382">
            <v>19</v>
          </cell>
        </row>
        <row r="2383">
          <cell r="E2383">
            <v>2180</v>
          </cell>
          <cell r="N2383">
            <v>19</v>
          </cell>
        </row>
        <row r="2384">
          <cell r="E2384">
            <v>2209</v>
          </cell>
          <cell r="N2384">
            <v>19</v>
          </cell>
        </row>
        <row r="2385">
          <cell r="E2385">
            <v>2336</v>
          </cell>
          <cell r="N2385">
            <v>19</v>
          </cell>
        </row>
        <row r="2386">
          <cell r="E2386">
            <v>2950</v>
          </cell>
          <cell r="N2386">
            <v>19</v>
          </cell>
        </row>
        <row r="2387">
          <cell r="E2387">
            <v>2240</v>
          </cell>
          <cell r="N2387">
            <v>19</v>
          </cell>
        </row>
        <row r="2388">
          <cell r="E2388">
            <v>2283</v>
          </cell>
          <cell r="N2388">
            <v>19</v>
          </cell>
        </row>
        <row r="2389">
          <cell r="E2389">
            <v>2187</v>
          </cell>
          <cell r="N2389">
            <v>19</v>
          </cell>
        </row>
        <row r="2390">
          <cell r="E2390">
            <v>2213</v>
          </cell>
          <cell r="N2390">
            <v>19</v>
          </cell>
        </row>
        <row r="2391">
          <cell r="E2391">
            <v>2380</v>
          </cell>
          <cell r="N2391">
            <v>19</v>
          </cell>
        </row>
        <row r="2392">
          <cell r="E2392">
            <v>2180</v>
          </cell>
          <cell r="N2392">
            <v>19</v>
          </cell>
        </row>
        <row r="2393">
          <cell r="E2393">
            <v>2180</v>
          </cell>
          <cell r="N2393">
            <v>19</v>
          </cell>
        </row>
        <row r="2394">
          <cell r="E2394">
            <v>2201</v>
          </cell>
          <cell r="N2394">
            <v>19</v>
          </cell>
        </row>
        <row r="2395">
          <cell r="E2395">
            <v>2240</v>
          </cell>
          <cell r="N2395">
            <v>19</v>
          </cell>
        </row>
        <row r="2396">
          <cell r="E2396">
            <v>2283</v>
          </cell>
          <cell r="N2396">
            <v>19</v>
          </cell>
        </row>
        <row r="2397">
          <cell r="E2397">
            <v>2288</v>
          </cell>
          <cell r="N2397">
            <v>19</v>
          </cell>
        </row>
        <row r="2398">
          <cell r="E2398">
            <v>2333</v>
          </cell>
          <cell r="N2398">
            <v>19</v>
          </cell>
        </row>
        <row r="2399">
          <cell r="E2399">
            <v>2336</v>
          </cell>
          <cell r="N2399">
            <v>19</v>
          </cell>
        </row>
        <row r="2400">
          <cell r="E2400">
            <v>2337</v>
          </cell>
          <cell r="N2400">
            <v>19</v>
          </cell>
        </row>
        <row r="2401">
          <cell r="E2401">
            <v>2380</v>
          </cell>
          <cell r="N2401">
            <v>19</v>
          </cell>
        </row>
        <row r="2402">
          <cell r="E2402">
            <v>2425</v>
          </cell>
          <cell r="N2402">
            <v>19</v>
          </cell>
        </row>
        <row r="2403">
          <cell r="E2403">
            <v>2958</v>
          </cell>
          <cell r="N2403">
            <v>19</v>
          </cell>
        </row>
        <row r="2404">
          <cell r="E2404">
            <v>3329</v>
          </cell>
          <cell r="N2404">
            <v>19</v>
          </cell>
        </row>
        <row r="2405">
          <cell r="E2405">
            <v>3345</v>
          </cell>
          <cell r="N2405">
            <v>19</v>
          </cell>
        </row>
        <row r="2406">
          <cell r="E2406">
            <v>2290</v>
          </cell>
          <cell r="N2406">
            <v>19</v>
          </cell>
        </row>
        <row r="2407">
          <cell r="E2407">
            <v>2235</v>
          </cell>
          <cell r="N2407">
            <v>19</v>
          </cell>
        </row>
        <row r="2408">
          <cell r="E2408">
            <v>2175</v>
          </cell>
          <cell r="N2408">
            <v>20</v>
          </cell>
        </row>
        <row r="2409">
          <cell r="E2409">
            <v>2192</v>
          </cell>
          <cell r="N2409">
            <v>20</v>
          </cell>
        </row>
        <row r="2410">
          <cell r="E2410">
            <v>2323</v>
          </cell>
          <cell r="N2410">
            <v>20</v>
          </cell>
        </row>
        <row r="2411">
          <cell r="E2411">
            <v>2425</v>
          </cell>
          <cell r="N2411">
            <v>20</v>
          </cell>
        </row>
        <row r="2412">
          <cell r="E2412">
            <v>2380</v>
          </cell>
          <cell r="N2412">
            <v>20</v>
          </cell>
        </row>
        <row r="2413">
          <cell r="E2413">
            <v>2273</v>
          </cell>
          <cell r="N2413">
            <v>20</v>
          </cell>
        </row>
        <row r="2414">
          <cell r="E2414">
            <v>2187</v>
          </cell>
          <cell r="N2414">
            <v>20</v>
          </cell>
        </row>
        <row r="2415">
          <cell r="E2415">
            <v>2950</v>
          </cell>
          <cell r="N2415">
            <v>20</v>
          </cell>
        </row>
        <row r="2416">
          <cell r="E2416">
            <v>3329</v>
          </cell>
          <cell r="N2416">
            <v>20</v>
          </cell>
        </row>
        <row r="2417">
          <cell r="E2417">
            <v>2202</v>
          </cell>
          <cell r="N2417">
            <v>20</v>
          </cell>
        </row>
        <row r="2418">
          <cell r="E2418">
            <v>2886</v>
          </cell>
          <cell r="N2418">
            <v>20</v>
          </cell>
        </row>
        <row r="2419">
          <cell r="E2419">
            <v>2337</v>
          </cell>
          <cell r="N2419">
            <v>20</v>
          </cell>
        </row>
        <row r="2420">
          <cell r="E2420">
            <v>2248</v>
          </cell>
          <cell r="N2420">
            <v>20</v>
          </cell>
        </row>
        <row r="2421">
          <cell r="E2421">
            <v>2333</v>
          </cell>
          <cell r="N2421">
            <v>20</v>
          </cell>
        </row>
        <row r="2422">
          <cell r="E2422">
            <v>2380</v>
          </cell>
          <cell r="N2422">
            <v>20</v>
          </cell>
        </row>
        <row r="2423">
          <cell r="E2423">
            <v>2333</v>
          </cell>
          <cell r="N2423">
            <v>20</v>
          </cell>
        </row>
        <row r="2424">
          <cell r="E2424">
            <v>2380</v>
          </cell>
          <cell r="N2424">
            <v>20</v>
          </cell>
        </row>
        <row r="2425">
          <cell r="E2425">
            <v>2196</v>
          </cell>
          <cell r="N2425">
            <v>20</v>
          </cell>
        </row>
        <row r="2426">
          <cell r="E2426">
            <v>2196</v>
          </cell>
          <cell r="N2426">
            <v>20</v>
          </cell>
        </row>
        <row r="2427">
          <cell r="E2427">
            <v>2202</v>
          </cell>
          <cell r="N2427">
            <v>20</v>
          </cell>
        </row>
        <row r="2428">
          <cell r="E2428">
            <v>2202</v>
          </cell>
          <cell r="N2428">
            <v>21</v>
          </cell>
        </row>
        <row r="2429">
          <cell r="E2429">
            <v>2350</v>
          </cell>
          <cell r="N2429">
            <v>21</v>
          </cell>
        </row>
        <row r="2430">
          <cell r="E2430">
            <v>2240</v>
          </cell>
          <cell r="N2430">
            <v>21</v>
          </cell>
        </row>
        <row r="2431">
          <cell r="E2431">
            <v>2187</v>
          </cell>
          <cell r="N2431">
            <v>21</v>
          </cell>
        </row>
        <row r="2432">
          <cell r="E2432">
            <v>2352</v>
          </cell>
          <cell r="N2432">
            <v>21</v>
          </cell>
        </row>
        <row r="2433">
          <cell r="E2433">
            <v>2209</v>
          </cell>
          <cell r="N2433">
            <v>21</v>
          </cell>
        </row>
        <row r="2434">
          <cell r="E2434">
            <v>2240</v>
          </cell>
          <cell r="N2434">
            <v>21</v>
          </cell>
        </row>
        <row r="2435">
          <cell r="E2435">
            <v>2608</v>
          </cell>
          <cell r="N2435">
            <v>21</v>
          </cell>
        </row>
        <row r="2436">
          <cell r="E2436">
            <v>2240</v>
          </cell>
          <cell r="N2436">
            <v>21</v>
          </cell>
        </row>
        <row r="2437">
          <cell r="E2437">
            <v>2248</v>
          </cell>
          <cell r="N2437">
            <v>21</v>
          </cell>
        </row>
        <row r="2438">
          <cell r="E2438">
            <v>2332</v>
          </cell>
          <cell r="N2438">
            <v>21</v>
          </cell>
        </row>
        <row r="2439">
          <cell r="E2439">
            <v>2333</v>
          </cell>
          <cell r="N2439">
            <v>21</v>
          </cell>
        </row>
        <row r="2440">
          <cell r="E2440">
            <v>2380</v>
          </cell>
          <cell r="N2440">
            <v>21</v>
          </cell>
        </row>
        <row r="2441">
          <cell r="E2441">
            <v>2958</v>
          </cell>
          <cell r="N2441">
            <v>21</v>
          </cell>
        </row>
        <row r="2442">
          <cell r="E2442">
            <v>3329</v>
          </cell>
          <cell r="N2442">
            <v>21</v>
          </cell>
        </row>
        <row r="2443">
          <cell r="E2443">
            <v>3345</v>
          </cell>
          <cell r="N2443">
            <v>21</v>
          </cell>
        </row>
        <row r="2444">
          <cell r="E2444">
            <v>2868</v>
          </cell>
          <cell r="N2444">
            <v>21</v>
          </cell>
        </row>
        <row r="2445">
          <cell r="E2445">
            <v>2868</v>
          </cell>
          <cell r="N2445">
            <v>21</v>
          </cell>
        </row>
        <row r="2446">
          <cell r="E2446">
            <v>2945</v>
          </cell>
          <cell r="N2446">
            <v>21</v>
          </cell>
        </row>
        <row r="2447">
          <cell r="E2447">
            <v>2607</v>
          </cell>
          <cell r="N2447">
            <v>21</v>
          </cell>
        </row>
        <row r="2448">
          <cell r="E2448">
            <v>2611</v>
          </cell>
          <cell r="N2448">
            <v>21</v>
          </cell>
        </row>
        <row r="2449">
          <cell r="E2449">
            <v>2658</v>
          </cell>
          <cell r="N2449">
            <v>21</v>
          </cell>
        </row>
        <row r="2450">
          <cell r="E2450">
            <v>2658</v>
          </cell>
          <cell r="N2450">
            <v>21</v>
          </cell>
        </row>
        <row r="2451">
          <cell r="E2451">
            <v>2196</v>
          </cell>
          <cell r="N2451">
            <v>21</v>
          </cell>
        </row>
        <row r="2452">
          <cell r="E2452">
            <v>2199</v>
          </cell>
          <cell r="N2452">
            <v>21</v>
          </cell>
        </row>
        <row r="2453">
          <cell r="E2453">
            <v>2209</v>
          </cell>
          <cell r="N2453">
            <v>21</v>
          </cell>
        </row>
        <row r="2454">
          <cell r="E2454">
            <v>2220</v>
          </cell>
          <cell r="N2454">
            <v>21</v>
          </cell>
        </row>
        <row r="2455">
          <cell r="E2455">
            <v>2221</v>
          </cell>
          <cell r="N2455">
            <v>21</v>
          </cell>
        </row>
        <row r="2456">
          <cell r="E2456">
            <v>2222</v>
          </cell>
          <cell r="N2456">
            <v>21</v>
          </cell>
        </row>
        <row r="2457">
          <cell r="E2457">
            <v>2240</v>
          </cell>
          <cell r="N2457">
            <v>21</v>
          </cell>
        </row>
        <row r="2458">
          <cell r="E2458">
            <v>2366</v>
          </cell>
          <cell r="N2458">
            <v>21</v>
          </cell>
        </row>
        <row r="2459">
          <cell r="E2459">
            <v>2957</v>
          </cell>
          <cell r="N2459">
            <v>21</v>
          </cell>
        </row>
        <row r="2460">
          <cell r="E2460">
            <v>3286</v>
          </cell>
          <cell r="N2460">
            <v>21</v>
          </cell>
        </row>
        <row r="2461">
          <cell r="E2461">
            <v>3329</v>
          </cell>
          <cell r="N2461">
            <v>21</v>
          </cell>
        </row>
        <row r="2462">
          <cell r="E2462">
            <v>2174</v>
          </cell>
          <cell r="N2462">
            <v>22</v>
          </cell>
        </row>
        <row r="2463">
          <cell r="E2463">
            <v>2175</v>
          </cell>
          <cell r="N2463">
            <v>22</v>
          </cell>
        </row>
        <row r="2464">
          <cell r="E2464">
            <v>2176</v>
          </cell>
          <cell r="N2464">
            <v>22</v>
          </cell>
        </row>
        <row r="2465">
          <cell r="E2465">
            <v>2180</v>
          </cell>
          <cell r="N2465">
            <v>22</v>
          </cell>
        </row>
        <row r="2466">
          <cell r="E2466">
            <v>3143</v>
          </cell>
          <cell r="N2466">
            <v>23</v>
          </cell>
        </row>
        <row r="2467">
          <cell r="E2467">
            <v>3144</v>
          </cell>
          <cell r="N2467">
            <v>23</v>
          </cell>
        </row>
        <row r="2468">
          <cell r="E2468">
            <v>3139</v>
          </cell>
          <cell r="N2468">
            <v>23</v>
          </cell>
        </row>
        <row r="2469">
          <cell r="E2469">
            <v>3165</v>
          </cell>
          <cell r="N2469">
            <v>23</v>
          </cell>
        </row>
        <row r="2470">
          <cell r="E2470">
            <v>3138</v>
          </cell>
          <cell r="N2470">
            <v>23</v>
          </cell>
        </row>
        <row r="2471">
          <cell r="E2471">
            <v>3269</v>
          </cell>
          <cell r="N2471">
            <v>23</v>
          </cell>
        </row>
        <row r="2472">
          <cell r="E2472">
            <v>3212</v>
          </cell>
          <cell r="N2472">
            <v>23</v>
          </cell>
        </row>
        <row r="2473">
          <cell r="E2473">
            <v>3213</v>
          </cell>
          <cell r="N2473">
            <v>23</v>
          </cell>
        </row>
        <row r="2474">
          <cell r="E2474">
            <v>3264</v>
          </cell>
          <cell r="N2474">
            <v>23</v>
          </cell>
        </row>
        <row r="2475">
          <cell r="E2475">
            <v>3262</v>
          </cell>
          <cell r="N2475">
            <v>23</v>
          </cell>
        </row>
        <row r="2476">
          <cell r="E2476">
            <v>3263</v>
          </cell>
          <cell r="N2476">
            <v>23</v>
          </cell>
        </row>
        <row r="2477">
          <cell r="E2477">
            <v>3135</v>
          </cell>
          <cell r="N2477">
            <v>23</v>
          </cell>
        </row>
        <row r="2478">
          <cell r="E2478">
            <v>3136</v>
          </cell>
          <cell r="N2478">
            <v>23</v>
          </cell>
        </row>
        <row r="2479">
          <cell r="E2479">
            <v>3265</v>
          </cell>
          <cell r="N2479">
            <v>23</v>
          </cell>
        </row>
        <row r="2480">
          <cell r="E2480">
            <v>3266</v>
          </cell>
          <cell r="N2480">
            <v>23</v>
          </cell>
        </row>
        <row r="2481">
          <cell r="E2481">
            <v>3150</v>
          </cell>
          <cell r="N2481">
            <v>23</v>
          </cell>
        </row>
        <row r="2482">
          <cell r="E2482">
            <v>3146</v>
          </cell>
          <cell r="N2482">
            <v>23</v>
          </cell>
        </row>
        <row r="2483">
          <cell r="E2483">
            <v>3181</v>
          </cell>
          <cell r="N2483">
            <v>23</v>
          </cell>
        </row>
        <row r="2484">
          <cell r="E2484">
            <v>3124</v>
          </cell>
          <cell r="N2484">
            <v>23</v>
          </cell>
        </row>
        <row r="2485">
          <cell r="E2485">
            <v>3125</v>
          </cell>
          <cell r="N2485">
            <v>23</v>
          </cell>
        </row>
        <row r="2486">
          <cell r="E2486">
            <v>3126</v>
          </cell>
          <cell r="N2486">
            <v>23</v>
          </cell>
        </row>
        <row r="2487">
          <cell r="E2487">
            <v>2283</v>
          </cell>
          <cell r="N2487">
            <v>23</v>
          </cell>
        </row>
        <row r="2488">
          <cell r="E2488">
            <v>2295</v>
          </cell>
          <cell r="N2488">
            <v>24</v>
          </cell>
        </row>
        <row r="2489">
          <cell r="E2489">
            <v>2283</v>
          </cell>
          <cell r="N2489">
            <v>24</v>
          </cell>
        </row>
        <row r="2490">
          <cell r="E2490">
            <v>2180</v>
          </cell>
          <cell r="N2490">
            <v>24</v>
          </cell>
        </row>
        <row r="2491">
          <cell r="E2491">
            <v>2175</v>
          </cell>
          <cell r="N2491">
            <v>24</v>
          </cell>
        </row>
        <row r="2492">
          <cell r="E2492">
            <v>2175</v>
          </cell>
          <cell r="N2492">
            <v>24</v>
          </cell>
        </row>
        <row r="2493">
          <cell r="E2493">
            <v>3345</v>
          </cell>
          <cell r="N2493">
            <v>24</v>
          </cell>
        </row>
        <row r="2494">
          <cell r="E2494">
            <v>3345</v>
          </cell>
          <cell r="N2494">
            <v>24</v>
          </cell>
        </row>
        <row r="2495">
          <cell r="E2495">
            <v>2196</v>
          </cell>
          <cell r="N2495">
            <v>24</v>
          </cell>
        </row>
        <row r="2496">
          <cell r="E2496">
            <v>2201</v>
          </cell>
          <cell r="N2496">
            <v>24</v>
          </cell>
        </row>
        <row r="2497">
          <cell r="E2497">
            <v>2201</v>
          </cell>
          <cell r="N2497">
            <v>24</v>
          </cell>
        </row>
        <row r="2498">
          <cell r="E2498">
            <v>2201</v>
          </cell>
          <cell r="N2498">
            <v>24</v>
          </cell>
        </row>
        <row r="2499">
          <cell r="E2499">
            <v>2202</v>
          </cell>
          <cell r="N2499">
            <v>24</v>
          </cell>
        </row>
        <row r="2500">
          <cell r="E2500">
            <v>2202</v>
          </cell>
          <cell r="N2500">
            <v>24</v>
          </cell>
        </row>
        <row r="2501">
          <cell r="E2501">
            <v>2373</v>
          </cell>
          <cell r="N2501">
            <v>24</v>
          </cell>
        </row>
        <row r="2502">
          <cell r="E2502">
            <v>2323</v>
          </cell>
          <cell r="N2502">
            <v>24</v>
          </cell>
        </row>
        <row r="2503">
          <cell r="E2503">
            <v>2323</v>
          </cell>
          <cell r="N2503">
            <v>24</v>
          </cell>
        </row>
        <row r="2504">
          <cell r="E2504">
            <v>2425</v>
          </cell>
          <cell r="N2504">
            <v>24</v>
          </cell>
        </row>
        <row r="2505">
          <cell r="E2505">
            <v>2334</v>
          </cell>
          <cell r="N2505">
            <v>24</v>
          </cell>
        </row>
        <row r="2506">
          <cell r="E2506">
            <v>2337</v>
          </cell>
          <cell r="N2506">
            <v>24</v>
          </cell>
        </row>
        <row r="2507">
          <cell r="E2507">
            <v>2380</v>
          </cell>
          <cell r="N2507">
            <v>24</v>
          </cell>
        </row>
        <row r="2508">
          <cell r="E2508">
            <v>2299</v>
          </cell>
          <cell r="N2508">
            <v>24</v>
          </cell>
        </row>
        <row r="2509">
          <cell r="E2509">
            <v>2273</v>
          </cell>
          <cell r="N2509">
            <v>24</v>
          </cell>
        </row>
        <row r="2510">
          <cell r="E2510">
            <v>2187</v>
          </cell>
          <cell r="N2510">
            <v>24</v>
          </cell>
        </row>
        <row r="2511">
          <cell r="E2511">
            <v>2240</v>
          </cell>
          <cell r="N2511">
            <v>24</v>
          </cell>
        </row>
        <row r="2512">
          <cell r="E2512">
            <v>2196</v>
          </cell>
          <cell r="N2512">
            <v>24</v>
          </cell>
        </row>
        <row r="2513">
          <cell r="E2513">
            <v>2240</v>
          </cell>
          <cell r="N2513">
            <v>24</v>
          </cell>
        </row>
        <row r="2514">
          <cell r="E2514">
            <v>2196</v>
          </cell>
          <cell r="N2514">
            <v>24</v>
          </cell>
        </row>
        <row r="2515">
          <cell r="E2515">
            <v>2196</v>
          </cell>
          <cell r="N2515">
            <v>24</v>
          </cell>
        </row>
        <row r="2516">
          <cell r="E2516">
            <v>3393</v>
          </cell>
          <cell r="N2516">
            <v>25</v>
          </cell>
        </row>
        <row r="2517">
          <cell r="E2517">
            <v>2248</v>
          </cell>
          <cell r="N2517">
            <v>25</v>
          </cell>
        </row>
        <row r="2518">
          <cell r="E2518">
            <v>2287</v>
          </cell>
          <cell r="N2518">
            <v>25</v>
          </cell>
        </row>
        <row r="2519">
          <cell r="E2519">
            <v>2299</v>
          </cell>
          <cell r="N2519">
            <v>25</v>
          </cell>
        </row>
        <row r="2520">
          <cell r="E2520">
            <v>2320</v>
          </cell>
          <cell r="N2520">
            <v>25</v>
          </cell>
        </row>
        <row r="2521">
          <cell r="E2521">
            <v>2323</v>
          </cell>
          <cell r="N2521">
            <v>25</v>
          </cell>
        </row>
        <row r="2522">
          <cell r="E2522">
            <v>2332</v>
          </cell>
          <cell r="N2522">
            <v>25</v>
          </cell>
        </row>
        <row r="2523">
          <cell r="E2523">
            <v>2335</v>
          </cell>
          <cell r="N2523">
            <v>25</v>
          </cell>
        </row>
        <row r="2524">
          <cell r="E2524">
            <v>2886</v>
          </cell>
          <cell r="N2524">
            <v>25</v>
          </cell>
        </row>
        <row r="2525">
          <cell r="E2525">
            <v>2337</v>
          </cell>
          <cell r="N2525">
            <v>25</v>
          </cell>
        </row>
        <row r="2526">
          <cell r="E2526">
            <v>2211</v>
          </cell>
          <cell r="N2526">
            <v>25</v>
          </cell>
        </row>
        <row r="2527">
          <cell r="E2527">
            <v>2213</v>
          </cell>
          <cell r="N2527">
            <v>25</v>
          </cell>
        </row>
        <row r="2528">
          <cell r="E2528">
            <v>2958</v>
          </cell>
          <cell r="N2528">
            <v>25</v>
          </cell>
        </row>
        <row r="2529">
          <cell r="E2529">
            <v>2187</v>
          </cell>
          <cell r="N2529">
            <v>25</v>
          </cell>
        </row>
        <row r="2530">
          <cell r="E2530">
            <v>2288</v>
          </cell>
          <cell r="N2530">
            <v>25</v>
          </cell>
        </row>
        <row r="2531">
          <cell r="E2531">
            <v>2320</v>
          </cell>
          <cell r="N2531">
            <v>25</v>
          </cell>
        </row>
        <row r="2532">
          <cell r="E2532">
            <v>2323</v>
          </cell>
          <cell r="N2532">
            <v>25</v>
          </cell>
        </row>
        <row r="2533">
          <cell r="E2533">
            <v>2373</v>
          </cell>
          <cell r="N2533">
            <v>25</v>
          </cell>
        </row>
        <row r="2534">
          <cell r="E2534">
            <v>2425</v>
          </cell>
          <cell r="N2534">
            <v>25</v>
          </cell>
        </row>
        <row r="2535">
          <cell r="E2535">
            <v>2956</v>
          </cell>
          <cell r="N2535">
            <v>25</v>
          </cell>
        </row>
        <row r="2536">
          <cell r="E2536">
            <v>2187</v>
          </cell>
          <cell r="N2536">
            <v>25</v>
          </cell>
        </row>
        <row r="2537">
          <cell r="E2537">
            <v>2196</v>
          </cell>
          <cell r="N2537">
            <v>25</v>
          </cell>
        </row>
        <row r="2538">
          <cell r="E2538">
            <v>2202</v>
          </cell>
          <cell r="N2538">
            <v>25</v>
          </cell>
        </row>
        <row r="2539">
          <cell r="E2539">
            <v>2209</v>
          </cell>
          <cell r="N2539">
            <v>25</v>
          </cell>
        </row>
        <row r="2540">
          <cell r="E2540">
            <v>2288</v>
          </cell>
          <cell r="N2540">
            <v>25</v>
          </cell>
        </row>
        <row r="2541">
          <cell r="E2541">
            <v>2352</v>
          </cell>
          <cell r="N2541">
            <v>25</v>
          </cell>
        </row>
        <row r="2542">
          <cell r="E2542">
            <v>2373</v>
          </cell>
          <cell r="N2542">
            <v>25</v>
          </cell>
        </row>
        <row r="2543">
          <cell r="E2543">
            <v>3329</v>
          </cell>
          <cell r="N2543">
            <v>25</v>
          </cell>
        </row>
        <row r="2544">
          <cell r="E2544">
            <v>2175</v>
          </cell>
          <cell r="N2544">
            <v>25</v>
          </cell>
        </row>
        <row r="2545">
          <cell r="E2545">
            <v>2180</v>
          </cell>
          <cell r="N2545">
            <v>25</v>
          </cell>
        </row>
        <row r="2546">
          <cell r="E2546">
            <v>2187</v>
          </cell>
          <cell r="N2546">
            <v>25</v>
          </cell>
        </row>
        <row r="2547">
          <cell r="E2547">
            <v>2192</v>
          </cell>
          <cell r="N2547">
            <v>25</v>
          </cell>
        </row>
        <row r="2548">
          <cell r="E2548">
            <v>3329</v>
          </cell>
          <cell r="N2548">
            <v>25</v>
          </cell>
        </row>
        <row r="2549">
          <cell r="E2549">
            <v>3345</v>
          </cell>
          <cell r="N2549">
            <v>25</v>
          </cell>
        </row>
        <row r="2550">
          <cell r="E2550">
            <v>2323</v>
          </cell>
          <cell r="N2550">
            <v>25</v>
          </cell>
        </row>
        <row r="2551">
          <cell r="E2551">
            <v>2334</v>
          </cell>
          <cell r="N2551">
            <v>25</v>
          </cell>
        </row>
        <row r="2552">
          <cell r="E2552">
            <v>2380</v>
          </cell>
          <cell r="N2552">
            <v>25</v>
          </cell>
        </row>
        <row r="2553">
          <cell r="E2553">
            <v>2425</v>
          </cell>
          <cell r="N2553">
            <v>25</v>
          </cell>
        </row>
        <row r="2554">
          <cell r="E2554">
            <v>2886</v>
          </cell>
          <cell r="N2554">
            <v>25</v>
          </cell>
        </row>
        <row r="2555">
          <cell r="E2555">
            <v>2337</v>
          </cell>
          <cell r="N2555">
            <v>25</v>
          </cell>
        </row>
        <row r="2556">
          <cell r="E2556">
            <v>2201</v>
          </cell>
          <cell r="N2556">
            <v>25</v>
          </cell>
        </row>
        <row r="2557">
          <cell r="E2557">
            <v>2205</v>
          </cell>
          <cell r="N2557">
            <v>25</v>
          </cell>
        </row>
        <row r="2558">
          <cell r="E2558">
            <v>2217</v>
          </cell>
          <cell r="N2558">
            <v>25</v>
          </cell>
        </row>
        <row r="2559">
          <cell r="E2559">
            <v>2248</v>
          </cell>
          <cell r="N2559">
            <v>25</v>
          </cell>
        </row>
        <row r="2560">
          <cell r="E2560">
            <v>2299</v>
          </cell>
          <cell r="N2560">
            <v>25</v>
          </cell>
        </row>
        <row r="2561">
          <cell r="E2561">
            <v>2326</v>
          </cell>
          <cell r="N2561">
            <v>25</v>
          </cell>
        </row>
        <row r="2562">
          <cell r="E2562">
            <v>2613</v>
          </cell>
          <cell r="N2562">
            <v>25</v>
          </cell>
        </row>
        <row r="2563">
          <cell r="E2563">
            <v>2221</v>
          </cell>
          <cell r="N2563">
            <v>25</v>
          </cell>
        </row>
        <row r="2564">
          <cell r="E2564">
            <v>2196</v>
          </cell>
          <cell r="N2564">
            <v>25</v>
          </cell>
        </row>
        <row r="2565">
          <cell r="E2565">
            <v>2957</v>
          </cell>
          <cell r="N2565">
            <v>25</v>
          </cell>
        </row>
        <row r="2566">
          <cell r="E2566">
            <v>2176</v>
          </cell>
          <cell r="N2566">
            <v>25</v>
          </cell>
        </row>
        <row r="2567">
          <cell r="E2567">
            <v>2658</v>
          </cell>
          <cell r="N2567">
            <v>26</v>
          </cell>
        </row>
        <row r="2568">
          <cell r="E2568">
            <v>2189</v>
          </cell>
          <cell r="N2568">
            <v>26</v>
          </cell>
        </row>
        <row r="2569">
          <cell r="E2569">
            <v>2217</v>
          </cell>
          <cell r="N2569">
            <v>26</v>
          </cell>
        </row>
        <row r="2570">
          <cell r="E2570">
            <v>3345</v>
          </cell>
          <cell r="N2570">
            <v>26</v>
          </cell>
        </row>
        <row r="2571">
          <cell r="E2571">
            <v>2202</v>
          </cell>
          <cell r="N2571">
            <v>26</v>
          </cell>
        </row>
        <row r="2572">
          <cell r="E2572">
            <v>2209</v>
          </cell>
          <cell r="N2572">
            <v>26</v>
          </cell>
        </row>
        <row r="2573">
          <cell r="E2573">
            <v>2240</v>
          </cell>
          <cell r="N2573">
            <v>26</v>
          </cell>
        </row>
        <row r="2574">
          <cell r="E2574">
            <v>2187</v>
          </cell>
          <cell r="N2574">
            <v>26</v>
          </cell>
        </row>
        <row r="2575">
          <cell r="E2575">
            <v>2187</v>
          </cell>
          <cell r="N2575">
            <v>26</v>
          </cell>
        </row>
        <row r="2576">
          <cell r="E2576">
            <v>2240</v>
          </cell>
          <cell r="N2576">
            <v>26</v>
          </cell>
        </row>
        <row r="2577">
          <cell r="E2577">
            <v>2350</v>
          </cell>
          <cell r="N2577">
            <v>26</v>
          </cell>
        </row>
        <row r="2578">
          <cell r="E2578">
            <v>3329</v>
          </cell>
          <cell r="N2578">
            <v>26</v>
          </cell>
        </row>
        <row r="2579">
          <cell r="E2579">
            <v>3345</v>
          </cell>
          <cell r="N2579">
            <v>26</v>
          </cell>
        </row>
        <row r="2580">
          <cell r="E2580">
            <v>2175</v>
          </cell>
          <cell r="N2580">
            <v>26</v>
          </cell>
        </row>
        <row r="2581">
          <cell r="E2581">
            <v>2335</v>
          </cell>
          <cell r="N2581">
            <v>26</v>
          </cell>
        </row>
        <row r="2582">
          <cell r="E2582">
            <v>2367</v>
          </cell>
          <cell r="N2582">
            <v>26</v>
          </cell>
        </row>
        <row r="2583">
          <cell r="E2583">
            <v>2337</v>
          </cell>
          <cell r="N2583">
            <v>26</v>
          </cell>
        </row>
        <row r="2584">
          <cell r="E2584">
            <v>2886</v>
          </cell>
          <cell r="N2584">
            <v>26</v>
          </cell>
        </row>
        <row r="2585">
          <cell r="E2585">
            <v>2191</v>
          </cell>
          <cell r="N2585">
            <v>26</v>
          </cell>
        </row>
        <row r="2586">
          <cell r="E2586">
            <v>2211</v>
          </cell>
          <cell r="N2586">
            <v>26</v>
          </cell>
        </row>
        <row r="2587">
          <cell r="E2587">
            <v>2239</v>
          </cell>
          <cell r="N2587">
            <v>26</v>
          </cell>
        </row>
        <row r="2588">
          <cell r="E2588">
            <v>2373</v>
          </cell>
          <cell r="N2588">
            <v>26</v>
          </cell>
        </row>
        <row r="2589">
          <cell r="E2589">
            <v>2658</v>
          </cell>
          <cell r="N2589">
            <v>27</v>
          </cell>
        </row>
        <row r="2590">
          <cell r="E2590">
            <v>2175</v>
          </cell>
          <cell r="N2590">
            <v>27</v>
          </cell>
        </row>
        <row r="2591">
          <cell r="E2591">
            <v>2180</v>
          </cell>
          <cell r="N2591">
            <v>27</v>
          </cell>
        </row>
        <row r="2592">
          <cell r="E2592">
            <v>2192</v>
          </cell>
          <cell r="N2592">
            <v>27</v>
          </cell>
        </row>
        <row r="2593">
          <cell r="E2593">
            <v>2333</v>
          </cell>
          <cell r="N2593">
            <v>27</v>
          </cell>
        </row>
        <row r="2594">
          <cell r="E2594">
            <v>2886</v>
          </cell>
          <cell r="N2594">
            <v>27</v>
          </cell>
        </row>
      </sheetData>
      <sheetData sheetId="2"/>
      <sheetData sheetId="3"/>
      <sheetData sheetId="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B86DDAD0-02FD-418D-B8A3-D410A2B479B5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Etiquetas" tableColumnId="1"/>
      <queryTableField id="2" name="UF Destino" tableColumnId="2"/>
      <queryTableField id="3" name="Cód. Winthor" tableColumnId="3"/>
      <queryTableField id="4" name="[Item] Descrição" tableColumnId="4"/>
      <queryTableField id="5" name="[Item] Quantidade" tableColumnId="5"/>
      <queryTableField id="6" name="[Item] Data de validade" tableColumnId="6"/>
      <queryTableField id="7" name="Nome PJ Emitente" tableColumnId="7"/>
      <queryTableField id="8" name="Número" tableColumnId="8"/>
      <queryTableField id="9" name="Data Emissão" tableColumnId="9"/>
      <queryTableField id="10" name="Mês" tableColumnId="10"/>
      <queryTableField id="11" name="Valor Total da Nota" tableColumnId="11"/>
      <queryTableField id="12" name="NFs Entrada - Winthor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FEBC9FC1-FF52-4D6F-BA59-138F195D4B3E}" autoFormatId="16" applyNumberFormats="0" applyBorderFormats="0" applyFontFormats="0" applyPatternFormats="0" applyAlignmentFormats="0" applyWidthHeightFormats="0">
  <queryTableRefresh nextId="23" unboundColumnsRight="10">
    <queryTableFields count="21">
      <queryTableField id="1" name="Etiquetas" tableColumnId="1"/>
      <queryTableField id="2" name="UF Destino" tableColumnId="2"/>
      <queryTableField id="3" name="Nome PJ Emitente" tableColumnId="3"/>
      <queryTableField id="4" name="Número" tableColumnId="4"/>
      <queryTableField id="5" name="Data Emissão" tableColumnId="5"/>
      <queryTableField id="6" name="Valor Total da Nota" tableColumnId="6"/>
      <queryTableField id="7" name="[Item] EAN" tableColumnId="7"/>
      <queryTableField id="8" name="[Item] Código" tableColumnId="8"/>
      <queryTableField id="9" name="[Item] Descrição" tableColumnId="9"/>
      <queryTableField id="10" name="[Item] Data de validade" tableColumnId="10"/>
      <queryTableField id="11" name="[Item] Quantidade" tableColumnId="11"/>
      <queryTableField id="22" dataBound="0" tableColumnId="22"/>
      <queryTableField id="17" dataBound="0" tableColumnId="17"/>
      <queryTableField id="13" dataBound="0" tableColumnId="13"/>
      <queryTableField id="12" dataBound="0" tableColumnId="12"/>
      <queryTableField id="15" dataBound="0" tableColumnId="15"/>
      <queryTableField id="14" dataBound="0" tableColumnId="14"/>
      <queryTableField id="18" dataBound="0" tableColumnId="18"/>
      <queryTableField id="19" dataBound="0" tableColumnId="19"/>
      <queryTableField id="20" dataBound="0" tableColumnId="20"/>
      <queryTableField id="21" dataBound="0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5" xr16:uid="{C6626A16-3C95-4818-BC69-401BEDC5E85A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Nota" tableColumnId="1"/>
      <queryTableField id="2" name="Filial" tableColumnId="2"/>
      <queryTableField id="3" name="CNPJ" tableColumnId="3"/>
      <queryTableField id="4" name="Num Ped." tableColumnId="4"/>
      <queryTableField id="5" name="Oper." tableColumnId="5"/>
      <queryTableField id="6" name="Emissão" tableColumnId="6"/>
      <queryTableField id="7" name="Entrada" tableColumnId="7"/>
      <queryTableField id="8" name="UF" tableColumnId="8"/>
      <queryTableField id="9" name="CFOP" tableColumnId="9"/>
      <queryTableField id="10" name="Fornecedor" tableColumnId="10"/>
      <queryTableField id="11" name="Vl. Total" tableColumnId="11"/>
      <queryTableField id="12" dataBound="0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B236E999-6E24-4FF7-BBEB-85DADE42BA12}" autoFormatId="16" applyNumberFormats="0" applyBorderFormats="0" applyFontFormats="0" applyPatternFormats="0" applyAlignmentFormats="0" applyWidthHeightFormats="0">
  <queryTableRefresh nextId="16">
    <queryTableFields count="15">
      <queryTableField id="1" name="Número NFe Referenciada" tableColumnId="1"/>
      <queryTableField id="2" name="Número" tableColumnId="2"/>
      <queryTableField id="3" name="Remetente" tableColumnId="3"/>
      <queryTableField id="4" name="Emitente" tableColumnId="4"/>
      <queryTableField id="5" name="UF Origem" tableColumnId="5"/>
      <queryTableField id="6" name="UF Destino" tableColumnId="6"/>
      <queryTableField id="7" name="Tipo do CTe" tableColumnId="7"/>
      <queryTableField id="8" name="Criada em" tableColumnId="8"/>
      <queryTableField id="9" name="Relação" tableColumnId="9"/>
      <queryTableField id="10" name="Origem" tableColumnId="10"/>
      <queryTableField id="11" name="Status" tableColumnId="11"/>
      <queryTableField id="12" name="CFOP" tableColumnId="12"/>
      <queryTableField id="13" name="Valor Total da Mercadoria" tableColumnId="13"/>
      <queryTableField id="14" name="Tipo do serviço" tableColumnId="14"/>
      <queryTableField id="15" name="Data de Cancelamento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seCadastro" connectionId="1" xr16:uid="{AFA6C62B-019F-4C66-993B-C97E3A2C0DEE}" autoFormatId="16" applyNumberFormats="0" applyBorderFormats="0" applyFontFormats="0" applyPatternFormats="0" applyAlignmentFormats="0" applyWidthHeightFormats="0">
  <queryTableRefresh nextId="67" unboundColumnsRight="6">
    <queryTableFields count="66">
      <queryTableField id="1" name="Fator Conversão Tributável Ex" tableColumnId="1"/>
      <queryTableField id="2" name="Unidade Tributável" tableColumnId="2"/>
      <queryTableField id="3" name="Descrição da unidade" tableColumnId="3"/>
      <queryTableField id="4" name="Fator Conversão Tributável" tableColumnId="4"/>
      <queryTableField id="5" name="Código" tableColumnId="5"/>
      <queryTableField id="6" name="Descrição" tableColumnId="6"/>
      <queryTableField id="7" name="Embalagem" tableColumnId="7"/>
      <queryTableField id="8" name="Dt#Cadastro" tableColumnId="8"/>
      <queryTableField id="9" name="Fornecedor" tableColumnId="9"/>
      <queryTableField id="10" name="Nome do fornecedor" tableColumnId="10"/>
      <queryTableField id="11" name="Data Exclusão" tableColumnId="11"/>
      <queryTableField id="12" name="Departamento" tableColumnId="12"/>
      <queryTableField id="13" name="Descrição do departamento" tableColumnId="13"/>
      <queryTableField id="14" name="Seção" tableColumnId="14"/>
      <queryTableField id="15" name="Descrição da seção" tableColumnId="15"/>
      <queryTableField id="16" name="Categoria" tableColumnId="16"/>
      <queryTableField id="17" name="Nome da categoria" tableColumnId="17"/>
      <queryTableField id="18" name="Sub-Categoria" tableColumnId="18"/>
      <queryTableField id="19" name="Nome da subcategoria" tableColumnId="19"/>
      <queryTableField id="20" name="Marca" tableColumnId="20"/>
      <queryTableField id="21" name="Marca1" tableColumnId="21"/>
      <queryTableField id="22" name="Número original" tableColumnId="22"/>
      <queryTableField id="23" name="Cód# Fábrica" tableColumnId="23"/>
      <queryTableField id="24" name="Fora de linha" tableColumnId="24"/>
      <queryTableField id="25" name="Múltiplo compras" tableColumnId="25"/>
      <queryTableField id="26" name="Quantidade mínima de compra embalagem do fornecedor#" tableColumnId="26"/>
      <queryTableField id="27" name="Sugerir preço de venda baseado" tableColumnId="27"/>
      <queryTableField id="28" name="Código filial" tableColumnId="28"/>
      <queryTableField id="29" name="Razão Social" tableColumnId="29"/>
      <queryTableField id="30" name="Utiliza licença de importação" tableColumnId="30"/>
      <queryTableField id="31" name="Verificar ramo de atividade para cálculo do ST" tableColumnId="31"/>
      <queryTableField id="32" name="NCM + Exceção (99999999#99)" tableColumnId="32"/>
      <queryTableField id="33" name="Descrição1" tableColumnId="33"/>
      <queryTableField id="34" name="NCM" tableColumnId="34"/>
      <queryTableField id="35" name="Exceção da TIPI - (Tabela de incidência do IPI, do produto)" tableColumnId="35"/>
      <queryTableField id="36" name="GTIN Unid# Tributável" tableColumnId="36"/>
      <queryTableField id="37" name="GTIN Unid#Venda" tableColumnId="37"/>
      <queryTableField id="38" name="Unidade Venda (EAN8, UPC12, EAN13, e DUN14)" tableColumnId="38"/>
      <queryTableField id="39" name="EAN Unid# Tributável" tableColumnId="39"/>
      <queryTableField id="40" name="GTIN Unid#Master" tableColumnId="40"/>
      <queryTableField id="41" name="Unidade Master (EAN8, UPC12, EAN13, e DUN14)" tableColumnId="41"/>
      <queryTableField id="42" name="Código de agregação" tableColumnId="42"/>
      <queryTableField id="43" name="Utiliza o código de agregação" tableColumnId="43"/>
      <queryTableField id="44" name="Controlado pelo IBAMA" tableColumnId="44"/>
      <queryTableField id="45" name="Classe comissão" tableColumnId="45"/>
      <queryTableField id="46" name="%Comissão Int#" tableColumnId="46"/>
      <queryTableField id="47" name="Código interno" tableColumnId="47"/>
      <queryTableField id="48" name="Cesta Básica - Legislação" tableColumnId="48"/>
      <queryTableField id="49" name="Envia informações técnicas para NF-e" tableColumnId="49"/>
      <queryTableField id="50" name="Distribuição" tableColumnId="50"/>
      <queryTableField id="51" name="Descrição do distribuidor" tableColumnId="51"/>
      <queryTableField id="52" name="Usa no E-commerce da Unilever" tableColumnId="52"/>
      <queryTableField id="53" name="Tipo integração B2B" tableColumnId="53"/>
      <queryTableField id="54" name="DESCRIÇÃO2" tableColumnId="54"/>
      <queryTableField id="55" name="Motivo Isenção Anvisa" tableColumnId="55"/>
      <queryTableField id="56" name="Princípio ativo 2" tableColumnId="56"/>
      <queryTableField id="57" name="DESCRIÇÃO DO PRINCIPIO ATIVO" tableColumnId="57"/>
      <queryTableField id="58" name="Gramatura" tableColumnId="58"/>
      <queryTableField id="59" name="Codigo da sazonalidade" tableColumnId="59"/>
      <queryTableField id="60" name="Descrição da Sazonalidade" tableColumnId="60"/>
      <queryTableField id="62" dataBound="0" tableColumnId="61"/>
      <queryTableField id="61" dataBound="0" tableColumnId="62"/>
      <queryTableField id="64" dataBound="0" tableColumnId="64"/>
      <queryTableField id="63" dataBound="0" tableColumnId="63"/>
      <queryTableField id="65" dataBound="0" tableColumnId="65"/>
      <queryTableField id="66" dataBound="0" tableColumnId="6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3A5660-9303-4BAA-963C-2D879B44B8FE}" name="relatorio_NF" displayName="relatorio_NF" ref="A1:M401" tableType="queryTable" totalsRowShown="0">
  <autoFilter ref="A1:M401" xr:uid="{873A5660-9303-4BAA-963C-2D879B44B8FE}"/>
  <tableColumns count="13">
    <tableColumn id="1" xr3:uid="{EA11EC4E-D813-4F3D-A60B-A1B4DA20B36E}" uniqueName="1" name="Etiquetas" queryTableFieldId="1" dataDxfId="56"/>
    <tableColumn id="2" xr3:uid="{9C62A2F5-1A96-4A25-A459-C50B4E0EED50}" uniqueName="2" name="UF Destino" queryTableFieldId="2" dataDxfId="55"/>
    <tableColumn id="3" xr3:uid="{8B3A34F3-3F52-41B4-AA5A-5B52A77AE73C}" uniqueName="3" name="Cód. Winthor" queryTableFieldId="3"/>
    <tableColumn id="4" xr3:uid="{3249F19F-E951-4D16-9512-97D364FA1478}" uniqueName="4" name="[Item] Descrição" queryTableFieldId="4" dataDxfId="54"/>
    <tableColumn id="5" xr3:uid="{0B73911D-E61D-4106-861B-88A2D1913852}" uniqueName="5" name="[Item] Quantidade" queryTableFieldId="5"/>
    <tableColumn id="6" xr3:uid="{44657C90-50C8-4EFB-A023-85BDB534EC56}" uniqueName="6" name="[Item] Data de validade" queryTableFieldId="6" dataDxfId="53"/>
    <tableColumn id="7" xr3:uid="{CD74A88B-82CD-428D-9589-FDB062D9E97F}" uniqueName="7" name="Nome PJ Emitente" queryTableFieldId="7" dataDxfId="52"/>
    <tableColumn id="8" xr3:uid="{7400B8AE-0BBB-4A35-A143-6A026E0ACB9D}" uniqueName="8" name="Número" queryTableFieldId="8"/>
    <tableColumn id="9" xr3:uid="{930BA516-54AD-409D-BBAD-B68E2E5BA7A2}" uniqueName="9" name="Data Emissão" queryTableFieldId="9" dataDxfId="51"/>
    <tableColumn id="10" xr3:uid="{FC3F489F-8433-49A5-BC2E-D57F7ECA8CEE}" uniqueName="10" name="Mês" queryTableFieldId="10" dataDxfId="50"/>
    <tableColumn id="11" xr3:uid="{6FB05B75-BC90-4699-88DD-86B217760F7E}" uniqueName="11" name="Valor Total da Nota" queryTableFieldId="11"/>
    <tableColumn id="12" xr3:uid="{8E97FE65-D10A-49BA-B7C5-2D0585116524}" uniqueName="12" name="NFs Entrada - Winthor" queryTableFieldId="12"/>
    <tableColumn id="13" xr3:uid="{5F186589-C19C-4E96-AD7C-61D9593CA364}" uniqueName="13" name="Previsão De Entrega" queryTableFieldId="13" dataDxfId="49">
      <calculatedColumnFormula>_xlfn.XLOOKUP(relatorio_NF[[#This Row],[Número]],'relatorio_NF'!D:D,'relatorio_NF'!U:U)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FC64D1-3C5A-4105-860A-988355F1E648}" name="relatorio" displayName="relatorio" ref="A1:U1425" tableType="queryTable" totalsRowShown="0">
  <autoFilter ref="A1:U1425" xr:uid="{ECFC64D1-3C5A-4105-860A-988355F1E648}"/>
  <tableColumns count="21">
    <tableColumn id="1" xr3:uid="{0EDBDB98-D3B3-4633-9BFC-1FB36BC96D29}" uniqueName="1" name="Etiquetas" queryTableFieldId="1" dataDxfId="48"/>
    <tableColumn id="2" xr3:uid="{451A495A-CA2E-49ED-8F03-B645CB3AD0CF}" uniqueName="2" name="UF Destino" queryTableFieldId="2" dataDxfId="47"/>
    <tableColumn id="3" xr3:uid="{20280AF6-08FF-4DA2-A405-48639F6A5F12}" uniqueName="3" name="Nome PJ Emitente" queryTableFieldId="3" dataDxfId="46"/>
    <tableColumn id="4" xr3:uid="{222B90A4-CFE1-402C-960B-DE57FAFA1D06}" uniqueName="4" name="Número" queryTableFieldId="4"/>
    <tableColumn id="5" xr3:uid="{5616A606-724B-4A61-8E8E-1C6B624CF589}" uniqueName="5" name="Data Emissão" queryTableFieldId="5" dataDxfId="45"/>
    <tableColumn id="6" xr3:uid="{935E0338-BE62-45CD-95C9-47CC567A5339}" uniqueName="6" name="Valor Total da Nota" queryTableFieldId="6"/>
    <tableColumn id="7" xr3:uid="{49F64886-F90E-4C30-BCAA-F1502F1B4A3E}" uniqueName="7" name="[Item] EAN" queryTableFieldId="7" dataDxfId="44"/>
    <tableColumn id="8" xr3:uid="{2AD9ABE1-39FD-4D02-8661-6CDF37D68E68}" uniqueName="8" name="[Item] Código" queryTableFieldId="8" dataDxfId="43"/>
    <tableColumn id="9" xr3:uid="{CF8D4A92-5898-415D-B5C1-E04C11DFCC70}" uniqueName="9" name="[Item] Descrição" queryTableFieldId="9" dataDxfId="42"/>
    <tableColumn id="10" xr3:uid="{77651E5B-A14D-40CB-94AC-960681A22F56}" uniqueName="10" name="[Item] Data de validade" queryTableFieldId="10" dataDxfId="41"/>
    <tableColumn id="11" xr3:uid="{53546615-5FAE-4741-B322-183112BE91B0}" uniqueName="11" name="[Item] Quantidade" queryTableFieldId="11"/>
    <tableColumn id="22" xr3:uid="{C9DE44E1-F6B3-40C7-91E5-4584F1D5D160}" uniqueName="22" name="De_Para" queryTableFieldId="22" dataDxfId="40">
      <calculatedColumnFormula>_xlfn.XLOOKUP(relatorio[[#This Row],[Nome PJ Emitente]],De_Para!A:A,De_Para!C:C)</calculatedColumnFormula>
    </tableColumn>
    <tableColumn id="17" xr3:uid="{E475F566-EACE-4741-9166-D7D6B88BEF13}" uniqueName="17" name="EAN" queryTableFieldId="17" dataDxfId="39">
      <calculatedColumnFormula array="1">IF(LEFT(G2&amp;"",1)="0",
IFERROR(
VALUE(MID(G2&amp;"",_xlfn.AGGREGATE(15,6,ROW(INDIRECT("1:"&amp;LEN(G2&amp;"")))/(MID(G2&amp;"",ROW(INDIRECT("1:"&amp;LEN(G2&amp;""))),1)&lt;&gt;"0"),1),999)),
MID(G2&amp;"",_xlfn.AGGREGATE(15,6,ROW(INDIRECT("1:"&amp;LEN(G2&amp;"")))/(MID(G2&amp;"",ROW(INDIRECT("1:"&amp;LEN(G2&amp;""))),1)&lt;&gt;"0"),1),999)
),
IFERROR(VALUE(G2),G2))</calculatedColumnFormula>
    </tableColumn>
    <tableColumn id="13" xr3:uid="{B990296B-2909-4837-8665-A721D5CBAE39}" uniqueName="13" name="Mês" queryTableFieldId="13" dataDxfId="38">
      <calculatedColumnFormula>TEXT(relatorio[[#This Row],[Data Emissão]],"mmm")</calculatedColumnFormula>
    </tableColumn>
    <tableColumn id="12" xr3:uid="{265E6154-C90B-4091-873A-F1CE4C80FCDB}" uniqueName="12" name="NFs Entrada - Winthor" queryTableFieldId="12" dataDxfId="37">
      <calculatedColumnFormula>_xlfn.XLOOKUP(relatorio[[#This Row],[Número]],relatorio_Entrada_NF!A:A,relatorio_Entrada_NF!A:A,"Pendente")</calculatedColumnFormula>
    </tableColumn>
    <tableColumn id="15" xr3:uid="{861DD376-025A-4F99-A1D4-8C4E8C6C1F8C}" uniqueName="15" name="Natureza" queryTableFieldId="15" dataDxfId="36">
      <calculatedColumnFormula>_xlfn.XLOOKUP(relatorio[[#This Row],[Nome PJ Emitente]],Material!A:A,Material!B:B,"Medicamento")</calculatedColumnFormula>
    </tableColumn>
    <tableColumn id="14" xr3:uid="{78F2BAEE-D868-41E2-9FC1-05BA6490ECB5}" uniqueName="14" name="Cód. Winthor" queryTableFieldId="14" dataDxfId="35">
      <calculatedColumnFormula>IF(relatorio[[#This Row],[Natureza]]="Medicamento",_xlfn.XLOOKUP(relatorio[[#This Row],[EAN]],CadastroProd!U:U,CadastroProd!A:A," "),_xlfn.XLOOKUP(relatorio[[#This Row],['[Item'] Código]],CadastroProd!X:X,CadastroProd!A:A," "))</calculatedColumnFormula>
    </tableColumn>
    <tableColumn id="18" xr3:uid="{D64E15B8-F175-4503-9CB4-B14549CFA63E}" uniqueName="18" name="CTE" queryTableFieldId="18" dataDxfId="34">
      <calculatedColumnFormula>IF(O2="Pendente",_xlfn.XLOOKUP(relatorio[[#This Row],[Número]],Relatório_CTE!A:A,Relatório_CTE!B:B,"Sem CTE")," ")</calculatedColumnFormula>
    </tableColumn>
    <tableColumn id="19" xr3:uid="{58C85757-FB13-4BEA-A29D-AC707B132CDB}" uniqueName="19" name="Dt. CTE" queryTableFieldId="19" dataDxfId="33">
      <calculatedColumnFormula>IF(relatorio[[#This Row],[NFs Entrada - Winthor]]="Pendente",_xlfn.XLOOKUP(relatorio[[#This Row],[Número]],Relatório_CTE!A:A,Relatório_CTE!H:H,"Sem CTE")," ")</calculatedColumnFormula>
    </tableColumn>
    <tableColumn id="20" xr3:uid="{AFEB859E-3B14-48E9-845E-60B30C2B55BE}" uniqueName="20" name="Previsão de entrega - Bruto" queryTableFieldId="20" dataDxfId="32">
      <calculatedColumnFormula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calculatedColumnFormula>
    </tableColumn>
    <tableColumn id="21" xr3:uid="{22B7D4BA-2284-4F69-BA10-70CF91B5889B}" uniqueName="21" name="Previsão de entrega" queryTableFieldId="21" dataDxfId="31">
      <calculatedColumnFormula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A326D0-E72C-4E07-9D60-71548B616AC7}" name="Report" displayName="Report" ref="A1:L1373" tableType="queryTable" totalsRowShown="0">
  <autoFilter ref="A1:L1373" xr:uid="{26A326D0-E72C-4E07-9D60-71548B616AC7}"/>
  <tableColumns count="12">
    <tableColumn id="1" xr3:uid="{BCBE0095-3AF0-4B52-BD34-91B9D55FFD7B}" uniqueName="1" name="Nota" queryTableFieldId="1" dataDxfId="30"/>
    <tableColumn id="2" xr3:uid="{1F044396-BEAF-4BA5-A1F4-4BB87AD8D5E4}" uniqueName="2" name="Filial" queryTableFieldId="2"/>
    <tableColumn id="3" xr3:uid="{53D0398F-F85E-49A7-9A13-DF42FDE75FDD}" uniqueName="3" name="CNPJ" queryTableFieldId="3" dataDxfId="29"/>
    <tableColumn id="4" xr3:uid="{EF907BE1-FF7D-4954-8AB6-2881EA8323CE}" uniqueName="4" name="Num Ped." queryTableFieldId="4"/>
    <tableColumn id="5" xr3:uid="{2EE15195-9617-4C48-AD70-50F9AE939786}" uniqueName="5" name="Oper." queryTableFieldId="5" dataDxfId="28"/>
    <tableColumn id="6" xr3:uid="{D08328BB-A936-48C7-AD2F-B8D296693137}" uniqueName="6" name="Emissão" queryTableFieldId="6" dataDxfId="27"/>
    <tableColumn id="7" xr3:uid="{F2A50C9E-6CB9-4EDE-B467-BB75CD6C0068}" uniqueName="7" name="Entrada" queryTableFieldId="7" dataDxfId="26"/>
    <tableColumn id="8" xr3:uid="{BBC4F26E-02F4-4E41-886A-58E88B0F1D9A}" uniqueName="8" name="UF" queryTableFieldId="8" dataDxfId="25"/>
    <tableColumn id="9" xr3:uid="{72424AE1-BCEB-4F5B-87FE-46AECCBD514F}" uniqueName="9" name="CFOP" queryTableFieldId="9" dataDxfId="24"/>
    <tableColumn id="10" xr3:uid="{F60491DD-9D37-4521-8C84-04EE41E84B81}" uniqueName="10" name="Fornecedor" queryTableFieldId="10" dataDxfId="23"/>
    <tableColumn id="11" xr3:uid="{6B1D2F81-DB23-46C2-9245-D5487C829B97}" uniqueName="11" name="Vl. Total" queryTableFieldId="11"/>
    <tableColumn id="12" xr3:uid="{955CD124-8C83-4B12-833B-7B4E94F37A8D}" uniqueName="12" name="lead time" queryTableFieldId="12" dataDxfId="22">
      <calculatedColumnFormula>Report[[#This Row],[Entrada]]-Report[[#This Row],[Emissão]]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D4B171-68DB-4693-B6BF-A4C5F0E5402F}" name="CTes" displayName="CTes" ref="A1:O1941" tableType="queryTable" totalsRowShown="0">
  <autoFilter ref="A1:O1941" xr:uid="{52D4B171-68DB-4693-B6BF-A4C5F0E5402F}"/>
  <tableColumns count="15">
    <tableColumn id="1" xr3:uid="{E367FA53-8609-4193-A809-BD6A9C238EE7}" uniqueName="1" name="Número NFe Referenciada" queryTableFieldId="1"/>
    <tableColumn id="2" xr3:uid="{9920C941-6B04-4D81-92FA-A8E27E87C698}" uniqueName="2" name="Número" queryTableFieldId="2"/>
    <tableColumn id="3" xr3:uid="{195EF7E8-AD90-412D-B874-18BC82C7DFF9}" uniqueName="3" name="Remetente" queryTableFieldId="3" dataDxfId="21"/>
    <tableColumn id="4" xr3:uid="{ED8100ED-F867-46EE-982F-098B6318AAAC}" uniqueName="4" name="Emitente" queryTableFieldId="4" dataDxfId="20"/>
    <tableColumn id="5" xr3:uid="{20123264-EC2A-4E4B-9D7E-C65294A4E6D5}" uniqueName="5" name="UF Origem" queryTableFieldId="5" dataDxfId="19"/>
    <tableColumn id="6" xr3:uid="{60043E16-B51F-4088-BF04-F31E2FD3A995}" uniqueName="6" name="UF Destino" queryTableFieldId="6" dataDxfId="18"/>
    <tableColumn id="7" xr3:uid="{813ADDEC-DD06-4D0F-86E8-ABB96A5682F5}" uniqueName="7" name="Tipo do CTe" queryTableFieldId="7" dataDxfId="17"/>
    <tableColumn id="8" xr3:uid="{3C8F56C6-9BF6-4579-84A4-365A30609DE2}" uniqueName="8" name="Criada em" queryTableFieldId="8" dataDxfId="16"/>
    <tableColumn id="9" xr3:uid="{9CE4CE28-D410-4041-A6D5-5B06CD6706AF}" uniqueName="9" name="Relação" queryTableFieldId="9" dataDxfId="15"/>
    <tableColumn id="10" xr3:uid="{E9294911-C89D-406F-8E89-B883D7E99677}" uniqueName="10" name="Origem" queryTableFieldId="10" dataDxfId="14"/>
    <tableColumn id="11" xr3:uid="{3B4F0D78-3E8F-48E0-A34F-EB07C73574C0}" uniqueName="11" name="Status" queryTableFieldId="11" dataDxfId="13"/>
    <tableColumn id="12" xr3:uid="{A4633238-0140-445F-A426-18F2AE15AC50}" uniqueName="12" name="CFOP" queryTableFieldId="12"/>
    <tableColumn id="13" xr3:uid="{0544650B-8CE3-428D-9252-34E29D2505E2}" uniqueName="13" name="Valor Total da Mercadoria" queryTableFieldId="13"/>
    <tableColumn id="14" xr3:uid="{9FB557B3-D0D9-435B-965B-5E5D4271B054}" uniqueName="14" name="Tipo do serviço" queryTableFieldId="14" dataDxfId="12"/>
    <tableColumn id="15" xr3:uid="{33F6190F-0C21-477D-9A47-4694309F8968}" uniqueName="15" name="Data de Cancelamento" queryTableFieldId="15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D6640A-05AB-4ED2-93D9-58CD9CB3A77E}" name="Tabela5" displayName="Tabela5" ref="A1:C437" totalsRowShown="0" headerRowDxfId="10" headerRowBorderDxfId="9" tableBorderDxfId="8">
  <autoFilter ref="A1:C437" xr:uid="{9755D65B-A729-4C12-89A5-05AD4A72F5FD}"/>
  <tableColumns count="3">
    <tableColumn id="1" xr3:uid="{638A7D28-1DAC-4736-84E4-E7828D57FE1A}" name="COD. PROD." dataDxfId="7"/>
    <tableColumn id="2" xr3:uid="{76C99137-346A-43DA-92A9-86AC810953AF}" name="PRODUTO" dataDxfId="6"/>
    <tableColumn id="3" xr3:uid="{1CE98D19-3BF8-4F6E-A97D-D02CDE0D844E}" name="média" dataDxfId="5">
      <calculatedColumnFormula>IFERROR(ROUNDUP(AVERAGEIF([1]Planilha2!E:E,'Lead Time - Histórico (Produto)'!A2,[1]Planilha2!N:N),0),0)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F2C94E-B12C-42DD-9EF9-28EFE2DFA3A4}" name="Tabela_BaseCadastro" displayName="Tabela_BaseCadastro" ref="A1:BN2809" tableType="queryTable" totalsRowShown="0">
  <autoFilter ref="A1:BN2809" xr:uid="{00000000-0009-0000-0100-000002000000}"/>
  <tableColumns count="66">
    <tableColumn id="1" xr3:uid="{23C75ABD-5928-4843-B6CF-81ECFD3DAE71}" uniqueName="1" name="Código" queryTableFieldId="1"/>
    <tableColumn id="2" xr3:uid="{BBAE57D8-4A9C-44BE-A6A4-EF49B6BED565}" uniqueName="2" name="Descrição" queryTableFieldId="2"/>
    <tableColumn id="3" xr3:uid="{A9EFAC02-6932-4ACB-87B6-F7775ECFBA87}" uniqueName="3" name="Fornecedor" queryTableFieldId="3"/>
    <tableColumn id="4" xr3:uid="{91C8ACF1-865E-4F74-AD0F-93887FC568E6}" uniqueName="4" name="Nome do fornecedor" queryTableFieldId="4"/>
    <tableColumn id="5" xr3:uid="{4D85A6A8-D35E-446F-89C9-9DDA0358E161}" uniqueName="5" name="Departamento" queryTableFieldId="5"/>
    <tableColumn id="6" xr3:uid="{ECC96E02-0D38-4335-B6B3-5AF42D675713}" uniqueName="6" name="Descrição do departamento" queryTableFieldId="6"/>
    <tableColumn id="7" xr3:uid="{7690A665-8486-4A24-8276-0D12E5988841}" uniqueName="7" name="Seção" queryTableFieldId="7"/>
    <tableColumn id="8" xr3:uid="{3C63BD63-EB07-42E2-B0CB-A14020014AD4}" uniqueName="8" name="Descrição da seção" queryTableFieldId="8" dataDxfId="4"/>
    <tableColumn id="9" xr3:uid="{6A60F4FB-4E52-42F8-8C7C-13180CBEA499}" uniqueName="9" name="Marca" queryTableFieldId="9"/>
    <tableColumn id="10" xr3:uid="{FFC2BBE0-B7D3-4A8A-9AED-F06E3E61B084}" uniqueName="10" name="Marca2" queryTableFieldId="10"/>
    <tableColumn id="11" xr3:uid="{749B2385-52A7-4C8C-B7C5-5748BFD99743}" uniqueName="11" name="Categoria" queryTableFieldId="11"/>
    <tableColumn id="12" xr3:uid="{8B1038F1-B398-4532-98A9-36A577BE9176}" uniqueName="12" name="Nome da categoria" queryTableFieldId="12"/>
    <tableColumn id="13" xr3:uid="{5EA8572D-AFC6-4C77-AD51-5E5D2B129B12}" uniqueName="13" name="Embalagem" queryTableFieldId="13"/>
    <tableColumn id="14" xr3:uid="{51FA7FA5-897A-4313-8635-C50EAE80CB80}" uniqueName="14" name="NCM + Exceção" queryTableFieldId="14"/>
    <tableColumn id="15" xr3:uid="{E417EABB-78F7-4D54-BA09-9DFF52AC3E80}" uniqueName="15" name="Descrição3" queryTableFieldId="15"/>
    <tableColumn id="16" xr3:uid="{9C147686-232B-46BB-B96B-21FCEEDC162F}" uniqueName="16" name="NCM" queryTableFieldId="16"/>
    <tableColumn id="17" xr3:uid="{C022C138-7794-4E85-ADF6-CABEB679883A}" uniqueName="17" name="Exceção da TIPI" queryTableFieldId="17"/>
    <tableColumn id="18" xr3:uid="{2DD3DECD-2E87-4A08-9FDB-65049D2ACF99}" uniqueName="18" name="GTIN Unid.Venda" queryTableFieldId="18"/>
    <tableColumn id="19" xr3:uid="{AB0062BC-F4CE-48DF-9A0D-68910BF80C88}" uniqueName="19" name="GTIN Unid.Master" queryTableFieldId="19"/>
    <tableColumn id="20" xr3:uid="{996592FF-B1E8-4D18-BF09-47FE9CC6D0C4}" uniqueName="20" name="GTIN Unid. Tributável" queryTableFieldId="20"/>
    <tableColumn id="21" xr3:uid="{809E75D4-E5A9-4651-A8C0-A0D74EC34651}" uniqueName="21" name="Unidade Venda [EAN8, UPC12, EAN13, e DUN14]" queryTableFieldId="21"/>
    <tableColumn id="22" xr3:uid="{8EE181D7-EF9F-4E8E-9B92-18E882D8699F}" uniqueName="22" name="Unidade Master [EAN8, UPC12, EAN13, e DUN14]" queryTableFieldId="22"/>
    <tableColumn id="23" xr3:uid="{FF8F2A45-2153-4660-87B4-73CAC4BCCAA1}" uniqueName="23" name="EAN Unid. Tributável" queryTableFieldId="23"/>
    <tableColumn id="24" xr3:uid="{827196F6-E033-4D7E-B2E0-8A00C61AE50D}" uniqueName="24" name="Cód. Fábrica" queryTableFieldId="24"/>
    <tableColumn id="25" xr3:uid="{B37B226D-3A39-4E33-9D28-B5DE15F7660C}" uniqueName="25" name="Número original" queryTableFieldId="25"/>
    <tableColumn id="26" xr3:uid="{D6E10217-F0F8-462E-99E4-0AD7B5D9A9E3}" uniqueName="26" name="Envia informações técnicas para NF-e" queryTableFieldId="26"/>
    <tableColumn id="27" xr3:uid="{005B6023-592C-49B8-BB34-8DEFF8A62CD1}" uniqueName="27" name="Fora de linha" queryTableFieldId="27"/>
    <tableColumn id="28" xr3:uid="{FFBFA907-DD3D-4553-B3AE-91A234C178DF}" uniqueName="28" name="Sub-Categoria" queryTableFieldId="28"/>
    <tableColumn id="29" xr3:uid="{3612AEB1-B95F-4942-83F6-89842B9D5BAF}" uniqueName="29" name="Nome da subcategoria" queryTableFieldId="29"/>
    <tableColumn id="30" xr3:uid="{1892CC1A-2C38-45E1-A6D4-767F90E32142}" uniqueName="30" name="Data Exclusão" queryTableFieldId="30"/>
    <tableColumn id="31" xr3:uid="{71EBC6FF-92D4-403F-A162-CD9B339E7116}" uniqueName="31" name="Dt.Cadastro" queryTableFieldId="31"/>
    <tableColumn id="32" xr3:uid="{294B33CB-7B80-442A-9ECE-E0C125CD18DB}" uniqueName="32" name="Múltiplo compras" queryTableFieldId="32"/>
    <tableColumn id="33" xr3:uid="{357F94B2-BA71-4A87-8803-1F358F2A4508}" uniqueName="33" name="Qtd min. de compra embalagem do fornecedor" queryTableFieldId="33"/>
    <tableColumn id="34" xr3:uid="{942DFC23-BB57-4796-8EDA-D2BA6D4AEB3E}" uniqueName="34" name="Sugerir preço de venda baseado" queryTableFieldId="34"/>
    <tableColumn id="35" xr3:uid="{1B87DA65-064A-4D7B-916F-D44A40711CCE}" uniqueName="35" name="Código filial" queryTableFieldId="35"/>
    <tableColumn id="36" xr3:uid="{D2F1CB92-3675-4065-B3D6-714E5C24B7B5}" uniqueName="36" name="Razão Social" queryTableFieldId="36"/>
    <tableColumn id="37" xr3:uid="{0CE936DA-004A-4BB1-B120-91E651FA9F62}" uniqueName="37" name="Utiliza licença de importação" queryTableFieldId="37"/>
    <tableColumn id="38" xr3:uid="{2E8FF561-B65E-48F4-B7C9-A90F09087B11}" uniqueName="38" name="Descricao" queryTableFieldId="38"/>
    <tableColumn id="39" xr3:uid="{616DAEE9-F4E1-4E5B-9F07-C681872CC2F0}" uniqueName="39" name="Controlado pelo IBAMA" queryTableFieldId="39"/>
    <tableColumn id="40" xr3:uid="{4D39D47B-CA7B-4906-8F69-9359942BA145}" uniqueName="40" name="Verificar ramo de atividade para cálculo do ST" queryTableFieldId="40"/>
    <tableColumn id="41" xr3:uid="{B2A4D2C1-147C-4DCC-ADF2-73A482686122}" uniqueName="41" name="Classe comissão" queryTableFieldId="41"/>
    <tableColumn id="42" xr3:uid="{96016E93-77C8-4ABE-9362-EFE55AC0E2BB}" uniqueName="42" name="%Comissão Int." queryTableFieldId="42"/>
    <tableColumn id="43" xr3:uid="{48B9C904-BFF1-4A85-B9C1-1CCB2ED23C1D}" uniqueName="43" name="Unidade Tributável" queryTableFieldId="43"/>
    <tableColumn id="44" xr3:uid="{1D735999-17F9-4FA0-B24E-90E16CABE491}" uniqueName="44" name="Descrição da unidade" queryTableFieldId="44"/>
    <tableColumn id="45" xr3:uid="{3484C12D-3E60-4CC3-A6DE-A3176B86921D}" uniqueName="45" name="Cesta Básica - Legislação" queryTableFieldId="45"/>
    <tableColumn id="46" xr3:uid="{5F7C7AD0-80F0-44DC-A488-AEC2535B33BF}" uniqueName="46" name="Fator Conversão Tributável" queryTableFieldId="46"/>
    <tableColumn id="47" xr3:uid="{2F3EED50-211E-46FF-A5D0-5D1357EDEAB7}" uniqueName="47" name="Fator Conversão Tributável Ex" queryTableFieldId="47"/>
    <tableColumn id="48" xr3:uid="{421D7F29-A9CD-400D-9937-34350777AB6A}" uniqueName="48" name="Código de agregação" queryTableFieldId="48"/>
    <tableColumn id="49" xr3:uid="{B4A19671-F62F-437E-9629-C543B7E759EF}" uniqueName="49" name="Código interno" queryTableFieldId="49"/>
    <tableColumn id="50" xr3:uid="{9DC65AF7-2780-4779-B931-F7C21B4D10DE}" uniqueName="50" name="Utiliza o código de agregação" queryTableFieldId="50"/>
    <tableColumn id="51" xr3:uid="{27A7D7F7-6DF5-47FB-92CE-9683D174B2A8}" uniqueName="51" name="Distribuição" queryTableFieldId="51"/>
    <tableColumn id="52" xr3:uid="{785CD3D4-F891-4248-BF48-E493CD78BA51}" uniqueName="52" name="Descrição do distribuidor" queryTableFieldId="52"/>
    <tableColumn id="53" xr3:uid="{D731B4B0-630B-49CE-A86A-B26404320897}" uniqueName="53" name="Codigo da sazonalidade" queryTableFieldId="53"/>
    <tableColumn id="54" xr3:uid="{729CF6E3-3DCE-49B6-9312-77971A79F1D1}" uniqueName="54" name="Descrição da Sazonalidade" queryTableFieldId="54"/>
    <tableColumn id="55" xr3:uid="{09B18D5A-2373-4C33-8E88-F12B2921124C}" uniqueName="55" name="Gramatura" queryTableFieldId="55"/>
    <tableColumn id="56" xr3:uid="{68180A6A-A3CC-4B51-85B3-AD5EA6F13AB6}" uniqueName="56" name="Motivo Isenção Anvisa" queryTableFieldId="56"/>
    <tableColumn id="57" xr3:uid="{B6EB1720-211C-4C8C-B2A7-D8B7EF6FA1D4}" uniqueName="57" name="Princípio ativo 2" queryTableFieldId="57"/>
    <tableColumn id="58" xr3:uid="{70F08833-D4C9-4162-9BDF-47D615DA3A9D}" uniqueName="58" name="DESCRIÇÃO DO PRINCIPIO ATIVO" queryTableFieldId="58"/>
    <tableColumn id="59" xr3:uid="{FA389917-3780-4C2F-9FD1-5A7E3D32AF3D}" uniqueName="59" name="Tipo integração B2B" queryTableFieldId="59"/>
    <tableColumn id="60" xr3:uid="{44219349-7877-4C21-860B-A2C0D2171E66}" uniqueName="60" name="DESCRIÇÃO4" queryTableFieldId="60"/>
    <tableColumn id="61" xr3:uid="{93B031B7-D72B-4978-B949-FBB0F53AF4AA}" uniqueName="61" name="Usa no E-commerce da Unilever" queryTableFieldId="62"/>
    <tableColumn id="62" xr3:uid="{4F7A8B01-DF28-48F5-A7A3-BCDB2BA17FB2}" uniqueName="62" name=" " queryTableFieldId="61"/>
    <tableColumn id="64" xr3:uid="{A08F1F4F-D22F-4F57-8DE9-FF9CA5494DC4}" uniqueName="64" name="RADICAL" queryTableFieldId="64" dataDxfId="3">
      <calculatedColumnFormula>LEFT(Tabela_BaseCadastro[[#This Row],[Descrição]],SEARCH(" ",Tabela_BaseCadastro[[#This Row],[Descrição]],1)-1)</calculatedColumnFormula>
    </tableColumn>
    <tableColumn id="63" xr3:uid="{04A0A826-D090-40AB-833F-B01FEEE56E46}" uniqueName="63" name="EAN" queryTableFieldId="63" dataDxfId="2">
      <calculatedColumnFormula>TEXT(Tabela_BaseCadastro[[#This Row],[Unidade Venda '[EAN8, UPC12, EAN13, e DUN14']]],"0000000000000")</calculatedColumnFormula>
    </tableColumn>
    <tableColumn id="65" xr3:uid="{F700F078-CE8E-49F9-9B38-7EB01AF77A94}" uniqueName="65" name="P.Ativo CMED" queryTableFieldId="65" dataDxfId="1"/>
    <tableColumn id="66" xr3:uid="{336057AD-AF82-454A-9ECC-5D7B0FBFCFB6}" uniqueName="66" name="P.Ativo Novo" queryTableFieldId="66" dataDxfId="0">
      <calculatedColumnFormula>IF(Tabela_BaseCadastro[[#This Row],[P.Ativo CMED]]="",Tabela_BaseCadastro[[#This Row],[DESCRIÇÃO DO PRINCIPIO ATIVO]],Tabela_BaseCadastro[[#This Row],[P.Ativo CMED]])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08B2D-80C2-49D3-8F9F-7AD98FFDFED3}">
  <dimension ref="A1:M401"/>
  <sheetViews>
    <sheetView tabSelected="1" workbookViewId="0">
      <selection activeCell="F55" sqref="F55"/>
    </sheetView>
  </sheetViews>
  <sheetFormatPr defaultRowHeight="15" x14ac:dyDescent="0.25"/>
  <cols>
    <col min="1" max="1" width="37.7109375" bestFit="1" customWidth="1"/>
    <col min="2" max="2" width="13" bestFit="1" customWidth="1"/>
    <col min="3" max="3" width="15.140625" bestFit="1" customWidth="1"/>
    <col min="4" max="4" width="81.140625" bestFit="1" customWidth="1"/>
    <col min="5" max="5" width="20" bestFit="1" customWidth="1"/>
    <col min="6" max="6" width="24.42578125" bestFit="1" customWidth="1"/>
    <col min="7" max="7" width="63.5703125" bestFit="1" customWidth="1"/>
    <col min="8" max="8" width="10.5703125" bestFit="1" customWidth="1"/>
    <col min="9" max="9" width="14.85546875" bestFit="1" customWidth="1"/>
    <col min="10" max="10" width="7.140625" bestFit="1" customWidth="1"/>
    <col min="11" max="11" width="20.42578125" bestFit="1" customWidth="1"/>
    <col min="12" max="12" width="23" bestFit="1" customWidth="1"/>
    <col min="13" max="13" width="21.140625" bestFit="1" customWidth="1"/>
  </cols>
  <sheetData>
    <row r="1" spans="1:13" x14ac:dyDescent="0.25">
      <c r="A1" t="s">
        <v>0</v>
      </c>
      <c r="B1" t="s">
        <v>1</v>
      </c>
      <c r="C1" t="s">
        <v>1184</v>
      </c>
      <c r="D1" t="s">
        <v>8</v>
      </c>
      <c r="E1" t="s">
        <v>10</v>
      </c>
      <c r="F1" t="s">
        <v>9</v>
      </c>
      <c r="G1" t="s">
        <v>2</v>
      </c>
      <c r="H1" t="s">
        <v>3</v>
      </c>
      <c r="I1" t="s">
        <v>4</v>
      </c>
      <c r="J1" t="s">
        <v>1183</v>
      </c>
      <c r="K1" t="s">
        <v>5</v>
      </c>
      <c r="L1" t="s">
        <v>1182</v>
      </c>
      <c r="M1" s="3" t="s">
        <v>6641</v>
      </c>
    </row>
    <row r="2" spans="1:13" x14ac:dyDescent="0.25">
      <c r="A2" t="s">
        <v>11</v>
      </c>
      <c r="B2" t="s">
        <v>12</v>
      </c>
      <c r="C2">
        <v>2187</v>
      </c>
      <c r="D2" t="s">
        <v>16</v>
      </c>
      <c r="E2">
        <v>8</v>
      </c>
      <c r="F2" s="1">
        <v>46579</v>
      </c>
      <c r="G2" t="s">
        <v>13</v>
      </c>
      <c r="H2">
        <v>522375</v>
      </c>
      <c r="I2" s="1">
        <v>45925</v>
      </c>
      <c r="J2" t="s">
        <v>6430</v>
      </c>
      <c r="K2">
        <v>755.76</v>
      </c>
      <c r="L2" t="s">
        <v>6431</v>
      </c>
      <c r="M2" s="1">
        <f>_xlfn.XLOOKUP(relatorio_NF[[#This Row],[Número]],'relatorio_NF'!D:D,'relatorio_NF'!U:U)</f>
        <v>45936</v>
      </c>
    </row>
    <row r="3" spans="1:13" x14ac:dyDescent="0.25">
      <c r="A3" t="s">
        <v>11</v>
      </c>
      <c r="B3" t="s">
        <v>12</v>
      </c>
      <c r="C3">
        <v>2187</v>
      </c>
      <c r="D3" t="s">
        <v>16</v>
      </c>
      <c r="E3">
        <v>32</v>
      </c>
      <c r="F3" s="1">
        <v>46579</v>
      </c>
      <c r="G3" t="s">
        <v>13</v>
      </c>
      <c r="H3">
        <v>522376</v>
      </c>
      <c r="I3" s="1">
        <v>45925</v>
      </c>
      <c r="J3" t="s">
        <v>6430</v>
      </c>
      <c r="K3">
        <v>3000.96</v>
      </c>
      <c r="L3" t="s">
        <v>6431</v>
      </c>
      <c r="M3" s="1">
        <f>_xlfn.XLOOKUP(relatorio_NF[[#This Row],[Número]],'relatorio_NF'!D:D,'relatorio_NF'!U:U)</f>
        <v>45936</v>
      </c>
    </row>
    <row r="4" spans="1:13" x14ac:dyDescent="0.25">
      <c r="A4" t="s">
        <v>17</v>
      </c>
      <c r="B4" t="s">
        <v>18</v>
      </c>
      <c r="C4">
        <v>869</v>
      </c>
      <c r="D4" t="s">
        <v>22</v>
      </c>
      <c r="E4">
        <v>200</v>
      </c>
      <c r="F4" s="1">
        <v>46386</v>
      </c>
      <c r="G4" t="s">
        <v>19</v>
      </c>
      <c r="H4">
        <v>267737</v>
      </c>
      <c r="I4" s="1">
        <v>45924</v>
      </c>
      <c r="J4" t="s">
        <v>6430</v>
      </c>
      <c r="K4">
        <v>34704</v>
      </c>
      <c r="L4" t="s">
        <v>6431</v>
      </c>
      <c r="M4" s="1">
        <f>_xlfn.XLOOKUP(relatorio_NF[[#This Row],[Número]],'relatorio_NF'!D:D,'relatorio_NF'!U:U)</f>
        <v>45930</v>
      </c>
    </row>
    <row r="5" spans="1:13" x14ac:dyDescent="0.25">
      <c r="A5" t="s">
        <v>11</v>
      </c>
      <c r="B5" t="s">
        <v>18</v>
      </c>
      <c r="C5">
        <v>2382</v>
      </c>
      <c r="D5" t="s">
        <v>26</v>
      </c>
      <c r="E5">
        <v>15</v>
      </c>
      <c r="F5" s="1">
        <v>46721</v>
      </c>
      <c r="G5" t="s">
        <v>23</v>
      </c>
      <c r="H5">
        <v>288919</v>
      </c>
      <c r="I5" s="1">
        <v>45924</v>
      </c>
      <c r="J5" t="s">
        <v>6430</v>
      </c>
      <c r="K5">
        <v>176334.37</v>
      </c>
      <c r="L5" t="s">
        <v>6431</v>
      </c>
      <c r="M5" s="1">
        <f>_xlfn.XLOOKUP(relatorio_NF[[#This Row],[Número]],'relatorio_NF'!D:D,'relatorio_NF'!U:U)</f>
        <v>45936</v>
      </c>
    </row>
    <row r="6" spans="1:13" x14ac:dyDescent="0.25">
      <c r="A6" t="s">
        <v>27</v>
      </c>
      <c r="B6" t="s">
        <v>18</v>
      </c>
      <c r="C6">
        <v>1514</v>
      </c>
      <c r="D6" t="s">
        <v>31</v>
      </c>
      <c r="E6">
        <v>45</v>
      </c>
      <c r="F6" s="1">
        <v>46568</v>
      </c>
      <c r="G6" t="s">
        <v>28</v>
      </c>
      <c r="H6">
        <v>57029</v>
      </c>
      <c r="I6" s="1">
        <v>45924</v>
      </c>
      <c r="J6" t="s">
        <v>6430</v>
      </c>
      <c r="K6">
        <v>384.62</v>
      </c>
      <c r="L6" t="s">
        <v>6431</v>
      </c>
      <c r="M6" s="1">
        <f>_xlfn.XLOOKUP(relatorio_NF[[#This Row],[Número]],'relatorio_NF'!D:D,'relatorio_NF'!U:U)</f>
        <v>45943</v>
      </c>
    </row>
    <row r="7" spans="1:13" x14ac:dyDescent="0.25">
      <c r="A7" t="s">
        <v>17</v>
      </c>
      <c r="B7" t="s">
        <v>12</v>
      </c>
      <c r="C7">
        <v>3092</v>
      </c>
      <c r="D7" t="s">
        <v>35</v>
      </c>
      <c r="E7">
        <v>6</v>
      </c>
      <c r="F7" s="1">
        <v>46752</v>
      </c>
      <c r="G7" t="s">
        <v>32</v>
      </c>
      <c r="H7">
        <v>56041</v>
      </c>
      <c r="I7" s="1">
        <v>45924</v>
      </c>
      <c r="J7" t="s">
        <v>6430</v>
      </c>
      <c r="K7">
        <v>52202.32</v>
      </c>
      <c r="L7" t="s">
        <v>6431</v>
      </c>
      <c r="M7" s="1">
        <f>_xlfn.XLOOKUP(relatorio_NF[[#This Row],[Número]],'relatorio_NF'!D:D,'relatorio_NF'!U:U)</f>
        <v>45932</v>
      </c>
    </row>
    <row r="8" spans="1:13" x14ac:dyDescent="0.25">
      <c r="A8" t="s">
        <v>17</v>
      </c>
      <c r="B8" t="s">
        <v>12</v>
      </c>
      <c r="C8">
        <v>1430</v>
      </c>
      <c r="D8" t="s">
        <v>39</v>
      </c>
      <c r="E8">
        <v>6</v>
      </c>
      <c r="F8" s="1">
        <v>46568</v>
      </c>
      <c r="G8" t="s">
        <v>36</v>
      </c>
      <c r="H8">
        <v>502164</v>
      </c>
      <c r="I8" s="1">
        <v>45924</v>
      </c>
      <c r="J8" t="s">
        <v>6430</v>
      </c>
      <c r="K8">
        <v>47248.51</v>
      </c>
      <c r="L8" t="s">
        <v>6431</v>
      </c>
      <c r="M8" s="1">
        <f>_xlfn.XLOOKUP(relatorio_NF[[#This Row],[Número]],'relatorio_NF'!D:D,'relatorio_NF'!U:U)</f>
        <v>45936</v>
      </c>
    </row>
    <row r="9" spans="1:13" x14ac:dyDescent="0.25">
      <c r="A9" t="s">
        <v>17</v>
      </c>
      <c r="B9" t="s">
        <v>12</v>
      </c>
      <c r="C9">
        <v>3759</v>
      </c>
      <c r="D9" t="s">
        <v>42</v>
      </c>
      <c r="E9">
        <v>44</v>
      </c>
      <c r="F9" s="1">
        <v>46326</v>
      </c>
      <c r="G9" t="s">
        <v>36</v>
      </c>
      <c r="H9">
        <v>502165</v>
      </c>
      <c r="I9" s="1">
        <v>45924</v>
      </c>
      <c r="J9" t="s">
        <v>6430</v>
      </c>
      <c r="K9">
        <v>517591.34</v>
      </c>
      <c r="L9" t="s">
        <v>6431</v>
      </c>
      <c r="M9" s="1">
        <f>_xlfn.XLOOKUP(relatorio_NF[[#This Row],[Número]],'relatorio_NF'!D:D,'relatorio_NF'!U:U)</f>
        <v>45936</v>
      </c>
    </row>
    <row r="10" spans="1:13" x14ac:dyDescent="0.25">
      <c r="A10" t="s">
        <v>17</v>
      </c>
      <c r="B10" t="s">
        <v>12</v>
      </c>
      <c r="C10">
        <v>2438</v>
      </c>
      <c r="D10" t="s">
        <v>45</v>
      </c>
      <c r="E10">
        <v>408</v>
      </c>
      <c r="F10" s="1">
        <v>46265</v>
      </c>
      <c r="G10" t="s">
        <v>36</v>
      </c>
      <c r="H10">
        <v>50115</v>
      </c>
      <c r="I10" s="1">
        <v>45924</v>
      </c>
      <c r="J10" t="s">
        <v>6430</v>
      </c>
      <c r="K10">
        <v>160113.54999999999</v>
      </c>
      <c r="L10" t="s">
        <v>6431</v>
      </c>
      <c r="M10" s="1">
        <f ca="1">_xlfn.XLOOKUP(relatorio_NF[[#This Row],[Número]],'relatorio_NF'!D:D,'relatorio_NF'!U:U)</f>
        <v>45929</v>
      </c>
    </row>
    <row r="11" spans="1:13" x14ac:dyDescent="0.25">
      <c r="A11" t="s">
        <v>17</v>
      </c>
      <c r="B11" t="s">
        <v>46</v>
      </c>
      <c r="C11">
        <v>2382</v>
      </c>
      <c r="D11" t="s">
        <v>26</v>
      </c>
      <c r="E11">
        <v>6</v>
      </c>
      <c r="F11" s="1">
        <v>46721</v>
      </c>
      <c r="G11" t="s">
        <v>23</v>
      </c>
      <c r="H11">
        <v>288743</v>
      </c>
      <c r="I11" s="1">
        <v>45924</v>
      </c>
      <c r="J11" t="s">
        <v>6430</v>
      </c>
      <c r="K11">
        <v>70914.62</v>
      </c>
      <c r="L11" t="s">
        <v>6431</v>
      </c>
      <c r="M11" s="1">
        <f>_xlfn.XLOOKUP(relatorio_NF[[#This Row],[Número]],'relatorio_NF'!D:D,'relatorio_NF'!U:U)</f>
        <v>45936</v>
      </c>
    </row>
    <row r="12" spans="1:13" x14ac:dyDescent="0.25">
      <c r="A12" t="s">
        <v>11</v>
      </c>
      <c r="B12" t="s">
        <v>46</v>
      </c>
      <c r="C12">
        <v>2382</v>
      </c>
      <c r="D12" t="s">
        <v>26</v>
      </c>
      <c r="E12">
        <v>15</v>
      </c>
      <c r="F12" s="1">
        <v>46721</v>
      </c>
      <c r="G12" t="s">
        <v>23</v>
      </c>
      <c r="H12">
        <v>288920</v>
      </c>
      <c r="I12" s="1">
        <v>45924</v>
      </c>
      <c r="J12" t="s">
        <v>6430</v>
      </c>
      <c r="K12">
        <v>176332.6</v>
      </c>
      <c r="L12" t="s">
        <v>6431</v>
      </c>
      <c r="M12" s="1">
        <f>_xlfn.XLOOKUP(relatorio_NF[[#This Row],[Número]],'relatorio_NF'!D:D,'relatorio_NF'!U:U)</f>
        <v>45936</v>
      </c>
    </row>
    <row r="13" spans="1:13" x14ac:dyDescent="0.25">
      <c r="A13" t="s">
        <v>11</v>
      </c>
      <c r="B13" t="s">
        <v>46</v>
      </c>
      <c r="C13">
        <v>2575</v>
      </c>
      <c r="D13" t="s">
        <v>50</v>
      </c>
      <c r="E13">
        <v>1</v>
      </c>
      <c r="F13" s="1">
        <v>46568</v>
      </c>
      <c r="G13" t="s">
        <v>47</v>
      </c>
      <c r="H13">
        <v>343366</v>
      </c>
      <c r="I13" s="1">
        <v>45924</v>
      </c>
      <c r="J13" t="s">
        <v>6430</v>
      </c>
      <c r="K13">
        <v>318.86</v>
      </c>
      <c r="L13" t="s">
        <v>6431</v>
      </c>
      <c r="M13" s="1">
        <f ca="1">_xlfn.XLOOKUP(relatorio_NF[[#This Row],[Número]],'relatorio_NF'!D:D,'relatorio_NF'!U:U)</f>
        <v>45931</v>
      </c>
    </row>
    <row r="14" spans="1:13" x14ac:dyDescent="0.25">
      <c r="A14" t="s">
        <v>11</v>
      </c>
      <c r="B14" t="s">
        <v>18</v>
      </c>
      <c r="C14">
        <v>3115</v>
      </c>
      <c r="D14" t="s">
        <v>54</v>
      </c>
      <c r="E14">
        <v>5</v>
      </c>
      <c r="F14" s="1">
        <v>46521</v>
      </c>
      <c r="G14" t="s">
        <v>51</v>
      </c>
      <c r="H14">
        <v>495030</v>
      </c>
      <c r="I14" s="1">
        <v>45923</v>
      </c>
      <c r="J14" t="s">
        <v>6430</v>
      </c>
      <c r="K14">
        <v>31269.16</v>
      </c>
      <c r="L14" t="s">
        <v>6431</v>
      </c>
      <c r="M14" s="1">
        <f ca="1">_xlfn.XLOOKUP(relatorio_NF[[#This Row],[Número]],'relatorio_NF'!D:D,'relatorio_NF'!U:U)</f>
        <v>45929</v>
      </c>
    </row>
    <row r="15" spans="1:13" x14ac:dyDescent="0.25">
      <c r="A15" t="s">
        <v>17</v>
      </c>
      <c r="B15" t="s">
        <v>18</v>
      </c>
      <c r="C15">
        <v>3759</v>
      </c>
      <c r="D15" t="s">
        <v>42</v>
      </c>
      <c r="E15">
        <v>16</v>
      </c>
      <c r="F15" s="1">
        <v>46326</v>
      </c>
      <c r="G15" t="s">
        <v>36</v>
      </c>
      <c r="H15">
        <v>502065</v>
      </c>
      <c r="I15" s="1">
        <v>45923</v>
      </c>
      <c r="J15" t="s">
        <v>6430</v>
      </c>
      <c r="K15">
        <v>252155.1</v>
      </c>
      <c r="L15" t="s">
        <v>6431</v>
      </c>
      <c r="M15" s="1">
        <f>_xlfn.XLOOKUP(relatorio_NF[[#This Row],[Número]],'relatorio_NF'!D:D,'relatorio_NF'!U:U)</f>
        <v>45933</v>
      </c>
    </row>
    <row r="16" spans="1:13" x14ac:dyDescent="0.25">
      <c r="A16" t="s">
        <v>11</v>
      </c>
      <c r="B16" t="s">
        <v>18</v>
      </c>
      <c r="C16">
        <v>3758</v>
      </c>
      <c r="D16" t="s">
        <v>57</v>
      </c>
      <c r="E16">
        <v>4</v>
      </c>
      <c r="F16" s="1">
        <v>46326</v>
      </c>
      <c r="G16" t="s">
        <v>36</v>
      </c>
      <c r="H16">
        <v>502066</v>
      </c>
      <c r="I16" s="1">
        <v>45923</v>
      </c>
      <c r="J16" t="s">
        <v>6430</v>
      </c>
      <c r="K16">
        <v>372291.41</v>
      </c>
      <c r="L16" t="s">
        <v>6431</v>
      </c>
      <c r="M16" s="1">
        <f ca="1">_xlfn.XLOOKUP(relatorio_NF[[#This Row],[Número]],'relatorio_NF'!D:D,'relatorio_NF'!U:U)</f>
        <v>45929</v>
      </c>
    </row>
    <row r="17" spans="1:13" x14ac:dyDescent="0.25">
      <c r="A17" t="s">
        <v>11</v>
      </c>
      <c r="B17" t="s">
        <v>18</v>
      </c>
      <c r="C17">
        <v>3759</v>
      </c>
      <c r="D17" t="s">
        <v>42</v>
      </c>
      <c r="E17">
        <v>20</v>
      </c>
      <c r="F17" s="1">
        <v>46326</v>
      </c>
      <c r="G17" t="s">
        <v>36</v>
      </c>
      <c r="H17">
        <v>502066</v>
      </c>
      <c r="I17" s="1">
        <v>45923</v>
      </c>
      <c r="J17" t="s">
        <v>6430</v>
      </c>
      <c r="K17">
        <v>372291.41</v>
      </c>
      <c r="L17" t="s">
        <v>6431</v>
      </c>
      <c r="M17" s="1">
        <f ca="1">_xlfn.XLOOKUP(relatorio_NF[[#This Row],[Número]],'relatorio_NF'!D:D,'relatorio_NF'!U:U)</f>
        <v>45929</v>
      </c>
    </row>
    <row r="18" spans="1:13" x14ac:dyDescent="0.25">
      <c r="A18" t="s">
        <v>17</v>
      </c>
      <c r="B18" t="s">
        <v>12</v>
      </c>
      <c r="C18">
        <v>3431</v>
      </c>
      <c r="D18" t="s">
        <v>61</v>
      </c>
      <c r="E18">
        <v>17</v>
      </c>
      <c r="F18" s="1">
        <v>46310</v>
      </c>
      <c r="G18" t="s">
        <v>58</v>
      </c>
      <c r="H18">
        <v>88371</v>
      </c>
      <c r="I18" s="1">
        <v>45923</v>
      </c>
      <c r="J18" t="s">
        <v>6430</v>
      </c>
      <c r="K18">
        <v>499460.65</v>
      </c>
      <c r="L18" t="s">
        <v>6431</v>
      </c>
      <c r="M18" s="1">
        <f ca="1">_xlfn.XLOOKUP(relatorio_NF[[#This Row],[Número]],'relatorio_NF'!D:D,'relatorio_NF'!U:U)</f>
        <v>45926</v>
      </c>
    </row>
    <row r="19" spans="1:13" x14ac:dyDescent="0.25">
      <c r="A19" t="s">
        <v>11</v>
      </c>
      <c r="B19" t="s">
        <v>12</v>
      </c>
      <c r="C19">
        <v>2415</v>
      </c>
      <c r="D19" t="s">
        <v>65</v>
      </c>
      <c r="E19">
        <v>490</v>
      </c>
      <c r="F19" s="1">
        <v>47603</v>
      </c>
      <c r="G19" t="s">
        <v>62</v>
      </c>
      <c r="H19">
        <v>8217</v>
      </c>
      <c r="I19" s="1">
        <v>45923</v>
      </c>
      <c r="J19" t="s">
        <v>6430</v>
      </c>
      <c r="K19">
        <v>420618.1</v>
      </c>
      <c r="L19" t="s">
        <v>6431</v>
      </c>
      <c r="M19" s="1">
        <f ca="1">_xlfn.XLOOKUP(relatorio_NF[[#This Row],[Número]],'relatorio_NF'!D:D,'relatorio_NF'!U:U)</f>
        <v>45929</v>
      </c>
    </row>
    <row r="20" spans="1:13" x14ac:dyDescent="0.25">
      <c r="A20" t="s">
        <v>11</v>
      </c>
      <c r="B20" t="s">
        <v>12</v>
      </c>
      <c r="C20">
        <v>3280</v>
      </c>
      <c r="D20" t="s">
        <v>68</v>
      </c>
      <c r="E20">
        <v>60</v>
      </c>
      <c r="F20" s="1">
        <v>46265</v>
      </c>
      <c r="G20" t="s">
        <v>62</v>
      </c>
      <c r="H20">
        <v>8217</v>
      </c>
      <c r="I20" s="1">
        <v>45923</v>
      </c>
      <c r="J20" t="s">
        <v>6430</v>
      </c>
      <c r="K20">
        <v>420618.1</v>
      </c>
      <c r="L20" t="s">
        <v>6431</v>
      </c>
      <c r="M20" s="1">
        <f ca="1">_xlfn.XLOOKUP(relatorio_NF[[#This Row],[Número]],'relatorio_NF'!D:D,'relatorio_NF'!U:U)</f>
        <v>45929</v>
      </c>
    </row>
    <row r="21" spans="1:13" x14ac:dyDescent="0.25">
      <c r="A21" t="s">
        <v>17</v>
      </c>
      <c r="B21" t="s">
        <v>12</v>
      </c>
      <c r="C21">
        <v>1211</v>
      </c>
      <c r="D21" t="s">
        <v>71</v>
      </c>
      <c r="E21">
        <v>455</v>
      </c>
      <c r="F21" s="1">
        <v>46873</v>
      </c>
      <c r="G21" t="s">
        <v>36</v>
      </c>
      <c r="H21">
        <v>502038</v>
      </c>
      <c r="I21" s="1">
        <v>45923</v>
      </c>
      <c r="J21" t="s">
        <v>6430</v>
      </c>
      <c r="K21">
        <v>183926.48</v>
      </c>
      <c r="L21" t="s">
        <v>6431</v>
      </c>
      <c r="M21" s="1">
        <f>_xlfn.XLOOKUP(relatorio_NF[[#This Row],[Número]],'relatorio_NF'!D:D,'relatorio_NF'!U:U)</f>
        <v>45933</v>
      </c>
    </row>
    <row r="22" spans="1:13" x14ac:dyDescent="0.25">
      <c r="A22" t="s">
        <v>17</v>
      </c>
      <c r="B22" t="s">
        <v>12</v>
      </c>
      <c r="C22">
        <v>1211</v>
      </c>
      <c r="D22" t="s">
        <v>71</v>
      </c>
      <c r="E22">
        <v>125</v>
      </c>
      <c r="F22" s="1">
        <v>46873</v>
      </c>
      <c r="G22" t="s">
        <v>36</v>
      </c>
      <c r="H22">
        <v>502038</v>
      </c>
      <c r="I22" s="1">
        <v>45923</v>
      </c>
      <c r="J22" t="s">
        <v>6430</v>
      </c>
      <c r="K22">
        <v>183926.48</v>
      </c>
      <c r="L22" t="s">
        <v>6431</v>
      </c>
      <c r="M22" s="1">
        <f>_xlfn.XLOOKUP(relatorio_NF[[#This Row],[Número]],'relatorio_NF'!D:D,'relatorio_NF'!U:U)</f>
        <v>45933</v>
      </c>
    </row>
    <row r="23" spans="1:13" x14ac:dyDescent="0.25">
      <c r="A23" t="s">
        <v>17</v>
      </c>
      <c r="B23" t="s">
        <v>12</v>
      </c>
      <c r="C23">
        <v>1215</v>
      </c>
      <c r="D23" t="s">
        <v>74</v>
      </c>
      <c r="E23">
        <v>752</v>
      </c>
      <c r="F23" s="1">
        <v>46873</v>
      </c>
      <c r="G23" t="s">
        <v>36</v>
      </c>
      <c r="H23">
        <v>502038</v>
      </c>
      <c r="I23" s="1">
        <v>45923</v>
      </c>
      <c r="J23" t="s">
        <v>6430</v>
      </c>
      <c r="K23">
        <v>183926.48</v>
      </c>
      <c r="L23" t="s">
        <v>6431</v>
      </c>
      <c r="M23" s="1">
        <f>_xlfn.XLOOKUP(relatorio_NF[[#This Row],[Número]],'relatorio_NF'!D:D,'relatorio_NF'!U:U)</f>
        <v>45933</v>
      </c>
    </row>
    <row r="24" spans="1:13" x14ac:dyDescent="0.25">
      <c r="A24" t="s">
        <v>17</v>
      </c>
      <c r="B24" t="s">
        <v>12</v>
      </c>
      <c r="C24">
        <v>3759</v>
      </c>
      <c r="D24" t="s">
        <v>42</v>
      </c>
      <c r="E24">
        <v>1</v>
      </c>
      <c r="F24" s="1">
        <v>46326</v>
      </c>
      <c r="G24" t="s">
        <v>36</v>
      </c>
      <c r="H24">
        <v>502080</v>
      </c>
      <c r="I24" s="1">
        <v>45923</v>
      </c>
      <c r="J24" t="s">
        <v>6430</v>
      </c>
      <c r="K24">
        <v>15770.47</v>
      </c>
      <c r="L24" t="s">
        <v>6431</v>
      </c>
      <c r="M24" s="1">
        <f>_xlfn.XLOOKUP(relatorio_NF[[#This Row],[Número]],'relatorio_NF'!D:D,'relatorio_NF'!U:U)</f>
        <v>45933</v>
      </c>
    </row>
    <row r="25" spans="1:13" x14ac:dyDescent="0.25">
      <c r="A25" t="s">
        <v>17</v>
      </c>
      <c r="B25" t="s">
        <v>12</v>
      </c>
      <c r="C25">
        <v>2438</v>
      </c>
      <c r="D25" t="s">
        <v>45</v>
      </c>
      <c r="E25">
        <v>250</v>
      </c>
      <c r="F25" s="1">
        <v>46265</v>
      </c>
      <c r="G25" t="s">
        <v>36</v>
      </c>
      <c r="H25">
        <v>50101</v>
      </c>
      <c r="I25" s="1">
        <v>45923</v>
      </c>
      <c r="J25" t="s">
        <v>6430</v>
      </c>
      <c r="K25">
        <v>98108.79</v>
      </c>
      <c r="L25" t="s">
        <v>6431</v>
      </c>
      <c r="M25" s="1">
        <f ca="1">_xlfn.XLOOKUP(relatorio_NF[[#This Row],[Número]],'relatorio_NF'!D:D,'relatorio_NF'!U:U)</f>
        <v>45930</v>
      </c>
    </row>
    <row r="26" spans="1:13" x14ac:dyDescent="0.25">
      <c r="A26" t="s">
        <v>17</v>
      </c>
      <c r="B26" t="s">
        <v>46</v>
      </c>
      <c r="C26">
        <v>2429</v>
      </c>
      <c r="D26" t="s">
        <v>78</v>
      </c>
      <c r="E26">
        <v>36</v>
      </c>
      <c r="F26" s="1">
        <v>46477</v>
      </c>
      <c r="G26" t="s">
        <v>75</v>
      </c>
      <c r="H26">
        <v>92787</v>
      </c>
      <c r="I26" s="1">
        <v>45923</v>
      </c>
      <c r="J26" t="s">
        <v>6430</v>
      </c>
      <c r="K26">
        <v>3042.82</v>
      </c>
      <c r="L26" t="s">
        <v>6431</v>
      </c>
      <c r="M26" s="1" t="str">
        <f ca="1">_xlfn.XLOOKUP(relatorio_NF[[#This Row],[Número]],'relatorio_NF'!D:D,'relatorio_NF'!U:U)</f>
        <v xml:space="preserve"> </v>
      </c>
    </row>
    <row r="27" spans="1:13" x14ac:dyDescent="0.25">
      <c r="A27" t="s">
        <v>11</v>
      </c>
      <c r="B27" t="s">
        <v>46</v>
      </c>
      <c r="C27">
        <v>2619</v>
      </c>
      <c r="D27" t="s">
        <v>81</v>
      </c>
      <c r="E27">
        <v>60</v>
      </c>
      <c r="F27" s="1">
        <v>46537</v>
      </c>
      <c r="G27" t="s">
        <v>79</v>
      </c>
      <c r="H27">
        <v>20263</v>
      </c>
      <c r="I27" s="1">
        <v>45923</v>
      </c>
      <c r="J27" t="s">
        <v>6430</v>
      </c>
      <c r="K27">
        <v>32940</v>
      </c>
      <c r="L27" t="s">
        <v>6431</v>
      </c>
      <c r="M27" s="1">
        <f ca="1">_xlfn.XLOOKUP(relatorio_NF[[#This Row],[Número]],'relatorio_NF'!D:D,'relatorio_NF'!U:U)</f>
        <v>45929</v>
      </c>
    </row>
    <row r="28" spans="1:13" x14ac:dyDescent="0.25">
      <c r="A28" t="s">
        <v>17</v>
      </c>
      <c r="B28" t="s">
        <v>46</v>
      </c>
      <c r="C28">
        <v>2415</v>
      </c>
      <c r="D28" t="s">
        <v>65</v>
      </c>
      <c r="E28">
        <v>44</v>
      </c>
      <c r="F28" s="1">
        <v>47603</v>
      </c>
      <c r="G28" t="s">
        <v>62</v>
      </c>
      <c r="H28">
        <v>8226</v>
      </c>
      <c r="I28" s="1">
        <v>45923</v>
      </c>
      <c r="J28" t="s">
        <v>6430</v>
      </c>
      <c r="K28">
        <v>34129.480000000003</v>
      </c>
      <c r="L28" t="s">
        <v>6431</v>
      </c>
      <c r="M28" s="1">
        <f ca="1">_xlfn.XLOOKUP(relatorio_NF[[#This Row],[Número]],'relatorio_NF'!D:D,'relatorio_NF'!U:U)</f>
        <v>45929</v>
      </c>
    </row>
    <row r="29" spans="1:13" x14ac:dyDescent="0.25">
      <c r="A29" t="s">
        <v>11</v>
      </c>
      <c r="B29" t="s">
        <v>46</v>
      </c>
      <c r="C29">
        <v>2187</v>
      </c>
      <c r="D29" t="s">
        <v>16</v>
      </c>
      <c r="E29">
        <v>232</v>
      </c>
      <c r="F29" s="1">
        <v>46578</v>
      </c>
      <c r="G29" t="s">
        <v>13</v>
      </c>
      <c r="H29">
        <v>518648</v>
      </c>
      <c r="I29" s="1">
        <v>45923</v>
      </c>
      <c r="J29" t="s">
        <v>6430</v>
      </c>
      <c r="K29">
        <v>15163.52</v>
      </c>
      <c r="L29" t="s">
        <v>6431</v>
      </c>
      <c r="M29" s="1">
        <f>_xlfn.XLOOKUP(relatorio_NF[[#This Row],[Número]],'relatorio_NF'!D:D,'relatorio_NF'!U:U)</f>
        <v>45939</v>
      </c>
    </row>
    <row r="30" spans="1:13" x14ac:dyDescent="0.25">
      <c r="A30" t="s">
        <v>11</v>
      </c>
      <c r="B30" t="s">
        <v>46</v>
      </c>
      <c r="C30">
        <v>2187</v>
      </c>
      <c r="D30" t="s">
        <v>16</v>
      </c>
      <c r="E30">
        <v>84</v>
      </c>
      <c r="F30" s="1">
        <v>46578</v>
      </c>
      <c r="G30" t="s">
        <v>13</v>
      </c>
      <c r="H30">
        <v>518649</v>
      </c>
      <c r="I30" s="1">
        <v>45923</v>
      </c>
      <c r="J30" t="s">
        <v>6430</v>
      </c>
      <c r="K30">
        <v>7359.24</v>
      </c>
      <c r="L30" t="s">
        <v>6431</v>
      </c>
      <c r="M30" s="1">
        <f>_xlfn.XLOOKUP(relatorio_NF[[#This Row],[Número]],'relatorio_NF'!D:D,'relatorio_NF'!U:U)</f>
        <v>45939</v>
      </c>
    </row>
    <row r="31" spans="1:13" x14ac:dyDescent="0.25">
      <c r="A31" t="s">
        <v>11</v>
      </c>
      <c r="B31" t="s">
        <v>46</v>
      </c>
      <c r="C31">
        <v>2187</v>
      </c>
      <c r="D31" t="s">
        <v>16</v>
      </c>
      <c r="E31">
        <v>120</v>
      </c>
      <c r="F31" s="1">
        <v>46578</v>
      </c>
      <c r="G31" t="s">
        <v>13</v>
      </c>
      <c r="H31">
        <v>518650</v>
      </c>
      <c r="I31" s="1">
        <v>45923</v>
      </c>
      <c r="J31" t="s">
        <v>6430</v>
      </c>
      <c r="K31">
        <v>12973.2</v>
      </c>
      <c r="L31" t="s">
        <v>6431</v>
      </c>
      <c r="M31" s="1">
        <f>_xlfn.XLOOKUP(relatorio_NF[[#This Row],[Número]],'relatorio_NF'!D:D,'relatorio_NF'!U:U)</f>
        <v>45939</v>
      </c>
    </row>
    <row r="32" spans="1:13" x14ac:dyDescent="0.25">
      <c r="A32" t="s">
        <v>17</v>
      </c>
      <c r="B32" t="s">
        <v>46</v>
      </c>
      <c r="C32">
        <v>3759</v>
      </c>
      <c r="D32" t="s">
        <v>42</v>
      </c>
      <c r="E32">
        <v>9</v>
      </c>
      <c r="F32" s="1">
        <v>46326</v>
      </c>
      <c r="G32" t="s">
        <v>36</v>
      </c>
      <c r="H32">
        <v>502050</v>
      </c>
      <c r="I32" s="1">
        <v>45923</v>
      </c>
      <c r="J32" t="s">
        <v>6430</v>
      </c>
      <c r="K32">
        <v>105870.96</v>
      </c>
      <c r="L32" t="s">
        <v>6431</v>
      </c>
      <c r="M32" s="1">
        <f>_xlfn.XLOOKUP(relatorio_NF[[#This Row],[Número]],'relatorio_NF'!D:D,'relatorio_NF'!U:U)</f>
        <v>45933</v>
      </c>
    </row>
    <row r="33" spans="1:13" x14ac:dyDescent="0.25">
      <c r="A33" t="s">
        <v>17</v>
      </c>
      <c r="B33" t="s">
        <v>46</v>
      </c>
      <c r="C33">
        <v>1291</v>
      </c>
      <c r="D33" t="s">
        <v>84</v>
      </c>
      <c r="E33">
        <v>60</v>
      </c>
      <c r="F33" s="1">
        <v>46538</v>
      </c>
      <c r="G33" t="s">
        <v>36</v>
      </c>
      <c r="H33">
        <v>502082</v>
      </c>
      <c r="I33" s="1">
        <v>45923</v>
      </c>
      <c r="J33" t="s">
        <v>6430</v>
      </c>
      <c r="K33">
        <v>405.29</v>
      </c>
      <c r="L33" t="s">
        <v>6431</v>
      </c>
      <c r="M33" s="1">
        <f>_xlfn.XLOOKUP(relatorio_NF[[#This Row],[Número]],'relatorio_NF'!D:D,'relatorio_NF'!U:U)</f>
        <v>45933</v>
      </c>
    </row>
    <row r="34" spans="1:13" x14ac:dyDescent="0.25">
      <c r="A34" t="s">
        <v>11</v>
      </c>
      <c r="B34" t="s">
        <v>46</v>
      </c>
      <c r="C34">
        <v>2567</v>
      </c>
      <c r="D34" t="s">
        <v>87</v>
      </c>
      <c r="E34">
        <v>2</v>
      </c>
      <c r="F34" s="1">
        <v>46409</v>
      </c>
      <c r="G34" t="s">
        <v>47</v>
      </c>
      <c r="H34">
        <v>343336</v>
      </c>
      <c r="I34" s="1">
        <v>45923</v>
      </c>
      <c r="J34" t="s">
        <v>6430</v>
      </c>
      <c r="K34">
        <v>867.14</v>
      </c>
      <c r="L34" t="s">
        <v>6431</v>
      </c>
      <c r="M34" s="1">
        <f ca="1">_xlfn.XLOOKUP(relatorio_NF[[#This Row],[Número]],'relatorio_NF'!D:D,'relatorio_NF'!U:U)</f>
        <v>45929</v>
      </c>
    </row>
    <row r="35" spans="1:13" x14ac:dyDescent="0.25">
      <c r="A35" t="s">
        <v>11</v>
      </c>
      <c r="B35" t="s">
        <v>46</v>
      </c>
      <c r="C35">
        <v>2576</v>
      </c>
      <c r="D35" t="s">
        <v>90</v>
      </c>
      <c r="E35">
        <v>8</v>
      </c>
      <c r="F35" s="1">
        <v>46590</v>
      </c>
      <c r="G35" t="s">
        <v>47</v>
      </c>
      <c r="H35">
        <v>343337</v>
      </c>
      <c r="I35" s="1">
        <v>45923</v>
      </c>
      <c r="J35" t="s">
        <v>6430</v>
      </c>
      <c r="K35">
        <v>9229.36</v>
      </c>
      <c r="L35" t="s">
        <v>6431</v>
      </c>
      <c r="M35" s="1">
        <f ca="1">_xlfn.XLOOKUP(relatorio_NF[[#This Row],[Número]],'relatorio_NF'!D:D,'relatorio_NF'!U:U)</f>
        <v>45929</v>
      </c>
    </row>
    <row r="36" spans="1:13" x14ac:dyDescent="0.25">
      <c r="A36" t="s">
        <v>11</v>
      </c>
      <c r="B36" t="s">
        <v>46</v>
      </c>
      <c r="C36">
        <v>2672</v>
      </c>
      <c r="D36" t="s">
        <v>93</v>
      </c>
      <c r="E36">
        <v>15</v>
      </c>
      <c r="F36" s="1">
        <v>46590</v>
      </c>
      <c r="G36" t="s">
        <v>47</v>
      </c>
      <c r="H36">
        <v>343337</v>
      </c>
      <c r="I36" s="1">
        <v>45923</v>
      </c>
      <c r="J36" t="s">
        <v>6430</v>
      </c>
      <c r="K36">
        <v>9229.36</v>
      </c>
      <c r="L36" t="s">
        <v>6431</v>
      </c>
      <c r="M36" s="1">
        <f ca="1">_xlfn.XLOOKUP(relatorio_NF[[#This Row],[Número]],'relatorio_NF'!D:D,'relatorio_NF'!U:U)</f>
        <v>45929</v>
      </c>
    </row>
    <row r="37" spans="1:13" x14ac:dyDescent="0.25">
      <c r="A37" t="s">
        <v>11</v>
      </c>
      <c r="B37" t="s">
        <v>46</v>
      </c>
      <c r="C37">
        <v>2555</v>
      </c>
      <c r="D37" t="s">
        <v>96</v>
      </c>
      <c r="E37">
        <v>100</v>
      </c>
      <c r="F37" s="1">
        <v>46843</v>
      </c>
      <c r="G37" t="s">
        <v>47</v>
      </c>
      <c r="H37">
        <v>343338</v>
      </c>
      <c r="I37" s="1">
        <v>45923</v>
      </c>
      <c r="J37" t="s">
        <v>6430</v>
      </c>
      <c r="K37">
        <v>383324</v>
      </c>
      <c r="L37" t="s">
        <v>6431</v>
      </c>
      <c r="M37" s="1">
        <f ca="1">_xlfn.XLOOKUP(relatorio_NF[[#This Row],[Número]],'relatorio_NF'!D:D,'relatorio_NF'!U:U)</f>
        <v>45929</v>
      </c>
    </row>
    <row r="38" spans="1:13" x14ac:dyDescent="0.25">
      <c r="A38" t="s">
        <v>17</v>
      </c>
      <c r="B38" t="s">
        <v>97</v>
      </c>
      <c r="C38">
        <v>2698</v>
      </c>
      <c r="D38" t="s">
        <v>101</v>
      </c>
      <c r="E38">
        <v>833</v>
      </c>
      <c r="F38" s="1">
        <v>46599</v>
      </c>
      <c r="G38" t="s">
        <v>98</v>
      </c>
      <c r="H38">
        <v>1012177</v>
      </c>
      <c r="I38" s="1">
        <v>45923</v>
      </c>
      <c r="J38" t="s">
        <v>6430</v>
      </c>
      <c r="K38">
        <v>14394.24</v>
      </c>
      <c r="L38" t="s">
        <v>6431</v>
      </c>
      <c r="M38" s="1">
        <f ca="1">_xlfn.XLOOKUP(relatorio_NF[[#This Row],[Número]],'relatorio_NF'!D:D,'relatorio_NF'!U:U)</f>
        <v>45924</v>
      </c>
    </row>
    <row r="39" spans="1:13" x14ac:dyDescent="0.25">
      <c r="A39" t="s">
        <v>17</v>
      </c>
      <c r="B39" t="s">
        <v>97</v>
      </c>
      <c r="C39">
        <v>1456</v>
      </c>
      <c r="D39" t="s">
        <v>105</v>
      </c>
      <c r="E39">
        <v>5</v>
      </c>
      <c r="F39" s="1">
        <v>46344</v>
      </c>
      <c r="G39" t="s">
        <v>102</v>
      </c>
      <c r="H39">
        <v>79729</v>
      </c>
      <c r="I39" s="1">
        <v>45923</v>
      </c>
      <c r="J39" t="s">
        <v>6430</v>
      </c>
      <c r="K39">
        <v>6219</v>
      </c>
      <c r="L39" t="s">
        <v>6431</v>
      </c>
      <c r="M39" s="1">
        <f ca="1">_xlfn.XLOOKUP(relatorio_NF[[#This Row],[Número]],'relatorio_NF'!D:D,'relatorio_NF'!U:U)</f>
        <v>45929</v>
      </c>
    </row>
    <row r="40" spans="1:13" x14ac:dyDescent="0.25">
      <c r="A40" t="s">
        <v>17</v>
      </c>
      <c r="B40" t="s">
        <v>97</v>
      </c>
      <c r="C40">
        <v>1292</v>
      </c>
      <c r="D40" t="s">
        <v>108</v>
      </c>
      <c r="E40">
        <v>50</v>
      </c>
      <c r="F40" s="1">
        <v>46387</v>
      </c>
      <c r="G40" t="s">
        <v>36</v>
      </c>
      <c r="H40">
        <v>502084</v>
      </c>
      <c r="I40" s="1">
        <v>45923</v>
      </c>
      <c r="J40" t="s">
        <v>6430</v>
      </c>
      <c r="K40">
        <v>1119.82</v>
      </c>
      <c r="L40" t="s">
        <v>6431</v>
      </c>
      <c r="M40" s="1">
        <f>_xlfn.XLOOKUP(relatorio_NF[[#This Row],[Número]],'relatorio_NF'!D:D,'relatorio_NF'!U:U)</f>
        <v>45933</v>
      </c>
    </row>
    <row r="41" spans="1:13" x14ac:dyDescent="0.25">
      <c r="A41" t="s">
        <v>17</v>
      </c>
      <c r="B41" t="s">
        <v>18</v>
      </c>
      <c r="C41">
        <v>858</v>
      </c>
      <c r="D41" t="s">
        <v>111</v>
      </c>
      <c r="E41">
        <v>2</v>
      </c>
      <c r="F41" s="1">
        <v>46295</v>
      </c>
      <c r="G41" t="s">
        <v>36</v>
      </c>
      <c r="H41">
        <v>501968</v>
      </c>
      <c r="I41" s="1">
        <v>45922</v>
      </c>
      <c r="J41" t="s">
        <v>6430</v>
      </c>
      <c r="K41">
        <v>31552.21</v>
      </c>
      <c r="L41" t="s">
        <v>6431</v>
      </c>
      <c r="M41" s="1">
        <f ca="1">_xlfn.XLOOKUP(relatorio_NF[[#This Row],[Número]],'relatorio_NF'!D:D,'relatorio_NF'!U:U)</f>
        <v>45930</v>
      </c>
    </row>
    <row r="42" spans="1:13" x14ac:dyDescent="0.25">
      <c r="A42" t="s">
        <v>11</v>
      </c>
      <c r="B42" t="s">
        <v>12</v>
      </c>
      <c r="C42">
        <v>3191</v>
      </c>
      <c r="D42" t="s">
        <v>114</v>
      </c>
      <c r="E42">
        <v>6</v>
      </c>
      <c r="F42" s="1">
        <v>46372</v>
      </c>
      <c r="G42" t="s">
        <v>102</v>
      </c>
      <c r="H42">
        <v>79669</v>
      </c>
      <c r="I42" s="1">
        <v>45922</v>
      </c>
      <c r="J42" t="s">
        <v>6430</v>
      </c>
      <c r="K42">
        <v>9131.52</v>
      </c>
      <c r="L42" t="s">
        <v>6431</v>
      </c>
      <c r="M42" s="1">
        <f ca="1">_xlfn.XLOOKUP(relatorio_NF[[#This Row],[Número]],'relatorio_NF'!D:D,'relatorio_NF'!U:U)</f>
        <v>45938</v>
      </c>
    </row>
    <row r="43" spans="1:13" x14ac:dyDescent="0.25">
      <c r="A43" t="s">
        <v>17</v>
      </c>
      <c r="B43" t="s">
        <v>12</v>
      </c>
      <c r="C43">
        <v>2704</v>
      </c>
      <c r="D43" t="s">
        <v>118</v>
      </c>
      <c r="E43">
        <v>106</v>
      </c>
      <c r="F43" s="1">
        <v>46843</v>
      </c>
      <c r="G43" t="s">
        <v>115</v>
      </c>
      <c r="H43">
        <v>251761</v>
      </c>
      <c r="I43" s="1">
        <v>45922</v>
      </c>
      <c r="J43" t="s">
        <v>6430</v>
      </c>
      <c r="K43">
        <v>153478.28</v>
      </c>
      <c r="L43" t="s">
        <v>6431</v>
      </c>
      <c r="M43" s="1" t="str">
        <f ca="1">_xlfn.XLOOKUP(relatorio_NF[[#This Row],[Número]],'relatorio_NF'!D:D,'relatorio_NF'!U:U)</f>
        <v xml:space="preserve"> </v>
      </c>
    </row>
    <row r="44" spans="1:13" x14ac:dyDescent="0.25">
      <c r="A44" t="s">
        <v>17</v>
      </c>
      <c r="B44" t="s">
        <v>12</v>
      </c>
      <c r="C44">
        <v>2703</v>
      </c>
      <c r="D44" t="s">
        <v>121</v>
      </c>
      <c r="E44">
        <v>40</v>
      </c>
      <c r="F44" s="1">
        <v>46904</v>
      </c>
      <c r="G44" t="s">
        <v>115</v>
      </c>
      <c r="H44">
        <v>251761</v>
      </c>
      <c r="I44" s="1">
        <v>45922</v>
      </c>
      <c r="J44" t="s">
        <v>6430</v>
      </c>
      <c r="K44">
        <v>153478.28</v>
      </c>
      <c r="L44" t="s">
        <v>6431</v>
      </c>
      <c r="M44" s="1" t="str">
        <f ca="1">_xlfn.XLOOKUP(relatorio_NF[[#This Row],[Número]],'relatorio_NF'!D:D,'relatorio_NF'!U:U)</f>
        <v xml:space="preserve"> </v>
      </c>
    </row>
    <row r="45" spans="1:13" x14ac:dyDescent="0.25">
      <c r="A45" t="s">
        <v>11</v>
      </c>
      <c r="B45" t="s">
        <v>12</v>
      </c>
      <c r="C45">
        <v>2187</v>
      </c>
      <c r="D45" t="s">
        <v>16</v>
      </c>
      <c r="E45">
        <v>4</v>
      </c>
      <c r="F45" s="1">
        <v>46645</v>
      </c>
      <c r="G45" t="s">
        <v>13</v>
      </c>
      <c r="H45">
        <v>517065</v>
      </c>
      <c r="I45" s="1">
        <v>45922</v>
      </c>
      <c r="J45" t="s">
        <v>6430</v>
      </c>
      <c r="K45">
        <v>261.44</v>
      </c>
      <c r="L45" t="s">
        <v>6431</v>
      </c>
      <c r="M45" s="1">
        <f>_xlfn.XLOOKUP(relatorio_NF[[#This Row],[Número]],'relatorio_NF'!D:D,'relatorio_NF'!U:U)</f>
        <v>45938</v>
      </c>
    </row>
    <row r="46" spans="1:13" x14ac:dyDescent="0.25">
      <c r="A46" t="s">
        <v>11</v>
      </c>
      <c r="B46" t="s">
        <v>12</v>
      </c>
      <c r="C46">
        <v>2187</v>
      </c>
      <c r="D46" t="s">
        <v>16</v>
      </c>
      <c r="E46">
        <v>12</v>
      </c>
      <c r="F46" s="1">
        <v>46645</v>
      </c>
      <c r="G46" t="s">
        <v>13</v>
      </c>
      <c r="H46">
        <v>517066</v>
      </c>
      <c r="I46" s="1">
        <v>45922</v>
      </c>
      <c r="J46" t="s">
        <v>6430</v>
      </c>
      <c r="K46">
        <v>1133.6400000000001</v>
      </c>
      <c r="L46" t="s">
        <v>6431</v>
      </c>
      <c r="M46" s="1">
        <f>_xlfn.XLOOKUP(relatorio_NF[[#This Row],[Número]],'relatorio_NF'!D:D,'relatorio_NF'!U:U)</f>
        <v>45938</v>
      </c>
    </row>
    <row r="47" spans="1:13" x14ac:dyDescent="0.25">
      <c r="A47" t="s">
        <v>11</v>
      </c>
      <c r="B47" t="s">
        <v>12</v>
      </c>
      <c r="C47">
        <v>2187</v>
      </c>
      <c r="D47" t="s">
        <v>16</v>
      </c>
      <c r="E47">
        <v>12</v>
      </c>
      <c r="F47" s="1">
        <v>46645</v>
      </c>
      <c r="G47" t="s">
        <v>13</v>
      </c>
      <c r="H47">
        <v>517067</v>
      </c>
      <c r="I47" s="1">
        <v>45922</v>
      </c>
      <c r="J47" t="s">
        <v>6430</v>
      </c>
      <c r="K47">
        <v>1133.6400000000001</v>
      </c>
      <c r="L47" t="s">
        <v>6431</v>
      </c>
      <c r="M47" s="1">
        <f>_xlfn.XLOOKUP(relatorio_NF[[#This Row],[Número]],'relatorio_NF'!D:D,'relatorio_NF'!U:U)</f>
        <v>45938</v>
      </c>
    </row>
    <row r="48" spans="1:13" x14ac:dyDescent="0.25">
      <c r="A48" t="s">
        <v>11</v>
      </c>
      <c r="B48" t="s">
        <v>12</v>
      </c>
      <c r="C48">
        <v>2187</v>
      </c>
      <c r="D48" t="s">
        <v>16</v>
      </c>
      <c r="E48">
        <v>4</v>
      </c>
      <c r="F48" s="1">
        <v>46645</v>
      </c>
      <c r="G48" t="s">
        <v>13</v>
      </c>
      <c r="H48">
        <v>517068</v>
      </c>
      <c r="I48" s="1">
        <v>45922</v>
      </c>
      <c r="J48" t="s">
        <v>6430</v>
      </c>
      <c r="K48">
        <v>377.88</v>
      </c>
      <c r="L48" t="s">
        <v>6431</v>
      </c>
      <c r="M48" s="1">
        <f>_xlfn.XLOOKUP(relatorio_NF[[#This Row],[Número]],'relatorio_NF'!D:D,'relatorio_NF'!U:U)</f>
        <v>45938</v>
      </c>
    </row>
    <row r="49" spans="1:13" x14ac:dyDescent="0.25">
      <c r="A49" t="s">
        <v>11</v>
      </c>
      <c r="B49" t="s">
        <v>12</v>
      </c>
      <c r="C49">
        <v>2187</v>
      </c>
      <c r="D49" t="s">
        <v>16</v>
      </c>
      <c r="E49">
        <v>68</v>
      </c>
      <c r="F49" s="1">
        <v>46645</v>
      </c>
      <c r="G49" t="s">
        <v>13</v>
      </c>
      <c r="H49">
        <v>517069</v>
      </c>
      <c r="I49" s="1">
        <v>45922</v>
      </c>
      <c r="J49" t="s">
        <v>6430</v>
      </c>
      <c r="K49">
        <v>6377.04</v>
      </c>
      <c r="L49" t="s">
        <v>6431</v>
      </c>
      <c r="M49" s="1">
        <f>_xlfn.XLOOKUP(relatorio_NF[[#This Row],[Número]],'relatorio_NF'!D:D,'relatorio_NF'!U:U)</f>
        <v>45938</v>
      </c>
    </row>
    <row r="50" spans="1:13" x14ac:dyDescent="0.25">
      <c r="A50" t="s">
        <v>11</v>
      </c>
      <c r="B50" t="s">
        <v>12</v>
      </c>
      <c r="C50">
        <v>2187</v>
      </c>
      <c r="D50" t="s">
        <v>16</v>
      </c>
      <c r="E50">
        <v>4</v>
      </c>
      <c r="F50" s="1">
        <v>46645</v>
      </c>
      <c r="G50" t="s">
        <v>13</v>
      </c>
      <c r="H50">
        <v>517070</v>
      </c>
      <c r="I50" s="1">
        <v>45922</v>
      </c>
      <c r="J50" t="s">
        <v>6430</v>
      </c>
      <c r="K50">
        <v>375.12</v>
      </c>
      <c r="L50" t="s">
        <v>6431</v>
      </c>
      <c r="M50" s="1">
        <f>_xlfn.XLOOKUP(relatorio_NF[[#This Row],[Número]],'relatorio_NF'!D:D,'relatorio_NF'!U:U)</f>
        <v>45938</v>
      </c>
    </row>
    <row r="51" spans="1:13" x14ac:dyDescent="0.25">
      <c r="A51" t="s">
        <v>11</v>
      </c>
      <c r="B51" t="s">
        <v>12</v>
      </c>
      <c r="C51">
        <v>2336</v>
      </c>
      <c r="D51" t="s">
        <v>124</v>
      </c>
      <c r="E51">
        <v>2</v>
      </c>
      <c r="F51" s="1">
        <v>46916</v>
      </c>
      <c r="G51" t="s">
        <v>13</v>
      </c>
      <c r="H51">
        <v>517071</v>
      </c>
      <c r="I51" s="1">
        <v>45922</v>
      </c>
      <c r="J51" t="s">
        <v>6430</v>
      </c>
      <c r="K51">
        <v>888.6</v>
      </c>
      <c r="L51" t="s">
        <v>6431</v>
      </c>
      <c r="M51" s="1">
        <f>_xlfn.XLOOKUP(relatorio_NF[[#This Row],[Número]],'relatorio_NF'!D:D,'relatorio_NF'!U:U)</f>
        <v>45937</v>
      </c>
    </row>
    <row r="52" spans="1:13" x14ac:dyDescent="0.25">
      <c r="A52" t="s">
        <v>11</v>
      </c>
      <c r="B52" t="s">
        <v>12</v>
      </c>
      <c r="C52">
        <v>2235</v>
      </c>
      <c r="D52" t="s">
        <v>127</v>
      </c>
      <c r="E52">
        <v>120</v>
      </c>
      <c r="F52" s="1">
        <v>46963</v>
      </c>
      <c r="G52" t="s">
        <v>13</v>
      </c>
      <c r="H52">
        <v>517957</v>
      </c>
      <c r="I52" s="1">
        <v>45922</v>
      </c>
      <c r="J52" t="s">
        <v>6430</v>
      </c>
      <c r="K52">
        <v>5559.6</v>
      </c>
      <c r="L52" t="s">
        <v>6431</v>
      </c>
      <c r="M52" s="1">
        <f>_xlfn.XLOOKUP(relatorio_NF[[#This Row],[Número]],'relatorio_NF'!D:D,'relatorio_NF'!U:U)</f>
        <v>45936</v>
      </c>
    </row>
    <row r="53" spans="1:13" x14ac:dyDescent="0.25">
      <c r="A53" t="s">
        <v>17</v>
      </c>
      <c r="B53" t="s">
        <v>97</v>
      </c>
      <c r="C53">
        <v>1589</v>
      </c>
      <c r="D53" t="s">
        <v>130</v>
      </c>
      <c r="E53">
        <v>5</v>
      </c>
      <c r="F53" s="1">
        <v>46591</v>
      </c>
      <c r="G53" t="s">
        <v>102</v>
      </c>
      <c r="H53">
        <v>79672</v>
      </c>
      <c r="I53" s="1">
        <v>45922</v>
      </c>
      <c r="J53" t="s">
        <v>6430</v>
      </c>
      <c r="K53">
        <v>184.45</v>
      </c>
      <c r="L53" t="s">
        <v>6431</v>
      </c>
      <c r="M53" s="1" t="str">
        <f ca="1">_xlfn.XLOOKUP(relatorio_NF[[#This Row],[Número]],'relatorio_NF'!D:D,'relatorio_NF'!U:U)</f>
        <v xml:space="preserve"> </v>
      </c>
    </row>
    <row r="54" spans="1:13" x14ac:dyDescent="0.25">
      <c r="A54" t="s">
        <v>27</v>
      </c>
      <c r="B54" t="s">
        <v>18</v>
      </c>
      <c r="C54">
        <v>1492</v>
      </c>
      <c r="D54" t="s">
        <v>134</v>
      </c>
      <c r="E54">
        <v>30</v>
      </c>
      <c r="F54" s="1">
        <v>46446</v>
      </c>
      <c r="G54" t="s">
        <v>131</v>
      </c>
      <c r="H54">
        <v>17623</v>
      </c>
      <c r="I54" s="1">
        <v>45920</v>
      </c>
      <c r="J54" t="s">
        <v>6430</v>
      </c>
      <c r="K54">
        <v>105166.8</v>
      </c>
      <c r="L54" t="s">
        <v>6431</v>
      </c>
      <c r="M54" s="1">
        <f ca="1">_xlfn.XLOOKUP(relatorio_NF[[#This Row],[Número]],'relatorio_NF'!D:D,'relatorio_NF'!U:U)</f>
        <v>45936</v>
      </c>
    </row>
    <row r="55" spans="1:13" x14ac:dyDescent="0.25">
      <c r="A55" t="s">
        <v>27</v>
      </c>
      <c r="B55" t="s">
        <v>18</v>
      </c>
      <c r="C55">
        <v>1493</v>
      </c>
      <c r="D55" t="s">
        <v>137</v>
      </c>
      <c r="E55">
        <v>180</v>
      </c>
      <c r="F55" s="1">
        <v>46387</v>
      </c>
      <c r="G55" t="s">
        <v>131</v>
      </c>
      <c r="H55">
        <v>17623</v>
      </c>
      <c r="I55" s="1">
        <v>45920</v>
      </c>
      <c r="J55" t="s">
        <v>6430</v>
      </c>
      <c r="K55">
        <v>105166.8</v>
      </c>
      <c r="L55" t="s">
        <v>6431</v>
      </c>
      <c r="M55" s="1">
        <f ca="1">_xlfn.XLOOKUP(relatorio_NF[[#This Row],[Número]],'relatorio_NF'!D:D,'relatorio_NF'!U:U)</f>
        <v>45936</v>
      </c>
    </row>
    <row r="56" spans="1:13" x14ac:dyDescent="0.25">
      <c r="A56" t="s">
        <v>27</v>
      </c>
      <c r="B56" t="s">
        <v>18</v>
      </c>
      <c r="C56">
        <v>1494</v>
      </c>
      <c r="D56" t="s">
        <v>140</v>
      </c>
      <c r="E56">
        <v>105</v>
      </c>
      <c r="F56" s="1">
        <v>46295</v>
      </c>
      <c r="G56" t="s">
        <v>131</v>
      </c>
      <c r="H56">
        <v>17623</v>
      </c>
      <c r="I56" s="1">
        <v>45920</v>
      </c>
      <c r="J56" t="s">
        <v>6430</v>
      </c>
      <c r="K56">
        <v>105166.8</v>
      </c>
      <c r="L56" t="s">
        <v>6431</v>
      </c>
      <c r="M56" s="1">
        <f ca="1">_xlfn.XLOOKUP(relatorio_NF[[#This Row],[Número]],'relatorio_NF'!D:D,'relatorio_NF'!U:U)</f>
        <v>45936</v>
      </c>
    </row>
    <row r="57" spans="1:13" x14ac:dyDescent="0.25">
      <c r="A57" t="s">
        <v>27</v>
      </c>
      <c r="B57" t="s">
        <v>18</v>
      </c>
      <c r="C57">
        <v>2618</v>
      </c>
      <c r="D57" t="s">
        <v>143</v>
      </c>
      <c r="E57">
        <v>18</v>
      </c>
      <c r="F57" s="1">
        <v>46446</v>
      </c>
      <c r="G57" t="s">
        <v>131</v>
      </c>
      <c r="H57">
        <v>17623</v>
      </c>
      <c r="I57" s="1">
        <v>45920</v>
      </c>
      <c r="J57" t="s">
        <v>6430</v>
      </c>
      <c r="K57">
        <v>105166.8</v>
      </c>
      <c r="L57" t="s">
        <v>6431</v>
      </c>
      <c r="M57" s="1">
        <f ca="1">_xlfn.XLOOKUP(relatorio_NF[[#This Row],[Número]],'relatorio_NF'!D:D,'relatorio_NF'!U:U)</f>
        <v>45936</v>
      </c>
    </row>
    <row r="58" spans="1:13" x14ac:dyDescent="0.25">
      <c r="A58" t="s">
        <v>11</v>
      </c>
      <c r="B58" t="s">
        <v>46</v>
      </c>
      <c r="C58">
        <v>2283</v>
      </c>
      <c r="D58" t="s">
        <v>146</v>
      </c>
      <c r="E58">
        <v>240</v>
      </c>
      <c r="F58" s="1">
        <v>46549</v>
      </c>
      <c r="G58" t="s">
        <v>13</v>
      </c>
      <c r="H58">
        <v>514761</v>
      </c>
      <c r="I58" s="1">
        <v>45920</v>
      </c>
      <c r="J58" t="s">
        <v>6430</v>
      </c>
      <c r="K58">
        <v>14845.2</v>
      </c>
      <c r="L58" t="s">
        <v>6431</v>
      </c>
      <c r="M58" s="1">
        <f>_xlfn.XLOOKUP(relatorio_NF[[#This Row],[Número]],'relatorio_NF'!D:D,'relatorio_NF'!U:U)</f>
        <v>45938</v>
      </c>
    </row>
    <row r="59" spans="1:13" x14ac:dyDescent="0.25">
      <c r="A59" t="s">
        <v>11</v>
      </c>
      <c r="B59" t="s">
        <v>46</v>
      </c>
      <c r="C59">
        <v>2320</v>
      </c>
      <c r="D59" t="s">
        <v>149</v>
      </c>
      <c r="E59">
        <v>10</v>
      </c>
      <c r="F59" s="1">
        <v>46407</v>
      </c>
      <c r="G59" t="s">
        <v>13</v>
      </c>
      <c r="H59">
        <v>514761</v>
      </c>
      <c r="I59" s="1">
        <v>45920</v>
      </c>
      <c r="J59" t="s">
        <v>6430</v>
      </c>
      <c r="K59">
        <v>14845.2</v>
      </c>
      <c r="L59" t="s">
        <v>6431</v>
      </c>
      <c r="M59" s="1">
        <f>_xlfn.XLOOKUP(relatorio_NF[[#This Row],[Número]],'relatorio_NF'!D:D,'relatorio_NF'!U:U)</f>
        <v>45938</v>
      </c>
    </row>
    <row r="60" spans="1:13" x14ac:dyDescent="0.25">
      <c r="A60" t="s">
        <v>11</v>
      </c>
      <c r="B60" t="s">
        <v>46</v>
      </c>
      <c r="C60">
        <v>2288</v>
      </c>
      <c r="D60" t="s">
        <v>152</v>
      </c>
      <c r="E60">
        <v>240</v>
      </c>
      <c r="F60" s="1">
        <v>46507</v>
      </c>
      <c r="G60" t="s">
        <v>13</v>
      </c>
      <c r="H60">
        <v>514762</v>
      </c>
      <c r="I60" s="1">
        <v>45920</v>
      </c>
      <c r="J60" t="s">
        <v>6430</v>
      </c>
      <c r="K60">
        <v>1468.8</v>
      </c>
      <c r="L60" t="s">
        <v>6431</v>
      </c>
      <c r="M60" s="1">
        <f>_xlfn.XLOOKUP(relatorio_NF[[#This Row],[Número]],'relatorio_NF'!D:D,'relatorio_NF'!U:U)</f>
        <v>45936</v>
      </c>
    </row>
    <row r="61" spans="1:13" x14ac:dyDescent="0.25">
      <c r="A61" t="s">
        <v>11</v>
      </c>
      <c r="B61" t="s">
        <v>46</v>
      </c>
      <c r="C61">
        <v>2187</v>
      </c>
      <c r="D61" t="s">
        <v>16</v>
      </c>
      <c r="E61">
        <v>60</v>
      </c>
      <c r="F61" s="1">
        <v>46645</v>
      </c>
      <c r="G61" t="s">
        <v>13</v>
      </c>
      <c r="H61">
        <v>514763</v>
      </c>
      <c r="I61" s="1">
        <v>45920</v>
      </c>
      <c r="J61" t="s">
        <v>6430</v>
      </c>
      <c r="K61">
        <v>3921.6</v>
      </c>
      <c r="L61" t="s">
        <v>6431</v>
      </c>
      <c r="M61" s="1">
        <f>_xlfn.XLOOKUP(relatorio_NF[[#This Row],[Número]],'relatorio_NF'!D:D,'relatorio_NF'!U:U)</f>
        <v>45938</v>
      </c>
    </row>
    <row r="62" spans="1:13" x14ac:dyDescent="0.25">
      <c r="A62" t="s">
        <v>11</v>
      </c>
      <c r="B62" t="s">
        <v>46</v>
      </c>
      <c r="C62">
        <v>2187</v>
      </c>
      <c r="D62" t="s">
        <v>16</v>
      </c>
      <c r="E62">
        <v>1228</v>
      </c>
      <c r="F62" s="1">
        <v>46645</v>
      </c>
      <c r="G62" t="s">
        <v>13</v>
      </c>
      <c r="H62">
        <v>514764</v>
      </c>
      <c r="I62" s="1">
        <v>45920</v>
      </c>
      <c r="J62" t="s">
        <v>6430</v>
      </c>
      <c r="K62">
        <v>80262.080000000002</v>
      </c>
      <c r="L62" t="s">
        <v>6431</v>
      </c>
      <c r="M62" s="1">
        <f>_xlfn.XLOOKUP(relatorio_NF[[#This Row],[Número]],'relatorio_NF'!D:D,'relatorio_NF'!U:U)</f>
        <v>45938</v>
      </c>
    </row>
    <row r="63" spans="1:13" x14ac:dyDescent="0.25">
      <c r="A63" t="s">
        <v>11</v>
      </c>
      <c r="B63" t="s">
        <v>46</v>
      </c>
      <c r="C63">
        <v>2187</v>
      </c>
      <c r="D63" t="s">
        <v>16</v>
      </c>
      <c r="E63">
        <v>32</v>
      </c>
      <c r="F63" s="1">
        <v>46645</v>
      </c>
      <c r="G63" t="s">
        <v>13</v>
      </c>
      <c r="H63">
        <v>514765</v>
      </c>
      <c r="I63" s="1">
        <v>45920</v>
      </c>
      <c r="J63" t="s">
        <v>6430</v>
      </c>
      <c r="K63">
        <v>2960</v>
      </c>
      <c r="L63" t="s">
        <v>6431</v>
      </c>
      <c r="M63" s="1">
        <f>_xlfn.XLOOKUP(relatorio_NF[[#This Row],[Número]],'relatorio_NF'!D:D,'relatorio_NF'!U:U)</f>
        <v>45938</v>
      </c>
    </row>
    <row r="64" spans="1:13" x14ac:dyDescent="0.25">
      <c r="A64" t="s">
        <v>11</v>
      </c>
      <c r="B64" t="s">
        <v>46</v>
      </c>
      <c r="C64">
        <v>2187</v>
      </c>
      <c r="D64" t="s">
        <v>16</v>
      </c>
      <c r="E64">
        <v>196</v>
      </c>
      <c r="F64" s="1">
        <v>46645</v>
      </c>
      <c r="G64" t="s">
        <v>13</v>
      </c>
      <c r="H64">
        <v>514766</v>
      </c>
      <c r="I64" s="1">
        <v>45920</v>
      </c>
      <c r="J64" t="s">
        <v>6430</v>
      </c>
      <c r="K64">
        <v>13839.56</v>
      </c>
      <c r="L64" t="s">
        <v>6431</v>
      </c>
      <c r="M64" s="1">
        <f>_xlfn.XLOOKUP(relatorio_NF[[#This Row],[Número]],'relatorio_NF'!D:D,'relatorio_NF'!U:U)</f>
        <v>45938</v>
      </c>
    </row>
    <row r="65" spans="1:13" x14ac:dyDescent="0.25">
      <c r="A65" t="s">
        <v>11</v>
      </c>
      <c r="B65" t="s">
        <v>46</v>
      </c>
      <c r="C65">
        <v>2336</v>
      </c>
      <c r="D65" t="s">
        <v>124</v>
      </c>
      <c r="E65">
        <v>10</v>
      </c>
      <c r="F65" s="1">
        <v>46916</v>
      </c>
      <c r="G65" t="s">
        <v>13</v>
      </c>
      <c r="H65">
        <v>514767</v>
      </c>
      <c r="I65" s="1">
        <v>45920</v>
      </c>
      <c r="J65" t="s">
        <v>6430</v>
      </c>
      <c r="K65">
        <v>4175.28</v>
      </c>
      <c r="L65" t="s">
        <v>6431</v>
      </c>
      <c r="M65" s="1">
        <f>_xlfn.XLOOKUP(relatorio_NF[[#This Row],[Número]],'relatorio_NF'!D:D,'relatorio_NF'!U:U)</f>
        <v>45937</v>
      </c>
    </row>
    <row r="66" spans="1:13" x14ac:dyDescent="0.25">
      <c r="A66" t="s">
        <v>11</v>
      </c>
      <c r="B66" t="s">
        <v>46</v>
      </c>
      <c r="C66">
        <v>2336</v>
      </c>
      <c r="D66" t="s">
        <v>124</v>
      </c>
      <c r="E66">
        <v>1</v>
      </c>
      <c r="F66" s="1">
        <v>46916</v>
      </c>
      <c r="G66" t="s">
        <v>13</v>
      </c>
      <c r="H66">
        <v>514768</v>
      </c>
      <c r="I66" s="1">
        <v>45920</v>
      </c>
      <c r="J66" t="s">
        <v>6430</v>
      </c>
      <c r="K66">
        <v>417.53</v>
      </c>
      <c r="L66" t="s">
        <v>6431</v>
      </c>
      <c r="M66" s="1">
        <f>_xlfn.XLOOKUP(relatorio_NF[[#This Row],[Número]],'relatorio_NF'!D:D,'relatorio_NF'!U:U)</f>
        <v>45937</v>
      </c>
    </row>
    <row r="67" spans="1:13" x14ac:dyDescent="0.25">
      <c r="A67" t="s">
        <v>11</v>
      </c>
      <c r="B67" t="s">
        <v>46</v>
      </c>
      <c r="C67">
        <v>2336</v>
      </c>
      <c r="D67" t="s">
        <v>124</v>
      </c>
      <c r="E67">
        <v>1</v>
      </c>
      <c r="F67" s="1">
        <v>46916</v>
      </c>
      <c r="G67" t="s">
        <v>13</v>
      </c>
      <c r="H67">
        <v>514769</v>
      </c>
      <c r="I67" s="1">
        <v>45920</v>
      </c>
      <c r="J67" t="s">
        <v>6430</v>
      </c>
      <c r="K67">
        <v>337.97</v>
      </c>
      <c r="L67" t="s">
        <v>6431</v>
      </c>
      <c r="M67" s="1">
        <f>_xlfn.XLOOKUP(relatorio_NF[[#This Row],[Número]],'relatorio_NF'!D:D,'relatorio_NF'!U:U)</f>
        <v>45937</v>
      </c>
    </row>
    <row r="68" spans="1:13" x14ac:dyDescent="0.25">
      <c r="A68" t="s">
        <v>11</v>
      </c>
      <c r="B68" t="s">
        <v>46</v>
      </c>
      <c r="C68">
        <v>2336</v>
      </c>
      <c r="D68" t="s">
        <v>124</v>
      </c>
      <c r="E68">
        <v>3</v>
      </c>
      <c r="F68" s="1">
        <v>46916</v>
      </c>
      <c r="G68" t="s">
        <v>13</v>
      </c>
      <c r="H68">
        <v>514770</v>
      </c>
      <c r="I68" s="1">
        <v>45920</v>
      </c>
      <c r="J68" t="s">
        <v>6430</v>
      </c>
      <c r="K68">
        <v>1252.58</v>
      </c>
      <c r="L68" t="s">
        <v>6431</v>
      </c>
      <c r="M68" s="1">
        <f>_xlfn.XLOOKUP(relatorio_NF[[#This Row],[Número]],'relatorio_NF'!D:D,'relatorio_NF'!U:U)</f>
        <v>45937</v>
      </c>
    </row>
    <row r="69" spans="1:13" x14ac:dyDescent="0.25">
      <c r="A69" t="s">
        <v>11</v>
      </c>
      <c r="B69" t="s">
        <v>46</v>
      </c>
      <c r="C69">
        <v>2336</v>
      </c>
      <c r="D69" t="s">
        <v>124</v>
      </c>
      <c r="E69">
        <v>3</v>
      </c>
      <c r="F69" s="1">
        <v>46916</v>
      </c>
      <c r="G69" t="s">
        <v>13</v>
      </c>
      <c r="H69">
        <v>514771</v>
      </c>
      <c r="I69" s="1">
        <v>45920</v>
      </c>
      <c r="J69" t="s">
        <v>6430</v>
      </c>
      <c r="K69">
        <v>1013.9</v>
      </c>
      <c r="L69" t="s">
        <v>6431</v>
      </c>
      <c r="M69" s="1">
        <f>_xlfn.XLOOKUP(relatorio_NF[[#This Row],[Número]],'relatorio_NF'!D:D,'relatorio_NF'!U:U)</f>
        <v>45937</v>
      </c>
    </row>
    <row r="70" spans="1:13" x14ac:dyDescent="0.25">
      <c r="A70" t="s">
        <v>11</v>
      </c>
      <c r="B70" t="s">
        <v>46</v>
      </c>
      <c r="C70">
        <v>2336</v>
      </c>
      <c r="D70" t="s">
        <v>124</v>
      </c>
      <c r="E70">
        <v>10</v>
      </c>
      <c r="F70" s="1">
        <v>46916</v>
      </c>
      <c r="G70" t="s">
        <v>13</v>
      </c>
      <c r="H70">
        <v>514772</v>
      </c>
      <c r="I70" s="1">
        <v>45920</v>
      </c>
      <c r="J70" t="s">
        <v>6430</v>
      </c>
      <c r="K70">
        <v>8374.94</v>
      </c>
      <c r="L70" t="s">
        <v>6431</v>
      </c>
      <c r="M70" s="1">
        <f>_xlfn.XLOOKUP(relatorio_NF[[#This Row],[Número]],'relatorio_NF'!D:D,'relatorio_NF'!U:U)</f>
        <v>45937</v>
      </c>
    </row>
    <row r="71" spans="1:13" x14ac:dyDescent="0.25">
      <c r="A71" t="s">
        <v>11</v>
      </c>
      <c r="B71" t="s">
        <v>46</v>
      </c>
      <c r="C71">
        <v>2649</v>
      </c>
      <c r="D71" t="s">
        <v>155</v>
      </c>
      <c r="E71">
        <v>72</v>
      </c>
      <c r="F71" s="1">
        <v>46904</v>
      </c>
      <c r="G71" t="s">
        <v>13</v>
      </c>
      <c r="H71">
        <v>514772</v>
      </c>
      <c r="I71" s="1">
        <v>45920</v>
      </c>
      <c r="J71" t="s">
        <v>6430</v>
      </c>
      <c r="K71">
        <v>8374.94</v>
      </c>
      <c r="L71" t="s">
        <v>6431</v>
      </c>
      <c r="M71" s="1">
        <f>_xlfn.XLOOKUP(relatorio_NF[[#This Row],[Número]],'relatorio_NF'!D:D,'relatorio_NF'!U:U)</f>
        <v>45937</v>
      </c>
    </row>
    <row r="72" spans="1:13" x14ac:dyDescent="0.25">
      <c r="A72" t="s">
        <v>11</v>
      </c>
      <c r="B72" t="s">
        <v>46</v>
      </c>
      <c r="C72">
        <v>2352</v>
      </c>
      <c r="D72" t="s">
        <v>158</v>
      </c>
      <c r="E72">
        <v>8</v>
      </c>
      <c r="F72" s="1">
        <v>46562</v>
      </c>
      <c r="G72" t="s">
        <v>13</v>
      </c>
      <c r="H72">
        <v>514773</v>
      </c>
      <c r="I72" s="1">
        <v>45920</v>
      </c>
      <c r="J72" t="s">
        <v>6430</v>
      </c>
      <c r="K72">
        <v>47554.92</v>
      </c>
      <c r="L72" t="s">
        <v>6431</v>
      </c>
      <c r="M72" s="1">
        <f>_xlfn.XLOOKUP(relatorio_NF[[#This Row],[Número]],'relatorio_NF'!D:D,'relatorio_NF'!U:U)</f>
        <v>45937</v>
      </c>
    </row>
    <row r="73" spans="1:13" x14ac:dyDescent="0.25">
      <c r="A73" t="s">
        <v>11</v>
      </c>
      <c r="B73" t="s">
        <v>46</v>
      </c>
      <c r="C73">
        <v>2957</v>
      </c>
      <c r="D73" t="s">
        <v>161</v>
      </c>
      <c r="E73">
        <v>360</v>
      </c>
      <c r="F73" s="1">
        <v>46910</v>
      </c>
      <c r="G73" t="s">
        <v>13</v>
      </c>
      <c r="H73">
        <v>514773</v>
      </c>
      <c r="I73" s="1">
        <v>45920</v>
      </c>
      <c r="J73" t="s">
        <v>6430</v>
      </c>
      <c r="K73">
        <v>47554.92</v>
      </c>
      <c r="L73" t="s">
        <v>6431</v>
      </c>
      <c r="M73" s="1">
        <f>_xlfn.XLOOKUP(relatorio_NF[[#This Row],[Número]],'relatorio_NF'!D:D,'relatorio_NF'!U:U)</f>
        <v>45937</v>
      </c>
    </row>
    <row r="74" spans="1:13" x14ac:dyDescent="0.25">
      <c r="A74" t="s">
        <v>11</v>
      </c>
      <c r="B74" t="s">
        <v>46</v>
      </c>
      <c r="C74">
        <v>3329</v>
      </c>
      <c r="D74" t="s">
        <v>164</v>
      </c>
      <c r="E74">
        <v>4</v>
      </c>
      <c r="F74" s="1">
        <v>46471</v>
      </c>
      <c r="G74" t="s">
        <v>13</v>
      </c>
      <c r="H74">
        <v>514773</v>
      </c>
      <c r="I74" s="1">
        <v>45920</v>
      </c>
      <c r="J74" t="s">
        <v>6430</v>
      </c>
      <c r="K74">
        <v>47554.92</v>
      </c>
      <c r="L74" t="s">
        <v>6431</v>
      </c>
      <c r="M74" s="1">
        <f>_xlfn.XLOOKUP(relatorio_NF[[#This Row],[Número]],'relatorio_NF'!D:D,'relatorio_NF'!U:U)</f>
        <v>45937</v>
      </c>
    </row>
    <row r="75" spans="1:13" x14ac:dyDescent="0.25">
      <c r="A75" t="s">
        <v>11</v>
      </c>
      <c r="B75" t="s">
        <v>46</v>
      </c>
      <c r="C75">
        <v>3550</v>
      </c>
      <c r="D75" t="s">
        <v>167</v>
      </c>
      <c r="E75">
        <v>8</v>
      </c>
      <c r="F75" s="1">
        <v>46833</v>
      </c>
      <c r="G75" t="s">
        <v>13</v>
      </c>
      <c r="H75">
        <v>514773</v>
      </c>
      <c r="I75" s="1">
        <v>45920</v>
      </c>
      <c r="J75" t="s">
        <v>6430</v>
      </c>
      <c r="K75">
        <v>47554.92</v>
      </c>
      <c r="L75" t="s">
        <v>6431</v>
      </c>
      <c r="M75" s="1">
        <f>_xlfn.XLOOKUP(relatorio_NF[[#This Row],[Número]],'relatorio_NF'!D:D,'relatorio_NF'!U:U)</f>
        <v>45937</v>
      </c>
    </row>
    <row r="76" spans="1:13" x14ac:dyDescent="0.25">
      <c r="A76" t="s">
        <v>11</v>
      </c>
      <c r="B76" t="s">
        <v>46</v>
      </c>
      <c r="C76">
        <v>2235</v>
      </c>
      <c r="D76" t="s">
        <v>127</v>
      </c>
      <c r="E76">
        <v>192</v>
      </c>
      <c r="F76" s="1">
        <v>46963</v>
      </c>
      <c r="G76" t="s">
        <v>13</v>
      </c>
      <c r="H76">
        <v>514774</v>
      </c>
      <c r="I76" s="1">
        <v>45920</v>
      </c>
      <c r="J76" t="s">
        <v>6430</v>
      </c>
      <c r="K76">
        <v>6625.92</v>
      </c>
      <c r="L76" t="s">
        <v>6431</v>
      </c>
      <c r="M76" s="1">
        <f>_xlfn.XLOOKUP(relatorio_NF[[#This Row],[Número]],'relatorio_NF'!D:D,'relatorio_NF'!U:U)</f>
        <v>45936</v>
      </c>
    </row>
    <row r="77" spans="1:13" x14ac:dyDescent="0.25">
      <c r="A77" t="s">
        <v>11</v>
      </c>
      <c r="B77" t="s">
        <v>46</v>
      </c>
      <c r="C77">
        <v>2187</v>
      </c>
      <c r="D77" t="s">
        <v>16</v>
      </c>
      <c r="E77">
        <v>172</v>
      </c>
      <c r="F77" s="1">
        <v>46645</v>
      </c>
      <c r="G77" t="s">
        <v>13</v>
      </c>
      <c r="H77">
        <v>514775</v>
      </c>
      <c r="I77" s="1">
        <v>45920</v>
      </c>
      <c r="J77" t="s">
        <v>6430</v>
      </c>
      <c r="K77">
        <v>11241.92</v>
      </c>
      <c r="L77" t="s">
        <v>6431</v>
      </c>
      <c r="M77" s="1">
        <f>_xlfn.XLOOKUP(relatorio_NF[[#This Row],[Número]],'relatorio_NF'!D:D,'relatorio_NF'!U:U)</f>
        <v>45938</v>
      </c>
    </row>
    <row r="78" spans="1:13" x14ac:dyDescent="0.25">
      <c r="A78" t="s">
        <v>11</v>
      </c>
      <c r="B78" t="s">
        <v>18</v>
      </c>
      <c r="C78">
        <v>2421</v>
      </c>
      <c r="D78" t="s">
        <v>170</v>
      </c>
      <c r="E78">
        <v>48</v>
      </c>
      <c r="F78" s="1">
        <v>47907</v>
      </c>
      <c r="G78" t="s">
        <v>62</v>
      </c>
      <c r="H78">
        <v>8205</v>
      </c>
      <c r="I78" s="1">
        <v>45919</v>
      </c>
      <c r="J78" t="s">
        <v>6430</v>
      </c>
      <c r="K78">
        <v>66240</v>
      </c>
      <c r="L78" t="s">
        <v>6431</v>
      </c>
      <c r="M78" s="1">
        <f ca="1">_xlfn.XLOOKUP(relatorio_NF[[#This Row],[Número]],'relatorio_NF'!D:D,'relatorio_NF'!U:U)</f>
        <v>45929</v>
      </c>
    </row>
    <row r="79" spans="1:13" x14ac:dyDescent="0.25">
      <c r="A79" t="s">
        <v>11</v>
      </c>
      <c r="B79" t="s">
        <v>18</v>
      </c>
      <c r="C79">
        <v>1579</v>
      </c>
      <c r="D79" t="s">
        <v>173</v>
      </c>
      <c r="E79">
        <v>48</v>
      </c>
      <c r="F79" s="1">
        <v>47057</v>
      </c>
      <c r="G79" t="s">
        <v>62</v>
      </c>
      <c r="H79">
        <v>8206</v>
      </c>
      <c r="I79" s="1">
        <v>45919</v>
      </c>
      <c r="J79" t="s">
        <v>6430</v>
      </c>
      <c r="K79">
        <v>136012.79999999999</v>
      </c>
      <c r="L79" t="s">
        <v>6431</v>
      </c>
      <c r="M79" s="1">
        <f ca="1">_xlfn.XLOOKUP(relatorio_NF[[#This Row],[Número]],'relatorio_NF'!D:D,'relatorio_NF'!U:U)</f>
        <v>45926</v>
      </c>
    </row>
    <row r="80" spans="1:13" x14ac:dyDescent="0.25">
      <c r="A80" t="s">
        <v>11</v>
      </c>
      <c r="B80" t="s">
        <v>18</v>
      </c>
      <c r="C80">
        <v>1580</v>
      </c>
      <c r="D80" t="s">
        <v>176</v>
      </c>
      <c r="E80">
        <v>48</v>
      </c>
      <c r="F80" s="1">
        <v>47149</v>
      </c>
      <c r="G80" t="s">
        <v>62</v>
      </c>
      <c r="H80">
        <v>8206</v>
      </c>
      <c r="I80" s="1">
        <v>45919</v>
      </c>
      <c r="J80" t="s">
        <v>6430</v>
      </c>
      <c r="K80">
        <v>136012.79999999999</v>
      </c>
      <c r="L80" t="s">
        <v>6431</v>
      </c>
      <c r="M80" s="1">
        <f ca="1">_xlfn.XLOOKUP(relatorio_NF[[#This Row],[Número]],'relatorio_NF'!D:D,'relatorio_NF'!U:U)</f>
        <v>45926</v>
      </c>
    </row>
    <row r="81" spans="1:13" x14ac:dyDescent="0.25">
      <c r="A81" t="s">
        <v>11</v>
      </c>
      <c r="B81" t="s">
        <v>18</v>
      </c>
      <c r="C81">
        <v>2421</v>
      </c>
      <c r="D81" t="s">
        <v>170</v>
      </c>
      <c r="E81">
        <v>48</v>
      </c>
      <c r="F81" s="1">
        <v>47907</v>
      </c>
      <c r="G81" t="s">
        <v>62</v>
      </c>
      <c r="H81">
        <v>8206</v>
      </c>
      <c r="I81" s="1">
        <v>45919</v>
      </c>
      <c r="J81" t="s">
        <v>6430</v>
      </c>
      <c r="K81">
        <v>136012.79999999999</v>
      </c>
      <c r="L81" t="s">
        <v>6431</v>
      </c>
      <c r="M81" s="1">
        <f ca="1">_xlfn.XLOOKUP(relatorio_NF[[#This Row],[Número]],'relatorio_NF'!D:D,'relatorio_NF'!U:U)</f>
        <v>45926</v>
      </c>
    </row>
    <row r="82" spans="1:13" x14ac:dyDescent="0.25">
      <c r="A82" t="s">
        <v>11</v>
      </c>
      <c r="B82" t="s">
        <v>18</v>
      </c>
      <c r="C82">
        <v>2421</v>
      </c>
      <c r="D82" t="s">
        <v>170</v>
      </c>
      <c r="E82">
        <v>48</v>
      </c>
      <c r="F82" s="1">
        <v>47907</v>
      </c>
      <c r="G82" t="s">
        <v>62</v>
      </c>
      <c r="H82">
        <v>8207</v>
      </c>
      <c r="I82" s="1">
        <v>45919</v>
      </c>
      <c r="J82" t="s">
        <v>6430</v>
      </c>
      <c r="K82">
        <v>66240</v>
      </c>
      <c r="L82" t="s">
        <v>6431</v>
      </c>
      <c r="M82" s="1">
        <f ca="1">_xlfn.XLOOKUP(relatorio_NF[[#This Row],[Número]],'relatorio_NF'!D:D,'relatorio_NF'!U:U)</f>
        <v>45929</v>
      </c>
    </row>
    <row r="83" spans="1:13" x14ac:dyDescent="0.25">
      <c r="A83" t="s">
        <v>17</v>
      </c>
      <c r="B83" t="s">
        <v>18</v>
      </c>
      <c r="C83">
        <v>3143</v>
      </c>
      <c r="D83" t="s">
        <v>180</v>
      </c>
      <c r="E83">
        <v>300</v>
      </c>
      <c r="F83" s="1"/>
      <c r="G83" t="s">
        <v>177</v>
      </c>
      <c r="H83">
        <v>36372</v>
      </c>
      <c r="I83" s="1">
        <v>45919</v>
      </c>
      <c r="J83" t="s">
        <v>6430</v>
      </c>
      <c r="K83">
        <v>4904.17</v>
      </c>
      <c r="L83" t="s">
        <v>6431</v>
      </c>
      <c r="M83" s="1">
        <f>_xlfn.XLOOKUP(relatorio_NF[[#This Row],[Número]],'relatorio_NF'!D:D,'relatorio_NF'!U:U)</f>
        <v>45943</v>
      </c>
    </row>
    <row r="84" spans="1:13" x14ac:dyDescent="0.25">
      <c r="A84" t="s">
        <v>17</v>
      </c>
      <c r="B84" t="s">
        <v>18</v>
      </c>
      <c r="C84">
        <v>3329</v>
      </c>
      <c r="D84" t="s">
        <v>164</v>
      </c>
      <c r="E84">
        <v>40</v>
      </c>
      <c r="F84" s="1">
        <v>46471</v>
      </c>
      <c r="G84" t="s">
        <v>13</v>
      </c>
      <c r="H84">
        <v>511798</v>
      </c>
      <c r="I84" s="1">
        <v>45919</v>
      </c>
      <c r="J84" t="s">
        <v>6430</v>
      </c>
      <c r="K84">
        <v>50686.400000000001</v>
      </c>
      <c r="L84" t="s">
        <v>6431</v>
      </c>
      <c r="M84" s="1">
        <f>_xlfn.XLOOKUP(relatorio_NF[[#This Row],[Número]],'relatorio_NF'!D:D,'relatorio_NF'!U:U)</f>
        <v>45933</v>
      </c>
    </row>
    <row r="85" spans="1:13" x14ac:dyDescent="0.25">
      <c r="A85" t="s">
        <v>11</v>
      </c>
      <c r="B85" t="s">
        <v>18</v>
      </c>
      <c r="C85">
        <v>1344</v>
      </c>
      <c r="D85" t="s">
        <v>183</v>
      </c>
      <c r="E85">
        <v>5</v>
      </c>
      <c r="F85" s="1">
        <v>46446</v>
      </c>
      <c r="G85" t="s">
        <v>36</v>
      </c>
      <c r="H85">
        <v>501817</v>
      </c>
      <c r="I85" s="1">
        <v>45919</v>
      </c>
      <c r="J85" t="s">
        <v>6430</v>
      </c>
      <c r="K85">
        <v>20125.53</v>
      </c>
      <c r="L85" t="s">
        <v>6431</v>
      </c>
      <c r="M85" s="1">
        <f ca="1">_xlfn.XLOOKUP(relatorio_NF[[#This Row],[Número]],'relatorio_NF'!D:D,'relatorio_NF'!U:U)</f>
        <v>45929</v>
      </c>
    </row>
    <row r="86" spans="1:13" x14ac:dyDescent="0.25">
      <c r="A86" t="s">
        <v>11</v>
      </c>
      <c r="B86" t="s">
        <v>12</v>
      </c>
      <c r="C86">
        <v>3280</v>
      </c>
      <c r="D86" t="s">
        <v>68</v>
      </c>
      <c r="E86">
        <v>60</v>
      </c>
      <c r="F86" s="1">
        <v>46265</v>
      </c>
      <c r="G86" t="s">
        <v>62</v>
      </c>
      <c r="H86">
        <v>8204</v>
      </c>
      <c r="I86" s="1">
        <v>45919</v>
      </c>
      <c r="J86" t="s">
        <v>6430</v>
      </c>
      <c r="K86">
        <v>52231.199999999997</v>
      </c>
      <c r="L86" t="s">
        <v>6431</v>
      </c>
      <c r="M86" s="1">
        <f ca="1">_xlfn.XLOOKUP(relatorio_NF[[#This Row],[Número]],'relatorio_NF'!D:D,'relatorio_NF'!U:U)</f>
        <v>45926</v>
      </c>
    </row>
    <row r="87" spans="1:13" x14ac:dyDescent="0.25">
      <c r="A87" t="s">
        <v>11</v>
      </c>
      <c r="B87" t="s">
        <v>12</v>
      </c>
      <c r="C87">
        <v>3143</v>
      </c>
      <c r="D87" t="s">
        <v>180</v>
      </c>
      <c r="E87">
        <v>144</v>
      </c>
      <c r="F87" s="1"/>
      <c r="G87" t="s">
        <v>177</v>
      </c>
      <c r="H87">
        <v>36370</v>
      </c>
      <c r="I87" s="1">
        <v>45919</v>
      </c>
      <c r="J87" t="s">
        <v>6430</v>
      </c>
      <c r="K87">
        <v>2827.7</v>
      </c>
      <c r="L87" t="s">
        <v>6431</v>
      </c>
      <c r="M87" s="1">
        <f>_xlfn.XLOOKUP(relatorio_NF[[#This Row],[Número]],'relatorio_NF'!D:D,'relatorio_NF'!U:U)</f>
        <v>45943</v>
      </c>
    </row>
    <row r="88" spans="1:13" x14ac:dyDescent="0.25">
      <c r="A88" t="s">
        <v>11</v>
      </c>
      <c r="B88" t="s">
        <v>12</v>
      </c>
      <c r="C88">
        <v>3149</v>
      </c>
      <c r="D88" t="s">
        <v>193</v>
      </c>
      <c r="E88">
        <v>10</v>
      </c>
      <c r="F88" s="1"/>
      <c r="G88" t="s">
        <v>177</v>
      </c>
      <c r="H88">
        <v>36370</v>
      </c>
      <c r="I88" s="1">
        <v>45919</v>
      </c>
      <c r="J88" t="s">
        <v>6430</v>
      </c>
      <c r="K88">
        <v>2827.7</v>
      </c>
      <c r="L88" t="s">
        <v>6431</v>
      </c>
      <c r="M88" s="1">
        <f>_xlfn.XLOOKUP(relatorio_NF[[#This Row],[Número]],'relatorio_NF'!D:D,'relatorio_NF'!U:U)</f>
        <v>45943</v>
      </c>
    </row>
    <row r="89" spans="1:13" x14ac:dyDescent="0.25">
      <c r="A89" t="s">
        <v>11</v>
      </c>
      <c r="B89" t="s">
        <v>12</v>
      </c>
      <c r="C89">
        <v>3155</v>
      </c>
      <c r="D89" t="s">
        <v>196</v>
      </c>
      <c r="E89">
        <v>50</v>
      </c>
      <c r="F89" s="1"/>
      <c r="G89" t="s">
        <v>177</v>
      </c>
      <c r="H89">
        <v>36370</v>
      </c>
      <c r="I89" s="1">
        <v>45919</v>
      </c>
      <c r="J89" t="s">
        <v>6430</v>
      </c>
      <c r="K89">
        <v>2827.7</v>
      </c>
      <c r="L89" t="s">
        <v>6431</v>
      </c>
      <c r="M89" s="1">
        <f>_xlfn.XLOOKUP(relatorio_NF[[#This Row],[Número]],'relatorio_NF'!D:D,'relatorio_NF'!U:U)</f>
        <v>45943</v>
      </c>
    </row>
    <row r="90" spans="1:13" x14ac:dyDescent="0.25">
      <c r="A90" t="s">
        <v>11</v>
      </c>
      <c r="B90" t="s">
        <v>12</v>
      </c>
      <c r="C90">
        <v>3762</v>
      </c>
      <c r="D90" t="s">
        <v>199</v>
      </c>
      <c r="E90">
        <v>2</v>
      </c>
      <c r="F90" s="1">
        <v>46877</v>
      </c>
      <c r="G90" t="s">
        <v>13</v>
      </c>
      <c r="H90">
        <v>511799</v>
      </c>
      <c r="I90" s="1">
        <v>45919</v>
      </c>
      <c r="J90" t="s">
        <v>6430</v>
      </c>
      <c r="K90">
        <v>3259.43</v>
      </c>
      <c r="L90" t="s">
        <v>6431</v>
      </c>
      <c r="M90" s="1" t="str">
        <f>_xlfn.XLOOKUP(relatorio_NF[[#This Row],[Número]],'relatorio_NF'!D:D,'relatorio_NF'!U:U)</f>
        <v xml:space="preserve"> </v>
      </c>
    </row>
    <row r="91" spans="1:13" x14ac:dyDescent="0.25">
      <c r="A91" t="s">
        <v>11</v>
      </c>
      <c r="B91" t="s">
        <v>12</v>
      </c>
      <c r="C91">
        <v>2335</v>
      </c>
      <c r="D91" t="s">
        <v>201</v>
      </c>
      <c r="E91">
        <v>2</v>
      </c>
      <c r="F91" s="1">
        <v>46936</v>
      </c>
      <c r="G91" t="s">
        <v>13</v>
      </c>
      <c r="H91">
        <v>511799</v>
      </c>
      <c r="I91" s="1">
        <v>45919</v>
      </c>
      <c r="J91" t="s">
        <v>6430</v>
      </c>
      <c r="K91">
        <v>3259.43</v>
      </c>
      <c r="L91" t="s">
        <v>6431</v>
      </c>
      <c r="M91" s="1" t="str">
        <f>_xlfn.XLOOKUP(relatorio_NF[[#This Row],[Número]],'relatorio_NF'!D:D,'relatorio_NF'!U:U)</f>
        <v xml:space="preserve"> </v>
      </c>
    </row>
    <row r="92" spans="1:13" x14ac:dyDescent="0.25">
      <c r="A92" t="s">
        <v>17</v>
      </c>
      <c r="B92" t="s">
        <v>12</v>
      </c>
      <c r="C92">
        <v>1296</v>
      </c>
      <c r="D92" t="s">
        <v>207</v>
      </c>
      <c r="E92">
        <v>6</v>
      </c>
      <c r="F92" s="1">
        <v>46326</v>
      </c>
      <c r="G92" t="s">
        <v>36</v>
      </c>
      <c r="H92">
        <v>501806</v>
      </c>
      <c r="I92" s="1">
        <v>45919</v>
      </c>
      <c r="J92" t="s">
        <v>6430</v>
      </c>
      <c r="K92">
        <v>83577.69</v>
      </c>
      <c r="L92" t="s">
        <v>6431</v>
      </c>
      <c r="M92" s="1">
        <f ca="1">_xlfn.XLOOKUP(relatorio_NF[[#This Row],[Número]],'relatorio_NF'!D:D,'relatorio_NF'!U:U)</f>
        <v>45929</v>
      </c>
    </row>
    <row r="93" spans="1:13" x14ac:dyDescent="0.25">
      <c r="A93" t="s">
        <v>17</v>
      </c>
      <c r="B93" t="s">
        <v>12</v>
      </c>
      <c r="C93">
        <v>1296</v>
      </c>
      <c r="D93" t="s">
        <v>207</v>
      </c>
      <c r="E93">
        <v>2</v>
      </c>
      <c r="F93" s="1">
        <v>46295</v>
      </c>
      <c r="G93" t="s">
        <v>36</v>
      </c>
      <c r="H93">
        <v>501807</v>
      </c>
      <c r="I93" s="1">
        <v>45919</v>
      </c>
      <c r="J93" t="s">
        <v>6430</v>
      </c>
      <c r="K93">
        <v>27859.23</v>
      </c>
      <c r="L93" t="s">
        <v>6431</v>
      </c>
      <c r="M93" s="1">
        <f ca="1">_xlfn.XLOOKUP(relatorio_NF[[#This Row],[Número]],'relatorio_NF'!D:D,'relatorio_NF'!U:U)</f>
        <v>45929</v>
      </c>
    </row>
    <row r="94" spans="1:13" x14ac:dyDescent="0.25">
      <c r="A94" t="s">
        <v>11</v>
      </c>
      <c r="B94" t="s">
        <v>46</v>
      </c>
      <c r="C94">
        <v>3199</v>
      </c>
      <c r="D94" t="s">
        <v>210</v>
      </c>
      <c r="E94">
        <v>2</v>
      </c>
      <c r="F94" s="1">
        <v>46326</v>
      </c>
      <c r="G94" t="s">
        <v>115</v>
      </c>
      <c r="H94">
        <v>251539</v>
      </c>
      <c r="I94" s="1">
        <v>45919</v>
      </c>
      <c r="J94" t="s">
        <v>6430</v>
      </c>
      <c r="K94">
        <v>62349.98</v>
      </c>
      <c r="L94" t="s">
        <v>6431</v>
      </c>
      <c r="M94" s="1">
        <f ca="1">_xlfn.XLOOKUP(relatorio_NF[[#This Row],[Número]],'relatorio_NF'!D:D,'relatorio_NF'!U:U)</f>
        <v>45925</v>
      </c>
    </row>
    <row r="95" spans="1:13" x14ac:dyDescent="0.25">
      <c r="A95" t="s">
        <v>11</v>
      </c>
      <c r="B95" t="s">
        <v>46</v>
      </c>
      <c r="C95">
        <v>3335</v>
      </c>
      <c r="D95" t="s">
        <v>213</v>
      </c>
      <c r="E95">
        <v>2</v>
      </c>
      <c r="F95" s="1">
        <v>46326</v>
      </c>
      <c r="G95" t="s">
        <v>115</v>
      </c>
      <c r="H95">
        <v>251539</v>
      </c>
      <c r="I95" s="1">
        <v>45919</v>
      </c>
      <c r="J95" t="s">
        <v>6430</v>
      </c>
      <c r="K95">
        <v>62349.98</v>
      </c>
      <c r="L95" t="s">
        <v>6431</v>
      </c>
      <c r="M95" s="1">
        <f ca="1">_xlfn.XLOOKUP(relatorio_NF[[#This Row],[Número]],'relatorio_NF'!D:D,'relatorio_NF'!U:U)</f>
        <v>45925</v>
      </c>
    </row>
    <row r="96" spans="1:13" x14ac:dyDescent="0.25">
      <c r="A96" t="s">
        <v>11</v>
      </c>
      <c r="B96" t="s">
        <v>46</v>
      </c>
      <c r="C96">
        <v>3335</v>
      </c>
      <c r="D96" t="s">
        <v>213</v>
      </c>
      <c r="E96">
        <v>1</v>
      </c>
      <c r="F96" s="1">
        <v>46326</v>
      </c>
      <c r="G96" t="s">
        <v>115</v>
      </c>
      <c r="H96">
        <v>251540</v>
      </c>
      <c r="I96" s="1">
        <v>45919</v>
      </c>
      <c r="J96" t="s">
        <v>6430</v>
      </c>
      <c r="K96">
        <v>9407.19</v>
      </c>
      <c r="L96" t="s">
        <v>6431</v>
      </c>
      <c r="M96" s="1">
        <f ca="1">_xlfn.XLOOKUP(relatorio_NF[[#This Row],[Número]],'relatorio_NF'!D:D,'relatorio_NF'!U:U)</f>
        <v>45926</v>
      </c>
    </row>
    <row r="97" spans="1:13" x14ac:dyDescent="0.25">
      <c r="A97" t="s">
        <v>11</v>
      </c>
      <c r="B97" t="s">
        <v>46</v>
      </c>
      <c r="C97">
        <v>3199</v>
      </c>
      <c r="D97" t="s">
        <v>210</v>
      </c>
      <c r="E97">
        <v>1</v>
      </c>
      <c r="F97" s="1">
        <v>46326</v>
      </c>
      <c r="G97" t="s">
        <v>115</v>
      </c>
      <c r="H97">
        <v>251541</v>
      </c>
      <c r="I97" s="1">
        <v>45919</v>
      </c>
      <c r="J97" t="s">
        <v>6430</v>
      </c>
      <c r="K97">
        <v>19689.47</v>
      </c>
      <c r="L97" t="s">
        <v>6431</v>
      </c>
      <c r="M97" s="1">
        <f ca="1">_xlfn.XLOOKUP(relatorio_NF[[#This Row],[Número]],'relatorio_NF'!D:D,'relatorio_NF'!U:U)</f>
        <v>45925</v>
      </c>
    </row>
    <row r="98" spans="1:13" x14ac:dyDescent="0.25">
      <c r="A98" t="s">
        <v>11</v>
      </c>
      <c r="B98" t="s">
        <v>46</v>
      </c>
      <c r="C98">
        <v>2889</v>
      </c>
      <c r="D98" t="s">
        <v>217</v>
      </c>
      <c r="E98">
        <v>20</v>
      </c>
      <c r="F98" s="1">
        <v>46507</v>
      </c>
      <c r="G98" t="s">
        <v>214</v>
      </c>
      <c r="H98">
        <v>447284</v>
      </c>
      <c r="I98" s="1">
        <v>45919</v>
      </c>
      <c r="J98" t="s">
        <v>6430</v>
      </c>
      <c r="K98">
        <v>142850.65</v>
      </c>
      <c r="L98" t="s">
        <v>6431</v>
      </c>
      <c r="M98" s="1">
        <f ca="1">_xlfn.XLOOKUP(relatorio_NF[[#This Row],[Número]],'relatorio_NF'!D:D,'relatorio_NF'!U:U)</f>
        <v>45936</v>
      </c>
    </row>
    <row r="99" spans="1:13" x14ac:dyDescent="0.25">
      <c r="A99" t="s">
        <v>11</v>
      </c>
      <c r="B99" t="s">
        <v>46</v>
      </c>
      <c r="C99">
        <v>3330</v>
      </c>
      <c r="D99" t="s">
        <v>220</v>
      </c>
      <c r="E99">
        <v>50</v>
      </c>
      <c r="F99" s="1">
        <v>46387</v>
      </c>
      <c r="G99" t="s">
        <v>214</v>
      </c>
      <c r="H99">
        <v>447293</v>
      </c>
      <c r="I99" s="1">
        <v>45919</v>
      </c>
      <c r="J99" t="s">
        <v>6430</v>
      </c>
      <c r="K99">
        <v>222262.18</v>
      </c>
      <c r="L99" t="s">
        <v>6431</v>
      </c>
      <c r="M99" s="1">
        <f ca="1">_xlfn.XLOOKUP(relatorio_NF[[#This Row],[Número]],'relatorio_NF'!D:D,'relatorio_NF'!U:U)</f>
        <v>45929</v>
      </c>
    </row>
    <row r="100" spans="1:13" x14ac:dyDescent="0.25">
      <c r="A100" t="s">
        <v>11</v>
      </c>
      <c r="B100" t="s">
        <v>46</v>
      </c>
      <c r="C100">
        <v>3322</v>
      </c>
      <c r="D100" t="s">
        <v>223</v>
      </c>
      <c r="E100">
        <v>4</v>
      </c>
      <c r="F100" s="1">
        <v>46660</v>
      </c>
      <c r="G100" t="s">
        <v>214</v>
      </c>
      <c r="H100">
        <v>447294</v>
      </c>
      <c r="I100" s="1">
        <v>45919</v>
      </c>
      <c r="J100" t="s">
        <v>6430</v>
      </c>
      <c r="K100">
        <v>15615.56</v>
      </c>
      <c r="L100" t="s">
        <v>6431</v>
      </c>
      <c r="M100" s="1">
        <f ca="1">_xlfn.XLOOKUP(relatorio_NF[[#This Row],[Número]],'relatorio_NF'!D:D,'relatorio_NF'!U:U)</f>
        <v>45930</v>
      </c>
    </row>
    <row r="101" spans="1:13" x14ac:dyDescent="0.25">
      <c r="A101" t="s">
        <v>11</v>
      </c>
      <c r="B101" t="s">
        <v>46</v>
      </c>
      <c r="C101">
        <v>768</v>
      </c>
      <c r="D101" t="s">
        <v>226</v>
      </c>
      <c r="E101">
        <v>30</v>
      </c>
      <c r="F101" s="1">
        <v>46812</v>
      </c>
      <c r="G101" t="s">
        <v>36</v>
      </c>
      <c r="H101">
        <v>501823</v>
      </c>
      <c r="I101" s="1">
        <v>45919</v>
      </c>
      <c r="J101" t="s">
        <v>6430</v>
      </c>
      <c r="K101">
        <v>237342.09</v>
      </c>
      <c r="L101" t="s">
        <v>6431</v>
      </c>
      <c r="M101" s="1">
        <f ca="1">_xlfn.XLOOKUP(relatorio_NF[[#This Row],[Número]],'relatorio_NF'!D:D,'relatorio_NF'!U:U)</f>
        <v>45929</v>
      </c>
    </row>
    <row r="102" spans="1:13" x14ac:dyDescent="0.25">
      <c r="A102" t="s">
        <v>17</v>
      </c>
      <c r="B102" t="s">
        <v>46</v>
      </c>
      <c r="C102">
        <v>1357</v>
      </c>
      <c r="D102" t="s">
        <v>229</v>
      </c>
      <c r="E102">
        <v>4</v>
      </c>
      <c r="F102" s="1">
        <v>46418</v>
      </c>
      <c r="G102" t="s">
        <v>36</v>
      </c>
      <c r="H102">
        <v>501858</v>
      </c>
      <c r="I102" s="1">
        <v>45919</v>
      </c>
      <c r="J102" t="s">
        <v>6430</v>
      </c>
      <c r="K102">
        <v>410.93</v>
      </c>
      <c r="L102" t="s">
        <v>6431</v>
      </c>
      <c r="M102" s="1" t="str">
        <f ca="1">_xlfn.XLOOKUP(relatorio_NF[[#This Row],[Número]],'relatorio_NF'!D:D,'relatorio_NF'!U:U)</f>
        <v xml:space="preserve"> </v>
      </c>
    </row>
    <row r="103" spans="1:13" x14ac:dyDescent="0.25">
      <c r="A103" t="s">
        <v>11</v>
      </c>
      <c r="B103" t="s">
        <v>46</v>
      </c>
      <c r="C103">
        <v>3365</v>
      </c>
      <c r="D103" t="s">
        <v>233</v>
      </c>
      <c r="E103">
        <v>216</v>
      </c>
      <c r="F103" s="1">
        <v>47205</v>
      </c>
      <c r="G103" t="s">
        <v>230</v>
      </c>
      <c r="H103">
        <v>103680</v>
      </c>
      <c r="I103" s="1">
        <v>45919</v>
      </c>
      <c r="J103" t="s">
        <v>6430</v>
      </c>
      <c r="K103">
        <v>149292.73000000001</v>
      </c>
      <c r="L103" t="s">
        <v>6431</v>
      </c>
      <c r="M103" s="1" t="str">
        <f ca="1">_xlfn.XLOOKUP(relatorio_NF[[#This Row],[Número]],'relatorio_NF'!D:D,'relatorio_NF'!U:U)</f>
        <v xml:space="preserve"> </v>
      </c>
    </row>
    <row r="104" spans="1:13" x14ac:dyDescent="0.25">
      <c r="A104" t="s">
        <v>17</v>
      </c>
      <c r="B104" t="s">
        <v>12</v>
      </c>
      <c r="C104">
        <v>1479</v>
      </c>
      <c r="D104" t="s">
        <v>249</v>
      </c>
      <c r="E104">
        <v>30</v>
      </c>
      <c r="F104" s="1">
        <v>46533</v>
      </c>
      <c r="G104" t="s">
        <v>102</v>
      </c>
      <c r="H104">
        <v>79393</v>
      </c>
      <c r="I104" s="1">
        <v>45918</v>
      </c>
      <c r="J104" t="s">
        <v>6430</v>
      </c>
      <c r="K104">
        <v>449.4</v>
      </c>
      <c r="L104" t="s">
        <v>6431</v>
      </c>
      <c r="M104" s="1" t="str">
        <f ca="1">_xlfn.XLOOKUP(relatorio_NF[[#This Row],[Número]],'relatorio_NF'!D:D,'relatorio_NF'!U:U)</f>
        <v xml:space="preserve"> </v>
      </c>
    </row>
    <row r="105" spans="1:13" x14ac:dyDescent="0.25">
      <c r="A105" t="s">
        <v>17</v>
      </c>
      <c r="B105" t="s">
        <v>12</v>
      </c>
      <c r="C105">
        <v>3759</v>
      </c>
      <c r="D105" t="s">
        <v>42</v>
      </c>
      <c r="E105">
        <v>21</v>
      </c>
      <c r="F105" s="1">
        <v>46326</v>
      </c>
      <c r="G105" t="s">
        <v>36</v>
      </c>
      <c r="H105">
        <v>501785</v>
      </c>
      <c r="I105" s="1">
        <v>45918</v>
      </c>
      <c r="J105" t="s">
        <v>6430</v>
      </c>
      <c r="K105">
        <v>247032.23</v>
      </c>
      <c r="L105" t="s">
        <v>6431</v>
      </c>
      <c r="M105" s="1">
        <f ca="1">_xlfn.XLOOKUP(relatorio_NF[[#This Row],[Número]],'relatorio_NF'!D:D,'relatorio_NF'!U:U)</f>
        <v>45926</v>
      </c>
    </row>
    <row r="106" spans="1:13" x14ac:dyDescent="0.25">
      <c r="A106" t="s">
        <v>17</v>
      </c>
      <c r="B106" t="s">
        <v>12</v>
      </c>
      <c r="C106">
        <v>1277</v>
      </c>
      <c r="D106" t="s">
        <v>252</v>
      </c>
      <c r="E106">
        <v>4</v>
      </c>
      <c r="F106" s="1">
        <v>46356</v>
      </c>
      <c r="G106" t="s">
        <v>36</v>
      </c>
      <c r="H106">
        <v>501786</v>
      </c>
      <c r="I106" s="1">
        <v>45918</v>
      </c>
      <c r="J106" t="s">
        <v>6430</v>
      </c>
      <c r="K106">
        <v>75268.740000000005</v>
      </c>
      <c r="L106" t="s">
        <v>6431</v>
      </c>
      <c r="M106" s="1">
        <f ca="1">_xlfn.XLOOKUP(relatorio_NF[[#This Row],[Número]],'relatorio_NF'!D:D,'relatorio_NF'!U:U)</f>
        <v>45922</v>
      </c>
    </row>
    <row r="107" spans="1:13" x14ac:dyDescent="0.25">
      <c r="A107" t="s">
        <v>17</v>
      </c>
      <c r="B107" t="s">
        <v>46</v>
      </c>
      <c r="C107">
        <v>1359</v>
      </c>
      <c r="D107" t="s">
        <v>263</v>
      </c>
      <c r="E107">
        <v>4</v>
      </c>
      <c r="F107" s="1">
        <v>46173</v>
      </c>
      <c r="G107" t="s">
        <v>36</v>
      </c>
      <c r="H107">
        <v>501788</v>
      </c>
      <c r="I107" s="1">
        <v>45918</v>
      </c>
      <c r="J107" t="s">
        <v>6430</v>
      </c>
      <c r="K107">
        <v>205.42</v>
      </c>
      <c r="L107" t="s">
        <v>6431</v>
      </c>
      <c r="M107" s="1" t="str">
        <f ca="1">_xlfn.XLOOKUP(relatorio_NF[[#This Row],[Número]],'relatorio_NF'!D:D,'relatorio_NF'!U:U)</f>
        <v xml:space="preserve"> </v>
      </c>
    </row>
    <row r="108" spans="1:13" x14ac:dyDescent="0.25">
      <c r="A108" t="s">
        <v>11</v>
      </c>
      <c r="B108" t="s">
        <v>46</v>
      </c>
      <c r="C108">
        <v>2680</v>
      </c>
      <c r="D108" t="s">
        <v>266</v>
      </c>
      <c r="E108">
        <v>8</v>
      </c>
      <c r="F108" s="1">
        <v>46783</v>
      </c>
      <c r="G108" t="s">
        <v>253</v>
      </c>
      <c r="H108">
        <v>398862</v>
      </c>
      <c r="I108" s="1">
        <v>45918</v>
      </c>
      <c r="J108" t="s">
        <v>6430</v>
      </c>
      <c r="K108">
        <v>220695.77</v>
      </c>
      <c r="L108" t="s">
        <v>6431</v>
      </c>
      <c r="M108" s="1">
        <f ca="1">_xlfn.XLOOKUP(relatorio_NF[[#This Row],[Número]],'relatorio_NF'!D:D,'relatorio_NF'!U:U)</f>
        <v>45930</v>
      </c>
    </row>
    <row r="109" spans="1:13" x14ac:dyDescent="0.25">
      <c r="A109" t="s">
        <v>11</v>
      </c>
      <c r="B109" t="s">
        <v>46</v>
      </c>
      <c r="C109">
        <v>2682</v>
      </c>
      <c r="D109" t="s">
        <v>269</v>
      </c>
      <c r="E109">
        <v>10</v>
      </c>
      <c r="F109" s="1">
        <v>46934</v>
      </c>
      <c r="G109" t="s">
        <v>253</v>
      </c>
      <c r="H109">
        <v>398862</v>
      </c>
      <c r="I109" s="1">
        <v>45918</v>
      </c>
      <c r="J109" t="s">
        <v>6430</v>
      </c>
      <c r="K109">
        <v>220695.77</v>
      </c>
      <c r="L109" t="s">
        <v>6431</v>
      </c>
      <c r="M109" s="1">
        <f ca="1">_xlfn.XLOOKUP(relatorio_NF[[#This Row],[Número]],'relatorio_NF'!D:D,'relatorio_NF'!U:U)</f>
        <v>45930</v>
      </c>
    </row>
    <row r="110" spans="1:13" x14ac:dyDescent="0.25">
      <c r="A110" t="s">
        <v>11</v>
      </c>
      <c r="B110" t="s">
        <v>46</v>
      </c>
      <c r="C110">
        <v>3349</v>
      </c>
      <c r="D110" t="s">
        <v>272</v>
      </c>
      <c r="E110">
        <v>12</v>
      </c>
      <c r="F110" s="1">
        <v>46630</v>
      </c>
      <c r="G110" t="s">
        <v>253</v>
      </c>
      <c r="H110">
        <v>398862</v>
      </c>
      <c r="I110" s="1">
        <v>45918</v>
      </c>
      <c r="J110" t="s">
        <v>6430</v>
      </c>
      <c r="K110">
        <v>220695.77</v>
      </c>
      <c r="L110" t="s">
        <v>6431</v>
      </c>
      <c r="M110" s="1">
        <f ca="1">_xlfn.XLOOKUP(relatorio_NF[[#This Row],[Número]],'relatorio_NF'!D:D,'relatorio_NF'!U:U)</f>
        <v>45930</v>
      </c>
    </row>
    <row r="111" spans="1:13" x14ac:dyDescent="0.25">
      <c r="A111" t="s">
        <v>11</v>
      </c>
      <c r="B111" t="s">
        <v>46</v>
      </c>
      <c r="C111">
        <v>2848</v>
      </c>
      <c r="D111" t="s">
        <v>275</v>
      </c>
      <c r="E111">
        <v>1</v>
      </c>
      <c r="F111" s="1">
        <v>46630</v>
      </c>
      <c r="G111" t="s">
        <v>253</v>
      </c>
      <c r="H111">
        <v>398863</v>
      </c>
      <c r="I111" s="1">
        <v>45918</v>
      </c>
      <c r="J111" t="s">
        <v>6430</v>
      </c>
      <c r="K111">
        <v>20401.43</v>
      </c>
      <c r="L111" t="s">
        <v>6431</v>
      </c>
      <c r="M111" s="1">
        <f ca="1">_xlfn.XLOOKUP(relatorio_NF[[#This Row],[Número]],'relatorio_NF'!D:D,'relatorio_NF'!U:U)</f>
        <v>45930</v>
      </c>
    </row>
    <row r="112" spans="1:13" x14ac:dyDescent="0.25">
      <c r="A112" t="s">
        <v>11</v>
      </c>
      <c r="B112" t="s">
        <v>46</v>
      </c>
      <c r="C112">
        <v>2848</v>
      </c>
      <c r="D112" t="s">
        <v>275</v>
      </c>
      <c r="E112">
        <v>3</v>
      </c>
      <c r="F112" s="1">
        <v>46630</v>
      </c>
      <c r="G112" t="s">
        <v>253</v>
      </c>
      <c r="H112">
        <v>398864</v>
      </c>
      <c r="I112" s="1">
        <v>45918</v>
      </c>
      <c r="J112" t="s">
        <v>6430</v>
      </c>
      <c r="K112">
        <v>57643.92</v>
      </c>
      <c r="L112" t="s">
        <v>6431</v>
      </c>
      <c r="M112" s="1">
        <f ca="1">_xlfn.XLOOKUP(relatorio_NF[[#This Row],[Número]],'relatorio_NF'!D:D,'relatorio_NF'!U:U)</f>
        <v>45930</v>
      </c>
    </row>
    <row r="113" spans="1:13" x14ac:dyDescent="0.25">
      <c r="A113" t="s">
        <v>11</v>
      </c>
      <c r="B113" t="s">
        <v>46</v>
      </c>
      <c r="C113">
        <v>2673</v>
      </c>
      <c r="D113" t="s">
        <v>281</v>
      </c>
      <c r="E113">
        <v>146</v>
      </c>
      <c r="F113" s="1">
        <v>46326</v>
      </c>
      <c r="G113" t="s">
        <v>253</v>
      </c>
      <c r="H113">
        <v>398866</v>
      </c>
      <c r="I113" s="1">
        <v>45918</v>
      </c>
      <c r="J113" t="s">
        <v>6430</v>
      </c>
      <c r="K113">
        <v>74112.929999999993</v>
      </c>
      <c r="L113" t="s">
        <v>6431</v>
      </c>
      <c r="M113" s="1">
        <f ca="1">_xlfn.XLOOKUP(relatorio_NF[[#This Row],[Número]],'relatorio_NF'!D:D,'relatorio_NF'!U:U)</f>
        <v>45922</v>
      </c>
    </row>
    <row r="114" spans="1:13" x14ac:dyDescent="0.25">
      <c r="A114" t="s">
        <v>11</v>
      </c>
      <c r="B114" t="s">
        <v>46</v>
      </c>
      <c r="C114">
        <v>3192</v>
      </c>
      <c r="D114" t="s">
        <v>284</v>
      </c>
      <c r="E114">
        <v>1</v>
      </c>
      <c r="F114" s="1">
        <v>46812</v>
      </c>
      <c r="G114" t="s">
        <v>253</v>
      </c>
      <c r="H114">
        <v>398867</v>
      </c>
      <c r="I114" s="1">
        <v>45918</v>
      </c>
      <c r="J114" t="s">
        <v>6430</v>
      </c>
      <c r="K114">
        <v>28933.49</v>
      </c>
      <c r="L114" t="s">
        <v>6431</v>
      </c>
      <c r="M114" s="1">
        <f ca="1">_xlfn.XLOOKUP(relatorio_NF[[#This Row],[Número]],'relatorio_NF'!D:D,'relatorio_NF'!U:U)</f>
        <v>45930</v>
      </c>
    </row>
    <row r="115" spans="1:13" x14ac:dyDescent="0.25">
      <c r="A115" t="s">
        <v>11</v>
      </c>
      <c r="B115" t="s">
        <v>18</v>
      </c>
      <c r="C115">
        <v>1098</v>
      </c>
      <c r="D115" t="s">
        <v>293</v>
      </c>
      <c r="E115">
        <v>150</v>
      </c>
      <c r="F115" s="1">
        <v>46721</v>
      </c>
      <c r="G115" t="s">
        <v>23</v>
      </c>
      <c r="H115">
        <v>287687</v>
      </c>
      <c r="I115" s="1">
        <v>45917</v>
      </c>
      <c r="J115" t="s">
        <v>6430</v>
      </c>
      <c r="K115">
        <v>143966.73000000001</v>
      </c>
      <c r="L115" t="s">
        <v>6431</v>
      </c>
      <c r="M115" s="1">
        <f ca="1">_xlfn.XLOOKUP(relatorio_NF[[#This Row],[Número]],'relatorio_NF'!D:D,'relatorio_NF'!U:U)</f>
        <v>45926</v>
      </c>
    </row>
    <row r="116" spans="1:13" x14ac:dyDescent="0.25">
      <c r="A116" t="s">
        <v>11</v>
      </c>
      <c r="B116" t="s">
        <v>12</v>
      </c>
      <c r="C116">
        <v>3679</v>
      </c>
      <c r="D116" t="s">
        <v>296</v>
      </c>
      <c r="E116">
        <v>75</v>
      </c>
      <c r="F116" s="1">
        <v>46477</v>
      </c>
      <c r="G116" t="s">
        <v>131</v>
      </c>
      <c r="H116">
        <v>16863</v>
      </c>
      <c r="I116" s="1">
        <v>45917</v>
      </c>
      <c r="J116" t="s">
        <v>6430</v>
      </c>
      <c r="K116">
        <v>370930.14</v>
      </c>
      <c r="L116" t="s">
        <v>6431</v>
      </c>
      <c r="M116" s="1" t="str">
        <f ca="1">_xlfn.XLOOKUP(relatorio_NF[[#This Row],[Número]],'relatorio_NF'!D:D,'relatorio_NF'!U:U)</f>
        <v xml:space="preserve"> </v>
      </c>
    </row>
    <row r="117" spans="1:13" x14ac:dyDescent="0.25">
      <c r="A117" t="s">
        <v>11</v>
      </c>
      <c r="B117" t="s">
        <v>12</v>
      </c>
      <c r="C117">
        <v>3679</v>
      </c>
      <c r="D117" t="s">
        <v>296</v>
      </c>
      <c r="E117">
        <v>73</v>
      </c>
      <c r="F117" s="1">
        <v>46477</v>
      </c>
      <c r="G117" t="s">
        <v>131</v>
      </c>
      <c r="H117">
        <v>16865</v>
      </c>
      <c r="I117" s="1">
        <v>45917</v>
      </c>
      <c r="J117" t="s">
        <v>6430</v>
      </c>
      <c r="K117">
        <v>525874.55000000005</v>
      </c>
      <c r="L117" t="s">
        <v>6431</v>
      </c>
      <c r="M117" s="1" t="str">
        <f ca="1">_xlfn.XLOOKUP(relatorio_NF[[#This Row],[Número]],'relatorio_NF'!D:D,'relatorio_NF'!U:U)</f>
        <v xml:space="preserve"> </v>
      </c>
    </row>
    <row r="118" spans="1:13" x14ac:dyDescent="0.25">
      <c r="A118" t="s">
        <v>11</v>
      </c>
      <c r="B118" t="s">
        <v>12</v>
      </c>
      <c r="C118">
        <v>3431</v>
      </c>
      <c r="D118" t="s">
        <v>61</v>
      </c>
      <c r="E118">
        <v>4</v>
      </c>
      <c r="F118" s="1">
        <v>46310</v>
      </c>
      <c r="G118" t="s">
        <v>58</v>
      </c>
      <c r="H118">
        <v>87185</v>
      </c>
      <c r="I118" s="1">
        <v>45917</v>
      </c>
      <c r="J118" t="s">
        <v>6430</v>
      </c>
      <c r="K118">
        <v>111152.69</v>
      </c>
      <c r="L118" t="s">
        <v>6431</v>
      </c>
      <c r="M118" s="1">
        <f ca="1">_xlfn.XLOOKUP(relatorio_NF[[#This Row],[Número]],'relatorio_NF'!D:D,'relatorio_NF'!U:U)</f>
        <v>45925</v>
      </c>
    </row>
    <row r="119" spans="1:13" x14ac:dyDescent="0.25">
      <c r="A119" t="s">
        <v>17</v>
      </c>
      <c r="B119" t="s">
        <v>12</v>
      </c>
      <c r="C119">
        <v>1214</v>
      </c>
      <c r="D119" t="s">
        <v>301</v>
      </c>
      <c r="E119">
        <v>333</v>
      </c>
      <c r="F119" s="1">
        <v>46843</v>
      </c>
      <c r="G119" t="s">
        <v>36</v>
      </c>
      <c r="H119">
        <v>501481</v>
      </c>
      <c r="I119" s="1">
        <v>45917</v>
      </c>
      <c r="J119" t="s">
        <v>6430</v>
      </c>
      <c r="K119">
        <v>59890.91</v>
      </c>
      <c r="L119" t="s">
        <v>6431</v>
      </c>
      <c r="M119" s="1">
        <f ca="1">_xlfn.XLOOKUP(relatorio_NF[[#This Row],[Número]],'relatorio_NF'!D:D,'relatorio_NF'!U:U)</f>
        <v>45922</v>
      </c>
    </row>
    <row r="120" spans="1:13" x14ac:dyDescent="0.25">
      <c r="A120" t="s">
        <v>17</v>
      </c>
      <c r="B120" t="s">
        <v>46</v>
      </c>
      <c r="C120">
        <v>1488</v>
      </c>
      <c r="D120" t="s">
        <v>310</v>
      </c>
      <c r="E120">
        <v>755</v>
      </c>
      <c r="F120" s="1">
        <v>46529</v>
      </c>
      <c r="G120" t="s">
        <v>75</v>
      </c>
      <c r="H120">
        <v>91932</v>
      </c>
      <c r="I120" s="1">
        <v>45917</v>
      </c>
      <c r="J120" t="s">
        <v>6430</v>
      </c>
      <c r="K120">
        <v>14613.06</v>
      </c>
      <c r="L120" t="s">
        <v>6431</v>
      </c>
      <c r="M120" s="1">
        <f ca="1">_xlfn.XLOOKUP(relatorio_NF[[#This Row],[Número]],'relatorio_NF'!D:D,'relatorio_NF'!U:U)</f>
        <v>45919</v>
      </c>
    </row>
    <row r="121" spans="1:13" x14ac:dyDescent="0.25">
      <c r="A121" t="s">
        <v>11</v>
      </c>
      <c r="B121" t="s">
        <v>46</v>
      </c>
      <c r="C121">
        <v>1098</v>
      </c>
      <c r="D121" t="s">
        <v>293</v>
      </c>
      <c r="E121">
        <v>250</v>
      </c>
      <c r="F121" s="1">
        <v>46721</v>
      </c>
      <c r="G121" t="s">
        <v>23</v>
      </c>
      <c r="H121">
        <v>287689</v>
      </c>
      <c r="I121" s="1">
        <v>45917</v>
      </c>
      <c r="J121" t="s">
        <v>6430</v>
      </c>
      <c r="K121">
        <v>239942.03</v>
      </c>
      <c r="L121" t="s">
        <v>6431</v>
      </c>
      <c r="M121" s="1">
        <f ca="1">_xlfn.XLOOKUP(relatorio_NF[[#This Row],[Número]],'relatorio_NF'!D:D,'relatorio_NF'!U:U)</f>
        <v>45926</v>
      </c>
    </row>
    <row r="122" spans="1:13" x14ac:dyDescent="0.25">
      <c r="A122" t="s">
        <v>11</v>
      </c>
      <c r="B122" t="s">
        <v>46</v>
      </c>
      <c r="C122">
        <v>3745</v>
      </c>
      <c r="D122" t="s">
        <v>315</v>
      </c>
      <c r="E122">
        <v>3</v>
      </c>
      <c r="F122" s="1">
        <v>46952</v>
      </c>
      <c r="G122" t="s">
        <v>13</v>
      </c>
      <c r="H122">
        <v>509436</v>
      </c>
      <c r="I122" s="1">
        <v>45917</v>
      </c>
      <c r="J122" t="s">
        <v>6430</v>
      </c>
      <c r="K122">
        <v>2054.91</v>
      </c>
      <c r="L122" t="s">
        <v>6431</v>
      </c>
      <c r="M122" s="1" t="str">
        <f>_xlfn.XLOOKUP(relatorio_NF[[#This Row],[Número]],'relatorio_NF'!D:D,'relatorio_NF'!U:U)</f>
        <v xml:space="preserve"> </v>
      </c>
    </row>
    <row r="123" spans="1:13" x14ac:dyDescent="0.25">
      <c r="A123" t="s">
        <v>11</v>
      </c>
      <c r="B123" t="s">
        <v>46</v>
      </c>
      <c r="C123">
        <v>2283</v>
      </c>
      <c r="D123" t="s">
        <v>146</v>
      </c>
      <c r="E123">
        <v>90</v>
      </c>
      <c r="F123" s="1">
        <v>46548</v>
      </c>
      <c r="G123" t="s">
        <v>13</v>
      </c>
      <c r="H123">
        <v>509437</v>
      </c>
      <c r="I123" s="1">
        <v>45917</v>
      </c>
      <c r="J123" t="s">
        <v>6430</v>
      </c>
      <c r="K123">
        <v>3200.1</v>
      </c>
      <c r="L123" t="s">
        <v>6431</v>
      </c>
      <c r="M123" s="1">
        <f>_xlfn.XLOOKUP(relatorio_NF[[#This Row],[Número]],'relatorio_NF'!D:D,'relatorio_NF'!U:U)</f>
        <v>45936</v>
      </c>
    </row>
    <row r="124" spans="1:13" x14ac:dyDescent="0.25">
      <c r="A124" t="s">
        <v>11</v>
      </c>
      <c r="B124" t="s">
        <v>46</v>
      </c>
      <c r="C124">
        <v>2904</v>
      </c>
      <c r="D124" t="s">
        <v>318</v>
      </c>
      <c r="E124">
        <v>1</v>
      </c>
      <c r="F124" s="1">
        <v>46345</v>
      </c>
      <c r="G124" t="s">
        <v>13</v>
      </c>
      <c r="H124">
        <v>509437</v>
      </c>
      <c r="I124" s="1">
        <v>45917</v>
      </c>
      <c r="J124" t="s">
        <v>6430</v>
      </c>
      <c r="K124">
        <v>3200.1</v>
      </c>
      <c r="L124" t="s">
        <v>6431</v>
      </c>
      <c r="M124" s="1">
        <f>_xlfn.XLOOKUP(relatorio_NF[[#This Row],[Número]],'relatorio_NF'!D:D,'relatorio_NF'!U:U)</f>
        <v>45936</v>
      </c>
    </row>
    <row r="125" spans="1:13" x14ac:dyDescent="0.25">
      <c r="A125" t="s">
        <v>11</v>
      </c>
      <c r="B125" t="s">
        <v>46</v>
      </c>
      <c r="C125">
        <v>2320</v>
      </c>
      <c r="D125" t="s">
        <v>149</v>
      </c>
      <c r="E125">
        <v>1</v>
      </c>
      <c r="F125" s="1">
        <v>46407</v>
      </c>
      <c r="G125" t="s">
        <v>13</v>
      </c>
      <c r="H125">
        <v>509438</v>
      </c>
      <c r="I125" s="1">
        <v>45917</v>
      </c>
      <c r="J125" t="s">
        <v>6430</v>
      </c>
      <c r="K125">
        <v>526.91</v>
      </c>
      <c r="L125" t="s">
        <v>6431</v>
      </c>
      <c r="M125" s="1">
        <f>_xlfn.XLOOKUP(relatorio_NF[[#This Row],[Número]],'relatorio_NF'!D:D,'relatorio_NF'!U:U)</f>
        <v>45936</v>
      </c>
    </row>
    <row r="126" spans="1:13" x14ac:dyDescent="0.25">
      <c r="A126" t="s">
        <v>11</v>
      </c>
      <c r="B126" t="s">
        <v>46</v>
      </c>
      <c r="C126">
        <v>2425</v>
      </c>
      <c r="D126" t="s">
        <v>321</v>
      </c>
      <c r="E126">
        <v>1</v>
      </c>
      <c r="F126" s="1">
        <v>46400</v>
      </c>
      <c r="G126" t="s">
        <v>13</v>
      </c>
      <c r="H126">
        <v>509439</v>
      </c>
      <c r="I126" s="1">
        <v>45917</v>
      </c>
      <c r="J126" t="s">
        <v>6430</v>
      </c>
      <c r="K126">
        <v>1352.85</v>
      </c>
      <c r="L126" t="s">
        <v>6431</v>
      </c>
      <c r="M126" s="1">
        <f>_xlfn.XLOOKUP(relatorio_NF[[#This Row],[Número]],'relatorio_NF'!D:D,'relatorio_NF'!U:U)</f>
        <v>45932</v>
      </c>
    </row>
    <row r="127" spans="1:13" x14ac:dyDescent="0.25">
      <c r="A127" t="s">
        <v>11</v>
      </c>
      <c r="B127" t="s">
        <v>46</v>
      </c>
      <c r="C127">
        <v>2323</v>
      </c>
      <c r="D127" t="s">
        <v>324</v>
      </c>
      <c r="E127">
        <v>1</v>
      </c>
      <c r="F127" s="1">
        <v>46617</v>
      </c>
      <c r="G127" t="s">
        <v>13</v>
      </c>
      <c r="H127">
        <v>509439</v>
      </c>
      <c r="I127" s="1">
        <v>45917</v>
      </c>
      <c r="J127" t="s">
        <v>6430</v>
      </c>
      <c r="K127">
        <v>1352.85</v>
      </c>
      <c r="L127" t="s">
        <v>6431</v>
      </c>
      <c r="M127" s="1">
        <f>_xlfn.XLOOKUP(relatorio_NF[[#This Row],[Número]],'relatorio_NF'!D:D,'relatorio_NF'!U:U)</f>
        <v>45932</v>
      </c>
    </row>
    <row r="128" spans="1:13" x14ac:dyDescent="0.25">
      <c r="A128" t="s">
        <v>11</v>
      </c>
      <c r="B128" t="s">
        <v>46</v>
      </c>
      <c r="C128">
        <v>2288</v>
      </c>
      <c r="D128" t="s">
        <v>152</v>
      </c>
      <c r="E128">
        <v>384</v>
      </c>
      <c r="F128" s="1">
        <v>46601</v>
      </c>
      <c r="G128" t="s">
        <v>13</v>
      </c>
      <c r="H128">
        <v>509440</v>
      </c>
      <c r="I128" s="1">
        <v>45917</v>
      </c>
      <c r="J128" t="s">
        <v>6430</v>
      </c>
      <c r="K128">
        <v>2257.92</v>
      </c>
      <c r="L128" t="s">
        <v>6431</v>
      </c>
      <c r="M128" s="1">
        <f>_xlfn.XLOOKUP(relatorio_NF[[#This Row],[Número]],'relatorio_NF'!D:D,'relatorio_NF'!U:U)</f>
        <v>45932</v>
      </c>
    </row>
    <row r="129" spans="1:13" x14ac:dyDescent="0.25">
      <c r="A129" t="s">
        <v>11</v>
      </c>
      <c r="B129" t="s">
        <v>46</v>
      </c>
      <c r="C129">
        <v>2425</v>
      </c>
      <c r="D129" t="s">
        <v>321</v>
      </c>
      <c r="E129">
        <v>4</v>
      </c>
      <c r="F129" s="1">
        <v>46400</v>
      </c>
      <c r="G129" t="s">
        <v>13</v>
      </c>
      <c r="H129">
        <v>509441</v>
      </c>
      <c r="I129" s="1">
        <v>45917</v>
      </c>
      <c r="J129" t="s">
        <v>6430</v>
      </c>
      <c r="K129">
        <v>5950.96</v>
      </c>
      <c r="L129" t="s">
        <v>6431</v>
      </c>
      <c r="M129" s="1">
        <f>_xlfn.XLOOKUP(relatorio_NF[[#This Row],[Número]],'relatorio_NF'!D:D,'relatorio_NF'!U:U)</f>
        <v>45932</v>
      </c>
    </row>
    <row r="130" spans="1:13" x14ac:dyDescent="0.25">
      <c r="A130" t="s">
        <v>11</v>
      </c>
      <c r="B130" t="s">
        <v>46</v>
      </c>
      <c r="C130">
        <v>2283</v>
      </c>
      <c r="D130" t="s">
        <v>146</v>
      </c>
      <c r="E130">
        <v>60</v>
      </c>
      <c r="F130" s="1">
        <v>46548</v>
      </c>
      <c r="G130" t="s">
        <v>13</v>
      </c>
      <c r="H130">
        <v>509442</v>
      </c>
      <c r="I130" s="1">
        <v>45917</v>
      </c>
      <c r="J130" t="s">
        <v>6430</v>
      </c>
      <c r="K130">
        <v>6471.52</v>
      </c>
      <c r="L130" t="s">
        <v>6431</v>
      </c>
      <c r="M130" s="1">
        <f>_xlfn.XLOOKUP(relatorio_NF[[#This Row],[Número]],'relatorio_NF'!D:D,'relatorio_NF'!U:U)</f>
        <v>45936</v>
      </c>
    </row>
    <row r="131" spans="1:13" x14ac:dyDescent="0.25">
      <c r="A131" t="s">
        <v>11</v>
      </c>
      <c r="B131" t="s">
        <v>46</v>
      </c>
      <c r="C131">
        <v>2301</v>
      </c>
      <c r="D131" t="s">
        <v>327</v>
      </c>
      <c r="E131">
        <v>4</v>
      </c>
      <c r="F131" s="1">
        <v>46577</v>
      </c>
      <c r="G131" t="s">
        <v>13</v>
      </c>
      <c r="H131">
        <v>509442</v>
      </c>
      <c r="I131" s="1">
        <v>45917</v>
      </c>
      <c r="J131" t="s">
        <v>6430</v>
      </c>
      <c r="K131">
        <v>6471.52</v>
      </c>
      <c r="L131" t="s">
        <v>6431</v>
      </c>
      <c r="M131" s="1">
        <f>_xlfn.XLOOKUP(relatorio_NF[[#This Row],[Número]],'relatorio_NF'!D:D,'relatorio_NF'!U:U)</f>
        <v>45936</v>
      </c>
    </row>
    <row r="132" spans="1:13" x14ac:dyDescent="0.25">
      <c r="A132" t="s">
        <v>11</v>
      </c>
      <c r="B132" t="s">
        <v>46</v>
      </c>
      <c r="C132">
        <v>2283</v>
      </c>
      <c r="D132" t="s">
        <v>146</v>
      </c>
      <c r="E132">
        <v>30</v>
      </c>
      <c r="F132" s="1">
        <v>46548</v>
      </c>
      <c r="G132" t="s">
        <v>13</v>
      </c>
      <c r="H132">
        <v>509443</v>
      </c>
      <c r="I132" s="1">
        <v>45917</v>
      </c>
      <c r="J132" t="s">
        <v>6430</v>
      </c>
      <c r="K132">
        <v>707.7</v>
      </c>
      <c r="L132" t="s">
        <v>6431</v>
      </c>
      <c r="M132" s="1">
        <f>_xlfn.XLOOKUP(relatorio_NF[[#This Row],[Número]],'relatorio_NF'!D:D,'relatorio_NF'!U:U)</f>
        <v>45936</v>
      </c>
    </row>
    <row r="133" spans="1:13" x14ac:dyDescent="0.25">
      <c r="A133" t="s">
        <v>11</v>
      </c>
      <c r="B133" t="s">
        <v>46</v>
      </c>
      <c r="C133">
        <v>2288</v>
      </c>
      <c r="D133" t="s">
        <v>152</v>
      </c>
      <c r="E133">
        <v>24</v>
      </c>
      <c r="F133" s="1">
        <v>46601</v>
      </c>
      <c r="G133" t="s">
        <v>13</v>
      </c>
      <c r="H133">
        <v>509444</v>
      </c>
      <c r="I133" s="1">
        <v>45917</v>
      </c>
      <c r="J133" t="s">
        <v>6430</v>
      </c>
      <c r="K133">
        <v>141.12</v>
      </c>
      <c r="L133" t="s">
        <v>6431</v>
      </c>
      <c r="M133" s="1">
        <f>_xlfn.XLOOKUP(relatorio_NF[[#This Row],[Número]],'relatorio_NF'!D:D,'relatorio_NF'!U:U)</f>
        <v>45932</v>
      </c>
    </row>
    <row r="134" spans="1:13" x14ac:dyDescent="0.25">
      <c r="A134" t="s">
        <v>11</v>
      </c>
      <c r="B134" t="s">
        <v>46</v>
      </c>
      <c r="C134">
        <v>2320</v>
      </c>
      <c r="D134" t="s">
        <v>149</v>
      </c>
      <c r="E134">
        <v>1</v>
      </c>
      <c r="F134" s="1">
        <v>46407</v>
      </c>
      <c r="G134" t="s">
        <v>13</v>
      </c>
      <c r="H134">
        <v>509445</v>
      </c>
      <c r="I134" s="1">
        <v>45917</v>
      </c>
      <c r="J134" t="s">
        <v>6430</v>
      </c>
      <c r="K134">
        <v>1021.54</v>
      </c>
      <c r="L134" t="s">
        <v>6431</v>
      </c>
      <c r="M134" s="1">
        <f>_xlfn.XLOOKUP(relatorio_NF[[#This Row],[Número]],'relatorio_NF'!D:D,'relatorio_NF'!U:U)</f>
        <v>45936</v>
      </c>
    </row>
    <row r="135" spans="1:13" x14ac:dyDescent="0.25">
      <c r="A135" t="s">
        <v>11</v>
      </c>
      <c r="B135" t="s">
        <v>46</v>
      </c>
      <c r="C135">
        <v>2323</v>
      </c>
      <c r="D135" t="s">
        <v>324</v>
      </c>
      <c r="E135">
        <v>1</v>
      </c>
      <c r="F135" s="1">
        <v>46617</v>
      </c>
      <c r="G135" t="s">
        <v>13</v>
      </c>
      <c r="H135">
        <v>509445</v>
      </c>
      <c r="I135" s="1">
        <v>45917</v>
      </c>
      <c r="J135" t="s">
        <v>6430</v>
      </c>
      <c r="K135">
        <v>1021.54</v>
      </c>
      <c r="L135" t="s">
        <v>6431</v>
      </c>
      <c r="M135" s="1">
        <f>_xlfn.XLOOKUP(relatorio_NF[[#This Row],[Número]],'relatorio_NF'!D:D,'relatorio_NF'!U:U)</f>
        <v>45936</v>
      </c>
    </row>
    <row r="136" spans="1:13" x14ac:dyDescent="0.25">
      <c r="A136" t="s">
        <v>11</v>
      </c>
      <c r="B136" t="s">
        <v>46</v>
      </c>
      <c r="C136">
        <v>2283</v>
      </c>
      <c r="D136" t="s">
        <v>146</v>
      </c>
      <c r="E136">
        <v>30</v>
      </c>
      <c r="F136" s="1">
        <v>46548</v>
      </c>
      <c r="G136" t="s">
        <v>13</v>
      </c>
      <c r="H136">
        <v>509446</v>
      </c>
      <c r="I136" s="1">
        <v>45917</v>
      </c>
      <c r="J136" t="s">
        <v>6430</v>
      </c>
      <c r="K136">
        <v>1379.47</v>
      </c>
      <c r="L136" t="s">
        <v>6431</v>
      </c>
      <c r="M136" s="1">
        <f>_xlfn.XLOOKUP(relatorio_NF[[#This Row],[Número]],'relatorio_NF'!D:D,'relatorio_NF'!U:U)</f>
        <v>45936</v>
      </c>
    </row>
    <row r="137" spans="1:13" x14ac:dyDescent="0.25">
      <c r="A137" t="s">
        <v>11</v>
      </c>
      <c r="B137" t="s">
        <v>46</v>
      </c>
      <c r="C137">
        <v>2295</v>
      </c>
      <c r="D137" t="s">
        <v>330</v>
      </c>
      <c r="E137">
        <v>1</v>
      </c>
      <c r="F137" s="1">
        <v>46935</v>
      </c>
      <c r="G137" t="s">
        <v>13</v>
      </c>
      <c r="H137">
        <v>509446</v>
      </c>
      <c r="I137" s="1">
        <v>45917</v>
      </c>
      <c r="J137" t="s">
        <v>6430</v>
      </c>
      <c r="K137">
        <v>1379.47</v>
      </c>
      <c r="L137" t="s">
        <v>6431</v>
      </c>
      <c r="M137" s="1">
        <f>_xlfn.XLOOKUP(relatorio_NF[[#This Row],[Número]],'relatorio_NF'!D:D,'relatorio_NF'!U:U)</f>
        <v>45936</v>
      </c>
    </row>
    <row r="138" spans="1:13" x14ac:dyDescent="0.25">
      <c r="A138" t="s">
        <v>11</v>
      </c>
      <c r="B138" t="s">
        <v>46</v>
      </c>
      <c r="C138">
        <v>2288</v>
      </c>
      <c r="D138" t="s">
        <v>152</v>
      </c>
      <c r="E138">
        <v>24</v>
      </c>
      <c r="F138" s="1">
        <v>46601</v>
      </c>
      <c r="G138" t="s">
        <v>13</v>
      </c>
      <c r="H138">
        <v>509447</v>
      </c>
      <c r="I138" s="1">
        <v>45917</v>
      </c>
      <c r="J138" t="s">
        <v>6430</v>
      </c>
      <c r="K138">
        <v>141.12</v>
      </c>
      <c r="L138" t="s">
        <v>6431</v>
      </c>
      <c r="M138" s="1">
        <f>_xlfn.XLOOKUP(relatorio_NF[[#This Row],[Número]],'relatorio_NF'!D:D,'relatorio_NF'!U:U)</f>
        <v>45932</v>
      </c>
    </row>
    <row r="139" spans="1:13" x14ac:dyDescent="0.25">
      <c r="A139" t="s">
        <v>11</v>
      </c>
      <c r="B139" t="s">
        <v>46</v>
      </c>
      <c r="C139">
        <v>2283</v>
      </c>
      <c r="D139" t="s">
        <v>146</v>
      </c>
      <c r="E139">
        <v>30</v>
      </c>
      <c r="F139" s="1">
        <v>46548</v>
      </c>
      <c r="G139" t="s">
        <v>13</v>
      </c>
      <c r="H139">
        <v>509448</v>
      </c>
      <c r="I139" s="1">
        <v>45917</v>
      </c>
      <c r="J139" t="s">
        <v>6430</v>
      </c>
      <c r="K139">
        <v>17733.62</v>
      </c>
      <c r="L139" t="s">
        <v>6431</v>
      </c>
      <c r="M139" s="1">
        <f>_xlfn.XLOOKUP(relatorio_NF[[#This Row],[Número]],'relatorio_NF'!D:D,'relatorio_NF'!U:U)</f>
        <v>45936</v>
      </c>
    </row>
    <row r="140" spans="1:13" x14ac:dyDescent="0.25">
      <c r="A140" t="s">
        <v>11</v>
      </c>
      <c r="B140" t="s">
        <v>46</v>
      </c>
      <c r="C140">
        <v>2425</v>
      </c>
      <c r="D140" t="s">
        <v>321</v>
      </c>
      <c r="E140">
        <v>8</v>
      </c>
      <c r="F140" s="1">
        <v>46400</v>
      </c>
      <c r="G140" t="s">
        <v>13</v>
      </c>
      <c r="H140">
        <v>509448</v>
      </c>
      <c r="I140" s="1">
        <v>45917</v>
      </c>
      <c r="J140" t="s">
        <v>6430</v>
      </c>
      <c r="K140">
        <v>17733.62</v>
      </c>
      <c r="L140" t="s">
        <v>6431</v>
      </c>
      <c r="M140" s="1">
        <f>_xlfn.XLOOKUP(relatorio_NF[[#This Row],[Número]],'relatorio_NF'!D:D,'relatorio_NF'!U:U)</f>
        <v>45936</v>
      </c>
    </row>
    <row r="141" spans="1:13" x14ac:dyDescent="0.25">
      <c r="A141" t="s">
        <v>11</v>
      </c>
      <c r="B141" t="s">
        <v>46</v>
      </c>
      <c r="C141">
        <v>2289</v>
      </c>
      <c r="D141" t="s">
        <v>332</v>
      </c>
      <c r="E141">
        <v>56</v>
      </c>
      <c r="F141" s="1">
        <v>46303</v>
      </c>
      <c r="G141" t="s">
        <v>13</v>
      </c>
      <c r="H141">
        <v>509448</v>
      </c>
      <c r="I141" s="1">
        <v>45917</v>
      </c>
      <c r="J141" t="s">
        <v>6430</v>
      </c>
      <c r="K141">
        <v>17733.62</v>
      </c>
      <c r="L141" t="s">
        <v>6431</v>
      </c>
      <c r="M141" s="1">
        <f>_xlfn.XLOOKUP(relatorio_NF[[#This Row],[Número]],'relatorio_NF'!D:D,'relatorio_NF'!U:U)</f>
        <v>45936</v>
      </c>
    </row>
    <row r="142" spans="1:13" x14ac:dyDescent="0.25">
      <c r="A142" t="s">
        <v>11</v>
      </c>
      <c r="B142" t="s">
        <v>46</v>
      </c>
      <c r="C142">
        <v>2288</v>
      </c>
      <c r="D142" t="s">
        <v>152</v>
      </c>
      <c r="E142">
        <v>168</v>
      </c>
      <c r="F142" s="1">
        <v>46601</v>
      </c>
      <c r="G142" t="s">
        <v>13</v>
      </c>
      <c r="H142">
        <v>509449</v>
      </c>
      <c r="I142" s="1">
        <v>45917</v>
      </c>
      <c r="J142" t="s">
        <v>6430</v>
      </c>
      <c r="K142">
        <v>987.84</v>
      </c>
      <c r="L142" t="s">
        <v>6431</v>
      </c>
      <c r="M142" s="1">
        <f>_xlfn.XLOOKUP(relatorio_NF[[#This Row],[Número]],'relatorio_NF'!D:D,'relatorio_NF'!U:U)</f>
        <v>45932</v>
      </c>
    </row>
    <row r="143" spans="1:13" x14ac:dyDescent="0.25">
      <c r="A143" t="s">
        <v>11</v>
      </c>
      <c r="B143" t="s">
        <v>46</v>
      </c>
      <c r="C143">
        <v>2283</v>
      </c>
      <c r="D143" t="s">
        <v>146</v>
      </c>
      <c r="E143">
        <v>30</v>
      </c>
      <c r="F143" s="1">
        <v>46548</v>
      </c>
      <c r="G143" t="s">
        <v>13</v>
      </c>
      <c r="H143">
        <v>509450</v>
      </c>
      <c r="I143" s="1">
        <v>45917</v>
      </c>
      <c r="J143" t="s">
        <v>6430</v>
      </c>
      <c r="K143">
        <v>2477.19</v>
      </c>
      <c r="L143" t="s">
        <v>6431</v>
      </c>
      <c r="M143" s="1">
        <f>_xlfn.XLOOKUP(relatorio_NF[[#This Row],[Número]],'relatorio_NF'!D:D,'relatorio_NF'!U:U)</f>
        <v>45936</v>
      </c>
    </row>
    <row r="144" spans="1:13" x14ac:dyDescent="0.25">
      <c r="A144" t="s">
        <v>11</v>
      </c>
      <c r="B144" t="s">
        <v>46</v>
      </c>
      <c r="C144">
        <v>2425</v>
      </c>
      <c r="D144" t="s">
        <v>321</v>
      </c>
      <c r="E144">
        <v>1</v>
      </c>
      <c r="F144" s="1">
        <v>46400</v>
      </c>
      <c r="G144" t="s">
        <v>13</v>
      </c>
      <c r="H144">
        <v>509450</v>
      </c>
      <c r="I144" s="1">
        <v>45917</v>
      </c>
      <c r="J144" t="s">
        <v>6430</v>
      </c>
      <c r="K144">
        <v>2477.19</v>
      </c>
      <c r="L144" t="s">
        <v>6431</v>
      </c>
      <c r="M144" s="1">
        <f>_xlfn.XLOOKUP(relatorio_NF[[#This Row],[Número]],'relatorio_NF'!D:D,'relatorio_NF'!U:U)</f>
        <v>45936</v>
      </c>
    </row>
    <row r="145" spans="1:13" x14ac:dyDescent="0.25">
      <c r="A145" t="s">
        <v>11</v>
      </c>
      <c r="B145" t="s">
        <v>46</v>
      </c>
      <c r="C145">
        <v>2288</v>
      </c>
      <c r="D145" t="s">
        <v>152</v>
      </c>
      <c r="E145">
        <v>24</v>
      </c>
      <c r="F145" s="1">
        <v>46601</v>
      </c>
      <c r="G145" t="s">
        <v>13</v>
      </c>
      <c r="H145">
        <v>509451</v>
      </c>
      <c r="I145" s="1">
        <v>45917</v>
      </c>
      <c r="J145" t="s">
        <v>6430</v>
      </c>
      <c r="K145">
        <v>141.12</v>
      </c>
      <c r="L145" t="s">
        <v>6431</v>
      </c>
      <c r="M145" s="1">
        <f>_xlfn.XLOOKUP(relatorio_NF[[#This Row],[Número]],'relatorio_NF'!D:D,'relatorio_NF'!U:U)</f>
        <v>45932</v>
      </c>
    </row>
    <row r="146" spans="1:13" x14ac:dyDescent="0.25">
      <c r="A146" t="s">
        <v>11</v>
      </c>
      <c r="B146" t="s">
        <v>46</v>
      </c>
      <c r="C146">
        <v>2323</v>
      </c>
      <c r="D146" t="s">
        <v>324</v>
      </c>
      <c r="E146">
        <v>27</v>
      </c>
      <c r="F146" s="1">
        <v>46617</v>
      </c>
      <c r="G146" t="s">
        <v>13</v>
      </c>
      <c r="H146">
        <v>509452</v>
      </c>
      <c r="I146" s="1">
        <v>45917</v>
      </c>
      <c r="J146" t="s">
        <v>6430</v>
      </c>
      <c r="K146">
        <v>13629.35</v>
      </c>
      <c r="L146" t="s">
        <v>6431</v>
      </c>
      <c r="M146" s="1">
        <f>_xlfn.XLOOKUP(relatorio_NF[[#This Row],[Número]],'relatorio_NF'!D:D,'relatorio_NF'!U:U)</f>
        <v>45936</v>
      </c>
    </row>
    <row r="147" spans="1:13" x14ac:dyDescent="0.25">
      <c r="A147" t="s">
        <v>11</v>
      </c>
      <c r="B147" t="s">
        <v>46</v>
      </c>
      <c r="C147">
        <v>2425</v>
      </c>
      <c r="D147" t="s">
        <v>321</v>
      </c>
      <c r="E147">
        <v>7</v>
      </c>
      <c r="F147" s="1">
        <v>46400</v>
      </c>
      <c r="G147" t="s">
        <v>13</v>
      </c>
      <c r="H147">
        <v>509452</v>
      </c>
      <c r="I147" s="1">
        <v>45917</v>
      </c>
      <c r="J147" t="s">
        <v>6430</v>
      </c>
      <c r="K147">
        <v>13629.35</v>
      </c>
      <c r="L147" t="s">
        <v>6431</v>
      </c>
      <c r="M147" s="1">
        <f>_xlfn.XLOOKUP(relatorio_NF[[#This Row],[Número]],'relatorio_NF'!D:D,'relatorio_NF'!U:U)</f>
        <v>45936</v>
      </c>
    </row>
    <row r="148" spans="1:13" x14ac:dyDescent="0.25">
      <c r="A148" t="s">
        <v>11</v>
      </c>
      <c r="B148" t="s">
        <v>46</v>
      </c>
      <c r="C148">
        <v>2288</v>
      </c>
      <c r="D148" t="s">
        <v>152</v>
      </c>
      <c r="E148">
        <v>48</v>
      </c>
      <c r="F148" s="1">
        <v>46601</v>
      </c>
      <c r="G148" t="s">
        <v>13</v>
      </c>
      <c r="H148">
        <v>509453</v>
      </c>
      <c r="I148" s="1">
        <v>45917</v>
      </c>
      <c r="J148" t="s">
        <v>6430</v>
      </c>
      <c r="K148">
        <v>282.24</v>
      </c>
      <c r="L148" t="s">
        <v>6431</v>
      </c>
      <c r="M148" s="1">
        <f>_xlfn.XLOOKUP(relatorio_NF[[#This Row],[Número]],'relatorio_NF'!D:D,'relatorio_NF'!U:U)</f>
        <v>45932</v>
      </c>
    </row>
    <row r="149" spans="1:13" x14ac:dyDescent="0.25">
      <c r="A149" t="s">
        <v>11</v>
      </c>
      <c r="B149" t="s">
        <v>46</v>
      </c>
      <c r="C149">
        <v>2320</v>
      </c>
      <c r="D149" t="s">
        <v>149</v>
      </c>
      <c r="E149">
        <v>7</v>
      </c>
      <c r="F149" s="1">
        <v>46407</v>
      </c>
      <c r="G149" t="s">
        <v>13</v>
      </c>
      <c r="H149">
        <v>509454</v>
      </c>
      <c r="I149" s="1">
        <v>45917</v>
      </c>
      <c r="J149" t="s">
        <v>6430</v>
      </c>
      <c r="K149">
        <v>7763.32</v>
      </c>
      <c r="L149" t="s">
        <v>6431</v>
      </c>
      <c r="M149" s="1">
        <f>_xlfn.XLOOKUP(relatorio_NF[[#This Row],[Número]],'relatorio_NF'!D:D,'relatorio_NF'!U:U)</f>
        <v>45936</v>
      </c>
    </row>
    <row r="150" spans="1:13" x14ac:dyDescent="0.25">
      <c r="A150" t="s">
        <v>11</v>
      </c>
      <c r="B150" t="s">
        <v>46</v>
      </c>
      <c r="C150">
        <v>2323</v>
      </c>
      <c r="D150" t="s">
        <v>324</v>
      </c>
      <c r="E150">
        <v>9</v>
      </c>
      <c r="F150" s="1">
        <v>46617</v>
      </c>
      <c r="G150" t="s">
        <v>13</v>
      </c>
      <c r="H150">
        <v>509454</v>
      </c>
      <c r="I150" s="1">
        <v>45917</v>
      </c>
      <c r="J150" t="s">
        <v>6430</v>
      </c>
      <c r="K150">
        <v>7763.32</v>
      </c>
      <c r="L150" t="s">
        <v>6431</v>
      </c>
      <c r="M150" s="1">
        <f>_xlfn.XLOOKUP(relatorio_NF[[#This Row],[Número]],'relatorio_NF'!D:D,'relatorio_NF'!U:U)</f>
        <v>45936</v>
      </c>
    </row>
    <row r="151" spans="1:13" x14ac:dyDescent="0.25">
      <c r="A151" t="s">
        <v>11</v>
      </c>
      <c r="B151" t="s">
        <v>46</v>
      </c>
      <c r="C151">
        <v>2283</v>
      </c>
      <c r="D151" t="s">
        <v>146</v>
      </c>
      <c r="E151">
        <v>120</v>
      </c>
      <c r="F151" s="1">
        <v>46548</v>
      </c>
      <c r="G151" t="s">
        <v>13</v>
      </c>
      <c r="H151">
        <v>509455</v>
      </c>
      <c r="I151" s="1">
        <v>45917</v>
      </c>
      <c r="J151" t="s">
        <v>6430</v>
      </c>
      <c r="K151">
        <v>24029.75</v>
      </c>
      <c r="L151" t="s">
        <v>6431</v>
      </c>
      <c r="M151" s="1">
        <f>_xlfn.XLOOKUP(relatorio_NF[[#This Row],[Número]],'relatorio_NF'!D:D,'relatorio_NF'!U:U)</f>
        <v>45936</v>
      </c>
    </row>
    <row r="152" spans="1:13" x14ac:dyDescent="0.25">
      <c r="A152" t="s">
        <v>11</v>
      </c>
      <c r="B152" t="s">
        <v>46</v>
      </c>
      <c r="C152">
        <v>2295</v>
      </c>
      <c r="D152" t="s">
        <v>330</v>
      </c>
      <c r="E152">
        <v>5</v>
      </c>
      <c r="F152" s="1">
        <v>46935</v>
      </c>
      <c r="G152" t="s">
        <v>13</v>
      </c>
      <c r="H152">
        <v>509455</v>
      </c>
      <c r="I152" s="1">
        <v>45917</v>
      </c>
      <c r="J152" t="s">
        <v>6430</v>
      </c>
      <c r="K152">
        <v>24029.75</v>
      </c>
      <c r="L152" t="s">
        <v>6431</v>
      </c>
      <c r="M152" s="1">
        <f>_xlfn.XLOOKUP(relatorio_NF[[#This Row],[Número]],'relatorio_NF'!D:D,'relatorio_NF'!U:U)</f>
        <v>45936</v>
      </c>
    </row>
    <row r="153" spans="1:13" x14ac:dyDescent="0.25">
      <c r="A153" t="s">
        <v>11</v>
      </c>
      <c r="B153" t="s">
        <v>46</v>
      </c>
      <c r="C153">
        <v>2425</v>
      </c>
      <c r="D153" t="s">
        <v>321</v>
      </c>
      <c r="E153">
        <v>10</v>
      </c>
      <c r="F153" s="1">
        <v>46373</v>
      </c>
      <c r="G153" t="s">
        <v>13</v>
      </c>
      <c r="H153">
        <v>509455</v>
      </c>
      <c r="I153" s="1">
        <v>45917</v>
      </c>
      <c r="J153" t="s">
        <v>6430</v>
      </c>
      <c r="K153">
        <v>24029.75</v>
      </c>
      <c r="L153" t="s">
        <v>6431</v>
      </c>
      <c r="M153" s="1">
        <f>_xlfn.XLOOKUP(relatorio_NF[[#This Row],[Número]],'relatorio_NF'!D:D,'relatorio_NF'!U:U)</f>
        <v>45936</v>
      </c>
    </row>
    <row r="154" spans="1:13" x14ac:dyDescent="0.25">
      <c r="A154" t="s">
        <v>11</v>
      </c>
      <c r="B154" t="s">
        <v>46</v>
      </c>
      <c r="C154">
        <v>2288</v>
      </c>
      <c r="D154" t="s">
        <v>152</v>
      </c>
      <c r="E154">
        <v>72</v>
      </c>
      <c r="F154" s="1">
        <v>46601</v>
      </c>
      <c r="G154" t="s">
        <v>13</v>
      </c>
      <c r="H154">
        <v>509456</v>
      </c>
      <c r="I154" s="1">
        <v>45917</v>
      </c>
      <c r="J154" t="s">
        <v>6430</v>
      </c>
      <c r="K154">
        <v>423.36</v>
      </c>
      <c r="L154" t="s">
        <v>6431</v>
      </c>
      <c r="M154" s="1">
        <f>_xlfn.XLOOKUP(relatorio_NF[[#This Row],[Número]],'relatorio_NF'!D:D,'relatorio_NF'!U:U)</f>
        <v>45932</v>
      </c>
    </row>
    <row r="155" spans="1:13" x14ac:dyDescent="0.25">
      <c r="A155" t="s">
        <v>11</v>
      </c>
      <c r="B155" t="s">
        <v>46</v>
      </c>
      <c r="C155">
        <v>2320</v>
      </c>
      <c r="D155" t="s">
        <v>149</v>
      </c>
      <c r="E155">
        <v>2</v>
      </c>
      <c r="F155" s="1">
        <v>46407</v>
      </c>
      <c r="G155" t="s">
        <v>13</v>
      </c>
      <c r="H155">
        <v>509457</v>
      </c>
      <c r="I155" s="1">
        <v>45917</v>
      </c>
      <c r="J155" t="s">
        <v>6430</v>
      </c>
      <c r="K155">
        <v>1053.82</v>
      </c>
      <c r="L155" t="s">
        <v>6431</v>
      </c>
      <c r="M155" s="1">
        <f>_xlfn.XLOOKUP(relatorio_NF[[#This Row],[Número]],'relatorio_NF'!D:D,'relatorio_NF'!U:U)</f>
        <v>45936</v>
      </c>
    </row>
    <row r="156" spans="1:13" x14ac:dyDescent="0.25">
      <c r="A156" t="s">
        <v>11</v>
      </c>
      <c r="B156" t="s">
        <v>46</v>
      </c>
      <c r="C156">
        <v>2326</v>
      </c>
      <c r="D156" t="s">
        <v>334</v>
      </c>
      <c r="E156">
        <v>4</v>
      </c>
      <c r="F156" s="1">
        <v>46946</v>
      </c>
      <c r="G156" t="s">
        <v>13</v>
      </c>
      <c r="H156">
        <v>509458</v>
      </c>
      <c r="I156" s="1">
        <v>45917</v>
      </c>
      <c r="J156" t="s">
        <v>6430</v>
      </c>
      <c r="K156">
        <v>1559.78</v>
      </c>
      <c r="L156" t="s">
        <v>6431</v>
      </c>
      <c r="M156" s="1">
        <f>_xlfn.XLOOKUP(relatorio_NF[[#This Row],[Número]],'relatorio_NF'!D:D,'relatorio_NF'!U:U)</f>
        <v>45932</v>
      </c>
    </row>
    <row r="157" spans="1:13" x14ac:dyDescent="0.25">
      <c r="A157" t="s">
        <v>11</v>
      </c>
      <c r="B157" t="s">
        <v>46</v>
      </c>
      <c r="C157">
        <v>2372</v>
      </c>
      <c r="D157" t="s">
        <v>336</v>
      </c>
      <c r="E157">
        <v>20</v>
      </c>
      <c r="F157" s="1">
        <v>46622</v>
      </c>
      <c r="G157" t="s">
        <v>13</v>
      </c>
      <c r="H157">
        <v>509459</v>
      </c>
      <c r="I157" s="1">
        <v>45917</v>
      </c>
      <c r="J157" t="s">
        <v>6430</v>
      </c>
      <c r="K157">
        <v>1541.99</v>
      </c>
      <c r="L157" t="s">
        <v>6431</v>
      </c>
      <c r="M157" s="1">
        <f>_xlfn.XLOOKUP(relatorio_NF[[#This Row],[Número]],'relatorio_NF'!D:D,'relatorio_NF'!U:U)</f>
        <v>45937</v>
      </c>
    </row>
    <row r="158" spans="1:13" x14ac:dyDescent="0.25">
      <c r="A158" t="s">
        <v>11</v>
      </c>
      <c r="B158" t="s">
        <v>46</v>
      </c>
      <c r="C158">
        <v>2241</v>
      </c>
      <c r="D158" t="s">
        <v>339</v>
      </c>
      <c r="E158">
        <v>48</v>
      </c>
      <c r="F158" s="1">
        <v>46630</v>
      </c>
      <c r="G158" t="s">
        <v>13</v>
      </c>
      <c r="H158">
        <v>509460</v>
      </c>
      <c r="I158" s="1">
        <v>45917</v>
      </c>
      <c r="J158" t="s">
        <v>6430</v>
      </c>
      <c r="K158">
        <v>19388.16</v>
      </c>
      <c r="L158" t="s">
        <v>6431</v>
      </c>
      <c r="M158" s="1">
        <f>_xlfn.XLOOKUP(relatorio_NF[[#This Row],[Número]],'relatorio_NF'!D:D,'relatorio_NF'!U:U)</f>
        <v>45929</v>
      </c>
    </row>
    <row r="159" spans="1:13" x14ac:dyDescent="0.25">
      <c r="A159" t="s">
        <v>11</v>
      </c>
      <c r="B159" t="s">
        <v>46</v>
      </c>
      <c r="C159">
        <v>3399</v>
      </c>
      <c r="D159" t="s">
        <v>342</v>
      </c>
      <c r="E159">
        <v>32</v>
      </c>
      <c r="F159" s="1">
        <v>46234</v>
      </c>
      <c r="G159" t="s">
        <v>13</v>
      </c>
      <c r="H159">
        <v>509460</v>
      </c>
      <c r="I159" s="1">
        <v>45917</v>
      </c>
      <c r="J159" t="s">
        <v>6430</v>
      </c>
      <c r="K159">
        <v>19388.16</v>
      </c>
      <c r="L159" t="s">
        <v>6431</v>
      </c>
      <c r="M159" s="1">
        <f>_xlfn.XLOOKUP(relatorio_NF[[#This Row],[Número]],'relatorio_NF'!D:D,'relatorio_NF'!U:U)</f>
        <v>45929</v>
      </c>
    </row>
    <row r="160" spans="1:13" x14ac:dyDescent="0.25">
      <c r="A160" t="s">
        <v>11</v>
      </c>
      <c r="B160" t="s">
        <v>46</v>
      </c>
      <c r="C160">
        <v>3547</v>
      </c>
      <c r="D160" t="s">
        <v>345</v>
      </c>
      <c r="E160">
        <v>56</v>
      </c>
      <c r="F160" s="1">
        <v>46922</v>
      </c>
      <c r="G160" t="s">
        <v>13</v>
      </c>
      <c r="H160">
        <v>509461</v>
      </c>
      <c r="I160" s="1">
        <v>45917</v>
      </c>
      <c r="J160" t="s">
        <v>6430</v>
      </c>
      <c r="K160">
        <v>50550.8</v>
      </c>
      <c r="L160" t="s">
        <v>6431</v>
      </c>
      <c r="M160" s="1">
        <f>_xlfn.XLOOKUP(relatorio_NF[[#This Row],[Número]],'relatorio_NF'!D:D,'relatorio_NF'!U:U)</f>
        <v>45918</v>
      </c>
    </row>
    <row r="161" spans="1:13" x14ac:dyDescent="0.25">
      <c r="A161" t="s">
        <v>11</v>
      </c>
      <c r="B161" t="s">
        <v>46</v>
      </c>
      <c r="C161">
        <v>3329</v>
      </c>
      <c r="D161" t="s">
        <v>164</v>
      </c>
      <c r="E161">
        <v>12</v>
      </c>
      <c r="F161" s="1">
        <v>46476</v>
      </c>
      <c r="G161" t="s">
        <v>13</v>
      </c>
      <c r="H161">
        <v>509461</v>
      </c>
      <c r="I161" s="1">
        <v>45917</v>
      </c>
      <c r="J161" t="s">
        <v>6430</v>
      </c>
      <c r="K161">
        <v>50550.8</v>
      </c>
      <c r="L161" t="s">
        <v>6431</v>
      </c>
      <c r="M161" s="1">
        <f>_xlfn.XLOOKUP(relatorio_NF[[#This Row],[Número]],'relatorio_NF'!D:D,'relatorio_NF'!U:U)</f>
        <v>45918</v>
      </c>
    </row>
    <row r="162" spans="1:13" x14ac:dyDescent="0.25">
      <c r="A162" t="s">
        <v>11</v>
      </c>
      <c r="B162" t="s">
        <v>46</v>
      </c>
      <c r="C162">
        <v>2352</v>
      </c>
      <c r="D162" t="s">
        <v>158</v>
      </c>
      <c r="E162">
        <v>4</v>
      </c>
      <c r="F162" s="1">
        <v>46562</v>
      </c>
      <c r="G162" t="s">
        <v>13</v>
      </c>
      <c r="H162">
        <v>509461</v>
      </c>
      <c r="I162" s="1">
        <v>45917</v>
      </c>
      <c r="J162" t="s">
        <v>6430</v>
      </c>
      <c r="K162">
        <v>50550.8</v>
      </c>
      <c r="L162" t="s">
        <v>6431</v>
      </c>
      <c r="M162" s="1">
        <f>_xlfn.XLOOKUP(relatorio_NF[[#This Row],[Número]],'relatorio_NF'!D:D,'relatorio_NF'!U:U)</f>
        <v>45918</v>
      </c>
    </row>
    <row r="163" spans="1:13" x14ac:dyDescent="0.25">
      <c r="A163" t="s">
        <v>11</v>
      </c>
      <c r="B163" t="s">
        <v>46</v>
      </c>
      <c r="C163">
        <v>3479</v>
      </c>
      <c r="D163" t="s">
        <v>348</v>
      </c>
      <c r="E163">
        <v>208</v>
      </c>
      <c r="F163" s="1">
        <v>46904</v>
      </c>
      <c r="G163" t="s">
        <v>13</v>
      </c>
      <c r="H163">
        <v>509462</v>
      </c>
      <c r="I163" s="1">
        <v>45917</v>
      </c>
      <c r="J163" t="s">
        <v>6430</v>
      </c>
      <c r="K163">
        <v>51032.800000000003</v>
      </c>
      <c r="L163" t="s">
        <v>6431</v>
      </c>
      <c r="M163" s="1">
        <f>_xlfn.XLOOKUP(relatorio_NF[[#This Row],[Número]],'relatorio_NF'!D:D,'relatorio_NF'!U:U)</f>
        <v>45918</v>
      </c>
    </row>
    <row r="164" spans="1:13" x14ac:dyDescent="0.25">
      <c r="A164" t="s">
        <v>11</v>
      </c>
      <c r="B164" t="s">
        <v>46</v>
      </c>
      <c r="C164">
        <v>2176</v>
      </c>
      <c r="D164" t="s">
        <v>351</v>
      </c>
      <c r="E164">
        <v>560</v>
      </c>
      <c r="F164" s="1">
        <v>46474</v>
      </c>
      <c r="G164" t="s">
        <v>13</v>
      </c>
      <c r="H164">
        <v>509463</v>
      </c>
      <c r="I164" s="1">
        <v>45917</v>
      </c>
      <c r="J164" t="s">
        <v>6430</v>
      </c>
      <c r="K164">
        <v>106791.55</v>
      </c>
      <c r="L164" t="s">
        <v>6431</v>
      </c>
      <c r="M164" s="1">
        <f>_xlfn.XLOOKUP(relatorio_NF[[#This Row],[Número]],'relatorio_NF'!D:D,'relatorio_NF'!U:U)</f>
        <v>45936</v>
      </c>
    </row>
    <row r="165" spans="1:13" x14ac:dyDescent="0.25">
      <c r="A165" t="s">
        <v>11</v>
      </c>
      <c r="B165" t="s">
        <v>46</v>
      </c>
      <c r="C165">
        <v>2174</v>
      </c>
      <c r="D165" t="s">
        <v>354</v>
      </c>
      <c r="E165">
        <v>160</v>
      </c>
      <c r="F165" s="1">
        <v>46466</v>
      </c>
      <c r="G165" t="s">
        <v>13</v>
      </c>
      <c r="H165">
        <v>509463</v>
      </c>
      <c r="I165" s="1">
        <v>45917</v>
      </c>
      <c r="J165" t="s">
        <v>6430</v>
      </c>
      <c r="K165">
        <v>106791.55</v>
      </c>
      <c r="L165" t="s">
        <v>6431</v>
      </c>
      <c r="M165" s="1">
        <f>_xlfn.XLOOKUP(relatorio_NF[[#This Row],[Número]],'relatorio_NF'!D:D,'relatorio_NF'!U:U)</f>
        <v>45936</v>
      </c>
    </row>
    <row r="166" spans="1:13" x14ac:dyDescent="0.25">
      <c r="A166" t="s">
        <v>11</v>
      </c>
      <c r="B166" t="s">
        <v>46</v>
      </c>
      <c r="C166">
        <v>2175</v>
      </c>
      <c r="D166" t="s">
        <v>357</v>
      </c>
      <c r="E166">
        <v>3960</v>
      </c>
      <c r="F166" s="1">
        <v>46579</v>
      </c>
      <c r="G166" t="s">
        <v>13</v>
      </c>
      <c r="H166">
        <v>509463</v>
      </c>
      <c r="I166" s="1">
        <v>45917</v>
      </c>
      <c r="J166" t="s">
        <v>6430</v>
      </c>
      <c r="K166">
        <v>106791.55</v>
      </c>
      <c r="L166" t="s">
        <v>6431</v>
      </c>
      <c r="M166" s="1">
        <f>_xlfn.XLOOKUP(relatorio_NF[[#This Row],[Número]],'relatorio_NF'!D:D,'relatorio_NF'!U:U)</f>
        <v>45936</v>
      </c>
    </row>
    <row r="167" spans="1:13" x14ac:dyDescent="0.25">
      <c r="A167" t="s">
        <v>11</v>
      </c>
      <c r="B167" t="s">
        <v>46</v>
      </c>
      <c r="C167">
        <v>2367</v>
      </c>
      <c r="D167" t="s">
        <v>359</v>
      </c>
      <c r="E167">
        <v>2</v>
      </c>
      <c r="F167" s="1"/>
      <c r="G167" t="s">
        <v>13</v>
      </c>
      <c r="H167">
        <v>509463</v>
      </c>
      <c r="I167" s="1">
        <v>45917</v>
      </c>
      <c r="J167" t="s">
        <v>6430</v>
      </c>
      <c r="K167">
        <v>106791.55</v>
      </c>
      <c r="L167" t="s">
        <v>6431</v>
      </c>
      <c r="M167" s="1">
        <f>_xlfn.XLOOKUP(relatorio_NF[[#This Row],[Número]],'relatorio_NF'!D:D,'relatorio_NF'!U:U)</f>
        <v>45936</v>
      </c>
    </row>
    <row r="168" spans="1:13" x14ac:dyDescent="0.25">
      <c r="A168" t="s">
        <v>11</v>
      </c>
      <c r="B168" t="s">
        <v>46</v>
      </c>
      <c r="C168">
        <v>2380</v>
      </c>
      <c r="D168" t="s">
        <v>362</v>
      </c>
      <c r="E168">
        <v>5400</v>
      </c>
      <c r="F168" s="1">
        <v>46775</v>
      </c>
      <c r="G168" t="s">
        <v>13</v>
      </c>
      <c r="H168">
        <v>509463</v>
      </c>
      <c r="I168" s="1">
        <v>45917</v>
      </c>
      <c r="J168" t="s">
        <v>6430</v>
      </c>
      <c r="K168">
        <v>106791.55</v>
      </c>
      <c r="L168" t="s">
        <v>6431</v>
      </c>
      <c r="M168" s="1">
        <f>_xlfn.XLOOKUP(relatorio_NF[[#This Row],[Número]],'relatorio_NF'!D:D,'relatorio_NF'!U:U)</f>
        <v>45936</v>
      </c>
    </row>
    <row r="169" spans="1:13" x14ac:dyDescent="0.25">
      <c r="A169" t="s">
        <v>11</v>
      </c>
      <c r="B169" t="s">
        <v>46</v>
      </c>
      <c r="C169">
        <v>2332</v>
      </c>
      <c r="D169" t="s">
        <v>365</v>
      </c>
      <c r="E169">
        <v>15</v>
      </c>
      <c r="F169" s="1">
        <v>46862</v>
      </c>
      <c r="G169" t="s">
        <v>13</v>
      </c>
      <c r="H169">
        <v>509463</v>
      </c>
      <c r="I169" s="1">
        <v>45917</v>
      </c>
      <c r="J169" t="s">
        <v>6430</v>
      </c>
      <c r="K169">
        <v>106791.55</v>
      </c>
      <c r="L169" t="s">
        <v>6431</v>
      </c>
      <c r="M169" s="1">
        <f>_xlfn.XLOOKUP(relatorio_NF[[#This Row],[Número]],'relatorio_NF'!D:D,'relatorio_NF'!U:U)</f>
        <v>45936</v>
      </c>
    </row>
    <row r="170" spans="1:13" x14ac:dyDescent="0.25">
      <c r="A170" t="s">
        <v>11</v>
      </c>
      <c r="B170" t="s">
        <v>46</v>
      </c>
      <c r="C170">
        <v>2335</v>
      </c>
      <c r="D170" t="s">
        <v>201</v>
      </c>
      <c r="E170">
        <v>10</v>
      </c>
      <c r="F170" s="1">
        <v>46936</v>
      </c>
      <c r="G170" t="s">
        <v>13</v>
      </c>
      <c r="H170">
        <v>509463</v>
      </c>
      <c r="I170" s="1">
        <v>45917</v>
      </c>
      <c r="J170" t="s">
        <v>6430</v>
      </c>
      <c r="K170">
        <v>106791.55</v>
      </c>
      <c r="L170" t="s">
        <v>6431</v>
      </c>
      <c r="M170" s="1">
        <f>_xlfn.XLOOKUP(relatorio_NF[[#This Row],[Número]],'relatorio_NF'!D:D,'relatorio_NF'!U:U)</f>
        <v>45936</v>
      </c>
    </row>
    <row r="171" spans="1:13" x14ac:dyDescent="0.25">
      <c r="A171" t="s">
        <v>11</v>
      </c>
      <c r="B171" t="s">
        <v>46</v>
      </c>
      <c r="C171">
        <v>2337</v>
      </c>
      <c r="D171" t="s">
        <v>367</v>
      </c>
      <c r="E171">
        <v>92</v>
      </c>
      <c r="F171" s="1">
        <v>46945</v>
      </c>
      <c r="G171" t="s">
        <v>13</v>
      </c>
      <c r="H171">
        <v>509463</v>
      </c>
      <c r="I171" s="1">
        <v>45917</v>
      </c>
      <c r="J171" t="s">
        <v>6430</v>
      </c>
      <c r="K171">
        <v>106791.55</v>
      </c>
      <c r="L171" t="s">
        <v>6431</v>
      </c>
      <c r="M171" s="1">
        <f>_xlfn.XLOOKUP(relatorio_NF[[#This Row],[Número]],'relatorio_NF'!D:D,'relatorio_NF'!U:U)</f>
        <v>45936</v>
      </c>
    </row>
    <row r="172" spans="1:13" x14ac:dyDescent="0.25">
      <c r="A172" t="s">
        <v>11</v>
      </c>
      <c r="B172" t="s">
        <v>46</v>
      </c>
      <c r="C172">
        <v>2248</v>
      </c>
      <c r="D172" t="s">
        <v>370</v>
      </c>
      <c r="E172">
        <v>540</v>
      </c>
      <c r="F172" s="1">
        <v>46910</v>
      </c>
      <c r="G172" t="s">
        <v>13</v>
      </c>
      <c r="H172">
        <v>509464</v>
      </c>
      <c r="I172" s="1">
        <v>45917</v>
      </c>
      <c r="J172" t="s">
        <v>6430</v>
      </c>
      <c r="K172">
        <v>6285.6</v>
      </c>
      <c r="L172" t="s">
        <v>6431</v>
      </c>
      <c r="M172" s="1">
        <f>_xlfn.XLOOKUP(relatorio_NF[[#This Row],[Número]],'relatorio_NF'!D:D,'relatorio_NF'!U:U)</f>
        <v>45933</v>
      </c>
    </row>
    <row r="173" spans="1:13" x14ac:dyDescent="0.25">
      <c r="A173" t="s">
        <v>11</v>
      </c>
      <c r="B173" t="s">
        <v>46</v>
      </c>
      <c r="C173">
        <v>2213</v>
      </c>
      <c r="D173" t="s">
        <v>373</v>
      </c>
      <c r="E173">
        <v>68</v>
      </c>
      <c r="F173" s="1">
        <v>46879</v>
      </c>
      <c r="G173" t="s">
        <v>13</v>
      </c>
      <c r="H173">
        <v>509465</v>
      </c>
      <c r="I173" s="1">
        <v>45917</v>
      </c>
      <c r="J173" t="s">
        <v>6430</v>
      </c>
      <c r="K173">
        <v>356707.4</v>
      </c>
      <c r="L173" t="s">
        <v>6431</v>
      </c>
      <c r="M173" s="1">
        <f>_xlfn.XLOOKUP(relatorio_NF[[#This Row],[Número]],'relatorio_NF'!D:D,'relatorio_NF'!U:U)</f>
        <v>45933</v>
      </c>
    </row>
    <row r="174" spans="1:13" x14ac:dyDescent="0.25">
      <c r="A174" t="s">
        <v>11</v>
      </c>
      <c r="B174" t="s">
        <v>46</v>
      </c>
      <c r="C174">
        <v>2373</v>
      </c>
      <c r="D174" t="s">
        <v>376</v>
      </c>
      <c r="E174">
        <v>23040</v>
      </c>
      <c r="F174" s="1">
        <v>46570</v>
      </c>
      <c r="G174" t="s">
        <v>13</v>
      </c>
      <c r="H174">
        <v>509465</v>
      </c>
      <c r="I174" s="1">
        <v>45917</v>
      </c>
      <c r="J174" t="s">
        <v>6430</v>
      </c>
      <c r="K174">
        <v>356707.4</v>
      </c>
      <c r="L174" t="s">
        <v>6431</v>
      </c>
      <c r="M174" s="1">
        <f>_xlfn.XLOOKUP(relatorio_NF[[#This Row],[Número]],'relatorio_NF'!D:D,'relatorio_NF'!U:U)</f>
        <v>45933</v>
      </c>
    </row>
    <row r="175" spans="1:13" x14ac:dyDescent="0.25">
      <c r="A175" t="s">
        <v>11</v>
      </c>
      <c r="B175" t="s">
        <v>46</v>
      </c>
      <c r="C175">
        <v>2371</v>
      </c>
      <c r="D175" t="s">
        <v>378</v>
      </c>
      <c r="E175">
        <v>20</v>
      </c>
      <c r="F175" s="1">
        <v>46593</v>
      </c>
      <c r="G175" t="s">
        <v>13</v>
      </c>
      <c r="H175">
        <v>509465</v>
      </c>
      <c r="I175" s="1">
        <v>45917</v>
      </c>
      <c r="J175" t="s">
        <v>6430</v>
      </c>
      <c r="K175">
        <v>356707.4</v>
      </c>
      <c r="L175" t="s">
        <v>6431</v>
      </c>
      <c r="M175" s="1">
        <f>_xlfn.XLOOKUP(relatorio_NF[[#This Row],[Número]],'relatorio_NF'!D:D,'relatorio_NF'!U:U)</f>
        <v>45933</v>
      </c>
    </row>
    <row r="176" spans="1:13" x14ac:dyDescent="0.25">
      <c r="A176" t="s">
        <v>11</v>
      </c>
      <c r="B176" t="s">
        <v>46</v>
      </c>
      <c r="C176">
        <v>2240</v>
      </c>
      <c r="D176" t="s">
        <v>381</v>
      </c>
      <c r="E176">
        <v>1128</v>
      </c>
      <c r="F176" s="1">
        <v>46431</v>
      </c>
      <c r="G176" t="s">
        <v>13</v>
      </c>
      <c r="H176">
        <v>509465</v>
      </c>
      <c r="I176" s="1">
        <v>45917</v>
      </c>
      <c r="J176" t="s">
        <v>6430</v>
      </c>
      <c r="K176">
        <v>356707.4</v>
      </c>
      <c r="L176" t="s">
        <v>6431</v>
      </c>
      <c r="M176" s="1">
        <f>_xlfn.XLOOKUP(relatorio_NF[[#This Row],[Número]],'relatorio_NF'!D:D,'relatorio_NF'!U:U)</f>
        <v>45933</v>
      </c>
    </row>
    <row r="177" spans="1:13" x14ac:dyDescent="0.25">
      <c r="A177" t="s">
        <v>11</v>
      </c>
      <c r="B177" t="s">
        <v>46</v>
      </c>
      <c r="C177">
        <v>2209</v>
      </c>
      <c r="D177" t="s">
        <v>383</v>
      </c>
      <c r="E177">
        <v>16</v>
      </c>
      <c r="F177" s="1">
        <v>46584</v>
      </c>
      <c r="G177" t="s">
        <v>13</v>
      </c>
      <c r="H177">
        <v>509465</v>
      </c>
      <c r="I177" s="1">
        <v>45917</v>
      </c>
      <c r="J177" t="s">
        <v>6430</v>
      </c>
      <c r="K177">
        <v>356707.4</v>
      </c>
      <c r="L177" t="s">
        <v>6431</v>
      </c>
      <c r="M177" s="1">
        <f>_xlfn.XLOOKUP(relatorio_NF[[#This Row],[Número]],'relatorio_NF'!D:D,'relatorio_NF'!U:U)</f>
        <v>45933</v>
      </c>
    </row>
    <row r="178" spans="1:13" x14ac:dyDescent="0.25">
      <c r="A178" t="s">
        <v>11</v>
      </c>
      <c r="B178" t="s">
        <v>46</v>
      </c>
      <c r="C178">
        <v>2173</v>
      </c>
      <c r="D178" t="s">
        <v>385</v>
      </c>
      <c r="E178">
        <v>120</v>
      </c>
      <c r="F178" s="1">
        <v>46551</v>
      </c>
      <c r="G178" t="s">
        <v>13</v>
      </c>
      <c r="H178">
        <v>509465</v>
      </c>
      <c r="I178" s="1">
        <v>45917</v>
      </c>
      <c r="J178" t="s">
        <v>6430</v>
      </c>
      <c r="K178">
        <v>356707.4</v>
      </c>
      <c r="L178" t="s">
        <v>6431</v>
      </c>
      <c r="M178" s="1">
        <f>_xlfn.XLOOKUP(relatorio_NF[[#This Row],[Número]],'relatorio_NF'!D:D,'relatorio_NF'!U:U)</f>
        <v>45933</v>
      </c>
    </row>
    <row r="179" spans="1:13" x14ac:dyDescent="0.25">
      <c r="A179" t="s">
        <v>11</v>
      </c>
      <c r="B179" t="s">
        <v>46</v>
      </c>
      <c r="C179">
        <v>2177</v>
      </c>
      <c r="D179" t="s">
        <v>387</v>
      </c>
      <c r="E179">
        <v>120</v>
      </c>
      <c r="F179" s="1">
        <v>46557</v>
      </c>
      <c r="G179" t="s">
        <v>13</v>
      </c>
      <c r="H179">
        <v>509465</v>
      </c>
      <c r="I179" s="1">
        <v>45917</v>
      </c>
      <c r="J179" t="s">
        <v>6430</v>
      </c>
      <c r="K179">
        <v>356707.4</v>
      </c>
      <c r="L179" t="s">
        <v>6431</v>
      </c>
      <c r="M179" s="1">
        <f>_xlfn.XLOOKUP(relatorio_NF[[#This Row],[Número]],'relatorio_NF'!D:D,'relatorio_NF'!U:U)</f>
        <v>45933</v>
      </c>
    </row>
    <row r="180" spans="1:13" x14ac:dyDescent="0.25">
      <c r="A180" t="s">
        <v>11</v>
      </c>
      <c r="B180" t="s">
        <v>46</v>
      </c>
      <c r="C180">
        <v>3329</v>
      </c>
      <c r="D180" t="s">
        <v>164</v>
      </c>
      <c r="E180">
        <v>72</v>
      </c>
      <c r="F180" s="1">
        <v>46476</v>
      </c>
      <c r="G180" t="s">
        <v>13</v>
      </c>
      <c r="H180">
        <v>509466</v>
      </c>
      <c r="I180" s="1">
        <v>45917</v>
      </c>
      <c r="J180" t="s">
        <v>6430</v>
      </c>
      <c r="K180">
        <v>224854.52</v>
      </c>
      <c r="L180" t="s">
        <v>6431</v>
      </c>
      <c r="M180" s="1">
        <f>_xlfn.XLOOKUP(relatorio_NF[[#This Row],[Número]],'relatorio_NF'!D:D,'relatorio_NF'!U:U)</f>
        <v>45932</v>
      </c>
    </row>
    <row r="181" spans="1:13" x14ac:dyDescent="0.25">
      <c r="A181" t="s">
        <v>11</v>
      </c>
      <c r="B181" t="s">
        <v>46</v>
      </c>
      <c r="C181">
        <v>2350</v>
      </c>
      <c r="D181" t="s">
        <v>390</v>
      </c>
      <c r="E181">
        <v>12</v>
      </c>
      <c r="F181" s="1">
        <v>46577</v>
      </c>
      <c r="G181" t="s">
        <v>13</v>
      </c>
      <c r="H181">
        <v>509466</v>
      </c>
      <c r="I181" s="1">
        <v>45917</v>
      </c>
      <c r="J181" t="s">
        <v>6430</v>
      </c>
      <c r="K181">
        <v>224854.52</v>
      </c>
      <c r="L181" t="s">
        <v>6431</v>
      </c>
      <c r="M181" s="1">
        <f>_xlfn.XLOOKUP(relatorio_NF[[#This Row],[Número]],'relatorio_NF'!D:D,'relatorio_NF'!U:U)</f>
        <v>45932</v>
      </c>
    </row>
    <row r="182" spans="1:13" x14ac:dyDescent="0.25">
      <c r="A182" t="s">
        <v>11</v>
      </c>
      <c r="B182" t="s">
        <v>46</v>
      </c>
      <c r="C182">
        <v>2199</v>
      </c>
      <c r="D182" t="s">
        <v>393</v>
      </c>
      <c r="E182">
        <v>4</v>
      </c>
      <c r="F182" s="1">
        <v>46891</v>
      </c>
      <c r="G182" t="s">
        <v>13</v>
      </c>
      <c r="H182">
        <v>509466</v>
      </c>
      <c r="I182" s="1">
        <v>45917</v>
      </c>
      <c r="J182" t="s">
        <v>6430</v>
      </c>
      <c r="K182">
        <v>224854.52</v>
      </c>
      <c r="L182" t="s">
        <v>6431</v>
      </c>
      <c r="M182" s="1">
        <f>_xlfn.XLOOKUP(relatorio_NF[[#This Row],[Número]],'relatorio_NF'!D:D,'relatorio_NF'!U:U)</f>
        <v>45932</v>
      </c>
    </row>
    <row r="183" spans="1:13" x14ac:dyDescent="0.25">
      <c r="A183" t="s">
        <v>11</v>
      </c>
      <c r="B183" t="s">
        <v>46</v>
      </c>
      <c r="C183">
        <v>3561</v>
      </c>
      <c r="D183" t="s">
        <v>396</v>
      </c>
      <c r="E183">
        <v>272</v>
      </c>
      <c r="F183" s="1">
        <v>46897</v>
      </c>
      <c r="G183" t="s">
        <v>13</v>
      </c>
      <c r="H183">
        <v>509466</v>
      </c>
      <c r="I183" s="1">
        <v>45917</v>
      </c>
      <c r="J183" t="s">
        <v>6430</v>
      </c>
      <c r="K183">
        <v>224854.52</v>
      </c>
      <c r="L183" t="s">
        <v>6431</v>
      </c>
      <c r="M183" s="1">
        <f>_xlfn.XLOOKUP(relatorio_NF[[#This Row],[Número]],'relatorio_NF'!D:D,'relatorio_NF'!U:U)</f>
        <v>45932</v>
      </c>
    </row>
    <row r="184" spans="1:13" x14ac:dyDescent="0.25">
      <c r="A184" t="s">
        <v>11</v>
      </c>
      <c r="B184" t="s">
        <v>46</v>
      </c>
      <c r="C184">
        <v>2217</v>
      </c>
      <c r="D184" t="s">
        <v>399</v>
      </c>
      <c r="E184">
        <v>32</v>
      </c>
      <c r="F184" s="1">
        <v>46865</v>
      </c>
      <c r="G184" t="s">
        <v>13</v>
      </c>
      <c r="H184">
        <v>509466</v>
      </c>
      <c r="I184" s="1">
        <v>45917</v>
      </c>
      <c r="J184" t="s">
        <v>6430</v>
      </c>
      <c r="K184">
        <v>224854.52</v>
      </c>
      <c r="L184" t="s">
        <v>6431</v>
      </c>
      <c r="M184" s="1">
        <f>_xlfn.XLOOKUP(relatorio_NF[[#This Row],[Número]],'relatorio_NF'!D:D,'relatorio_NF'!U:U)</f>
        <v>45932</v>
      </c>
    </row>
    <row r="185" spans="1:13" x14ac:dyDescent="0.25">
      <c r="A185" t="s">
        <v>11</v>
      </c>
      <c r="B185" t="s">
        <v>46</v>
      </c>
      <c r="C185">
        <v>3345</v>
      </c>
      <c r="D185" t="s">
        <v>402</v>
      </c>
      <c r="E185">
        <v>16</v>
      </c>
      <c r="F185" s="1">
        <v>46839</v>
      </c>
      <c r="G185" t="s">
        <v>13</v>
      </c>
      <c r="H185">
        <v>509466</v>
      </c>
      <c r="I185" s="1">
        <v>45917</v>
      </c>
      <c r="J185" t="s">
        <v>6430</v>
      </c>
      <c r="K185">
        <v>224854.52</v>
      </c>
      <c r="L185" t="s">
        <v>6431</v>
      </c>
      <c r="M185" s="1">
        <f>_xlfn.XLOOKUP(relatorio_NF[[#This Row],[Número]],'relatorio_NF'!D:D,'relatorio_NF'!U:U)</f>
        <v>45932</v>
      </c>
    </row>
    <row r="186" spans="1:13" x14ac:dyDescent="0.25">
      <c r="A186" t="s">
        <v>11</v>
      </c>
      <c r="B186" t="s">
        <v>46</v>
      </c>
      <c r="C186">
        <v>3547</v>
      </c>
      <c r="D186" t="s">
        <v>345</v>
      </c>
      <c r="E186">
        <v>336</v>
      </c>
      <c r="F186" s="1">
        <v>46922</v>
      </c>
      <c r="G186" t="s">
        <v>13</v>
      </c>
      <c r="H186">
        <v>509466</v>
      </c>
      <c r="I186" s="1">
        <v>45917</v>
      </c>
      <c r="J186" t="s">
        <v>6430</v>
      </c>
      <c r="K186">
        <v>224854.52</v>
      </c>
      <c r="L186" t="s">
        <v>6431</v>
      </c>
      <c r="M186" s="1">
        <f>_xlfn.XLOOKUP(relatorio_NF[[#This Row],[Número]],'relatorio_NF'!D:D,'relatorio_NF'!U:U)</f>
        <v>45932</v>
      </c>
    </row>
    <row r="187" spans="1:13" x14ac:dyDescent="0.25">
      <c r="A187" t="s">
        <v>11</v>
      </c>
      <c r="B187" t="s">
        <v>46</v>
      </c>
      <c r="C187">
        <v>3479</v>
      </c>
      <c r="D187" t="s">
        <v>348</v>
      </c>
      <c r="E187">
        <v>144</v>
      </c>
      <c r="F187" s="1">
        <v>46853</v>
      </c>
      <c r="G187" t="s">
        <v>13</v>
      </c>
      <c r="H187">
        <v>509466</v>
      </c>
      <c r="I187" s="1">
        <v>45917</v>
      </c>
      <c r="J187" t="s">
        <v>6430</v>
      </c>
      <c r="K187">
        <v>224854.52</v>
      </c>
      <c r="L187" t="s">
        <v>6431</v>
      </c>
      <c r="M187" s="1">
        <f>_xlfn.XLOOKUP(relatorio_NF[[#This Row],[Número]],'relatorio_NF'!D:D,'relatorio_NF'!U:U)</f>
        <v>45932</v>
      </c>
    </row>
    <row r="188" spans="1:13" x14ac:dyDescent="0.25">
      <c r="A188" t="s">
        <v>11</v>
      </c>
      <c r="B188" t="s">
        <v>46</v>
      </c>
      <c r="C188">
        <v>2176</v>
      </c>
      <c r="D188" t="s">
        <v>351</v>
      </c>
      <c r="E188">
        <v>20</v>
      </c>
      <c r="F188" s="1">
        <v>46474</v>
      </c>
      <c r="G188" t="s">
        <v>13</v>
      </c>
      <c r="H188">
        <v>509467</v>
      </c>
      <c r="I188" s="1">
        <v>45917</v>
      </c>
      <c r="J188" t="s">
        <v>6430</v>
      </c>
      <c r="K188">
        <v>41046.080000000002</v>
      </c>
      <c r="L188" t="s">
        <v>6431</v>
      </c>
      <c r="M188" s="1">
        <f>_xlfn.XLOOKUP(relatorio_NF[[#This Row],[Número]],'relatorio_NF'!D:D,'relatorio_NF'!U:U)</f>
        <v>45936</v>
      </c>
    </row>
    <row r="189" spans="1:13" x14ac:dyDescent="0.25">
      <c r="A189" t="s">
        <v>11</v>
      </c>
      <c r="B189" t="s">
        <v>46</v>
      </c>
      <c r="C189">
        <v>2174</v>
      </c>
      <c r="D189" t="s">
        <v>354</v>
      </c>
      <c r="E189">
        <v>80</v>
      </c>
      <c r="F189" s="1">
        <v>46466</v>
      </c>
      <c r="G189" t="s">
        <v>13</v>
      </c>
      <c r="H189">
        <v>509467</v>
      </c>
      <c r="I189" s="1">
        <v>45917</v>
      </c>
      <c r="J189" t="s">
        <v>6430</v>
      </c>
      <c r="K189">
        <v>41046.080000000002</v>
      </c>
      <c r="L189" t="s">
        <v>6431</v>
      </c>
      <c r="M189" s="1">
        <f>_xlfn.XLOOKUP(relatorio_NF[[#This Row],[Número]],'relatorio_NF'!D:D,'relatorio_NF'!U:U)</f>
        <v>45936</v>
      </c>
    </row>
    <row r="190" spans="1:13" x14ac:dyDescent="0.25">
      <c r="A190" t="s">
        <v>11</v>
      </c>
      <c r="B190" t="s">
        <v>46</v>
      </c>
      <c r="C190">
        <v>2175</v>
      </c>
      <c r="D190" t="s">
        <v>357</v>
      </c>
      <c r="E190">
        <v>6320</v>
      </c>
      <c r="F190" s="1">
        <v>46579</v>
      </c>
      <c r="G190" t="s">
        <v>13</v>
      </c>
      <c r="H190">
        <v>509467</v>
      </c>
      <c r="I190" s="1">
        <v>45917</v>
      </c>
      <c r="J190" t="s">
        <v>6430</v>
      </c>
      <c r="K190">
        <v>41046.080000000002</v>
      </c>
      <c r="L190" t="s">
        <v>6431</v>
      </c>
      <c r="M190" s="1">
        <f>_xlfn.XLOOKUP(relatorio_NF[[#This Row],[Número]],'relatorio_NF'!D:D,'relatorio_NF'!U:U)</f>
        <v>45936</v>
      </c>
    </row>
    <row r="191" spans="1:13" x14ac:dyDescent="0.25">
      <c r="A191" t="s">
        <v>11</v>
      </c>
      <c r="B191" t="s">
        <v>46</v>
      </c>
      <c r="C191">
        <v>2367</v>
      </c>
      <c r="D191" t="s">
        <v>359</v>
      </c>
      <c r="E191">
        <v>1</v>
      </c>
      <c r="F191" s="1">
        <v>46549</v>
      </c>
      <c r="G191" t="s">
        <v>13</v>
      </c>
      <c r="H191">
        <v>509467</v>
      </c>
      <c r="I191" s="1">
        <v>45917</v>
      </c>
      <c r="J191" t="s">
        <v>6430</v>
      </c>
      <c r="K191">
        <v>41046.080000000002</v>
      </c>
      <c r="L191" t="s">
        <v>6431</v>
      </c>
      <c r="M191" s="1">
        <f>_xlfn.XLOOKUP(relatorio_NF[[#This Row],[Número]],'relatorio_NF'!D:D,'relatorio_NF'!U:U)</f>
        <v>45936</v>
      </c>
    </row>
    <row r="192" spans="1:13" x14ac:dyDescent="0.25">
      <c r="A192" t="s">
        <v>11</v>
      </c>
      <c r="B192" t="s">
        <v>46</v>
      </c>
      <c r="C192">
        <v>2221</v>
      </c>
      <c r="D192" t="s">
        <v>405</v>
      </c>
      <c r="E192">
        <v>8</v>
      </c>
      <c r="F192" s="1">
        <v>46613</v>
      </c>
      <c r="G192" t="s">
        <v>13</v>
      </c>
      <c r="H192">
        <v>509467</v>
      </c>
      <c r="I192" s="1">
        <v>45917</v>
      </c>
      <c r="J192" t="s">
        <v>6430</v>
      </c>
      <c r="K192">
        <v>41046.080000000002</v>
      </c>
      <c r="L192" t="s">
        <v>6431</v>
      </c>
      <c r="M192" s="1">
        <f>_xlfn.XLOOKUP(relatorio_NF[[#This Row],[Número]],'relatorio_NF'!D:D,'relatorio_NF'!U:U)</f>
        <v>45936</v>
      </c>
    </row>
    <row r="193" spans="1:13" x14ac:dyDescent="0.25">
      <c r="A193" t="s">
        <v>11</v>
      </c>
      <c r="B193" t="s">
        <v>46</v>
      </c>
      <c r="C193">
        <v>2337</v>
      </c>
      <c r="D193" t="s">
        <v>367</v>
      </c>
      <c r="E193">
        <v>1</v>
      </c>
      <c r="F193" s="1">
        <v>46945</v>
      </c>
      <c r="G193" t="s">
        <v>13</v>
      </c>
      <c r="H193">
        <v>509467</v>
      </c>
      <c r="I193" s="1">
        <v>45917</v>
      </c>
      <c r="J193" t="s">
        <v>6430</v>
      </c>
      <c r="K193">
        <v>41046.080000000002</v>
      </c>
      <c r="L193" t="s">
        <v>6431</v>
      </c>
      <c r="M193" s="1">
        <f>_xlfn.XLOOKUP(relatorio_NF[[#This Row],[Número]],'relatorio_NF'!D:D,'relatorio_NF'!U:U)</f>
        <v>45936</v>
      </c>
    </row>
    <row r="194" spans="1:13" x14ac:dyDescent="0.25">
      <c r="A194" t="s">
        <v>11</v>
      </c>
      <c r="B194" t="s">
        <v>46</v>
      </c>
      <c r="C194">
        <v>2248</v>
      </c>
      <c r="D194" t="s">
        <v>370</v>
      </c>
      <c r="E194">
        <v>36</v>
      </c>
      <c r="F194" s="1">
        <v>46910</v>
      </c>
      <c r="G194" t="s">
        <v>13</v>
      </c>
      <c r="H194">
        <v>509467</v>
      </c>
      <c r="I194" s="1">
        <v>45917</v>
      </c>
      <c r="J194" t="s">
        <v>6430</v>
      </c>
      <c r="K194">
        <v>41046.080000000002</v>
      </c>
      <c r="L194" t="s">
        <v>6431</v>
      </c>
      <c r="M194" s="1">
        <f>_xlfn.XLOOKUP(relatorio_NF[[#This Row],[Número]],'relatorio_NF'!D:D,'relatorio_NF'!U:U)</f>
        <v>45936</v>
      </c>
    </row>
    <row r="195" spans="1:13" x14ac:dyDescent="0.25">
      <c r="A195" t="s">
        <v>11</v>
      </c>
      <c r="B195" t="s">
        <v>46</v>
      </c>
      <c r="C195">
        <v>2213</v>
      </c>
      <c r="D195" t="s">
        <v>373</v>
      </c>
      <c r="E195">
        <v>4</v>
      </c>
      <c r="F195" s="1">
        <v>46879</v>
      </c>
      <c r="G195" t="s">
        <v>13</v>
      </c>
      <c r="H195">
        <v>509468</v>
      </c>
      <c r="I195" s="1">
        <v>45917</v>
      </c>
      <c r="J195" t="s">
        <v>6430</v>
      </c>
      <c r="K195">
        <v>216469.28</v>
      </c>
      <c r="L195" t="s">
        <v>6431</v>
      </c>
      <c r="M195" s="1">
        <f>_xlfn.XLOOKUP(relatorio_NF[[#This Row],[Número]],'relatorio_NF'!D:D,'relatorio_NF'!U:U)</f>
        <v>45933</v>
      </c>
    </row>
    <row r="196" spans="1:13" x14ac:dyDescent="0.25">
      <c r="A196" t="s">
        <v>11</v>
      </c>
      <c r="B196" t="s">
        <v>46</v>
      </c>
      <c r="C196">
        <v>2373</v>
      </c>
      <c r="D196" t="s">
        <v>376</v>
      </c>
      <c r="E196">
        <v>16020</v>
      </c>
      <c r="F196" s="1">
        <v>46572</v>
      </c>
      <c r="G196" t="s">
        <v>13</v>
      </c>
      <c r="H196">
        <v>509468</v>
      </c>
      <c r="I196" s="1">
        <v>45917</v>
      </c>
      <c r="J196" t="s">
        <v>6430</v>
      </c>
      <c r="K196">
        <v>216469.28</v>
      </c>
      <c r="L196" t="s">
        <v>6431</v>
      </c>
      <c r="M196" s="1">
        <f>_xlfn.XLOOKUP(relatorio_NF[[#This Row],[Número]],'relatorio_NF'!D:D,'relatorio_NF'!U:U)</f>
        <v>45933</v>
      </c>
    </row>
    <row r="197" spans="1:13" x14ac:dyDescent="0.25">
      <c r="A197" t="s">
        <v>11</v>
      </c>
      <c r="B197" t="s">
        <v>46</v>
      </c>
      <c r="C197">
        <v>2240</v>
      </c>
      <c r="D197" t="s">
        <v>381</v>
      </c>
      <c r="E197">
        <v>24</v>
      </c>
      <c r="F197" s="1">
        <v>46431</v>
      </c>
      <c r="G197" t="s">
        <v>13</v>
      </c>
      <c r="H197">
        <v>509468</v>
      </c>
      <c r="I197" s="1">
        <v>45917</v>
      </c>
      <c r="J197" t="s">
        <v>6430</v>
      </c>
      <c r="K197">
        <v>216469.28</v>
      </c>
      <c r="L197" t="s">
        <v>6431</v>
      </c>
      <c r="M197" s="1">
        <f>_xlfn.XLOOKUP(relatorio_NF[[#This Row],[Número]],'relatorio_NF'!D:D,'relatorio_NF'!U:U)</f>
        <v>45933</v>
      </c>
    </row>
    <row r="198" spans="1:13" x14ac:dyDescent="0.25">
      <c r="A198" t="s">
        <v>11</v>
      </c>
      <c r="B198" t="s">
        <v>46</v>
      </c>
      <c r="C198">
        <v>2209</v>
      </c>
      <c r="D198" t="s">
        <v>383</v>
      </c>
      <c r="E198">
        <v>4</v>
      </c>
      <c r="F198" s="1">
        <v>46584</v>
      </c>
      <c r="G198" t="s">
        <v>13</v>
      </c>
      <c r="H198">
        <v>509468</v>
      </c>
      <c r="I198" s="1">
        <v>45917</v>
      </c>
      <c r="J198" t="s">
        <v>6430</v>
      </c>
      <c r="K198">
        <v>216469.28</v>
      </c>
      <c r="L198" t="s">
        <v>6431</v>
      </c>
      <c r="M198" s="1">
        <f>_xlfn.XLOOKUP(relatorio_NF[[#This Row],[Número]],'relatorio_NF'!D:D,'relatorio_NF'!U:U)</f>
        <v>45933</v>
      </c>
    </row>
    <row r="199" spans="1:13" x14ac:dyDescent="0.25">
      <c r="A199" t="s">
        <v>11</v>
      </c>
      <c r="B199" t="s">
        <v>46</v>
      </c>
      <c r="C199">
        <v>3329</v>
      </c>
      <c r="D199" t="s">
        <v>164</v>
      </c>
      <c r="E199">
        <v>4</v>
      </c>
      <c r="F199" s="1">
        <v>46476</v>
      </c>
      <c r="G199" t="s">
        <v>13</v>
      </c>
      <c r="H199">
        <v>509468</v>
      </c>
      <c r="I199" s="1">
        <v>45917</v>
      </c>
      <c r="J199" t="s">
        <v>6430</v>
      </c>
      <c r="K199">
        <v>216469.28</v>
      </c>
      <c r="L199" t="s">
        <v>6431</v>
      </c>
      <c r="M199" s="1">
        <f>_xlfn.XLOOKUP(relatorio_NF[[#This Row],[Número]],'relatorio_NF'!D:D,'relatorio_NF'!U:U)</f>
        <v>45933</v>
      </c>
    </row>
    <row r="200" spans="1:13" x14ac:dyDescent="0.25">
      <c r="A200" t="s">
        <v>11</v>
      </c>
      <c r="B200" t="s">
        <v>46</v>
      </c>
      <c r="C200">
        <v>2350</v>
      </c>
      <c r="D200" t="s">
        <v>390</v>
      </c>
      <c r="E200">
        <v>4</v>
      </c>
      <c r="F200" s="1">
        <v>46577</v>
      </c>
      <c r="G200" t="s">
        <v>13</v>
      </c>
      <c r="H200">
        <v>509468</v>
      </c>
      <c r="I200" s="1">
        <v>45917</v>
      </c>
      <c r="J200" t="s">
        <v>6430</v>
      </c>
      <c r="K200">
        <v>216469.28</v>
      </c>
      <c r="L200" t="s">
        <v>6431</v>
      </c>
      <c r="M200" s="1">
        <f>_xlfn.XLOOKUP(relatorio_NF[[#This Row],[Número]],'relatorio_NF'!D:D,'relatorio_NF'!U:U)</f>
        <v>45933</v>
      </c>
    </row>
    <row r="201" spans="1:13" x14ac:dyDescent="0.25">
      <c r="A201" t="s">
        <v>11</v>
      </c>
      <c r="B201" t="s">
        <v>46</v>
      </c>
      <c r="C201">
        <v>3561</v>
      </c>
      <c r="D201" t="s">
        <v>396</v>
      </c>
      <c r="E201">
        <v>4</v>
      </c>
      <c r="F201" s="1">
        <v>46897</v>
      </c>
      <c r="G201" t="s">
        <v>13</v>
      </c>
      <c r="H201">
        <v>509468</v>
      </c>
      <c r="I201" s="1">
        <v>45917</v>
      </c>
      <c r="J201" t="s">
        <v>6430</v>
      </c>
      <c r="K201">
        <v>216469.28</v>
      </c>
      <c r="L201" t="s">
        <v>6431</v>
      </c>
      <c r="M201" s="1">
        <f>_xlfn.XLOOKUP(relatorio_NF[[#This Row],[Número]],'relatorio_NF'!D:D,'relatorio_NF'!U:U)</f>
        <v>45933</v>
      </c>
    </row>
    <row r="202" spans="1:13" x14ac:dyDescent="0.25">
      <c r="A202" t="s">
        <v>11</v>
      </c>
      <c r="B202" t="s">
        <v>46</v>
      </c>
      <c r="C202">
        <v>2217</v>
      </c>
      <c r="D202" t="s">
        <v>399</v>
      </c>
      <c r="E202">
        <v>4</v>
      </c>
      <c r="F202" s="1">
        <v>46865</v>
      </c>
      <c r="G202" t="s">
        <v>13</v>
      </c>
      <c r="H202">
        <v>509469</v>
      </c>
      <c r="I202" s="1">
        <v>45917</v>
      </c>
      <c r="J202" t="s">
        <v>6430</v>
      </c>
      <c r="K202">
        <v>3546.88</v>
      </c>
      <c r="L202" t="s">
        <v>6431</v>
      </c>
      <c r="M202" s="1">
        <f>_xlfn.XLOOKUP(relatorio_NF[[#This Row],[Número]],'relatorio_NF'!D:D,'relatorio_NF'!U:U)</f>
        <v>45936</v>
      </c>
    </row>
    <row r="203" spans="1:13" x14ac:dyDescent="0.25">
      <c r="A203" t="s">
        <v>11</v>
      </c>
      <c r="B203" t="s">
        <v>46</v>
      </c>
      <c r="C203">
        <v>3345</v>
      </c>
      <c r="D203" t="s">
        <v>402</v>
      </c>
      <c r="E203">
        <v>4</v>
      </c>
      <c r="F203" s="1">
        <v>46839</v>
      </c>
      <c r="G203" t="s">
        <v>13</v>
      </c>
      <c r="H203">
        <v>509469</v>
      </c>
      <c r="I203" s="1">
        <v>45917</v>
      </c>
      <c r="J203" t="s">
        <v>6430</v>
      </c>
      <c r="K203">
        <v>3546.88</v>
      </c>
      <c r="L203" t="s">
        <v>6431</v>
      </c>
      <c r="M203" s="1">
        <f>_xlfn.XLOOKUP(relatorio_NF[[#This Row],[Número]],'relatorio_NF'!D:D,'relatorio_NF'!U:U)</f>
        <v>45936</v>
      </c>
    </row>
    <row r="204" spans="1:13" x14ac:dyDescent="0.25">
      <c r="A204" t="s">
        <v>11</v>
      </c>
      <c r="B204" t="s">
        <v>46</v>
      </c>
      <c r="C204">
        <v>3547</v>
      </c>
      <c r="D204" t="s">
        <v>345</v>
      </c>
      <c r="E204">
        <v>4</v>
      </c>
      <c r="F204" s="1">
        <v>46920</v>
      </c>
      <c r="G204" t="s">
        <v>13</v>
      </c>
      <c r="H204">
        <v>509469</v>
      </c>
      <c r="I204" s="1">
        <v>45917</v>
      </c>
      <c r="J204" t="s">
        <v>6430</v>
      </c>
      <c r="K204">
        <v>3546.88</v>
      </c>
      <c r="L204" t="s">
        <v>6431</v>
      </c>
      <c r="M204" s="1">
        <f>_xlfn.XLOOKUP(relatorio_NF[[#This Row],[Número]],'relatorio_NF'!D:D,'relatorio_NF'!U:U)</f>
        <v>45936</v>
      </c>
    </row>
    <row r="205" spans="1:13" x14ac:dyDescent="0.25">
      <c r="A205" t="s">
        <v>11</v>
      </c>
      <c r="B205" t="s">
        <v>46</v>
      </c>
      <c r="C205">
        <v>3479</v>
      </c>
      <c r="D205" t="s">
        <v>348</v>
      </c>
      <c r="E205">
        <v>4</v>
      </c>
      <c r="F205" s="1">
        <v>46853</v>
      </c>
      <c r="G205" t="s">
        <v>13</v>
      </c>
      <c r="H205">
        <v>509469</v>
      </c>
      <c r="I205" s="1">
        <v>45917</v>
      </c>
      <c r="J205" t="s">
        <v>6430</v>
      </c>
      <c r="K205">
        <v>3546.88</v>
      </c>
      <c r="L205" t="s">
        <v>6431</v>
      </c>
      <c r="M205" s="1">
        <f>_xlfn.XLOOKUP(relatorio_NF[[#This Row],[Número]],'relatorio_NF'!D:D,'relatorio_NF'!U:U)</f>
        <v>45936</v>
      </c>
    </row>
    <row r="206" spans="1:13" x14ac:dyDescent="0.25">
      <c r="A206" t="s">
        <v>11</v>
      </c>
      <c r="B206" t="s">
        <v>46</v>
      </c>
      <c r="C206">
        <v>2174</v>
      </c>
      <c r="D206" t="s">
        <v>354</v>
      </c>
      <c r="E206">
        <v>80</v>
      </c>
      <c r="F206" s="1">
        <v>46466</v>
      </c>
      <c r="G206" t="s">
        <v>13</v>
      </c>
      <c r="H206">
        <v>509470</v>
      </c>
      <c r="I206" s="1">
        <v>45917</v>
      </c>
      <c r="J206" t="s">
        <v>6430</v>
      </c>
      <c r="K206">
        <v>16099.99</v>
      </c>
      <c r="L206" t="s">
        <v>6431</v>
      </c>
      <c r="M206" s="1">
        <f>_xlfn.XLOOKUP(relatorio_NF[[#This Row],[Número]],'relatorio_NF'!D:D,'relatorio_NF'!U:U)</f>
        <v>45930</v>
      </c>
    </row>
    <row r="207" spans="1:13" x14ac:dyDescent="0.25">
      <c r="A207" t="s">
        <v>11</v>
      </c>
      <c r="B207" t="s">
        <v>46</v>
      </c>
      <c r="C207">
        <v>2175</v>
      </c>
      <c r="D207" t="s">
        <v>357</v>
      </c>
      <c r="E207">
        <v>40</v>
      </c>
      <c r="F207" s="1">
        <v>46579</v>
      </c>
      <c r="G207" t="s">
        <v>13</v>
      </c>
      <c r="H207">
        <v>509470</v>
      </c>
      <c r="I207" s="1">
        <v>45917</v>
      </c>
      <c r="J207" t="s">
        <v>6430</v>
      </c>
      <c r="K207">
        <v>16099.99</v>
      </c>
      <c r="L207" t="s">
        <v>6431</v>
      </c>
      <c r="M207" s="1">
        <f>_xlfn.XLOOKUP(relatorio_NF[[#This Row],[Número]],'relatorio_NF'!D:D,'relatorio_NF'!U:U)</f>
        <v>45930</v>
      </c>
    </row>
    <row r="208" spans="1:13" x14ac:dyDescent="0.25">
      <c r="A208" t="s">
        <v>11</v>
      </c>
      <c r="B208" t="s">
        <v>46</v>
      </c>
      <c r="C208">
        <v>2380</v>
      </c>
      <c r="D208" t="s">
        <v>362</v>
      </c>
      <c r="E208">
        <v>1200</v>
      </c>
      <c r="F208" s="1">
        <v>46775</v>
      </c>
      <c r="G208" t="s">
        <v>13</v>
      </c>
      <c r="H208">
        <v>509470</v>
      </c>
      <c r="I208" s="1">
        <v>45917</v>
      </c>
      <c r="J208" t="s">
        <v>6430</v>
      </c>
      <c r="K208">
        <v>16099.99</v>
      </c>
      <c r="L208" t="s">
        <v>6431</v>
      </c>
      <c r="M208" s="1">
        <f>_xlfn.XLOOKUP(relatorio_NF[[#This Row],[Número]],'relatorio_NF'!D:D,'relatorio_NF'!U:U)</f>
        <v>45930</v>
      </c>
    </row>
    <row r="209" spans="1:13" x14ac:dyDescent="0.25">
      <c r="A209" t="s">
        <v>11</v>
      </c>
      <c r="B209" t="s">
        <v>46</v>
      </c>
      <c r="C209">
        <v>2337</v>
      </c>
      <c r="D209" t="s">
        <v>367</v>
      </c>
      <c r="E209">
        <v>1</v>
      </c>
      <c r="F209" s="1">
        <v>46945</v>
      </c>
      <c r="G209" t="s">
        <v>13</v>
      </c>
      <c r="H209">
        <v>509470</v>
      </c>
      <c r="I209" s="1">
        <v>45917</v>
      </c>
      <c r="J209" t="s">
        <v>6430</v>
      </c>
      <c r="K209">
        <v>16099.99</v>
      </c>
      <c r="L209" t="s">
        <v>6431</v>
      </c>
      <c r="M209" s="1">
        <f>_xlfn.XLOOKUP(relatorio_NF[[#This Row],[Número]],'relatorio_NF'!D:D,'relatorio_NF'!U:U)</f>
        <v>45930</v>
      </c>
    </row>
    <row r="210" spans="1:13" x14ac:dyDescent="0.25">
      <c r="A210" t="s">
        <v>11</v>
      </c>
      <c r="B210" t="s">
        <v>46</v>
      </c>
      <c r="C210">
        <v>2250</v>
      </c>
      <c r="D210" t="s">
        <v>408</v>
      </c>
      <c r="E210">
        <v>18</v>
      </c>
      <c r="F210" s="1">
        <v>46942</v>
      </c>
      <c r="G210" t="s">
        <v>13</v>
      </c>
      <c r="H210">
        <v>509470</v>
      </c>
      <c r="I210" s="1">
        <v>45917</v>
      </c>
      <c r="J210" t="s">
        <v>6430</v>
      </c>
      <c r="K210">
        <v>16099.99</v>
      </c>
      <c r="L210" t="s">
        <v>6431</v>
      </c>
      <c r="M210" s="1">
        <f>_xlfn.XLOOKUP(relatorio_NF[[#This Row],[Número]],'relatorio_NF'!D:D,'relatorio_NF'!U:U)</f>
        <v>45930</v>
      </c>
    </row>
    <row r="211" spans="1:13" x14ac:dyDescent="0.25">
      <c r="A211" t="s">
        <v>11</v>
      </c>
      <c r="B211" t="s">
        <v>46</v>
      </c>
      <c r="C211">
        <v>2213</v>
      </c>
      <c r="D211" t="s">
        <v>373</v>
      </c>
      <c r="E211">
        <v>4</v>
      </c>
      <c r="F211" s="1">
        <v>46879</v>
      </c>
      <c r="G211" t="s">
        <v>13</v>
      </c>
      <c r="H211">
        <v>509471</v>
      </c>
      <c r="I211" s="1">
        <v>45917</v>
      </c>
      <c r="J211" t="s">
        <v>6430</v>
      </c>
      <c r="K211">
        <v>11656.73</v>
      </c>
      <c r="L211" t="s">
        <v>6431</v>
      </c>
      <c r="M211" s="1">
        <f>_xlfn.XLOOKUP(relatorio_NF[[#This Row],[Número]],'relatorio_NF'!D:D,'relatorio_NF'!U:U)</f>
        <v>45933</v>
      </c>
    </row>
    <row r="212" spans="1:13" x14ac:dyDescent="0.25">
      <c r="A212" t="s">
        <v>11</v>
      </c>
      <c r="B212" t="s">
        <v>46</v>
      </c>
      <c r="C212">
        <v>2373</v>
      </c>
      <c r="D212" t="s">
        <v>376</v>
      </c>
      <c r="E212">
        <v>20</v>
      </c>
      <c r="F212" s="1"/>
      <c r="G212" t="s">
        <v>13</v>
      </c>
      <c r="H212">
        <v>509471</v>
      </c>
      <c r="I212" s="1">
        <v>45917</v>
      </c>
      <c r="J212" t="s">
        <v>6430</v>
      </c>
      <c r="K212">
        <v>11656.73</v>
      </c>
      <c r="L212" t="s">
        <v>6431</v>
      </c>
      <c r="M212" s="1">
        <f>_xlfn.XLOOKUP(relatorio_NF[[#This Row],[Número]],'relatorio_NF'!D:D,'relatorio_NF'!U:U)</f>
        <v>45933</v>
      </c>
    </row>
    <row r="213" spans="1:13" x14ac:dyDescent="0.25">
      <c r="A213" t="s">
        <v>11</v>
      </c>
      <c r="B213" t="s">
        <v>46</v>
      </c>
      <c r="C213">
        <v>2240</v>
      </c>
      <c r="D213" t="s">
        <v>381</v>
      </c>
      <c r="E213">
        <v>12</v>
      </c>
      <c r="F213" s="1">
        <v>46431</v>
      </c>
      <c r="G213" t="s">
        <v>13</v>
      </c>
      <c r="H213">
        <v>509471</v>
      </c>
      <c r="I213" s="1">
        <v>45917</v>
      </c>
      <c r="J213" t="s">
        <v>6430</v>
      </c>
      <c r="K213">
        <v>11656.73</v>
      </c>
      <c r="L213" t="s">
        <v>6431</v>
      </c>
      <c r="M213" s="1">
        <f>_xlfn.XLOOKUP(relatorio_NF[[#This Row],[Número]],'relatorio_NF'!D:D,'relatorio_NF'!U:U)</f>
        <v>45933</v>
      </c>
    </row>
    <row r="214" spans="1:13" x14ac:dyDescent="0.25">
      <c r="A214" t="s">
        <v>11</v>
      </c>
      <c r="B214" t="s">
        <v>46</v>
      </c>
      <c r="C214">
        <v>3561</v>
      </c>
      <c r="D214" t="s">
        <v>396</v>
      </c>
      <c r="E214">
        <v>4</v>
      </c>
      <c r="F214" s="1">
        <v>46897</v>
      </c>
      <c r="G214" t="s">
        <v>13</v>
      </c>
      <c r="H214">
        <v>509471</v>
      </c>
      <c r="I214" s="1">
        <v>45917</v>
      </c>
      <c r="J214" t="s">
        <v>6430</v>
      </c>
      <c r="K214">
        <v>11656.73</v>
      </c>
      <c r="L214" t="s">
        <v>6431</v>
      </c>
      <c r="M214" s="1">
        <f>_xlfn.XLOOKUP(relatorio_NF[[#This Row],[Número]],'relatorio_NF'!D:D,'relatorio_NF'!U:U)</f>
        <v>45933</v>
      </c>
    </row>
    <row r="215" spans="1:13" x14ac:dyDescent="0.25">
      <c r="A215" t="s">
        <v>11</v>
      </c>
      <c r="B215" t="s">
        <v>46</v>
      </c>
      <c r="C215">
        <v>3547</v>
      </c>
      <c r="D215" t="s">
        <v>345</v>
      </c>
      <c r="E215">
        <v>4</v>
      </c>
      <c r="F215" s="1">
        <v>46920</v>
      </c>
      <c r="G215" t="s">
        <v>13</v>
      </c>
      <c r="H215">
        <v>509471</v>
      </c>
      <c r="I215" s="1">
        <v>45917</v>
      </c>
      <c r="J215" t="s">
        <v>6430</v>
      </c>
      <c r="K215">
        <v>11656.73</v>
      </c>
      <c r="L215" t="s">
        <v>6431</v>
      </c>
      <c r="M215" s="1">
        <f>_xlfn.XLOOKUP(relatorio_NF[[#This Row],[Número]],'relatorio_NF'!D:D,'relatorio_NF'!U:U)</f>
        <v>45933</v>
      </c>
    </row>
    <row r="216" spans="1:13" x14ac:dyDescent="0.25">
      <c r="A216" t="s">
        <v>11</v>
      </c>
      <c r="B216" t="s">
        <v>46</v>
      </c>
      <c r="C216">
        <v>3479</v>
      </c>
      <c r="D216" t="s">
        <v>348</v>
      </c>
      <c r="E216">
        <v>4</v>
      </c>
      <c r="F216" s="1">
        <v>46853</v>
      </c>
      <c r="G216" t="s">
        <v>13</v>
      </c>
      <c r="H216">
        <v>509471</v>
      </c>
      <c r="I216" s="1">
        <v>45917</v>
      </c>
      <c r="J216" t="s">
        <v>6430</v>
      </c>
      <c r="K216">
        <v>11656.73</v>
      </c>
      <c r="L216" t="s">
        <v>6431</v>
      </c>
      <c r="M216" s="1">
        <f>_xlfn.XLOOKUP(relatorio_NF[[#This Row],[Número]],'relatorio_NF'!D:D,'relatorio_NF'!U:U)</f>
        <v>45933</v>
      </c>
    </row>
    <row r="217" spans="1:13" x14ac:dyDescent="0.25">
      <c r="A217" t="s">
        <v>11</v>
      </c>
      <c r="B217" t="s">
        <v>46</v>
      </c>
      <c r="C217">
        <v>2213</v>
      </c>
      <c r="D217" t="s">
        <v>373</v>
      </c>
      <c r="E217">
        <v>4</v>
      </c>
      <c r="F217" s="1">
        <v>46879</v>
      </c>
      <c r="G217" t="s">
        <v>13</v>
      </c>
      <c r="H217">
        <v>509472</v>
      </c>
      <c r="I217" s="1">
        <v>45917</v>
      </c>
      <c r="J217" t="s">
        <v>6430</v>
      </c>
      <c r="K217">
        <v>18308.64</v>
      </c>
      <c r="L217" t="s">
        <v>6431</v>
      </c>
      <c r="M217" s="1">
        <f>_xlfn.XLOOKUP(relatorio_NF[[#This Row],[Número]],'relatorio_NF'!D:D,'relatorio_NF'!U:U)</f>
        <v>45933</v>
      </c>
    </row>
    <row r="218" spans="1:13" x14ac:dyDescent="0.25">
      <c r="A218" t="s">
        <v>11</v>
      </c>
      <c r="B218" t="s">
        <v>46</v>
      </c>
      <c r="C218">
        <v>3547</v>
      </c>
      <c r="D218" t="s">
        <v>345</v>
      </c>
      <c r="E218">
        <v>32</v>
      </c>
      <c r="F218" s="1">
        <v>46920</v>
      </c>
      <c r="G218" t="s">
        <v>13</v>
      </c>
      <c r="H218">
        <v>509472</v>
      </c>
      <c r="I218" s="1">
        <v>45917</v>
      </c>
      <c r="J218" t="s">
        <v>6430</v>
      </c>
      <c r="K218">
        <v>18308.64</v>
      </c>
      <c r="L218" t="s">
        <v>6431</v>
      </c>
      <c r="M218" s="1">
        <f>_xlfn.XLOOKUP(relatorio_NF[[#This Row],[Número]],'relatorio_NF'!D:D,'relatorio_NF'!U:U)</f>
        <v>45933</v>
      </c>
    </row>
    <row r="219" spans="1:13" x14ac:dyDescent="0.25">
      <c r="A219" t="s">
        <v>11</v>
      </c>
      <c r="B219" t="s">
        <v>46</v>
      </c>
      <c r="C219">
        <v>2199</v>
      </c>
      <c r="D219" t="s">
        <v>393</v>
      </c>
      <c r="E219">
        <v>4</v>
      </c>
      <c r="F219" s="1">
        <v>46891</v>
      </c>
      <c r="G219" t="s">
        <v>13</v>
      </c>
      <c r="H219">
        <v>509473</v>
      </c>
      <c r="I219" s="1">
        <v>45917</v>
      </c>
      <c r="J219" t="s">
        <v>6430</v>
      </c>
      <c r="K219">
        <v>7108</v>
      </c>
      <c r="L219" t="s">
        <v>6431</v>
      </c>
      <c r="M219" s="1">
        <f>_xlfn.XLOOKUP(relatorio_NF[[#This Row],[Número]],'relatorio_NF'!D:D,'relatorio_NF'!U:U)</f>
        <v>45933</v>
      </c>
    </row>
    <row r="220" spans="1:13" x14ac:dyDescent="0.25">
      <c r="A220" t="s">
        <v>11</v>
      </c>
      <c r="B220" t="s">
        <v>46</v>
      </c>
      <c r="C220">
        <v>3479</v>
      </c>
      <c r="D220" t="s">
        <v>348</v>
      </c>
      <c r="E220">
        <v>4</v>
      </c>
      <c r="F220" s="1">
        <v>46853</v>
      </c>
      <c r="G220" t="s">
        <v>13</v>
      </c>
      <c r="H220">
        <v>509473</v>
      </c>
      <c r="I220" s="1">
        <v>45917</v>
      </c>
      <c r="J220" t="s">
        <v>6430</v>
      </c>
      <c r="K220">
        <v>7108</v>
      </c>
      <c r="L220" t="s">
        <v>6431</v>
      </c>
      <c r="M220" s="1">
        <f>_xlfn.XLOOKUP(relatorio_NF[[#This Row],[Número]],'relatorio_NF'!D:D,'relatorio_NF'!U:U)</f>
        <v>45933</v>
      </c>
    </row>
    <row r="221" spans="1:13" x14ac:dyDescent="0.25">
      <c r="A221" t="s">
        <v>11</v>
      </c>
      <c r="B221" t="s">
        <v>46</v>
      </c>
      <c r="C221">
        <v>2180</v>
      </c>
      <c r="D221" t="s">
        <v>411</v>
      </c>
      <c r="E221">
        <v>80</v>
      </c>
      <c r="F221" s="1">
        <v>46563</v>
      </c>
      <c r="G221" t="s">
        <v>13</v>
      </c>
      <c r="H221">
        <v>509474</v>
      </c>
      <c r="I221" s="1">
        <v>45917</v>
      </c>
      <c r="J221" t="s">
        <v>6430</v>
      </c>
      <c r="K221">
        <v>11167.19</v>
      </c>
      <c r="L221" t="s">
        <v>6431</v>
      </c>
      <c r="M221" s="1">
        <f>_xlfn.XLOOKUP(relatorio_NF[[#This Row],[Número]],'relatorio_NF'!D:D,'relatorio_NF'!U:U)</f>
        <v>45936</v>
      </c>
    </row>
    <row r="222" spans="1:13" x14ac:dyDescent="0.25">
      <c r="A222" t="s">
        <v>11</v>
      </c>
      <c r="B222" t="s">
        <v>46</v>
      </c>
      <c r="C222">
        <v>2175</v>
      </c>
      <c r="D222" t="s">
        <v>357</v>
      </c>
      <c r="E222">
        <v>160</v>
      </c>
      <c r="F222" s="1">
        <v>46579</v>
      </c>
      <c r="G222" t="s">
        <v>13</v>
      </c>
      <c r="H222">
        <v>509474</v>
      </c>
      <c r="I222" s="1">
        <v>45917</v>
      </c>
      <c r="J222" t="s">
        <v>6430</v>
      </c>
      <c r="K222">
        <v>11167.19</v>
      </c>
      <c r="L222" t="s">
        <v>6431</v>
      </c>
      <c r="M222" s="1">
        <f>_xlfn.XLOOKUP(relatorio_NF[[#This Row],[Número]],'relatorio_NF'!D:D,'relatorio_NF'!U:U)</f>
        <v>45936</v>
      </c>
    </row>
    <row r="223" spans="1:13" x14ac:dyDescent="0.25">
      <c r="A223" t="s">
        <v>11</v>
      </c>
      <c r="B223" t="s">
        <v>46</v>
      </c>
      <c r="C223">
        <v>2367</v>
      </c>
      <c r="D223" t="s">
        <v>359</v>
      </c>
      <c r="E223">
        <v>7</v>
      </c>
      <c r="F223" s="1">
        <v>46549</v>
      </c>
      <c r="G223" t="s">
        <v>13</v>
      </c>
      <c r="H223">
        <v>509474</v>
      </c>
      <c r="I223" s="1">
        <v>45917</v>
      </c>
      <c r="J223" t="s">
        <v>6430</v>
      </c>
      <c r="K223">
        <v>11167.19</v>
      </c>
      <c r="L223" t="s">
        <v>6431</v>
      </c>
      <c r="M223" s="1">
        <f>_xlfn.XLOOKUP(relatorio_NF[[#This Row],[Número]],'relatorio_NF'!D:D,'relatorio_NF'!U:U)</f>
        <v>45936</v>
      </c>
    </row>
    <row r="224" spans="1:13" x14ac:dyDescent="0.25">
      <c r="A224" t="s">
        <v>11</v>
      </c>
      <c r="B224" t="s">
        <v>46</v>
      </c>
      <c r="C224">
        <v>2333</v>
      </c>
      <c r="D224" t="s">
        <v>413</v>
      </c>
      <c r="E224">
        <v>1</v>
      </c>
      <c r="F224" s="1">
        <v>46902</v>
      </c>
      <c r="G224" t="s">
        <v>13</v>
      </c>
      <c r="H224">
        <v>509474</v>
      </c>
      <c r="I224" s="1">
        <v>45917</v>
      </c>
      <c r="J224" t="s">
        <v>6430</v>
      </c>
      <c r="K224">
        <v>11167.19</v>
      </c>
      <c r="L224" t="s">
        <v>6431</v>
      </c>
      <c r="M224" s="1">
        <f>_xlfn.XLOOKUP(relatorio_NF[[#This Row],[Número]],'relatorio_NF'!D:D,'relatorio_NF'!U:U)</f>
        <v>45936</v>
      </c>
    </row>
    <row r="225" spans="1:13" x14ac:dyDescent="0.25">
      <c r="A225" t="s">
        <v>11</v>
      </c>
      <c r="B225" t="s">
        <v>46</v>
      </c>
      <c r="C225">
        <v>2337</v>
      </c>
      <c r="D225" t="s">
        <v>367</v>
      </c>
      <c r="E225">
        <v>6</v>
      </c>
      <c r="F225" s="1">
        <v>46945</v>
      </c>
      <c r="G225" t="s">
        <v>13</v>
      </c>
      <c r="H225">
        <v>509474</v>
      </c>
      <c r="I225" s="1">
        <v>45917</v>
      </c>
      <c r="J225" t="s">
        <v>6430</v>
      </c>
      <c r="K225">
        <v>11167.19</v>
      </c>
      <c r="L225" t="s">
        <v>6431</v>
      </c>
      <c r="M225" s="1">
        <f>_xlfn.XLOOKUP(relatorio_NF[[#This Row],[Número]],'relatorio_NF'!D:D,'relatorio_NF'!U:U)</f>
        <v>45936</v>
      </c>
    </row>
    <row r="226" spans="1:13" x14ac:dyDescent="0.25">
      <c r="A226" t="s">
        <v>11</v>
      </c>
      <c r="B226" t="s">
        <v>46</v>
      </c>
      <c r="C226">
        <v>2373</v>
      </c>
      <c r="D226" t="s">
        <v>376</v>
      </c>
      <c r="E226">
        <v>40</v>
      </c>
      <c r="F226" s="1">
        <v>46572</v>
      </c>
      <c r="G226" t="s">
        <v>13</v>
      </c>
      <c r="H226">
        <v>509475</v>
      </c>
      <c r="I226" s="1">
        <v>45917</v>
      </c>
      <c r="J226" t="s">
        <v>6430</v>
      </c>
      <c r="K226">
        <v>4682.3500000000004</v>
      </c>
      <c r="L226" t="s">
        <v>6431</v>
      </c>
      <c r="M226" s="1">
        <f>_xlfn.XLOOKUP(relatorio_NF[[#This Row],[Número]],'relatorio_NF'!D:D,'relatorio_NF'!U:U)</f>
        <v>45936</v>
      </c>
    </row>
    <row r="227" spans="1:13" x14ac:dyDescent="0.25">
      <c r="A227" t="s">
        <v>11</v>
      </c>
      <c r="B227" t="s">
        <v>46</v>
      </c>
      <c r="C227">
        <v>2613</v>
      </c>
      <c r="D227" t="s">
        <v>416</v>
      </c>
      <c r="E227">
        <v>4</v>
      </c>
      <c r="F227" s="1">
        <v>47587</v>
      </c>
      <c r="G227" t="s">
        <v>13</v>
      </c>
      <c r="H227">
        <v>509475</v>
      </c>
      <c r="I227" s="1">
        <v>45917</v>
      </c>
      <c r="J227" t="s">
        <v>6430</v>
      </c>
      <c r="K227">
        <v>4682.3500000000004</v>
      </c>
      <c r="L227" t="s">
        <v>6431</v>
      </c>
      <c r="M227" s="1">
        <f>_xlfn.XLOOKUP(relatorio_NF[[#This Row],[Número]],'relatorio_NF'!D:D,'relatorio_NF'!U:U)</f>
        <v>45936</v>
      </c>
    </row>
    <row r="228" spans="1:13" x14ac:dyDescent="0.25">
      <c r="A228" t="s">
        <v>11</v>
      </c>
      <c r="B228" t="s">
        <v>46</v>
      </c>
      <c r="C228">
        <v>2956</v>
      </c>
      <c r="D228" t="s">
        <v>419</v>
      </c>
      <c r="E228">
        <v>48</v>
      </c>
      <c r="F228" s="1">
        <v>46962</v>
      </c>
      <c r="G228" t="s">
        <v>13</v>
      </c>
      <c r="H228">
        <v>509475</v>
      </c>
      <c r="I228" s="1">
        <v>45917</v>
      </c>
      <c r="J228" t="s">
        <v>6430</v>
      </c>
      <c r="K228">
        <v>4682.3500000000004</v>
      </c>
      <c r="L228" t="s">
        <v>6431</v>
      </c>
      <c r="M228" s="1">
        <f>_xlfn.XLOOKUP(relatorio_NF[[#This Row],[Número]],'relatorio_NF'!D:D,'relatorio_NF'!U:U)</f>
        <v>45936</v>
      </c>
    </row>
    <row r="229" spans="1:13" x14ac:dyDescent="0.25">
      <c r="A229" t="s">
        <v>11</v>
      </c>
      <c r="B229" t="s">
        <v>46</v>
      </c>
      <c r="C229">
        <v>2349</v>
      </c>
      <c r="D229" t="s">
        <v>421</v>
      </c>
      <c r="E229">
        <v>1</v>
      </c>
      <c r="F229" s="1">
        <v>55676</v>
      </c>
      <c r="G229" t="s">
        <v>13</v>
      </c>
      <c r="H229">
        <v>509476</v>
      </c>
      <c r="I229" s="1">
        <v>45917</v>
      </c>
      <c r="J229" t="s">
        <v>6430</v>
      </c>
      <c r="K229">
        <v>8361.7800000000007</v>
      </c>
      <c r="L229" t="s">
        <v>6431</v>
      </c>
      <c r="M229" s="1">
        <f>_xlfn.XLOOKUP(relatorio_NF[[#This Row],[Número]],'relatorio_NF'!D:D,'relatorio_NF'!U:U)</f>
        <v>45925</v>
      </c>
    </row>
    <row r="230" spans="1:13" x14ac:dyDescent="0.25">
      <c r="A230" t="s">
        <v>11</v>
      </c>
      <c r="B230" t="s">
        <v>46</v>
      </c>
      <c r="C230">
        <v>2352</v>
      </c>
      <c r="D230" t="s">
        <v>158</v>
      </c>
      <c r="E230">
        <v>4</v>
      </c>
      <c r="F230" s="1">
        <v>46562</v>
      </c>
      <c r="G230" t="s">
        <v>13</v>
      </c>
      <c r="H230">
        <v>509476</v>
      </c>
      <c r="I230" s="1">
        <v>45917</v>
      </c>
      <c r="J230" t="s">
        <v>6430</v>
      </c>
      <c r="K230">
        <v>8361.7800000000007</v>
      </c>
      <c r="L230" t="s">
        <v>6431</v>
      </c>
      <c r="M230" s="1">
        <f>_xlfn.XLOOKUP(relatorio_NF[[#This Row],[Número]],'relatorio_NF'!D:D,'relatorio_NF'!U:U)</f>
        <v>45925</v>
      </c>
    </row>
    <row r="231" spans="1:13" x14ac:dyDescent="0.25">
      <c r="A231" t="s">
        <v>11</v>
      </c>
      <c r="B231" t="s">
        <v>46</v>
      </c>
      <c r="C231">
        <v>2180</v>
      </c>
      <c r="D231" t="s">
        <v>411</v>
      </c>
      <c r="E231">
        <v>20</v>
      </c>
      <c r="F231" s="1">
        <v>46563</v>
      </c>
      <c r="G231" t="s">
        <v>13</v>
      </c>
      <c r="H231">
        <v>509477</v>
      </c>
      <c r="I231" s="1">
        <v>45917</v>
      </c>
      <c r="J231" t="s">
        <v>6430</v>
      </c>
      <c r="K231">
        <v>1975.13</v>
      </c>
      <c r="L231" t="s">
        <v>6431</v>
      </c>
      <c r="M231" s="1">
        <f>_xlfn.XLOOKUP(relatorio_NF[[#This Row],[Número]],'relatorio_NF'!D:D,'relatorio_NF'!U:U)</f>
        <v>45936</v>
      </c>
    </row>
    <row r="232" spans="1:13" x14ac:dyDescent="0.25">
      <c r="A232" t="s">
        <v>11</v>
      </c>
      <c r="B232" t="s">
        <v>46</v>
      </c>
      <c r="C232">
        <v>2176</v>
      </c>
      <c r="D232" t="s">
        <v>351</v>
      </c>
      <c r="E232">
        <v>20</v>
      </c>
      <c r="F232" s="1">
        <v>46474</v>
      </c>
      <c r="G232" t="s">
        <v>13</v>
      </c>
      <c r="H232">
        <v>509477</v>
      </c>
      <c r="I232" s="1">
        <v>45917</v>
      </c>
      <c r="J232" t="s">
        <v>6430</v>
      </c>
      <c r="K232">
        <v>1975.13</v>
      </c>
      <c r="L232" t="s">
        <v>6431</v>
      </c>
      <c r="M232" s="1">
        <f>_xlfn.XLOOKUP(relatorio_NF[[#This Row],[Número]],'relatorio_NF'!D:D,'relatorio_NF'!U:U)</f>
        <v>45936</v>
      </c>
    </row>
    <row r="233" spans="1:13" x14ac:dyDescent="0.25">
      <c r="A233" t="s">
        <v>11</v>
      </c>
      <c r="B233" t="s">
        <v>46</v>
      </c>
      <c r="C233">
        <v>2175</v>
      </c>
      <c r="D233" t="s">
        <v>357</v>
      </c>
      <c r="E233">
        <v>40</v>
      </c>
      <c r="F233" s="1">
        <v>46579</v>
      </c>
      <c r="G233" t="s">
        <v>13</v>
      </c>
      <c r="H233">
        <v>509477</v>
      </c>
      <c r="I233" s="1">
        <v>45917</v>
      </c>
      <c r="J233" t="s">
        <v>6430</v>
      </c>
      <c r="K233">
        <v>1975.13</v>
      </c>
      <c r="L233" t="s">
        <v>6431</v>
      </c>
      <c r="M233" s="1">
        <f>_xlfn.XLOOKUP(relatorio_NF[[#This Row],[Número]],'relatorio_NF'!D:D,'relatorio_NF'!U:U)</f>
        <v>45936</v>
      </c>
    </row>
    <row r="234" spans="1:13" x14ac:dyDescent="0.25">
      <c r="A234" t="s">
        <v>11</v>
      </c>
      <c r="B234" t="s">
        <v>46</v>
      </c>
      <c r="C234">
        <v>2333</v>
      </c>
      <c r="D234" t="s">
        <v>413</v>
      </c>
      <c r="E234">
        <v>1</v>
      </c>
      <c r="F234" s="1">
        <v>46902</v>
      </c>
      <c r="G234" t="s">
        <v>13</v>
      </c>
      <c r="H234">
        <v>509477</v>
      </c>
      <c r="I234" s="1">
        <v>45917</v>
      </c>
      <c r="J234" t="s">
        <v>6430</v>
      </c>
      <c r="K234">
        <v>1975.13</v>
      </c>
      <c r="L234" t="s">
        <v>6431</v>
      </c>
      <c r="M234" s="1">
        <f>_xlfn.XLOOKUP(relatorio_NF[[#This Row],[Número]],'relatorio_NF'!D:D,'relatorio_NF'!U:U)</f>
        <v>45936</v>
      </c>
    </row>
    <row r="235" spans="1:13" x14ac:dyDescent="0.25">
      <c r="A235" t="s">
        <v>11</v>
      </c>
      <c r="B235" t="s">
        <v>46</v>
      </c>
      <c r="C235">
        <v>2335</v>
      </c>
      <c r="D235" t="s">
        <v>201</v>
      </c>
      <c r="E235">
        <v>1</v>
      </c>
      <c r="F235" s="1">
        <v>46936</v>
      </c>
      <c r="G235" t="s">
        <v>13</v>
      </c>
      <c r="H235">
        <v>509477</v>
      </c>
      <c r="I235" s="1">
        <v>45917</v>
      </c>
      <c r="J235" t="s">
        <v>6430</v>
      </c>
      <c r="K235">
        <v>1975.13</v>
      </c>
      <c r="L235" t="s">
        <v>6431</v>
      </c>
      <c r="M235" s="1">
        <f>_xlfn.XLOOKUP(relatorio_NF[[#This Row],[Número]],'relatorio_NF'!D:D,'relatorio_NF'!U:U)</f>
        <v>45936</v>
      </c>
    </row>
    <row r="236" spans="1:13" x14ac:dyDescent="0.25">
      <c r="A236" t="s">
        <v>11</v>
      </c>
      <c r="B236" t="s">
        <v>46</v>
      </c>
      <c r="C236">
        <v>2373</v>
      </c>
      <c r="D236" t="s">
        <v>376</v>
      </c>
      <c r="E236">
        <v>20</v>
      </c>
      <c r="F236" s="1">
        <v>46572</v>
      </c>
      <c r="G236" t="s">
        <v>13</v>
      </c>
      <c r="H236">
        <v>509478</v>
      </c>
      <c r="I236" s="1">
        <v>45917</v>
      </c>
      <c r="J236" t="s">
        <v>6430</v>
      </c>
      <c r="K236">
        <v>1165.8599999999999</v>
      </c>
      <c r="L236" t="s">
        <v>6431</v>
      </c>
      <c r="M236" s="1">
        <f>_xlfn.XLOOKUP(relatorio_NF[[#This Row],[Número]],'relatorio_NF'!D:D,'relatorio_NF'!U:U)</f>
        <v>45936</v>
      </c>
    </row>
    <row r="237" spans="1:13" x14ac:dyDescent="0.25">
      <c r="A237" t="s">
        <v>11</v>
      </c>
      <c r="B237" t="s">
        <v>46</v>
      </c>
      <c r="C237">
        <v>2956</v>
      </c>
      <c r="D237" t="s">
        <v>419</v>
      </c>
      <c r="E237">
        <v>48</v>
      </c>
      <c r="F237" s="1">
        <v>46962</v>
      </c>
      <c r="G237" t="s">
        <v>13</v>
      </c>
      <c r="H237">
        <v>509478</v>
      </c>
      <c r="I237" s="1">
        <v>45917</v>
      </c>
      <c r="J237" t="s">
        <v>6430</v>
      </c>
      <c r="K237">
        <v>1165.8599999999999</v>
      </c>
      <c r="L237" t="s">
        <v>6431</v>
      </c>
      <c r="M237" s="1">
        <f>_xlfn.XLOOKUP(relatorio_NF[[#This Row],[Número]],'relatorio_NF'!D:D,'relatorio_NF'!U:U)</f>
        <v>45936</v>
      </c>
    </row>
    <row r="238" spans="1:13" x14ac:dyDescent="0.25">
      <c r="A238" t="s">
        <v>11</v>
      </c>
      <c r="B238" t="s">
        <v>46</v>
      </c>
      <c r="C238">
        <v>2180</v>
      </c>
      <c r="D238" t="s">
        <v>411</v>
      </c>
      <c r="E238">
        <v>40</v>
      </c>
      <c r="F238" s="1">
        <v>46563</v>
      </c>
      <c r="G238" t="s">
        <v>13</v>
      </c>
      <c r="H238">
        <v>509479</v>
      </c>
      <c r="I238" s="1">
        <v>45917</v>
      </c>
      <c r="J238" t="s">
        <v>6430</v>
      </c>
      <c r="K238">
        <v>44867.08</v>
      </c>
      <c r="L238" t="s">
        <v>6431</v>
      </c>
      <c r="M238" s="1">
        <f>_xlfn.XLOOKUP(relatorio_NF[[#This Row],[Número]],'relatorio_NF'!D:D,'relatorio_NF'!U:U)</f>
        <v>45936</v>
      </c>
    </row>
    <row r="239" spans="1:13" x14ac:dyDescent="0.25">
      <c r="A239" t="s">
        <v>11</v>
      </c>
      <c r="B239" t="s">
        <v>46</v>
      </c>
      <c r="C239">
        <v>2380</v>
      </c>
      <c r="D239" t="s">
        <v>362</v>
      </c>
      <c r="E239">
        <v>1200</v>
      </c>
      <c r="F239" s="1">
        <v>46775</v>
      </c>
      <c r="G239" t="s">
        <v>13</v>
      </c>
      <c r="H239">
        <v>509479</v>
      </c>
      <c r="I239" s="1">
        <v>45917</v>
      </c>
      <c r="J239" t="s">
        <v>6430</v>
      </c>
      <c r="K239">
        <v>44867.08</v>
      </c>
      <c r="L239" t="s">
        <v>6431</v>
      </c>
      <c r="M239" s="1">
        <f>_xlfn.XLOOKUP(relatorio_NF[[#This Row],[Número]],'relatorio_NF'!D:D,'relatorio_NF'!U:U)</f>
        <v>45936</v>
      </c>
    </row>
    <row r="240" spans="1:13" x14ac:dyDescent="0.25">
      <c r="A240" t="s">
        <v>11</v>
      </c>
      <c r="B240" t="s">
        <v>46</v>
      </c>
      <c r="C240">
        <v>2370</v>
      </c>
      <c r="D240" t="s">
        <v>424</v>
      </c>
      <c r="E240">
        <v>20</v>
      </c>
      <c r="F240" s="1">
        <v>46525</v>
      </c>
      <c r="G240" t="s">
        <v>13</v>
      </c>
      <c r="H240">
        <v>509479</v>
      </c>
      <c r="I240" s="1">
        <v>45917</v>
      </c>
      <c r="J240" t="s">
        <v>6430</v>
      </c>
      <c r="K240">
        <v>44867.08</v>
      </c>
      <c r="L240" t="s">
        <v>6431</v>
      </c>
      <c r="M240" s="1">
        <f>_xlfn.XLOOKUP(relatorio_NF[[#This Row],[Número]],'relatorio_NF'!D:D,'relatorio_NF'!U:U)</f>
        <v>45936</v>
      </c>
    </row>
    <row r="241" spans="1:13" x14ac:dyDescent="0.25">
      <c r="A241" t="s">
        <v>11</v>
      </c>
      <c r="B241" t="s">
        <v>46</v>
      </c>
      <c r="C241">
        <v>2332</v>
      </c>
      <c r="D241" t="s">
        <v>365</v>
      </c>
      <c r="E241">
        <v>1</v>
      </c>
      <c r="F241" s="1">
        <v>46862</v>
      </c>
      <c r="G241" t="s">
        <v>13</v>
      </c>
      <c r="H241">
        <v>509479</v>
      </c>
      <c r="I241" s="1">
        <v>45917</v>
      </c>
      <c r="J241" t="s">
        <v>6430</v>
      </c>
      <c r="K241">
        <v>44867.08</v>
      </c>
      <c r="L241" t="s">
        <v>6431</v>
      </c>
      <c r="M241" s="1">
        <f>_xlfn.XLOOKUP(relatorio_NF[[#This Row],[Número]],'relatorio_NF'!D:D,'relatorio_NF'!U:U)</f>
        <v>45936</v>
      </c>
    </row>
    <row r="242" spans="1:13" x14ac:dyDescent="0.25">
      <c r="A242" t="s">
        <v>11</v>
      </c>
      <c r="B242" t="s">
        <v>46</v>
      </c>
      <c r="C242">
        <v>2333</v>
      </c>
      <c r="D242" t="s">
        <v>413</v>
      </c>
      <c r="E242">
        <v>9</v>
      </c>
      <c r="F242" s="1"/>
      <c r="G242" t="s">
        <v>13</v>
      </c>
      <c r="H242">
        <v>509479</v>
      </c>
      <c r="I242" s="1">
        <v>45917</v>
      </c>
      <c r="J242" t="s">
        <v>6430</v>
      </c>
      <c r="K242">
        <v>44867.08</v>
      </c>
      <c r="L242" t="s">
        <v>6431</v>
      </c>
      <c r="M242" s="1">
        <f>_xlfn.XLOOKUP(relatorio_NF[[#This Row],[Número]],'relatorio_NF'!D:D,'relatorio_NF'!U:U)</f>
        <v>45936</v>
      </c>
    </row>
    <row r="243" spans="1:13" x14ac:dyDescent="0.25">
      <c r="A243" t="s">
        <v>11</v>
      </c>
      <c r="B243" t="s">
        <v>46</v>
      </c>
      <c r="C243">
        <v>2337</v>
      </c>
      <c r="D243" t="s">
        <v>367</v>
      </c>
      <c r="E243">
        <v>50</v>
      </c>
      <c r="F243" s="1">
        <v>46945</v>
      </c>
      <c r="G243" t="s">
        <v>13</v>
      </c>
      <c r="H243">
        <v>509479</v>
      </c>
      <c r="I243" s="1">
        <v>45917</v>
      </c>
      <c r="J243" t="s">
        <v>6430</v>
      </c>
      <c r="K243">
        <v>44867.08</v>
      </c>
      <c r="L243" t="s">
        <v>6431</v>
      </c>
      <c r="M243" s="1">
        <f>_xlfn.XLOOKUP(relatorio_NF[[#This Row],[Número]],'relatorio_NF'!D:D,'relatorio_NF'!U:U)</f>
        <v>45936</v>
      </c>
    </row>
    <row r="244" spans="1:13" x14ac:dyDescent="0.25">
      <c r="A244" t="s">
        <v>11</v>
      </c>
      <c r="B244" t="s">
        <v>46</v>
      </c>
      <c r="C244">
        <v>2248</v>
      </c>
      <c r="D244" t="s">
        <v>370</v>
      </c>
      <c r="E244">
        <v>36</v>
      </c>
      <c r="F244" s="1">
        <v>46910</v>
      </c>
      <c r="G244" t="s">
        <v>13</v>
      </c>
      <c r="H244">
        <v>509479</v>
      </c>
      <c r="I244" s="1">
        <v>45917</v>
      </c>
      <c r="J244" t="s">
        <v>6430</v>
      </c>
      <c r="K244">
        <v>44867.08</v>
      </c>
      <c r="L244" t="s">
        <v>6431</v>
      </c>
      <c r="M244" s="1">
        <f>_xlfn.XLOOKUP(relatorio_NF[[#This Row],[Número]],'relatorio_NF'!D:D,'relatorio_NF'!U:U)</f>
        <v>45936</v>
      </c>
    </row>
    <row r="245" spans="1:13" x14ac:dyDescent="0.25">
      <c r="A245" t="s">
        <v>11</v>
      </c>
      <c r="B245" t="s">
        <v>46</v>
      </c>
      <c r="C245">
        <v>2241</v>
      </c>
      <c r="D245" t="s">
        <v>339</v>
      </c>
      <c r="E245">
        <v>60</v>
      </c>
      <c r="F245" s="1">
        <v>46630</v>
      </c>
      <c r="G245" t="s">
        <v>13</v>
      </c>
      <c r="H245">
        <v>509480</v>
      </c>
      <c r="I245" s="1">
        <v>45917</v>
      </c>
      <c r="J245" t="s">
        <v>6430</v>
      </c>
      <c r="K245">
        <v>19713.2</v>
      </c>
      <c r="L245" t="s">
        <v>6431</v>
      </c>
      <c r="M245" s="1">
        <f>_xlfn.XLOOKUP(relatorio_NF[[#This Row],[Número]],'relatorio_NF'!D:D,'relatorio_NF'!U:U)</f>
        <v>45929</v>
      </c>
    </row>
    <row r="246" spans="1:13" x14ac:dyDescent="0.25">
      <c r="A246" t="s">
        <v>11</v>
      </c>
      <c r="B246" t="s">
        <v>46</v>
      </c>
      <c r="C246">
        <v>2240</v>
      </c>
      <c r="D246" t="s">
        <v>381</v>
      </c>
      <c r="E246">
        <v>96</v>
      </c>
      <c r="F246" s="1">
        <v>46431</v>
      </c>
      <c r="G246" t="s">
        <v>13</v>
      </c>
      <c r="H246">
        <v>509480</v>
      </c>
      <c r="I246" s="1">
        <v>45917</v>
      </c>
      <c r="J246" t="s">
        <v>6430</v>
      </c>
      <c r="K246">
        <v>19713.2</v>
      </c>
      <c r="L246" t="s">
        <v>6431</v>
      </c>
      <c r="M246" s="1">
        <f>_xlfn.XLOOKUP(relatorio_NF[[#This Row],[Número]],'relatorio_NF'!D:D,'relatorio_NF'!U:U)</f>
        <v>45929</v>
      </c>
    </row>
    <row r="247" spans="1:13" x14ac:dyDescent="0.25">
      <c r="A247" t="s">
        <v>11</v>
      </c>
      <c r="B247" t="s">
        <v>46</v>
      </c>
      <c r="C247">
        <v>2209</v>
      </c>
      <c r="D247" t="s">
        <v>383</v>
      </c>
      <c r="E247">
        <v>4</v>
      </c>
      <c r="F247" s="1">
        <v>46584</v>
      </c>
      <c r="G247" t="s">
        <v>13</v>
      </c>
      <c r="H247">
        <v>509480</v>
      </c>
      <c r="I247" s="1">
        <v>45917</v>
      </c>
      <c r="J247" t="s">
        <v>6430</v>
      </c>
      <c r="K247">
        <v>19713.2</v>
      </c>
      <c r="L247" t="s">
        <v>6431</v>
      </c>
      <c r="M247" s="1">
        <f>_xlfn.XLOOKUP(relatorio_NF[[#This Row],[Número]],'relatorio_NF'!D:D,'relatorio_NF'!U:U)</f>
        <v>45929</v>
      </c>
    </row>
    <row r="248" spans="1:13" x14ac:dyDescent="0.25">
      <c r="A248" t="s">
        <v>11</v>
      </c>
      <c r="B248" t="s">
        <v>46</v>
      </c>
      <c r="C248">
        <v>2956</v>
      </c>
      <c r="D248" t="s">
        <v>419</v>
      </c>
      <c r="E248">
        <v>48</v>
      </c>
      <c r="F248" s="1">
        <v>46962</v>
      </c>
      <c r="G248" t="s">
        <v>13</v>
      </c>
      <c r="H248">
        <v>509480</v>
      </c>
      <c r="I248" s="1">
        <v>45917</v>
      </c>
      <c r="J248" t="s">
        <v>6430</v>
      </c>
      <c r="K248">
        <v>19713.2</v>
      </c>
      <c r="L248" t="s">
        <v>6431</v>
      </c>
      <c r="M248" s="1">
        <f>_xlfn.XLOOKUP(relatorio_NF[[#This Row],[Número]],'relatorio_NF'!D:D,'relatorio_NF'!U:U)</f>
        <v>45929</v>
      </c>
    </row>
    <row r="249" spans="1:13" x14ac:dyDescent="0.25">
      <c r="A249" t="s">
        <v>11</v>
      </c>
      <c r="B249" t="s">
        <v>46</v>
      </c>
      <c r="C249">
        <v>2958</v>
      </c>
      <c r="D249" t="s">
        <v>427</v>
      </c>
      <c r="E249">
        <v>96</v>
      </c>
      <c r="F249" s="1">
        <v>46914</v>
      </c>
      <c r="G249" t="s">
        <v>13</v>
      </c>
      <c r="H249">
        <v>509480</v>
      </c>
      <c r="I249" s="1">
        <v>45917</v>
      </c>
      <c r="J249" t="s">
        <v>6430</v>
      </c>
      <c r="K249">
        <v>19713.2</v>
      </c>
      <c r="L249" t="s">
        <v>6431</v>
      </c>
      <c r="M249" s="1">
        <f>_xlfn.XLOOKUP(relatorio_NF[[#This Row],[Número]],'relatorio_NF'!D:D,'relatorio_NF'!U:U)</f>
        <v>45929</v>
      </c>
    </row>
    <row r="250" spans="1:13" x14ac:dyDescent="0.25">
      <c r="A250" t="s">
        <v>11</v>
      </c>
      <c r="B250" t="s">
        <v>46</v>
      </c>
      <c r="C250">
        <v>3551</v>
      </c>
      <c r="D250" t="s">
        <v>430</v>
      </c>
      <c r="E250">
        <v>4</v>
      </c>
      <c r="F250" s="1">
        <v>46450</v>
      </c>
      <c r="G250" t="s">
        <v>13</v>
      </c>
      <c r="H250">
        <v>509480</v>
      </c>
      <c r="I250" s="1">
        <v>45917</v>
      </c>
      <c r="J250" t="s">
        <v>6430</v>
      </c>
      <c r="K250">
        <v>19713.2</v>
      </c>
      <c r="L250" t="s">
        <v>6431</v>
      </c>
      <c r="M250" s="1">
        <f>_xlfn.XLOOKUP(relatorio_NF[[#This Row],[Número]],'relatorio_NF'!D:D,'relatorio_NF'!U:U)</f>
        <v>45929</v>
      </c>
    </row>
    <row r="251" spans="1:13" x14ac:dyDescent="0.25">
      <c r="A251" t="s">
        <v>11</v>
      </c>
      <c r="B251" t="s">
        <v>46</v>
      </c>
      <c r="C251">
        <v>3286</v>
      </c>
      <c r="D251" t="s">
        <v>433</v>
      </c>
      <c r="E251">
        <v>4</v>
      </c>
      <c r="F251" s="1">
        <v>46824</v>
      </c>
      <c r="G251" t="s">
        <v>13</v>
      </c>
      <c r="H251">
        <v>509480</v>
      </c>
      <c r="I251" s="1">
        <v>45917</v>
      </c>
      <c r="J251" t="s">
        <v>6430</v>
      </c>
      <c r="K251">
        <v>19713.2</v>
      </c>
      <c r="L251" t="s">
        <v>6431</v>
      </c>
      <c r="M251" s="1">
        <f>_xlfn.XLOOKUP(relatorio_NF[[#This Row],[Número]],'relatorio_NF'!D:D,'relatorio_NF'!U:U)</f>
        <v>45929</v>
      </c>
    </row>
    <row r="252" spans="1:13" x14ac:dyDescent="0.25">
      <c r="A252" t="s">
        <v>11</v>
      </c>
      <c r="B252" t="s">
        <v>46</v>
      </c>
      <c r="C252">
        <v>3345</v>
      </c>
      <c r="D252" t="s">
        <v>402</v>
      </c>
      <c r="E252">
        <v>4</v>
      </c>
      <c r="F252" s="1">
        <v>46839</v>
      </c>
      <c r="G252" t="s">
        <v>13</v>
      </c>
      <c r="H252">
        <v>509480</v>
      </c>
      <c r="I252" s="1">
        <v>45917</v>
      </c>
      <c r="J252" t="s">
        <v>6430</v>
      </c>
      <c r="K252">
        <v>19713.2</v>
      </c>
      <c r="L252" t="s">
        <v>6431</v>
      </c>
      <c r="M252" s="1">
        <f>_xlfn.XLOOKUP(relatorio_NF[[#This Row],[Número]],'relatorio_NF'!D:D,'relatorio_NF'!U:U)</f>
        <v>45929</v>
      </c>
    </row>
    <row r="253" spans="1:13" x14ac:dyDescent="0.25">
      <c r="A253" t="s">
        <v>11</v>
      </c>
      <c r="B253" t="s">
        <v>46</v>
      </c>
      <c r="C253">
        <v>3547</v>
      </c>
      <c r="D253" t="s">
        <v>345</v>
      </c>
      <c r="E253">
        <v>12</v>
      </c>
      <c r="F253" s="1">
        <v>46920</v>
      </c>
      <c r="G253" t="s">
        <v>13</v>
      </c>
      <c r="H253">
        <v>509481</v>
      </c>
      <c r="I253" s="1">
        <v>45917</v>
      </c>
      <c r="J253" t="s">
        <v>6430</v>
      </c>
      <c r="K253">
        <v>3767.64</v>
      </c>
      <c r="L253" t="s">
        <v>6431</v>
      </c>
      <c r="M253" s="1">
        <f>_xlfn.XLOOKUP(relatorio_NF[[#This Row],[Número]],'relatorio_NF'!D:D,'relatorio_NF'!U:U)</f>
        <v>45918</v>
      </c>
    </row>
    <row r="254" spans="1:13" x14ac:dyDescent="0.25">
      <c r="A254" t="s">
        <v>11</v>
      </c>
      <c r="B254" t="s">
        <v>46</v>
      </c>
      <c r="C254">
        <v>2180</v>
      </c>
      <c r="D254" t="s">
        <v>411</v>
      </c>
      <c r="E254">
        <v>20</v>
      </c>
      <c r="F254" s="1">
        <v>46563</v>
      </c>
      <c r="G254" t="s">
        <v>13</v>
      </c>
      <c r="H254">
        <v>509482</v>
      </c>
      <c r="I254" s="1">
        <v>45917</v>
      </c>
      <c r="J254" t="s">
        <v>6430</v>
      </c>
      <c r="K254">
        <v>4009.97</v>
      </c>
      <c r="L254" t="s">
        <v>6431</v>
      </c>
      <c r="M254" s="1">
        <f>_xlfn.XLOOKUP(relatorio_NF[[#This Row],[Número]],'relatorio_NF'!D:D,'relatorio_NF'!U:U)</f>
        <v>45936</v>
      </c>
    </row>
    <row r="255" spans="1:13" x14ac:dyDescent="0.25">
      <c r="A255" t="s">
        <v>11</v>
      </c>
      <c r="B255" t="s">
        <v>46</v>
      </c>
      <c r="C255">
        <v>2221</v>
      </c>
      <c r="D255" t="s">
        <v>405</v>
      </c>
      <c r="E255">
        <v>4</v>
      </c>
      <c r="F255" s="1">
        <v>46613</v>
      </c>
      <c r="G255" t="s">
        <v>13</v>
      </c>
      <c r="H255">
        <v>509482</v>
      </c>
      <c r="I255" s="1">
        <v>45917</v>
      </c>
      <c r="J255" t="s">
        <v>6430</v>
      </c>
      <c r="K255">
        <v>4009.97</v>
      </c>
      <c r="L255" t="s">
        <v>6431</v>
      </c>
      <c r="M255" s="1">
        <f>_xlfn.XLOOKUP(relatorio_NF[[#This Row],[Número]],'relatorio_NF'!D:D,'relatorio_NF'!U:U)</f>
        <v>45936</v>
      </c>
    </row>
    <row r="256" spans="1:13" x14ac:dyDescent="0.25">
      <c r="A256" t="s">
        <v>11</v>
      </c>
      <c r="B256" t="s">
        <v>46</v>
      </c>
      <c r="C256">
        <v>2333</v>
      </c>
      <c r="D256" t="s">
        <v>413</v>
      </c>
      <c r="E256">
        <v>1</v>
      </c>
      <c r="F256" s="1"/>
      <c r="G256" t="s">
        <v>13</v>
      </c>
      <c r="H256">
        <v>509482</v>
      </c>
      <c r="I256" s="1">
        <v>45917</v>
      </c>
      <c r="J256" t="s">
        <v>6430</v>
      </c>
      <c r="K256">
        <v>4009.97</v>
      </c>
      <c r="L256" t="s">
        <v>6431</v>
      </c>
      <c r="M256" s="1">
        <f>_xlfn.XLOOKUP(relatorio_NF[[#This Row],[Número]],'relatorio_NF'!D:D,'relatorio_NF'!U:U)</f>
        <v>45936</v>
      </c>
    </row>
    <row r="257" spans="1:13" x14ac:dyDescent="0.25">
      <c r="A257" t="s">
        <v>11</v>
      </c>
      <c r="B257" t="s">
        <v>46</v>
      </c>
      <c r="C257">
        <v>2335</v>
      </c>
      <c r="D257" t="s">
        <v>201</v>
      </c>
      <c r="E257">
        <v>1</v>
      </c>
      <c r="F257" s="1">
        <v>46936</v>
      </c>
      <c r="G257" t="s">
        <v>13</v>
      </c>
      <c r="H257">
        <v>509482</v>
      </c>
      <c r="I257" s="1">
        <v>45917</v>
      </c>
      <c r="J257" t="s">
        <v>6430</v>
      </c>
      <c r="K257">
        <v>4009.97</v>
      </c>
      <c r="L257" t="s">
        <v>6431</v>
      </c>
      <c r="M257" s="1">
        <f>_xlfn.XLOOKUP(relatorio_NF[[#This Row],[Número]],'relatorio_NF'!D:D,'relatorio_NF'!U:U)</f>
        <v>45936</v>
      </c>
    </row>
    <row r="258" spans="1:13" x14ac:dyDescent="0.25">
      <c r="A258" t="s">
        <v>11</v>
      </c>
      <c r="B258" t="s">
        <v>46</v>
      </c>
      <c r="C258">
        <v>2337</v>
      </c>
      <c r="D258" t="s">
        <v>367</v>
      </c>
      <c r="E258">
        <v>1</v>
      </c>
      <c r="F258" s="1">
        <v>46946</v>
      </c>
      <c r="G258" t="s">
        <v>13</v>
      </c>
      <c r="H258">
        <v>509482</v>
      </c>
      <c r="I258" s="1">
        <v>45917</v>
      </c>
      <c r="J258" t="s">
        <v>6430</v>
      </c>
      <c r="K258">
        <v>4009.97</v>
      </c>
      <c r="L258" t="s">
        <v>6431</v>
      </c>
      <c r="M258" s="1">
        <f>_xlfn.XLOOKUP(relatorio_NF[[#This Row],[Número]],'relatorio_NF'!D:D,'relatorio_NF'!U:U)</f>
        <v>45936</v>
      </c>
    </row>
    <row r="259" spans="1:13" x14ac:dyDescent="0.25">
      <c r="A259" t="s">
        <v>11</v>
      </c>
      <c r="B259" t="s">
        <v>46</v>
      </c>
      <c r="C259">
        <v>2248</v>
      </c>
      <c r="D259" t="s">
        <v>370</v>
      </c>
      <c r="E259">
        <v>36</v>
      </c>
      <c r="F259" s="1">
        <v>46910</v>
      </c>
      <c r="G259" t="s">
        <v>13</v>
      </c>
      <c r="H259">
        <v>509482</v>
      </c>
      <c r="I259" s="1">
        <v>45917</v>
      </c>
      <c r="J259" t="s">
        <v>6430</v>
      </c>
      <c r="K259">
        <v>4009.97</v>
      </c>
      <c r="L259" t="s">
        <v>6431</v>
      </c>
      <c r="M259" s="1">
        <f>_xlfn.XLOOKUP(relatorio_NF[[#This Row],[Número]],'relatorio_NF'!D:D,'relatorio_NF'!U:U)</f>
        <v>45936</v>
      </c>
    </row>
    <row r="260" spans="1:13" x14ac:dyDescent="0.25">
      <c r="A260" t="s">
        <v>11</v>
      </c>
      <c r="B260" t="s">
        <v>46</v>
      </c>
      <c r="C260">
        <v>2241</v>
      </c>
      <c r="D260" t="s">
        <v>339</v>
      </c>
      <c r="E260">
        <v>6</v>
      </c>
      <c r="F260" s="1">
        <v>46630</v>
      </c>
      <c r="G260" t="s">
        <v>13</v>
      </c>
      <c r="H260">
        <v>509483</v>
      </c>
      <c r="I260" s="1">
        <v>45917</v>
      </c>
      <c r="J260" t="s">
        <v>6430</v>
      </c>
      <c r="K260">
        <v>12749.88</v>
      </c>
      <c r="L260" t="s">
        <v>6431</v>
      </c>
      <c r="M260" s="1">
        <f>_xlfn.XLOOKUP(relatorio_NF[[#This Row],[Número]],'relatorio_NF'!D:D,'relatorio_NF'!U:U)</f>
        <v>45929</v>
      </c>
    </row>
    <row r="261" spans="1:13" x14ac:dyDescent="0.25">
      <c r="A261" t="s">
        <v>11</v>
      </c>
      <c r="B261" t="s">
        <v>46</v>
      </c>
      <c r="C261">
        <v>2240</v>
      </c>
      <c r="D261" t="s">
        <v>381</v>
      </c>
      <c r="E261">
        <v>12</v>
      </c>
      <c r="F261" s="1">
        <v>46431</v>
      </c>
      <c r="G261" t="s">
        <v>13</v>
      </c>
      <c r="H261">
        <v>509483</v>
      </c>
      <c r="I261" s="1">
        <v>45917</v>
      </c>
      <c r="J261" t="s">
        <v>6430</v>
      </c>
      <c r="K261">
        <v>12749.88</v>
      </c>
      <c r="L261" t="s">
        <v>6431</v>
      </c>
      <c r="M261" s="1">
        <f>_xlfn.XLOOKUP(relatorio_NF[[#This Row],[Número]],'relatorio_NF'!D:D,'relatorio_NF'!U:U)</f>
        <v>45929</v>
      </c>
    </row>
    <row r="262" spans="1:13" x14ac:dyDescent="0.25">
      <c r="A262" t="s">
        <v>11</v>
      </c>
      <c r="B262" t="s">
        <v>46</v>
      </c>
      <c r="C262">
        <v>2958</v>
      </c>
      <c r="D262" t="s">
        <v>427</v>
      </c>
      <c r="E262">
        <v>24</v>
      </c>
      <c r="F262" s="1">
        <v>46914</v>
      </c>
      <c r="G262" t="s">
        <v>13</v>
      </c>
      <c r="H262">
        <v>509483</v>
      </c>
      <c r="I262" s="1">
        <v>45917</v>
      </c>
      <c r="J262" t="s">
        <v>6430</v>
      </c>
      <c r="K262">
        <v>12749.88</v>
      </c>
      <c r="L262" t="s">
        <v>6431</v>
      </c>
      <c r="M262" s="1">
        <f>_xlfn.XLOOKUP(relatorio_NF[[#This Row],[Número]],'relatorio_NF'!D:D,'relatorio_NF'!U:U)</f>
        <v>45929</v>
      </c>
    </row>
    <row r="263" spans="1:13" x14ac:dyDescent="0.25">
      <c r="A263" t="s">
        <v>11</v>
      </c>
      <c r="B263" t="s">
        <v>46</v>
      </c>
      <c r="C263">
        <v>3551</v>
      </c>
      <c r="D263" t="s">
        <v>430</v>
      </c>
      <c r="E263">
        <v>4</v>
      </c>
      <c r="F263" s="1">
        <v>46450</v>
      </c>
      <c r="G263" t="s">
        <v>13</v>
      </c>
      <c r="H263">
        <v>509483</v>
      </c>
      <c r="I263" s="1">
        <v>45917</v>
      </c>
      <c r="J263" t="s">
        <v>6430</v>
      </c>
      <c r="K263">
        <v>12749.88</v>
      </c>
      <c r="L263" t="s">
        <v>6431</v>
      </c>
      <c r="M263" s="1">
        <f>_xlfn.XLOOKUP(relatorio_NF[[#This Row],[Número]],'relatorio_NF'!D:D,'relatorio_NF'!U:U)</f>
        <v>45929</v>
      </c>
    </row>
    <row r="264" spans="1:13" x14ac:dyDescent="0.25">
      <c r="A264" t="s">
        <v>11</v>
      </c>
      <c r="B264" t="s">
        <v>46</v>
      </c>
      <c r="C264">
        <v>3561</v>
      </c>
      <c r="D264" t="s">
        <v>396</v>
      </c>
      <c r="E264">
        <v>4</v>
      </c>
      <c r="F264" s="1">
        <v>46897</v>
      </c>
      <c r="G264" t="s">
        <v>13</v>
      </c>
      <c r="H264">
        <v>509483</v>
      </c>
      <c r="I264" s="1">
        <v>45917</v>
      </c>
      <c r="J264" t="s">
        <v>6430</v>
      </c>
      <c r="K264">
        <v>12749.88</v>
      </c>
      <c r="L264" t="s">
        <v>6431</v>
      </c>
      <c r="M264" s="1">
        <f>_xlfn.XLOOKUP(relatorio_NF[[#This Row],[Número]],'relatorio_NF'!D:D,'relatorio_NF'!U:U)</f>
        <v>45929</v>
      </c>
    </row>
    <row r="265" spans="1:13" x14ac:dyDescent="0.25">
      <c r="A265" t="s">
        <v>11</v>
      </c>
      <c r="B265" t="s">
        <v>46</v>
      </c>
      <c r="C265">
        <v>3286</v>
      </c>
      <c r="D265" t="s">
        <v>433</v>
      </c>
      <c r="E265">
        <v>4</v>
      </c>
      <c r="F265" s="1">
        <v>46824</v>
      </c>
      <c r="G265" t="s">
        <v>13</v>
      </c>
      <c r="H265">
        <v>509483</v>
      </c>
      <c r="I265" s="1">
        <v>45917</v>
      </c>
      <c r="J265" t="s">
        <v>6430</v>
      </c>
      <c r="K265">
        <v>12749.88</v>
      </c>
      <c r="L265" t="s">
        <v>6431</v>
      </c>
      <c r="M265" s="1">
        <f>_xlfn.XLOOKUP(relatorio_NF[[#This Row],[Número]],'relatorio_NF'!D:D,'relatorio_NF'!U:U)</f>
        <v>45929</v>
      </c>
    </row>
    <row r="266" spans="1:13" x14ac:dyDescent="0.25">
      <c r="A266" t="s">
        <v>11</v>
      </c>
      <c r="B266" t="s">
        <v>46</v>
      </c>
      <c r="C266">
        <v>3345</v>
      </c>
      <c r="D266" t="s">
        <v>402</v>
      </c>
      <c r="E266">
        <v>4</v>
      </c>
      <c r="F266" s="1">
        <v>46839</v>
      </c>
      <c r="G266" t="s">
        <v>13</v>
      </c>
      <c r="H266">
        <v>509483</v>
      </c>
      <c r="I266" s="1">
        <v>45917</v>
      </c>
      <c r="J266" t="s">
        <v>6430</v>
      </c>
      <c r="K266">
        <v>12749.88</v>
      </c>
      <c r="L266" t="s">
        <v>6431</v>
      </c>
      <c r="M266" s="1">
        <f>_xlfn.XLOOKUP(relatorio_NF[[#This Row],[Número]],'relatorio_NF'!D:D,'relatorio_NF'!U:U)</f>
        <v>45929</v>
      </c>
    </row>
    <row r="267" spans="1:13" x14ac:dyDescent="0.25">
      <c r="A267" t="s">
        <v>11</v>
      </c>
      <c r="B267" t="s">
        <v>46</v>
      </c>
      <c r="C267">
        <v>3547</v>
      </c>
      <c r="D267" t="s">
        <v>345</v>
      </c>
      <c r="E267">
        <v>4</v>
      </c>
      <c r="F267" s="1">
        <v>46920</v>
      </c>
      <c r="G267" t="s">
        <v>13</v>
      </c>
      <c r="H267">
        <v>509483</v>
      </c>
      <c r="I267" s="1">
        <v>45917</v>
      </c>
      <c r="J267" t="s">
        <v>6430</v>
      </c>
      <c r="K267">
        <v>12749.88</v>
      </c>
      <c r="L267" t="s">
        <v>6431</v>
      </c>
      <c r="M267" s="1">
        <f>_xlfn.XLOOKUP(relatorio_NF[[#This Row],[Número]],'relatorio_NF'!D:D,'relatorio_NF'!U:U)</f>
        <v>45929</v>
      </c>
    </row>
    <row r="268" spans="1:13" x14ac:dyDescent="0.25">
      <c r="A268" t="s">
        <v>11</v>
      </c>
      <c r="B268" t="s">
        <v>46</v>
      </c>
      <c r="C268">
        <v>3399</v>
      </c>
      <c r="D268" t="s">
        <v>342</v>
      </c>
      <c r="E268">
        <v>4</v>
      </c>
      <c r="F268" s="1">
        <v>46234</v>
      </c>
      <c r="G268" t="s">
        <v>13</v>
      </c>
      <c r="H268">
        <v>509484</v>
      </c>
      <c r="I268" s="1">
        <v>45917</v>
      </c>
      <c r="J268" t="s">
        <v>6430</v>
      </c>
      <c r="K268">
        <v>2218.2399999999998</v>
      </c>
      <c r="L268" t="s">
        <v>6431</v>
      </c>
      <c r="M268" s="1" t="str">
        <f>_xlfn.XLOOKUP(relatorio_NF[[#This Row],[Número]],'relatorio_NF'!D:D,'relatorio_NF'!U:U)</f>
        <v xml:space="preserve"> </v>
      </c>
    </row>
    <row r="269" spans="1:13" x14ac:dyDescent="0.25">
      <c r="A269" t="s">
        <v>11</v>
      </c>
      <c r="B269" t="s">
        <v>46</v>
      </c>
      <c r="C269">
        <v>2174</v>
      </c>
      <c r="D269" t="s">
        <v>354</v>
      </c>
      <c r="E269">
        <v>320</v>
      </c>
      <c r="F269" s="1">
        <v>46466</v>
      </c>
      <c r="G269" t="s">
        <v>13</v>
      </c>
      <c r="H269">
        <v>509485</v>
      </c>
      <c r="I269" s="1">
        <v>45917</v>
      </c>
      <c r="J269" t="s">
        <v>6430</v>
      </c>
      <c r="K269">
        <v>9201.19</v>
      </c>
      <c r="L269" t="s">
        <v>6431</v>
      </c>
      <c r="M269" s="1">
        <f>_xlfn.XLOOKUP(relatorio_NF[[#This Row],[Número]],'relatorio_NF'!D:D,'relatorio_NF'!U:U)</f>
        <v>45930</v>
      </c>
    </row>
    <row r="270" spans="1:13" x14ac:dyDescent="0.25">
      <c r="A270" t="s">
        <v>11</v>
      </c>
      <c r="B270" t="s">
        <v>46</v>
      </c>
      <c r="C270">
        <v>2175</v>
      </c>
      <c r="D270" t="s">
        <v>357</v>
      </c>
      <c r="E270">
        <v>760</v>
      </c>
      <c r="F270" s="1">
        <v>46579</v>
      </c>
      <c r="G270" t="s">
        <v>13</v>
      </c>
      <c r="H270">
        <v>509485</v>
      </c>
      <c r="I270" s="1">
        <v>45917</v>
      </c>
      <c r="J270" t="s">
        <v>6430</v>
      </c>
      <c r="K270">
        <v>9201.19</v>
      </c>
      <c r="L270" t="s">
        <v>6431</v>
      </c>
      <c r="M270" s="1">
        <f>_xlfn.XLOOKUP(relatorio_NF[[#This Row],[Número]],'relatorio_NF'!D:D,'relatorio_NF'!U:U)</f>
        <v>45930</v>
      </c>
    </row>
    <row r="271" spans="1:13" x14ac:dyDescent="0.25">
      <c r="A271" t="s">
        <v>11</v>
      </c>
      <c r="B271" t="s">
        <v>46</v>
      </c>
      <c r="C271">
        <v>2250</v>
      </c>
      <c r="D271" t="s">
        <v>408</v>
      </c>
      <c r="E271">
        <v>18</v>
      </c>
      <c r="F271" s="1">
        <v>46942</v>
      </c>
      <c r="G271" t="s">
        <v>13</v>
      </c>
      <c r="H271">
        <v>509485</v>
      </c>
      <c r="I271" s="1">
        <v>45917</v>
      </c>
      <c r="J271" t="s">
        <v>6430</v>
      </c>
      <c r="K271">
        <v>9201.19</v>
      </c>
      <c r="L271" t="s">
        <v>6431</v>
      </c>
      <c r="M271" s="1">
        <f>_xlfn.XLOOKUP(relatorio_NF[[#This Row],[Número]],'relatorio_NF'!D:D,'relatorio_NF'!U:U)</f>
        <v>45930</v>
      </c>
    </row>
    <row r="272" spans="1:13" x14ac:dyDescent="0.25">
      <c r="A272" t="s">
        <v>11</v>
      </c>
      <c r="B272" t="s">
        <v>46</v>
      </c>
      <c r="C272">
        <v>2337</v>
      </c>
      <c r="D272" t="s">
        <v>367</v>
      </c>
      <c r="E272">
        <v>1</v>
      </c>
      <c r="F272" s="1">
        <v>46946</v>
      </c>
      <c r="G272" t="s">
        <v>13</v>
      </c>
      <c r="H272">
        <v>509485</v>
      </c>
      <c r="I272" s="1">
        <v>45917</v>
      </c>
      <c r="J272" t="s">
        <v>6430</v>
      </c>
      <c r="K272">
        <v>9201.19</v>
      </c>
      <c r="L272" t="s">
        <v>6431</v>
      </c>
      <c r="M272" s="1">
        <f>_xlfn.XLOOKUP(relatorio_NF[[#This Row],[Número]],'relatorio_NF'!D:D,'relatorio_NF'!U:U)</f>
        <v>45930</v>
      </c>
    </row>
    <row r="273" spans="1:13" x14ac:dyDescent="0.25">
      <c r="A273" t="s">
        <v>11</v>
      </c>
      <c r="B273" t="s">
        <v>46</v>
      </c>
      <c r="C273">
        <v>2240</v>
      </c>
      <c r="D273" t="s">
        <v>381</v>
      </c>
      <c r="E273">
        <v>12</v>
      </c>
      <c r="F273" s="1">
        <v>46431</v>
      </c>
      <c r="G273" t="s">
        <v>13</v>
      </c>
      <c r="H273">
        <v>509486</v>
      </c>
      <c r="I273" s="1">
        <v>45917</v>
      </c>
      <c r="J273" t="s">
        <v>6430</v>
      </c>
      <c r="K273">
        <v>23517.14</v>
      </c>
      <c r="L273" t="s">
        <v>6431</v>
      </c>
      <c r="M273" s="1">
        <f>_xlfn.XLOOKUP(relatorio_NF[[#This Row],[Número]],'relatorio_NF'!D:D,'relatorio_NF'!U:U)</f>
        <v>45936</v>
      </c>
    </row>
    <row r="274" spans="1:13" x14ac:dyDescent="0.25">
      <c r="A274" t="s">
        <v>11</v>
      </c>
      <c r="B274" t="s">
        <v>46</v>
      </c>
      <c r="C274">
        <v>2373</v>
      </c>
      <c r="D274" t="s">
        <v>376</v>
      </c>
      <c r="E274">
        <v>380</v>
      </c>
      <c r="F274" s="1">
        <v>46572</v>
      </c>
      <c r="G274" t="s">
        <v>13</v>
      </c>
      <c r="H274">
        <v>509486</v>
      </c>
      <c r="I274" s="1">
        <v>45917</v>
      </c>
      <c r="J274" t="s">
        <v>6430</v>
      </c>
      <c r="K274">
        <v>23517.14</v>
      </c>
      <c r="L274" t="s">
        <v>6431</v>
      </c>
      <c r="M274" s="1">
        <f>_xlfn.XLOOKUP(relatorio_NF[[#This Row],[Número]],'relatorio_NF'!D:D,'relatorio_NF'!U:U)</f>
        <v>45936</v>
      </c>
    </row>
    <row r="275" spans="1:13" x14ac:dyDescent="0.25">
      <c r="A275" t="s">
        <v>11</v>
      </c>
      <c r="B275" t="s">
        <v>46</v>
      </c>
      <c r="C275">
        <v>3547</v>
      </c>
      <c r="D275" t="s">
        <v>345</v>
      </c>
      <c r="E275">
        <v>36</v>
      </c>
      <c r="F275" s="1">
        <v>46924</v>
      </c>
      <c r="G275" t="s">
        <v>13</v>
      </c>
      <c r="H275">
        <v>509486</v>
      </c>
      <c r="I275" s="1">
        <v>45917</v>
      </c>
      <c r="J275" t="s">
        <v>6430</v>
      </c>
      <c r="K275">
        <v>23517.14</v>
      </c>
      <c r="L275" t="s">
        <v>6431</v>
      </c>
      <c r="M275" s="1">
        <f>_xlfn.XLOOKUP(relatorio_NF[[#This Row],[Número]],'relatorio_NF'!D:D,'relatorio_NF'!U:U)</f>
        <v>45936</v>
      </c>
    </row>
    <row r="276" spans="1:13" x14ac:dyDescent="0.25">
      <c r="A276" t="s">
        <v>11</v>
      </c>
      <c r="B276" t="s">
        <v>46</v>
      </c>
      <c r="C276">
        <v>3561</v>
      </c>
      <c r="D276" t="s">
        <v>396</v>
      </c>
      <c r="E276">
        <v>8</v>
      </c>
      <c r="F276" s="1">
        <v>46897</v>
      </c>
      <c r="G276" t="s">
        <v>13</v>
      </c>
      <c r="H276">
        <v>509486</v>
      </c>
      <c r="I276" s="1">
        <v>45917</v>
      </c>
      <c r="J276" t="s">
        <v>6430</v>
      </c>
      <c r="K276">
        <v>23517.14</v>
      </c>
      <c r="L276" t="s">
        <v>6431</v>
      </c>
      <c r="M276" s="1">
        <f>_xlfn.XLOOKUP(relatorio_NF[[#This Row],[Número]],'relatorio_NF'!D:D,'relatorio_NF'!U:U)</f>
        <v>45936</v>
      </c>
    </row>
    <row r="277" spans="1:13" x14ac:dyDescent="0.25">
      <c r="A277" t="s">
        <v>11</v>
      </c>
      <c r="B277" t="s">
        <v>46</v>
      </c>
      <c r="C277">
        <v>2175</v>
      </c>
      <c r="D277" t="s">
        <v>357</v>
      </c>
      <c r="E277">
        <v>200</v>
      </c>
      <c r="F277" s="1">
        <v>46579</v>
      </c>
      <c r="G277" t="s">
        <v>13</v>
      </c>
      <c r="H277">
        <v>509487</v>
      </c>
      <c r="I277" s="1">
        <v>45917</v>
      </c>
      <c r="J277" t="s">
        <v>6430</v>
      </c>
      <c r="K277">
        <v>6224.82</v>
      </c>
      <c r="L277" t="s">
        <v>6431</v>
      </c>
      <c r="M277" s="1">
        <f>_xlfn.XLOOKUP(relatorio_NF[[#This Row],[Número]],'relatorio_NF'!D:D,'relatorio_NF'!U:U)</f>
        <v>45936</v>
      </c>
    </row>
    <row r="278" spans="1:13" x14ac:dyDescent="0.25">
      <c r="A278" t="s">
        <v>11</v>
      </c>
      <c r="B278" t="s">
        <v>46</v>
      </c>
      <c r="C278">
        <v>2176</v>
      </c>
      <c r="D278" t="s">
        <v>351</v>
      </c>
      <c r="E278">
        <v>60</v>
      </c>
      <c r="F278" s="1">
        <v>46474</v>
      </c>
      <c r="G278" t="s">
        <v>13</v>
      </c>
      <c r="H278">
        <v>509487</v>
      </c>
      <c r="I278" s="1">
        <v>45917</v>
      </c>
      <c r="J278" t="s">
        <v>6430</v>
      </c>
      <c r="K278">
        <v>6224.82</v>
      </c>
      <c r="L278" t="s">
        <v>6431</v>
      </c>
      <c r="M278" s="1">
        <f>_xlfn.XLOOKUP(relatorio_NF[[#This Row],[Número]],'relatorio_NF'!D:D,'relatorio_NF'!U:U)</f>
        <v>45936</v>
      </c>
    </row>
    <row r="279" spans="1:13" x14ac:dyDescent="0.25">
      <c r="A279" t="s">
        <v>11</v>
      </c>
      <c r="B279" t="s">
        <v>46</v>
      </c>
      <c r="C279">
        <v>2180</v>
      </c>
      <c r="D279" t="s">
        <v>411</v>
      </c>
      <c r="E279">
        <v>180</v>
      </c>
      <c r="F279" s="1">
        <v>46563</v>
      </c>
      <c r="G279" t="s">
        <v>13</v>
      </c>
      <c r="H279">
        <v>509487</v>
      </c>
      <c r="I279" s="1">
        <v>45917</v>
      </c>
      <c r="J279" t="s">
        <v>6430</v>
      </c>
      <c r="K279">
        <v>6224.82</v>
      </c>
      <c r="L279" t="s">
        <v>6431</v>
      </c>
      <c r="M279" s="1">
        <f>_xlfn.XLOOKUP(relatorio_NF[[#This Row],[Número]],'relatorio_NF'!D:D,'relatorio_NF'!U:U)</f>
        <v>45936</v>
      </c>
    </row>
    <row r="280" spans="1:13" x14ac:dyDescent="0.25">
      <c r="A280" t="s">
        <v>11</v>
      </c>
      <c r="B280" t="s">
        <v>46</v>
      </c>
      <c r="C280">
        <v>2335</v>
      </c>
      <c r="D280" t="s">
        <v>201</v>
      </c>
      <c r="E280">
        <v>1</v>
      </c>
      <c r="F280" s="1">
        <v>46936</v>
      </c>
      <c r="G280" t="s">
        <v>13</v>
      </c>
      <c r="H280">
        <v>509487</v>
      </c>
      <c r="I280" s="1">
        <v>45917</v>
      </c>
      <c r="J280" t="s">
        <v>6430</v>
      </c>
      <c r="K280">
        <v>6224.82</v>
      </c>
      <c r="L280" t="s">
        <v>6431</v>
      </c>
      <c r="M280" s="1">
        <f>_xlfn.XLOOKUP(relatorio_NF[[#This Row],[Número]],'relatorio_NF'!D:D,'relatorio_NF'!U:U)</f>
        <v>45936</v>
      </c>
    </row>
    <row r="281" spans="1:13" x14ac:dyDescent="0.25">
      <c r="A281" t="s">
        <v>11</v>
      </c>
      <c r="B281" t="s">
        <v>46</v>
      </c>
      <c r="C281">
        <v>2373</v>
      </c>
      <c r="D281" t="s">
        <v>376</v>
      </c>
      <c r="E281">
        <v>180</v>
      </c>
      <c r="F281" s="1">
        <v>46572</v>
      </c>
      <c r="G281" t="s">
        <v>13</v>
      </c>
      <c r="H281">
        <v>509488</v>
      </c>
      <c r="I281" s="1">
        <v>45917</v>
      </c>
      <c r="J281" t="s">
        <v>6430</v>
      </c>
      <c r="K281">
        <v>4517.67</v>
      </c>
      <c r="L281" t="s">
        <v>6431</v>
      </c>
      <c r="M281" s="1">
        <f>_xlfn.XLOOKUP(relatorio_NF[[#This Row],[Número]],'relatorio_NF'!D:D,'relatorio_NF'!U:U)</f>
        <v>45936</v>
      </c>
    </row>
    <row r="282" spans="1:13" x14ac:dyDescent="0.25">
      <c r="A282" t="s">
        <v>11</v>
      </c>
      <c r="B282" t="s">
        <v>46</v>
      </c>
      <c r="C282">
        <v>2956</v>
      </c>
      <c r="D282" t="s">
        <v>419</v>
      </c>
      <c r="E282">
        <v>48</v>
      </c>
      <c r="F282" s="1">
        <v>46962</v>
      </c>
      <c r="G282" t="s">
        <v>13</v>
      </c>
      <c r="H282">
        <v>509488</v>
      </c>
      <c r="I282" s="1">
        <v>45917</v>
      </c>
      <c r="J282" t="s">
        <v>6430</v>
      </c>
      <c r="K282">
        <v>4517.67</v>
      </c>
      <c r="L282" t="s">
        <v>6431</v>
      </c>
      <c r="M282" s="1">
        <f>_xlfn.XLOOKUP(relatorio_NF[[#This Row],[Número]],'relatorio_NF'!D:D,'relatorio_NF'!U:U)</f>
        <v>45936</v>
      </c>
    </row>
    <row r="283" spans="1:13" x14ac:dyDescent="0.25">
      <c r="A283" t="s">
        <v>11</v>
      </c>
      <c r="B283" t="s">
        <v>46</v>
      </c>
      <c r="C283">
        <v>2221</v>
      </c>
      <c r="D283" t="s">
        <v>405</v>
      </c>
      <c r="E283">
        <v>12</v>
      </c>
      <c r="F283" s="1">
        <v>46613</v>
      </c>
      <c r="G283" t="s">
        <v>13</v>
      </c>
      <c r="H283">
        <v>509489</v>
      </c>
      <c r="I283" s="1">
        <v>45917</v>
      </c>
      <c r="J283" t="s">
        <v>6430</v>
      </c>
      <c r="K283">
        <v>39727.32</v>
      </c>
      <c r="L283" t="s">
        <v>6431</v>
      </c>
      <c r="M283" s="1">
        <f>_xlfn.XLOOKUP(relatorio_NF[[#This Row],[Número]],'relatorio_NF'!D:D,'relatorio_NF'!U:U)</f>
        <v>45936</v>
      </c>
    </row>
    <row r="284" spans="1:13" x14ac:dyDescent="0.25">
      <c r="A284" t="s">
        <v>11</v>
      </c>
      <c r="B284" t="s">
        <v>46</v>
      </c>
      <c r="C284">
        <v>2333</v>
      </c>
      <c r="D284" t="s">
        <v>413</v>
      </c>
      <c r="E284">
        <v>22</v>
      </c>
      <c r="F284" s="1">
        <v>46930</v>
      </c>
      <c r="G284" t="s">
        <v>13</v>
      </c>
      <c r="H284">
        <v>509489</v>
      </c>
      <c r="I284" s="1">
        <v>45917</v>
      </c>
      <c r="J284" t="s">
        <v>6430</v>
      </c>
      <c r="K284">
        <v>39727.32</v>
      </c>
      <c r="L284" t="s">
        <v>6431</v>
      </c>
      <c r="M284" s="1">
        <f>_xlfn.XLOOKUP(relatorio_NF[[#This Row],[Número]],'relatorio_NF'!D:D,'relatorio_NF'!U:U)</f>
        <v>45936</v>
      </c>
    </row>
    <row r="285" spans="1:13" x14ac:dyDescent="0.25">
      <c r="A285" t="s">
        <v>11</v>
      </c>
      <c r="B285" t="s">
        <v>46</v>
      </c>
      <c r="C285">
        <v>2335</v>
      </c>
      <c r="D285" t="s">
        <v>201</v>
      </c>
      <c r="E285">
        <v>2</v>
      </c>
      <c r="F285" s="1">
        <v>46936</v>
      </c>
      <c r="G285" t="s">
        <v>13</v>
      </c>
      <c r="H285">
        <v>509489</v>
      </c>
      <c r="I285" s="1">
        <v>45917</v>
      </c>
      <c r="J285" t="s">
        <v>6430</v>
      </c>
      <c r="K285">
        <v>39727.32</v>
      </c>
      <c r="L285" t="s">
        <v>6431</v>
      </c>
      <c r="M285" s="1">
        <f>_xlfn.XLOOKUP(relatorio_NF[[#This Row],[Número]],'relatorio_NF'!D:D,'relatorio_NF'!U:U)</f>
        <v>45936</v>
      </c>
    </row>
    <row r="286" spans="1:13" x14ac:dyDescent="0.25">
      <c r="A286" t="s">
        <v>11</v>
      </c>
      <c r="B286" t="s">
        <v>46</v>
      </c>
      <c r="C286">
        <v>2337</v>
      </c>
      <c r="D286" t="s">
        <v>367</v>
      </c>
      <c r="E286">
        <v>49</v>
      </c>
      <c r="F286" s="1">
        <v>46946</v>
      </c>
      <c r="G286" t="s">
        <v>13</v>
      </c>
      <c r="H286">
        <v>509489</v>
      </c>
      <c r="I286" s="1">
        <v>45917</v>
      </c>
      <c r="J286" t="s">
        <v>6430</v>
      </c>
      <c r="K286">
        <v>39727.32</v>
      </c>
      <c r="L286" t="s">
        <v>6431</v>
      </c>
      <c r="M286" s="1">
        <f>_xlfn.XLOOKUP(relatorio_NF[[#This Row],[Número]],'relatorio_NF'!D:D,'relatorio_NF'!U:U)</f>
        <v>45936</v>
      </c>
    </row>
    <row r="287" spans="1:13" x14ac:dyDescent="0.25">
      <c r="A287" t="s">
        <v>11</v>
      </c>
      <c r="B287" t="s">
        <v>46</v>
      </c>
      <c r="C287">
        <v>2240</v>
      </c>
      <c r="D287" t="s">
        <v>381</v>
      </c>
      <c r="E287">
        <v>24</v>
      </c>
      <c r="F287" s="1">
        <v>46431</v>
      </c>
      <c r="G287" t="s">
        <v>13</v>
      </c>
      <c r="H287">
        <v>509490</v>
      </c>
      <c r="I287" s="1">
        <v>45917</v>
      </c>
      <c r="J287" t="s">
        <v>6430</v>
      </c>
      <c r="K287">
        <v>12795.16</v>
      </c>
      <c r="L287" t="s">
        <v>6431</v>
      </c>
      <c r="M287" s="1">
        <f>_xlfn.XLOOKUP(relatorio_NF[[#This Row],[Número]],'relatorio_NF'!D:D,'relatorio_NF'!U:U)</f>
        <v>45936</v>
      </c>
    </row>
    <row r="288" spans="1:13" x14ac:dyDescent="0.25">
      <c r="A288" t="s">
        <v>11</v>
      </c>
      <c r="B288" t="s">
        <v>46</v>
      </c>
      <c r="C288">
        <v>2241</v>
      </c>
      <c r="D288" t="s">
        <v>339</v>
      </c>
      <c r="E288">
        <v>84</v>
      </c>
      <c r="F288" s="1">
        <v>46630</v>
      </c>
      <c r="G288" t="s">
        <v>13</v>
      </c>
      <c r="H288">
        <v>509490</v>
      </c>
      <c r="I288" s="1">
        <v>45917</v>
      </c>
      <c r="J288" t="s">
        <v>6430</v>
      </c>
      <c r="K288">
        <v>12795.16</v>
      </c>
      <c r="L288" t="s">
        <v>6431</v>
      </c>
      <c r="M288" s="1">
        <f>_xlfn.XLOOKUP(relatorio_NF[[#This Row],[Número]],'relatorio_NF'!D:D,'relatorio_NF'!U:U)</f>
        <v>45936</v>
      </c>
    </row>
    <row r="289" spans="1:13" x14ac:dyDescent="0.25">
      <c r="A289" t="s">
        <v>11</v>
      </c>
      <c r="B289" t="s">
        <v>46</v>
      </c>
      <c r="C289">
        <v>2958</v>
      </c>
      <c r="D289" t="s">
        <v>427</v>
      </c>
      <c r="E289">
        <v>96</v>
      </c>
      <c r="F289" s="1">
        <v>46914</v>
      </c>
      <c r="G289" t="s">
        <v>13</v>
      </c>
      <c r="H289">
        <v>509490</v>
      </c>
      <c r="I289" s="1">
        <v>45917</v>
      </c>
      <c r="J289" t="s">
        <v>6430</v>
      </c>
      <c r="K289">
        <v>12795.16</v>
      </c>
      <c r="L289" t="s">
        <v>6431</v>
      </c>
      <c r="M289" s="1">
        <f>_xlfn.XLOOKUP(relatorio_NF[[#This Row],[Número]],'relatorio_NF'!D:D,'relatorio_NF'!U:U)</f>
        <v>45936</v>
      </c>
    </row>
    <row r="290" spans="1:13" x14ac:dyDescent="0.25">
      <c r="A290" t="s">
        <v>11</v>
      </c>
      <c r="B290" t="s">
        <v>46</v>
      </c>
      <c r="C290">
        <v>3547</v>
      </c>
      <c r="D290" t="s">
        <v>345</v>
      </c>
      <c r="E290">
        <v>8</v>
      </c>
      <c r="F290" s="1">
        <v>46924</v>
      </c>
      <c r="G290" t="s">
        <v>13</v>
      </c>
      <c r="H290">
        <v>509490</v>
      </c>
      <c r="I290" s="1">
        <v>45917</v>
      </c>
      <c r="J290" t="s">
        <v>6430</v>
      </c>
      <c r="K290">
        <v>12795.16</v>
      </c>
      <c r="L290" t="s">
        <v>6431</v>
      </c>
      <c r="M290" s="1">
        <f>_xlfn.XLOOKUP(relatorio_NF[[#This Row],[Número]],'relatorio_NF'!D:D,'relatorio_NF'!U:U)</f>
        <v>45936</v>
      </c>
    </row>
    <row r="291" spans="1:13" x14ac:dyDescent="0.25">
      <c r="A291" t="s">
        <v>11</v>
      </c>
      <c r="B291" t="s">
        <v>46</v>
      </c>
      <c r="C291">
        <v>3561</v>
      </c>
      <c r="D291" t="s">
        <v>396</v>
      </c>
      <c r="E291">
        <v>4</v>
      </c>
      <c r="F291" s="1">
        <v>46895</v>
      </c>
      <c r="G291" t="s">
        <v>13</v>
      </c>
      <c r="H291">
        <v>509490</v>
      </c>
      <c r="I291" s="1">
        <v>45917</v>
      </c>
      <c r="J291" t="s">
        <v>6430</v>
      </c>
      <c r="K291">
        <v>12795.16</v>
      </c>
      <c r="L291" t="s">
        <v>6431</v>
      </c>
      <c r="M291" s="1">
        <f>_xlfn.XLOOKUP(relatorio_NF[[#This Row],[Número]],'relatorio_NF'!D:D,'relatorio_NF'!U:U)</f>
        <v>45936</v>
      </c>
    </row>
    <row r="292" spans="1:13" x14ac:dyDescent="0.25">
      <c r="A292" t="s">
        <v>11</v>
      </c>
      <c r="B292" t="s">
        <v>46</v>
      </c>
      <c r="C292">
        <v>2175</v>
      </c>
      <c r="D292" t="s">
        <v>357</v>
      </c>
      <c r="E292">
        <v>760</v>
      </c>
      <c r="F292" s="1">
        <v>46579</v>
      </c>
      <c r="G292" t="s">
        <v>13</v>
      </c>
      <c r="H292">
        <v>509491</v>
      </c>
      <c r="I292" s="1">
        <v>45917</v>
      </c>
      <c r="J292" t="s">
        <v>6430</v>
      </c>
      <c r="K292">
        <v>27537.56</v>
      </c>
      <c r="L292" t="s">
        <v>6431</v>
      </c>
      <c r="M292" s="1">
        <f>_xlfn.XLOOKUP(relatorio_NF[[#This Row],[Número]],'relatorio_NF'!D:D,'relatorio_NF'!U:U)</f>
        <v>45936</v>
      </c>
    </row>
    <row r="293" spans="1:13" x14ac:dyDescent="0.25">
      <c r="A293" t="s">
        <v>11</v>
      </c>
      <c r="B293" t="s">
        <v>46</v>
      </c>
      <c r="C293">
        <v>2176</v>
      </c>
      <c r="D293" t="s">
        <v>351</v>
      </c>
      <c r="E293">
        <v>180</v>
      </c>
      <c r="F293" s="1">
        <v>46474</v>
      </c>
      <c r="G293" t="s">
        <v>13</v>
      </c>
      <c r="H293">
        <v>509491</v>
      </c>
      <c r="I293" s="1">
        <v>45917</v>
      </c>
      <c r="J293" t="s">
        <v>6430</v>
      </c>
      <c r="K293">
        <v>27537.56</v>
      </c>
      <c r="L293" t="s">
        <v>6431</v>
      </c>
      <c r="M293" s="1">
        <f>_xlfn.XLOOKUP(relatorio_NF[[#This Row],[Número]],'relatorio_NF'!D:D,'relatorio_NF'!U:U)</f>
        <v>45936</v>
      </c>
    </row>
    <row r="294" spans="1:13" x14ac:dyDescent="0.25">
      <c r="A294" t="s">
        <v>11</v>
      </c>
      <c r="B294" t="s">
        <v>46</v>
      </c>
      <c r="C294">
        <v>2248</v>
      </c>
      <c r="D294" t="s">
        <v>370</v>
      </c>
      <c r="E294">
        <v>216</v>
      </c>
      <c r="F294" s="1">
        <v>46910</v>
      </c>
      <c r="G294" t="s">
        <v>13</v>
      </c>
      <c r="H294">
        <v>509491</v>
      </c>
      <c r="I294" s="1">
        <v>45917</v>
      </c>
      <c r="J294" t="s">
        <v>6430</v>
      </c>
      <c r="K294">
        <v>27537.56</v>
      </c>
      <c r="L294" t="s">
        <v>6431</v>
      </c>
      <c r="M294" s="1">
        <f>_xlfn.XLOOKUP(relatorio_NF[[#This Row],[Número]],'relatorio_NF'!D:D,'relatorio_NF'!U:U)</f>
        <v>45936</v>
      </c>
    </row>
    <row r="295" spans="1:13" x14ac:dyDescent="0.25">
      <c r="A295" t="s">
        <v>11</v>
      </c>
      <c r="B295" t="s">
        <v>46</v>
      </c>
      <c r="C295">
        <v>2337</v>
      </c>
      <c r="D295" t="s">
        <v>367</v>
      </c>
      <c r="E295">
        <v>15</v>
      </c>
      <c r="F295" s="1">
        <v>46946</v>
      </c>
      <c r="G295" t="s">
        <v>13</v>
      </c>
      <c r="H295">
        <v>509491</v>
      </c>
      <c r="I295" s="1">
        <v>45917</v>
      </c>
      <c r="J295" t="s">
        <v>6430</v>
      </c>
      <c r="K295">
        <v>27537.56</v>
      </c>
      <c r="L295" t="s">
        <v>6431</v>
      </c>
      <c r="M295" s="1">
        <f>_xlfn.XLOOKUP(relatorio_NF[[#This Row],[Número]],'relatorio_NF'!D:D,'relatorio_NF'!U:U)</f>
        <v>45936</v>
      </c>
    </row>
    <row r="296" spans="1:13" x14ac:dyDescent="0.25">
      <c r="A296" t="s">
        <v>11</v>
      </c>
      <c r="B296" t="s">
        <v>46</v>
      </c>
      <c r="C296">
        <v>2367</v>
      </c>
      <c r="D296" t="s">
        <v>359</v>
      </c>
      <c r="E296">
        <v>19</v>
      </c>
      <c r="F296" s="1">
        <v>46549</v>
      </c>
      <c r="G296" t="s">
        <v>13</v>
      </c>
      <c r="H296">
        <v>509491</v>
      </c>
      <c r="I296" s="1">
        <v>45917</v>
      </c>
      <c r="J296" t="s">
        <v>6430</v>
      </c>
      <c r="K296">
        <v>27537.56</v>
      </c>
      <c r="L296" t="s">
        <v>6431</v>
      </c>
      <c r="M296" s="1">
        <f>_xlfn.XLOOKUP(relatorio_NF[[#This Row],[Número]],'relatorio_NF'!D:D,'relatorio_NF'!U:U)</f>
        <v>45936</v>
      </c>
    </row>
    <row r="297" spans="1:13" x14ac:dyDescent="0.25">
      <c r="A297" t="s">
        <v>11</v>
      </c>
      <c r="B297" t="s">
        <v>46</v>
      </c>
      <c r="C297">
        <v>2380</v>
      </c>
      <c r="D297" t="s">
        <v>362</v>
      </c>
      <c r="E297">
        <v>400</v>
      </c>
      <c r="F297" s="1">
        <v>46775</v>
      </c>
      <c r="G297" t="s">
        <v>13</v>
      </c>
      <c r="H297">
        <v>509491</v>
      </c>
      <c r="I297" s="1">
        <v>45917</v>
      </c>
      <c r="J297" t="s">
        <v>6430</v>
      </c>
      <c r="K297">
        <v>27537.56</v>
      </c>
      <c r="L297" t="s">
        <v>6431</v>
      </c>
      <c r="M297" s="1">
        <f>_xlfn.XLOOKUP(relatorio_NF[[#This Row],[Número]],'relatorio_NF'!D:D,'relatorio_NF'!U:U)</f>
        <v>45936</v>
      </c>
    </row>
    <row r="298" spans="1:13" x14ac:dyDescent="0.25">
      <c r="A298" t="s">
        <v>11</v>
      </c>
      <c r="B298" t="s">
        <v>46</v>
      </c>
      <c r="C298">
        <v>2213</v>
      </c>
      <c r="D298" t="s">
        <v>373</v>
      </c>
      <c r="E298">
        <v>36</v>
      </c>
      <c r="F298" s="1">
        <v>46879</v>
      </c>
      <c r="G298" t="s">
        <v>13</v>
      </c>
      <c r="H298">
        <v>509492</v>
      </c>
      <c r="I298" s="1">
        <v>45917</v>
      </c>
      <c r="J298" t="s">
        <v>6430</v>
      </c>
      <c r="K298">
        <v>115895.89</v>
      </c>
      <c r="L298" t="s">
        <v>6431</v>
      </c>
      <c r="M298" s="1">
        <f>_xlfn.XLOOKUP(relatorio_NF[[#This Row],[Número]],'relatorio_NF'!D:D,'relatorio_NF'!U:U)</f>
        <v>45933</v>
      </c>
    </row>
    <row r="299" spans="1:13" x14ac:dyDescent="0.25">
      <c r="A299" t="s">
        <v>11</v>
      </c>
      <c r="B299" t="s">
        <v>46</v>
      </c>
      <c r="C299">
        <v>2217</v>
      </c>
      <c r="D299" t="s">
        <v>399</v>
      </c>
      <c r="E299">
        <v>36</v>
      </c>
      <c r="F299" s="1">
        <v>46865</v>
      </c>
      <c r="G299" t="s">
        <v>13</v>
      </c>
      <c r="H299">
        <v>509492</v>
      </c>
      <c r="I299" s="1">
        <v>45917</v>
      </c>
      <c r="J299" t="s">
        <v>6430</v>
      </c>
      <c r="K299">
        <v>115895.89</v>
      </c>
      <c r="L299" t="s">
        <v>6431</v>
      </c>
      <c r="M299" s="1">
        <f>_xlfn.XLOOKUP(relatorio_NF[[#This Row],[Número]],'relatorio_NF'!D:D,'relatorio_NF'!U:U)</f>
        <v>45933</v>
      </c>
    </row>
    <row r="300" spans="1:13" x14ac:dyDescent="0.25">
      <c r="A300" t="s">
        <v>11</v>
      </c>
      <c r="B300" t="s">
        <v>46</v>
      </c>
      <c r="C300">
        <v>2240</v>
      </c>
      <c r="D300" t="s">
        <v>381</v>
      </c>
      <c r="E300">
        <v>1668</v>
      </c>
      <c r="F300" s="1">
        <v>46431</v>
      </c>
      <c r="G300" t="s">
        <v>13</v>
      </c>
      <c r="H300">
        <v>509492</v>
      </c>
      <c r="I300" s="1">
        <v>45917</v>
      </c>
      <c r="J300" t="s">
        <v>6430</v>
      </c>
      <c r="K300">
        <v>115895.89</v>
      </c>
      <c r="L300" t="s">
        <v>6431</v>
      </c>
      <c r="M300" s="1">
        <f>_xlfn.XLOOKUP(relatorio_NF[[#This Row],[Número]],'relatorio_NF'!D:D,'relatorio_NF'!U:U)</f>
        <v>45933</v>
      </c>
    </row>
    <row r="301" spans="1:13" x14ac:dyDescent="0.25">
      <c r="A301" t="s">
        <v>11</v>
      </c>
      <c r="B301" t="s">
        <v>46</v>
      </c>
      <c r="C301">
        <v>2371</v>
      </c>
      <c r="D301" t="s">
        <v>378</v>
      </c>
      <c r="E301">
        <v>20</v>
      </c>
      <c r="F301" s="1">
        <v>46593</v>
      </c>
      <c r="G301" t="s">
        <v>13</v>
      </c>
      <c r="H301">
        <v>509492</v>
      </c>
      <c r="I301" s="1">
        <v>45917</v>
      </c>
      <c r="J301" t="s">
        <v>6430</v>
      </c>
      <c r="K301">
        <v>115895.89</v>
      </c>
      <c r="L301" t="s">
        <v>6431</v>
      </c>
      <c r="M301" s="1">
        <f>_xlfn.XLOOKUP(relatorio_NF[[#This Row],[Número]],'relatorio_NF'!D:D,'relatorio_NF'!U:U)</f>
        <v>45933</v>
      </c>
    </row>
    <row r="302" spans="1:13" x14ac:dyDescent="0.25">
      <c r="A302" t="s">
        <v>11</v>
      </c>
      <c r="B302" t="s">
        <v>46</v>
      </c>
      <c r="C302">
        <v>2373</v>
      </c>
      <c r="D302" t="s">
        <v>376</v>
      </c>
      <c r="E302">
        <v>1700</v>
      </c>
      <c r="F302" s="1">
        <v>46572</v>
      </c>
      <c r="G302" t="s">
        <v>13</v>
      </c>
      <c r="H302">
        <v>509492</v>
      </c>
      <c r="I302" s="1">
        <v>45917</v>
      </c>
      <c r="J302" t="s">
        <v>6430</v>
      </c>
      <c r="K302">
        <v>115895.89</v>
      </c>
      <c r="L302" t="s">
        <v>6431</v>
      </c>
      <c r="M302" s="1">
        <f>_xlfn.XLOOKUP(relatorio_NF[[#This Row],[Número]],'relatorio_NF'!D:D,'relatorio_NF'!U:U)</f>
        <v>45933</v>
      </c>
    </row>
    <row r="303" spans="1:13" x14ac:dyDescent="0.25">
      <c r="A303" t="s">
        <v>11</v>
      </c>
      <c r="B303" t="s">
        <v>46</v>
      </c>
      <c r="C303">
        <v>3345</v>
      </c>
      <c r="D303" t="s">
        <v>402</v>
      </c>
      <c r="E303">
        <v>8</v>
      </c>
      <c r="F303" s="1">
        <v>46839</v>
      </c>
      <c r="G303" t="s">
        <v>13</v>
      </c>
      <c r="H303">
        <v>509492</v>
      </c>
      <c r="I303" s="1">
        <v>45917</v>
      </c>
      <c r="J303" t="s">
        <v>6430</v>
      </c>
      <c r="K303">
        <v>115895.89</v>
      </c>
      <c r="L303" t="s">
        <v>6431</v>
      </c>
      <c r="M303" s="1">
        <f>_xlfn.XLOOKUP(relatorio_NF[[#This Row],[Número]],'relatorio_NF'!D:D,'relatorio_NF'!U:U)</f>
        <v>45933</v>
      </c>
    </row>
    <row r="304" spans="1:13" x14ac:dyDescent="0.25">
      <c r="A304" t="s">
        <v>11</v>
      </c>
      <c r="B304" t="s">
        <v>46</v>
      </c>
      <c r="C304">
        <v>3399</v>
      </c>
      <c r="D304" t="s">
        <v>342</v>
      </c>
      <c r="E304">
        <v>28</v>
      </c>
      <c r="F304" s="1">
        <v>46234</v>
      </c>
      <c r="G304" t="s">
        <v>13</v>
      </c>
      <c r="H304">
        <v>509492</v>
      </c>
      <c r="I304" s="1">
        <v>45917</v>
      </c>
      <c r="J304" t="s">
        <v>6430</v>
      </c>
      <c r="K304">
        <v>115895.89</v>
      </c>
      <c r="L304" t="s">
        <v>6431</v>
      </c>
      <c r="M304" s="1">
        <f>_xlfn.XLOOKUP(relatorio_NF[[#This Row],[Número]],'relatorio_NF'!D:D,'relatorio_NF'!U:U)</f>
        <v>45933</v>
      </c>
    </row>
    <row r="305" spans="1:13" x14ac:dyDescent="0.25">
      <c r="A305" t="s">
        <v>11</v>
      </c>
      <c r="B305" t="s">
        <v>46</v>
      </c>
      <c r="C305">
        <v>3547</v>
      </c>
      <c r="D305" t="s">
        <v>345</v>
      </c>
      <c r="E305">
        <v>316</v>
      </c>
      <c r="F305" s="1">
        <v>46924</v>
      </c>
      <c r="G305" t="s">
        <v>13</v>
      </c>
      <c r="H305">
        <v>509493</v>
      </c>
      <c r="I305" s="1">
        <v>45917</v>
      </c>
      <c r="J305" t="s">
        <v>6430</v>
      </c>
      <c r="K305">
        <v>62389.08</v>
      </c>
      <c r="L305" t="s">
        <v>6431</v>
      </c>
      <c r="M305" s="1">
        <f>_xlfn.XLOOKUP(relatorio_NF[[#This Row],[Número]],'relatorio_NF'!D:D,'relatorio_NF'!U:U)</f>
        <v>45918</v>
      </c>
    </row>
    <row r="306" spans="1:13" x14ac:dyDescent="0.25">
      <c r="A306" t="s">
        <v>11</v>
      </c>
      <c r="B306" t="s">
        <v>46</v>
      </c>
      <c r="C306">
        <v>3561</v>
      </c>
      <c r="D306" t="s">
        <v>396</v>
      </c>
      <c r="E306">
        <v>8</v>
      </c>
      <c r="F306" s="1">
        <v>46895</v>
      </c>
      <c r="G306" t="s">
        <v>13</v>
      </c>
      <c r="H306">
        <v>509493</v>
      </c>
      <c r="I306" s="1">
        <v>45917</v>
      </c>
      <c r="J306" t="s">
        <v>6430</v>
      </c>
      <c r="K306">
        <v>62389.08</v>
      </c>
      <c r="L306" t="s">
        <v>6431</v>
      </c>
      <c r="M306" s="1">
        <f>_xlfn.XLOOKUP(relatorio_NF[[#This Row],[Número]],'relatorio_NF'!D:D,'relatorio_NF'!U:U)</f>
        <v>45918</v>
      </c>
    </row>
    <row r="307" spans="1:13" x14ac:dyDescent="0.25">
      <c r="A307" t="s">
        <v>11</v>
      </c>
      <c r="B307" t="s">
        <v>46</v>
      </c>
      <c r="C307">
        <v>2235</v>
      </c>
      <c r="D307" t="s">
        <v>127</v>
      </c>
      <c r="E307">
        <v>204</v>
      </c>
      <c r="F307" s="1">
        <v>46956</v>
      </c>
      <c r="G307" t="s">
        <v>13</v>
      </c>
      <c r="H307">
        <v>509494</v>
      </c>
      <c r="I307" s="1">
        <v>45917</v>
      </c>
      <c r="J307" t="s">
        <v>6430</v>
      </c>
      <c r="K307">
        <v>7040.04</v>
      </c>
      <c r="L307" t="s">
        <v>6431</v>
      </c>
      <c r="M307" s="1">
        <f>_xlfn.XLOOKUP(relatorio_NF[[#This Row],[Número]],'relatorio_NF'!D:D,'relatorio_NF'!U:U)</f>
        <v>45931</v>
      </c>
    </row>
    <row r="308" spans="1:13" x14ac:dyDescent="0.25">
      <c r="A308" t="s">
        <v>11</v>
      </c>
      <c r="B308" t="s">
        <v>46</v>
      </c>
      <c r="C308">
        <v>2235</v>
      </c>
      <c r="D308" t="s">
        <v>127</v>
      </c>
      <c r="E308">
        <v>372</v>
      </c>
      <c r="F308" s="1">
        <v>46760</v>
      </c>
      <c r="G308" t="s">
        <v>13</v>
      </c>
      <c r="H308">
        <v>509495</v>
      </c>
      <c r="I308" s="1">
        <v>45917</v>
      </c>
      <c r="J308" t="s">
        <v>6430</v>
      </c>
      <c r="K308">
        <v>12837.72</v>
      </c>
      <c r="L308" t="s">
        <v>6431</v>
      </c>
      <c r="M308" s="1">
        <f>_xlfn.XLOOKUP(relatorio_NF[[#This Row],[Número]],'relatorio_NF'!D:D,'relatorio_NF'!U:U)</f>
        <v>45931</v>
      </c>
    </row>
    <row r="309" spans="1:13" x14ac:dyDescent="0.25">
      <c r="A309" t="s">
        <v>11</v>
      </c>
      <c r="B309" t="s">
        <v>46</v>
      </c>
      <c r="C309">
        <v>2235</v>
      </c>
      <c r="D309" t="s">
        <v>127</v>
      </c>
      <c r="E309">
        <v>12</v>
      </c>
      <c r="F309" s="1">
        <v>46760</v>
      </c>
      <c r="G309" t="s">
        <v>13</v>
      </c>
      <c r="H309">
        <v>509496</v>
      </c>
      <c r="I309" s="1">
        <v>45917</v>
      </c>
      <c r="J309" t="s">
        <v>6430</v>
      </c>
      <c r="K309">
        <v>414.12</v>
      </c>
      <c r="L309" t="s">
        <v>6431</v>
      </c>
      <c r="M309" s="1">
        <f>_xlfn.XLOOKUP(relatorio_NF[[#This Row],[Número]],'relatorio_NF'!D:D,'relatorio_NF'!U:U)</f>
        <v>45931</v>
      </c>
    </row>
    <row r="310" spans="1:13" x14ac:dyDescent="0.25">
      <c r="A310" t="s">
        <v>11</v>
      </c>
      <c r="B310" t="s">
        <v>46</v>
      </c>
      <c r="C310">
        <v>2235</v>
      </c>
      <c r="D310" t="s">
        <v>127</v>
      </c>
      <c r="E310">
        <v>12</v>
      </c>
      <c r="F310" s="1">
        <v>46760</v>
      </c>
      <c r="G310" t="s">
        <v>13</v>
      </c>
      <c r="H310">
        <v>509497</v>
      </c>
      <c r="I310" s="1">
        <v>45917</v>
      </c>
      <c r="J310" t="s">
        <v>6430</v>
      </c>
      <c r="K310">
        <v>649.79999999999995</v>
      </c>
      <c r="L310" t="s">
        <v>6431</v>
      </c>
      <c r="M310" s="1">
        <f>_xlfn.XLOOKUP(relatorio_NF[[#This Row],[Número]],'relatorio_NF'!D:D,'relatorio_NF'!U:U)</f>
        <v>45931</v>
      </c>
    </row>
    <row r="311" spans="1:13" x14ac:dyDescent="0.25">
      <c r="A311" t="s">
        <v>11</v>
      </c>
      <c r="B311" t="s">
        <v>46</v>
      </c>
      <c r="C311">
        <v>2235</v>
      </c>
      <c r="D311" t="s">
        <v>127</v>
      </c>
      <c r="E311">
        <v>12</v>
      </c>
      <c r="F311" s="1">
        <v>46760</v>
      </c>
      <c r="G311" t="s">
        <v>13</v>
      </c>
      <c r="H311">
        <v>509498</v>
      </c>
      <c r="I311" s="1">
        <v>45917</v>
      </c>
      <c r="J311" t="s">
        <v>6430</v>
      </c>
      <c r="K311">
        <v>423.24</v>
      </c>
      <c r="L311" t="s">
        <v>6431</v>
      </c>
      <c r="M311" s="1">
        <f>_xlfn.XLOOKUP(relatorio_NF[[#This Row],[Número]],'relatorio_NF'!D:D,'relatorio_NF'!U:U)</f>
        <v>45931</v>
      </c>
    </row>
    <row r="312" spans="1:13" x14ac:dyDescent="0.25">
      <c r="A312" t="s">
        <v>11</v>
      </c>
      <c r="B312" t="s">
        <v>46</v>
      </c>
      <c r="C312">
        <v>2235</v>
      </c>
      <c r="D312" t="s">
        <v>127</v>
      </c>
      <c r="E312">
        <v>12</v>
      </c>
      <c r="F312" s="1">
        <v>46760</v>
      </c>
      <c r="G312" t="s">
        <v>13</v>
      </c>
      <c r="H312">
        <v>509499</v>
      </c>
      <c r="I312" s="1">
        <v>45917</v>
      </c>
      <c r="J312" t="s">
        <v>6430</v>
      </c>
      <c r="K312">
        <v>655.08000000000004</v>
      </c>
      <c r="L312" t="s">
        <v>6431</v>
      </c>
      <c r="M312" s="1">
        <f>_xlfn.XLOOKUP(relatorio_NF[[#This Row],[Número]],'relatorio_NF'!D:D,'relatorio_NF'!U:U)</f>
        <v>45931</v>
      </c>
    </row>
    <row r="313" spans="1:13" x14ac:dyDescent="0.25">
      <c r="A313" t="s">
        <v>11</v>
      </c>
      <c r="B313" t="s">
        <v>46</v>
      </c>
      <c r="C313">
        <v>2235</v>
      </c>
      <c r="D313" t="s">
        <v>127</v>
      </c>
      <c r="E313">
        <v>60</v>
      </c>
      <c r="F313" s="1">
        <v>46760</v>
      </c>
      <c r="G313" t="s">
        <v>13</v>
      </c>
      <c r="H313">
        <v>509500</v>
      </c>
      <c r="I313" s="1">
        <v>45917</v>
      </c>
      <c r="J313" t="s">
        <v>6430</v>
      </c>
      <c r="K313">
        <v>3298.8</v>
      </c>
      <c r="L313" t="s">
        <v>6431</v>
      </c>
      <c r="M313" s="1">
        <f>_xlfn.XLOOKUP(relatorio_NF[[#This Row],[Número]],'relatorio_NF'!D:D,'relatorio_NF'!U:U)</f>
        <v>45931</v>
      </c>
    </row>
    <row r="314" spans="1:13" x14ac:dyDescent="0.25">
      <c r="A314" t="s">
        <v>11</v>
      </c>
      <c r="B314" t="s">
        <v>46</v>
      </c>
      <c r="C314">
        <v>2235</v>
      </c>
      <c r="D314" t="s">
        <v>127</v>
      </c>
      <c r="E314">
        <v>12</v>
      </c>
      <c r="F314" s="1">
        <v>46760</v>
      </c>
      <c r="G314" t="s">
        <v>13</v>
      </c>
      <c r="H314">
        <v>509501</v>
      </c>
      <c r="I314" s="1">
        <v>45917</v>
      </c>
      <c r="J314" t="s">
        <v>6430</v>
      </c>
      <c r="K314">
        <v>659.76</v>
      </c>
      <c r="L314" t="s">
        <v>6431</v>
      </c>
      <c r="M314" s="1">
        <f>_xlfn.XLOOKUP(relatorio_NF[[#This Row],[Número]],'relatorio_NF'!D:D,'relatorio_NF'!U:U)</f>
        <v>45931</v>
      </c>
    </row>
    <row r="315" spans="1:13" x14ac:dyDescent="0.25">
      <c r="A315" t="s">
        <v>11</v>
      </c>
      <c r="B315" t="s">
        <v>46</v>
      </c>
      <c r="C315">
        <v>2235</v>
      </c>
      <c r="D315" t="s">
        <v>127</v>
      </c>
      <c r="E315">
        <v>36</v>
      </c>
      <c r="F315" s="1">
        <v>46760</v>
      </c>
      <c r="G315" t="s">
        <v>13</v>
      </c>
      <c r="H315">
        <v>509502</v>
      </c>
      <c r="I315" s="1">
        <v>45917</v>
      </c>
      <c r="J315" t="s">
        <v>6430</v>
      </c>
      <c r="K315">
        <v>1269.72</v>
      </c>
      <c r="L315" t="s">
        <v>6431</v>
      </c>
      <c r="M315" s="1">
        <f>_xlfn.XLOOKUP(relatorio_NF[[#This Row],[Número]],'relatorio_NF'!D:D,'relatorio_NF'!U:U)</f>
        <v>45931</v>
      </c>
    </row>
    <row r="316" spans="1:13" x14ac:dyDescent="0.25">
      <c r="A316" t="s">
        <v>11</v>
      </c>
      <c r="B316" t="s">
        <v>46</v>
      </c>
      <c r="C316">
        <v>2235</v>
      </c>
      <c r="D316" t="s">
        <v>127</v>
      </c>
      <c r="E316">
        <v>36</v>
      </c>
      <c r="F316" s="1">
        <v>46760</v>
      </c>
      <c r="G316" t="s">
        <v>13</v>
      </c>
      <c r="H316">
        <v>509503</v>
      </c>
      <c r="I316" s="1">
        <v>45917</v>
      </c>
      <c r="J316" t="s">
        <v>6430</v>
      </c>
      <c r="K316">
        <v>1979.28</v>
      </c>
      <c r="L316" t="s">
        <v>6431</v>
      </c>
      <c r="M316" s="1">
        <f>_xlfn.XLOOKUP(relatorio_NF[[#This Row],[Número]],'relatorio_NF'!D:D,'relatorio_NF'!U:U)</f>
        <v>45931</v>
      </c>
    </row>
    <row r="317" spans="1:13" x14ac:dyDescent="0.25">
      <c r="A317" t="s">
        <v>11</v>
      </c>
      <c r="B317" t="s">
        <v>46</v>
      </c>
      <c r="C317">
        <v>2235</v>
      </c>
      <c r="D317" t="s">
        <v>127</v>
      </c>
      <c r="E317">
        <v>516</v>
      </c>
      <c r="F317" s="1">
        <v>46760</v>
      </c>
      <c r="G317" t="s">
        <v>13</v>
      </c>
      <c r="H317">
        <v>509504</v>
      </c>
      <c r="I317" s="1">
        <v>45917</v>
      </c>
      <c r="J317" t="s">
        <v>6430</v>
      </c>
      <c r="K317">
        <v>17807.16</v>
      </c>
      <c r="L317" t="s">
        <v>6431</v>
      </c>
      <c r="M317" s="1">
        <f>_xlfn.XLOOKUP(relatorio_NF[[#This Row],[Número]],'relatorio_NF'!D:D,'relatorio_NF'!U:U)</f>
        <v>45931</v>
      </c>
    </row>
    <row r="318" spans="1:13" x14ac:dyDescent="0.25">
      <c r="A318" t="s">
        <v>11</v>
      </c>
      <c r="B318" t="s">
        <v>46</v>
      </c>
      <c r="C318">
        <v>2273</v>
      </c>
      <c r="D318" t="s">
        <v>436</v>
      </c>
      <c r="E318">
        <v>12</v>
      </c>
      <c r="F318" s="1">
        <v>46632</v>
      </c>
      <c r="G318" t="s">
        <v>13</v>
      </c>
      <c r="H318">
        <v>509505</v>
      </c>
      <c r="I318" s="1">
        <v>45917</v>
      </c>
      <c r="J318" t="s">
        <v>6430</v>
      </c>
      <c r="K318">
        <v>5694.32</v>
      </c>
      <c r="L318" t="s">
        <v>6431</v>
      </c>
      <c r="M318" s="1">
        <f>_xlfn.XLOOKUP(relatorio_NF[[#This Row],[Número]],'relatorio_NF'!D:D,'relatorio_NF'!U:U)</f>
        <v>45933</v>
      </c>
    </row>
    <row r="319" spans="1:13" x14ac:dyDescent="0.25">
      <c r="A319" t="s">
        <v>11</v>
      </c>
      <c r="B319" t="s">
        <v>46</v>
      </c>
      <c r="C319">
        <v>2273</v>
      </c>
      <c r="D319" t="s">
        <v>436</v>
      </c>
      <c r="E319">
        <v>20</v>
      </c>
      <c r="F319" s="1">
        <v>46632</v>
      </c>
      <c r="G319" t="s">
        <v>13</v>
      </c>
      <c r="H319">
        <v>509506</v>
      </c>
      <c r="I319" s="1">
        <v>45917</v>
      </c>
      <c r="J319" t="s">
        <v>6430</v>
      </c>
      <c r="K319">
        <v>4959.1000000000004</v>
      </c>
      <c r="L319" t="s">
        <v>6431</v>
      </c>
      <c r="M319" s="1">
        <f>_xlfn.XLOOKUP(relatorio_NF[[#This Row],[Número]],'relatorio_NF'!D:D,'relatorio_NF'!U:U)</f>
        <v>45933</v>
      </c>
    </row>
    <row r="320" spans="1:13" x14ac:dyDescent="0.25">
      <c r="A320" t="s">
        <v>17</v>
      </c>
      <c r="B320" t="s">
        <v>18</v>
      </c>
      <c r="C320">
        <v>1568</v>
      </c>
      <c r="D320" t="s">
        <v>457</v>
      </c>
      <c r="E320">
        <v>107</v>
      </c>
      <c r="F320" s="1">
        <v>46432</v>
      </c>
      <c r="G320" t="s">
        <v>51</v>
      </c>
      <c r="H320">
        <v>494568</v>
      </c>
      <c r="I320" s="1">
        <v>45916</v>
      </c>
      <c r="J320" t="s">
        <v>6430</v>
      </c>
      <c r="K320">
        <v>118616.73</v>
      </c>
      <c r="L320" t="s">
        <v>6431</v>
      </c>
      <c r="M320" s="1">
        <f ca="1">_xlfn.XLOOKUP(relatorio_NF[[#This Row],[Número]],'relatorio_NF'!D:D,'relatorio_NF'!U:U)</f>
        <v>45929</v>
      </c>
    </row>
    <row r="321" spans="1:13" x14ac:dyDescent="0.25">
      <c r="A321" t="s">
        <v>17</v>
      </c>
      <c r="B321" t="s">
        <v>12</v>
      </c>
      <c r="C321">
        <v>1589</v>
      </c>
      <c r="D321" t="s">
        <v>130</v>
      </c>
      <c r="E321">
        <v>250</v>
      </c>
      <c r="F321" s="1">
        <v>46591</v>
      </c>
      <c r="G321" t="s">
        <v>102</v>
      </c>
      <c r="H321">
        <v>79130</v>
      </c>
      <c r="I321" s="1">
        <v>45916</v>
      </c>
      <c r="J321" t="s">
        <v>6430</v>
      </c>
      <c r="K321">
        <v>4747.5</v>
      </c>
      <c r="L321" t="s">
        <v>6431</v>
      </c>
      <c r="M321" s="1" t="str">
        <f ca="1">_xlfn.XLOOKUP(relatorio_NF[[#This Row],[Número]],'relatorio_NF'!D:D,'relatorio_NF'!U:U)</f>
        <v xml:space="preserve"> </v>
      </c>
    </row>
    <row r="322" spans="1:13" x14ac:dyDescent="0.25">
      <c r="A322" t="s">
        <v>17</v>
      </c>
      <c r="B322" t="s">
        <v>12</v>
      </c>
      <c r="C322">
        <v>2890</v>
      </c>
      <c r="D322" t="s">
        <v>463</v>
      </c>
      <c r="E322">
        <v>12</v>
      </c>
      <c r="F322" s="1">
        <v>46538</v>
      </c>
      <c r="G322" t="s">
        <v>214</v>
      </c>
      <c r="H322">
        <v>446875</v>
      </c>
      <c r="I322" s="1">
        <v>45916</v>
      </c>
      <c r="J322" t="s">
        <v>6430</v>
      </c>
      <c r="K322">
        <v>190195.22</v>
      </c>
      <c r="L322" t="s">
        <v>6431</v>
      </c>
      <c r="M322" s="1">
        <f ca="1">_xlfn.XLOOKUP(relatorio_NF[[#This Row],[Número]],'relatorio_NF'!D:D,'relatorio_NF'!U:U)</f>
        <v>45924</v>
      </c>
    </row>
    <row r="323" spans="1:13" x14ac:dyDescent="0.25">
      <c r="A323" t="s">
        <v>11</v>
      </c>
      <c r="B323" t="s">
        <v>12</v>
      </c>
      <c r="C323">
        <v>2373</v>
      </c>
      <c r="D323" t="s">
        <v>376</v>
      </c>
      <c r="E323">
        <v>20</v>
      </c>
      <c r="F323" s="1">
        <v>46134</v>
      </c>
      <c r="G323" t="s">
        <v>13</v>
      </c>
      <c r="H323">
        <v>508638</v>
      </c>
      <c r="I323" s="1">
        <v>45916</v>
      </c>
      <c r="J323" t="s">
        <v>6430</v>
      </c>
      <c r="K323">
        <v>3845.63</v>
      </c>
      <c r="L323" t="s">
        <v>6431</v>
      </c>
      <c r="M323" s="1">
        <f>_xlfn.XLOOKUP(relatorio_NF[[#This Row],[Número]],'relatorio_NF'!D:D,'relatorio_NF'!U:U)</f>
        <v>45933</v>
      </c>
    </row>
    <row r="324" spans="1:13" x14ac:dyDescent="0.25">
      <c r="A324" t="s">
        <v>11</v>
      </c>
      <c r="B324" t="s">
        <v>12</v>
      </c>
      <c r="C324">
        <v>2372</v>
      </c>
      <c r="D324" t="s">
        <v>336</v>
      </c>
      <c r="E324">
        <v>20</v>
      </c>
      <c r="F324" s="1">
        <v>46622</v>
      </c>
      <c r="G324" t="s">
        <v>13</v>
      </c>
      <c r="H324">
        <v>508638</v>
      </c>
      <c r="I324" s="1">
        <v>45916</v>
      </c>
      <c r="J324" t="s">
        <v>6430</v>
      </c>
      <c r="K324">
        <v>3845.63</v>
      </c>
      <c r="L324" t="s">
        <v>6431</v>
      </c>
      <c r="M324" s="1">
        <f>_xlfn.XLOOKUP(relatorio_NF[[#This Row],[Número]],'relatorio_NF'!D:D,'relatorio_NF'!U:U)</f>
        <v>45933</v>
      </c>
    </row>
    <row r="325" spans="1:13" x14ac:dyDescent="0.25">
      <c r="A325" t="s">
        <v>11</v>
      </c>
      <c r="B325" t="s">
        <v>12</v>
      </c>
      <c r="C325">
        <v>2371</v>
      </c>
      <c r="D325" t="s">
        <v>378</v>
      </c>
      <c r="E325">
        <v>20</v>
      </c>
      <c r="F325" s="1">
        <v>46593</v>
      </c>
      <c r="G325" t="s">
        <v>13</v>
      </c>
      <c r="H325">
        <v>508638</v>
      </c>
      <c r="I325" s="1">
        <v>45916</v>
      </c>
      <c r="J325" t="s">
        <v>6430</v>
      </c>
      <c r="K325">
        <v>3845.63</v>
      </c>
      <c r="L325" t="s">
        <v>6431</v>
      </c>
      <c r="M325" s="1">
        <f>_xlfn.XLOOKUP(relatorio_NF[[#This Row],[Número]],'relatorio_NF'!D:D,'relatorio_NF'!U:U)</f>
        <v>45933</v>
      </c>
    </row>
    <row r="326" spans="1:13" x14ac:dyDescent="0.25">
      <c r="A326" t="s">
        <v>11</v>
      </c>
      <c r="B326" t="s">
        <v>12</v>
      </c>
      <c r="C326">
        <v>2240</v>
      </c>
      <c r="D326" t="s">
        <v>381</v>
      </c>
      <c r="E326">
        <v>12</v>
      </c>
      <c r="F326" s="1">
        <v>46431</v>
      </c>
      <c r="G326" t="s">
        <v>13</v>
      </c>
      <c r="H326">
        <v>508638</v>
      </c>
      <c r="I326" s="1">
        <v>45916</v>
      </c>
      <c r="J326" t="s">
        <v>6430</v>
      </c>
      <c r="K326">
        <v>3845.63</v>
      </c>
      <c r="L326" t="s">
        <v>6431</v>
      </c>
      <c r="M326" s="1">
        <f>_xlfn.XLOOKUP(relatorio_NF[[#This Row],[Número]],'relatorio_NF'!D:D,'relatorio_NF'!U:U)</f>
        <v>45933</v>
      </c>
    </row>
    <row r="327" spans="1:13" x14ac:dyDescent="0.25">
      <c r="A327" t="s">
        <v>11</v>
      </c>
      <c r="B327" t="s">
        <v>12</v>
      </c>
      <c r="C327">
        <v>2174</v>
      </c>
      <c r="D327" t="s">
        <v>354</v>
      </c>
      <c r="E327">
        <v>80</v>
      </c>
      <c r="F327" s="1">
        <v>46494</v>
      </c>
      <c r="G327" t="s">
        <v>13</v>
      </c>
      <c r="H327">
        <v>508639</v>
      </c>
      <c r="I327" s="1">
        <v>45916</v>
      </c>
      <c r="J327" t="s">
        <v>6430</v>
      </c>
      <c r="K327">
        <v>2518.73</v>
      </c>
      <c r="L327" t="s">
        <v>6431</v>
      </c>
      <c r="M327" s="1">
        <f>_xlfn.XLOOKUP(relatorio_NF[[#This Row],[Número]],'relatorio_NF'!D:D,'relatorio_NF'!U:U)</f>
        <v>45929</v>
      </c>
    </row>
    <row r="328" spans="1:13" x14ac:dyDescent="0.25">
      <c r="A328" t="s">
        <v>11</v>
      </c>
      <c r="B328" t="s">
        <v>12</v>
      </c>
      <c r="C328">
        <v>2175</v>
      </c>
      <c r="D328" t="s">
        <v>357</v>
      </c>
      <c r="E328">
        <v>40</v>
      </c>
      <c r="F328" s="1">
        <v>46572</v>
      </c>
      <c r="G328" t="s">
        <v>13</v>
      </c>
      <c r="H328">
        <v>508639</v>
      </c>
      <c r="I328" s="1">
        <v>45916</v>
      </c>
      <c r="J328" t="s">
        <v>6430</v>
      </c>
      <c r="K328">
        <v>2518.73</v>
      </c>
      <c r="L328" t="s">
        <v>6431</v>
      </c>
      <c r="M328" s="1">
        <f>_xlfn.XLOOKUP(relatorio_NF[[#This Row],[Número]],'relatorio_NF'!D:D,'relatorio_NF'!U:U)</f>
        <v>45929</v>
      </c>
    </row>
    <row r="329" spans="1:13" x14ac:dyDescent="0.25">
      <c r="A329" t="s">
        <v>11</v>
      </c>
      <c r="B329" t="s">
        <v>12</v>
      </c>
      <c r="C329">
        <v>2328</v>
      </c>
      <c r="D329" t="s">
        <v>465</v>
      </c>
      <c r="E329">
        <v>1</v>
      </c>
      <c r="F329" s="1">
        <v>46881</v>
      </c>
      <c r="G329" t="s">
        <v>13</v>
      </c>
      <c r="H329">
        <v>508639</v>
      </c>
      <c r="I329" s="1">
        <v>45916</v>
      </c>
      <c r="J329" t="s">
        <v>6430</v>
      </c>
      <c r="K329">
        <v>2518.73</v>
      </c>
      <c r="L329" t="s">
        <v>6431</v>
      </c>
      <c r="M329" s="1">
        <f>_xlfn.XLOOKUP(relatorio_NF[[#This Row],[Número]],'relatorio_NF'!D:D,'relatorio_NF'!U:U)</f>
        <v>45929</v>
      </c>
    </row>
    <row r="330" spans="1:13" x14ac:dyDescent="0.25">
      <c r="A330" t="s">
        <v>11</v>
      </c>
      <c r="B330" t="s">
        <v>12</v>
      </c>
      <c r="C330">
        <v>2335</v>
      </c>
      <c r="D330" t="s">
        <v>201</v>
      </c>
      <c r="E330">
        <v>1</v>
      </c>
      <c r="F330" s="1">
        <v>46936</v>
      </c>
      <c r="G330" t="s">
        <v>13</v>
      </c>
      <c r="H330">
        <v>508639</v>
      </c>
      <c r="I330" s="1">
        <v>45916</v>
      </c>
      <c r="J330" t="s">
        <v>6430</v>
      </c>
      <c r="K330">
        <v>2518.73</v>
      </c>
      <c r="L330" t="s">
        <v>6431</v>
      </c>
      <c r="M330" s="1">
        <f>_xlfn.XLOOKUP(relatorio_NF[[#This Row],[Número]],'relatorio_NF'!D:D,'relatorio_NF'!U:U)</f>
        <v>45929</v>
      </c>
    </row>
    <row r="331" spans="1:13" x14ac:dyDescent="0.25">
      <c r="A331" t="s">
        <v>11</v>
      </c>
      <c r="B331" t="s">
        <v>12</v>
      </c>
      <c r="C331">
        <v>2649</v>
      </c>
      <c r="D331" t="s">
        <v>155</v>
      </c>
      <c r="E331">
        <v>24</v>
      </c>
      <c r="F331" s="1">
        <v>46904</v>
      </c>
      <c r="G331" t="s">
        <v>13</v>
      </c>
      <c r="H331">
        <v>508639</v>
      </c>
      <c r="I331" s="1">
        <v>45916</v>
      </c>
      <c r="J331" t="s">
        <v>6430</v>
      </c>
      <c r="K331">
        <v>2518.73</v>
      </c>
      <c r="L331" t="s">
        <v>6431</v>
      </c>
      <c r="M331" s="1">
        <f>_xlfn.XLOOKUP(relatorio_NF[[#This Row],[Número]],'relatorio_NF'!D:D,'relatorio_NF'!U:U)</f>
        <v>45929</v>
      </c>
    </row>
    <row r="332" spans="1:13" x14ac:dyDescent="0.25">
      <c r="A332" t="s">
        <v>11</v>
      </c>
      <c r="B332" t="s">
        <v>12</v>
      </c>
      <c r="C332">
        <v>2373</v>
      </c>
      <c r="D332" t="s">
        <v>376</v>
      </c>
      <c r="E332">
        <v>20</v>
      </c>
      <c r="F332" s="1">
        <v>46134</v>
      </c>
      <c r="G332" t="s">
        <v>13</v>
      </c>
      <c r="H332">
        <v>508640</v>
      </c>
      <c r="I332" s="1">
        <v>45916</v>
      </c>
      <c r="J332" t="s">
        <v>6430</v>
      </c>
      <c r="K332">
        <v>14632.97</v>
      </c>
      <c r="L332" t="s">
        <v>6431</v>
      </c>
      <c r="M332" s="1">
        <f>_xlfn.XLOOKUP(relatorio_NF[[#This Row],[Número]],'relatorio_NF'!D:D,'relatorio_NF'!U:U)</f>
        <v>45933</v>
      </c>
    </row>
    <row r="333" spans="1:13" x14ac:dyDescent="0.25">
      <c r="A333" t="s">
        <v>11</v>
      </c>
      <c r="B333" t="s">
        <v>12</v>
      </c>
      <c r="C333">
        <v>2192</v>
      </c>
      <c r="D333" t="s">
        <v>468</v>
      </c>
      <c r="E333">
        <v>4</v>
      </c>
      <c r="F333" s="1">
        <v>46544</v>
      </c>
      <c r="G333" t="s">
        <v>13</v>
      </c>
      <c r="H333">
        <v>508640</v>
      </c>
      <c r="I333" s="1">
        <v>45916</v>
      </c>
      <c r="J333" t="s">
        <v>6430</v>
      </c>
      <c r="K333">
        <v>14632.97</v>
      </c>
      <c r="L333" t="s">
        <v>6431</v>
      </c>
      <c r="M333" s="1">
        <f>_xlfn.XLOOKUP(relatorio_NF[[#This Row],[Número]],'relatorio_NF'!D:D,'relatorio_NF'!U:U)</f>
        <v>45933</v>
      </c>
    </row>
    <row r="334" spans="1:13" x14ac:dyDescent="0.25">
      <c r="A334" t="s">
        <v>11</v>
      </c>
      <c r="B334" t="s">
        <v>12</v>
      </c>
      <c r="C334">
        <v>2372</v>
      </c>
      <c r="D334" t="s">
        <v>336</v>
      </c>
      <c r="E334">
        <v>20</v>
      </c>
      <c r="F334" s="1">
        <v>46622</v>
      </c>
      <c r="G334" t="s">
        <v>13</v>
      </c>
      <c r="H334">
        <v>508640</v>
      </c>
      <c r="I334" s="1">
        <v>45916</v>
      </c>
      <c r="J334" t="s">
        <v>6430</v>
      </c>
      <c r="K334">
        <v>14632.97</v>
      </c>
      <c r="L334" t="s">
        <v>6431</v>
      </c>
      <c r="M334" s="1">
        <f>_xlfn.XLOOKUP(relatorio_NF[[#This Row],[Número]],'relatorio_NF'!D:D,'relatorio_NF'!U:U)</f>
        <v>45933</v>
      </c>
    </row>
    <row r="335" spans="1:13" x14ac:dyDescent="0.25">
      <c r="A335" t="s">
        <v>11</v>
      </c>
      <c r="B335" t="s">
        <v>12</v>
      </c>
      <c r="C335">
        <v>2349</v>
      </c>
      <c r="D335" t="s">
        <v>421</v>
      </c>
      <c r="E335">
        <v>1</v>
      </c>
      <c r="F335" s="1">
        <v>55676</v>
      </c>
      <c r="G335" t="s">
        <v>13</v>
      </c>
      <c r="H335">
        <v>508640</v>
      </c>
      <c r="I335" s="1">
        <v>45916</v>
      </c>
      <c r="J335" t="s">
        <v>6430</v>
      </c>
      <c r="K335">
        <v>14632.97</v>
      </c>
      <c r="L335" t="s">
        <v>6431</v>
      </c>
      <c r="M335" s="1">
        <f>_xlfn.XLOOKUP(relatorio_NF[[#This Row],[Número]],'relatorio_NF'!D:D,'relatorio_NF'!U:U)</f>
        <v>45933</v>
      </c>
    </row>
    <row r="336" spans="1:13" x14ac:dyDescent="0.25">
      <c r="A336" t="s">
        <v>11</v>
      </c>
      <c r="B336" t="s">
        <v>12</v>
      </c>
      <c r="C336">
        <v>2240</v>
      </c>
      <c r="D336" t="s">
        <v>381</v>
      </c>
      <c r="E336">
        <v>12</v>
      </c>
      <c r="F336" s="1">
        <v>46431</v>
      </c>
      <c r="G336" t="s">
        <v>13</v>
      </c>
      <c r="H336">
        <v>508640</v>
      </c>
      <c r="I336" s="1">
        <v>45916</v>
      </c>
      <c r="J336" t="s">
        <v>6430</v>
      </c>
      <c r="K336">
        <v>14632.97</v>
      </c>
      <c r="L336" t="s">
        <v>6431</v>
      </c>
      <c r="M336" s="1">
        <f>_xlfn.XLOOKUP(relatorio_NF[[#This Row],[Número]],'relatorio_NF'!D:D,'relatorio_NF'!U:U)</f>
        <v>45933</v>
      </c>
    </row>
    <row r="337" spans="1:13" x14ac:dyDescent="0.25">
      <c r="A337" t="s">
        <v>11</v>
      </c>
      <c r="B337" t="s">
        <v>12</v>
      </c>
      <c r="C337">
        <v>2209</v>
      </c>
      <c r="D337" t="s">
        <v>383</v>
      </c>
      <c r="E337">
        <v>4</v>
      </c>
      <c r="F337" s="1">
        <v>46584</v>
      </c>
      <c r="G337" t="s">
        <v>13</v>
      </c>
      <c r="H337">
        <v>508640</v>
      </c>
      <c r="I337" s="1">
        <v>45916</v>
      </c>
      <c r="J337" t="s">
        <v>6430</v>
      </c>
      <c r="K337">
        <v>14632.97</v>
      </c>
      <c r="L337" t="s">
        <v>6431</v>
      </c>
      <c r="M337" s="1">
        <f>_xlfn.XLOOKUP(relatorio_NF[[#This Row],[Número]],'relatorio_NF'!D:D,'relatorio_NF'!U:U)</f>
        <v>45933</v>
      </c>
    </row>
    <row r="338" spans="1:13" x14ac:dyDescent="0.25">
      <c r="A338" t="s">
        <v>11</v>
      </c>
      <c r="B338" t="s">
        <v>12</v>
      </c>
      <c r="C338">
        <v>3329</v>
      </c>
      <c r="D338" t="s">
        <v>164</v>
      </c>
      <c r="E338">
        <v>4</v>
      </c>
      <c r="F338" s="1">
        <v>46476</v>
      </c>
      <c r="G338" t="s">
        <v>13</v>
      </c>
      <c r="H338">
        <v>508640</v>
      </c>
      <c r="I338" s="1">
        <v>45916</v>
      </c>
      <c r="J338" t="s">
        <v>6430</v>
      </c>
      <c r="K338">
        <v>14632.97</v>
      </c>
      <c r="L338" t="s">
        <v>6431</v>
      </c>
      <c r="M338" s="1">
        <f>_xlfn.XLOOKUP(relatorio_NF[[#This Row],[Número]],'relatorio_NF'!D:D,'relatorio_NF'!U:U)</f>
        <v>45933</v>
      </c>
    </row>
    <row r="339" spans="1:13" x14ac:dyDescent="0.25">
      <c r="A339" t="s">
        <v>11</v>
      </c>
      <c r="B339" t="s">
        <v>12</v>
      </c>
      <c r="C339">
        <v>3551</v>
      </c>
      <c r="D339" t="s">
        <v>430</v>
      </c>
      <c r="E339">
        <v>4</v>
      </c>
      <c r="F339" s="1">
        <v>46488</v>
      </c>
      <c r="G339" t="s">
        <v>13</v>
      </c>
      <c r="H339">
        <v>508640</v>
      </c>
      <c r="I339" s="1">
        <v>45916</v>
      </c>
      <c r="J339" t="s">
        <v>6430</v>
      </c>
      <c r="K339">
        <v>14632.97</v>
      </c>
      <c r="L339" t="s">
        <v>6431</v>
      </c>
      <c r="M339" s="1">
        <f>_xlfn.XLOOKUP(relatorio_NF[[#This Row],[Número]],'relatorio_NF'!D:D,'relatorio_NF'!U:U)</f>
        <v>45933</v>
      </c>
    </row>
    <row r="340" spans="1:13" x14ac:dyDescent="0.25">
      <c r="A340" t="s">
        <v>11</v>
      </c>
      <c r="B340" t="s">
        <v>12</v>
      </c>
      <c r="C340">
        <v>2180</v>
      </c>
      <c r="D340" t="s">
        <v>411</v>
      </c>
      <c r="E340">
        <v>120</v>
      </c>
      <c r="F340" s="1">
        <v>46563</v>
      </c>
      <c r="G340" t="s">
        <v>13</v>
      </c>
      <c r="H340">
        <v>508642</v>
      </c>
      <c r="I340" s="1">
        <v>45916</v>
      </c>
      <c r="J340" t="s">
        <v>6430</v>
      </c>
      <c r="K340">
        <v>3703.78</v>
      </c>
      <c r="L340" t="s">
        <v>6431</v>
      </c>
      <c r="M340" s="1">
        <f>_xlfn.XLOOKUP(relatorio_NF[[#This Row],[Número]],'relatorio_NF'!D:D,'relatorio_NF'!U:U)</f>
        <v>45933</v>
      </c>
    </row>
    <row r="341" spans="1:13" x14ac:dyDescent="0.25">
      <c r="A341" t="s">
        <v>11</v>
      </c>
      <c r="B341" t="s">
        <v>12</v>
      </c>
      <c r="C341">
        <v>2175</v>
      </c>
      <c r="D341" t="s">
        <v>357</v>
      </c>
      <c r="E341">
        <v>120</v>
      </c>
      <c r="F341" s="1">
        <v>46572</v>
      </c>
      <c r="G341" t="s">
        <v>13</v>
      </c>
      <c r="H341">
        <v>508642</v>
      </c>
      <c r="I341" s="1">
        <v>45916</v>
      </c>
      <c r="J341" t="s">
        <v>6430</v>
      </c>
      <c r="K341">
        <v>3703.78</v>
      </c>
      <c r="L341" t="s">
        <v>6431</v>
      </c>
      <c r="M341" s="1">
        <f>_xlfn.XLOOKUP(relatorio_NF[[#This Row],[Número]],'relatorio_NF'!D:D,'relatorio_NF'!U:U)</f>
        <v>45933</v>
      </c>
    </row>
    <row r="342" spans="1:13" x14ac:dyDescent="0.25">
      <c r="A342" t="s">
        <v>11</v>
      </c>
      <c r="B342" t="s">
        <v>12</v>
      </c>
      <c r="C342">
        <v>2333</v>
      </c>
      <c r="D342" t="s">
        <v>413</v>
      </c>
      <c r="E342">
        <v>2</v>
      </c>
      <c r="F342" s="1"/>
      <c r="G342" t="s">
        <v>13</v>
      </c>
      <c r="H342">
        <v>508642</v>
      </c>
      <c r="I342" s="1">
        <v>45916</v>
      </c>
      <c r="J342" t="s">
        <v>6430</v>
      </c>
      <c r="K342">
        <v>3703.78</v>
      </c>
      <c r="L342" t="s">
        <v>6431</v>
      </c>
      <c r="M342" s="1">
        <f>_xlfn.XLOOKUP(relatorio_NF[[#This Row],[Número]],'relatorio_NF'!D:D,'relatorio_NF'!U:U)</f>
        <v>45933</v>
      </c>
    </row>
    <row r="343" spans="1:13" x14ac:dyDescent="0.25">
      <c r="A343" t="s">
        <v>11</v>
      </c>
      <c r="B343" t="s">
        <v>12</v>
      </c>
      <c r="C343">
        <v>2192</v>
      </c>
      <c r="D343" t="s">
        <v>468</v>
      </c>
      <c r="E343">
        <v>4</v>
      </c>
      <c r="F343" s="1">
        <v>46544</v>
      </c>
      <c r="G343" t="s">
        <v>13</v>
      </c>
      <c r="H343">
        <v>508646</v>
      </c>
      <c r="I343" s="1">
        <v>45916</v>
      </c>
      <c r="J343" t="s">
        <v>6430</v>
      </c>
      <c r="K343">
        <v>13568.96</v>
      </c>
      <c r="L343" t="s">
        <v>6431</v>
      </c>
      <c r="M343" s="1">
        <f>_xlfn.XLOOKUP(relatorio_NF[[#This Row],[Número]],'relatorio_NF'!D:D,'relatorio_NF'!U:U)</f>
        <v>45932</v>
      </c>
    </row>
    <row r="344" spans="1:13" x14ac:dyDescent="0.25">
      <c r="A344" t="s">
        <v>11</v>
      </c>
      <c r="B344" t="s">
        <v>12</v>
      </c>
      <c r="C344">
        <v>2240</v>
      </c>
      <c r="D344" t="s">
        <v>381</v>
      </c>
      <c r="E344">
        <v>12</v>
      </c>
      <c r="F344" s="1">
        <v>46431</v>
      </c>
      <c r="G344" t="s">
        <v>13</v>
      </c>
      <c r="H344">
        <v>508646</v>
      </c>
      <c r="I344" s="1">
        <v>45916</v>
      </c>
      <c r="J344" t="s">
        <v>6430</v>
      </c>
      <c r="K344">
        <v>13568.96</v>
      </c>
      <c r="L344" t="s">
        <v>6431</v>
      </c>
      <c r="M344" s="1">
        <f>_xlfn.XLOOKUP(relatorio_NF[[#This Row],[Número]],'relatorio_NF'!D:D,'relatorio_NF'!U:U)</f>
        <v>45932</v>
      </c>
    </row>
    <row r="345" spans="1:13" x14ac:dyDescent="0.25">
      <c r="A345" t="s">
        <v>11</v>
      </c>
      <c r="B345" t="s">
        <v>12</v>
      </c>
      <c r="C345">
        <v>2209</v>
      </c>
      <c r="D345" t="s">
        <v>383</v>
      </c>
      <c r="E345">
        <v>4</v>
      </c>
      <c r="F345" s="1">
        <v>46584</v>
      </c>
      <c r="G345" t="s">
        <v>13</v>
      </c>
      <c r="H345">
        <v>508646</v>
      </c>
      <c r="I345" s="1">
        <v>45916</v>
      </c>
      <c r="J345" t="s">
        <v>6430</v>
      </c>
      <c r="K345">
        <v>13568.96</v>
      </c>
      <c r="L345" t="s">
        <v>6431</v>
      </c>
      <c r="M345" s="1">
        <f>_xlfn.XLOOKUP(relatorio_NF[[#This Row],[Número]],'relatorio_NF'!D:D,'relatorio_NF'!U:U)</f>
        <v>45932</v>
      </c>
    </row>
    <row r="346" spans="1:13" x14ac:dyDescent="0.25">
      <c r="A346" t="s">
        <v>11</v>
      </c>
      <c r="B346" t="s">
        <v>12</v>
      </c>
      <c r="C346">
        <v>2182</v>
      </c>
      <c r="D346" t="s">
        <v>470</v>
      </c>
      <c r="E346">
        <v>120</v>
      </c>
      <c r="F346" s="1">
        <v>46787</v>
      </c>
      <c r="G346" t="s">
        <v>13</v>
      </c>
      <c r="H346">
        <v>508646</v>
      </c>
      <c r="I346" s="1">
        <v>45916</v>
      </c>
      <c r="J346" t="s">
        <v>6430</v>
      </c>
      <c r="K346">
        <v>13568.96</v>
      </c>
      <c r="L346" t="s">
        <v>6431</v>
      </c>
      <c r="M346" s="1">
        <f>_xlfn.XLOOKUP(relatorio_NF[[#This Row],[Número]],'relatorio_NF'!D:D,'relatorio_NF'!U:U)</f>
        <v>45932</v>
      </c>
    </row>
    <row r="347" spans="1:13" x14ac:dyDescent="0.25">
      <c r="A347" t="s">
        <v>11</v>
      </c>
      <c r="B347" t="s">
        <v>12</v>
      </c>
      <c r="C347">
        <v>2957</v>
      </c>
      <c r="D347" t="s">
        <v>161</v>
      </c>
      <c r="E347">
        <v>24</v>
      </c>
      <c r="F347" s="1">
        <v>46910</v>
      </c>
      <c r="G347" t="s">
        <v>13</v>
      </c>
      <c r="H347">
        <v>508646</v>
      </c>
      <c r="I347" s="1">
        <v>45916</v>
      </c>
      <c r="J347" t="s">
        <v>6430</v>
      </c>
      <c r="K347">
        <v>13568.96</v>
      </c>
      <c r="L347" t="s">
        <v>6431</v>
      </c>
      <c r="M347" s="1">
        <f>_xlfn.XLOOKUP(relatorio_NF[[#This Row],[Número]],'relatorio_NF'!D:D,'relatorio_NF'!U:U)</f>
        <v>45932</v>
      </c>
    </row>
    <row r="348" spans="1:13" x14ac:dyDescent="0.25">
      <c r="A348" t="s">
        <v>11</v>
      </c>
      <c r="B348" t="s">
        <v>12</v>
      </c>
      <c r="C348">
        <v>3329</v>
      </c>
      <c r="D348" t="s">
        <v>164</v>
      </c>
      <c r="E348">
        <v>4</v>
      </c>
      <c r="F348" s="1">
        <v>46476</v>
      </c>
      <c r="G348" t="s">
        <v>13</v>
      </c>
      <c r="H348">
        <v>508646</v>
      </c>
      <c r="I348" s="1">
        <v>45916</v>
      </c>
      <c r="J348" t="s">
        <v>6430</v>
      </c>
      <c r="K348">
        <v>13568.96</v>
      </c>
      <c r="L348" t="s">
        <v>6431</v>
      </c>
      <c r="M348" s="1">
        <f>_xlfn.XLOOKUP(relatorio_NF[[#This Row],[Número]],'relatorio_NF'!D:D,'relatorio_NF'!U:U)</f>
        <v>45932</v>
      </c>
    </row>
    <row r="349" spans="1:13" x14ac:dyDescent="0.25">
      <c r="A349" t="s">
        <v>11</v>
      </c>
      <c r="B349" t="s">
        <v>12</v>
      </c>
      <c r="C349">
        <v>3345</v>
      </c>
      <c r="D349" t="s">
        <v>402</v>
      </c>
      <c r="E349">
        <v>4</v>
      </c>
      <c r="F349" s="1">
        <v>46839</v>
      </c>
      <c r="G349" t="s">
        <v>13</v>
      </c>
      <c r="H349">
        <v>508646</v>
      </c>
      <c r="I349" s="1">
        <v>45916</v>
      </c>
      <c r="J349" t="s">
        <v>6430</v>
      </c>
      <c r="K349">
        <v>13568.96</v>
      </c>
      <c r="L349" t="s">
        <v>6431</v>
      </c>
      <c r="M349" s="1">
        <f>_xlfn.XLOOKUP(relatorio_NF[[#This Row],[Número]],'relatorio_NF'!D:D,'relatorio_NF'!U:U)</f>
        <v>45932</v>
      </c>
    </row>
    <row r="350" spans="1:13" x14ac:dyDescent="0.25">
      <c r="A350" t="s">
        <v>11</v>
      </c>
      <c r="B350" t="s">
        <v>12</v>
      </c>
      <c r="C350">
        <v>2219</v>
      </c>
      <c r="D350" t="s">
        <v>473</v>
      </c>
      <c r="E350">
        <v>4</v>
      </c>
      <c r="F350" s="1">
        <v>46890</v>
      </c>
      <c r="G350" t="s">
        <v>13</v>
      </c>
      <c r="H350">
        <v>508646</v>
      </c>
      <c r="I350" s="1">
        <v>45916</v>
      </c>
      <c r="J350" t="s">
        <v>6430</v>
      </c>
      <c r="K350">
        <v>13568.96</v>
      </c>
      <c r="L350" t="s">
        <v>6431</v>
      </c>
      <c r="M350" s="1">
        <f>_xlfn.XLOOKUP(relatorio_NF[[#This Row],[Número]],'relatorio_NF'!D:D,'relatorio_NF'!U:U)</f>
        <v>45932</v>
      </c>
    </row>
    <row r="351" spans="1:13" x14ac:dyDescent="0.25">
      <c r="A351" t="s">
        <v>11</v>
      </c>
      <c r="B351" t="s">
        <v>12</v>
      </c>
      <c r="C351">
        <v>2373</v>
      </c>
      <c r="D351" t="s">
        <v>376</v>
      </c>
      <c r="E351">
        <v>20</v>
      </c>
      <c r="F351" s="1">
        <v>46134</v>
      </c>
      <c r="G351" t="s">
        <v>13</v>
      </c>
      <c r="H351">
        <v>508648</v>
      </c>
      <c r="I351" s="1">
        <v>45916</v>
      </c>
      <c r="J351" t="s">
        <v>6430</v>
      </c>
      <c r="K351">
        <v>7992.01</v>
      </c>
      <c r="L351" t="s">
        <v>6431</v>
      </c>
      <c r="M351" s="1">
        <f>_xlfn.XLOOKUP(relatorio_NF[[#This Row],[Número]],'relatorio_NF'!D:D,'relatorio_NF'!U:U)</f>
        <v>45933</v>
      </c>
    </row>
    <row r="352" spans="1:13" x14ac:dyDescent="0.25">
      <c r="A352" t="s">
        <v>11</v>
      </c>
      <c r="B352" t="s">
        <v>12</v>
      </c>
      <c r="C352">
        <v>2366</v>
      </c>
      <c r="D352" t="s">
        <v>476</v>
      </c>
      <c r="E352">
        <v>20</v>
      </c>
      <c r="F352" s="1">
        <v>46591</v>
      </c>
      <c r="G352" t="s">
        <v>13</v>
      </c>
      <c r="H352">
        <v>508648</v>
      </c>
      <c r="I352" s="1">
        <v>45916</v>
      </c>
      <c r="J352" t="s">
        <v>6430</v>
      </c>
      <c r="K352">
        <v>7992.01</v>
      </c>
      <c r="L352" t="s">
        <v>6431</v>
      </c>
      <c r="M352" s="1">
        <f>_xlfn.XLOOKUP(relatorio_NF[[#This Row],[Número]],'relatorio_NF'!D:D,'relatorio_NF'!U:U)</f>
        <v>45933</v>
      </c>
    </row>
    <row r="353" spans="1:13" x14ac:dyDescent="0.25">
      <c r="A353" t="s">
        <v>11</v>
      </c>
      <c r="B353" t="s">
        <v>12</v>
      </c>
      <c r="C353">
        <v>2240</v>
      </c>
      <c r="D353" t="s">
        <v>381</v>
      </c>
      <c r="E353">
        <v>12</v>
      </c>
      <c r="F353" s="1">
        <v>46431</v>
      </c>
      <c r="G353" t="s">
        <v>13</v>
      </c>
      <c r="H353">
        <v>508648</v>
      </c>
      <c r="I353" s="1">
        <v>45916</v>
      </c>
      <c r="J353" t="s">
        <v>6430</v>
      </c>
      <c r="K353">
        <v>7992.01</v>
      </c>
      <c r="L353" t="s">
        <v>6431</v>
      </c>
      <c r="M353" s="1">
        <f>_xlfn.XLOOKUP(relatorio_NF[[#This Row],[Número]],'relatorio_NF'!D:D,'relatorio_NF'!U:U)</f>
        <v>45933</v>
      </c>
    </row>
    <row r="354" spans="1:13" x14ac:dyDescent="0.25">
      <c r="A354" t="s">
        <v>11</v>
      </c>
      <c r="B354" t="s">
        <v>12</v>
      </c>
      <c r="C354">
        <v>2956</v>
      </c>
      <c r="D354" t="s">
        <v>419</v>
      </c>
      <c r="E354">
        <v>48</v>
      </c>
      <c r="F354" s="1">
        <v>46964</v>
      </c>
      <c r="G354" t="s">
        <v>13</v>
      </c>
      <c r="H354">
        <v>508648</v>
      </c>
      <c r="I354" s="1">
        <v>45916</v>
      </c>
      <c r="J354" t="s">
        <v>6430</v>
      </c>
      <c r="K354">
        <v>7992.01</v>
      </c>
      <c r="L354" t="s">
        <v>6431</v>
      </c>
      <c r="M354" s="1">
        <f>_xlfn.XLOOKUP(relatorio_NF[[#This Row],[Número]],'relatorio_NF'!D:D,'relatorio_NF'!U:U)</f>
        <v>45933</v>
      </c>
    </row>
    <row r="355" spans="1:13" x14ac:dyDescent="0.25">
      <c r="A355" t="s">
        <v>11</v>
      </c>
      <c r="B355" t="s">
        <v>12</v>
      </c>
      <c r="C355">
        <v>2957</v>
      </c>
      <c r="D355" t="s">
        <v>161</v>
      </c>
      <c r="E355">
        <v>24</v>
      </c>
      <c r="F355" s="1">
        <v>46910</v>
      </c>
      <c r="G355" t="s">
        <v>13</v>
      </c>
      <c r="H355">
        <v>508648</v>
      </c>
      <c r="I355" s="1">
        <v>45916</v>
      </c>
      <c r="J355" t="s">
        <v>6430</v>
      </c>
      <c r="K355">
        <v>7992.01</v>
      </c>
      <c r="L355" t="s">
        <v>6431</v>
      </c>
      <c r="M355" s="1">
        <f>_xlfn.XLOOKUP(relatorio_NF[[#This Row],[Número]],'relatorio_NF'!D:D,'relatorio_NF'!U:U)</f>
        <v>45933</v>
      </c>
    </row>
    <row r="356" spans="1:13" x14ac:dyDescent="0.25">
      <c r="A356" t="s">
        <v>11</v>
      </c>
      <c r="B356" t="s">
        <v>12</v>
      </c>
      <c r="C356">
        <v>3551</v>
      </c>
      <c r="D356" t="s">
        <v>430</v>
      </c>
      <c r="E356">
        <v>4</v>
      </c>
      <c r="F356" s="1">
        <v>46488</v>
      </c>
      <c r="G356" t="s">
        <v>13</v>
      </c>
      <c r="H356">
        <v>508648</v>
      </c>
      <c r="I356" s="1">
        <v>45916</v>
      </c>
      <c r="J356" t="s">
        <v>6430</v>
      </c>
      <c r="K356">
        <v>7992.01</v>
      </c>
      <c r="L356" t="s">
        <v>6431</v>
      </c>
      <c r="M356" s="1">
        <f>_xlfn.XLOOKUP(relatorio_NF[[#This Row],[Número]],'relatorio_NF'!D:D,'relatorio_NF'!U:U)</f>
        <v>45933</v>
      </c>
    </row>
    <row r="357" spans="1:13" x14ac:dyDescent="0.25">
      <c r="A357" t="s">
        <v>11</v>
      </c>
      <c r="B357" t="s">
        <v>12</v>
      </c>
      <c r="C357">
        <v>3547</v>
      </c>
      <c r="D357" t="s">
        <v>345</v>
      </c>
      <c r="E357">
        <v>4</v>
      </c>
      <c r="F357" s="1">
        <v>46922</v>
      </c>
      <c r="G357" t="s">
        <v>13</v>
      </c>
      <c r="H357">
        <v>508648</v>
      </c>
      <c r="I357" s="1">
        <v>45916</v>
      </c>
      <c r="J357" t="s">
        <v>6430</v>
      </c>
      <c r="K357">
        <v>7992.01</v>
      </c>
      <c r="L357" t="s">
        <v>6431</v>
      </c>
      <c r="M357" s="1">
        <f>_xlfn.XLOOKUP(relatorio_NF[[#This Row],[Número]],'relatorio_NF'!D:D,'relatorio_NF'!U:U)</f>
        <v>45933</v>
      </c>
    </row>
    <row r="358" spans="1:13" x14ac:dyDescent="0.25">
      <c r="A358" t="s">
        <v>11</v>
      </c>
      <c r="B358" t="s">
        <v>12</v>
      </c>
      <c r="C358">
        <v>2349</v>
      </c>
      <c r="D358" t="s">
        <v>421</v>
      </c>
      <c r="E358">
        <v>1</v>
      </c>
      <c r="F358" s="1">
        <v>55676</v>
      </c>
      <c r="G358" t="s">
        <v>13</v>
      </c>
      <c r="H358">
        <v>508651</v>
      </c>
      <c r="I358" s="1">
        <v>45916</v>
      </c>
      <c r="J358" t="s">
        <v>6430</v>
      </c>
      <c r="K358">
        <v>28447.11</v>
      </c>
      <c r="L358" t="s">
        <v>6431</v>
      </c>
      <c r="M358" s="1">
        <f>_xlfn.XLOOKUP(relatorio_NF[[#This Row],[Número]],'relatorio_NF'!D:D,'relatorio_NF'!U:U)</f>
        <v>45924</v>
      </c>
    </row>
    <row r="359" spans="1:13" x14ac:dyDescent="0.25">
      <c r="A359" t="s">
        <v>11</v>
      </c>
      <c r="B359" t="s">
        <v>12</v>
      </c>
      <c r="C359">
        <v>2373</v>
      </c>
      <c r="D359" t="s">
        <v>376</v>
      </c>
      <c r="E359">
        <v>120</v>
      </c>
      <c r="F359" s="1">
        <v>46134</v>
      </c>
      <c r="G359" t="s">
        <v>13</v>
      </c>
      <c r="H359">
        <v>508651</v>
      </c>
      <c r="I359" s="1">
        <v>45916</v>
      </c>
      <c r="J359" t="s">
        <v>6430</v>
      </c>
      <c r="K359">
        <v>28447.11</v>
      </c>
      <c r="L359" t="s">
        <v>6431</v>
      </c>
      <c r="M359" s="1">
        <f>_xlfn.XLOOKUP(relatorio_NF[[#This Row],[Número]],'relatorio_NF'!D:D,'relatorio_NF'!U:U)</f>
        <v>45924</v>
      </c>
    </row>
    <row r="360" spans="1:13" x14ac:dyDescent="0.25">
      <c r="A360" t="s">
        <v>11</v>
      </c>
      <c r="B360" t="s">
        <v>12</v>
      </c>
      <c r="C360">
        <v>3329</v>
      </c>
      <c r="D360" t="s">
        <v>164</v>
      </c>
      <c r="E360">
        <v>12</v>
      </c>
      <c r="F360" s="1">
        <v>46476</v>
      </c>
      <c r="G360" t="s">
        <v>13</v>
      </c>
      <c r="H360">
        <v>508651</v>
      </c>
      <c r="I360" s="1">
        <v>45916</v>
      </c>
      <c r="J360" t="s">
        <v>6430</v>
      </c>
      <c r="K360">
        <v>28447.11</v>
      </c>
      <c r="L360" t="s">
        <v>6431</v>
      </c>
      <c r="M360" s="1">
        <f>_xlfn.XLOOKUP(relatorio_NF[[#This Row],[Número]],'relatorio_NF'!D:D,'relatorio_NF'!U:U)</f>
        <v>45924</v>
      </c>
    </row>
    <row r="361" spans="1:13" x14ac:dyDescent="0.25">
      <c r="A361" t="s">
        <v>11</v>
      </c>
      <c r="B361" t="s">
        <v>12</v>
      </c>
      <c r="C361">
        <v>3551</v>
      </c>
      <c r="D361" t="s">
        <v>430</v>
      </c>
      <c r="E361">
        <v>12</v>
      </c>
      <c r="F361" s="1">
        <v>46450</v>
      </c>
      <c r="G361" t="s">
        <v>13</v>
      </c>
      <c r="H361">
        <v>508651</v>
      </c>
      <c r="I361" s="1">
        <v>45916</v>
      </c>
      <c r="J361" t="s">
        <v>6430</v>
      </c>
      <c r="K361">
        <v>28447.11</v>
      </c>
      <c r="L361" t="s">
        <v>6431</v>
      </c>
      <c r="M361" s="1">
        <f>_xlfn.XLOOKUP(relatorio_NF[[#This Row],[Número]],'relatorio_NF'!D:D,'relatorio_NF'!U:U)</f>
        <v>45924</v>
      </c>
    </row>
    <row r="362" spans="1:13" x14ac:dyDescent="0.25">
      <c r="A362" t="s">
        <v>11</v>
      </c>
      <c r="B362" t="s">
        <v>12</v>
      </c>
      <c r="C362">
        <v>2240</v>
      </c>
      <c r="D362" t="s">
        <v>381</v>
      </c>
      <c r="E362">
        <v>96</v>
      </c>
      <c r="F362" s="1">
        <v>46431</v>
      </c>
      <c r="G362" t="s">
        <v>13</v>
      </c>
      <c r="H362">
        <v>508655</v>
      </c>
      <c r="I362" s="1">
        <v>45916</v>
      </c>
      <c r="J362" t="s">
        <v>6430</v>
      </c>
      <c r="K362">
        <v>16110.09</v>
      </c>
      <c r="L362" t="s">
        <v>6431</v>
      </c>
      <c r="M362" s="1">
        <f>_xlfn.XLOOKUP(relatorio_NF[[#This Row],[Número]],'relatorio_NF'!D:D,'relatorio_NF'!U:U)</f>
        <v>45936</v>
      </c>
    </row>
    <row r="363" spans="1:13" x14ac:dyDescent="0.25">
      <c r="A363" t="s">
        <v>11</v>
      </c>
      <c r="B363" t="s">
        <v>12</v>
      </c>
      <c r="C363">
        <v>2366</v>
      </c>
      <c r="D363" t="s">
        <v>476</v>
      </c>
      <c r="E363">
        <v>60</v>
      </c>
      <c r="F363" s="1">
        <v>46591</v>
      </c>
      <c r="G363" t="s">
        <v>13</v>
      </c>
      <c r="H363">
        <v>508655</v>
      </c>
      <c r="I363" s="1">
        <v>45916</v>
      </c>
      <c r="J363" t="s">
        <v>6430</v>
      </c>
      <c r="K363">
        <v>16110.09</v>
      </c>
      <c r="L363" t="s">
        <v>6431</v>
      </c>
      <c r="M363" s="1">
        <f>_xlfn.XLOOKUP(relatorio_NF[[#This Row],[Número]],'relatorio_NF'!D:D,'relatorio_NF'!U:U)</f>
        <v>45936</v>
      </c>
    </row>
    <row r="364" spans="1:13" x14ac:dyDescent="0.25">
      <c r="A364" t="s">
        <v>11</v>
      </c>
      <c r="B364" t="s">
        <v>12</v>
      </c>
      <c r="C364">
        <v>2373</v>
      </c>
      <c r="D364" t="s">
        <v>376</v>
      </c>
      <c r="E364">
        <v>140</v>
      </c>
      <c r="F364" s="1">
        <v>46134</v>
      </c>
      <c r="G364" t="s">
        <v>13</v>
      </c>
      <c r="H364">
        <v>508655</v>
      </c>
      <c r="I364" s="1">
        <v>45916</v>
      </c>
      <c r="J364" t="s">
        <v>6430</v>
      </c>
      <c r="K364">
        <v>16110.09</v>
      </c>
      <c r="L364" t="s">
        <v>6431</v>
      </c>
      <c r="M364" s="1">
        <f>_xlfn.XLOOKUP(relatorio_NF[[#This Row],[Número]],'relatorio_NF'!D:D,'relatorio_NF'!U:U)</f>
        <v>45936</v>
      </c>
    </row>
    <row r="365" spans="1:13" x14ac:dyDescent="0.25">
      <c r="A365" t="s">
        <v>11</v>
      </c>
      <c r="B365" t="s">
        <v>12</v>
      </c>
      <c r="C365">
        <v>2956</v>
      </c>
      <c r="D365" t="s">
        <v>419</v>
      </c>
      <c r="E365">
        <v>96</v>
      </c>
      <c r="F365" s="1">
        <v>46962</v>
      </c>
      <c r="G365" t="s">
        <v>13</v>
      </c>
      <c r="H365">
        <v>508655</v>
      </c>
      <c r="I365" s="1">
        <v>45916</v>
      </c>
      <c r="J365" t="s">
        <v>6430</v>
      </c>
      <c r="K365">
        <v>16110.09</v>
      </c>
      <c r="L365" t="s">
        <v>6431</v>
      </c>
      <c r="M365" s="1">
        <f>_xlfn.XLOOKUP(relatorio_NF[[#This Row],[Número]],'relatorio_NF'!D:D,'relatorio_NF'!U:U)</f>
        <v>45936</v>
      </c>
    </row>
    <row r="366" spans="1:13" x14ac:dyDescent="0.25">
      <c r="A366" t="s">
        <v>11</v>
      </c>
      <c r="B366" t="s">
        <v>12</v>
      </c>
      <c r="C366">
        <v>2957</v>
      </c>
      <c r="D366" t="s">
        <v>161</v>
      </c>
      <c r="E366">
        <v>264</v>
      </c>
      <c r="F366" s="1">
        <v>46910</v>
      </c>
      <c r="G366" t="s">
        <v>13</v>
      </c>
      <c r="H366">
        <v>508655</v>
      </c>
      <c r="I366" s="1">
        <v>45916</v>
      </c>
      <c r="J366" t="s">
        <v>6430</v>
      </c>
      <c r="K366">
        <v>16110.09</v>
      </c>
      <c r="L366" t="s">
        <v>6431</v>
      </c>
      <c r="M366" s="1">
        <f>_xlfn.XLOOKUP(relatorio_NF[[#This Row],[Número]],'relatorio_NF'!D:D,'relatorio_NF'!U:U)</f>
        <v>45936</v>
      </c>
    </row>
    <row r="367" spans="1:13" x14ac:dyDescent="0.25">
      <c r="A367" t="s">
        <v>17</v>
      </c>
      <c r="B367" t="s">
        <v>46</v>
      </c>
      <c r="C367">
        <v>1568</v>
      </c>
      <c r="D367" t="s">
        <v>457</v>
      </c>
      <c r="E367">
        <v>46</v>
      </c>
      <c r="F367" s="1">
        <v>46408</v>
      </c>
      <c r="G367" t="s">
        <v>51</v>
      </c>
      <c r="H367">
        <v>494570</v>
      </c>
      <c r="I367" s="1">
        <v>45916</v>
      </c>
      <c r="J367" t="s">
        <v>6430</v>
      </c>
      <c r="K367">
        <v>44977.42</v>
      </c>
      <c r="L367" t="s">
        <v>6431</v>
      </c>
      <c r="M367" s="1">
        <f ca="1">_xlfn.XLOOKUP(relatorio_NF[[#This Row],[Número]],'relatorio_NF'!D:D,'relatorio_NF'!U:U)</f>
        <v>45929</v>
      </c>
    </row>
    <row r="368" spans="1:13" x14ac:dyDescent="0.25">
      <c r="A368" t="s">
        <v>17</v>
      </c>
      <c r="B368" t="s">
        <v>12</v>
      </c>
      <c r="C368">
        <v>1493</v>
      </c>
      <c r="D368" t="s">
        <v>137</v>
      </c>
      <c r="E368">
        <v>14</v>
      </c>
      <c r="F368" s="1">
        <v>46387</v>
      </c>
      <c r="G368" t="s">
        <v>131</v>
      </c>
      <c r="H368">
        <v>16375</v>
      </c>
      <c r="I368" s="1">
        <v>45915</v>
      </c>
      <c r="J368" t="s">
        <v>6430</v>
      </c>
      <c r="K368">
        <v>1390.05</v>
      </c>
      <c r="L368" t="s">
        <v>6431</v>
      </c>
      <c r="M368" s="1">
        <f ca="1">_xlfn.XLOOKUP(relatorio_NF[[#This Row],[Número]],'relatorio_NF'!D:D,'relatorio_NF'!U:U)</f>
        <v>45931</v>
      </c>
    </row>
    <row r="369" spans="1:13" x14ac:dyDescent="0.25">
      <c r="A369" t="s">
        <v>17</v>
      </c>
      <c r="B369" t="s">
        <v>12</v>
      </c>
      <c r="C369">
        <v>1493</v>
      </c>
      <c r="D369" t="s">
        <v>137</v>
      </c>
      <c r="E369">
        <v>80</v>
      </c>
      <c r="F369" s="1">
        <v>46387</v>
      </c>
      <c r="G369" t="s">
        <v>131</v>
      </c>
      <c r="H369">
        <v>16381</v>
      </c>
      <c r="I369" s="1">
        <v>45915</v>
      </c>
      <c r="J369" t="s">
        <v>6430</v>
      </c>
      <c r="K369">
        <v>7943.14</v>
      </c>
      <c r="L369" t="s">
        <v>6431</v>
      </c>
      <c r="M369" s="1">
        <f ca="1">_xlfn.XLOOKUP(relatorio_NF[[#This Row],[Número]],'relatorio_NF'!D:D,'relatorio_NF'!U:U)</f>
        <v>45931</v>
      </c>
    </row>
    <row r="370" spans="1:13" x14ac:dyDescent="0.25">
      <c r="A370" t="s">
        <v>17</v>
      </c>
      <c r="B370" t="s">
        <v>12</v>
      </c>
      <c r="C370">
        <v>2630</v>
      </c>
      <c r="D370" t="s">
        <v>504</v>
      </c>
      <c r="E370">
        <v>10</v>
      </c>
      <c r="F370" s="1"/>
      <c r="G370" t="s">
        <v>501</v>
      </c>
      <c r="H370">
        <v>12708</v>
      </c>
      <c r="I370" s="1">
        <v>45915</v>
      </c>
      <c r="J370" t="s">
        <v>6430</v>
      </c>
      <c r="K370">
        <v>4039.6</v>
      </c>
      <c r="L370" t="s">
        <v>6431</v>
      </c>
      <c r="M370" s="1">
        <f>_xlfn.XLOOKUP(relatorio_NF[[#This Row],[Número]],'relatorio_NF'!D:D,'relatorio_NF'!U:U)</f>
        <v>45929</v>
      </c>
    </row>
    <row r="371" spans="1:13" x14ac:dyDescent="0.25">
      <c r="A371" t="s">
        <v>17</v>
      </c>
      <c r="B371" t="s">
        <v>12</v>
      </c>
      <c r="C371">
        <v>2890</v>
      </c>
      <c r="D371" t="s">
        <v>463</v>
      </c>
      <c r="E371">
        <v>120</v>
      </c>
      <c r="F371" s="1">
        <v>46538</v>
      </c>
      <c r="G371" t="s">
        <v>214</v>
      </c>
      <c r="H371">
        <v>446725</v>
      </c>
      <c r="I371" s="1">
        <v>45915</v>
      </c>
      <c r="J371" t="s">
        <v>6430</v>
      </c>
      <c r="K371">
        <v>1519002.56</v>
      </c>
      <c r="L371" t="s">
        <v>6431</v>
      </c>
      <c r="M371" s="1">
        <f ca="1">_xlfn.XLOOKUP(relatorio_NF[[#This Row],[Número]],'relatorio_NF'!D:D,'relatorio_NF'!U:U)</f>
        <v>45924</v>
      </c>
    </row>
    <row r="372" spans="1:13" x14ac:dyDescent="0.25">
      <c r="A372" t="s">
        <v>17</v>
      </c>
      <c r="B372" t="s">
        <v>12</v>
      </c>
      <c r="C372">
        <v>3018</v>
      </c>
      <c r="D372" t="s">
        <v>507</v>
      </c>
      <c r="E372">
        <v>6</v>
      </c>
      <c r="F372" s="1">
        <v>46444</v>
      </c>
      <c r="G372" t="s">
        <v>214</v>
      </c>
      <c r="H372">
        <v>446726</v>
      </c>
      <c r="I372" s="1">
        <v>45915</v>
      </c>
      <c r="J372" t="s">
        <v>6430</v>
      </c>
      <c r="K372">
        <v>13531.66</v>
      </c>
      <c r="L372" t="s">
        <v>6431</v>
      </c>
      <c r="M372" s="1">
        <f ca="1">_xlfn.XLOOKUP(relatorio_NF[[#This Row],[Número]],'relatorio_NF'!D:D,'relatorio_NF'!U:U)</f>
        <v>45919</v>
      </c>
    </row>
    <row r="373" spans="1:13" x14ac:dyDescent="0.25">
      <c r="A373" t="s">
        <v>17</v>
      </c>
      <c r="B373" t="s">
        <v>12</v>
      </c>
      <c r="C373">
        <v>3107</v>
      </c>
      <c r="D373" t="s">
        <v>510</v>
      </c>
      <c r="E373">
        <v>2210</v>
      </c>
      <c r="F373" s="1">
        <v>46295</v>
      </c>
      <c r="G373" t="s">
        <v>214</v>
      </c>
      <c r="H373">
        <v>446863</v>
      </c>
      <c r="I373" s="1">
        <v>45915</v>
      </c>
      <c r="J373" t="s">
        <v>6430</v>
      </c>
      <c r="K373">
        <v>230690.15</v>
      </c>
      <c r="L373" t="s">
        <v>6431</v>
      </c>
      <c r="M373" s="1" t="str">
        <f ca="1">_xlfn.XLOOKUP(relatorio_NF[[#This Row],[Número]],'relatorio_NF'!D:D,'relatorio_NF'!U:U)</f>
        <v xml:space="preserve"> </v>
      </c>
    </row>
    <row r="374" spans="1:13" x14ac:dyDescent="0.25">
      <c r="A374" t="s">
        <v>11</v>
      </c>
      <c r="B374" t="s">
        <v>46</v>
      </c>
      <c r="C374">
        <v>3330</v>
      </c>
      <c r="D374" t="s">
        <v>220</v>
      </c>
      <c r="E374">
        <v>56</v>
      </c>
      <c r="F374" s="1">
        <v>46387</v>
      </c>
      <c r="G374" t="s">
        <v>214</v>
      </c>
      <c r="H374">
        <v>446847</v>
      </c>
      <c r="I374" s="1">
        <v>45915</v>
      </c>
      <c r="J374" t="s">
        <v>6430</v>
      </c>
      <c r="K374">
        <v>248933.64</v>
      </c>
      <c r="L374" t="s">
        <v>6431</v>
      </c>
      <c r="M374" s="1">
        <f ca="1">_xlfn.XLOOKUP(relatorio_NF[[#This Row],[Número]],'relatorio_NF'!D:D,'relatorio_NF'!U:U)</f>
        <v>45923</v>
      </c>
    </row>
    <row r="375" spans="1:13" x14ac:dyDescent="0.25">
      <c r="A375" t="s">
        <v>11</v>
      </c>
      <c r="B375" t="s">
        <v>46</v>
      </c>
      <c r="C375">
        <v>3310</v>
      </c>
      <c r="D375" t="s">
        <v>491</v>
      </c>
      <c r="E375">
        <v>9</v>
      </c>
      <c r="F375" s="1">
        <v>46234</v>
      </c>
      <c r="G375" t="s">
        <v>214</v>
      </c>
      <c r="H375">
        <v>446849</v>
      </c>
      <c r="I375" s="1">
        <v>45915</v>
      </c>
      <c r="J375" t="s">
        <v>6430</v>
      </c>
      <c r="K375">
        <v>31420.48</v>
      </c>
      <c r="L375" t="s">
        <v>6431</v>
      </c>
      <c r="M375" s="1" t="str">
        <f ca="1">_xlfn.XLOOKUP(relatorio_NF[[#This Row],[Número]],'relatorio_NF'!D:D,'relatorio_NF'!U:U)</f>
        <v xml:space="preserve"> </v>
      </c>
    </row>
    <row r="376" spans="1:13" x14ac:dyDescent="0.25">
      <c r="A376" t="s">
        <v>17</v>
      </c>
      <c r="B376" t="s">
        <v>46</v>
      </c>
      <c r="C376">
        <v>3279</v>
      </c>
      <c r="D376" t="s">
        <v>513</v>
      </c>
      <c r="E376">
        <v>10</v>
      </c>
      <c r="F376" s="1">
        <v>46873</v>
      </c>
      <c r="G376" t="s">
        <v>36</v>
      </c>
      <c r="H376">
        <v>501042</v>
      </c>
      <c r="I376" s="1">
        <v>45915</v>
      </c>
      <c r="J376" t="s">
        <v>6430</v>
      </c>
      <c r="K376">
        <v>10475.52</v>
      </c>
      <c r="L376" t="s">
        <v>6431</v>
      </c>
      <c r="M376" s="1">
        <f ca="1">_xlfn.XLOOKUP(relatorio_NF[[#This Row],[Número]],'relatorio_NF'!D:D,'relatorio_NF'!U:U)</f>
        <v>45924</v>
      </c>
    </row>
    <row r="377" spans="1:13" x14ac:dyDescent="0.25">
      <c r="A377" t="s">
        <v>17</v>
      </c>
      <c r="B377" t="s">
        <v>46</v>
      </c>
      <c r="C377">
        <v>1173</v>
      </c>
      <c r="D377" t="s">
        <v>516</v>
      </c>
      <c r="E377">
        <v>5</v>
      </c>
      <c r="F377" s="1">
        <v>46599</v>
      </c>
      <c r="G377" t="s">
        <v>36</v>
      </c>
      <c r="H377">
        <v>501043</v>
      </c>
      <c r="I377" s="1">
        <v>45915</v>
      </c>
      <c r="J377" t="s">
        <v>6430</v>
      </c>
      <c r="K377">
        <v>5517.12</v>
      </c>
      <c r="L377" t="s">
        <v>6431</v>
      </c>
      <c r="M377" s="1" t="str">
        <f ca="1">_xlfn.XLOOKUP(relatorio_NF[[#This Row],[Número]],'relatorio_NF'!D:D,'relatorio_NF'!U:U)</f>
        <v xml:space="preserve"> </v>
      </c>
    </row>
    <row r="378" spans="1:13" x14ac:dyDescent="0.25">
      <c r="A378" t="s">
        <v>11</v>
      </c>
      <c r="B378" t="s">
        <v>18</v>
      </c>
      <c r="C378">
        <v>3343</v>
      </c>
      <c r="D378" t="s">
        <v>565</v>
      </c>
      <c r="E378">
        <v>300</v>
      </c>
      <c r="F378" s="1">
        <v>46488</v>
      </c>
      <c r="G378" t="s">
        <v>75</v>
      </c>
      <c r="H378">
        <v>91521</v>
      </c>
      <c r="I378" s="1">
        <v>45915</v>
      </c>
      <c r="J378" t="s">
        <v>6430</v>
      </c>
      <c r="K378">
        <v>49787.1</v>
      </c>
      <c r="L378" t="s">
        <v>6431</v>
      </c>
      <c r="M378" s="1">
        <f ca="1">_xlfn.XLOOKUP(relatorio_NF[[#This Row],[Número]],'relatorio_NF'!D:D,'relatorio_NF'!U:U)</f>
        <v>45930</v>
      </c>
    </row>
    <row r="379" spans="1:13" x14ac:dyDescent="0.25">
      <c r="A379" t="s">
        <v>17</v>
      </c>
      <c r="B379" t="s">
        <v>12</v>
      </c>
      <c r="C379">
        <v>1488</v>
      </c>
      <c r="D379" t="s">
        <v>310</v>
      </c>
      <c r="E379">
        <v>6160</v>
      </c>
      <c r="F379" s="1">
        <v>46521</v>
      </c>
      <c r="G379" t="s">
        <v>75</v>
      </c>
      <c r="H379">
        <v>91416</v>
      </c>
      <c r="I379" s="1">
        <v>45912</v>
      </c>
      <c r="J379" t="s">
        <v>6430</v>
      </c>
      <c r="K379">
        <v>359717.5</v>
      </c>
      <c r="L379" t="s">
        <v>6431</v>
      </c>
      <c r="M379" s="1">
        <f ca="1">_xlfn.XLOOKUP(relatorio_NF[[#This Row],[Número]],'relatorio_NF'!D:D,'relatorio_NF'!U:U)</f>
        <v>45915</v>
      </c>
    </row>
    <row r="380" spans="1:13" x14ac:dyDescent="0.25">
      <c r="A380" t="s">
        <v>17</v>
      </c>
      <c r="B380" t="s">
        <v>12</v>
      </c>
      <c r="C380">
        <v>1488</v>
      </c>
      <c r="D380" t="s">
        <v>310</v>
      </c>
      <c r="E380">
        <v>3840</v>
      </c>
      <c r="F380" s="1">
        <v>46529</v>
      </c>
      <c r="G380" t="s">
        <v>75</v>
      </c>
      <c r="H380">
        <v>91416</v>
      </c>
      <c r="I380" s="1">
        <v>45912</v>
      </c>
      <c r="J380" t="s">
        <v>6430</v>
      </c>
      <c r="K380">
        <v>359717.5</v>
      </c>
      <c r="L380" t="s">
        <v>6431</v>
      </c>
      <c r="M380" s="1">
        <f ca="1">_xlfn.XLOOKUP(relatorio_NF[[#This Row],[Número]],'relatorio_NF'!D:D,'relatorio_NF'!U:U)</f>
        <v>45915</v>
      </c>
    </row>
    <row r="381" spans="1:13" x14ac:dyDescent="0.25">
      <c r="A381" t="s">
        <v>17</v>
      </c>
      <c r="B381" t="s">
        <v>12</v>
      </c>
      <c r="C381">
        <v>2107</v>
      </c>
      <c r="D381" t="s">
        <v>577</v>
      </c>
      <c r="E381">
        <v>577</v>
      </c>
      <c r="F381" s="1">
        <v>46530</v>
      </c>
      <c r="G381" t="s">
        <v>75</v>
      </c>
      <c r="H381">
        <v>91416</v>
      </c>
      <c r="I381" s="1">
        <v>45912</v>
      </c>
      <c r="J381" t="s">
        <v>6430</v>
      </c>
      <c r="K381">
        <v>359717.5</v>
      </c>
      <c r="L381" t="s">
        <v>6431</v>
      </c>
      <c r="M381" s="1">
        <f ca="1">_xlfn.XLOOKUP(relatorio_NF[[#This Row],[Número]],'relatorio_NF'!D:D,'relatorio_NF'!U:U)</f>
        <v>45915</v>
      </c>
    </row>
    <row r="382" spans="1:13" x14ac:dyDescent="0.25">
      <c r="A382" t="s">
        <v>17</v>
      </c>
      <c r="B382" t="s">
        <v>12</v>
      </c>
      <c r="C382">
        <v>2107</v>
      </c>
      <c r="D382" t="s">
        <v>577</v>
      </c>
      <c r="E382">
        <v>2423</v>
      </c>
      <c r="F382" s="1">
        <v>46534</v>
      </c>
      <c r="G382" t="s">
        <v>75</v>
      </c>
      <c r="H382">
        <v>91416</v>
      </c>
      <c r="I382" s="1">
        <v>45912</v>
      </c>
      <c r="J382" t="s">
        <v>6430</v>
      </c>
      <c r="K382">
        <v>359717.5</v>
      </c>
      <c r="L382" t="s">
        <v>6431</v>
      </c>
      <c r="M382" s="1">
        <f ca="1">_xlfn.XLOOKUP(relatorio_NF[[#This Row],[Número]],'relatorio_NF'!D:D,'relatorio_NF'!U:U)</f>
        <v>45915</v>
      </c>
    </row>
    <row r="383" spans="1:13" x14ac:dyDescent="0.25">
      <c r="A383" t="s">
        <v>17</v>
      </c>
      <c r="B383" t="s">
        <v>12</v>
      </c>
      <c r="C383">
        <v>1581</v>
      </c>
      <c r="D383" t="s">
        <v>580</v>
      </c>
      <c r="E383">
        <v>35</v>
      </c>
      <c r="F383" s="1">
        <v>46536</v>
      </c>
      <c r="G383" t="s">
        <v>75</v>
      </c>
      <c r="H383">
        <v>91417</v>
      </c>
      <c r="I383" s="1">
        <v>45912</v>
      </c>
      <c r="J383" t="s">
        <v>6430</v>
      </c>
      <c r="K383">
        <v>1394.06</v>
      </c>
      <c r="L383" t="s">
        <v>6431</v>
      </c>
      <c r="M383" s="1" t="str">
        <f ca="1">_xlfn.XLOOKUP(relatorio_NF[[#This Row],[Número]],'relatorio_NF'!D:D,'relatorio_NF'!U:U)</f>
        <v xml:space="preserve"> </v>
      </c>
    </row>
    <row r="384" spans="1:13" x14ac:dyDescent="0.25">
      <c r="A384" t="s">
        <v>11</v>
      </c>
      <c r="B384" t="s">
        <v>12</v>
      </c>
      <c r="C384">
        <v>3655</v>
      </c>
      <c r="D384" t="s">
        <v>583</v>
      </c>
      <c r="E384">
        <v>1</v>
      </c>
      <c r="F384" s="1"/>
      <c r="G384" t="s">
        <v>177</v>
      </c>
      <c r="H384">
        <v>36266</v>
      </c>
      <c r="I384" s="1">
        <v>45912</v>
      </c>
      <c r="J384" t="s">
        <v>6430</v>
      </c>
      <c r="K384">
        <v>11147.83</v>
      </c>
      <c r="L384" t="s">
        <v>6431</v>
      </c>
      <c r="M384" s="1" t="str">
        <f>_xlfn.XLOOKUP(relatorio_NF[[#This Row],[Número]],'relatorio_NF'!D:D,'relatorio_NF'!U:U)</f>
        <v xml:space="preserve"> </v>
      </c>
    </row>
    <row r="385" spans="1:13" x14ac:dyDescent="0.25">
      <c r="A385" t="s">
        <v>11</v>
      </c>
      <c r="B385" t="s">
        <v>12</v>
      </c>
      <c r="C385">
        <v>3658</v>
      </c>
      <c r="D385" t="s">
        <v>586</v>
      </c>
      <c r="E385">
        <v>1</v>
      </c>
      <c r="F385" s="1"/>
      <c r="G385" t="s">
        <v>177</v>
      </c>
      <c r="H385">
        <v>36266</v>
      </c>
      <c r="I385" s="1">
        <v>45912</v>
      </c>
      <c r="J385" t="s">
        <v>6430</v>
      </c>
      <c r="K385">
        <v>11147.83</v>
      </c>
      <c r="L385" t="s">
        <v>6431</v>
      </c>
      <c r="M385" s="1" t="str">
        <f>_xlfn.XLOOKUP(relatorio_NF[[#This Row],[Número]],'relatorio_NF'!D:D,'relatorio_NF'!U:U)</f>
        <v xml:space="preserve"> </v>
      </c>
    </row>
    <row r="386" spans="1:13" x14ac:dyDescent="0.25">
      <c r="A386" t="s">
        <v>11</v>
      </c>
      <c r="B386" t="s">
        <v>12</v>
      </c>
      <c r="C386">
        <v>3659</v>
      </c>
      <c r="D386" t="s">
        <v>589</v>
      </c>
      <c r="E386">
        <v>2</v>
      </c>
      <c r="F386" s="1"/>
      <c r="G386" t="s">
        <v>177</v>
      </c>
      <c r="H386">
        <v>36266</v>
      </c>
      <c r="I386" s="1">
        <v>45912</v>
      </c>
      <c r="J386" t="s">
        <v>6430</v>
      </c>
      <c r="K386">
        <v>11147.83</v>
      </c>
      <c r="L386" t="s">
        <v>6431</v>
      </c>
      <c r="M386" s="1" t="str">
        <f>_xlfn.XLOOKUP(relatorio_NF[[#This Row],[Número]],'relatorio_NF'!D:D,'relatorio_NF'!U:U)</f>
        <v xml:space="preserve"> </v>
      </c>
    </row>
    <row r="387" spans="1:13" x14ac:dyDescent="0.25">
      <c r="A387" t="s">
        <v>11</v>
      </c>
      <c r="B387" t="s">
        <v>12</v>
      </c>
      <c r="C387">
        <v>3384</v>
      </c>
      <c r="D387" t="s">
        <v>592</v>
      </c>
      <c r="E387">
        <v>20</v>
      </c>
      <c r="F387" s="1"/>
      <c r="G387" t="s">
        <v>177</v>
      </c>
      <c r="H387">
        <v>36266</v>
      </c>
      <c r="I387" s="1">
        <v>45912</v>
      </c>
      <c r="J387" t="s">
        <v>6430</v>
      </c>
      <c r="K387">
        <v>11147.83</v>
      </c>
      <c r="L387" t="s">
        <v>6431</v>
      </c>
      <c r="M387" s="1" t="str">
        <f>_xlfn.XLOOKUP(relatorio_NF[[#This Row],[Número]],'relatorio_NF'!D:D,'relatorio_NF'!U:U)</f>
        <v xml:space="preserve"> </v>
      </c>
    </row>
    <row r="388" spans="1:13" x14ac:dyDescent="0.25">
      <c r="A388" t="s">
        <v>11</v>
      </c>
      <c r="B388" t="s">
        <v>12</v>
      </c>
      <c r="C388">
        <v>3562</v>
      </c>
      <c r="D388" t="s">
        <v>595</v>
      </c>
      <c r="E388">
        <v>48</v>
      </c>
      <c r="F388" s="1"/>
      <c r="G388" t="s">
        <v>177</v>
      </c>
      <c r="H388">
        <v>36266</v>
      </c>
      <c r="I388" s="1">
        <v>45912</v>
      </c>
      <c r="J388" t="s">
        <v>6430</v>
      </c>
      <c r="K388">
        <v>11147.83</v>
      </c>
      <c r="L388" t="s">
        <v>6431</v>
      </c>
      <c r="M388" s="1" t="str">
        <f>_xlfn.XLOOKUP(relatorio_NF[[#This Row],[Número]],'relatorio_NF'!D:D,'relatorio_NF'!U:U)</f>
        <v xml:space="preserve"> </v>
      </c>
    </row>
    <row r="389" spans="1:13" x14ac:dyDescent="0.25">
      <c r="A389" t="s">
        <v>11</v>
      </c>
      <c r="B389" t="s">
        <v>12</v>
      </c>
      <c r="C389">
        <v>3267</v>
      </c>
      <c r="D389" t="s">
        <v>598</v>
      </c>
      <c r="E389">
        <v>16</v>
      </c>
      <c r="F389" s="1"/>
      <c r="G389" t="s">
        <v>177</v>
      </c>
      <c r="H389">
        <v>36266</v>
      </c>
      <c r="I389" s="1">
        <v>45912</v>
      </c>
      <c r="J389" t="s">
        <v>6430</v>
      </c>
      <c r="K389">
        <v>11147.83</v>
      </c>
      <c r="L389" t="s">
        <v>6431</v>
      </c>
      <c r="M389" s="1" t="str">
        <f>_xlfn.XLOOKUP(relatorio_NF[[#This Row],[Número]],'relatorio_NF'!D:D,'relatorio_NF'!U:U)</f>
        <v xml:space="preserve"> </v>
      </c>
    </row>
    <row r="390" spans="1:13" x14ac:dyDescent="0.25">
      <c r="A390" t="s">
        <v>17</v>
      </c>
      <c r="B390" t="s">
        <v>46</v>
      </c>
      <c r="C390">
        <v>2388</v>
      </c>
      <c r="D390" t="s">
        <v>607</v>
      </c>
      <c r="E390">
        <v>1047</v>
      </c>
      <c r="F390" s="1">
        <v>46514</v>
      </c>
      <c r="G390" t="s">
        <v>75</v>
      </c>
      <c r="H390">
        <v>91418</v>
      </c>
      <c r="I390" s="1">
        <v>45912</v>
      </c>
      <c r="J390" t="s">
        <v>6430</v>
      </c>
      <c r="K390">
        <v>46575.15</v>
      </c>
      <c r="L390" t="s">
        <v>6431</v>
      </c>
      <c r="M390" s="1" t="str">
        <f ca="1">_xlfn.XLOOKUP(relatorio_NF[[#This Row],[Número]],'relatorio_NF'!D:D,'relatorio_NF'!U:U)</f>
        <v xml:space="preserve"> </v>
      </c>
    </row>
    <row r="391" spans="1:13" x14ac:dyDescent="0.25">
      <c r="A391" t="s">
        <v>11</v>
      </c>
      <c r="B391" t="s">
        <v>46</v>
      </c>
      <c r="C391">
        <v>3199</v>
      </c>
      <c r="D391" t="s">
        <v>210</v>
      </c>
      <c r="E391">
        <v>2</v>
      </c>
      <c r="F391" s="1">
        <v>46326</v>
      </c>
      <c r="G391" t="s">
        <v>115</v>
      </c>
      <c r="H391">
        <v>250186</v>
      </c>
      <c r="I391" s="1">
        <v>45912</v>
      </c>
      <c r="J391" t="s">
        <v>6430</v>
      </c>
      <c r="K391">
        <v>39816.480000000003</v>
      </c>
      <c r="L391" t="s">
        <v>6431</v>
      </c>
      <c r="M391" s="1">
        <f ca="1">_xlfn.XLOOKUP(relatorio_NF[[#This Row],[Número]],'relatorio_NF'!D:D,'relatorio_NF'!U:U)</f>
        <v>45918</v>
      </c>
    </row>
    <row r="392" spans="1:13" x14ac:dyDescent="0.25">
      <c r="A392" t="s">
        <v>11</v>
      </c>
      <c r="B392" t="s">
        <v>18</v>
      </c>
      <c r="C392">
        <v>3749</v>
      </c>
      <c r="D392" t="s">
        <v>621</v>
      </c>
      <c r="E392">
        <v>3</v>
      </c>
      <c r="F392" s="1">
        <v>46053</v>
      </c>
      <c r="G392" t="s">
        <v>618</v>
      </c>
      <c r="H392">
        <v>4106941</v>
      </c>
      <c r="I392" s="1">
        <v>45912</v>
      </c>
      <c r="J392" t="s">
        <v>6430</v>
      </c>
      <c r="K392">
        <v>947.34</v>
      </c>
      <c r="L392" t="s">
        <v>6431</v>
      </c>
      <c r="M392" s="1" t="str">
        <f>_xlfn.XLOOKUP(relatorio_NF[[#This Row],[Número]],'relatorio_NF'!D:D,'relatorio_NF'!U:U)</f>
        <v xml:space="preserve"> </v>
      </c>
    </row>
    <row r="393" spans="1:13" x14ac:dyDescent="0.25">
      <c r="A393" t="s">
        <v>11</v>
      </c>
      <c r="B393" t="s">
        <v>18</v>
      </c>
      <c r="C393">
        <v>3750</v>
      </c>
      <c r="D393" t="s">
        <v>624</v>
      </c>
      <c r="E393">
        <v>5</v>
      </c>
      <c r="F393" s="1">
        <v>46295</v>
      </c>
      <c r="G393" t="s">
        <v>618</v>
      </c>
      <c r="H393">
        <v>4106941</v>
      </c>
      <c r="I393" s="1">
        <v>45912</v>
      </c>
      <c r="J393" t="s">
        <v>6430</v>
      </c>
      <c r="K393">
        <v>947.34</v>
      </c>
      <c r="L393" t="s">
        <v>6431</v>
      </c>
      <c r="M393" s="1" t="str">
        <f>_xlfn.XLOOKUP(relatorio_NF[[#This Row],[Número]],'relatorio_NF'!D:D,'relatorio_NF'!U:U)</f>
        <v xml:space="preserve"> </v>
      </c>
    </row>
    <row r="394" spans="1:13" x14ac:dyDescent="0.25">
      <c r="A394" t="s">
        <v>11</v>
      </c>
      <c r="B394" t="s">
        <v>46</v>
      </c>
      <c r="C394">
        <v>1098</v>
      </c>
      <c r="D394" t="s">
        <v>293</v>
      </c>
      <c r="E394">
        <v>350</v>
      </c>
      <c r="F394" s="1">
        <v>46691</v>
      </c>
      <c r="G394" t="s">
        <v>23</v>
      </c>
      <c r="H394">
        <v>286933</v>
      </c>
      <c r="I394" s="1">
        <v>45911</v>
      </c>
      <c r="J394" t="s">
        <v>6430</v>
      </c>
      <c r="K394">
        <v>335918.84</v>
      </c>
      <c r="L394" t="s">
        <v>6431</v>
      </c>
      <c r="M394" s="1">
        <f ca="1">_xlfn.XLOOKUP(relatorio_NF[[#This Row],[Número]],'relatorio_NF'!D:D,'relatorio_NF'!U:U)</f>
        <v>45922</v>
      </c>
    </row>
    <row r="395" spans="1:13" x14ac:dyDescent="0.25">
      <c r="A395" t="s">
        <v>11</v>
      </c>
      <c r="B395" t="s">
        <v>46</v>
      </c>
      <c r="C395">
        <v>2546</v>
      </c>
      <c r="D395" t="s">
        <v>633</v>
      </c>
      <c r="E395">
        <v>100</v>
      </c>
      <c r="F395" s="1">
        <v>46387</v>
      </c>
      <c r="G395" t="s">
        <v>253</v>
      </c>
      <c r="H395">
        <v>398161</v>
      </c>
      <c r="I395" s="1">
        <v>45911</v>
      </c>
      <c r="J395" t="s">
        <v>6430</v>
      </c>
      <c r="K395">
        <v>16195.31</v>
      </c>
      <c r="L395" t="s">
        <v>6431</v>
      </c>
      <c r="M395" s="1">
        <f ca="1">_xlfn.XLOOKUP(relatorio_NF[[#This Row],[Número]],'relatorio_NF'!D:D,'relatorio_NF'!U:U)</f>
        <v>45922</v>
      </c>
    </row>
    <row r="396" spans="1:13" x14ac:dyDescent="0.25">
      <c r="A396" t="s">
        <v>11</v>
      </c>
      <c r="B396" t="s">
        <v>46</v>
      </c>
      <c r="C396">
        <v>3680</v>
      </c>
      <c r="D396" t="s">
        <v>642</v>
      </c>
      <c r="E396">
        <v>11</v>
      </c>
      <c r="F396" s="1">
        <v>46538</v>
      </c>
      <c r="G396" t="s">
        <v>131</v>
      </c>
      <c r="H396">
        <v>15486</v>
      </c>
      <c r="I396" s="1">
        <v>45910</v>
      </c>
      <c r="J396" t="s">
        <v>6430</v>
      </c>
      <c r="K396">
        <v>92546.01</v>
      </c>
      <c r="L396" t="s">
        <v>6431</v>
      </c>
      <c r="M396" s="1" t="str">
        <f ca="1">_xlfn.XLOOKUP(relatorio_NF[[#This Row],[Número]],'relatorio_NF'!D:D,'relatorio_NF'!U:U)</f>
        <v xml:space="preserve"> </v>
      </c>
    </row>
    <row r="397" spans="1:13" x14ac:dyDescent="0.25">
      <c r="A397" t="s">
        <v>17</v>
      </c>
      <c r="B397" t="s">
        <v>12</v>
      </c>
      <c r="C397">
        <v>2107</v>
      </c>
      <c r="D397" t="s">
        <v>577</v>
      </c>
      <c r="E397">
        <v>196</v>
      </c>
      <c r="F397" s="1">
        <v>46506</v>
      </c>
      <c r="G397" t="s">
        <v>75</v>
      </c>
      <c r="H397">
        <v>89584</v>
      </c>
      <c r="I397" s="1">
        <v>45909</v>
      </c>
      <c r="J397" t="s">
        <v>6430</v>
      </c>
      <c r="K397">
        <v>10569.17</v>
      </c>
      <c r="L397" t="s">
        <v>6431</v>
      </c>
      <c r="M397" s="1">
        <f ca="1">_xlfn.XLOOKUP(relatorio_NF[[#This Row],[Número]],'relatorio_NF'!D:D,'relatorio_NF'!U:U)</f>
        <v>45910</v>
      </c>
    </row>
    <row r="398" spans="1:13" x14ac:dyDescent="0.25">
      <c r="A398" t="s">
        <v>17</v>
      </c>
      <c r="B398" t="s">
        <v>12</v>
      </c>
      <c r="C398">
        <v>1568</v>
      </c>
      <c r="D398" t="s">
        <v>457</v>
      </c>
      <c r="E398">
        <v>10</v>
      </c>
      <c r="F398" s="1">
        <v>46408</v>
      </c>
      <c r="G398" t="s">
        <v>51</v>
      </c>
      <c r="H398">
        <v>493316</v>
      </c>
      <c r="I398" s="1">
        <v>45903</v>
      </c>
      <c r="J398" t="s">
        <v>6430</v>
      </c>
      <c r="K398">
        <v>9777.7000000000007</v>
      </c>
      <c r="L398" t="s">
        <v>6431</v>
      </c>
      <c r="M398" s="1">
        <f ca="1">_xlfn.XLOOKUP(relatorio_NF[[#This Row],[Número]],'relatorio_NF'!D:D,'relatorio_NF'!U:U)</f>
        <v>45922</v>
      </c>
    </row>
    <row r="399" spans="1:13" x14ac:dyDescent="0.25">
      <c r="A399" t="s">
        <v>17</v>
      </c>
      <c r="B399" t="s">
        <v>18</v>
      </c>
      <c r="C399">
        <v>1343</v>
      </c>
      <c r="D399" t="s">
        <v>666</v>
      </c>
      <c r="E399">
        <v>3</v>
      </c>
      <c r="F399" s="1">
        <v>46418</v>
      </c>
      <c r="G399" t="s">
        <v>36</v>
      </c>
      <c r="H399">
        <v>498580</v>
      </c>
      <c r="I399" s="1">
        <v>45901</v>
      </c>
      <c r="J399" t="s">
        <v>6430</v>
      </c>
      <c r="K399">
        <v>4450.9799999999996</v>
      </c>
      <c r="L399" t="s">
        <v>6431</v>
      </c>
      <c r="M399" s="1">
        <f ca="1">_xlfn.XLOOKUP(relatorio_NF[[#This Row],[Número]],'relatorio_NF'!D:D,'relatorio_NF'!U:U)</f>
        <v>45911</v>
      </c>
    </row>
    <row r="400" spans="1:13" x14ac:dyDescent="0.25">
      <c r="A400" t="s">
        <v>11</v>
      </c>
      <c r="B400" t="s">
        <v>18</v>
      </c>
      <c r="C400">
        <v>2401</v>
      </c>
      <c r="D400" t="s">
        <v>794</v>
      </c>
      <c r="E400">
        <v>50</v>
      </c>
      <c r="F400" s="1">
        <v>46643</v>
      </c>
      <c r="G400" t="s">
        <v>792</v>
      </c>
      <c r="H400">
        <v>551010</v>
      </c>
      <c r="I400" s="1">
        <v>45898</v>
      </c>
      <c r="J400" t="s">
        <v>6432</v>
      </c>
      <c r="K400">
        <v>22386.18</v>
      </c>
      <c r="L400" t="s">
        <v>6431</v>
      </c>
      <c r="M400" s="1">
        <f>_xlfn.XLOOKUP(relatorio_NF[[#This Row],[Número]],'relatorio_NF'!D:D,'relatorio_NF'!U:U)</f>
        <v>45930</v>
      </c>
    </row>
    <row r="401" spans="1:13" x14ac:dyDescent="0.25">
      <c r="A401" t="s">
        <v>17</v>
      </c>
      <c r="B401" t="s">
        <v>18</v>
      </c>
      <c r="C401">
        <v>1514</v>
      </c>
      <c r="D401" t="s">
        <v>31</v>
      </c>
      <c r="E401">
        <v>100</v>
      </c>
      <c r="F401" s="1">
        <v>46507</v>
      </c>
      <c r="G401" t="s">
        <v>28</v>
      </c>
      <c r="H401">
        <v>55071</v>
      </c>
      <c r="I401" s="1">
        <v>45887</v>
      </c>
      <c r="J401" t="s">
        <v>6432</v>
      </c>
      <c r="K401">
        <v>786.57</v>
      </c>
      <c r="L401" t="s">
        <v>6431</v>
      </c>
      <c r="M401" s="1">
        <f>_xlfn.XLOOKUP(relatorio_NF[[#This Row],[Número]],'relatorio_NF'!D:D,'relatorio_NF'!U:U)</f>
        <v>45905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41D2-72D7-40F0-B9E4-C9B4D9CFB88B}">
  <dimension ref="A1:U1428"/>
  <sheetViews>
    <sheetView topLeftCell="J1" zoomScale="80" zoomScaleNormal="80" workbookViewId="0">
      <selection activeCell="R1" sqref="R1"/>
    </sheetView>
  </sheetViews>
  <sheetFormatPr defaultRowHeight="15" x14ac:dyDescent="0.25"/>
  <cols>
    <col min="1" max="1" width="38.85546875" bestFit="1" customWidth="1"/>
    <col min="2" max="2" width="13" bestFit="1" customWidth="1"/>
    <col min="3" max="3" width="63.5703125" bestFit="1" customWidth="1"/>
    <col min="4" max="4" width="10.5703125" bestFit="1" customWidth="1"/>
    <col min="5" max="5" width="14.85546875" bestFit="1" customWidth="1"/>
    <col min="6" max="6" width="20.42578125" bestFit="1" customWidth="1"/>
    <col min="7" max="7" width="15.7109375" bestFit="1" customWidth="1"/>
    <col min="8" max="8" width="19.28515625" bestFit="1" customWidth="1"/>
    <col min="9" max="9" width="81.140625" bestFit="1" customWidth="1"/>
    <col min="10" max="10" width="24.42578125" bestFit="1" customWidth="1"/>
    <col min="11" max="11" width="20" bestFit="1" customWidth="1"/>
    <col min="12" max="13" width="20" customWidth="1"/>
    <col min="14" max="14" width="7.140625" bestFit="1" customWidth="1"/>
    <col min="15" max="15" width="23" bestFit="1" customWidth="1"/>
    <col min="16" max="16" width="23" customWidth="1"/>
    <col min="17" max="17" width="15.140625" bestFit="1" customWidth="1"/>
    <col min="18" max="18" width="9.85546875" bestFit="1" customWidth="1"/>
    <col min="19" max="19" width="11.5703125" bestFit="1" customWidth="1"/>
    <col min="20" max="21" width="22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6640</v>
      </c>
      <c r="M1" s="3" t="s">
        <v>1248</v>
      </c>
      <c r="N1" s="3" t="s">
        <v>1183</v>
      </c>
      <c r="O1" s="3" t="s">
        <v>1182</v>
      </c>
      <c r="P1" s="3" t="s">
        <v>6241</v>
      </c>
      <c r="Q1" s="3" t="s">
        <v>1184</v>
      </c>
      <c r="R1" s="3" t="s">
        <v>6556</v>
      </c>
      <c r="S1" s="3" t="s">
        <v>6557</v>
      </c>
      <c r="T1" s="3" t="s">
        <v>6603</v>
      </c>
      <c r="U1" s="3" t="s">
        <v>6602</v>
      </c>
    </row>
    <row r="2" spans="1:21" x14ac:dyDescent="0.25">
      <c r="A2" t="s">
        <v>11</v>
      </c>
      <c r="B2" t="s">
        <v>12</v>
      </c>
      <c r="C2" t="s">
        <v>13</v>
      </c>
      <c r="D2">
        <v>522375</v>
      </c>
      <c r="E2" s="1">
        <v>45925</v>
      </c>
      <c r="F2">
        <v>755.76</v>
      </c>
      <c r="G2" s="4" t="s">
        <v>14</v>
      </c>
      <c r="H2" t="s">
        <v>15</v>
      </c>
      <c r="I2" t="s">
        <v>16</v>
      </c>
      <c r="J2" s="1">
        <v>46579</v>
      </c>
      <c r="K2">
        <v>8</v>
      </c>
      <c r="L2" t="str">
        <f>_xlfn.XLOOKUP(relatorio[[#This Row],[Nome PJ Emitente]],De_Para!A:A,De_Para!C:C)</f>
        <v>3M</v>
      </c>
      <c r="M2" s="5" cm="1">
        <f t="array" aca="1" ref="M2" ca="1">IF(LEFT(G2&amp;"",1)="0",
IFERROR(
VALUE(MID(G2&amp;"",_xlfn.AGGREGATE(15,6,ROW(INDIRECT("1:"&amp;LEN(G2&amp;"")))/(MID(G2&amp;"",ROW(INDIRECT("1:"&amp;LEN(G2&amp;""))),1)&lt;&gt;"0"),1),999)),
MID(G2&amp;"",_xlfn.AGGREGATE(15,6,ROW(INDIRECT("1:"&amp;LEN(G2&amp;"")))/(MID(G2&amp;"",ROW(INDIRECT("1:"&amp;LEN(G2&amp;""))),1)&lt;&gt;"0"),1),999)
),
IFERROR(VALUE(G2),G2))</f>
        <v>7891040118168</v>
      </c>
      <c r="N2" t="str">
        <f>TEXT(relatorio[[#This Row],[Data Emissão]],"mmm")</f>
        <v>set</v>
      </c>
      <c r="O2" t="str">
        <f>_xlfn.XLOOKUP(relatorio[[#This Row],[Número]],relatorio_Entrada_NF!A:A,relatorio_Entrada_NF!A:A,"Pendente")</f>
        <v>Pendente</v>
      </c>
      <c r="P2" t="str">
        <f>_xlfn.XLOOKUP(relatorio[[#This Row],[Nome PJ Emitente]],Material!A:A,Material!B:B,"Medicamento")</f>
        <v>Material</v>
      </c>
      <c r="Q2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2" t="str">
        <f>IF(O2="Pendente",_xlfn.XLOOKUP(relatorio[[#This Row],[Número]],Relatório_CTE!A:A,Relatório_CTE!B:B,"Sem CTE")," ")</f>
        <v>Sem CTE</v>
      </c>
      <c r="S2" s="1" t="str">
        <f>IF(relatorio[[#This Row],[NFs Entrada - Winthor]]="Pendente",_xlfn.XLOOKUP(relatorio[[#This Row],[Número]],Relatório_CTE!A:A,Relatório_CTE!H:H,"Sem CTE")," ")</f>
        <v>Sem CTE</v>
      </c>
      <c r="T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45936</v>
      </c>
      <c r="U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" spans="1:21" x14ac:dyDescent="0.25">
      <c r="A3" t="s">
        <v>11</v>
      </c>
      <c r="B3" t="s">
        <v>12</v>
      </c>
      <c r="C3" t="s">
        <v>13</v>
      </c>
      <c r="D3">
        <v>522376</v>
      </c>
      <c r="E3" s="1">
        <v>45925</v>
      </c>
      <c r="F3">
        <v>3000.96</v>
      </c>
      <c r="G3" s="4" t="s">
        <v>14</v>
      </c>
      <c r="H3" t="s">
        <v>15</v>
      </c>
      <c r="I3" t="s">
        <v>16</v>
      </c>
      <c r="J3" s="1">
        <v>46579</v>
      </c>
      <c r="K3">
        <v>32</v>
      </c>
      <c r="L3" t="str">
        <f>_xlfn.XLOOKUP(relatorio[[#This Row],[Nome PJ Emitente]],De_Para!A:A,De_Para!C:C)</f>
        <v>3M</v>
      </c>
      <c r="M3" s="5" cm="1">
        <f t="array" aca="1" ref="M3" ca="1">IF(LEFT(G3&amp;"",1)="0",
IFERROR(
VALUE(MID(G3&amp;"",_xlfn.AGGREGATE(15,6,ROW(INDIRECT("1:"&amp;LEN(G3&amp;"")))/(MID(G3&amp;"",ROW(INDIRECT("1:"&amp;LEN(G3&amp;""))),1)&lt;&gt;"0"),1),999)),
MID(G3&amp;"",_xlfn.AGGREGATE(15,6,ROW(INDIRECT("1:"&amp;LEN(G3&amp;"")))/(MID(G3&amp;"",ROW(INDIRECT("1:"&amp;LEN(G3&amp;""))),1)&lt;&gt;"0"),1),999)
),
IFERROR(VALUE(G3),G3))</f>
        <v>7891040118168</v>
      </c>
      <c r="N3" t="str">
        <f>TEXT(relatorio[[#This Row],[Data Emissão]],"mmm")</f>
        <v>set</v>
      </c>
      <c r="O3" t="str">
        <f>_xlfn.XLOOKUP(relatorio[[#This Row],[Número]],relatorio_Entrada_NF!A:A,relatorio_Entrada_NF!A:A,"Pendente")</f>
        <v>Pendente</v>
      </c>
      <c r="P3" t="str">
        <f>_xlfn.XLOOKUP(relatorio[[#This Row],[Nome PJ Emitente]],Material!A:A,Material!B:B,"Medicamento")</f>
        <v>Material</v>
      </c>
      <c r="Q3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3" t="str">
        <f>IF(O3="Pendente",_xlfn.XLOOKUP(relatorio[[#This Row],[Número]],Relatório_CTE!A:A,Relatório_CTE!B:B,"Sem CTE")," ")</f>
        <v>Sem CTE</v>
      </c>
      <c r="S3" s="1" t="str">
        <f>IF(relatorio[[#This Row],[NFs Entrada - Winthor]]="Pendente",_xlfn.XLOOKUP(relatorio[[#This Row],[Número]],Relatório_CTE!A:A,Relatório_CTE!H:H,"Sem CTE")," ")</f>
        <v>Sem CTE</v>
      </c>
      <c r="T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45936</v>
      </c>
      <c r="U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4" spans="1:21" x14ac:dyDescent="0.25">
      <c r="A4" t="s">
        <v>17</v>
      </c>
      <c r="B4" t="s">
        <v>18</v>
      </c>
      <c r="C4" t="s">
        <v>19</v>
      </c>
      <c r="D4">
        <v>267737</v>
      </c>
      <c r="E4" s="1">
        <v>45924</v>
      </c>
      <c r="F4">
        <v>34704</v>
      </c>
      <c r="G4" s="4" t="s">
        <v>20</v>
      </c>
      <c r="H4" t="s">
        <v>21</v>
      </c>
      <c r="I4" t="s">
        <v>22</v>
      </c>
      <c r="J4" s="1">
        <v>46386</v>
      </c>
      <c r="K4">
        <v>200</v>
      </c>
      <c r="L4" t="str">
        <f>_xlfn.XLOOKUP(relatorio[[#This Row],[Nome PJ Emitente]],De_Para!A:A,De_Para!C:C)</f>
        <v>Aspen</v>
      </c>
      <c r="M4" s="5" cm="1">
        <f t="array" aca="1" ref="M4" ca="1">IF(LEFT(G4&amp;"",1)="0",
IFERROR(
VALUE(MID(G4&amp;"",_xlfn.AGGREGATE(15,6,ROW(INDIRECT("1:"&amp;LEN(G4&amp;"")))/(MID(G4&amp;"",ROW(INDIRECT("1:"&amp;LEN(G4&amp;""))),1)&lt;&gt;"0"),1),999)),
MID(G4&amp;"",_xlfn.AGGREGATE(15,6,ROW(INDIRECT("1:"&amp;LEN(G4&amp;"")))/(MID(G4&amp;"",ROW(INDIRECT("1:"&amp;LEN(G4&amp;""))),1)&lt;&gt;"0"),1),999)
),
IFERROR(VALUE(G4),G4))</f>
        <v>7895858016821</v>
      </c>
      <c r="N4" t="str">
        <f>TEXT(relatorio[[#This Row],[Data Emissão]],"mmm")</f>
        <v>set</v>
      </c>
      <c r="O4" t="str">
        <f>_xlfn.XLOOKUP(relatorio[[#This Row],[Número]],relatorio_Entrada_NF!A:A,relatorio_Entrada_NF!A:A,"Pendente")</f>
        <v>Pendente</v>
      </c>
      <c r="P4" t="str">
        <f>_xlfn.XLOOKUP(relatorio[[#This Row],[Nome PJ Emitente]],Material!A:A,Material!B:B,"Medicamento")</f>
        <v>Medicamento</v>
      </c>
      <c r="Q4">
        <f ca="1">IF(relatorio[[#This Row],[Natureza]]="Medicamento",_xlfn.XLOOKUP(relatorio[[#This Row],[EAN]],CadastroProd!U:U,CadastroProd!A:A," "),_xlfn.XLOOKUP(relatorio[[#This Row],['[Item'] Código]],CadastroProd!X:X,CadastroProd!A:A," "))</f>
        <v>869</v>
      </c>
      <c r="R4" t="str">
        <f>IF(O4="Pendente",_xlfn.XLOOKUP(relatorio[[#This Row],[Número]],Relatório_CTE!A:A,Relatório_CTE!B:B,"Sem CTE")," ")</f>
        <v>Sem CTE</v>
      </c>
      <c r="S4" s="1" t="str">
        <f>IF(relatorio[[#This Row],[NFs Entrada - Winthor]]="Pendente",_xlfn.XLOOKUP(relatorio[[#This Row],[Número]],Relatório_CTE!A:A,Relatório_CTE!H:H,"Sem CTE")," ")</f>
        <v>Sem CTE</v>
      </c>
      <c r="T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45930</v>
      </c>
      <c r="U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45930</v>
      </c>
    </row>
    <row r="5" spans="1:21" x14ac:dyDescent="0.25">
      <c r="A5" t="s">
        <v>11</v>
      </c>
      <c r="B5" t="s">
        <v>18</v>
      </c>
      <c r="C5" t="s">
        <v>23</v>
      </c>
      <c r="D5">
        <v>288919</v>
      </c>
      <c r="E5" s="1">
        <v>45924</v>
      </c>
      <c r="F5">
        <v>176334.37</v>
      </c>
      <c r="G5" s="4" t="s">
        <v>24</v>
      </c>
      <c r="H5" t="s">
        <v>25</v>
      </c>
      <c r="I5" t="s">
        <v>26</v>
      </c>
      <c r="J5" s="1">
        <v>46721</v>
      </c>
      <c r="K5">
        <v>15</v>
      </c>
      <c r="L5" t="str">
        <f>_xlfn.XLOOKUP(relatorio[[#This Row],[Nome PJ Emitente]],De_Para!A:A,De_Para!C:C)</f>
        <v>Bayer</v>
      </c>
      <c r="M5" s="5" cm="1">
        <f t="array" aca="1" ref="M5" ca="1">IF(LEFT(G5&amp;"",1)="0",
IFERROR(
VALUE(MID(G5&amp;"",_xlfn.AGGREGATE(15,6,ROW(INDIRECT("1:"&amp;LEN(G5&amp;"")))/(MID(G5&amp;"",ROW(INDIRECT("1:"&amp;LEN(G5&amp;""))),1)&lt;&gt;"0"),1),999)),
MID(G5&amp;"",_xlfn.AGGREGATE(15,6,ROW(INDIRECT("1:"&amp;LEN(G5&amp;"")))/(MID(G5&amp;"",ROW(INDIRECT("1:"&amp;LEN(G5&amp;""))),1)&lt;&gt;"0"),1),999)
),
IFERROR(VALUE(G5),G5))</f>
        <v>7891106913881</v>
      </c>
      <c r="N5" t="str">
        <f>TEXT(relatorio[[#This Row],[Data Emissão]],"mmm")</f>
        <v>set</v>
      </c>
      <c r="O5" t="str">
        <f>_xlfn.XLOOKUP(relatorio[[#This Row],[Número]],relatorio_Entrada_NF!A:A,relatorio_Entrada_NF!A:A,"Pendente")</f>
        <v>Pendente</v>
      </c>
      <c r="P5" t="str">
        <f>_xlfn.XLOOKUP(relatorio[[#This Row],[Nome PJ Emitente]],Material!A:A,Material!B:B,"Medicamento")</f>
        <v>Medicamento</v>
      </c>
      <c r="Q5">
        <f ca="1">IF(relatorio[[#This Row],[Natureza]]="Medicamento",_xlfn.XLOOKUP(relatorio[[#This Row],[EAN]],CadastroProd!U:U,CadastroProd!A:A," "),_xlfn.XLOOKUP(relatorio[[#This Row],['[Item'] Código]],CadastroProd!X:X,CadastroProd!A:A," "))</f>
        <v>2382</v>
      </c>
      <c r="R5" t="str">
        <f>IF(O5="Pendente",_xlfn.XLOOKUP(relatorio[[#This Row],[Número]],Relatório_CTE!A:A,Relatório_CTE!B:B,"Sem CTE")," ")</f>
        <v>Sem CTE</v>
      </c>
      <c r="S5" s="1" t="str">
        <f>IF(relatorio[[#This Row],[NFs Entrada - Winthor]]="Pendente",_xlfn.XLOOKUP(relatorio[[#This Row],[Número]],Relatório_CTE!A:A,Relatório_CTE!H:H,"Sem CTE")," ")</f>
        <v>Sem CTE</v>
      </c>
      <c r="T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6" spans="1:21" x14ac:dyDescent="0.25">
      <c r="A6" t="s">
        <v>27</v>
      </c>
      <c r="B6" t="s">
        <v>18</v>
      </c>
      <c r="C6" t="s">
        <v>28</v>
      </c>
      <c r="D6">
        <v>57029</v>
      </c>
      <c r="E6" s="1">
        <v>45924</v>
      </c>
      <c r="F6">
        <v>384.62</v>
      </c>
      <c r="G6" s="4" t="s">
        <v>29</v>
      </c>
      <c r="H6" t="s">
        <v>30</v>
      </c>
      <c r="I6" t="s">
        <v>31</v>
      </c>
      <c r="J6" s="1">
        <v>46568</v>
      </c>
      <c r="K6">
        <v>45</v>
      </c>
      <c r="L6" t="str">
        <f>_xlfn.XLOOKUP(relatorio[[#This Row],[Nome PJ Emitente]],De_Para!A:A,De_Para!C:C)</f>
        <v>Moksha8</v>
      </c>
      <c r="M6" s="5" cm="1">
        <f t="array" aca="1" ref="M6" ca="1">IF(LEFT(G6&amp;"",1)="0",
IFERROR(
VALUE(MID(G6&amp;"",_xlfn.AGGREGATE(15,6,ROW(INDIRECT("1:"&amp;LEN(G6&amp;"")))/(MID(G6&amp;"",ROW(INDIRECT("1:"&amp;LEN(G6&amp;""))),1)&lt;&gt;"0"),1),999)),
MID(G6&amp;"",_xlfn.AGGREGATE(15,6,ROW(INDIRECT("1:"&amp;LEN(G6&amp;"")))/(MID(G6&amp;"",ROW(INDIRECT("1:"&amp;LEN(G6&amp;""))),1)&lt;&gt;"0"),1),999)
),
IFERROR(VALUE(G6),G6))</f>
        <v>7898216367955</v>
      </c>
      <c r="N6" t="str">
        <f>TEXT(relatorio[[#This Row],[Data Emissão]],"mmm")</f>
        <v>set</v>
      </c>
      <c r="O6" t="str">
        <f>_xlfn.XLOOKUP(relatorio[[#This Row],[Número]],relatorio_Entrada_NF!A:A,relatorio_Entrada_NF!A:A,"Pendente")</f>
        <v>Pendente</v>
      </c>
      <c r="P6" t="str">
        <f>_xlfn.XLOOKUP(relatorio[[#This Row],[Nome PJ Emitente]],Material!A:A,Material!B:B,"Medicamento")</f>
        <v>Medicamento</v>
      </c>
      <c r="Q6">
        <f ca="1">IF(relatorio[[#This Row],[Natureza]]="Medicamento",_xlfn.XLOOKUP(relatorio[[#This Row],[EAN]],CadastroProd!U:U,CadastroProd!A:A," "),_xlfn.XLOOKUP(relatorio[[#This Row],['[Item'] Código]],CadastroProd!X:X,CadastroProd!A:A," "))</f>
        <v>1514</v>
      </c>
      <c r="R6" t="str">
        <f>IF(O6="Pendente",_xlfn.XLOOKUP(relatorio[[#This Row],[Número]],Relatório_CTE!A:A,Relatório_CTE!B:B,"Sem CTE")," ")</f>
        <v>Sem CTE</v>
      </c>
      <c r="S6" s="1" t="str">
        <f>IF(relatorio[[#This Row],[NFs Entrada - Winthor]]="Pendente",_xlfn.XLOOKUP(relatorio[[#This Row],[Número]],Relatório_CTE!A:A,Relatório_CTE!H:H,"Sem CTE")," ")</f>
        <v>Sem CTE</v>
      </c>
      <c r="T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45942</v>
      </c>
      <c r="U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45943</v>
      </c>
    </row>
    <row r="7" spans="1:21" x14ac:dyDescent="0.25">
      <c r="A7" t="s">
        <v>17</v>
      </c>
      <c r="B7" t="s">
        <v>12</v>
      </c>
      <c r="C7" t="s">
        <v>32</v>
      </c>
      <c r="D7">
        <v>56041</v>
      </c>
      <c r="E7" s="1">
        <v>45924</v>
      </c>
      <c r="F7">
        <v>52202.32</v>
      </c>
      <c r="G7" s="4" t="s">
        <v>33</v>
      </c>
      <c r="H7" t="s">
        <v>34</v>
      </c>
      <c r="I7" t="s">
        <v>35</v>
      </c>
      <c r="J7" s="1">
        <v>46752</v>
      </c>
      <c r="K7">
        <v>6</v>
      </c>
      <c r="L7" t="str">
        <f>_xlfn.XLOOKUP(relatorio[[#This Row],[Nome PJ Emitente]],De_Para!A:A,De_Para!C:C)</f>
        <v>Astellas</v>
      </c>
      <c r="M7" s="5" cm="1">
        <f t="array" aca="1" ref="M7" ca="1">IF(LEFT(G7&amp;"",1)="0",
IFERROR(
VALUE(MID(G7&amp;"",_xlfn.AGGREGATE(15,6,ROW(INDIRECT("1:"&amp;LEN(G7&amp;"")))/(MID(G7&amp;"",ROW(INDIRECT("1:"&amp;LEN(G7&amp;""))),1)&lt;&gt;"0"),1),999)),
MID(G7&amp;"",_xlfn.AGGREGATE(15,6,ROW(INDIRECT("1:"&amp;LEN(G7&amp;"")))/(MID(G7&amp;"",ROW(INDIRECT("1:"&amp;LEN(G7&amp;""))),1)&lt;&gt;"0"),1),999)
),
IFERROR(VALUE(G7),G7))</f>
        <v>7899337001070</v>
      </c>
      <c r="N7" t="str">
        <f>TEXT(relatorio[[#This Row],[Data Emissão]],"mmm")</f>
        <v>set</v>
      </c>
      <c r="O7" t="str">
        <f>_xlfn.XLOOKUP(relatorio[[#This Row],[Número]],relatorio_Entrada_NF!A:A,relatorio_Entrada_NF!A:A,"Pendente")</f>
        <v>Pendente</v>
      </c>
      <c r="P7" t="str">
        <f>_xlfn.XLOOKUP(relatorio[[#This Row],[Nome PJ Emitente]],Material!A:A,Material!B:B,"Medicamento")</f>
        <v>Medicamento</v>
      </c>
      <c r="Q7">
        <f ca="1">IF(relatorio[[#This Row],[Natureza]]="Medicamento",_xlfn.XLOOKUP(relatorio[[#This Row],[EAN]],CadastroProd!U:U,CadastroProd!A:A," "),_xlfn.XLOOKUP(relatorio[[#This Row],['[Item'] Código]],CadastroProd!X:X,CadastroProd!A:A," "))</f>
        <v>3092</v>
      </c>
      <c r="R7" t="str">
        <f>IF(O7="Pendente",_xlfn.XLOOKUP(relatorio[[#This Row],[Número]],Relatório_CTE!A:A,Relatório_CTE!B:B,"Sem CTE")," ")</f>
        <v>Sem CTE</v>
      </c>
      <c r="S7" s="1" t="str">
        <f>IF(relatorio[[#This Row],[NFs Entrada - Winthor]]="Pendente",_xlfn.XLOOKUP(relatorio[[#This Row],[Número]],Relatório_CTE!A:A,Relatório_CTE!H:H,"Sem CTE")," ")</f>
        <v>Sem CTE</v>
      </c>
      <c r="T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8" spans="1:21" x14ac:dyDescent="0.25">
      <c r="A8" t="s">
        <v>17</v>
      </c>
      <c r="B8" t="s">
        <v>12</v>
      </c>
      <c r="C8" t="s">
        <v>36</v>
      </c>
      <c r="D8">
        <v>502164</v>
      </c>
      <c r="E8" s="1">
        <v>45924</v>
      </c>
      <c r="F8">
        <v>47248.51</v>
      </c>
      <c r="G8" s="4" t="s">
        <v>37</v>
      </c>
      <c r="H8" t="s">
        <v>38</v>
      </c>
      <c r="I8" t="s">
        <v>39</v>
      </c>
      <c r="J8" s="1">
        <v>46568</v>
      </c>
      <c r="K8">
        <v>6</v>
      </c>
      <c r="L8" t="str">
        <f>_xlfn.XLOOKUP(relatorio[[#This Row],[Nome PJ Emitente]],De_Para!A:A,De_Para!C:C)</f>
        <v>Novartis</v>
      </c>
      <c r="M8" s="5" cm="1">
        <f t="array" aca="1" ref="M8" ca="1">IF(LEFT(G8&amp;"",1)="0",
IFERROR(
VALUE(MID(G8&amp;"",_xlfn.AGGREGATE(15,6,ROW(INDIRECT("1:"&amp;LEN(G8&amp;"")))/(MID(G8&amp;"",ROW(INDIRECT("1:"&amp;LEN(G8&amp;""))),1)&lt;&gt;"0"),1),999)),
MID(G8&amp;"",_xlfn.AGGREGATE(15,6,ROW(INDIRECT("1:"&amp;LEN(G8&amp;"")))/(MID(G8&amp;"",ROW(INDIRECT("1:"&amp;LEN(G8&amp;""))),1)&lt;&gt;"0"),1),999)
),
IFERROR(VALUE(G8),G8))</f>
        <v>7896261020795</v>
      </c>
      <c r="N8" t="str">
        <f>TEXT(relatorio[[#This Row],[Data Emissão]],"mmm")</f>
        <v>set</v>
      </c>
      <c r="O8" t="str">
        <f>_xlfn.XLOOKUP(relatorio[[#This Row],[Número]],relatorio_Entrada_NF!A:A,relatorio_Entrada_NF!A:A,"Pendente")</f>
        <v>Pendente</v>
      </c>
      <c r="P8" t="str">
        <f>_xlfn.XLOOKUP(relatorio[[#This Row],[Nome PJ Emitente]],Material!A:A,Material!B:B,"Medicamento")</f>
        <v>Medicamento</v>
      </c>
      <c r="Q8">
        <f ca="1">IF(relatorio[[#This Row],[Natureza]]="Medicamento",_xlfn.XLOOKUP(relatorio[[#This Row],[EAN]],CadastroProd!U:U,CadastroProd!A:A," "),_xlfn.XLOOKUP(relatorio[[#This Row],['[Item'] Código]],CadastroProd!X:X,CadastroProd!A:A," "))</f>
        <v>1430</v>
      </c>
      <c r="R8" t="str">
        <f>IF(O8="Pendente",_xlfn.XLOOKUP(relatorio[[#This Row],[Número]],Relatório_CTE!A:A,Relatório_CTE!B:B,"Sem CTE")," ")</f>
        <v>Sem CTE</v>
      </c>
      <c r="S8" s="1" t="str">
        <f>IF(relatorio[[#This Row],[NFs Entrada - Winthor]]="Pendente",_xlfn.XLOOKUP(relatorio[[#This Row],[Número]],Relatório_CTE!A:A,Relatório_CTE!H:H,"Sem CTE")," ")</f>
        <v>Sem CTE</v>
      </c>
      <c r="T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9" spans="1:21" x14ac:dyDescent="0.25">
      <c r="A9" t="s">
        <v>17</v>
      </c>
      <c r="B9" t="s">
        <v>12</v>
      </c>
      <c r="C9" t="s">
        <v>36</v>
      </c>
      <c r="D9">
        <v>502165</v>
      </c>
      <c r="E9" s="1">
        <v>45924</v>
      </c>
      <c r="F9">
        <v>517591.34</v>
      </c>
      <c r="G9" s="4" t="s">
        <v>40</v>
      </c>
      <c r="H9" t="s">
        <v>41</v>
      </c>
      <c r="I9" t="s">
        <v>42</v>
      </c>
      <c r="J9" s="1">
        <v>46326</v>
      </c>
      <c r="K9">
        <v>44</v>
      </c>
      <c r="L9" t="str">
        <f>_xlfn.XLOOKUP(relatorio[[#This Row],[Nome PJ Emitente]],De_Para!A:A,De_Para!C:C)</f>
        <v>Novartis</v>
      </c>
      <c r="M9" s="5" cm="1">
        <f t="array" aca="1" ref="M9" ca="1">IF(LEFT(G9&amp;"",1)="0",
IFERROR(
VALUE(MID(G9&amp;"",_xlfn.AGGREGATE(15,6,ROW(INDIRECT("1:"&amp;LEN(G9&amp;"")))/(MID(G9&amp;"",ROW(INDIRECT("1:"&amp;LEN(G9&amp;""))),1)&lt;&gt;"0"),1),999)),
MID(G9&amp;"",_xlfn.AGGREGATE(15,6,ROW(INDIRECT("1:"&amp;LEN(G9&amp;"")))/(MID(G9&amp;"",ROW(INDIRECT("1:"&amp;LEN(G9&amp;""))),1)&lt;&gt;"0"),1),999)
),
IFERROR(VALUE(G9),G9))</f>
        <v>7896261023185</v>
      </c>
      <c r="N9" t="str">
        <f>TEXT(relatorio[[#This Row],[Data Emissão]],"mmm")</f>
        <v>set</v>
      </c>
      <c r="O9" t="str">
        <f>_xlfn.XLOOKUP(relatorio[[#This Row],[Número]],relatorio_Entrada_NF!A:A,relatorio_Entrada_NF!A:A,"Pendente")</f>
        <v>Pendente</v>
      </c>
      <c r="P9" t="str">
        <f>_xlfn.XLOOKUP(relatorio[[#This Row],[Nome PJ Emitente]],Material!A:A,Material!B:B,"Medicamento")</f>
        <v>Medicamento</v>
      </c>
      <c r="Q9">
        <f ca="1">IF(relatorio[[#This Row],[Natureza]]="Medicamento",_xlfn.XLOOKUP(relatorio[[#This Row],[EAN]],CadastroProd!U:U,CadastroProd!A:A," "),_xlfn.XLOOKUP(relatorio[[#This Row],['[Item'] Código]],CadastroProd!X:X,CadastroProd!A:A," "))</f>
        <v>3759</v>
      </c>
      <c r="R9" t="str">
        <f>IF(O9="Pendente",_xlfn.XLOOKUP(relatorio[[#This Row],[Número]],Relatório_CTE!A:A,Relatório_CTE!B:B,"Sem CTE")," ")</f>
        <v>Sem CTE</v>
      </c>
      <c r="S9" s="1" t="str">
        <f>IF(relatorio[[#This Row],[NFs Entrada - Winthor]]="Pendente",_xlfn.XLOOKUP(relatorio[[#This Row],[Número]],Relatório_CTE!A:A,Relatório_CTE!H:H,"Sem CTE")," ")</f>
        <v>Sem CTE</v>
      </c>
      <c r="T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0" spans="1:21" x14ac:dyDescent="0.25">
      <c r="A10" t="s">
        <v>17</v>
      </c>
      <c r="B10" t="s">
        <v>12</v>
      </c>
      <c r="C10" t="s">
        <v>36</v>
      </c>
      <c r="D10">
        <v>50115</v>
      </c>
      <c r="E10" s="1">
        <v>45924</v>
      </c>
      <c r="F10">
        <v>160113.54999999999</v>
      </c>
      <c r="G10" s="4" t="s">
        <v>43</v>
      </c>
      <c r="H10" t="s">
        <v>44</v>
      </c>
      <c r="I10" t="s">
        <v>45</v>
      </c>
      <c r="J10" s="1">
        <v>46265</v>
      </c>
      <c r="K10">
        <v>408</v>
      </c>
      <c r="L10" t="str">
        <f>_xlfn.XLOOKUP(relatorio[[#This Row],[Nome PJ Emitente]],De_Para!A:A,De_Para!C:C)</f>
        <v>Novartis</v>
      </c>
      <c r="M10" s="5" cm="1">
        <f t="array" aca="1" ref="M10" ca="1">IF(LEFT(G10&amp;"",1)="0",
IFERROR(
VALUE(MID(G10&amp;"",_xlfn.AGGREGATE(15,6,ROW(INDIRECT("1:"&amp;LEN(G10&amp;"")))/(MID(G10&amp;"",ROW(INDIRECT("1:"&amp;LEN(G10&amp;""))),1)&lt;&gt;"0"),1),999)),
MID(G10&amp;"",_xlfn.AGGREGATE(15,6,ROW(INDIRECT("1:"&amp;LEN(G10&amp;"")))/(MID(G10&amp;"",ROW(INDIRECT("1:"&amp;LEN(G10&amp;""))),1)&lt;&gt;"0"),1),999)
),
IFERROR(VALUE(G10),G10))</f>
        <v>7896261020382</v>
      </c>
      <c r="N10" t="str">
        <f>TEXT(relatorio[[#This Row],[Data Emissão]],"mmm")</f>
        <v>set</v>
      </c>
      <c r="O10" t="str">
        <f>_xlfn.XLOOKUP(relatorio[[#This Row],[Número]],relatorio_Entrada_NF!A:A,relatorio_Entrada_NF!A:A,"Pendente")</f>
        <v>Pendente</v>
      </c>
      <c r="P10" t="str">
        <f>_xlfn.XLOOKUP(relatorio[[#This Row],[Nome PJ Emitente]],Material!A:A,Material!B:B,"Medicamento")</f>
        <v>Medicamento</v>
      </c>
      <c r="Q10">
        <f ca="1">IF(relatorio[[#This Row],[Natureza]]="Medicamento",_xlfn.XLOOKUP(relatorio[[#This Row],[EAN]],CadastroProd!U:U,CadastroProd!A:A," "),_xlfn.XLOOKUP(relatorio[[#This Row],['[Item'] Código]],CadastroProd!X:X,CadastroProd!A:A," "))</f>
        <v>2438</v>
      </c>
      <c r="R10">
        <f>IF(O10="Pendente",_xlfn.XLOOKUP(relatorio[[#This Row],[Número]],Relatório_CTE!A:A,Relatório_CTE!B:B,"Sem CTE")," ")</f>
        <v>6778</v>
      </c>
      <c r="S10" s="1">
        <f>IF(relatorio[[#This Row],[NFs Entrada - Winthor]]="Pendente",_xlfn.XLOOKUP(relatorio[[#This Row],[Número]],Relatório_CTE!A:A,Relatório_CTE!H:H,"Sem CTE")," ")</f>
        <v>45924</v>
      </c>
      <c r="T10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45929</v>
      </c>
      <c r="U10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11" spans="1:21" x14ac:dyDescent="0.25">
      <c r="A11" t="s">
        <v>17</v>
      </c>
      <c r="B11" t="s">
        <v>46</v>
      </c>
      <c r="C11" t="s">
        <v>23</v>
      </c>
      <c r="D11">
        <v>288743</v>
      </c>
      <c r="E11" s="1">
        <v>45924</v>
      </c>
      <c r="F11">
        <v>70914.62</v>
      </c>
      <c r="G11" s="4" t="s">
        <v>24</v>
      </c>
      <c r="H11" t="s">
        <v>25</v>
      </c>
      <c r="I11" t="s">
        <v>26</v>
      </c>
      <c r="J11" s="1">
        <v>46721</v>
      </c>
      <c r="K11">
        <v>6</v>
      </c>
      <c r="L11" t="str">
        <f>_xlfn.XLOOKUP(relatorio[[#This Row],[Nome PJ Emitente]],De_Para!A:A,De_Para!C:C)</f>
        <v>Bayer</v>
      </c>
      <c r="M11" s="5" cm="1">
        <f t="array" aca="1" ref="M11" ca="1">IF(LEFT(G11&amp;"",1)="0",
IFERROR(
VALUE(MID(G11&amp;"",_xlfn.AGGREGATE(15,6,ROW(INDIRECT("1:"&amp;LEN(G11&amp;"")))/(MID(G11&amp;"",ROW(INDIRECT("1:"&amp;LEN(G11&amp;""))),1)&lt;&gt;"0"),1),999)),
MID(G11&amp;"",_xlfn.AGGREGATE(15,6,ROW(INDIRECT("1:"&amp;LEN(G11&amp;"")))/(MID(G11&amp;"",ROW(INDIRECT("1:"&amp;LEN(G11&amp;""))),1)&lt;&gt;"0"),1),999)
),
IFERROR(VALUE(G11),G11))</f>
        <v>7891106913881</v>
      </c>
      <c r="N11" t="str">
        <f>TEXT(relatorio[[#This Row],[Data Emissão]],"mmm")</f>
        <v>set</v>
      </c>
      <c r="O11" t="str">
        <f>_xlfn.XLOOKUP(relatorio[[#This Row],[Número]],relatorio_Entrada_NF!A:A,relatorio_Entrada_NF!A:A,"Pendente")</f>
        <v>Pendente</v>
      </c>
      <c r="P11" t="str">
        <f>_xlfn.XLOOKUP(relatorio[[#This Row],[Nome PJ Emitente]],Material!A:A,Material!B:B,"Medicamento")</f>
        <v>Medicamento</v>
      </c>
      <c r="Q11">
        <f ca="1">IF(relatorio[[#This Row],[Natureza]]="Medicamento",_xlfn.XLOOKUP(relatorio[[#This Row],[EAN]],CadastroProd!U:U,CadastroProd!A:A," "),_xlfn.XLOOKUP(relatorio[[#This Row],['[Item'] Código]],CadastroProd!X:X,CadastroProd!A:A," "))</f>
        <v>2382</v>
      </c>
      <c r="R11" t="str">
        <f>IF(O11="Pendente",_xlfn.XLOOKUP(relatorio[[#This Row],[Número]],Relatório_CTE!A:A,Relatório_CTE!B:B,"Sem CTE")," ")</f>
        <v>Sem CTE</v>
      </c>
      <c r="S11" s="1" t="str">
        <f>IF(relatorio[[#This Row],[NFs Entrada - Winthor]]="Pendente",_xlfn.XLOOKUP(relatorio[[#This Row],[Número]],Relatório_CTE!A:A,Relatório_CTE!H:H,"Sem CTE")," ")</f>
        <v>Sem CTE</v>
      </c>
      <c r="T1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1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2" spans="1:21" x14ac:dyDescent="0.25">
      <c r="A12" t="s">
        <v>11</v>
      </c>
      <c r="B12" t="s">
        <v>46</v>
      </c>
      <c r="C12" t="s">
        <v>23</v>
      </c>
      <c r="D12">
        <v>288920</v>
      </c>
      <c r="E12" s="1">
        <v>45924</v>
      </c>
      <c r="F12">
        <v>176332.6</v>
      </c>
      <c r="G12" s="4" t="s">
        <v>24</v>
      </c>
      <c r="H12" t="s">
        <v>25</v>
      </c>
      <c r="I12" t="s">
        <v>26</v>
      </c>
      <c r="J12" s="1">
        <v>46721</v>
      </c>
      <c r="K12">
        <v>15</v>
      </c>
      <c r="L12" t="str">
        <f>_xlfn.XLOOKUP(relatorio[[#This Row],[Nome PJ Emitente]],De_Para!A:A,De_Para!C:C)</f>
        <v>Bayer</v>
      </c>
      <c r="M12" s="5" cm="1">
        <f t="array" aca="1" ref="M12" ca="1">IF(LEFT(G12&amp;"",1)="0",
IFERROR(
VALUE(MID(G12&amp;"",_xlfn.AGGREGATE(15,6,ROW(INDIRECT("1:"&amp;LEN(G12&amp;"")))/(MID(G12&amp;"",ROW(INDIRECT("1:"&amp;LEN(G12&amp;""))),1)&lt;&gt;"0"),1),999)),
MID(G12&amp;"",_xlfn.AGGREGATE(15,6,ROW(INDIRECT("1:"&amp;LEN(G12&amp;"")))/(MID(G12&amp;"",ROW(INDIRECT("1:"&amp;LEN(G12&amp;""))),1)&lt;&gt;"0"),1),999)
),
IFERROR(VALUE(G12),G12))</f>
        <v>7891106913881</v>
      </c>
      <c r="N12" t="str">
        <f>TEXT(relatorio[[#This Row],[Data Emissão]],"mmm")</f>
        <v>set</v>
      </c>
      <c r="O12" t="str">
        <f>_xlfn.XLOOKUP(relatorio[[#This Row],[Número]],relatorio_Entrada_NF!A:A,relatorio_Entrada_NF!A:A,"Pendente")</f>
        <v>Pendente</v>
      </c>
      <c r="P12" t="str">
        <f>_xlfn.XLOOKUP(relatorio[[#This Row],[Nome PJ Emitente]],Material!A:A,Material!B:B,"Medicamento")</f>
        <v>Medicamento</v>
      </c>
      <c r="Q12">
        <f ca="1">IF(relatorio[[#This Row],[Natureza]]="Medicamento",_xlfn.XLOOKUP(relatorio[[#This Row],[EAN]],CadastroProd!U:U,CadastroProd!A:A," "),_xlfn.XLOOKUP(relatorio[[#This Row],['[Item'] Código]],CadastroProd!X:X,CadastroProd!A:A," "))</f>
        <v>2382</v>
      </c>
      <c r="R12" t="str">
        <f>IF(O12="Pendente",_xlfn.XLOOKUP(relatorio[[#This Row],[Número]],Relatório_CTE!A:A,Relatório_CTE!B:B,"Sem CTE")," ")</f>
        <v>Sem CTE</v>
      </c>
      <c r="S12" s="1" t="str">
        <f>IF(relatorio[[#This Row],[NFs Entrada - Winthor]]="Pendente",_xlfn.XLOOKUP(relatorio[[#This Row],[Número]],Relatório_CTE!A:A,Relatório_CTE!H:H,"Sem CTE")," ")</f>
        <v>Sem CTE</v>
      </c>
      <c r="T1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1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3" spans="1:21" x14ac:dyDescent="0.25">
      <c r="A13" t="s">
        <v>11</v>
      </c>
      <c r="B13" t="s">
        <v>46</v>
      </c>
      <c r="C13" t="s">
        <v>47</v>
      </c>
      <c r="D13">
        <v>343366</v>
      </c>
      <c r="E13" s="1">
        <v>45924</v>
      </c>
      <c r="F13">
        <v>318.86</v>
      </c>
      <c r="G13" s="4" t="s">
        <v>48</v>
      </c>
      <c r="H13" t="s">
        <v>49</v>
      </c>
      <c r="I13" t="s">
        <v>50</v>
      </c>
      <c r="J13" s="1">
        <v>46568</v>
      </c>
      <c r="K13">
        <v>1</v>
      </c>
      <c r="L13" t="str">
        <f>_xlfn.XLOOKUP(relatorio[[#This Row],[Nome PJ Emitente]],De_Para!A:A,De_Para!C:C)</f>
        <v>Libbs</v>
      </c>
      <c r="M13" s="5" cm="1">
        <f t="array" aca="1" ref="M13" ca="1">IF(LEFT(G13&amp;"",1)="0",
IFERROR(
VALUE(MID(G13&amp;"",_xlfn.AGGREGATE(15,6,ROW(INDIRECT("1:"&amp;LEN(G13&amp;"")))/(MID(G13&amp;"",ROW(INDIRECT("1:"&amp;LEN(G13&amp;""))),1)&lt;&gt;"0"),1),999)),
MID(G13&amp;"",_xlfn.AGGREGATE(15,6,ROW(INDIRECT("1:"&amp;LEN(G13&amp;"")))/(MID(G13&amp;"",ROW(INDIRECT("1:"&amp;LEN(G13&amp;""))),1)&lt;&gt;"0"),1),999)
),
IFERROR(VALUE(G13),G13))</f>
        <v>7896094202818</v>
      </c>
      <c r="N13" t="str">
        <f>TEXT(relatorio[[#This Row],[Data Emissão]],"mmm")</f>
        <v>set</v>
      </c>
      <c r="O13" t="str">
        <f>_xlfn.XLOOKUP(relatorio[[#This Row],[Número]],relatorio_Entrada_NF!A:A,relatorio_Entrada_NF!A:A,"Pendente")</f>
        <v>Pendente</v>
      </c>
      <c r="P13" t="str">
        <f>_xlfn.XLOOKUP(relatorio[[#This Row],[Nome PJ Emitente]],Material!A:A,Material!B:B,"Medicamento")</f>
        <v>Medicamento</v>
      </c>
      <c r="Q13">
        <f ca="1">IF(relatorio[[#This Row],[Natureza]]="Medicamento",_xlfn.XLOOKUP(relatorio[[#This Row],[EAN]],CadastroProd!U:U,CadastroProd!A:A," "),_xlfn.XLOOKUP(relatorio[[#This Row],['[Item'] Código]],CadastroProd!X:X,CadastroProd!A:A," "))</f>
        <v>2575</v>
      </c>
      <c r="R13">
        <f>IF(O13="Pendente",_xlfn.XLOOKUP(relatorio[[#This Row],[Número]],Relatório_CTE!A:A,Relatório_CTE!B:B,"Sem CTE")," ")</f>
        <v>914647</v>
      </c>
      <c r="S13" s="1">
        <f>IF(relatorio[[#This Row],[NFs Entrada - Winthor]]="Pendente",_xlfn.XLOOKUP(relatorio[[#This Row],[Número]],Relatório_CTE!A:A,Relatório_CTE!H:H,"Sem CTE")," ")</f>
        <v>45925</v>
      </c>
      <c r="T13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13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14" spans="1:21" x14ac:dyDescent="0.25">
      <c r="A14" t="s">
        <v>11</v>
      </c>
      <c r="B14" t="s">
        <v>18</v>
      </c>
      <c r="C14" t="s">
        <v>51</v>
      </c>
      <c r="D14">
        <v>495030</v>
      </c>
      <c r="E14" s="1">
        <v>45923</v>
      </c>
      <c r="F14">
        <v>31269.16</v>
      </c>
      <c r="G14" s="4" t="s">
        <v>52</v>
      </c>
      <c r="H14" t="s">
        <v>53</v>
      </c>
      <c r="I14" t="s">
        <v>54</v>
      </c>
      <c r="J14" s="1">
        <v>46521</v>
      </c>
      <c r="K14">
        <v>5</v>
      </c>
      <c r="L14" t="str">
        <f>_xlfn.XLOOKUP(relatorio[[#This Row],[Nome PJ Emitente]],De_Para!A:A,De_Para!C:C)</f>
        <v>Adium</v>
      </c>
      <c r="M14" s="5" cm="1">
        <f t="array" aca="1" ref="M14" ca="1">IF(LEFT(G14&amp;"",1)="0",
IFERROR(
VALUE(MID(G14&amp;"",_xlfn.AGGREGATE(15,6,ROW(INDIRECT("1:"&amp;LEN(G14&amp;"")))/(MID(G14&amp;"",ROW(INDIRECT("1:"&amp;LEN(G14&amp;""))),1)&lt;&gt;"0"),1),999)),
MID(G14&amp;"",_xlfn.AGGREGATE(15,6,ROW(INDIRECT("1:"&amp;LEN(G14&amp;"")))/(MID(G14&amp;"",ROW(INDIRECT("1:"&amp;LEN(G14&amp;""))),1)&lt;&gt;"0"),1),999)
),
IFERROR(VALUE(G14),G14))</f>
        <v>7892953207918</v>
      </c>
      <c r="N14" t="str">
        <f>TEXT(relatorio[[#This Row],[Data Emissão]],"mmm")</f>
        <v>set</v>
      </c>
      <c r="O14" t="str">
        <f>_xlfn.XLOOKUP(relatorio[[#This Row],[Número]],relatorio_Entrada_NF!A:A,relatorio_Entrada_NF!A:A,"Pendente")</f>
        <v>Pendente</v>
      </c>
      <c r="P14" t="str">
        <f>_xlfn.XLOOKUP(relatorio[[#This Row],[Nome PJ Emitente]],Material!A:A,Material!B:B,"Medicamento")</f>
        <v>Medicamento</v>
      </c>
      <c r="Q14">
        <f ca="1">IF(relatorio[[#This Row],[Natureza]]="Medicamento",_xlfn.XLOOKUP(relatorio[[#This Row],[EAN]],CadastroProd!U:U,CadastroProd!A:A," "),_xlfn.XLOOKUP(relatorio[[#This Row],['[Item'] Código]],CadastroProd!X:X,CadastroProd!A:A," "))</f>
        <v>3115</v>
      </c>
      <c r="R14">
        <f>IF(O14="Pendente",_xlfn.XLOOKUP(relatorio[[#This Row],[Número]],Relatório_CTE!A:A,Relatório_CTE!B:B,"Sem CTE")," ")</f>
        <v>134202</v>
      </c>
      <c r="S14" s="1">
        <f>IF(relatorio[[#This Row],[NFs Entrada - Winthor]]="Pendente",_xlfn.XLOOKUP(relatorio[[#This Row],[Número]],Relatório_CTE!A:A,Relatório_CTE!H:H,"Sem CTE")," ")</f>
        <v>45925</v>
      </c>
      <c r="T14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45927</v>
      </c>
      <c r="U14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15" spans="1:21" x14ac:dyDescent="0.25">
      <c r="A15" t="s">
        <v>17</v>
      </c>
      <c r="B15" t="s">
        <v>18</v>
      </c>
      <c r="C15" t="s">
        <v>36</v>
      </c>
      <c r="D15">
        <v>502065</v>
      </c>
      <c r="E15" s="1">
        <v>45923</v>
      </c>
      <c r="F15">
        <v>252155.1</v>
      </c>
      <c r="G15" s="4" t="s">
        <v>40</v>
      </c>
      <c r="H15" t="s">
        <v>41</v>
      </c>
      <c r="I15" t="s">
        <v>42</v>
      </c>
      <c r="J15" s="1">
        <v>46326</v>
      </c>
      <c r="K15">
        <v>16</v>
      </c>
      <c r="L15" t="str">
        <f>_xlfn.XLOOKUP(relatorio[[#This Row],[Nome PJ Emitente]],De_Para!A:A,De_Para!C:C)</f>
        <v>Novartis</v>
      </c>
      <c r="M15" s="5" cm="1">
        <f t="array" aca="1" ref="M15" ca="1">IF(LEFT(G15&amp;"",1)="0",
IFERROR(
VALUE(MID(G15&amp;"",_xlfn.AGGREGATE(15,6,ROW(INDIRECT("1:"&amp;LEN(G15&amp;"")))/(MID(G15&amp;"",ROW(INDIRECT("1:"&amp;LEN(G15&amp;""))),1)&lt;&gt;"0"),1),999)),
MID(G15&amp;"",_xlfn.AGGREGATE(15,6,ROW(INDIRECT("1:"&amp;LEN(G15&amp;"")))/(MID(G15&amp;"",ROW(INDIRECT("1:"&amp;LEN(G15&amp;""))),1)&lt;&gt;"0"),1),999)
),
IFERROR(VALUE(G15),G15))</f>
        <v>7896261023185</v>
      </c>
      <c r="N15" t="str">
        <f>TEXT(relatorio[[#This Row],[Data Emissão]],"mmm")</f>
        <v>set</v>
      </c>
      <c r="O15" t="str">
        <f>_xlfn.XLOOKUP(relatorio[[#This Row],[Número]],relatorio_Entrada_NF!A:A,relatorio_Entrada_NF!A:A,"Pendente")</f>
        <v>Pendente</v>
      </c>
      <c r="P15" t="str">
        <f>_xlfn.XLOOKUP(relatorio[[#This Row],[Nome PJ Emitente]],Material!A:A,Material!B:B,"Medicamento")</f>
        <v>Medicamento</v>
      </c>
      <c r="Q15">
        <f ca="1">IF(relatorio[[#This Row],[Natureza]]="Medicamento",_xlfn.XLOOKUP(relatorio[[#This Row],[EAN]],CadastroProd!U:U,CadastroProd!A:A," "),_xlfn.XLOOKUP(relatorio[[#This Row],['[Item'] Código]],CadastroProd!X:X,CadastroProd!A:A," "))</f>
        <v>3759</v>
      </c>
      <c r="R15" t="str">
        <f>IF(O15="Pendente",_xlfn.XLOOKUP(relatorio[[#This Row],[Número]],Relatório_CTE!A:A,Relatório_CTE!B:B,"Sem CTE")," ")</f>
        <v>Sem CTE</v>
      </c>
      <c r="S15" s="1" t="str">
        <f>IF(relatorio[[#This Row],[NFs Entrada - Winthor]]="Pendente",_xlfn.XLOOKUP(relatorio[[#This Row],[Número]],Relatório_CTE!A:A,Relatório_CTE!H:H,"Sem CTE")," ")</f>
        <v>Sem CTE</v>
      </c>
      <c r="T1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1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16" spans="1:21" x14ac:dyDescent="0.25">
      <c r="A16" t="s">
        <v>11</v>
      </c>
      <c r="B16" t="s">
        <v>18</v>
      </c>
      <c r="C16" t="s">
        <v>36</v>
      </c>
      <c r="D16">
        <v>502066</v>
      </c>
      <c r="E16" s="1">
        <v>45923</v>
      </c>
      <c r="F16">
        <v>372291.41</v>
      </c>
      <c r="G16" s="4" t="s">
        <v>55</v>
      </c>
      <c r="H16" t="s">
        <v>56</v>
      </c>
      <c r="I16" t="s">
        <v>57</v>
      </c>
      <c r="J16" s="1">
        <v>46326</v>
      </c>
      <c r="K16">
        <v>4</v>
      </c>
      <c r="L16" t="str">
        <f>_xlfn.XLOOKUP(relatorio[[#This Row],[Nome PJ Emitente]],De_Para!A:A,De_Para!C:C)</f>
        <v>Novartis</v>
      </c>
      <c r="M16" s="5" cm="1">
        <f t="array" aca="1" ref="M16" ca="1">IF(LEFT(G16&amp;"",1)="0",
IFERROR(
VALUE(MID(G16&amp;"",_xlfn.AGGREGATE(15,6,ROW(INDIRECT("1:"&amp;LEN(G16&amp;"")))/(MID(G16&amp;"",ROW(INDIRECT("1:"&amp;LEN(G16&amp;""))),1)&lt;&gt;"0"),1),999)),
MID(G16&amp;"",_xlfn.AGGREGATE(15,6,ROW(INDIRECT("1:"&amp;LEN(G16&amp;"")))/(MID(G16&amp;"",ROW(INDIRECT("1:"&amp;LEN(G16&amp;""))),1)&lt;&gt;"0"),1),999)
),
IFERROR(VALUE(G16),G16))</f>
        <v>7896261023192</v>
      </c>
      <c r="N16" t="str">
        <f>TEXT(relatorio[[#This Row],[Data Emissão]],"mmm")</f>
        <v>set</v>
      </c>
      <c r="O16" t="str">
        <f>_xlfn.XLOOKUP(relatorio[[#This Row],[Número]],relatorio_Entrada_NF!A:A,relatorio_Entrada_NF!A:A,"Pendente")</f>
        <v>Pendente</v>
      </c>
      <c r="P16" t="str">
        <f>_xlfn.XLOOKUP(relatorio[[#This Row],[Nome PJ Emitente]],Material!A:A,Material!B:B,"Medicamento")</f>
        <v>Medicamento</v>
      </c>
      <c r="Q16">
        <f ca="1">IF(relatorio[[#This Row],[Natureza]]="Medicamento",_xlfn.XLOOKUP(relatorio[[#This Row],[EAN]],CadastroProd!U:U,CadastroProd!A:A," "),_xlfn.XLOOKUP(relatorio[[#This Row],['[Item'] Código]],CadastroProd!X:X,CadastroProd!A:A," "))</f>
        <v>3758</v>
      </c>
      <c r="R16">
        <f>IF(O16="Pendente",_xlfn.XLOOKUP(relatorio[[#This Row],[Número]],Relatório_CTE!A:A,Relatório_CTE!B:B,"Sem CTE")," ")</f>
        <v>383264</v>
      </c>
      <c r="S16" s="1">
        <f>IF(relatorio[[#This Row],[NFs Entrada - Winthor]]="Pendente",_xlfn.XLOOKUP(relatorio[[#This Row],[Número]],Relatório_CTE!A:A,Relatório_CTE!H:H,"Sem CTE")," ")</f>
        <v>45924</v>
      </c>
      <c r="T16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45927</v>
      </c>
      <c r="U16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17" spans="1:21" x14ac:dyDescent="0.25">
      <c r="A17" t="s">
        <v>11</v>
      </c>
      <c r="B17" t="s">
        <v>18</v>
      </c>
      <c r="C17" t="s">
        <v>36</v>
      </c>
      <c r="D17">
        <v>502066</v>
      </c>
      <c r="E17" s="1">
        <v>45923</v>
      </c>
      <c r="F17">
        <v>372291.41</v>
      </c>
      <c r="G17" s="4" t="s">
        <v>40</v>
      </c>
      <c r="H17" t="s">
        <v>41</v>
      </c>
      <c r="I17" t="s">
        <v>42</v>
      </c>
      <c r="J17" s="1">
        <v>46326</v>
      </c>
      <c r="K17">
        <v>20</v>
      </c>
      <c r="L17" t="str">
        <f>_xlfn.XLOOKUP(relatorio[[#This Row],[Nome PJ Emitente]],De_Para!A:A,De_Para!C:C)</f>
        <v>Novartis</v>
      </c>
      <c r="M17" s="5" cm="1">
        <f t="array" aca="1" ref="M17" ca="1">IF(LEFT(G17&amp;"",1)="0",
IFERROR(
VALUE(MID(G17&amp;"",_xlfn.AGGREGATE(15,6,ROW(INDIRECT("1:"&amp;LEN(G17&amp;"")))/(MID(G17&amp;"",ROW(INDIRECT("1:"&amp;LEN(G17&amp;""))),1)&lt;&gt;"0"),1),999)),
MID(G17&amp;"",_xlfn.AGGREGATE(15,6,ROW(INDIRECT("1:"&amp;LEN(G17&amp;"")))/(MID(G17&amp;"",ROW(INDIRECT("1:"&amp;LEN(G17&amp;""))),1)&lt;&gt;"0"),1),999)
),
IFERROR(VALUE(G17),G17))</f>
        <v>7896261023185</v>
      </c>
      <c r="N17" t="str">
        <f>TEXT(relatorio[[#This Row],[Data Emissão]],"mmm")</f>
        <v>set</v>
      </c>
      <c r="O17" t="str">
        <f>_xlfn.XLOOKUP(relatorio[[#This Row],[Número]],relatorio_Entrada_NF!A:A,relatorio_Entrada_NF!A:A,"Pendente")</f>
        <v>Pendente</v>
      </c>
      <c r="P17" t="str">
        <f>_xlfn.XLOOKUP(relatorio[[#This Row],[Nome PJ Emitente]],Material!A:A,Material!B:B,"Medicamento")</f>
        <v>Medicamento</v>
      </c>
      <c r="Q17">
        <f ca="1">IF(relatorio[[#This Row],[Natureza]]="Medicamento",_xlfn.XLOOKUP(relatorio[[#This Row],[EAN]],CadastroProd!U:U,CadastroProd!A:A," "),_xlfn.XLOOKUP(relatorio[[#This Row],['[Item'] Código]],CadastroProd!X:X,CadastroProd!A:A," "))</f>
        <v>3759</v>
      </c>
      <c r="R17">
        <f>IF(O17="Pendente",_xlfn.XLOOKUP(relatorio[[#This Row],[Número]],Relatório_CTE!A:A,Relatório_CTE!B:B,"Sem CTE")," ")</f>
        <v>383264</v>
      </c>
      <c r="S17" s="1">
        <f>IF(relatorio[[#This Row],[NFs Entrada - Winthor]]="Pendente",_xlfn.XLOOKUP(relatorio[[#This Row],[Número]],Relatório_CTE!A:A,Relatório_CTE!H:H,"Sem CTE")," ")</f>
        <v>45924</v>
      </c>
      <c r="T17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45927</v>
      </c>
      <c r="U17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18" spans="1:21" x14ac:dyDescent="0.25">
      <c r="A18" t="s">
        <v>17</v>
      </c>
      <c r="B18" t="s">
        <v>12</v>
      </c>
      <c r="C18" t="s">
        <v>58</v>
      </c>
      <c r="D18">
        <v>88371</v>
      </c>
      <c r="E18" s="1">
        <v>45923</v>
      </c>
      <c r="F18">
        <v>499460.65</v>
      </c>
      <c r="G18" s="4" t="s">
        <v>59</v>
      </c>
      <c r="H18" t="s">
        <v>60</v>
      </c>
      <c r="I18" t="s">
        <v>61</v>
      </c>
      <c r="J18" s="1">
        <v>46310</v>
      </c>
      <c r="K18">
        <v>17</v>
      </c>
      <c r="L18" t="str">
        <f>_xlfn.XLOOKUP(relatorio[[#This Row],[Nome PJ Emitente]],De_Para!A:A,De_Para!C:C)</f>
        <v>Adium</v>
      </c>
      <c r="M18" s="5" cm="1">
        <f t="array" aca="1" ref="M18" ca="1">IF(LEFT(G18&amp;"",1)="0",
IFERROR(
VALUE(MID(G18&amp;"",_xlfn.AGGREGATE(15,6,ROW(INDIRECT("1:"&amp;LEN(G18&amp;"")))/(MID(G18&amp;"",ROW(INDIRECT("1:"&amp;LEN(G18&amp;""))),1)&lt;&gt;"0"),1),999)),
MID(G18&amp;"",_xlfn.AGGREGATE(15,6,ROW(INDIRECT("1:"&amp;LEN(G18&amp;"")))/(MID(G18&amp;"",ROW(INDIRECT("1:"&amp;LEN(G18&amp;""))),1)&lt;&gt;"0"),1),999)
),
IFERROR(VALUE(G18),G18))</f>
        <v>7892953209738</v>
      </c>
      <c r="N18" t="str">
        <f>TEXT(relatorio[[#This Row],[Data Emissão]],"mmm")</f>
        <v>set</v>
      </c>
      <c r="O18" t="str">
        <f>_xlfn.XLOOKUP(relatorio[[#This Row],[Número]],relatorio_Entrada_NF!A:A,relatorio_Entrada_NF!A:A,"Pendente")</f>
        <v>Pendente</v>
      </c>
      <c r="P18" t="str">
        <f>_xlfn.XLOOKUP(relatorio[[#This Row],[Nome PJ Emitente]],Material!A:A,Material!B:B,"Medicamento")</f>
        <v>Medicamento</v>
      </c>
      <c r="Q18">
        <f ca="1">IF(relatorio[[#This Row],[Natureza]]="Medicamento",_xlfn.XLOOKUP(relatorio[[#This Row],[EAN]],CadastroProd!U:U,CadastroProd!A:A," "),_xlfn.XLOOKUP(relatorio[[#This Row],['[Item'] Código]],CadastroProd!X:X,CadastroProd!A:A," "))</f>
        <v>3431</v>
      </c>
      <c r="R18">
        <f>IF(O18="Pendente",_xlfn.XLOOKUP(relatorio[[#This Row],[Número]],Relatório_CTE!A:A,Relatório_CTE!B:B,"Sem CTE")," ")</f>
        <v>460814</v>
      </c>
      <c r="S18" s="1">
        <f>IF(relatorio[[#This Row],[NFs Entrada - Winthor]]="Pendente",_xlfn.XLOOKUP(relatorio[[#This Row],[Número]],Relatório_CTE!A:A,Relatório_CTE!H:H,"Sem CTE")," ")</f>
        <v>45924</v>
      </c>
      <c r="T18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45926</v>
      </c>
      <c r="U18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45926</v>
      </c>
    </row>
    <row r="19" spans="1:21" x14ac:dyDescent="0.25">
      <c r="A19" t="s">
        <v>11</v>
      </c>
      <c r="B19" t="s">
        <v>12</v>
      </c>
      <c r="C19" t="s">
        <v>62</v>
      </c>
      <c r="D19">
        <v>8217</v>
      </c>
      <c r="E19" s="1">
        <v>45923</v>
      </c>
      <c r="F19">
        <v>420618.1</v>
      </c>
      <c r="G19" s="4" t="s">
        <v>63</v>
      </c>
      <c r="H19" t="s">
        <v>64</v>
      </c>
      <c r="I19" t="s">
        <v>65</v>
      </c>
      <c r="J19" s="1">
        <v>47603</v>
      </c>
      <c r="K19">
        <v>490</v>
      </c>
      <c r="L19" t="str">
        <f>_xlfn.XLOOKUP(relatorio[[#This Row],[Nome PJ Emitente]],De_Para!A:A,De_Para!C:C)</f>
        <v>Celltrion</v>
      </c>
      <c r="M19" s="5" cm="1">
        <f t="array" aca="1" ref="M19" ca="1">IF(LEFT(G19&amp;"",1)="0",
IFERROR(
VALUE(MID(G19&amp;"",_xlfn.AGGREGATE(15,6,ROW(INDIRECT("1:"&amp;LEN(G19&amp;"")))/(MID(G19&amp;"",ROW(INDIRECT("1:"&amp;LEN(G19&amp;""))),1)&lt;&gt;"0"),1),999)),
MID(G19&amp;"",_xlfn.AGGREGATE(15,6,ROW(INDIRECT("1:"&amp;LEN(G19&amp;"")))/(MID(G19&amp;"",ROW(INDIRECT("1:"&amp;LEN(G19&amp;""))),1)&lt;&gt;"0"),1),999)
),
IFERROR(VALUE(G19),G19))</f>
        <v>7898576550028</v>
      </c>
      <c r="N19" t="str">
        <f>TEXT(relatorio[[#This Row],[Data Emissão]],"mmm")</f>
        <v>set</v>
      </c>
      <c r="O19" t="str">
        <f>_xlfn.XLOOKUP(relatorio[[#This Row],[Número]],relatorio_Entrada_NF!A:A,relatorio_Entrada_NF!A:A,"Pendente")</f>
        <v>Pendente</v>
      </c>
      <c r="P19" t="str">
        <f>_xlfn.XLOOKUP(relatorio[[#This Row],[Nome PJ Emitente]],Material!A:A,Material!B:B,"Medicamento")</f>
        <v>Medicamento</v>
      </c>
      <c r="Q19">
        <f ca="1">IF(relatorio[[#This Row],[Natureza]]="Medicamento",_xlfn.XLOOKUP(relatorio[[#This Row],[EAN]],CadastroProd!U:U,CadastroProd!A:A," "),_xlfn.XLOOKUP(relatorio[[#This Row],['[Item'] Código]],CadastroProd!X:X,CadastroProd!A:A," "))</f>
        <v>2415</v>
      </c>
      <c r="R19">
        <f>IF(O19="Pendente",_xlfn.XLOOKUP(relatorio[[#This Row],[Número]],Relatório_CTE!A:A,Relatório_CTE!B:B,"Sem CTE")," ")</f>
        <v>45033</v>
      </c>
      <c r="S19" s="1">
        <f>IF(relatorio[[#This Row],[NFs Entrada - Winthor]]="Pendente",_xlfn.XLOOKUP(relatorio[[#This Row],[Número]],Relatório_CTE!A:A,Relatório_CTE!H:H,"Sem CTE")," ")</f>
        <v>45924</v>
      </c>
      <c r="T19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45927</v>
      </c>
      <c r="U19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20" spans="1:21" x14ac:dyDescent="0.25">
      <c r="A20" t="s">
        <v>11</v>
      </c>
      <c r="B20" t="s">
        <v>12</v>
      </c>
      <c r="C20" t="s">
        <v>62</v>
      </c>
      <c r="D20">
        <v>8217</v>
      </c>
      <c r="E20" s="1">
        <v>45923</v>
      </c>
      <c r="F20">
        <v>420618.1</v>
      </c>
      <c r="G20" s="4" t="s">
        <v>66</v>
      </c>
      <c r="H20" t="s">
        <v>67</v>
      </c>
      <c r="I20" t="s">
        <v>68</v>
      </c>
      <c r="J20" s="1">
        <v>46265</v>
      </c>
      <c r="K20">
        <v>60</v>
      </c>
      <c r="L20" t="str">
        <f>_xlfn.XLOOKUP(relatorio[[#This Row],[Nome PJ Emitente]],De_Para!A:A,De_Para!C:C)</f>
        <v>Celltrion</v>
      </c>
      <c r="M20" s="5" cm="1">
        <f t="array" aca="1" ref="M20" ca="1">IF(LEFT(G20&amp;"",1)="0",
IFERROR(
VALUE(MID(G20&amp;"",_xlfn.AGGREGATE(15,6,ROW(INDIRECT("1:"&amp;LEN(G20&amp;"")))/(MID(G20&amp;"",ROW(INDIRECT("1:"&amp;LEN(G20&amp;""))),1)&lt;&gt;"0"),1),999)),
MID(G20&amp;"",_xlfn.AGGREGATE(15,6,ROW(INDIRECT("1:"&amp;LEN(G20&amp;"")))/(MID(G20&amp;"",ROW(INDIRECT("1:"&amp;LEN(G20&amp;""))),1)&lt;&gt;"0"),1),999)
),
IFERROR(VALUE(G20),G20))</f>
        <v>7898576550332</v>
      </c>
      <c r="N20" t="str">
        <f>TEXT(relatorio[[#This Row],[Data Emissão]],"mmm")</f>
        <v>set</v>
      </c>
      <c r="O20" t="str">
        <f>_xlfn.XLOOKUP(relatorio[[#This Row],[Número]],relatorio_Entrada_NF!A:A,relatorio_Entrada_NF!A:A,"Pendente")</f>
        <v>Pendente</v>
      </c>
      <c r="P20" t="str">
        <f>_xlfn.XLOOKUP(relatorio[[#This Row],[Nome PJ Emitente]],Material!A:A,Material!B:B,"Medicamento")</f>
        <v>Medicamento</v>
      </c>
      <c r="Q20">
        <f ca="1">IF(relatorio[[#This Row],[Natureza]]="Medicamento",_xlfn.XLOOKUP(relatorio[[#This Row],[EAN]],CadastroProd!U:U,CadastroProd!A:A," "),_xlfn.XLOOKUP(relatorio[[#This Row],['[Item'] Código]],CadastroProd!X:X,CadastroProd!A:A," "))</f>
        <v>3280</v>
      </c>
      <c r="R20">
        <f>IF(O20="Pendente",_xlfn.XLOOKUP(relatorio[[#This Row],[Número]],Relatório_CTE!A:A,Relatório_CTE!B:B,"Sem CTE")," ")</f>
        <v>45033</v>
      </c>
      <c r="S20" s="1">
        <f>IF(relatorio[[#This Row],[NFs Entrada - Winthor]]="Pendente",_xlfn.XLOOKUP(relatorio[[#This Row],[Número]],Relatório_CTE!A:A,Relatório_CTE!H:H,"Sem CTE")," ")</f>
        <v>45924</v>
      </c>
      <c r="T20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45927</v>
      </c>
      <c r="U20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21" spans="1:21" x14ac:dyDescent="0.25">
      <c r="A21" t="s">
        <v>17</v>
      </c>
      <c r="B21" t="s">
        <v>12</v>
      </c>
      <c r="C21" t="s">
        <v>36</v>
      </c>
      <c r="D21">
        <v>502038</v>
      </c>
      <c r="E21" s="1">
        <v>45923</v>
      </c>
      <c r="F21">
        <v>183926.48</v>
      </c>
      <c r="G21" s="4" t="s">
        <v>69</v>
      </c>
      <c r="H21" t="s">
        <v>70</v>
      </c>
      <c r="I21" t="s">
        <v>71</v>
      </c>
      <c r="J21" s="1">
        <v>46873</v>
      </c>
      <c r="K21">
        <v>455</v>
      </c>
      <c r="L21" t="str">
        <f>_xlfn.XLOOKUP(relatorio[[#This Row],[Nome PJ Emitente]],De_Para!A:A,De_Para!C:C)</f>
        <v>Novartis</v>
      </c>
      <c r="M21" s="5" cm="1">
        <f t="array" aca="1" ref="M21" ca="1">IF(LEFT(G21&amp;"",1)="0",
IFERROR(
VALUE(MID(G21&amp;"",_xlfn.AGGREGATE(15,6,ROW(INDIRECT("1:"&amp;LEN(G21&amp;"")))/(MID(G21&amp;"",ROW(INDIRECT("1:"&amp;LEN(G21&amp;""))),1)&lt;&gt;"0"),1),999)),
MID(G21&amp;"",_xlfn.AGGREGATE(15,6,ROW(INDIRECT("1:"&amp;LEN(G21&amp;"")))/(MID(G21&amp;"",ROW(INDIRECT("1:"&amp;LEN(G21&amp;""))),1)&lt;&gt;"0"),1),999)
),
IFERROR(VALUE(G21),G21))</f>
        <v>7896261020269</v>
      </c>
      <c r="N21" t="str">
        <f>TEXT(relatorio[[#This Row],[Data Emissão]],"mmm")</f>
        <v>set</v>
      </c>
      <c r="O21" t="str">
        <f>_xlfn.XLOOKUP(relatorio[[#This Row],[Número]],relatorio_Entrada_NF!A:A,relatorio_Entrada_NF!A:A,"Pendente")</f>
        <v>Pendente</v>
      </c>
      <c r="P21" t="str">
        <f>_xlfn.XLOOKUP(relatorio[[#This Row],[Nome PJ Emitente]],Material!A:A,Material!B:B,"Medicamento")</f>
        <v>Medicamento</v>
      </c>
      <c r="Q21">
        <f ca="1">IF(relatorio[[#This Row],[Natureza]]="Medicamento",_xlfn.XLOOKUP(relatorio[[#This Row],[EAN]],CadastroProd!U:U,CadastroProd!A:A," "),_xlfn.XLOOKUP(relatorio[[#This Row],['[Item'] Código]],CadastroProd!X:X,CadastroProd!A:A," "))</f>
        <v>1211</v>
      </c>
      <c r="R21" t="str">
        <f>IF(O21="Pendente",_xlfn.XLOOKUP(relatorio[[#This Row],[Número]],Relatório_CTE!A:A,Relatório_CTE!B:B,"Sem CTE")," ")</f>
        <v>Sem CTE</v>
      </c>
      <c r="S21" s="1" t="str">
        <f>IF(relatorio[[#This Row],[NFs Entrada - Winthor]]="Pendente",_xlfn.XLOOKUP(relatorio[[#This Row],[Número]],Relatório_CTE!A:A,Relatório_CTE!H:H,"Sem CTE")," ")</f>
        <v>Sem CTE</v>
      </c>
      <c r="T2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2" spans="1:21" x14ac:dyDescent="0.25">
      <c r="A22" t="s">
        <v>17</v>
      </c>
      <c r="B22" t="s">
        <v>12</v>
      </c>
      <c r="C22" t="s">
        <v>36</v>
      </c>
      <c r="D22">
        <v>502038</v>
      </c>
      <c r="E22" s="1">
        <v>45923</v>
      </c>
      <c r="F22">
        <v>183926.48</v>
      </c>
      <c r="G22" s="4" t="s">
        <v>69</v>
      </c>
      <c r="H22" t="s">
        <v>70</v>
      </c>
      <c r="I22" t="s">
        <v>71</v>
      </c>
      <c r="J22" s="1">
        <v>46873</v>
      </c>
      <c r="K22">
        <v>125</v>
      </c>
      <c r="L22" t="str">
        <f>_xlfn.XLOOKUP(relatorio[[#This Row],[Nome PJ Emitente]],De_Para!A:A,De_Para!C:C)</f>
        <v>Novartis</v>
      </c>
      <c r="M22" s="5" cm="1">
        <f t="array" aca="1" ref="M22" ca="1">IF(LEFT(G22&amp;"",1)="0",
IFERROR(
VALUE(MID(G22&amp;"",_xlfn.AGGREGATE(15,6,ROW(INDIRECT("1:"&amp;LEN(G22&amp;"")))/(MID(G22&amp;"",ROW(INDIRECT("1:"&amp;LEN(G22&amp;""))),1)&lt;&gt;"0"),1),999)),
MID(G22&amp;"",_xlfn.AGGREGATE(15,6,ROW(INDIRECT("1:"&amp;LEN(G22&amp;"")))/(MID(G22&amp;"",ROW(INDIRECT("1:"&amp;LEN(G22&amp;""))),1)&lt;&gt;"0"),1),999)
),
IFERROR(VALUE(G22),G22))</f>
        <v>7896261020269</v>
      </c>
      <c r="N22" t="str">
        <f>TEXT(relatorio[[#This Row],[Data Emissão]],"mmm")</f>
        <v>set</v>
      </c>
      <c r="O22" t="str">
        <f>_xlfn.XLOOKUP(relatorio[[#This Row],[Número]],relatorio_Entrada_NF!A:A,relatorio_Entrada_NF!A:A,"Pendente")</f>
        <v>Pendente</v>
      </c>
      <c r="P22" t="str">
        <f>_xlfn.XLOOKUP(relatorio[[#This Row],[Nome PJ Emitente]],Material!A:A,Material!B:B,"Medicamento")</f>
        <v>Medicamento</v>
      </c>
      <c r="Q22">
        <f ca="1">IF(relatorio[[#This Row],[Natureza]]="Medicamento",_xlfn.XLOOKUP(relatorio[[#This Row],[EAN]],CadastroProd!U:U,CadastroProd!A:A," "),_xlfn.XLOOKUP(relatorio[[#This Row],['[Item'] Código]],CadastroProd!X:X,CadastroProd!A:A," "))</f>
        <v>1211</v>
      </c>
      <c r="R22" t="str">
        <f>IF(O22="Pendente",_xlfn.XLOOKUP(relatorio[[#This Row],[Número]],Relatório_CTE!A:A,Relatório_CTE!B:B,"Sem CTE")," ")</f>
        <v>Sem CTE</v>
      </c>
      <c r="S22" s="1" t="str">
        <f>IF(relatorio[[#This Row],[NFs Entrada - Winthor]]="Pendente",_xlfn.XLOOKUP(relatorio[[#This Row],[Número]],Relatório_CTE!A:A,Relatório_CTE!H:H,"Sem CTE")," ")</f>
        <v>Sem CTE</v>
      </c>
      <c r="T2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3" spans="1:21" x14ac:dyDescent="0.25">
      <c r="A23" t="s">
        <v>17</v>
      </c>
      <c r="B23" t="s">
        <v>12</v>
      </c>
      <c r="C23" t="s">
        <v>36</v>
      </c>
      <c r="D23">
        <v>502038</v>
      </c>
      <c r="E23" s="1">
        <v>45923</v>
      </c>
      <c r="F23">
        <v>183926.48</v>
      </c>
      <c r="G23" s="4" t="s">
        <v>72</v>
      </c>
      <c r="H23" t="s">
        <v>73</v>
      </c>
      <c r="I23" t="s">
        <v>74</v>
      </c>
      <c r="J23" s="1">
        <v>46873</v>
      </c>
      <c r="K23">
        <v>752</v>
      </c>
      <c r="L23" t="str">
        <f>_xlfn.XLOOKUP(relatorio[[#This Row],[Nome PJ Emitente]],De_Para!A:A,De_Para!C:C)</f>
        <v>Novartis</v>
      </c>
      <c r="M23" s="5" cm="1">
        <f t="array" aca="1" ref="M23" ca="1">IF(LEFT(G23&amp;"",1)="0",
IFERROR(
VALUE(MID(G23&amp;"",_xlfn.AGGREGATE(15,6,ROW(INDIRECT("1:"&amp;LEN(G23&amp;"")))/(MID(G23&amp;"",ROW(INDIRECT("1:"&amp;LEN(G23&amp;""))),1)&lt;&gt;"0"),1),999)),
MID(G23&amp;"",_xlfn.AGGREGATE(15,6,ROW(INDIRECT("1:"&amp;LEN(G23&amp;"")))/(MID(G23&amp;"",ROW(INDIRECT("1:"&amp;LEN(G23&amp;""))),1)&lt;&gt;"0"),1),999)
),
IFERROR(VALUE(G23),G23))</f>
        <v>7896261020313</v>
      </c>
      <c r="N23" t="str">
        <f>TEXT(relatorio[[#This Row],[Data Emissão]],"mmm")</f>
        <v>set</v>
      </c>
      <c r="O23" t="str">
        <f>_xlfn.XLOOKUP(relatorio[[#This Row],[Número]],relatorio_Entrada_NF!A:A,relatorio_Entrada_NF!A:A,"Pendente")</f>
        <v>Pendente</v>
      </c>
      <c r="P23" t="str">
        <f>_xlfn.XLOOKUP(relatorio[[#This Row],[Nome PJ Emitente]],Material!A:A,Material!B:B,"Medicamento")</f>
        <v>Medicamento</v>
      </c>
      <c r="Q23">
        <f ca="1">IF(relatorio[[#This Row],[Natureza]]="Medicamento",_xlfn.XLOOKUP(relatorio[[#This Row],[EAN]],CadastroProd!U:U,CadastroProd!A:A," "),_xlfn.XLOOKUP(relatorio[[#This Row],['[Item'] Código]],CadastroProd!X:X,CadastroProd!A:A," "))</f>
        <v>1215</v>
      </c>
      <c r="R23" t="str">
        <f>IF(O23="Pendente",_xlfn.XLOOKUP(relatorio[[#This Row],[Número]],Relatório_CTE!A:A,Relatório_CTE!B:B,"Sem CTE")," ")</f>
        <v>Sem CTE</v>
      </c>
      <c r="S23" s="1" t="str">
        <f>IF(relatorio[[#This Row],[NFs Entrada - Winthor]]="Pendente",_xlfn.XLOOKUP(relatorio[[#This Row],[Número]],Relatório_CTE!A:A,Relatório_CTE!H:H,"Sem CTE")," ")</f>
        <v>Sem CTE</v>
      </c>
      <c r="T2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4" spans="1:21" x14ac:dyDescent="0.25">
      <c r="A24" t="s">
        <v>17</v>
      </c>
      <c r="B24" t="s">
        <v>12</v>
      </c>
      <c r="C24" t="s">
        <v>36</v>
      </c>
      <c r="D24">
        <v>502080</v>
      </c>
      <c r="E24" s="1">
        <v>45923</v>
      </c>
      <c r="F24">
        <v>15770.47</v>
      </c>
      <c r="G24" s="4" t="s">
        <v>40</v>
      </c>
      <c r="H24" t="s">
        <v>41</v>
      </c>
      <c r="I24" t="s">
        <v>42</v>
      </c>
      <c r="J24" s="1">
        <v>46326</v>
      </c>
      <c r="K24">
        <v>1</v>
      </c>
      <c r="L24" t="str">
        <f>_xlfn.XLOOKUP(relatorio[[#This Row],[Nome PJ Emitente]],De_Para!A:A,De_Para!C:C)</f>
        <v>Novartis</v>
      </c>
      <c r="M24" s="5" cm="1">
        <f t="array" aca="1" ref="M24" ca="1">IF(LEFT(G24&amp;"",1)="0",
IFERROR(
VALUE(MID(G24&amp;"",_xlfn.AGGREGATE(15,6,ROW(INDIRECT("1:"&amp;LEN(G24&amp;"")))/(MID(G24&amp;"",ROW(INDIRECT("1:"&amp;LEN(G24&amp;""))),1)&lt;&gt;"0"),1),999)),
MID(G24&amp;"",_xlfn.AGGREGATE(15,6,ROW(INDIRECT("1:"&amp;LEN(G24&amp;"")))/(MID(G24&amp;"",ROW(INDIRECT("1:"&amp;LEN(G24&amp;""))),1)&lt;&gt;"0"),1),999)
),
IFERROR(VALUE(G24),G24))</f>
        <v>7896261023185</v>
      </c>
      <c r="N24" t="str">
        <f>TEXT(relatorio[[#This Row],[Data Emissão]],"mmm")</f>
        <v>set</v>
      </c>
      <c r="O24" t="str">
        <f>_xlfn.XLOOKUP(relatorio[[#This Row],[Número]],relatorio_Entrada_NF!A:A,relatorio_Entrada_NF!A:A,"Pendente")</f>
        <v>Pendente</v>
      </c>
      <c r="P24" t="str">
        <f>_xlfn.XLOOKUP(relatorio[[#This Row],[Nome PJ Emitente]],Material!A:A,Material!B:B,"Medicamento")</f>
        <v>Medicamento</v>
      </c>
      <c r="Q24">
        <f ca="1">IF(relatorio[[#This Row],[Natureza]]="Medicamento",_xlfn.XLOOKUP(relatorio[[#This Row],[EAN]],CadastroProd!U:U,CadastroProd!A:A," "),_xlfn.XLOOKUP(relatorio[[#This Row],['[Item'] Código]],CadastroProd!X:X,CadastroProd!A:A," "))</f>
        <v>3759</v>
      </c>
      <c r="R24" t="str">
        <f>IF(O24="Pendente",_xlfn.XLOOKUP(relatorio[[#This Row],[Número]],Relatório_CTE!A:A,Relatório_CTE!B:B,"Sem CTE")," ")</f>
        <v>Sem CTE</v>
      </c>
      <c r="S24" s="1" t="str">
        <f>IF(relatorio[[#This Row],[NFs Entrada - Winthor]]="Pendente",_xlfn.XLOOKUP(relatorio[[#This Row],[Número]],Relatório_CTE!A:A,Relatório_CTE!H:H,"Sem CTE")," ")</f>
        <v>Sem CTE</v>
      </c>
      <c r="T2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5" spans="1:21" x14ac:dyDescent="0.25">
      <c r="A25" t="s">
        <v>17</v>
      </c>
      <c r="B25" t="s">
        <v>12</v>
      </c>
      <c r="C25" t="s">
        <v>36</v>
      </c>
      <c r="D25">
        <v>50101</v>
      </c>
      <c r="E25" s="1">
        <v>45923</v>
      </c>
      <c r="F25">
        <v>98108.79</v>
      </c>
      <c r="G25" s="4" t="s">
        <v>43</v>
      </c>
      <c r="H25" t="s">
        <v>44</v>
      </c>
      <c r="I25" t="s">
        <v>45</v>
      </c>
      <c r="J25" s="1">
        <v>46265</v>
      </c>
      <c r="K25">
        <v>250</v>
      </c>
      <c r="L25" t="str">
        <f>_xlfn.XLOOKUP(relatorio[[#This Row],[Nome PJ Emitente]],De_Para!A:A,De_Para!C:C)</f>
        <v>Novartis</v>
      </c>
      <c r="M25" s="5" cm="1">
        <f t="array" aca="1" ref="M25" ca="1">IF(LEFT(G25&amp;"",1)="0",
IFERROR(
VALUE(MID(G25&amp;"",_xlfn.AGGREGATE(15,6,ROW(INDIRECT("1:"&amp;LEN(G25&amp;"")))/(MID(G25&amp;"",ROW(INDIRECT("1:"&amp;LEN(G25&amp;""))),1)&lt;&gt;"0"),1),999)),
MID(G25&amp;"",_xlfn.AGGREGATE(15,6,ROW(INDIRECT("1:"&amp;LEN(G25&amp;"")))/(MID(G25&amp;"",ROW(INDIRECT("1:"&amp;LEN(G25&amp;""))),1)&lt;&gt;"0"),1),999)
),
IFERROR(VALUE(G25),G25))</f>
        <v>7896261020382</v>
      </c>
      <c r="N25" t="str">
        <f>TEXT(relatorio[[#This Row],[Data Emissão]],"mmm")</f>
        <v>set</v>
      </c>
      <c r="O25" t="str">
        <f>_xlfn.XLOOKUP(relatorio[[#This Row],[Número]],relatorio_Entrada_NF!A:A,relatorio_Entrada_NF!A:A,"Pendente")</f>
        <v>Pendente</v>
      </c>
      <c r="P25" t="str">
        <f>_xlfn.XLOOKUP(relatorio[[#This Row],[Nome PJ Emitente]],Material!A:A,Material!B:B,"Medicamento")</f>
        <v>Medicamento</v>
      </c>
      <c r="Q25">
        <f ca="1">IF(relatorio[[#This Row],[Natureza]]="Medicamento",_xlfn.XLOOKUP(relatorio[[#This Row],[EAN]],CadastroProd!U:U,CadastroProd!A:A," "),_xlfn.XLOOKUP(relatorio[[#This Row],['[Item'] Código]],CadastroProd!X:X,CadastroProd!A:A," "))</f>
        <v>2438</v>
      </c>
      <c r="R25">
        <f>IF(O25="Pendente",_xlfn.XLOOKUP(relatorio[[#This Row],[Número]],Relatório_CTE!A:A,Relatório_CTE!B:B,"Sem CTE")," ")</f>
        <v>12931</v>
      </c>
      <c r="S25" s="1">
        <f>IF(relatorio[[#This Row],[NFs Entrada - Winthor]]="Pendente",_xlfn.XLOOKUP(relatorio[[#This Row],[Número]],Relatório_CTE!A:A,Relatório_CTE!H:H,"Sem CTE")," ")</f>
        <v>45925</v>
      </c>
      <c r="T25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45930</v>
      </c>
      <c r="U25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45930</v>
      </c>
    </row>
    <row r="26" spans="1:21" x14ac:dyDescent="0.25">
      <c r="A26" t="s">
        <v>17</v>
      </c>
      <c r="B26" t="s">
        <v>46</v>
      </c>
      <c r="C26" t="s">
        <v>75</v>
      </c>
      <c r="D26">
        <v>92787</v>
      </c>
      <c r="E26" s="1">
        <v>45923</v>
      </c>
      <c r="F26">
        <v>3042.82</v>
      </c>
      <c r="G26" s="4" t="s">
        <v>76</v>
      </c>
      <c r="H26" t="s">
        <v>77</v>
      </c>
      <c r="I26" t="s">
        <v>78</v>
      </c>
      <c r="J26" s="1">
        <v>46477</v>
      </c>
      <c r="K26">
        <v>36</v>
      </c>
      <c r="L26" t="str">
        <f>_xlfn.XLOOKUP(relatorio[[#This Row],[Nome PJ Emitente]],De_Para!A:A,De_Para!C:C)</f>
        <v>Apsen</v>
      </c>
      <c r="M26" s="5" cm="1">
        <f t="array" aca="1" ref="M26" ca="1">IF(LEFT(G26&amp;"",1)="0",
IFERROR(
VALUE(MID(G26&amp;"",_xlfn.AGGREGATE(15,6,ROW(INDIRECT("1:"&amp;LEN(G26&amp;"")))/(MID(G26&amp;"",ROW(INDIRECT("1:"&amp;LEN(G26&amp;""))),1)&lt;&gt;"0"),1),999)),
MID(G26&amp;"",_xlfn.AGGREGATE(15,6,ROW(INDIRECT("1:"&amp;LEN(G26&amp;"")))/(MID(G26&amp;"",ROW(INDIRECT("1:"&amp;LEN(G26&amp;""))),1)&lt;&gt;"0"),1),999)
),
IFERROR(VALUE(G26),G26))</f>
        <v>7896637023627</v>
      </c>
      <c r="N26" t="str">
        <f>TEXT(relatorio[[#This Row],[Data Emissão]],"mmm")</f>
        <v>set</v>
      </c>
      <c r="O26" t="str">
        <f>_xlfn.XLOOKUP(relatorio[[#This Row],[Número]],relatorio_Entrada_NF!A:A,relatorio_Entrada_NF!A:A,"Pendente")</f>
        <v>Pendente</v>
      </c>
      <c r="P26" t="str">
        <f>_xlfn.XLOOKUP(relatorio[[#This Row],[Nome PJ Emitente]],Material!A:A,Material!B:B,"Medicamento")</f>
        <v>Medicamento</v>
      </c>
      <c r="Q26">
        <f ca="1">IF(relatorio[[#This Row],[Natureza]]="Medicamento",_xlfn.XLOOKUP(relatorio[[#This Row],[EAN]],CadastroProd!U:U,CadastroProd!A:A," "),_xlfn.XLOOKUP(relatorio[[#This Row],['[Item'] Código]],CadastroProd!X:X,CadastroProd!A:A," "))</f>
        <v>2429</v>
      </c>
      <c r="R26">
        <f>IF(O26="Pendente",_xlfn.XLOOKUP(relatorio[[#This Row],[Número]],Relatório_CTE!A:A,Relatório_CTE!B:B,"Sem CTE")," ")</f>
        <v>802111</v>
      </c>
      <c r="S26" s="1">
        <f>IF(relatorio[[#This Row],[NFs Entrada - Winthor]]="Pendente",_xlfn.XLOOKUP(relatorio[[#This Row],[Número]],Relatório_CTE!A:A,Relatório_CTE!H:H,"Sem CTE")," ")</f>
        <v>45924</v>
      </c>
      <c r="T26" s="1" t="e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26" s="1" t="str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27" spans="1:21" x14ac:dyDescent="0.25">
      <c r="A27" t="s">
        <v>11</v>
      </c>
      <c r="B27" t="s">
        <v>46</v>
      </c>
      <c r="C27" t="s">
        <v>79</v>
      </c>
      <c r="D27">
        <v>20263</v>
      </c>
      <c r="E27" s="1">
        <v>45923</v>
      </c>
      <c r="F27">
        <v>32940</v>
      </c>
      <c r="G27" s="4" t="s">
        <v>80</v>
      </c>
      <c r="H27" t="s">
        <v>80</v>
      </c>
      <c r="I27" t="s">
        <v>81</v>
      </c>
      <c r="J27" s="1">
        <v>46537</v>
      </c>
      <c r="K27">
        <v>60</v>
      </c>
      <c r="L27" t="str">
        <f>_xlfn.XLOOKUP(relatorio[[#This Row],[Nome PJ Emitente]],De_Para!A:A,De_Para!C:C)</f>
        <v>Mylan</v>
      </c>
      <c r="M27" s="5" cm="1">
        <f t="array" aca="1" ref="M27" ca="1">IF(LEFT(G27&amp;"",1)="0",
IFERROR(
VALUE(MID(G27&amp;"",_xlfn.AGGREGATE(15,6,ROW(INDIRECT("1:"&amp;LEN(G27&amp;"")))/(MID(G27&amp;"",ROW(INDIRECT("1:"&amp;LEN(G27&amp;""))),1)&lt;&gt;"0"),1),999)),
MID(G27&amp;"",_xlfn.AGGREGATE(15,6,ROW(INDIRECT("1:"&amp;LEN(G27&amp;"")))/(MID(G27&amp;"",ROW(INDIRECT("1:"&amp;LEN(G27&amp;""))),1)&lt;&gt;"0"),1),999)
),
IFERROR(VALUE(G27),G27))</f>
        <v>7898560661587</v>
      </c>
      <c r="N27" t="str">
        <f>TEXT(relatorio[[#This Row],[Data Emissão]],"mmm")</f>
        <v>set</v>
      </c>
      <c r="O27" t="str">
        <f>_xlfn.XLOOKUP(relatorio[[#This Row],[Número]],relatorio_Entrada_NF!A:A,relatorio_Entrada_NF!A:A,"Pendente")</f>
        <v>Pendente</v>
      </c>
      <c r="P27" t="str">
        <f>_xlfn.XLOOKUP(relatorio[[#This Row],[Nome PJ Emitente]],Material!A:A,Material!B:B,"Medicamento")</f>
        <v>Medicamento</v>
      </c>
      <c r="Q27">
        <f ca="1">IF(relatorio[[#This Row],[Natureza]]="Medicamento",_xlfn.XLOOKUP(relatorio[[#This Row],[EAN]],CadastroProd!U:U,CadastroProd!A:A," "),_xlfn.XLOOKUP(relatorio[[#This Row],['[Item'] Código]],CadastroProd!X:X,CadastroProd!A:A," "))</f>
        <v>2619</v>
      </c>
      <c r="R27">
        <f>IF(O27="Pendente",_xlfn.XLOOKUP(relatorio[[#This Row],[Número]],Relatório_CTE!A:A,Relatório_CTE!B:B,"Sem CTE")," ")</f>
        <v>173171</v>
      </c>
      <c r="S27" s="1">
        <f>IF(relatorio[[#This Row],[NFs Entrada - Winthor]]="Pendente",_xlfn.XLOOKUP(relatorio[[#This Row],[Número]],Relatório_CTE!A:A,Relatório_CTE!H:H,"Sem CTE")," ")</f>
        <v>45923</v>
      </c>
      <c r="T27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45929</v>
      </c>
      <c r="U27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28" spans="1:21" x14ac:dyDescent="0.25">
      <c r="A28" t="s">
        <v>17</v>
      </c>
      <c r="B28" t="s">
        <v>46</v>
      </c>
      <c r="C28" t="s">
        <v>62</v>
      </c>
      <c r="D28">
        <v>8226</v>
      </c>
      <c r="E28" s="1">
        <v>45923</v>
      </c>
      <c r="F28">
        <v>34129.480000000003</v>
      </c>
      <c r="G28" s="4" t="s">
        <v>63</v>
      </c>
      <c r="H28" t="s">
        <v>64</v>
      </c>
      <c r="I28" t="s">
        <v>65</v>
      </c>
      <c r="J28" s="1">
        <v>47603</v>
      </c>
      <c r="K28">
        <v>44</v>
      </c>
      <c r="L28" t="str">
        <f>_xlfn.XLOOKUP(relatorio[[#This Row],[Nome PJ Emitente]],De_Para!A:A,De_Para!C:C)</f>
        <v>Celltrion</v>
      </c>
      <c r="M28" s="5" cm="1">
        <f t="array" aca="1" ref="M28" ca="1">IF(LEFT(G28&amp;"",1)="0",
IFERROR(
VALUE(MID(G28&amp;"",_xlfn.AGGREGATE(15,6,ROW(INDIRECT("1:"&amp;LEN(G28&amp;"")))/(MID(G28&amp;"",ROW(INDIRECT("1:"&amp;LEN(G28&amp;""))),1)&lt;&gt;"0"),1),999)),
MID(G28&amp;"",_xlfn.AGGREGATE(15,6,ROW(INDIRECT("1:"&amp;LEN(G28&amp;"")))/(MID(G28&amp;"",ROW(INDIRECT("1:"&amp;LEN(G28&amp;""))),1)&lt;&gt;"0"),1),999)
),
IFERROR(VALUE(G28),G28))</f>
        <v>7898576550028</v>
      </c>
      <c r="N28" t="str">
        <f>TEXT(relatorio[[#This Row],[Data Emissão]],"mmm")</f>
        <v>set</v>
      </c>
      <c r="O28" t="str">
        <f>_xlfn.XLOOKUP(relatorio[[#This Row],[Número]],relatorio_Entrada_NF!A:A,relatorio_Entrada_NF!A:A,"Pendente")</f>
        <v>Pendente</v>
      </c>
      <c r="P28" t="str">
        <f>_xlfn.XLOOKUP(relatorio[[#This Row],[Nome PJ Emitente]],Material!A:A,Material!B:B,"Medicamento")</f>
        <v>Medicamento</v>
      </c>
      <c r="Q28">
        <f ca="1">IF(relatorio[[#This Row],[Natureza]]="Medicamento",_xlfn.XLOOKUP(relatorio[[#This Row],[EAN]],CadastroProd!U:U,CadastroProd!A:A," "),_xlfn.XLOOKUP(relatorio[[#This Row],['[Item'] Código]],CadastroProd!X:X,CadastroProd!A:A," "))</f>
        <v>2415</v>
      </c>
      <c r="R28">
        <f>IF(O28="Pendente",_xlfn.XLOOKUP(relatorio[[#This Row],[Número]],Relatório_CTE!A:A,Relatório_CTE!B:B,"Sem CTE")," ")</f>
        <v>45035</v>
      </c>
      <c r="S28" s="1">
        <f>IF(relatorio[[#This Row],[NFs Entrada - Winthor]]="Pendente",_xlfn.XLOOKUP(relatorio[[#This Row],[Número]],Relatório_CTE!A:A,Relatório_CTE!H:H,"Sem CTE")," ")</f>
        <v>45924</v>
      </c>
      <c r="T28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45927</v>
      </c>
      <c r="U28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29" spans="1:21" x14ac:dyDescent="0.25">
      <c r="A29" t="s">
        <v>11</v>
      </c>
      <c r="B29" t="s">
        <v>46</v>
      </c>
      <c r="C29" t="s">
        <v>13</v>
      </c>
      <c r="D29">
        <v>518648</v>
      </c>
      <c r="E29" s="1">
        <v>45923</v>
      </c>
      <c r="F29">
        <v>15163.52</v>
      </c>
      <c r="G29" s="4" t="s">
        <v>14</v>
      </c>
      <c r="H29" t="s">
        <v>15</v>
      </c>
      <c r="I29" t="s">
        <v>16</v>
      </c>
      <c r="J29" s="1">
        <v>46578</v>
      </c>
      <c r="K29">
        <v>232</v>
      </c>
      <c r="L29" t="str">
        <f>_xlfn.XLOOKUP(relatorio[[#This Row],[Nome PJ Emitente]],De_Para!A:A,De_Para!C:C)</f>
        <v>3M</v>
      </c>
      <c r="M29" s="5" cm="1">
        <f t="array" aca="1" ref="M29" ca="1">IF(LEFT(G29&amp;"",1)="0",
IFERROR(
VALUE(MID(G29&amp;"",_xlfn.AGGREGATE(15,6,ROW(INDIRECT("1:"&amp;LEN(G29&amp;"")))/(MID(G29&amp;"",ROW(INDIRECT("1:"&amp;LEN(G29&amp;""))),1)&lt;&gt;"0"),1),999)),
MID(G29&amp;"",_xlfn.AGGREGATE(15,6,ROW(INDIRECT("1:"&amp;LEN(G29&amp;"")))/(MID(G29&amp;"",ROW(INDIRECT("1:"&amp;LEN(G29&amp;""))),1)&lt;&gt;"0"),1),999)
),
IFERROR(VALUE(G29),G29))</f>
        <v>7891040118168</v>
      </c>
      <c r="N29" t="str">
        <f>TEXT(relatorio[[#This Row],[Data Emissão]],"mmm")</f>
        <v>set</v>
      </c>
      <c r="O29" t="str">
        <f>_xlfn.XLOOKUP(relatorio[[#This Row],[Número]],relatorio_Entrada_NF!A:A,relatorio_Entrada_NF!A:A,"Pendente")</f>
        <v>Pendente</v>
      </c>
      <c r="P29" t="str">
        <f>_xlfn.XLOOKUP(relatorio[[#This Row],[Nome PJ Emitente]],Material!A:A,Material!B:B,"Medicamento")</f>
        <v>Material</v>
      </c>
      <c r="Q29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29">
        <f>IF(O29="Pendente",_xlfn.XLOOKUP(relatorio[[#This Row],[Número]],Relatório_CTE!A:A,Relatório_CTE!B:B,"Sem CTE")," ")</f>
        <v>2318247</v>
      </c>
      <c r="S29" s="1">
        <f>IF(relatorio[[#This Row],[NFs Entrada - Winthor]]="Pendente",_xlfn.XLOOKUP(relatorio[[#This Row],[Número]],Relatório_CTE!A:A,Relatório_CTE!H:H,"Sem CTE")," ")</f>
        <v>45923</v>
      </c>
      <c r="T2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45939</v>
      </c>
      <c r="U2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45939</v>
      </c>
    </row>
    <row r="30" spans="1:21" x14ac:dyDescent="0.25">
      <c r="A30" t="s">
        <v>11</v>
      </c>
      <c r="B30" t="s">
        <v>46</v>
      </c>
      <c r="C30" t="s">
        <v>13</v>
      </c>
      <c r="D30">
        <v>518649</v>
      </c>
      <c r="E30" s="1">
        <v>45923</v>
      </c>
      <c r="F30">
        <v>7359.24</v>
      </c>
      <c r="G30" s="4" t="s">
        <v>14</v>
      </c>
      <c r="H30" t="s">
        <v>15</v>
      </c>
      <c r="I30" t="s">
        <v>16</v>
      </c>
      <c r="J30" s="1">
        <v>46578</v>
      </c>
      <c r="K30">
        <v>84</v>
      </c>
      <c r="L30" t="str">
        <f>_xlfn.XLOOKUP(relatorio[[#This Row],[Nome PJ Emitente]],De_Para!A:A,De_Para!C:C)</f>
        <v>3M</v>
      </c>
      <c r="M30" s="5" cm="1">
        <f t="array" aca="1" ref="M30" ca="1">IF(LEFT(G30&amp;"",1)="0",
IFERROR(
VALUE(MID(G30&amp;"",_xlfn.AGGREGATE(15,6,ROW(INDIRECT("1:"&amp;LEN(G30&amp;"")))/(MID(G30&amp;"",ROW(INDIRECT("1:"&amp;LEN(G30&amp;""))),1)&lt;&gt;"0"),1),999)),
MID(G30&amp;"",_xlfn.AGGREGATE(15,6,ROW(INDIRECT("1:"&amp;LEN(G30&amp;"")))/(MID(G30&amp;"",ROW(INDIRECT("1:"&amp;LEN(G30&amp;""))),1)&lt;&gt;"0"),1),999)
),
IFERROR(VALUE(G30),G30))</f>
        <v>7891040118168</v>
      </c>
      <c r="N30" t="str">
        <f>TEXT(relatorio[[#This Row],[Data Emissão]],"mmm")</f>
        <v>set</v>
      </c>
      <c r="O30" t="str">
        <f>_xlfn.XLOOKUP(relatorio[[#This Row],[Número]],relatorio_Entrada_NF!A:A,relatorio_Entrada_NF!A:A,"Pendente")</f>
        <v>Pendente</v>
      </c>
      <c r="P30" t="str">
        <f>_xlfn.XLOOKUP(relatorio[[#This Row],[Nome PJ Emitente]],Material!A:A,Material!B:B,"Medicamento")</f>
        <v>Material</v>
      </c>
      <c r="Q30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30">
        <f>IF(O30="Pendente",_xlfn.XLOOKUP(relatorio[[#This Row],[Número]],Relatório_CTE!A:A,Relatório_CTE!B:B,"Sem CTE")," ")</f>
        <v>2318247</v>
      </c>
      <c r="S30" s="1">
        <f>IF(relatorio[[#This Row],[NFs Entrada - Winthor]]="Pendente",_xlfn.XLOOKUP(relatorio[[#This Row],[Número]],Relatório_CTE!A:A,Relatório_CTE!H:H,"Sem CTE")," ")</f>
        <v>45923</v>
      </c>
      <c r="T3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45939</v>
      </c>
      <c r="U3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45939</v>
      </c>
    </row>
    <row r="31" spans="1:21" x14ac:dyDescent="0.25">
      <c r="A31" t="s">
        <v>11</v>
      </c>
      <c r="B31" t="s">
        <v>46</v>
      </c>
      <c r="C31" t="s">
        <v>13</v>
      </c>
      <c r="D31">
        <v>518650</v>
      </c>
      <c r="E31" s="1">
        <v>45923</v>
      </c>
      <c r="F31">
        <v>12973.2</v>
      </c>
      <c r="G31" s="4" t="s">
        <v>14</v>
      </c>
      <c r="H31" t="s">
        <v>15</v>
      </c>
      <c r="I31" t="s">
        <v>16</v>
      </c>
      <c r="J31" s="1">
        <v>46578</v>
      </c>
      <c r="K31">
        <v>120</v>
      </c>
      <c r="L31" t="str">
        <f>_xlfn.XLOOKUP(relatorio[[#This Row],[Nome PJ Emitente]],De_Para!A:A,De_Para!C:C)</f>
        <v>3M</v>
      </c>
      <c r="M31" s="5" cm="1">
        <f t="array" aca="1" ref="M31" ca="1">IF(LEFT(G31&amp;"",1)="0",
IFERROR(
VALUE(MID(G31&amp;"",_xlfn.AGGREGATE(15,6,ROW(INDIRECT("1:"&amp;LEN(G31&amp;"")))/(MID(G31&amp;"",ROW(INDIRECT("1:"&amp;LEN(G31&amp;""))),1)&lt;&gt;"0"),1),999)),
MID(G31&amp;"",_xlfn.AGGREGATE(15,6,ROW(INDIRECT("1:"&amp;LEN(G31&amp;"")))/(MID(G31&amp;"",ROW(INDIRECT("1:"&amp;LEN(G31&amp;""))),1)&lt;&gt;"0"),1),999)
),
IFERROR(VALUE(G31),G31))</f>
        <v>7891040118168</v>
      </c>
      <c r="N31" t="str">
        <f>TEXT(relatorio[[#This Row],[Data Emissão]],"mmm")</f>
        <v>set</v>
      </c>
      <c r="O31" t="str">
        <f>_xlfn.XLOOKUP(relatorio[[#This Row],[Número]],relatorio_Entrada_NF!A:A,relatorio_Entrada_NF!A:A,"Pendente")</f>
        <v>Pendente</v>
      </c>
      <c r="P31" t="str">
        <f>_xlfn.XLOOKUP(relatorio[[#This Row],[Nome PJ Emitente]],Material!A:A,Material!B:B,"Medicamento")</f>
        <v>Material</v>
      </c>
      <c r="Q31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31">
        <f>IF(O31="Pendente",_xlfn.XLOOKUP(relatorio[[#This Row],[Número]],Relatório_CTE!A:A,Relatório_CTE!B:B,"Sem CTE")," ")</f>
        <v>2318247</v>
      </c>
      <c r="S31" s="1">
        <f>IF(relatorio[[#This Row],[NFs Entrada - Winthor]]="Pendente",_xlfn.XLOOKUP(relatorio[[#This Row],[Número]],Relatório_CTE!A:A,Relatório_CTE!H:H,"Sem CTE")," ")</f>
        <v>45923</v>
      </c>
      <c r="T3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45939</v>
      </c>
      <c r="U3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45939</v>
      </c>
    </row>
    <row r="32" spans="1:21" x14ac:dyDescent="0.25">
      <c r="A32" t="s">
        <v>17</v>
      </c>
      <c r="B32" t="s">
        <v>46</v>
      </c>
      <c r="C32" t="s">
        <v>36</v>
      </c>
      <c r="D32">
        <v>502050</v>
      </c>
      <c r="E32" s="1">
        <v>45923</v>
      </c>
      <c r="F32">
        <v>105870.96</v>
      </c>
      <c r="G32" s="4" t="s">
        <v>40</v>
      </c>
      <c r="H32" t="s">
        <v>41</v>
      </c>
      <c r="I32" t="s">
        <v>42</v>
      </c>
      <c r="J32" s="1">
        <v>46326</v>
      </c>
      <c r="K32">
        <v>9</v>
      </c>
      <c r="L32" t="str">
        <f>_xlfn.XLOOKUP(relatorio[[#This Row],[Nome PJ Emitente]],De_Para!A:A,De_Para!C:C)</f>
        <v>Novartis</v>
      </c>
      <c r="M32" s="5" cm="1">
        <f t="array" aca="1" ref="M32" ca="1">IF(LEFT(G32&amp;"",1)="0",
IFERROR(
VALUE(MID(G32&amp;"",_xlfn.AGGREGATE(15,6,ROW(INDIRECT("1:"&amp;LEN(G32&amp;"")))/(MID(G32&amp;"",ROW(INDIRECT("1:"&amp;LEN(G32&amp;""))),1)&lt;&gt;"0"),1),999)),
MID(G32&amp;"",_xlfn.AGGREGATE(15,6,ROW(INDIRECT("1:"&amp;LEN(G32&amp;"")))/(MID(G32&amp;"",ROW(INDIRECT("1:"&amp;LEN(G32&amp;""))),1)&lt;&gt;"0"),1),999)
),
IFERROR(VALUE(G32),G32))</f>
        <v>7896261023185</v>
      </c>
      <c r="N32" t="str">
        <f>TEXT(relatorio[[#This Row],[Data Emissão]],"mmm")</f>
        <v>set</v>
      </c>
      <c r="O32" t="str">
        <f>_xlfn.XLOOKUP(relatorio[[#This Row],[Número]],relatorio_Entrada_NF!A:A,relatorio_Entrada_NF!A:A,"Pendente")</f>
        <v>Pendente</v>
      </c>
      <c r="P32" t="str">
        <f>_xlfn.XLOOKUP(relatorio[[#This Row],[Nome PJ Emitente]],Material!A:A,Material!B:B,"Medicamento")</f>
        <v>Medicamento</v>
      </c>
      <c r="Q32">
        <f ca="1">IF(relatorio[[#This Row],[Natureza]]="Medicamento",_xlfn.XLOOKUP(relatorio[[#This Row],[EAN]],CadastroProd!U:U,CadastroProd!A:A," "),_xlfn.XLOOKUP(relatorio[[#This Row],['[Item'] Código]],CadastroProd!X:X,CadastroProd!A:A," "))</f>
        <v>3759</v>
      </c>
      <c r="R32" t="str">
        <f>IF(O32="Pendente",_xlfn.XLOOKUP(relatorio[[#This Row],[Número]],Relatório_CTE!A:A,Relatório_CTE!B:B,"Sem CTE")," ")</f>
        <v>Sem CTE</v>
      </c>
      <c r="S32" s="1" t="str">
        <f>IF(relatorio[[#This Row],[NFs Entrada - Winthor]]="Pendente",_xlfn.XLOOKUP(relatorio[[#This Row],[Número]],Relatório_CTE!A:A,Relatório_CTE!H:H,"Sem CTE")," ")</f>
        <v>Sem CTE</v>
      </c>
      <c r="T3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3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33" spans="1:21" x14ac:dyDescent="0.25">
      <c r="A33" t="s">
        <v>17</v>
      </c>
      <c r="B33" t="s">
        <v>46</v>
      </c>
      <c r="C33" t="s">
        <v>36</v>
      </c>
      <c r="D33">
        <v>502082</v>
      </c>
      <c r="E33" s="1">
        <v>45923</v>
      </c>
      <c r="F33">
        <v>405.29</v>
      </c>
      <c r="G33" s="4" t="s">
        <v>82</v>
      </c>
      <c r="H33" t="s">
        <v>83</v>
      </c>
      <c r="I33" t="s">
        <v>84</v>
      </c>
      <c r="J33" s="1">
        <v>46538</v>
      </c>
      <c r="K33">
        <v>60</v>
      </c>
      <c r="L33" t="str">
        <f>_xlfn.XLOOKUP(relatorio[[#This Row],[Nome PJ Emitente]],De_Para!A:A,De_Para!C:C)</f>
        <v>Novartis</v>
      </c>
      <c r="M33" s="5" cm="1">
        <f t="array" aca="1" ref="M33" ca="1">IF(LEFT(G33&amp;"",1)="0",
IFERROR(
VALUE(MID(G33&amp;"",_xlfn.AGGREGATE(15,6,ROW(INDIRECT("1:"&amp;LEN(G33&amp;"")))/(MID(G33&amp;"",ROW(INDIRECT("1:"&amp;LEN(G33&amp;""))),1)&lt;&gt;"0"),1),999)),
MID(G33&amp;"",_xlfn.AGGREGATE(15,6,ROW(INDIRECT("1:"&amp;LEN(G33&amp;"")))/(MID(G33&amp;"",ROW(INDIRECT("1:"&amp;LEN(G33&amp;""))),1)&lt;&gt;"0"),1),999)
),
IFERROR(VALUE(G33),G33))</f>
        <v>7896548111727</v>
      </c>
      <c r="N33" t="str">
        <f>TEXT(relatorio[[#This Row],[Data Emissão]],"mmm")</f>
        <v>set</v>
      </c>
      <c r="O33" t="str">
        <f>_xlfn.XLOOKUP(relatorio[[#This Row],[Número]],relatorio_Entrada_NF!A:A,relatorio_Entrada_NF!A:A,"Pendente")</f>
        <v>Pendente</v>
      </c>
      <c r="P33" t="str">
        <f>_xlfn.XLOOKUP(relatorio[[#This Row],[Nome PJ Emitente]],Material!A:A,Material!B:B,"Medicamento")</f>
        <v>Medicamento</v>
      </c>
      <c r="Q33">
        <f ca="1">IF(relatorio[[#This Row],[Natureza]]="Medicamento",_xlfn.XLOOKUP(relatorio[[#This Row],[EAN]],CadastroProd!U:U,CadastroProd!A:A," "),_xlfn.XLOOKUP(relatorio[[#This Row],['[Item'] Código]],CadastroProd!X:X,CadastroProd!A:A," "))</f>
        <v>1291</v>
      </c>
      <c r="R33" t="str">
        <f>IF(O33="Pendente",_xlfn.XLOOKUP(relatorio[[#This Row],[Número]],Relatório_CTE!A:A,Relatório_CTE!B:B,"Sem CTE")," ")</f>
        <v>Sem CTE</v>
      </c>
      <c r="S33" s="1" t="str">
        <f>IF(relatorio[[#This Row],[NFs Entrada - Winthor]]="Pendente",_xlfn.XLOOKUP(relatorio[[#This Row],[Número]],Relatório_CTE!A:A,Relatório_CTE!H:H,"Sem CTE")," ")</f>
        <v>Sem CTE</v>
      </c>
      <c r="T3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3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34" spans="1:21" x14ac:dyDescent="0.25">
      <c r="A34" t="s">
        <v>11</v>
      </c>
      <c r="B34" t="s">
        <v>46</v>
      </c>
      <c r="C34" t="s">
        <v>47</v>
      </c>
      <c r="D34">
        <v>343336</v>
      </c>
      <c r="E34" s="1">
        <v>45923</v>
      </c>
      <c r="F34">
        <v>867.14</v>
      </c>
      <c r="G34" s="4" t="s">
        <v>85</v>
      </c>
      <c r="H34" t="s">
        <v>86</v>
      </c>
      <c r="I34" t="s">
        <v>87</v>
      </c>
      <c r="J34" s="1">
        <v>46409</v>
      </c>
      <c r="K34">
        <v>2</v>
      </c>
      <c r="L34" t="str">
        <f>_xlfn.XLOOKUP(relatorio[[#This Row],[Nome PJ Emitente]],De_Para!A:A,De_Para!C:C)</f>
        <v>Libbs</v>
      </c>
      <c r="M34" s="5" cm="1">
        <f t="array" aca="1" ref="M34" ca="1">IF(LEFT(G34&amp;"",1)="0",
IFERROR(
VALUE(MID(G34&amp;"",_xlfn.AGGREGATE(15,6,ROW(INDIRECT("1:"&amp;LEN(G34&amp;"")))/(MID(G34&amp;"",ROW(INDIRECT("1:"&amp;LEN(G34&amp;""))),1)&lt;&gt;"0"),1),999)),
MID(G34&amp;"",_xlfn.AGGREGATE(15,6,ROW(INDIRECT("1:"&amp;LEN(G34&amp;"")))/(MID(G34&amp;"",ROW(INDIRECT("1:"&amp;LEN(G34&amp;""))),1)&lt;&gt;"0"),1),999)
),
IFERROR(VALUE(G34),G34))</f>
        <v>7896094202894</v>
      </c>
      <c r="N34" t="str">
        <f>TEXT(relatorio[[#This Row],[Data Emissão]],"mmm")</f>
        <v>set</v>
      </c>
      <c r="O34" t="str">
        <f>_xlfn.XLOOKUP(relatorio[[#This Row],[Número]],relatorio_Entrada_NF!A:A,relatorio_Entrada_NF!A:A,"Pendente")</f>
        <v>Pendente</v>
      </c>
      <c r="P34" t="str">
        <f>_xlfn.XLOOKUP(relatorio[[#This Row],[Nome PJ Emitente]],Material!A:A,Material!B:B,"Medicamento")</f>
        <v>Medicamento</v>
      </c>
      <c r="Q34">
        <f ca="1">IF(relatorio[[#This Row],[Natureza]]="Medicamento",_xlfn.XLOOKUP(relatorio[[#This Row],[EAN]],CadastroProd!U:U,CadastroProd!A:A," "),_xlfn.XLOOKUP(relatorio[[#This Row],['[Item'] Código]],CadastroProd!X:X,CadastroProd!A:A," "))</f>
        <v>2567</v>
      </c>
      <c r="R34">
        <f>IF(O34="Pendente",_xlfn.XLOOKUP(relatorio[[#This Row],[Número]],Relatório_CTE!A:A,Relatório_CTE!B:B,"Sem CTE")," ")</f>
        <v>914412</v>
      </c>
      <c r="S34" s="1">
        <f>IF(relatorio[[#This Row],[NFs Entrada - Winthor]]="Pendente",_xlfn.XLOOKUP(relatorio[[#This Row],[Número]],Relatório_CTE!A:A,Relatório_CTE!H:H,"Sem CTE")," ")</f>
        <v>45923</v>
      </c>
      <c r="T34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45929</v>
      </c>
      <c r="U34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35" spans="1:21" x14ac:dyDescent="0.25">
      <c r="A35" t="s">
        <v>11</v>
      </c>
      <c r="B35" t="s">
        <v>46</v>
      </c>
      <c r="C35" t="s">
        <v>47</v>
      </c>
      <c r="D35">
        <v>343337</v>
      </c>
      <c r="E35" s="1">
        <v>45923</v>
      </c>
      <c r="F35">
        <v>9229.36</v>
      </c>
      <c r="G35" s="4" t="s">
        <v>88</v>
      </c>
      <c r="H35" t="s">
        <v>89</v>
      </c>
      <c r="I35" t="s">
        <v>90</v>
      </c>
      <c r="J35" s="1">
        <v>46590</v>
      </c>
      <c r="K35">
        <v>8</v>
      </c>
      <c r="L35" t="str">
        <f>_xlfn.XLOOKUP(relatorio[[#This Row],[Nome PJ Emitente]],De_Para!A:A,De_Para!C:C)</f>
        <v>Libbs</v>
      </c>
      <c r="M35" s="5" cm="1">
        <f t="array" aca="1" ref="M35" ca="1">IF(LEFT(G35&amp;"",1)="0",
IFERROR(
VALUE(MID(G35&amp;"",_xlfn.AGGREGATE(15,6,ROW(INDIRECT("1:"&amp;LEN(G35&amp;"")))/(MID(G35&amp;"",ROW(INDIRECT("1:"&amp;LEN(G35&amp;""))),1)&lt;&gt;"0"),1),999)),
MID(G35&amp;"",_xlfn.AGGREGATE(15,6,ROW(INDIRECT("1:"&amp;LEN(G35&amp;"")))/(MID(G35&amp;"",ROW(INDIRECT("1:"&amp;LEN(G35&amp;""))),1)&lt;&gt;"0"),1),999)
),
IFERROR(VALUE(G35),G35))</f>
        <v>7896094207257</v>
      </c>
      <c r="N35" t="str">
        <f>TEXT(relatorio[[#This Row],[Data Emissão]],"mmm")</f>
        <v>set</v>
      </c>
      <c r="O35" t="str">
        <f>_xlfn.XLOOKUP(relatorio[[#This Row],[Número]],relatorio_Entrada_NF!A:A,relatorio_Entrada_NF!A:A,"Pendente")</f>
        <v>Pendente</v>
      </c>
      <c r="P35" t="str">
        <f>_xlfn.XLOOKUP(relatorio[[#This Row],[Nome PJ Emitente]],Material!A:A,Material!B:B,"Medicamento")</f>
        <v>Medicamento</v>
      </c>
      <c r="Q35">
        <f ca="1">IF(relatorio[[#This Row],[Natureza]]="Medicamento",_xlfn.XLOOKUP(relatorio[[#This Row],[EAN]],CadastroProd!U:U,CadastroProd!A:A," "),_xlfn.XLOOKUP(relatorio[[#This Row],['[Item'] Código]],CadastroProd!X:X,CadastroProd!A:A," "))</f>
        <v>2576</v>
      </c>
      <c r="R35">
        <f>IF(O35="Pendente",_xlfn.XLOOKUP(relatorio[[#This Row],[Número]],Relatório_CTE!A:A,Relatório_CTE!B:B,"Sem CTE")," ")</f>
        <v>914412</v>
      </c>
      <c r="S35" s="1">
        <f>IF(relatorio[[#This Row],[NFs Entrada - Winthor]]="Pendente",_xlfn.XLOOKUP(relatorio[[#This Row],[Número]],Relatório_CTE!A:A,Relatório_CTE!H:H,"Sem CTE")," ")</f>
        <v>45923</v>
      </c>
      <c r="T35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45929</v>
      </c>
      <c r="U35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36" spans="1:21" x14ac:dyDescent="0.25">
      <c r="A36" t="s">
        <v>11</v>
      </c>
      <c r="B36" t="s">
        <v>46</v>
      </c>
      <c r="C36" t="s">
        <v>47</v>
      </c>
      <c r="D36">
        <v>343337</v>
      </c>
      <c r="E36" s="1">
        <v>45923</v>
      </c>
      <c r="F36">
        <v>9229.36</v>
      </c>
      <c r="G36" s="4" t="s">
        <v>91</v>
      </c>
      <c r="H36" t="s">
        <v>92</v>
      </c>
      <c r="I36" t="s">
        <v>93</v>
      </c>
      <c r="J36" s="1">
        <v>46590</v>
      </c>
      <c r="K36">
        <v>15</v>
      </c>
      <c r="L36" t="str">
        <f>_xlfn.XLOOKUP(relatorio[[#This Row],[Nome PJ Emitente]],De_Para!A:A,De_Para!C:C)</f>
        <v>Libbs</v>
      </c>
      <c r="M36" s="5" cm="1">
        <f t="array" aca="1" ref="M36" ca="1">IF(LEFT(G36&amp;"",1)="0",
IFERROR(
VALUE(MID(G36&amp;"",_xlfn.AGGREGATE(15,6,ROW(INDIRECT("1:"&amp;LEN(G36&amp;"")))/(MID(G36&amp;"",ROW(INDIRECT("1:"&amp;LEN(G36&amp;""))),1)&lt;&gt;"0"),1),999)),
MID(G36&amp;"",_xlfn.AGGREGATE(15,6,ROW(INDIRECT("1:"&amp;LEN(G36&amp;"")))/(MID(G36&amp;"",ROW(INDIRECT("1:"&amp;LEN(G36&amp;""))),1)&lt;&gt;"0"),1),999)
),
IFERROR(VALUE(G36),G36))</f>
        <v>7896094208001</v>
      </c>
      <c r="N36" t="str">
        <f>TEXT(relatorio[[#This Row],[Data Emissão]],"mmm")</f>
        <v>set</v>
      </c>
      <c r="O36" t="str">
        <f>_xlfn.XLOOKUP(relatorio[[#This Row],[Número]],relatorio_Entrada_NF!A:A,relatorio_Entrada_NF!A:A,"Pendente")</f>
        <v>Pendente</v>
      </c>
      <c r="P36" t="str">
        <f>_xlfn.XLOOKUP(relatorio[[#This Row],[Nome PJ Emitente]],Material!A:A,Material!B:B,"Medicamento")</f>
        <v>Medicamento</v>
      </c>
      <c r="Q36">
        <f ca="1">IF(relatorio[[#This Row],[Natureza]]="Medicamento",_xlfn.XLOOKUP(relatorio[[#This Row],[EAN]],CadastroProd!U:U,CadastroProd!A:A," "),_xlfn.XLOOKUP(relatorio[[#This Row],['[Item'] Código]],CadastroProd!X:X,CadastroProd!A:A," "))</f>
        <v>2672</v>
      </c>
      <c r="R36">
        <f>IF(O36="Pendente",_xlfn.XLOOKUP(relatorio[[#This Row],[Número]],Relatório_CTE!A:A,Relatório_CTE!B:B,"Sem CTE")," ")</f>
        <v>914412</v>
      </c>
      <c r="S36" s="1">
        <f>IF(relatorio[[#This Row],[NFs Entrada - Winthor]]="Pendente",_xlfn.XLOOKUP(relatorio[[#This Row],[Número]],Relatório_CTE!A:A,Relatório_CTE!H:H,"Sem CTE")," ")</f>
        <v>45923</v>
      </c>
      <c r="T36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45929</v>
      </c>
      <c r="U36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37" spans="1:21" x14ac:dyDescent="0.25">
      <c r="A37" t="s">
        <v>11</v>
      </c>
      <c r="B37" t="s">
        <v>46</v>
      </c>
      <c r="C37" t="s">
        <v>47</v>
      </c>
      <c r="D37">
        <v>343338</v>
      </c>
      <c r="E37" s="1">
        <v>45923</v>
      </c>
      <c r="F37">
        <v>383324</v>
      </c>
      <c r="G37" s="4" t="s">
        <v>94</v>
      </c>
      <c r="H37" t="s">
        <v>95</v>
      </c>
      <c r="I37" t="s">
        <v>96</v>
      </c>
      <c r="J37" s="1">
        <v>46843</v>
      </c>
      <c r="K37">
        <v>100</v>
      </c>
      <c r="L37" t="str">
        <f>_xlfn.XLOOKUP(relatorio[[#This Row],[Nome PJ Emitente]],De_Para!A:A,De_Para!C:C)</f>
        <v>Libbs</v>
      </c>
      <c r="M37" s="5" cm="1">
        <f t="array" aca="1" ref="M37" ca="1">IF(LEFT(G37&amp;"",1)="0",
IFERROR(
VALUE(MID(G37&amp;"",_xlfn.AGGREGATE(15,6,ROW(INDIRECT("1:"&amp;LEN(G37&amp;"")))/(MID(G37&amp;"",ROW(INDIRECT("1:"&amp;LEN(G37&amp;""))),1)&lt;&gt;"0"),1),999)),
MID(G37&amp;"",_xlfn.AGGREGATE(15,6,ROW(INDIRECT("1:"&amp;LEN(G37&amp;"")))/(MID(G37&amp;"",ROW(INDIRECT("1:"&amp;LEN(G37&amp;""))),1)&lt;&gt;"0"),1),999)
),
IFERROR(VALUE(G37),G37))</f>
        <v>7896094209756</v>
      </c>
      <c r="N37" t="str">
        <f>TEXT(relatorio[[#This Row],[Data Emissão]],"mmm")</f>
        <v>set</v>
      </c>
      <c r="O37" t="str">
        <f>_xlfn.XLOOKUP(relatorio[[#This Row],[Número]],relatorio_Entrada_NF!A:A,relatorio_Entrada_NF!A:A,"Pendente")</f>
        <v>Pendente</v>
      </c>
      <c r="P37" t="str">
        <f>_xlfn.XLOOKUP(relatorio[[#This Row],[Nome PJ Emitente]],Material!A:A,Material!B:B,"Medicamento")</f>
        <v>Medicamento</v>
      </c>
      <c r="Q37">
        <f ca="1">IF(relatorio[[#This Row],[Natureza]]="Medicamento",_xlfn.XLOOKUP(relatorio[[#This Row],[EAN]],CadastroProd!U:U,CadastroProd!A:A," "),_xlfn.XLOOKUP(relatorio[[#This Row],['[Item'] Código]],CadastroProd!X:X,CadastroProd!A:A," "))</f>
        <v>2555</v>
      </c>
      <c r="R37">
        <f>IF(O37="Pendente",_xlfn.XLOOKUP(relatorio[[#This Row],[Número]],Relatório_CTE!A:A,Relatório_CTE!B:B,"Sem CTE")," ")</f>
        <v>914412</v>
      </c>
      <c r="S37" s="1">
        <f>IF(relatorio[[#This Row],[NFs Entrada - Winthor]]="Pendente",_xlfn.XLOOKUP(relatorio[[#This Row],[Número]],Relatório_CTE!A:A,Relatório_CTE!H:H,"Sem CTE")," ")</f>
        <v>45923</v>
      </c>
      <c r="T37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45929</v>
      </c>
      <c r="U37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38" spans="1:21" x14ac:dyDescent="0.25">
      <c r="A38" t="s">
        <v>17</v>
      </c>
      <c r="B38" t="s">
        <v>97</v>
      </c>
      <c r="C38" t="s">
        <v>98</v>
      </c>
      <c r="D38">
        <v>1012177</v>
      </c>
      <c r="E38" s="1">
        <v>45923</v>
      </c>
      <c r="F38">
        <v>14394.24</v>
      </c>
      <c r="G38" s="4" t="s">
        <v>99</v>
      </c>
      <c r="H38" t="s">
        <v>100</v>
      </c>
      <c r="I38" t="s">
        <v>101</v>
      </c>
      <c r="J38" s="1">
        <v>46599</v>
      </c>
      <c r="K38">
        <v>833</v>
      </c>
      <c r="L38" t="str">
        <f>_xlfn.XLOOKUP(relatorio[[#This Row],[Nome PJ Emitente]],De_Para!A:A,De_Para!C:C)</f>
        <v>União Quimica</v>
      </c>
      <c r="M38" s="5" cm="1">
        <f t="array" aca="1" ref="M38" ca="1">IF(LEFT(G38&amp;"",1)="0",
IFERROR(
VALUE(MID(G38&amp;"",_xlfn.AGGREGATE(15,6,ROW(INDIRECT("1:"&amp;LEN(G38&amp;"")))/(MID(G38&amp;"",ROW(INDIRECT("1:"&amp;LEN(G38&amp;""))),1)&lt;&gt;"0"),1),999)),
MID(G38&amp;"",_xlfn.AGGREGATE(15,6,ROW(INDIRECT("1:"&amp;LEN(G38&amp;"")))/(MID(G38&amp;"",ROW(INDIRECT("1:"&amp;LEN(G38&amp;""))),1)&lt;&gt;"0"),1),999)
),
IFERROR(VALUE(G38),G38))</f>
        <v>7896006220527</v>
      </c>
      <c r="N38" t="str">
        <f>TEXT(relatorio[[#This Row],[Data Emissão]],"mmm")</f>
        <v>set</v>
      </c>
      <c r="O38" t="str">
        <f>_xlfn.XLOOKUP(relatorio[[#This Row],[Número]],relatorio_Entrada_NF!A:A,relatorio_Entrada_NF!A:A,"Pendente")</f>
        <v>Pendente</v>
      </c>
      <c r="P38" t="str">
        <f>_xlfn.XLOOKUP(relatorio[[#This Row],[Nome PJ Emitente]],Material!A:A,Material!B:B,"Medicamento")</f>
        <v>Medicamento</v>
      </c>
      <c r="Q38">
        <f ca="1">IF(relatorio[[#This Row],[Natureza]]="Medicamento",_xlfn.XLOOKUP(relatorio[[#This Row],[EAN]],CadastroProd!U:U,CadastroProd!A:A," "),_xlfn.XLOOKUP(relatorio[[#This Row],['[Item'] Código]],CadastroProd!X:X,CadastroProd!A:A," "))</f>
        <v>2698</v>
      </c>
      <c r="R38">
        <f>IF(O38="Pendente",_xlfn.XLOOKUP(relatorio[[#This Row],[Número]],Relatório_CTE!A:A,Relatório_CTE!B:B,"Sem CTE")," ")</f>
        <v>460318</v>
      </c>
      <c r="S38" s="1">
        <f>IF(relatorio[[#This Row],[NFs Entrada - Winthor]]="Pendente",_xlfn.XLOOKUP(relatorio[[#This Row],[Número]],Relatório_CTE!A:A,Relatório_CTE!H:H,"Sem CTE")," ")</f>
        <v>45924</v>
      </c>
      <c r="T38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45924</v>
      </c>
      <c r="U38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45924</v>
      </c>
    </row>
    <row r="39" spans="1:21" x14ac:dyDescent="0.25">
      <c r="A39" t="s">
        <v>17</v>
      </c>
      <c r="B39" t="s">
        <v>97</v>
      </c>
      <c r="C39" t="s">
        <v>102</v>
      </c>
      <c r="D39">
        <v>79729</v>
      </c>
      <c r="E39" s="1">
        <v>45923</v>
      </c>
      <c r="F39">
        <v>6219</v>
      </c>
      <c r="G39" s="4" t="s">
        <v>103</v>
      </c>
      <c r="H39" t="s">
        <v>104</v>
      </c>
      <c r="I39" t="s">
        <v>105</v>
      </c>
      <c r="J39" s="1">
        <v>46344</v>
      </c>
      <c r="K39">
        <v>5</v>
      </c>
      <c r="L39" t="str">
        <f>_xlfn.XLOOKUP(relatorio[[#This Row],[Nome PJ Emitente]],De_Para!A:A,De_Para!C:C)</f>
        <v>Chiesi</v>
      </c>
      <c r="M39" s="5" cm="1">
        <f t="array" aca="1" ref="M39" ca="1">IF(LEFT(G39&amp;"",1)="0",
IFERROR(
VALUE(MID(G39&amp;"",_xlfn.AGGREGATE(15,6,ROW(INDIRECT("1:"&amp;LEN(G39&amp;"")))/(MID(G39&amp;"",ROW(INDIRECT("1:"&amp;LEN(G39&amp;""))),1)&lt;&gt;"0"),1),999)),
MID(G39&amp;"",_xlfn.AGGREGATE(15,6,ROW(INDIRECT("1:"&amp;LEN(G39&amp;"")))/(MID(G39&amp;"",ROW(INDIRECT("1:"&amp;LEN(G39&amp;""))),1)&lt;&gt;"0"),1),999)
),
IFERROR(VALUE(G39),G39))</f>
        <v>7896672201790</v>
      </c>
      <c r="N39" t="str">
        <f>TEXT(relatorio[[#This Row],[Data Emissão]],"mmm")</f>
        <v>set</v>
      </c>
      <c r="O39" t="str">
        <f>_xlfn.XLOOKUP(relatorio[[#This Row],[Número]],relatorio_Entrada_NF!A:A,relatorio_Entrada_NF!A:A,"Pendente")</f>
        <v>Pendente</v>
      </c>
      <c r="P39" t="str">
        <f>_xlfn.XLOOKUP(relatorio[[#This Row],[Nome PJ Emitente]],Material!A:A,Material!B:B,"Medicamento")</f>
        <v>Medicamento</v>
      </c>
      <c r="Q39">
        <f ca="1">IF(relatorio[[#This Row],[Natureza]]="Medicamento",_xlfn.XLOOKUP(relatorio[[#This Row],[EAN]],CadastroProd!U:U,CadastroProd!A:A," "),_xlfn.XLOOKUP(relatorio[[#This Row],['[Item'] Código]],CadastroProd!X:X,CadastroProd!A:A," "))</f>
        <v>1456</v>
      </c>
      <c r="R39">
        <f>IF(O39="Pendente",_xlfn.XLOOKUP(relatorio[[#This Row],[Número]],Relatório_CTE!A:A,Relatório_CTE!B:B,"Sem CTE")," ")</f>
        <v>6679</v>
      </c>
      <c r="S39" s="1">
        <f>IF(relatorio[[#This Row],[NFs Entrada - Winthor]]="Pendente",_xlfn.XLOOKUP(relatorio[[#This Row],[Número]],Relatório_CTE!A:A,Relatório_CTE!H:H,"Sem CTE")," ")</f>
        <v>45924</v>
      </c>
      <c r="T39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45928</v>
      </c>
      <c r="U39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40" spans="1:21" x14ac:dyDescent="0.25">
      <c r="A40" t="s">
        <v>17</v>
      </c>
      <c r="B40" t="s">
        <v>97</v>
      </c>
      <c r="C40" t="s">
        <v>36</v>
      </c>
      <c r="D40">
        <v>502084</v>
      </c>
      <c r="E40" s="1">
        <v>45923</v>
      </c>
      <c r="F40">
        <v>1119.82</v>
      </c>
      <c r="G40" s="4" t="s">
        <v>106</v>
      </c>
      <c r="H40" t="s">
        <v>107</v>
      </c>
      <c r="I40" t="s">
        <v>108</v>
      </c>
      <c r="J40" s="1">
        <v>46387</v>
      </c>
      <c r="K40">
        <v>50</v>
      </c>
      <c r="L40" t="str">
        <f>_xlfn.XLOOKUP(relatorio[[#This Row],[Nome PJ Emitente]],De_Para!A:A,De_Para!C:C)</f>
        <v>Novartis</v>
      </c>
      <c r="M40" s="5" cm="1">
        <f t="array" aca="1" ref="M40" ca="1">IF(LEFT(G40&amp;"",1)="0",
IFERROR(
VALUE(MID(G40&amp;"",_xlfn.AGGREGATE(15,6,ROW(INDIRECT("1:"&amp;LEN(G40&amp;"")))/(MID(G40&amp;"",ROW(INDIRECT("1:"&amp;LEN(G40&amp;""))),1)&lt;&gt;"0"),1),999)),
MID(G40&amp;"",_xlfn.AGGREGATE(15,6,ROW(INDIRECT("1:"&amp;LEN(G40&amp;"")))/(MID(G40&amp;"",ROW(INDIRECT("1:"&amp;LEN(G40&amp;""))),1)&lt;&gt;"0"),1),999)
),
IFERROR(VALUE(G40),G40))</f>
        <v>7896548198292</v>
      </c>
      <c r="N40" t="str">
        <f>TEXT(relatorio[[#This Row],[Data Emissão]],"mmm")</f>
        <v>set</v>
      </c>
      <c r="O40" t="str">
        <f>_xlfn.XLOOKUP(relatorio[[#This Row],[Número]],relatorio_Entrada_NF!A:A,relatorio_Entrada_NF!A:A,"Pendente")</f>
        <v>Pendente</v>
      </c>
      <c r="P40" t="str">
        <f>_xlfn.XLOOKUP(relatorio[[#This Row],[Nome PJ Emitente]],Material!A:A,Material!B:B,"Medicamento")</f>
        <v>Medicamento</v>
      </c>
      <c r="Q40">
        <f ca="1">IF(relatorio[[#This Row],[Natureza]]="Medicamento",_xlfn.XLOOKUP(relatorio[[#This Row],[EAN]],CadastroProd!U:U,CadastroProd!A:A," "),_xlfn.XLOOKUP(relatorio[[#This Row],['[Item'] Código]],CadastroProd!X:X,CadastroProd!A:A," "))</f>
        <v>1292</v>
      </c>
      <c r="R40" t="str">
        <f>IF(O40="Pendente",_xlfn.XLOOKUP(relatorio[[#This Row],[Número]],Relatório_CTE!A:A,Relatório_CTE!B:B,"Sem CTE")," ")</f>
        <v>Sem CTE</v>
      </c>
      <c r="S40" s="1" t="str">
        <f>IF(relatorio[[#This Row],[NFs Entrada - Winthor]]="Pendente",_xlfn.XLOOKUP(relatorio[[#This Row],[Número]],Relatório_CTE!A:A,Relatório_CTE!H:H,"Sem CTE")," ")</f>
        <v>Sem CTE</v>
      </c>
      <c r="T4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4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41" spans="1:21" x14ac:dyDescent="0.25">
      <c r="A41" t="s">
        <v>17</v>
      </c>
      <c r="B41" t="s">
        <v>18</v>
      </c>
      <c r="C41" t="s">
        <v>19</v>
      </c>
      <c r="D41">
        <v>267610</v>
      </c>
      <c r="E41" s="1">
        <v>45922</v>
      </c>
      <c r="F41">
        <v>52056</v>
      </c>
      <c r="G41" s="4" t="s">
        <v>20</v>
      </c>
      <c r="H41" t="s">
        <v>21</v>
      </c>
      <c r="I41" t="s">
        <v>22</v>
      </c>
      <c r="J41" s="1">
        <v>46386</v>
      </c>
      <c r="K41">
        <v>300</v>
      </c>
      <c r="L41" t="str">
        <f>_xlfn.XLOOKUP(relatorio[[#This Row],[Nome PJ Emitente]],De_Para!A:A,De_Para!C:C)</f>
        <v>Aspen</v>
      </c>
      <c r="M41" s="5" cm="1">
        <f t="array" aca="1" ref="M41" ca="1">IF(LEFT(G41&amp;"",1)="0",
IFERROR(
VALUE(MID(G41&amp;"",_xlfn.AGGREGATE(15,6,ROW(INDIRECT("1:"&amp;LEN(G41&amp;"")))/(MID(G41&amp;"",ROW(INDIRECT("1:"&amp;LEN(G41&amp;""))),1)&lt;&gt;"0"),1),999)),
MID(G41&amp;"",_xlfn.AGGREGATE(15,6,ROW(INDIRECT("1:"&amp;LEN(G41&amp;"")))/(MID(G41&amp;"",ROW(INDIRECT("1:"&amp;LEN(G41&amp;""))),1)&lt;&gt;"0"),1),999)
),
IFERROR(VALUE(G41),G41))</f>
        <v>7895858016821</v>
      </c>
      <c r="N41" t="str">
        <f>TEXT(relatorio[[#This Row],[Data Emissão]],"mmm")</f>
        <v>set</v>
      </c>
      <c r="O41">
        <f>_xlfn.XLOOKUP(relatorio[[#This Row],[Número]],relatorio_Entrada_NF!A:A,relatorio_Entrada_NF!A:A,"Pendente")</f>
        <v>267610</v>
      </c>
      <c r="P41" t="str">
        <f>_xlfn.XLOOKUP(relatorio[[#This Row],[Nome PJ Emitente]],Material!A:A,Material!B:B,"Medicamento")</f>
        <v>Medicamento</v>
      </c>
      <c r="Q41">
        <f ca="1">IF(relatorio[[#This Row],[Natureza]]="Medicamento",_xlfn.XLOOKUP(relatorio[[#This Row],[EAN]],CadastroProd!U:U,CadastroProd!A:A," "),_xlfn.XLOOKUP(relatorio[[#This Row],['[Item'] Código]],CadastroProd!X:X,CadastroProd!A:A," "))</f>
        <v>869</v>
      </c>
      <c r="R41" t="str">
        <f>IF(O41="Pendente",_xlfn.XLOOKUP(relatorio[[#This Row],[Número]],Relatório_CTE!A:A,Relatório_CTE!B:B,"Sem CTE")," ")</f>
        <v xml:space="preserve"> </v>
      </c>
      <c r="S41" s="1" t="str">
        <f>IF(relatorio[[#This Row],[NFs Entrada - Winthor]]="Pendente",_xlfn.XLOOKUP(relatorio[[#This Row],[Número]],Relatório_CTE!A:A,Relatório_CTE!H:H,"Sem CTE")," ")</f>
        <v xml:space="preserve"> </v>
      </c>
      <c r="T4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2" spans="1:21" x14ac:dyDescent="0.25">
      <c r="A42" t="s">
        <v>17</v>
      </c>
      <c r="B42" t="s">
        <v>18</v>
      </c>
      <c r="C42" t="s">
        <v>36</v>
      </c>
      <c r="D42">
        <v>501968</v>
      </c>
      <c r="E42" s="1">
        <v>45922</v>
      </c>
      <c r="F42">
        <v>31552.21</v>
      </c>
      <c r="G42" s="4" t="s">
        <v>109</v>
      </c>
      <c r="H42" t="s">
        <v>110</v>
      </c>
      <c r="I42" t="s">
        <v>111</v>
      </c>
      <c r="J42" s="1">
        <v>46295</v>
      </c>
      <c r="K42">
        <v>2</v>
      </c>
      <c r="L42" t="str">
        <f>_xlfn.XLOOKUP(relatorio[[#This Row],[Nome PJ Emitente]],De_Para!A:A,De_Para!C:C)</f>
        <v>Novartis</v>
      </c>
      <c r="M42" s="5" cm="1">
        <f t="array" aca="1" ref="M42" ca="1">IF(LEFT(G42&amp;"",1)="0",
IFERROR(
VALUE(MID(G42&amp;"",_xlfn.AGGREGATE(15,6,ROW(INDIRECT("1:"&amp;LEN(G42&amp;"")))/(MID(G42&amp;"",ROW(INDIRECT("1:"&amp;LEN(G42&amp;""))),1)&lt;&gt;"0"),1),999)),
MID(G42&amp;"",_xlfn.AGGREGATE(15,6,ROW(INDIRECT("1:"&amp;LEN(G42&amp;"")))/(MID(G42&amp;"",ROW(INDIRECT("1:"&amp;LEN(G42&amp;""))),1)&lt;&gt;"0"),1),999)
),
IFERROR(VALUE(G42),G42))</f>
        <v>7896261019973</v>
      </c>
      <c r="N42" t="str">
        <f>TEXT(relatorio[[#This Row],[Data Emissão]],"mmm")</f>
        <v>set</v>
      </c>
      <c r="O42" t="str">
        <f>_xlfn.XLOOKUP(relatorio[[#This Row],[Número]],relatorio_Entrada_NF!A:A,relatorio_Entrada_NF!A:A,"Pendente")</f>
        <v>Pendente</v>
      </c>
      <c r="P42" t="str">
        <f>_xlfn.XLOOKUP(relatorio[[#This Row],[Nome PJ Emitente]],Material!A:A,Material!B:B,"Medicamento")</f>
        <v>Medicamento</v>
      </c>
      <c r="Q42">
        <f ca="1">IF(relatorio[[#This Row],[Natureza]]="Medicamento",_xlfn.XLOOKUP(relatorio[[#This Row],[EAN]],CadastroProd!U:U,CadastroProd!A:A," "),_xlfn.XLOOKUP(relatorio[[#This Row],['[Item'] Código]],CadastroProd!X:X,CadastroProd!A:A," "))</f>
        <v>858</v>
      </c>
      <c r="R42">
        <f>IF(O42="Pendente",_xlfn.XLOOKUP(relatorio[[#This Row],[Número]],Relatório_CTE!A:A,Relatório_CTE!B:B,"Sem CTE")," ")</f>
        <v>383209</v>
      </c>
      <c r="S42" s="1">
        <f>IF(relatorio[[#This Row],[NFs Entrada - Winthor]]="Pendente",_xlfn.XLOOKUP(relatorio[[#This Row],[Número]],Relatório_CTE!A:A,Relatório_CTE!H:H,"Sem CTE")," ")</f>
        <v>45924</v>
      </c>
      <c r="T42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45930</v>
      </c>
      <c r="U42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45930</v>
      </c>
    </row>
    <row r="43" spans="1:21" x14ac:dyDescent="0.25">
      <c r="A43" t="s">
        <v>11</v>
      </c>
      <c r="B43" t="s">
        <v>12</v>
      </c>
      <c r="C43" t="s">
        <v>102</v>
      </c>
      <c r="D43">
        <v>79669</v>
      </c>
      <c r="E43" s="1">
        <v>45922</v>
      </c>
      <c r="F43">
        <v>9131.52</v>
      </c>
      <c r="G43" s="4" t="s">
        <v>112</v>
      </c>
      <c r="H43" t="s">
        <v>113</v>
      </c>
      <c r="I43" t="s">
        <v>114</v>
      </c>
      <c r="J43" s="1">
        <v>46372</v>
      </c>
      <c r="K43">
        <v>6</v>
      </c>
      <c r="L43" t="str">
        <f>_xlfn.XLOOKUP(relatorio[[#This Row],[Nome PJ Emitente]],De_Para!A:A,De_Para!C:C)</f>
        <v>Chiesi</v>
      </c>
      <c r="M43" s="5" cm="1">
        <f t="array" aca="1" ref="M43" ca="1">IF(LEFT(G43&amp;"",1)="0",
IFERROR(
VALUE(MID(G43&amp;"",_xlfn.AGGREGATE(15,6,ROW(INDIRECT("1:"&amp;LEN(G43&amp;"")))/(MID(G43&amp;"",ROW(INDIRECT("1:"&amp;LEN(G43&amp;""))),1)&lt;&gt;"0"),1),999)),
MID(G43&amp;"",_xlfn.AGGREGATE(15,6,ROW(INDIRECT("1:"&amp;LEN(G43&amp;"")))/(MID(G43&amp;"",ROW(INDIRECT("1:"&amp;LEN(G43&amp;""))),1)&lt;&gt;"0"),1),999)
),
IFERROR(VALUE(G43),G43))</f>
        <v>7896672202438</v>
      </c>
      <c r="N43" t="str">
        <f>TEXT(relatorio[[#This Row],[Data Emissão]],"mmm")</f>
        <v>set</v>
      </c>
      <c r="O43" t="str">
        <f>_xlfn.XLOOKUP(relatorio[[#This Row],[Número]],relatorio_Entrada_NF!A:A,relatorio_Entrada_NF!A:A,"Pendente")</f>
        <v>Pendente</v>
      </c>
      <c r="P43" t="str">
        <f>_xlfn.XLOOKUP(relatorio[[#This Row],[Nome PJ Emitente]],Material!A:A,Material!B:B,"Medicamento")</f>
        <v>Medicamento</v>
      </c>
      <c r="Q43">
        <f ca="1">IF(relatorio[[#This Row],[Natureza]]="Medicamento",_xlfn.XLOOKUP(relatorio[[#This Row],[EAN]],CadastroProd!U:U,CadastroProd!A:A," "),_xlfn.XLOOKUP(relatorio[[#This Row],['[Item'] Código]],CadastroProd!X:X,CadastroProd!A:A," "))</f>
        <v>3191</v>
      </c>
      <c r="R43">
        <f>IF(O43="Pendente",_xlfn.XLOOKUP(relatorio[[#This Row],[Número]],Relatório_CTE!A:A,Relatório_CTE!B:B,"Sem CTE")," ")</f>
        <v>6673</v>
      </c>
      <c r="S43" s="1">
        <f>IF(relatorio[[#This Row],[NFs Entrada - Winthor]]="Pendente",_xlfn.XLOOKUP(relatorio[[#This Row],[Número]],Relatório_CTE!A:A,Relatório_CTE!H:H,"Sem CTE")," ")</f>
        <v>45924</v>
      </c>
      <c r="T43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45938</v>
      </c>
      <c r="U43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45938</v>
      </c>
    </row>
    <row r="44" spans="1:21" x14ac:dyDescent="0.25">
      <c r="A44" t="s">
        <v>17</v>
      </c>
      <c r="B44" t="s">
        <v>12</v>
      </c>
      <c r="C44" t="s">
        <v>115</v>
      </c>
      <c r="D44">
        <v>251761</v>
      </c>
      <c r="E44" s="1">
        <v>45922</v>
      </c>
      <c r="F44">
        <v>153478.28</v>
      </c>
      <c r="G44" s="4" t="s">
        <v>116</v>
      </c>
      <c r="H44" t="s">
        <v>117</v>
      </c>
      <c r="I44" t="s">
        <v>118</v>
      </c>
      <c r="J44" s="1">
        <v>46843</v>
      </c>
      <c r="K44">
        <v>106</v>
      </c>
      <c r="L44" t="str">
        <f>_xlfn.XLOOKUP(relatorio[[#This Row],[Nome PJ Emitente]],De_Para!A:A,De_Para!C:C)</f>
        <v>GSK</v>
      </c>
      <c r="M44" s="5" cm="1">
        <f t="array" aca="1" ref="M44" ca="1">IF(LEFT(G44&amp;"",1)="0",
IFERROR(
VALUE(MID(G44&amp;"",_xlfn.AGGREGATE(15,6,ROW(INDIRECT("1:"&amp;LEN(G44&amp;"")))/(MID(G44&amp;"",ROW(INDIRECT("1:"&amp;LEN(G44&amp;""))),1)&lt;&gt;"0"),1),999)),
MID(G44&amp;"",_xlfn.AGGREGATE(15,6,ROW(INDIRECT("1:"&amp;LEN(G44&amp;"")))/(MID(G44&amp;"",ROW(INDIRECT("1:"&amp;LEN(G44&amp;""))),1)&lt;&gt;"0"),1),999)
),
IFERROR(VALUE(G44),G44))</f>
        <v>7896015520700</v>
      </c>
      <c r="N44" t="str">
        <f>TEXT(relatorio[[#This Row],[Data Emissão]],"mmm")</f>
        <v>set</v>
      </c>
      <c r="O44" t="str">
        <f>_xlfn.XLOOKUP(relatorio[[#This Row],[Número]],relatorio_Entrada_NF!A:A,relatorio_Entrada_NF!A:A,"Pendente")</f>
        <v>Pendente</v>
      </c>
      <c r="P44" t="str">
        <f>_xlfn.XLOOKUP(relatorio[[#This Row],[Nome PJ Emitente]],Material!A:A,Material!B:B,"Medicamento")</f>
        <v>Medicamento</v>
      </c>
      <c r="Q44">
        <f ca="1">IF(relatorio[[#This Row],[Natureza]]="Medicamento",_xlfn.XLOOKUP(relatorio[[#This Row],[EAN]],CadastroProd!U:U,CadastroProd!A:A," "),_xlfn.XLOOKUP(relatorio[[#This Row],['[Item'] Código]],CadastroProd!X:X,CadastroProd!A:A," "))</f>
        <v>2704</v>
      </c>
      <c r="R44">
        <f>IF(O44="Pendente",_xlfn.XLOOKUP(relatorio[[#This Row],[Número]],Relatório_CTE!A:A,Relatório_CTE!B:B,"Sem CTE")," ")</f>
        <v>805517</v>
      </c>
      <c r="S44" s="1">
        <f>IF(relatorio[[#This Row],[NFs Entrada - Winthor]]="Pendente",_xlfn.XLOOKUP(relatorio[[#This Row],[Número]],Relatório_CTE!A:A,Relatório_CTE!H:H,"Sem CTE")," ")</f>
        <v>45923</v>
      </c>
      <c r="T44" s="1" t="e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44" s="1" t="str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5" spans="1:21" x14ac:dyDescent="0.25">
      <c r="A45" t="s">
        <v>17</v>
      </c>
      <c r="B45" t="s">
        <v>12</v>
      </c>
      <c r="C45" t="s">
        <v>115</v>
      </c>
      <c r="D45">
        <v>251761</v>
      </c>
      <c r="E45" s="1">
        <v>45922</v>
      </c>
      <c r="F45">
        <v>153478.28</v>
      </c>
      <c r="G45" s="4" t="s">
        <v>119</v>
      </c>
      <c r="H45" t="s">
        <v>120</v>
      </c>
      <c r="I45" t="s">
        <v>121</v>
      </c>
      <c r="J45" s="1">
        <v>46904</v>
      </c>
      <c r="K45">
        <v>40</v>
      </c>
      <c r="L45" t="str">
        <f>_xlfn.XLOOKUP(relatorio[[#This Row],[Nome PJ Emitente]],De_Para!A:A,De_Para!C:C)</f>
        <v>GSK</v>
      </c>
      <c r="M45" s="5" cm="1">
        <f t="array" aca="1" ref="M45" ca="1">IF(LEFT(G45&amp;"",1)="0",
IFERROR(
VALUE(MID(G45&amp;"",_xlfn.AGGREGATE(15,6,ROW(INDIRECT("1:"&amp;LEN(G45&amp;"")))/(MID(G45&amp;"",ROW(INDIRECT("1:"&amp;LEN(G45&amp;""))),1)&lt;&gt;"0"),1),999)),
MID(G45&amp;"",_xlfn.AGGREGATE(15,6,ROW(INDIRECT("1:"&amp;LEN(G45&amp;"")))/(MID(G45&amp;"",ROW(INDIRECT("1:"&amp;LEN(G45&amp;""))),1)&lt;&gt;"0"),1),999)
),
IFERROR(VALUE(G45),G45))</f>
        <v>7896015520694</v>
      </c>
      <c r="N45" t="str">
        <f>TEXT(relatorio[[#This Row],[Data Emissão]],"mmm")</f>
        <v>set</v>
      </c>
      <c r="O45" t="str">
        <f>_xlfn.XLOOKUP(relatorio[[#This Row],[Número]],relatorio_Entrada_NF!A:A,relatorio_Entrada_NF!A:A,"Pendente")</f>
        <v>Pendente</v>
      </c>
      <c r="P45" t="str">
        <f>_xlfn.XLOOKUP(relatorio[[#This Row],[Nome PJ Emitente]],Material!A:A,Material!B:B,"Medicamento")</f>
        <v>Medicamento</v>
      </c>
      <c r="Q45">
        <f ca="1">IF(relatorio[[#This Row],[Natureza]]="Medicamento",_xlfn.XLOOKUP(relatorio[[#This Row],[EAN]],CadastroProd!U:U,CadastroProd!A:A," "),_xlfn.XLOOKUP(relatorio[[#This Row],['[Item'] Código]],CadastroProd!X:X,CadastroProd!A:A," "))</f>
        <v>2703</v>
      </c>
      <c r="R45">
        <f>IF(O45="Pendente",_xlfn.XLOOKUP(relatorio[[#This Row],[Número]],Relatório_CTE!A:A,Relatório_CTE!B:B,"Sem CTE")," ")</f>
        <v>805517</v>
      </c>
      <c r="S45" s="1">
        <f>IF(relatorio[[#This Row],[NFs Entrada - Winthor]]="Pendente",_xlfn.XLOOKUP(relatorio[[#This Row],[Número]],Relatório_CTE!A:A,Relatório_CTE!H:H,"Sem CTE")," ")</f>
        <v>45923</v>
      </c>
      <c r="T45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45923</v>
      </c>
      <c r="U45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45923</v>
      </c>
    </row>
    <row r="46" spans="1:21" x14ac:dyDescent="0.25">
      <c r="A46" t="s">
        <v>11</v>
      </c>
      <c r="B46" t="s">
        <v>12</v>
      </c>
      <c r="C46" t="s">
        <v>13</v>
      </c>
      <c r="D46">
        <v>517065</v>
      </c>
      <c r="E46" s="1">
        <v>45922</v>
      </c>
      <c r="F46">
        <v>261.44</v>
      </c>
      <c r="G46" s="4" t="s">
        <v>14</v>
      </c>
      <c r="H46" t="s">
        <v>15</v>
      </c>
      <c r="I46" t="s">
        <v>16</v>
      </c>
      <c r="J46" s="1">
        <v>46645</v>
      </c>
      <c r="K46">
        <v>4</v>
      </c>
      <c r="L46" t="str">
        <f>_xlfn.XLOOKUP(relatorio[[#This Row],[Nome PJ Emitente]],De_Para!A:A,De_Para!C:C)</f>
        <v>3M</v>
      </c>
      <c r="M46" s="5" cm="1">
        <f t="array" aca="1" ref="M46" ca="1">IF(LEFT(G46&amp;"",1)="0",
IFERROR(
VALUE(MID(G46&amp;"",_xlfn.AGGREGATE(15,6,ROW(INDIRECT("1:"&amp;LEN(G46&amp;"")))/(MID(G46&amp;"",ROW(INDIRECT("1:"&amp;LEN(G46&amp;""))),1)&lt;&gt;"0"),1),999)),
MID(G46&amp;"",_xlfn.AGGREGATE(15,6,ROW(INDIRECT("1:"&amp;LEN(G46&amp;"")))/(MID(G46&amp;"",ROW(INDIRECT("1:"&amp;LEN(G46&amp;""))),1)&lt;&gt;"0"),1),999)
),
IFERROR(VALUE(G46),G46))</f>
        <v>7891040118168</v>
      </c>
      <c r="N46" t="str">
        <f>TEXT(relatorio[[#This Row],[Data Emissão]],"mmm")</f>
        <v>set</v>
      </c>
      <c r="O46" t="str">
        <f>_xlfn.XLOOKUP(relatorio[[#This Row],[Número]],relatorio_Entrada_NF!A:A,relatorio_Entrada_NF!A:A,"Pendente")</f>
        <v>Pendente</v>
      </c>
      <c r="P46" t="str">
        <f>_xlfn.XLOOKUP(relatorio[[#This Row],[Nome PJ Emitente]],Material!A:A,Material!B:B,"Medicamento")</f>
        <v>Material</v>
      </c>
      <c r="Q46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46">
        <f>IF(O46="Pendente",_xlfn.XLOOKUP(relatorio[[#This Row],[Número]],Relatório_CTE!A:A,Relatório_CTE!B:B,"Sem CTE")," ")</f>
        <v>2316884</v>
      </c>
      <c r="S46" s="1">
        <f>IF(relatorio[[#This Row],[NFs Entrada - Winthor]]="Pendente",_xlfn.XLOOKUP(relatorio[[#This Row],[Número]],Relatório_CTE!A:A,Relatório_CTE!H:H,"Sem CTE")," ")</f>
        <v>45922</v>
      </c>
      <c r="T4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45938</v>
      </c>
      <c r="U4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45938</v>
      </c>
    </row>
    <row r="47" spans="1:21" x14ac:dyDescent="0.25">
      <c r="A47" t="s">
        <v>11</v>
      </c>
      <c r="B47" t="s">
        <v>12</v>
      </c>
      <c r="C47" t="s">
        <v>13</v>
      </c>
      <c r="D47">
        <v>517066</v>
      </c>
      <c r="E47" s="1">
        <v>45922</v>
      </c>
      <c r="F47">
        <v>1133.6400000000001</v>
      </c>
      <c r="G47" s="4" t="s">
        <v>14</v>
      </c>
      <c r="H47" t="s">
        <v>15</v>
      </c>
      <c r="I47" t="s">
        <v>16</v>
      </c>
      <c r="J47" s="1">
        <v>46645</v>
      </c>
      <c r="K47">
        <v>12</v>
      </c>
      <c r="L47" t="str">
        <f>_xlfn.XLOOKUP(relatorio[[#This Row],[Nome PJ Emitente]],De_Para!A:A,De_Para!C:C)</f>
        <v>3M</v>
      </c>
      <c r="M47" s="5" cm="1">
        <f t="array" aca="1" ref="M47" ca="1">IF(LEFT(G47&amp;"",1)="0",
IFERROR(
VALUE(MID(G47&amp;"",_xlfn.AGGREGATE(15,6,ROW(INDIRECT("1:"&amp;LEN(G47&amp;"")))/(MID(G47&amp;"",ROW(INDIRECT("1:"&amp;LEN(G47&amp;""))),1)&lt;&gt;"0"),1),999)),
MID(G47&amp;"",_xlfn.AGGREGATE(15,6,ROW(INDIRECT("1:"&amp;LEN(G47&amp;"")))/(MID(G47&amp;"",ROW(INDIRECT("1:"&amp;LEN(G47&amp;""))),1)&lt;&gt;"0"),1),999)
),
IFERROR(VALUE(G47),G47))</f>
        <v>7891040118168</v>
      </c>
      <c r="N47" t="str">
        <f>TEXT(relatorio[[#This Row],[Data Emissão]],"mmm")</f>
        <v>set</v>
      </c>
      <c r="O47" t="str">
        <f>_xlfn.XLOOKUP(relatorio[[#This Row],[Número]],relatorio_Entrada_NF!A:A,relatorio_Entrada_NF!A:A,"Pendente")</f>
        <v>Pendente</v>
      </c>
      <c r="P47" t="str">
        <f>_xlfn.XLOOKUP(relatorio[[#This Row],[Nome PJ Emitente]],Material!A:A,Material!B:B,"Medicamento")</f>
        <v>Material</v>
      </c>
      <c r="Q47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47">
        <f>IF(O47="Pendente",_xlfn.XLOOKUP(relatorio[[#This Row],[Número]],Relatório_CTE!A:A,Relatório_CTE!B:B,"Sem CTE")," ")</f>
        <v>2316884</v>
      </c>
      <c r="S47" s="1">
        <f>IF(relatorio[[#This Row],[NFs Entrada - Winthor]]="Pendente",_xlfn.XLOOKUP(relatorio[[#This Row],[Número]],Relatório_CTE!A:A,Relatório_CTE!H:H,"Sem CTE")," ")</f>
        <v>45922</v>
      </c>
      <c r="T4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45938</v>
      </c>
      <c r="U4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45938</v>
      </c>
    </row>
    <row r="48" spans="1:21" x14ac:dyDescent="0.25">
      <c r="A48" t="s">
        <v>11</v>
      </c>
      <c r="B48" t="s">
        <v>12</v>
      </c>
      <c r="C48" t="s">
        <v>13</v>
      </c>
      <c r="D48">
        <v>517067</v>
      </c>
      <c r="E48" s="1">
        <v>45922</v>
      </c>
      <c r="F48">
        <v>1133.6400000000001</v>
      </c>
      <c r="G48" s="4" t="s">
        <v>14</v>
      </c>
      <c r="H48" t="s">
        <v>15</v>
      </c>
      <c r="I48" t="s">
        <v>16</v>
      </c>
      <c r="J48" s="1">
        <v>46645</v>
      </c>
      <c r="K48">
        <v>12</v>
      </c>
      <c r="L48" t="str">
        <f>_xlfn.XLOOKUP(relatorio[[#This Row],[Nome PJ Emitente]],De_Para!A:A,De_Para!C:C)</f>
        <v>3M</v>
      </c>
      <c r="M48" s="5" cm="1">
        <f t="array" aca="1" ref="M48" ca="1">IF(LEFT(G48&amp;"",1)="0",
IFERROR(
VALUE(MID(G48&amp;"",_xlfn.AGGREGATE(15,6,ROW(INDIRECT("1:"&amp;LEN(G48&amp;"")))/(MID(G48&amp;"",ROW(INDIRECT("1:"&amp;LEN(G48&amp;""))),1)&lt;&gt;"0"),1),999)),
MID(G48&amp;"",_xlfn.AGGREGATE(15,6,ROW(INDIRECT("1:"&amp;LEN(G48&amp;"")))/(MID(G48&amp;"",ROW(INDIRECT("1:"&amp;LEN(G48&amp;""))),1)&lt;&gt;"0"),1),999)
),
IFERROR(VALUE(G48),G48))</f>
        <v>7891040118168</v>
      </c>
      <c r="N48" t="str">
        <f>TEXT(relatorio[[#This Row],[Data Emissão]],"mmm")</f>
        <v>set</v>
      </c>
      <c r="O48" t="str">
        <f>_xlfn.XLOOKUP(relatorio[[#This Row],[Número]],relatorio_Entrada_NF!A:A,relatorio_Entrada_NF!A:A,"Pendente")</f>
        <v>Pendente</v>
      </c>
      <c r="P48" t="str">
        <f>_xlfn.XLOOKUP(relatorio[[#This Row],[Nome PJ Emitente]],Material!A:A,Material!B:B,"Medicamento")</f>
        <v>Material</v>
      </c>
      <c r="Q48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48">
        <f>IF(O48="Pendente",_xlfn.XLOOKUP(relatorio[[#This Row],[Número]],Relatório_CTE!A:A,Relatório_CTE!B:B,"Sem CTE")," ")</f>
        <v>2316884</v>
      </c>
      <c r="S48" s="1">
        <f>IF(relatorio[[#This Row],[NFs Entrada - Winthor]]="Pendente",_xlfn.XLOOKUP(relatorio[[#This Row],[Número]],Relatório_CTE!A:A,Relatório_CTE!H:H,"Sem CTE")," ")</f>
        <v>45922</v>
      </c>
      <c r="T4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45938</v>
      </c>
      <c r="U4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45938</v>
      </c>
    </row>
    <row r="49" spans="1:21" x14ac:dyDescent="0.25">
      <c r="A49" t="s">
        <v>11</v>
      </c>
      <c r="B49" t="s">
        <v>12</v>
      </c>
      <c r="C49" t="s">
        <v>13</v>
      </c>
      <c r="D49">
        <v>517068</v>
      </c>
      <c r="E49" s="1">
        <v>45922</v>
      </c>
      <c r="F49">
        <v>377.88</v>
      </c>
      <c r="G49" s="4" t="s">
        <v>14</v>
      </c>
      <c r="H49" t="s">
        <v>15</v>
      </c>
      <c r="I49" t="s">
        <v>16</v>
      </c>
      <c r="J49" s="1">
        <v>46645</v>
      </c>
      <c r="K49">
        <v>4</v>
      </c>
      <c r="L49" t="str">
        <f>_xlfn.XLOOKUP(relatorio[[#This Row],[Nome PJ Emitente]],De_Para!A:A,De_Para!C:C)</f>
        <v>3M</v>
      </c>
      <c r="M49" s="5" cm="1">
        <f t="array" aca="1" ref="M49" ca="1">IF(LEFT(G49&amp;"",1)="0",
IFERROR(
VALUE(MID(G49&amp;"",_xlfn.AGGREGATE(15,6,ROW(INDIRECT("1:"&amp;LEN(G49&amp;"")))/(MID(G49&amp;"",ROW(INDIRECT("1:"&amp;LEN(G49&amp;""))),1)&lt;&gt;"0"),1),999)),
MID(G49&amp;"",_xlfn.AGGREGATE(15,6,ROW(INDIRECT("1:"&amp;LEN(G49&amp;"")))/(MID(G49&amp;"",ROW(INDIRECT("1:"&amp;LEN(G49&amp;""))),1)&lt;&gt;"0"),1),999)
),
IFERROR(VALUE(G49),G49))</f>
        <v>7891040118168</v>
      </c>
      <c r="N49" t="str">
        <f>TEXT(relatorio[[#This Row],[Data Emissão]],"mmm")</f>
        <v>set</v>
      </c>
      <c r="O49" t="str">
        <f>_xlfn.XLOOKUP(relatorio[[#This Row],[Número]],relatorio_Entrada_NF!A:A,relatorio_Entrada_NF!A:A,"Pendente")</f>
        <v>Pendente</v>
      </c>
      <c r="P49" t="str">
        <f>_xlfn.XLOOKUP(relatorio[[#This Row],[Nome PJ Emitente]],Material!A:A,Material!B:B,"Medicamento")</f>
        <v>Material</v>
      </c>
      <c r="Q49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49">
        <f>IF(O49="Pendente",_xlfn.XLOOKUP(relatorio[[#This Row],[Número]],Relatório_CTE!A:A,Relatório_CTE!B:B,"Sem CTE")," ")</f>
        <v>2316884</v>
      </c>
      <c r="S49" s="1">
        <f>IF(relatorio[[#This Row],[NFs Entrada - Winthor]]="Pendente",_xlfn.XLOOKUP(relatorio[[#This Row],[Número]],Relatório_CTE!A:A,Relatório_CTE!H:H,"Sem CTE")," ")</f>
        <v>45922</v>
      </c>
      <c r="T4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45938</v>
      </c>
      <c r="U4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45938</v>
      </c>
    </row>
    <row r="50" spans="1:21" x14ac:dyDescent="0.25">
      <c r="A50" t="s">
        <v>11</v>
      </c>
      <c r="B50" t="s">
        <v>12</v>
      </c>
      <c r="C50" t="s">
        <v>13</v>
      </c>
      <c r="D50">
        <v>517069</v>
      </c>
      <c r="E50" s="1">
        <v>45922</v>
      </c>
      <c r="F50">
        <v>6377.04</v>
      </c>
      <c r="G50" s="4" t="s">
        <v>14</v>
      </c>
      <c r="H50" t="s">
        <v>15</v>
      </c>
      <c r="I50" t="s">
        <v>16</v>
      </c>
      <c r="J50" s="1">
        <v>46645</v>
      </c>
      <c r="K50">
        <v>68</v>
      </c>
      <c r="L50" t="str">
        <f>_xlfn.XLOOKUP(relatorio[[#This Row],[Nome PJ Emitente]],De_Para!A:A,De_Para!C:C)</f>
        <v>3M</v>
      </c>
      <c r="M50" s="5" cm="1">
        <f t="array" aca="1" ref="M50" ca="1">IF(LEFT(G50&amp;"",1)="0",
IFERROR(
VALUE(MID(G50&amp;"",_xlfn.AGGREGATE(15,6,ROW(INDIRECT("1:"&amp;LEN(G50&amp;"")))/(MID(G50&amp;"",ROW(INDIRECT("1:"&amp;LEN(G50&amp;""))),1)&lt;&gt;"0"),1),999)),
MID(G50&amp;"",_xlfn.AGGREGATE(15,6,ROW(INDIRECT("1:"&amp;LEN(G50&amp;"")))/(MID(G50&amp;"",ROW(INDIRECT("1:"&amp;LEN(G50&amp;""))),1)&lt;&gt;"0"),1),999)
),
IFERROR(VALUE(G50),G50))</f>
        <v>7891040118168</v>
      </c>
      <c r="N50" t="str">
        <f>TEXT(relatorio[[#This Row],[Data Emissão]],"mmm")</f>
        <v>set</v>
      </c>
      <c r="O50" t="str">
        <f>_xlfn.XLOOKUP(relatorio[[#This Row],[Número]],relatorio_Entrada_NF!A:A,relatorio_Entrada_NF!A:A,"Pendente")</f>
        <v>Pendente</v>
      </c>
      <c r="P50" t="str">
        <f>_xlfn.XLOOKUP(relatorio[[#This Row],[Nome PJ Emitente]],Material!A:A,Material!B:B,"Medicamento")</f>
        <v>Material</v>
      </c>
      <c r="Q50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50">
        <f>IF(O50="Pendente",_xlfn.XLOOKUP(relatorio[[#This Row],[Número]],Relatório_CTE!A:A,Relatório_CTE!B:B,"Sem CTE")," ")</f>
        <v>2316884</v>
      </c>
      <c r="S50" s="1">
        <f>IF(relatorio[[#This Row],[NFs Entrada - Winthor]]="Pendente",_xlfn.XLOOKUP(relatorio[[#This Row],[Número]],Relatório_CTE!A:A,Relatório_CTE!H:H,"Sem CTE")," ")</f>
        <v>45922</v>
      </c>
      <c r="T5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45938</v>
      </c>
      <c r="U5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45938</v>
      </c>
    </row>
    <row r="51" spans="1:21" x14ac:dyDescent="0.25">
      <c r="A51" t="s">
        <v>11</v>
      </c>
      <c r="B51" t="s">
        <v>12</v>
      </c>
      <c r="C51" t="s">
        <v>13</v>
      </c>
      <c r="D51">
        <v>517070</v>
      </c>
      <c r="E51" s="1">
        <v>45922</v>
      </c>
      <c r="F51">
        <v>375.12</v>
      </c>
      <c r="G51" s="4" t="s">
        <v>14</v>
      </c>
      <c r="H51" t="s">
        <v>15</v>
      </c>
      <c r="I51" t="s">
        <v>16</v>
      </c>
      <c r="J51" s="1">
        <v>46645</v>
      </c>
      <c r="K51">
        <v>4</v>
      </c>
      <c r="L51" t="str">
        <f>_xlfn.XLOOKUP(relatorio[[#This Row],[Nome PJ Emitente]],De_Para!A:A,De_Para!C:C)</f>
        <v>3M</v>
      </c>
      <c r="M51" s="5" cm="1">
        <f t="array" aca="1" ref="M51" ca="1">IF(LEFT(G51&amp;"",1)="0",
IFERROR(
VALUE(MID(G51&amp;"",_xlfn.AGGREGATE(15,6,ROW(INDIRECT("1:"&amp;LEN(G51&amp;"")))/(MID(G51&amp;"",ROW(INDIRECT("1:"&amp;LEN(G51&amp;""))),1)&lt;&gt;"0"),1),999)),
MID(G51&amp;"",_xlfn.AGGREGATE(15,6,ROW(INDIRECT("1:"&amp;LEN(G51&amp;"")))/(MID(G51&amp;"",ROW(INDIRECT("1:"&amp;LEN(G51&amp;""))),1)&lt;&gt;"0"),1),999)
),
IFERROR(VALUE(G51),G51))</f>
        <v>7891040118168</v>
      </c>
      <c r="N51" t="str">
        <f>TEXT(relatorio[[#This Row],[Data Emissão]],"mmm")</f>
        <v>set</v>
      </c>
      <c r="O51" t="str">
        <f>_xlfn.XLOOKUP(relatorio[[#This Row],[Número]],relatorio_Entrada_NF!A:A,relatorio_Entrada_NF!A:A,"Pendente")</f>
        <v>Pendente</v>
      </c>
      <c r="P51" t="str">
        <f>_xlfn.XLOOKUP(relatorio[[#This Row],[Nome PJ Emitente]],Material!A:A,Material!B:B,"Medicamento")</f>
        <v>Material</v>
      </c>
      <c r="Q51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51">
        <f>IF(O51="Pendente",_xlfn.XLOOKUP(relatorio[[#This Row],[Número]],Relatório_CTE!A:A,Relatório_CTE!B:B,"Sem CTE")," ")</f>
        <v>2316884</v>
      </c>
      <c r="S51" s="1">
        <f>IF(relatorio[[#This Row],[NFs Entrada - Winthor]]="Pendente",_xlfn.XLOOKUP(relatorio[[#This Row],[Número]],Relatório_CTE!A:A,Relatório_CTE!H:H,"Sem CTE")," ")</f>
        <v>45922</v>
      </c>
      <c r="T5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45938</v>
      </c>
      <c r="U5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45938</v>
      </c>
    </row>
    <row r="52" spans="1:21" x14ac:dyDescent="0.25">
      <c r="A52" t="s">
        <v>11</v>
      </c>
      <c r="B52" t="s">
        <v>12</v>
      </c>
      <c r="C52" t="s">
        <v>13</v>
      </c>
      <c r="D52">
        <v>517071</v>
      </c>
      <c r="E52" s="1">
        <v>45922</v>
      </c>
      <c r="F52">
        <v>888.6</v>
      </c>
      <c r="G52" s="4" t="s">
        <v>122</v>
      </c>
      <c r="H52" t="s">
        <v>123</v>
      </c>
      <c r="I52" t="s">
        <v>124</v>
      </c>
      <c r="J52" s="1">
        <v>46916</v>
      </c>
      <c r="K52">
        <v>2</v>
      </c>
      <c r="L52" t="str">
        <f>_xlfn.XLOOKUP(relatorio[[#This Row],[Nome PJ Emitente]],De_Para!A:A,De_Para!C:C)</f>
        <v>3M</v>
      </c>
      <c r="M52" s="5" t="str" cm="1">
        <f t="array" aca="1" ref="M52" ca="1">IF(LEFT(G52&amp;"",1)="0",
IFERROR(
VALUE(MID(G52&amp;"",_xlfn.AGGREGATE(15,6,ROW(INDIRECT("1:"&amp;LEN(G52&amp;"")))/(MID(G52&amp;"",ROW(INDIRECT("1:"&amp;LEN(G52&amp;""))),1)&lt;&gt;"0"),1),999)),
MID(G52&amp;"",_xlfn.AGGREGATE(15,6,ROW(INDIRECT("1:"&amp;LEN(G52&amp;"")))/(MID(G52&amp;"",ROW(INDIRECT("1:"&amp;LEN(G52&amp;""))),1)&lt;&gt;"0"),1),999)
),
IFERROR(VALUE(G52),G52))</f>
        <v>SEM GTIN</v>
      </c>
      <c r="N52" t="str">
        <f>TEXT(relatorio[[#This Row],[Data Emissão]],"mmm")</f>
        <v>set</v>
      </c>
      <c r="O52" t="str">
        <f>_xlfn.XLOOKUP(relatorio[[#This Row],[Número]],relatorio_Entrada_NF!A:A,relatorio_Entrada_NF!A:A,"Pendente")</f>
        <v>Pendente</v>
      </c>
      <c r="P52" t="str">
        <f>_xlfn.XLOOKUP(relatorio[[#This Row],[Nome PJ Emitente]],Material!A:A,Material!B:B,"Medicamento")</f>
        <v>Material</v>
      </c>
      <c r="Q52">
        <f>IF(relatorio[[#This Row],[Natureza]]="Medicamento",_xlfn.XLOOKUP(relatorio[[#This Row],[EAN]],CadastroProd!U:U,CadastroProd!A:A," "),_xlfn.XLOOKUP(relatorio[[#This Row],['[Item'] Código]],CadastroProd!X:X,CadastroProd!A:A," "))</f>
        <v>2336</v>
      </c>
      <c r="R52">
        <f>IF(O52="Pendente",_xlfn.XLOOKUP(relatorio[[#This Row],[Número]],Relatório_CTE!A:A,Relatório_CTE!B:B,"Sem CTE")," ")</f>
        <v>2316884</v>
      </c>
      <c r="S52" s="1">
        <f>IF(relatorio[[#This Row],[NFs Entrada - Winthor]]="Pendente",_xlfn.XLOOKUP(relatorio[[#This Row],[Número]],Relatório_CTE!A:A,Relatório_CTE!H:H,"Sem CTE")," ")</f>
        <v>45922</v>
      </c>
      <c r="T5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45937</v>
      </c>
      <c r="U5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45937</v>
      </c>
    </row>
    <row r="53" spans="1:21" x14ac:dyDescent="0.25">
      <c r="A53" t="s">
        <v>11</v>
      </c>
      <c r="B53" t="s">
        <v>12</v>
      </c>
      <c r="C53" t="s">
        <v>13</v>
      </c>
      <c r="D53">
        <v>517957</v>
      </c>
      <c r="E53" s="1">
        <v>45922</v>
      </c>
      <c r="F53">
        <v>5559.6</v>
      </c>
      <c r="G53" s="4" t="s">
        <v>125</v>
      </c>
      <c r="H53" t="s">
        <v>126</v>
      </c>
      <c r="I53" t="s">
        <v>127</v>
      </c>
      <c r="J53" s="1">
        <v>46963</v>
      </c>
      <c r="K53">
        <v>120</v>
      </c>
      <c r="L53" t="str">
        <f>_xlfn.XLOOKUP(relatorio[[#This Row],[Nome PJ Emitente]],De_Para!A:A,De_Para!C:C)</f>
        <v>3M</v>
      </c>
      <c r="M53" s="5" cm="1">
        <f t="array" aca="1" ref="M53" ca="1">IF(LEFT(G53&amp;"",1)="0",
IFERROR(
VALUE(MID(G53&amp;"",_xlfn.AGGREGATE(15,6,ROW(INDIRECT("1:"&amp;LEN(G53&amp;"")))/(MID(G53&amp;"",ROW(INDIRECT("1:"&amp;LEN(G53&amp;""))),1)&lt;&gt;"0"),1),999)),
MID(G53&amp;"",_xlfn.AGGREGATE(15,6,ROW(INDIRECT("1:"&amp;LEN(G53&amp;"")))/(MID(G53&amp;"",ROW(INDIRECT("1:"&amp;LEN(G53&amp;""))),1)&lt;&gt;"0"),1),999)
),
IFERROR(VALUE(G53),G53))</f>
        <v>7891040075546</v>
      </c>
      <c r="N53" t="str">
        <f>TEXT(relatorio[[#This Row],[Data Emissão]],"mmm")</f>
        <v>set</v>
      </c>
      <c r="O53" t="str">
        <f>_xlfn.XLOOKUP(relatorio[[#This Row],[Número]],relatorio_Entrada_NF!A:A,relatorio_Entrada_NF!A:A,"Pendente")</f>
        <v>Pendente</v>
      </c>
      <c r="P53" t="str">
        <f>_xlfn.XLOOKUP(relatorio[[#This Row],[Nome PJ Emitente]],Material!A:A,Material!B:B,"Medicamento")</f>
        <v>Material</v>
      </c>
      <c r="Q53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53">
        <f>IF(O53="Pendente",_xlfn.XLOOKUP(relatorio[[#This Row],[Número]],Relatório_CTE!A:A,Relatório_CTE!B:B,"Sem CTE")," ")</f>
        <v>2318031</v>
      </c>
      <c r="S53" s="1">
        <f>IF(relatorio[[#This Row],[NFs Entrada - Winthor]]="Pendente",_xlfn.XLOOKUP(relatorio[[#This Row],[Número]],Relatório_CTE!A:A,Relatório_CTE!H:H,"Sem CTE")," ")</f>
        <v>45923</v>
      </c>
      <c r="T5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45936</v>
      </c>
      <c r="U5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54" spans="1:21" x14ac:dyDescent="0.25">
      <c r="A54" t="s">
        <v>17</v>
      </c>
      <c r="B54" t="s">
        <v>97</v>
      </c>
      <c r="C54" t="s">
        <v>102</v>
      </c>
      <c r="D54">
        <v>79672</v>
      </c>
      <c r="E54" s="1">
        <v>45922</v>
      </c>
      <c r="F54">
        <v>184.45</v>
      </c>
      <c r="G54" s="4" t="s">
        <v>128</v>
      </c>
      <c r="H54" t="s">
        <v>129</v>
      </c>
      <c r="I54" t="s">
        <v>130</v>
      </c>
      <c r="J54" s="1">
        <v>46591</v>
      </c>
      <c r="K54">
        <v>5</v>
      </c>
      <c r="L54" t="str">
        <f>_xlfn.XLOOKUP(relatorio[[#This Row],[Nome PJ Emitente]],De_Para!A:A,De_Para!C:C)</f>
        <v>Chiesi</v>
      </c>
      <c r="M54" s="5" cm="1">
        <f t="array" aca="1" ref="M54" ca="1">IF(LEFT(G54&amp;"",1)="0",
IFERROR(
VALUE(MID(G54&amp;"",_xlfn.AGGREGATE(15,6,ROW(INDIRECT("1:"&amp;LEN(G54&amp;"")))/(MID(G54&amp;"",ROW(INDIRECT("1:"&amp;LEN(G54&amp;""))),1)&lt;&gt;"0"),1),999)),
MID(G54&amp;"",_xlfn.AGGREGATE(15,6,ROW(INDIRECT("1:"&amp;LEN(G54&amp;"")))/(MID(G54&amp;"",ROW(INDIRECT("1:"&amp;LEN(G54&amp;""))),1)&lt;&gt;"0"),1),999)
),
IFERROR(VALUE(G54),G54))</f>
        <v>7896672202902</v>
      </c>
      <c r="N54" t="str">
        <f>TEXT(relatorio[[#This Row],[Data Emissão]],"mmm")</f>
        <v>set</v>
      </c>
      <c r="O54" t="str">
        <f>_xlfn.XLOOKUP(relatorio[[#This Row],[Número]],relatorio_Entrada_NF!A:A,relatorio_Entrada_NF!A:A,"Pendente")</f>
        <v>Pendente</v>
      </c>
      <c r="P54" t="str">
        <f>_xlfn.XLOOKUP(relatorio[[#This Row],[Nome PJ Emitente]],Material!A:A,Material!B:B,"Medicamento")</f>
        <v>Medicamento</v>
      </c>
      <c r="Q54">
        <f ca="1">IF(relatorio[[#This Row],[Natureza]]="Medicamento",_xlfn.XLOOKUP(relatorio[[#This Row],[EAN]],CadastroProd!U:U,CadastroProd!A:A," "),_xlfn.XLOOKUP(relatorio[[#This Row],['[Item'] Código]],CadastroProd!X:X,CadastroProd!A:A," "))</f>
        <v>1589</v>
      </c>
      <c r="R54">
        <f>IF(O54="Pendente",_xlfn.XLOOKUP(relatorio[[#This Row],[Número]],Relatório_CTE!A:A,Relatório_CTE!B:B,"Sem CTE")," ")</f>
        <v>6679</v>
      </c>
      <c r="S54" s="1">
        <f>IF(relatorio[[#This Row],[NFs Entrada - Winthor]]="Pendente",_xlfn.XLOOKUP(relatorio[[#This Row],[Número]],Relatório_CTE!A:A,Relatório_CTE!H:H,"Sem CTE")," ")</f>
        <v>45924</v>
      </c>
      <c r="T54" s="1" t="e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54" s="1" t="str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5" spans="1:21" x14ac:dyDescent="0.25">
      <c r="A55" t="s">
        <v>27</v>
      </c>
      <c r="B55" t="s">
        <v>18</v>
      </c>
      <c r="C55" t="s">
        <v>131</v>
      </c>
      <c r="D55">
        <v>17623</v>
      </c>
      <c r="E55" s="1">
        <v>45920</v>
      </c>
      <c r="F55">
        <v>105166.8</v>
      </c>
      <c r="G55" s="4" t="s">
        <v>132</v>
      </c>
      <c r="H55" t="s">
        <v>133</v>
      </c>
      <c r="I55" t="s">
        <v>134</v>
      </c>
      <c r="J55" s="1">
        <v>46446</v>
      </c>
      <c r="K55">
        <v>30</v>
      </c>
      <c r="L55" t="str">
        <f>_xlfn.XLOOKUP(relatorio[[#This Row],[Nome PJ Emitente]],De_Para!A:A,De_Para!C:C)</f>
        <v>Sanofi</v>
      </c>
      <c r="M55" s="5" cm="1">
        <f t="array" aca="1" ref="M55" ca="1">IF(LEFT(G55&amp;"",1)="0",
IFERROR(
VALUE(MID(G55&amp;"",_xlfn.AGGREGATE(15,6,ROW(INDIRECT("1:"&amp;LEN(G55&amp;"")))/(MID(G55&amp;"",ROW(INDIRECT("1:"&amp;LEN(G55&amp;""))),1)&lt;&gt;"0"),1),999)),
MID(G55&amp;"",_xlfn.AGGREGATE(15,6,ROW(INDIRECT("1:"&amp;LEN(G55&amp;"")))/(MID(G55&amp;"",ROW(INDIRECT("1:"&amp;LEN(G55&amp;""))),1)&lt;&gt;"0"),1),999)
),
IFERROR(VALUE(G55),G55))</f>
        <v>7891058003203</v>
      </c>
      <c r="N55" t="str">
        <f>TEXT(relatorio[[#This Row],[Data Emissão]],"mmm")</f>
        <v>set</v>
      </c>
      <c r="O55" t="str">
        <f>_xlfn.XLOOKUP(relatorio[[#This Row],[Número]],relatorio_Entrada_NF!A:A,relatorio_Entrada_NF!A:A,"Pendente")</f>
        <v>Pendente</v>
      </c>
      <c r="P55" t="str">
        <f>_xlfn.XLOOKUP(relatorio[[#This Row],[Nome PJ Emitente]],Material!A:A,Material!B:B,"Medicamento")</f>
        <v>Medicamento</v>
      </c>
      <c r="Q55">
        <f ca="1">IF(relatorio[[#This Row],[Natureza]]="Medicamento",_xlfn.XLOOKUP(relatorio[[#This Row],[EAN]],CadastroProd!U:U,CadastroProd!A:A," "),_xlfn.XLOOKUP(relatorio[[#This Row],['[Item'] Código]],CadastroProd!X:X,CadastroProd!A:A," "))</f>
        <v>1492</v>
      </c>
      <c r="R55">
        <f>IF(O55="Pendente",_xlfn.XLOOKUP(relatorio[[#This Row],[Número]],Relatório_CTE!A:A,Relatório_CTE!B:B,"Sem CTE")," ")</f>
        <v>801883</v>
      </c>
      <c r="S55" s="1">
        <f>IF(relatorio[[#This Row],[NFs Entrada - Winthor]]="Pendente",_xlfn.XLOOKUP(relatorio[[#This Row],[Número]],Relatório_CTE!A:A,Relatório_CTE!H:H,"Sem CTE")," ")</f>
        <v>45924</v>
      </c>
      <c r="T55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45936</v>
      </c>
      <c r="U55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56" spans="1:21" x14ac:dyDescent="0.25">
      <c r="A56" t="s">
        <v>27</v>
      </c>
      <c r="B56" t="s">
        <v>18</v>
      </c>
      <c r="C56" t="s">
        <v>131</v>
      </c>
      <c r="D56">
        <v>17623</v>
      </c>
      <c r="E56" s="1">
        <v>45920</v>
      </c>
      <c r="F56">
        <v>105166.8</v>
      </c>
      <c r="G56" s="4" t="s">
        <v>135</v>
      </c>
      <c r="H56" t="s">
        <v>136</v>
      </c>
      <c r="I56" t="s">
        <v>137</v>
      </c>
      <c r="J56" s="1">
        <v>46387</v>
      </c>
      <c r="K56">
        <v>180</v>
      </c>
      <c r="L56" t="str">
        <f>_xlfn.XLOOKUP(relatorio[[#This Row],[Nome PJ Emitente]],De_Para!A:A,De_Para!C:C)</f>
        <v>Sanofi</v>
      </c>
      <c r="M56" s="5" cm="1">
        <f t="array" aca="1" ref="M56" ca="1">IF(LEFT(G56&amp;"",1)="0",
IFERROR(
VALUE(MID(G56&amp;"",_xlfn.AGGREGATE(15,6,ROW(INDIRECT("1:"&amp;LEN(G56&amp;"")))/(MID(G56&amp;"",ROW(INDIRECT("1:"&amp;LEN(G56&amp;""))),1)&lt;&gt;"0"),1),999)),
MID(G56&amp;"",_xlfn.AGGREGATE(15,6,ROW(INDIRECT("1:"&amp;LEN(G56&amp;"")))/(MID(G56&amp;"",ROW(INDIRECT("1:"&amp;LEN(G56&amp;""))),1)&lt;&gt;"0"),1),999)
),
IFERROR(VALUE(G56),G56))</f>
        <v>7896070605268</v>
      </c>
      <c r="N56" t="str">
        <f>TEXT(relatorio[[#This Row],[Data Emissão]],"mmm")</f>
        <v>set</v>
      </c>
      <c r="O56" t="str">
        <f>_xlfn.XLOOKUP(relatorio[[#This Row],[Número]],relatorio_Entrada_NF!A:A,relatorio_Entrada_NF!A:A,"Pendente")</f>
        <v>Pendente</v>
      </c>
      <c r="P56" t="str">
        <f>_xlfn.XLOOKUP(relatorio[[#This Row],[Nome PJ Emitente]],Material!A:A,Material!B:B,"Medicamento")</f>
        <v>Medicamento</v>
      </c>
      <c r="Q56">
        <f ca="1">IF(relatorio[[#This Row],[Natureza]]="Medicamento",_xlfn.XLOOKUP(relatorio[[#This Row],[EAN]],CadastroProd!U:U,CadastroProd!A:A," "),_xlfn.XLOOKUP(relatorio[[#This Row],['[Item'] Código]],CadastroProd!X:X,CadastroProd!A:A," "))</f>
        <v>1493</v>
      </c>
      <c r="R56">
        <f>IF(O56="Pendente",_xlfn.XLOOKUP(relatorio[[#This Row],[Número]],Relatório_CTE!A:A,Relatório_CTE!B:B,"Sem CTE")," ")</f>
        <v>801883</v>
      </c>
      <c r="S56" s="1">
        <f>IF(relatorio[[#This Row],[NFs Entrada - Winthor]]="Pendente",_xlfn.XLOOKUP(relatorio[[#This Row],[Número]],Relatório_CTE!A:A,Relatório_CTE!H:H,"Sem CTE")," ")</f>
        <v>45924</v>
      </c>
      <c r="T56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45937</v>
      </c>
      <c r="U56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45937</v>
      </c>
    </row>
    <row r="57" spans="1:21" x14ac:dyDescent="0.25">
      <c r="A57" t="s">
        <v>27</v>
      </c>
      <c r="B57" t="s">
        <v>18</v>
      </c>
      <c r="C57" t="s">
        <v>131</v>
      </c>
      <c r="D57">
        <v>17623</v>
      </c>
      <c r="E57" s="1">
        <v>45920</v>
      </c>
      <c r="F57">
        <v>105166.8</v>
      </c>
      <c r="G57" s="4" t="s">
        <v>138</v>
      </c>
      <c r="H57" t="s">
        <v>139</v>
      </c>
      <c r="I57" t="s">
        <v>140</v>
      </c>
      <c r="J57" s="1">
        <v>46295</v>
      </c>
      <c r="K57">
        <v>105</v>
      </c>
      <c r="L57" t="str">
        <f>_xlfn.XLOOKUP(relatorio[[#This Row],[Nome PJ Emitente]],De_Para!A:A,De_Para!C:C)</f>
        <v>Sanofi</v>
      </c>
      <c r="M57" s="5" cm="1">
        <f t="array" aca="1" ref="M57" ca="1">IF(LEFT(G57&amp;"",1)="0",
IFERROR(
VALUE(MID(G57&amp;"",_xlfn.AGGREGATE(15,6,ROW(INDIRECT("1:"&amp;LEN(G57&amp;"")))/(MID(G57&amp;"",ROW(INDIRECT("1:"&amp;LEN(G57&amp;""))),1)&lt;&gt;"0"),1),999)),
MID(G57&amp;"",_xlfn.AGGREGATE(15,6,ROW(INDIRECT("1:"&amp;LEN(G57&amp;"")))/(MID(G57&amp;"",ROW(INDIRECT("1:"&amp;LEN(G57&amp;""))),1)&lt;&gt;"0"),1),999)
),
IFERROR(VALUE(G57),G57))</f>
        <v>7891058003241</v>
      </c>
      <c r="N57" t="str">
        <f>TEXT(relatorio[[#This Row],[Data Emissão]],"mmm")</f>
        <v>set</v>
      </c>
      <c r="O57" t="str">
        <f>_xlfn.XLOOKUP(relatorio[[#This Row],[Número]],relatorio_Entrada_NF!A:A,relatorio_Entrada_NF!A:A,"Pendente")</f>
        <v>Pendente</v>
      </c>
      <c r="P57" t="str">
        <f>_xlfn.XLOOKUP(relatorio[[#This Row],[Nome PJ Emitente]],Material!A:A,Material!B:B,"Medicamento")</f>
        <v>Medicamento</v>
      </c>
      <c r="Q57">
        <f ca="1">IF(relatorio[[#This Row],[Natureza]]="Medicamento",_xlfn.XLOOKUP(relatorio[[#This Row],[EAN]],CadastroProd!U:U,CadastroProd!A:A," "),_xlfn.XLOOKUP(relatorio[[#This Row],['[Item'] Código]],CadastroProd!X:X,CadastroProd!A:A," "))</f>
        <v>1494</v>
      </c>
      <c r="R57">
        <f>IF(O57="Pendente",_xlfn.XLOOKUP(relatorio[[#This Row],[Número]],Relatório_CTE!A:A,Relatório_CTE!B:B,"Sem CTE")," ")</f>
        <v>801883</v>
      </c>
      <c r="S57" s="1">
        <f>IF(relatorio[[#This Row],[NFs Entrada - Winthor]]="Pendente",_xlfn.XLOOKUP(relatorio[[#This Row],[Número]],Relatório_CTE!A:A,Relatório_CTE!H:H,"Sem CTE")," ")</f>
        <v>45924</v>
      </c>
      <c r="T57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45937</v>
      </c>
      <c r="U57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45937</v>
      </c>
    </row>
    <row r="58" spans="1:21" x14ac:dyDescent="0.25">
      <c r="A58" t="s">
        <v>27</v>
      </c>
      <c r="B58" t="s">
        <v>18</v>
      </c>
      <c r="C58" t="s">
        <v>131</v>
      </c>
      <c r="D58">
        <v>17623</v>
      </c>
      <c r="E58" s="1">
        <v>45920</v>
      </c>
      <c r="F58">
        <v>105166.8</v>
      </c>
      <c r="G58" s="4" t="s">
        <v>141</v>
      </c>
      <c r="H58" t="s">
        <v>142</v>
      </c>
      <c r="I58" t="s">
        <v>143</v>
      </c>
      <c r="J58" s="1">
        <v>46446</v>
      </c>
      <c r="K58">
        <v>18</v>
      </c>
      <c r="L58" t="str">
        <f>_xlfn.XLOOKUP(relatorio[[#This Row],[Nome PJ Emitente]],De_Para!A:A,De_Para!C:C)</f>
        <v>Sanofi</v>
      </c>
      <c r="M58" s="5" cm="1">
        <f t="array" aca="1" ref="M58" ca="1">IF(LEFT(G58&amp;"",1)="0",
IFERROR(
VALUE(MID(G58&amp;"",_xlfn.AGGREGATE(15,6,ROW(INDIRECT("1:"&amp;LEN(G58&amp;"")))/(MID(G58&amp;"",ROW(INDIRECT("1:"&amp;LEN(G58&amp;""))),1)&lt;&gt;"0"),1),999)),
MID(G58&amp;"",_xlfn.AGGREGATE(15,6,ROW(INDIRECT("1:"&amp;LEN(G58&amp;"")))/(MID(G58&amp;"",ROW(INDIRECT("1:"&amp;LEN(G58&amp;""))),1)&lt;&gt;"0"),1),999)
),
IFERROR(VALUE(G58),G58))</f>
        <v>7891058001070</v>
      </c>
      <c r="N58" t="str">
        <f>TEXT(relatorio[[#This Row],[Data Emissão]],"mmm")</f>
        <v>set</v>
      </c>
      <c r="O58" t="str">
        <f>_xlfn.XLOOKUP(relatorio[[#This Row],[Número]],relatorio_Entrada_NF!A:A,relatorio_Entrada_NF!A:A,"Pendente")</f>
        <v>Pendente</v>
      </c>
      <c r="P58" t="str">
        <f>_xlfn.XLOOKUP(relatorio[[#This Row],[Nome PJ Emitente]],Material!A:A,Material!B:B,"Medicamento")</f>
        <v>Medicamento</v>
      </c>
      <c r="Q58">
        <f ca="1">IF(relatorio[[#This Row],[Natureza]]="Medicamento",_xlfn.XLOOKUP(relatorio[[#This Row],[EAN]],CadastroProd!U:U,CadastroProd!A:A," "),_xlfn.XLOOKUP(relatorio[[#This Row],['[Item'] Código]],CadastroProd!X:X,CadastroProd!A:A," "))</f>
        <v>2618</v>
      </c>
      <c r="R58">
        <f>IF(O58="Pendente",_xlfn.XLOOKUP(relatorio[[#This Row],[Número]],Relatório_CTE!A:A,Relatório_CTE!B:B,"Sem CTE")," ")</f>
        <v>801883</v>
      </c>
      <c r="S58" s="1">
        <f>IF(relatorio[[#This Row],[NFs Entrada - Winthor]]="Pendente",_xlfn.XLOOKUP(relatorio[[#This Row],[Número]],Relatório_CTE!A:A,Relatório_CTE!H:H,"Sem CTE")," ")</f>
        <v>45924</v>
      </c>
      <c r="T58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45937</v>
      </c>
      <c r="U58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45937</v>
      </c>
    </row>
    <row r="59" spans="1:21" x14ac:dyDescent="0.25">
      <c r="A59" t="s">
        <v>11</v>
      </c>
      <c r="B59" t="s">
        <v>46</v>
      </c>
      <c r="C59" t="s">
        <v>13</v>
      </c>
      <c r="D59">
        <v>514761</v>
      </c>
      <c r="E59" s="1">
        <v>45920</v>
      </c>
      <c r="F59">
        <v>14845.2</v>
      </c>
      <c r="G59" s="4" t="s">
        <v>144</v>
      </c>
      <c r="H59" t="s">
        <v>145</v>
      </c>
      <c r="I59" t="s">
        <v>146</v>
      </c>
      <c r="J59" s="1">
        <v>46549</v>
      </c>
      <c r="K59">
        <v>240</v>
      </c>
      <c r="L59" t="str">
        <f>_xlfn.XLOOKUP(relatorio[[#This Row],[Nome PJ Emitente]],De_Para!A:A,De_Para!C:C)</f>
        <v>3M</v>
      </c>
      <c r="M59" s="5" cm="1">
        <f t="array" aca="1" ref="M59" ca="1">IF(LEFT(G59&amp;"",1)="0",
IFERROR(
VALUE(MID(G59&amp;"",_xlfn.AGGREGATE(15,6,ROW(INDIRECT("1:"&amp;LEN(G59&amp;"")))/(MID(G59&amp;"",ROW(INDIRECT("1:"&amp;LEN(G59&amp;""))),1)&lt;&gt;"0"),1),999)),
MID(G59&amp;"",_xlfn.AGGREGATE(15,6,ROW(INDIRECT("1:"&amp;LEN(G59&amp;"")))/(MID(G59&amp;"",ROW(INDIRECT("1:"&amp;LEN(G59&amp;""))),1)&lt;&gt;"0"),1),999)
),
IFERROR(VALUE(G59),G59))</f>
        <v>7891040080939</v>
      </c>
      <c r="N59" t="str">
        <f>TEXT(relatorio[[#This Row],[Data Emissão]],"mmm")</f>
        <v>set</v>
      </c>
      <c r="O59" t="str">
        <f>_xlfn.XLOOKUP(relatorio[[#This Row],[Número]],relatorio_Entrada_NF!A:A,relatorio_Entrada_NF!A:A,"Pendente")</f>
        <v>Pendente</v>
      </c>
      <c r="P59" t="str">
        <f>_xlfn.XLOOKUP(relatorio[[#This Row],[Nome PJ Emitente]],Material!A:A,Material!B:B,"Medicamento")</f>
        <v>Material</v>
      </c>
      <c r="Q59">
        <f>IF(relatorio[[#This Row],[Natureza]]="Medicamento",_xlfn.XLOOKUP(relatorio[[#This Row],[EAN]],CadastroProd!U:U,CadastroProd!A:A," "),_xlfn.XLOOKUP(relatorio[[#This Row],['[Item'] Código]],CadastroProd!X:X,CadastroProd!A:A," "))</f>
        <v>2283</v>
      </c>
      <c r="R59">
        <f>IF(O59="Pendente",_xlfn.XLOOKUP(relatorio[[#This Row],[Número]],Relatório_CTE!A:A,Relatório_CTE!B:B,"Sem CTE")," ")</f>
        <v>170262</v>
      </c>
      <c r="S59" s="1">
        <f>IF(relatorio[[#This Row],[NFs Entrada - Winthor]]="Pendente",_xlfn.XLOOKUP(relatorio[[#This Row],[Número]],Relatório_CTE!A:A,Relatório_CTE!H:H,"Sem CTE")," ")</f>
        <v>45922</v>
      </c>
      <c r="T5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45938</v>
      </c>
      <c r="U5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45938</v>
      </c>
    </row>
    <row r="60" spans="1:21" x14ac:dyDescent="0.25">
      <c r="A60" t="s">
        <v>11</v>
      </c>
      <c r="B60" t="s">
        <v>46</v>
      </c>
      <c r="C60" t="s">
        <v>13</v>
      </c>
      <c r="D60">
        <v>514761</v>
      </c>
      <c r="E60" s="1">
        <v>45920</v>
      </c>
      <c r="F60">
        <v>14845.2</v>
      </c>
      <c r="G60" s="4" t="s">
        <v>147</v>
      </c>
      <c r="H60" t="s">
        <v>148</v>
      </c>
      <c r="I60" t="s">
        <v>149</v>
      </c>
      <c r="J60" s="1">
        <v>46407</v>
      </c>
      <c r="K60">
        <v>10</v>
      </c>
      <c r="L60" t="str">
        <f>_xlfn.XLOOKUP(relatorio[[#This Row],[Nome PJ Emitente]],De_Para!A:A,De_Para!C:C)</f>
        <v>3M</v>
      </c>
      <c r="M60" s="5" cm="1">
        <f t="array" aca="1" ref="M60" ca="1">IF(LEFT(G60&amp;"",1)="0",
IFERROR(
VALUE(MID(G60&amp;"",_xlfn.AGGREGATE(15,6,ROW(INDIRECT("1:"&amp;LEN(G60&amp;"")))/(MID(G60&amp;"",ROW(INDIRECT("1:"&amp;LEN(G60&amp;""))),1)&lt;&gt;"0"),1),999)),
MID(G60&amp;"",_xlfn.AGGREGATE(15,6,ROW(INDIRECT("1:"&amp;LEN(G60&amp;"")))/(MID(G60&amp;"",ROW(INDIRECT("1:"&amp;LEN(G60&amp;""))),1)&lt;&gt;"0"),1),999)
),
IFERROR(VALUE(G60),G60))</f>
        <v>7891040326686</v>
      </c>
      <c r="N60" t="str">
        <f>TEXT(relatorio[[#This Row],[Data Emissão]],"mmm")</f>
        <v>set</v>
      </c>
      <c r="O60" t="str">
        <f>_xlfn.XLOOKUP(relatorio[[#This Row],[Número]],relatorio_Entrada_NF!A:A,relatorio_Entrada_NF!A:A,"Pendente")</f>
        <v>Pendente</v>
      </c>
      <c r="P60" t="str">
        <f>_xlfn.XLOOKUP(relatorio[[#This Row],[Nome PJ Emitente]],Material!A:A,Material!B:B,"Medicamento")</f>
        <v>Material</v>
      </c>
      <c r="Q60">
        <f>IF(relatorio[[#This Row],[Natureza]]="Medicamento",_xlfn.XLOOKUP(relatorio[[#This Row],[EAN]],CadastroProd!U:U,CadastroProd!A:A," "),_xlfn.XLOOKUP(relatorio[[#This Row],['[Item'] Código]],CadastroProd!X:X,CadastroProd!A:A," "))</f>
        <v>2320</v>
      </c>
      <c r="R60">
        <f>IF(O60="Pendente",_xlfn.XLOOKUP(relatorio[[#This Row],[Número]],Relatório_CTE!A:A,Relatório_CTE!B:B,"Sem CTE")," ")</f>
        <v>170262</v>
      </c>
      <c r="S60" s="1">
        <f>IF(relatorio[[#This Row],[NFs Entrada - Winthor]]="Pendente",_xlfn.XLOOKUP(relatorio[[#This Row],[Número]],Relatório_CTE!A:A,Relatório_CTE!H:H,"Sem CTE")," ")</f>
        <v>45922</v>
      </c>
      <c r="T6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45939</v>
      </c>
      <c r="U6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45939</v>
      </c>
    </row>
    <row r="61" spans="1:21" x14ac:dyDescent="0.25">
      <c r="A61" t="s">
        <v>11</v>
      </c>
      <c r="B61" t="s">
        <v>46</v>
      </c>
      <c r="C61" t="s">
        <v>13</v>
      </c>
      <c r="D61">
        <v>514762</v>
      </c>
      <c r="E61" s="1">
        <v>45920</v>
      </c>
      <c r="F61">
        <v>1468.8</v>
      </c>
      <c r="G61" s="4" t="s">
        <v>150</v>
      </c>
      <c r="H61" t="s">
        <v>151</v>
      </c>
      <c r="I61" t="s">
        <v>152</v>
      </c>
      <c r="J61" s="1">
        <v>46507</v>
      </c>
      <c r="K61">
        <v>240</v>
      </c>
      <c r="L61" t="str">
        <f>_xlfn.XLOOKUP(relatorio[[#This Row],[Nome PJ Emitente]],De_Para!A:A,De_Para!C:C)</f>
        <v>3M</v>
      </c>
      <c r="M61" s="5" cm="1">
        <f t="array" aca="1" ref="M61" ca="1">IF(LEFT(G61&amp;"",1)="0",
IFERROR(
VALUE(MID(G61&amp;"",_xlfn.AGGREGATE(15,6,ROW(INDIRECT("1:"&amp;LEN(G61&amp;"")))/(MID(G61&amp;"",ROW(INDIRECT("1:"&amp;LEN(G61&amp;""))),1)&lt;&gt;"0"),1),999)),
MID(G61&amp;"",_xlfn.AGGREGATE(15,6,ROW(INDIRECT("1:"&amp;LEN(G61&amp;"")))/(MID(G61&amp;"",ROW(INDIRECT("1:"&amp;LEN(G61&amp;""))),1)&lt;&gt;"0"),1),999)
),
IFERROR(VALUE(G61),G61))</f>
        <v>7891040300181</v>
      </c>
      <c r="N61" t="str">
        <f>TEXT(relatorio[[#This Row],[Data Emissão]],"mmm")</f>
        <v>set</v>
      </c>
      <c r="O61" t="str">
        <f>_xlfn.XLOOKUP(relatorio[[#This Row],[Número]],relatorio_Entrada_NF!A:A,relatorio_Entrada_NF!A:A,"Pendente")</f>
        <v>Pendente</v>
      </c>
      <c r="P61" t="str">
        <f>_xlfn.XLOOKUP(relatorio[[#This Row],[Nome PJ Emitente]],Material!A:A,Material!B:B,"Medicamento")</f>
        <v>Material</v>
      </c>
      <c r="Q61">
        <f>IF(relatorio[[#This Row],[Natureza]]="Medicamento",_xlfn.XLOOKUP(relatorio[[#This Row],[EAN]],CadastroProd!U:U,CadastroProd!A:A," "),_xlfn.XLOOKUP(relatorio[[#This Row],['[Item'] Código]],CadastroProd!X:X,CadastroProd!A:A," "))</f>
        <v>2288</v>
      </c>
      <c r="R61">
        <f>IF(O61="Pendente",_xlfn.XLOOKUP(relatorio[[#This Row],[Número]],Relatório_CTE!A:A,Relatório_CTE!B:B,"Sem CTE")," ")</f>
        <v>170262</v>
      </c>
      <c r="S61" s="1">
        <f>IF(relatorio[[#This Row],[NFs Entrada - Winthor]]="Pendente",_xlfn.XLOOKUP(relatorio[[#This Row],[Número]],Relatório_CTE!A:A,Relatório_CTE!H:H,"Sem CTE")," ")</f>
        <v>45922</v>
      </c>
      <c r="T6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45936</v>
      </c>
      <c r="U6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62" spans="1:21" x14ac:dyDescent="0.25">
      <c r="A62" t="s">
        <v>11</v>
      </c>
      <c r="B62" t="s">
        <v>46</v>
      </c>
      <c r="C62" t="s">
        <v>13</v>
      </c>
      <c r="D62">
        <v>514763</v>
      </c>
      <c r="E62" s="1">
        <v>45920</v>
      </c>
      <c r="F62">
        <v>3921.6</v>
      </c>
      <c r="G62" s="4" t="s">
        <v>14</v>
      </c>
      <c r="H62" t="s">
        <v>15</v>
      </c>
      <c r="I62" t="s">
        <v>16</v>
      </c>
      <c r="J62" s="1">
        <v>46645</v>
      </c>
      <c r="K62">
        <v>60</v>
      </c>
      <c r="L62" t="str">
        <f>_xlfn.XLOOKUP(relatorio[[#This Row],[Nome PJ Emitente]],De_Para!A:A,De_Para!C:C)</f>
        <v>3M</v>
      </c>
      <c r="M62" s="5" cm="1">
        <f t="array" aca="1" ref="M62" ca="1">IF(LEFT(G62&amp;"",1)="0",
IFERROR(
VALUE(MID(G62&amp;"",_xlfn.AGGREGATE(15,6,ROW(INDIRECT("1:"&amp;LEN(G62&amp;"")))/(MID(G62&amp;"",ROW(INDIRECT("1:"&amp;LEN(G62&amp;""))),1)&lt;&gt;"0"),1),999)),
MID(G62&amp;"",_xlfn.AGGREGATE(15,6,ROW(INDIRECT("1:"&amp;LEN(G62&amp;"")))/(MID(G62&amp;"",ROW(INDIRECT("1:"&amp;LEN(G62&amp;""))),1)&lt;&gt;"0"),1),999)
),
IFERROR(VALUE(G62),G62))</f>
        <v>7891040118168</v>
      </c>
      <c r="N62" t="str">
        <f>TEXT(relatorio[[#This Row],[Data Emissão]],"mmm")</f>
        <v>set</v>
      </c>
      <c r="O62" t="str">
        <f>_xlfn.XLOOKUP(relatorio[[#This Row],[Número]],relatorio_Entrada_NF!A:A,relatorio_Entrada_NF!A:A,"Pendente")</f>
        <v>Pendente</v>
      </c>
      <c r="P62" t="str">
        <f>_xlfn.XLOOKUP(relatorio[[#This Row],[Nome PJ Emitente]],Material!A:A,Material!B:B,"Medicamento")</f>
        <v>Material</v>
      </c>
      <c r="Q62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62">
        <f>IF(O62="Pendente",_xlfn.XLOOKUP(relatorio[[#This Row],[Número]],Relatório_CTE!A:A,Relatório_CTE!B:B,"Sem CTE")," ")</f>
        <v>170262</v>
      </c>
      <c r="S62" s="1">
        <f>IF(relatorio[[#This Row],[NFs Entrada - Winthor]]="Pendente",_xlfn.XLOOKUP(relatorio[[#This Row],[Número]],Relatório_CTE!A:A,Relatório_CTE!H:H,"Sem CTE")," ")</f>
        <v>45922</v>
      </c>
      <c r="T6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45938</v>
      </c>
      <c r="U6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45938</v>
      </c>
    </row>
    <row r="63" spans="1:21" x14ac:dyDescent="0.25">
      <c r="A63" t="s">
        <v>11</v>
      </c>
      <c r="B63" t="s">
        <v>46</v>
      </c>
      <c r="C63" t="s">
        <v>13</v>
      </c>
      <c r="D63">
        <v>514764</v>
      </c>
      <c r="E63" s="1">
        <v>45920</v>
      </c>
      <c r="F63">
        <v>80262.080000000002</v>
      </c>
      <c r="G63" s="4" t="s">
        <v>14</v>
      </c>
      <c r="H63" t="s">
        <v>15</v>
      </c>
      <c r="I63" t="s">
        <v>16</v>
      </c>
      <c r="J63" s="1">
        <v>46645</v>
      </c>
      <c r="K63">
        <v>1228</v>
      </c>
      <c r="L63" t="str">
        <f>_xlfn.XLOOKUP(relatorio[[#This Row],[Nome PJ Emitente]],De_Para!A:A,De_Para!C:C)</f>
        <v>3M</v>
      </c>
      <c r="M63" s="5" cm="1">
        <f t="array" aca="1" ref="M63" ca="1">IF(LEFT(G63&amp;"",1)="0",
IFERROR(
VALUE(MID(G63&amp;"",_xlfn.AGGREGATE(15,6,ROW(INDIRECT("1:"&amp;LEN(G63&amp;"")))/(MID(G63&amp;"",ROW(INDIRECT("1:"&amp;LEN(G63&amp;""))),1)&lt;&gt;"0"),1),999)),
MID(G63&amp;"",_xlfn.AGGREGATE(15,6,ROW(INDIRECT("1:"&amp;LEN(G63&amp;"")))/(MID(G63&amp;"",ROW(INDIRECT("1:"&amp;LEN(G63&amp;""))),1)&lt;&gt;"0"),1),999)
),
IFERROR(VALUE(G63),G63))</f>
        <v>7891040118168</v>
      </c>
      <c r="N63" t="str">
        <f>TEXT(relatorio[[#This Row],[Data Emissão]],"mmm")</f>
        <v>set</v>
      </c>
      <c r="O63" t="str">
        <f>_xlfn.XLOOKUP(relatorio[[#This Row],[Número]],relatorio_Entrada_NF!A:A,relatorio_Entrada_NF!A:A,"Pendente")</f>
        <v>Pendente</v>
      </c>
      <c r="P63" t="str">
        <f>_xlfn.XLOOKUP(relatorio[[#This Row],[Nome PJ Emitente]],Material!A:A,Material!B:B,"Medicamento")</f>
        <v>Material</v>
      </c>
      <c r="Q63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63">
        <f>IF(O63="Pendente",_xlfn.XLOOKUP(relatorio[[#This Row],[Número]],Relatório_CTE!A:A,Relatório_CTE!B:B,"Sem CTE")," ")</f>
        <v>170262</v>
      </c>
      <c r="S63" s="1">
        <f>IF(relatorio[[#This Row],[NFs Entrada - Winthor]]="Pendente",_xlfn.XLOOKUP(relatorio[[#This Row],[Número]],Relatório_CTE!A:A,Relatório_CTE!H:H,"Sem CTE")," ")</f>
        <v>45922</v>
      </c>
      <c r="T6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45938</v>
      </c>
      <c r="U6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45938</v>
      </c>
    </row>
    <row r="64" spans="1:21" x14ac:dyDescent="0.25">
      <c r="A64" t="s">
        <v>11</v>
      </c>
      <c r="B64" t="s">
        <v>46</v>
      </c>
      <c r="C64" t="s">
        <v>13</v>
      </c>
      <c r="D64">
        <v>514765</v>
      </c>
      <c r="E64" s="1">
        <v>45920</v>
      </c>
      <c r="F64">
        <v>2960</v>
      </c>
      <c r="G64" s="4" t="s">
        <v>14</v>
      </c>
      <c r="H64" t="s">
        <v>15</v>
      </c>
      <c r="I64" t="s">
        <v>16</v>
      </c>
      <c r="J64" s="1">
        <v>46645</v>
      </c>
      <c r="K64">
        <v>32</v>
      </c>
      <c r="L64" t="str">
        <f>_xlfn.XLOOKUP(relatorio[[#This Row],[Nome PJ Emitente]],De_Para!A:A,De_Para!C:C)</f>
        <v>3M</v>
      </c>
      <c r="M64" s="5" cm="1">
        <f t="array" aca="1" ref="M64" ca="1">IF(LEFT(G64&amp;"",1)="0",
IFERROR(
VALUE(MID(G64&amp;"",_xlfn.AGGREGATE(15,6,ROW(INDIRECT("1:"&amp;LEN(G64&amp;"")))/(MID(G64&amp;"",ROW(INDIRECT("1:"&amp;LEN(G64&amp;""))),1)&lt;&gt;"0"),1),999)),
MID(G64&amp;"",_xlfn.AGGREGATE(15,6,ROW(INDIRECT("1:"&amp;LEN(G64&amp;"")))/(MID(G64&amp;"",ROW(INDIRECT("1:"&amp;LEN(G64&amp;""))),1)&lt;&gt;"0"),1),999)
),
IFERROR(VALUE(G64),G64))</f>
        <v>7891040118168</v>
      </c>
      <c r="N64" t="str">
        <f>TEXT(relatorio[[#This Row],[Data Emissão]],"mmm")</f>
        <v>set</v>
      </c>
      <c r="O64" t="str">
        <f>_xlfn.XLOOKUP(relatorio[[#This Row],[Número]],relatorio_Entrada_NF!A:A,relatorio_Entrada_NF!A:A,"Pendente")</f>
        <v>Pendente</v>
      </c>
      <c r="P64" t="str">
        <f>_xlfn.XLOOKUP(relatorio[[#This Row],[Nome PJ Emitente]],Material!A:A,Material!B:B,"Medicamento")</f>
        <v>Material</v>
      </c>
      <c r="Q64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64">
        <f>IF(O64="Pendente",_xlfn.XLOOKUP(relatorio[[#This Row],[Número]],Relatório_CTE!A:A,Relatório_CTE!B:B,"Sem CTE")," ")</f>
        <v>170262</v>
      </c>
      <c r="S64" s="1">
        <f>IF(relatorio[[#This Row],[NFs Entrada - Winthor]]="Pendente",_xlfn.XLOOKUP(relatorio[[#This Row],[Número]],Relatório_CTE!A:A,Relatório_CTE!H:H,"Sem CTE")," ")</f>
        <v>45922</v>
      </c>
      <c r="T6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45938</v>
      </c>
      <c r="U6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45938</v>
      </c>
    </row>
    <row r="65" spans="1:21" x14ac:dyDescent="0.25">
      <c r="A65" t="s">
        <v>11</v>
      </c>
      <c r="B65" t="s">
        <v>46</v>
      </c>
      <c r="C65" t="s">
        <v>13</v>
      </c>
      <c r="D65">
        <v>514766</v>
      </c>
      <c r="E65" s="1">
        <v>45920</v>
      </c>
      <c r="F65">
        <v>13839.56</v>
      </c>
      <c r="G65" s="4" t="s">
        <v>14</v>
      </c>
      <c r="H65" t="s">
        <v>15</v>
      </c>
      <c r="I65" t="s">
        <v>16</v>
      </c>
      <c r="J65" s="1">
        <v>46645</v>
      </c>
      <c r="K65">
        <v>196</v>
      </c>
      <c r="L65" t="str">
        <f>_xlfn.XLOOKUP(relatorio[[#This Row],[Nome PJ Emitente]],De_Para!A:A,De_Para!C:C)</f>
        <v>3M</v>
      </c>
      <c r="M65" s="5" cm="1">
        <f t="array" aca="1" ref="M65" ca="1">IF(LEFT(G65&amp;"",1)="0",
IFERROR(
VALUE(MID(G65&amp;"",_xlfn.AGGREGATE(15,6,ROW(INDIRECT("1:"&amp;LEN(G65&amp;"")))/(MID(G65&amp;"",ROW(INDIRECT("1:"&amp;LEN(G65&amp;""))),1)&lt;&gt;"0"),1),999)),
MID(G65&amp;"",_xlfn.AGGREGATE(15,6,ROW(INDIRECT("1:"&amp;LEN(G65&amp;"")))/(MID(G65&amp;"",ROW(INDIRECT("1:"&amp;LEN(G65&amp;""))),1)&lt;&gt;"0"),1),999)
),
IFERROR(VALUE(G65),G65))</f>
        <v>7891040118168</v>
      </c>
      <c r="N65" t="str">
        <f>TEXT(relatorio[[#This Row],[Data Emissão]],"mmm")</f>
        <v>set</v>
      </c>
      <c r="O65" t="str">
        <f>_xlfn.XLOOKUP(relatorio[[#This Row],[Número]],relatorio_Entrada_NF!A:A,relatorio_Entrada_NF!A:A,"Pendente")</f>
        <v>Pendente</v>
      </c>
      <c r="P65" t="str">
        <f>_xlfn.XLOOKUP(relatorio[[#This Row],[Nome PJ Emitente]],Material!A:A,Material!B:B,"Medicamento")</f>
        <v>Material</v>
      </c>
      <c r="Q65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65">
        <f>IF(O65="Pendente",_xlfn.XLOOKUP(relatorio[[#This Row],[Número]],Relatório_CTE!A:A,Relatório_CTE!B:B,"Sem CTE")," ")</f>
        <v>170262</v>
      </c>
      <c r="S65" s="1">
        <f>IF(relatorio[[#This Row],[NFs Entrada - Winthor]]="Pendente",_xlfn.XLOOKUP(relatorio[[#This Row],[Número]],Relatório_CTE!A:A,Relatório_CTE!H:H,"Sem CTE")," ")</f>
        <v>45922</v>
      </c>
      <c r="T6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45938</v>
      </c>
      <c r="U6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45938</v>
      </c>
    </row>
    <row r="66" spans="1:21" x14ac:dyDescent="0.25">
      <c r="A66" t="s">
        <v>11</v>
      </c>
      <c r="B66" t="s">
        <v>46</v>
      </c>
      <c r="C66" t="s">
        <v>13</v>
      </c>
      <c r="D66">
        <v>514767</v>
      </c>
      <c r="E66" s="1">
        <v>45920</v>
      </c>
      <c r="F66">
        <v>4175.28</v>
      </c>
      <c r="G66" s="4" t="s">
        <v>122</v>
      </c>
      <c r="H66" t="s">
        <v>123</v>
      </c>
      <c r="I66" t="s">
        <v>124</v>
      </c>
      <c r="J66" s="1">
        <v>46916</v>
      </c>
      <c r="K66">
        <v>10</v>
      </c>
      <c r="L66" t="str">
        <f>_xlfn.XLOOKUP(relatorio[[#This Row],[Nome PJ Emitente]],De_Para!A:A,De_Para!C:C)</f>
        <v>3M</v>
      </c>
      <c r="M66" s="5" t="str" cm="1">
        <f t="array" aca="1" ref="M66" ca="1">IF(LEFT(G66&amp;"",1)="0",
IFERROR(
VALUE(MID(G66&amp;"",_xlfn.AGGREGATE(15,6,ROW(INDIRECT("1:"&amp;LEN(G66&amp;"")))/(MID(G66&amp;"",ROW(INDIRECT("1:"&amp;LEN(G66&amp;""))),1)&lt;&gt;"0"),1),999)),
MID(G66&amp;"",_xlfn.AGGREGATE(15,6,ROW(INDIRECT("1:"&amp;LEN(G66&amp;"")))/(MID(G66&amp;"",ROW(INDIRECT("1:"&amp;LEN(G66&amp;""))),1)&lt;&gt;"0"),1),999)
),
IFERROR(VALUE(G66),G66))</f>
        <v>SEM GTIN</v>
      </c>
      <c r="N66" t="str">
        <f>TEXT(relatorio[[#This Row],[Data Emissão]],"mmm")</f>
        <v>set</v>
      </c>
      <c r="O66" t="str">
        <f>_xlfn.XLOOKUP(relatorio[[#This Row],[Número]],relatorio_Entrada_NF!A:A,relatorio_Entrada_NF!A:A,"Pendente")</f>
        <v>Pendente</v>
      </c>
      <c r="P66" t="str">
        <f>_xlfn.XLOOKUP(relatorio[[#This Row],[Nome PJ Emitente]],Material!A:A,Material!B:B,"Medicamento")</f>
        <v>Material</v>
      </c>
      <c r="Q66">
        <f>IF(relatorio[[#This Row],[Natureza]]="Medicamento",_xlfn.XLOOKUP(relatorio[[#This Row],[EAN]],CadastroProd!U:U,CadastroProd!A:A," "),_xlfn.XLOOKUP(relatorio[[#This Row],['[Item'] Código]],CadastroProd!X:X,CadastroProd!A:A," "))</f>
        <v>2336</v>
      </c>
      <c r="R66">
        <f>IF(O66="Pendente",_xlfn.XLOOKUP(relatorio[[#This Row],[Número]],Relatório_CTE!A:A,Relatório_CTE!B:B,"Sem CTE")," ")</f>
        <v>170262</v>
      </c>
      <c r="S66" s="1">
        <f>IF(relatorio[[#This Row],[NFs Entrada - Winthor]]="Pendente",_xlfn.XLOOKUP(relatorio[[#This Row],[Número]],Relatório_CTE!A:A,Relatório_CTE!H:H,"Sem CTE")," ")</f>
        <v>45922</v>
      </c>
      <c r="T6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45937</v>
      </c>
      <c r="U6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45937</v>
      </c>
    </row>
    <row r="67" spans="1:21" x14ac:dyDescent="0.25">
      <c r="A67" t="s">
        <v>11</v>
      </c>
      <c r="B67" t="s">
        <v>46</v>
      </c>
      <c r="C67" t="s">
        <v>13</v>
      </c>
      <c r="D67">
        <v>514768</v>
      </c>
      <c r="E67" s="1">
        <v>45920</v>
      </c>
      <c r="F67">
        <v>417.53</v>
      </c>
      <c r="G67" s="4" t="s">
        <v>122</v>
      </c>
      <c r="H67" t="s">
        <v>123</v>
      </c>
      <c r="I67" t="s">
        <v>124</v>
      </c>
      <c r="J67" s="1">
        <v>46916</v>
      </c>
      <c r="K67">
        <v>1</v>
      </c>
      <c r="L67" t="str">
        <f>_xlfn.XLOOKUP(relatorio[[#This Row],[Nome PJ Emitente]],De_Para!A:A,De_Para!C:C)</f>
        <v>3M</v>
      </c>
      <c r="M67" s="5" t="str" cm="1">
        <f t="array" aca="1" ref="M67" ca="1">IF(LEFT(G67&amp;"",1)="0",
IFERROR(
VALUE(MID(G67&amp;"",_xlfn.AGGREGATE(15,6,ROW(INDIRECT("1:"&amp;LEN(G67&amp;"")))/(MID(G67&amp;"",ROW(INDIRECT("1:"&amp;LEN(G67&amp;""))),1)&lt;&gt;"0"),1),999)),
MID(G67&amp;"",_xlfn.AGGREGATE(15,6,ROW(INDIRECT("1:"&amp;LEN(G67&amp;"")))/(MID(G67&amp;"",ROW(INDIRECT("1:"&amp;LEN(G67&amp;""))),1)&lt;&gt;"0"),1),999)
),
IFERROR(VALUE(G67),G67))</f>
        <v>SEM GTIN</v>
      </c>
      <c r="N67" t="str">
        <f>TEXT(relatorio[[#This Row],[Data Emissão]],"mmm")</f>
        <v>set</v>
      </c>
      <c r="O67" t="str">
        <f>_xlfn.XLOOKUP(relatorio[[#This Row],[Número]],relatorio_Entrada_NF!A:A,relatorio_Entrada_NF!A:A,"Pendente")</f>
        <v>Pendente</v>
      </c>
      <c r="P67" t="str">
        <f>_xlfn.XLOOKUP(relatorio[[#This Row],[Nome PJ Emitente]],Material!A:A,Material!B:B,"Medicamento")</f>
        <v>Material</v>
      </c>
      <c r="Q67">
        <f>IF(relatorio[[#This Row],[Natureza]]="Medicamento",_xlfn.XLOOKUP(relatorio[[#This Row],[EAN]],CadastroProd!U:U,CadastroProd!A:A," "),_xlfn.XLOOKUP(relatorio[[#This Row],['[Item'] Código]],CadastroProd!X:X,CadastroProd!A:A," "))</f>
        <v>2336</v>
      </c>
      <c r="R67">
        <f>IF(O67="Pendente",_xlfn.XLOOKUP(relatorio[[#This Row],[Número]],Relatório_CTE!A:A,Relatório_CTE!B:B,"Sem CTE")," ")</f>
        <v>170262</v>
      </c>
      <c r="S67" s="1">
        <f>IF(relatorio[[#This Row],[NFs Entrada - Winthor]]="Pendente",_xlfn.XLOOKUP(relatorio[[#This Row],[Número]],Relatório_CTE!A:A,Relatório_CTE!H:H,"Sem CTE")," ")</f>
        <v>45922</v>
      </c>
      <c r="T6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45937</v>
      </c>
      <c r="U6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45937</v>
      </c>
    </row>
    <row r="68" spans="1:21" x14ac:dyDescent="0.25">
      <c r="A68" t="s">
        <v>11</v>
      </c>
      <c r="B68" t="s">
        <v>46</v>
      </c>
      <c r="C68" t="s">
        <v>13</v>
      </c>
      <c r="D68">
        <v>514769</v>
      </c>
      <c r="E68" s="1">
        <v>45920</v>
      </c>
      <c r="F68">
        <v>337.97</v>
      </c>
      <c r="G68" s="4" t="s">
        <v>122</v>
      </c>
      <c r="H68" t="s">
        <v>123</v>
      </c>
      <c r="I68" t="s">
        <v>124</v>
      </c>
      <c r="J68" s="1">
        <v>46916</v>
      </c>
      <c r="K68">
        <v>1</v>
      </c>
      <c r="L68" t="str">
        <f>_xlfn.XLOOKUP(relatorio[[#This Row],[Nome PJ Emitente]],De_Para!A:A,De_Para!C:C)</f>
        <v>3M</v>
      </c>
      <c r="M68" s="5" t="str" cm="1">
        <f t="array" aca="1" ref="M68" ca="1">IF(LEFT(G68&amp;"",1)="0",
IFERROR(
VALUE(MID(G68&amp;"",_xlfn.AGGREGATE(15,6,ROW(INDIRECT("1:"&amp;LEN(G68&amp;"")))/(MID(G68&amp;"",ROW(INDIRECT("1:"&amp;LEN(G68&amp;""))),1)&lt;&gt;"0"),1),999)),
MID(G68&amp;"",_xlfn.AGGREGATE(15,6,ROW(INDIRECT("1:"&amp;LEN(G68&amp;"")))/(MID(G68&amp;"",ROW(INDIRECT("1:"&amp;LEN(G68&amp;""))),1)&lt;&gt;"0"),1),999)
),
IFERROR(VALUE(G68),G68))</f>
        <v>SEM GTIN</v>
      </c>
      <c r="N68" t="str">
        <f>TEXT(relatorio[[#This Row],[Data Emissão]],"mmm")</f>
        <v>set</v>
      </c>
      <c r="O68" t="str">
        <f>_xlfn.XLOOKUP(relatorio[[#This Row],[Número]],relatorio_Entrada_NF!A:A,relatorio_Entrada_NF!A:A,"Pendente")</f>
        <v>Pendente</v>
      </c>
      <c r="P68" t="str">
        <f>_xlfn.XLOOKUP(relatorio[[#This Row],[Nome PJ Emitente]],Material!A:A,Material!B:B,"Medicamento")</f>
        <v>Material</v>
      </c>
      <c r="Q68">
        <f>IF(relatorio[[#This Row],[Natureza]]="Medicamento",_xlfn.XLOOKUP(relatorio[[#This Row],[EAN]],CadastroProd!U:U,CadastroProd!A:A," "),_xlfn.XLOOKUP(relatorio[[#This Row],['[Item'] Código]],CadastroProd!X:X,CadastroProd!A:A," "))</f>
        <v>2336</v>
      </c>
      <c r="R68">
        <f>IF(O68="Pendente",_xlfn.XLOOKUP(relatorio[[#This Row],[Número]],Relatório_CTE!A:A,Relatório_CTE!B:B,"Sem CTE")," ")</f>
        <v>170262</v>
      </c>
      <c r="S68" s="1">
        <f>IF(relatorio[[#This Row],[NFs Entrada - Winthor]]="Pendente",_xlfn.XLOOKUP(relatorio[[#This Row],[Número]],Relatório_CTE!A:A,Relatório_CTE!H:H,"Sem CTE")," ")</f>
        <v>45922</v>
      </c>
      <c r="T6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45937</v>
      </c>
      <c r="U6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45937</v>
      </c>
    </row>
    <row r="69" spans="1:21" x14ac:dyDescent="0.25">
      <c r="A69" t="s">
        <v>11</v>
      </c>
      <c r="B69" t="s">
        <v>46</v>
      </c>
      <c r="C69" t="s">
        <v>13</v>
      </c>
      <c r="D69">
        <v>514770</v>
      </c>
      <c r="E69" s="1">
        <v>45920</v>
      </c>
      <c r="F69">
        <v>1252.58</v>
      </c>
      <c r="G69" s="4" t="s">
        <v>122</v>
      </c>
      <c r="H69" t="s">
        <v>123</v>
      </c>
      <c r="I69" t="s">
        <v>124</v>
      </c>
      <c r="J69" s="1">
        <v>46916</v>
      </c>
      <c r="K69">
        <v>3</v>
      </c>
      <c r="L69" t="str">
        <f>_xlfn.XLOOKUP(relatorio[[#This Row],[Nome PJ Emitente]],De_Para!A:A,De_Para!C:C)</f>
        <v>3M</v>
      </c>
      <c r="M69" s="5" t="str" cm="1">
        <f t="array" aca="1" ref="M69" ca="1">IF(LEFT(G69&amp;"",1)="0",
IFERROR(
VALUE(MID(G69&amp;"",_xlfn.AGGREGATE(15,6,ROW(INDIRECT("1:"&amp;LEN(G69&amp;"")))/(MID(G69&amp;"",ROW(INDIRECT("1:"&amp;LEN(G69&amp;""))),1)&lt;&gt;"0"),1),999)),
MID(G69&amp;"",_xlfn.AGGREGATE(15,6,ROW(INDIRECT("1:"&amp;LEN(G69&amp;"")))/(MID(G69&amp;"",ROW(INDIRECT("1:"&amp;LEN(G69&amp;""))),1)&lt;&gt;"0"),1),999)
),
IFERROR(VALUE(G69),G69))</f>
        <v>SEM GTIN</v>
      </c>
      <c r="N69" t="str">
        <f>TEXT(relatorio[[#This Row],[Data Emissão]],"mmm")</f>
        <v>set</v>
      </c>
      <c r="O69" t="str">
        <f>_xlfn.XLOOKUP(relatorio[[#This Row],[Número]],relatorio_Entrada_NF!A:A,relatorio_Entrada_NF!A:A,"Pendente")</f>
        <v>Pendente</v>
      </c>
      <c r="P69" t="str">
        <f>_xlfn.XLOOKUP(relatorio[[#This Row],[Nome PJ Emitente]],Material!A:A,Material!B:B,"Medicamento")</f>
        <v>Material</v>
      </c>
      <c r="Q69">
        <f>IF(relatorio[[#This Row],[Natureza]]="Medicamento",_xlfn.XLOOKUP(relatorio[[#This Row],[EAN]],CadastroProd!U:U,CadastroProd!A:A," "),_xlfn.XLOOKUP(relatorio[[#This Row],['[Item'] Código]],CadastroProd!X:X,CadastroProd!A:A," "))</f>
        <v>2336</v>
      </c>
      <c r="R69">
        <f>IF(O69="Pendente",_xlfn.XLOOKUP(relatorio[[#This Row],[Número]],Relatório_CTE!A:A,Relatório_CTE!B:B,"Sem CTE")," ")</f>
        <v>170262</v>
      </c>
      <c r="S69" s="1">
        <f>IF(relatorio[[#This Row],[NFs Entrada - Winthor]]="Pendente",_xlfn.XLOOKUP(relatorio[[#This Row],[Número]],Relatório_CTE!A:A,Relatório_CTE!H:H,"Sem CTE")," ")</f>
        <v>45922</v>
      </c>
      <c r="T6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45937</v>
      </c>
      <c r="U6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45937</v>
      </c>
    </row>
    <row r="70" spans="1:21" x14ac:dyDescent="0.25">
      <c r="A70" t="s">
        <v>11</v>
      </c>
      <c r="B70" t="s">
        <v>46</v>
      </c>
      <c r="C70" t="s">
        <v>13</v>
      </c>
      <c r="D70">
        <v>514771</v>
      </c>
      <c r="E70" s="1">
        <v>45920</v>
      </c>
      <c r="F70">
        <v>1013.9</v>
      </c>
      <c r="G70" s="4" t="s">
        <v>122</v>
      </c>
      <c r="H70" t="s">
        <v>123</v>
      </c>
      <c r="I70" t="s">
        <v>124</v>
      </c>
      <c r="J70" s="1">
        <v>46916</v>
      </c>
      <c r="K70">
        <v>3</v>
      </c>
      <c r="L70" t="str">
        <f>_xlfn.XLOOKUP(relatorio[[#This Row],[Nome PJ Emitente]],De_Para!A:A,De_Para!C:C)</f>
        <v>3M</v>
      </c>
      <c r="M70" s="5" t="str" cm="1">
        <f t="array" aca="1" ref="M70" ca="1">IF(LEFT(G70&amp;"",1)="0",
IFERROR(
VALUE(MID(G70&amp;"",_xlfn.AGGREGATE(15,6,ROW(INDIRECT("1:"&amp;LEN(G70&amp;"")))/(MID(G70&amp;"",ROW(INDIRECT("1:"&amp;LEN(G70&amp;""))),1)&lt;&gt;"0"),1),999)),
MID(G70&amp;"",_xlfn.AGGREGATE(15,6,ROW(INDIRECT("1:"&amp;LEN(G70&amp;"")))/(MID(G70&amp;"",ROW(INDIRECT("1:"&amp;LEN(G70&amp;""))),1)&lt;&gt;"0"),1),999)
),
IFERROR(VALUE(G70),G70))</f>
        <v>SEM GTIN</v>
      </c>
      <c r="N70" t="str">
        <f>TEXT(relatorio[[#This Row],[Data Emissão]],"mmm")</f>
        <v>set</v>
      </c>
      <c r="O70" t="str">
        <f>_xlfn.XLOOKUP(relatorio[[#This Row],[Número]],relatorio_Entrada_NF!A:A,relatorio_Entrada_NF!A:A,"Pendente")</f>
        <v>Pendente</v>
      </c>
      <c r="P70" t="str">
        <f>_xlfn.XLOOKUP(relatorio[[#This Row],[Nome PJ Emitente]],Material!A:A,Material!B:B,"Medicamento")</f>
        <v>Material</v>
      </c>
      <c r="Q70">
        <f>IF(relatorio[[#This Row],[Natureza]]="Medicamento",_xlfn.XLOOKUP(relatorio[[#This Row],[EAN]],CadastroProd!U:U,CadastroProd!A:A," "),_xlfn.XLOOKUP(relatorio[[#This Row],['[Item'] Código]],CadastroProd!X:X,CadastroProd!A:A," "))</f>
        <v>2336</v>
      </c>
      <c r="R70">
        <f>IF(O70="Pendente",_xlfn.XLOOKUP(relatorio[[#This Row],[Número]],Relatório_CTE!A:A,Relatório_CTE!B:B,"Sem CTE")," ")</f>
        <v>170262</v>
      </c>
      <c r="S70" s="1">
        <f>IF(relatorio[[#This Row],[NFs Entrada - Winthor]]="Pendente",_xlfn.XLOOKUP(relatorio[[#This Row],[Número]],Relatório_CTE!A:A,Relatório_CTE!H:H,"Sem CTE")," ")</f>
        <v>45922</v>
      </c>
      <c r="T7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45937</v>
      </c>
      <c r="U7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45937</v>
      </c>
    </row>
    <row r="71" spans="1:21" x14ac:dyDescent="0.25">
      <c r="A71" t="s">
        <v>11</v>
      </c>
      <c r="B71" t="s">
        <v>46</v>
      </c>
      <c r="C71" t="s">
        <v>13</v>
      </c>
      <c r="D71">
        <v>514772</v>
      </c>
      <c r="E71" s="1">
        <v>45920</v>
      </c>
      <c r="F71">
        <v>8374.94</v>
      </c>
      <c r="G71" s="4" t="s">
        <v>122</v>
      </c>
      <c r="H71" t="s">
        <v>123</v>
      </c>
      <c r="I71" t="s">
        <v>124</v>
      </c>
      <c r="J71" s="1">
        <v>46916</v>
      </c>
      <c r="K71">
        <v>10</v>
      </c>
      <c r="L71" t="str">
        <f>_xlfn.XLOOKUP(relatorio[[#This Row],[Nome PJ Emitente]],De_Para!A:A,De_Para!C:C)</f>
        <v>3M</v>
      </c>
      <c r="M71" s="5" t="str" cm="1">
        <f t="array" aca="1" ref="M71" ca="1">IF(LEFT(G71&amp;"",1)="0",
IFERROR(
VALUE(MID(G71&amp;"",_xlfn.AGGREGATE(15,6,ROW(INDIRECT("1:"&amp;LEN(G71&amp;"")))/(MID(G71&amp;"",ROW(INDIRECT("1:"&amp;LEN(G71&amp;""))),1)&lt;&gt;"0"),1),999)),
MID(G71&amp;"",_xlfn.AGGREGATE(15,6,ROW(INDIRECT("1:"&amp;LEN(G71&amp;"")))/(MID(G71&amp;"",ROW(INDIRECT("1:"&amp;LEN(G71&amp;""))),1)&lt;&gt;"0"),1),999)
),
IFERROR(VALUE(G71),G71))</f>
        <v>SEM GTIN</v>
      </c>
      <c r="N71" t="str">
        <f>TEXT(relatorio[[#This Row],[Data Emissão]],"mmm")</f>
        <v>set</v>
      </c>
      <c r="O71" t="str">
        <f>_xlfn.XLOOKUP(relatorio[[#This Row],[Número]],relatorio_Entrada_NF!A:A,relatorio_Entrada_NF!A:A,"Pendente")</f>
        <v>Pendente</v>
      </c>
      <c r="P71" t="str">
        <f>_xlfn.XLOOKUP(relatorio[[#This Row],[Nome PJ Emitente]],Material!A:A,Material!B:B,"Medicamento")</f>
        <v>Material</v>
      </c>
      <c r="Q71">
        <f>IF(relatorio[[#This Row],[Natureza]]="Medicamento",_xlfn.XLOOKUP(relatorio[[#This Row],[EAN]],CadastroProd!U:U,CadastroProd!A:A," "),_xlfn.XLOOKUP(relatorio[[#This Row],['[Item'] Código]],CadastroProd!X:X,CadastroProd!A:A," "))</f>
        <v>2336</v>
      </c>
      <c r="R71">
        <f>IF(O71="Pendente",_xlfn.XLOOKUP(relatorio[[#This Row],[Número]],Relatório_CTE!A:A,Relatório_CTE!B:B,"Sem CTE")," ")</f>
        <v>170262</v>
      </c>
      <c r="S71" s="1">
        <f>IF(relatorio[[#This Row],[NFs Entrada - Winthor]]="Pendente",_xlfn.XLOOKUP(relatorio[[#This Row],[Número]],Relatório_CTE!A:A,Relatório_CTE!H:H,"Sem CTE")," ")</f>
        <v>45922</v>
      </c>
      <c r="T7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45937</v>
      </c>
      <c r="U7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45937</v>
      </c>
    </row>
    <row r="72" spans="1:21" x14ac:dyDescent="0.25">
      <c r="A72" t="s">
        <v>11</v>
      </c>
      <c r="B72" t="s">
        <v>46</v>
      </c>
      <c r="C72" t="s">
        <v>13</v>
      </c>
      <c r="D72">
        <v>514772</v>
      </c>
      <c r="E72" s="1">
        <v>45920</v>
      </c>
      <c r="F72">
        <v>8374.94</v>
      </c>
      <c r="G72" s="4" t="s">
        <v>153</v>
      </c>
      <c r="H72" t="s">
        <v>154</v>
      </c>
      <c r="I72" t="s">
        <v>155</v>
      </c>
      <c r="J72" s="1">
        <v>46904</v>
      </c>
      <c r="K72">
        <v>72</v>
      </c>
      <c r="L72" t="str">
        <f>_xlfn.XLOOKUP(relatorio[[#This Row],[Nome PJ Emitente]],De_Para!A:A,De_Para!C:C)</f>
        <v>3M</v>
      </c>
      <c r="M72" s="5" cm="1">
        <f t="array" aca="1" ref="M72" ca="1">IF(LEFT(G72&amp;"",1)="0",
IFERROR(
VALUE(MID(G72&amp;"",_xlfn.AGGREGATE(15,6,ROW(INDIRECT("1:"&amp;LEN(G72&amp;"")))/(MID(G72&amp;"",ROW(INDIRECT("1:"&amp;LEN(G72&amp;""))),1)&lt;&gt;"0"),1),999)),
MID(G72&amp;"",_xlfn.AGGREGATE(15,6,ROW(INDIRECT("1:"&amp;LEN(G72&amp;"")))/(MID(G72&amp;"",ROW(INDIRECT("1:"&amp;LEN(G72&amp;""))),1)&lt;&gt;"0"),1),999)
),
IFERROR(VALUE(G72),G72))</f>
        <v>7891040313211</v>
      </c>
      <c r="N72" t="str">
        <f>TEXT(relatorio[[#This Row],[Data Emissão]],"mmm")</f>
        <v>set</v>
      </c>
      <c r="O72" t="str">
        <f>_xlfn.XLOOKUP(relatorio[[#This Row],[Número]],relatorio_Entrada_NF!A:A,relatorio_Entrada_NF!A:A,"Pendente")</f>
        <v>Pendente</v>
      </c>
      <c r="P72" t="str">
        <f>_xlfn.XLOOKUP(relatorio[[#This Row],[Nome PJ Emitente]],Material!A:A,Material!B:B,"Medicamento")</f>
        <v>Material</v>
      </c>
      <c r="Q72">
        <f>IF(relatorio[[#This Row],[Natureza]]="Medicamento",_xlfn.XLOOKUP(relatorio[[#This Row],[EAN]],CadastroProd!U:U,CadastroProd!A:A," "),_xlfn.XLOOKUP(relatorio[[#This Row],['[Item'] Código]],CadastroProd!X:X,CadastroProd!A:A," "))</f>
        <v>2649</v>
      </c>
      <c r="R72">
        <f>IF(O72="Pendente",_xlfn.XLOOKUP(relatorio[[#This Row],[Número]],Relatório_CTE!A:A,Relatório_CTE!B:B,"Sem CTE")," ")</f>
        <v>170262</v>
      </c>
      <c r="S72" s="1">
        <f>IF(relatorio[[#This Row],[NFs Entrada - Winthor]]="Pendente",_xlfn.XLOOKUP(relatorio[[#This Row],[Número]],Relatório_CTE!A:A,Relatório_CTE!H:H,"Sem CTE")," ")</f>
        <v>45922</v>
      </c>
      <c r="T7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45941</v>
      </c>
      <c r="U7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45943</v>
      </c>
    </row>
    <row r="73" spans="1:21" x14ac:dyDescent="0.25">
      <c r="A73" t="s">
        <v>11</v>
      </c>
      <c r="B73" t="s">
        <v>46</v>
      </c>
      <c r="C73" t="s">
        <v>13</v>
      </c>
      <c r="D73">
        <v>514773</v>
      </c>
      <c r="E73" s="1">
        <v>45920</v>
      </c>
      <c r="F73">
        <v>47554.92</v>
      </c>
      <c r="G73" s="4" t="s">
        <v>156</v>
      </c>
      <c r="H73" t="s">
        <v>157</v>
      </c>
      <c r="I73" t="s">
        <v>158</v>
      </c>
      <c r="J73" s="1">
        <v>46562</v>
      </c>
      <c r="K73">
        <v>8</v>
      </c>
      <c r="L73" t="str">
        <f>_xlfn.XLOOKUP(relatorio[[#This Row],[Nome PJ Emitente]],De_Para!A:A,De_Para!C:C)</f>
        <v>3M</v>
      </c>
      <c r="M73" s="5" cm="1">
        <f t="array" aca="1" ref="M73" ca="1">IF(LEFT(G73&amp;"",1)="0",
IFERROR(
VALUE(MID(G73&amp;"",_xlfn.AGGREGATE(15,6,ROW(INDIRECT("1:"&amp;LEN(G73&amp;"")))/(MID(G73&amp;"",ROW(INDIRECT("1:"&amp;LEN(G73&amp;""))),1)&lt;&gt;"0"),1),999)),
MID(G73&amp;"",_xlfn.AGGREGATE(15,6,ROW(INDIRECT("1:"&amp;LEN(G73&amp;"")))/(MID(G73&amp;"",ROW(INDIRECT("1:"&amp;LEN(G73&amp;""))),1)&lt;&gt;"0"),1),999)
),
IFERROR(VALUE(G73),G73))</f>
        <v>30707387444403</v>
      </c>
      <c r="N73" t="str">
        <f>TEXT(relatorio[[#This Row],[Data Emissão]],"mmm")</f>
        <v>set</v>
      </c>
      <c r="O73" t="str">
        <f>_xlfn.XLOOKUP(relatorio[[#This Row],[Número]],relatorio_Entrada_NF!A:A,relatorio_Entrada_NF!A:A,"Pendente")</f>
        <v>Pendente</v>
      </c>
      <c r="P73" t="str">
        <f>_xlfn.XLOOKUP(relatorio[[#This Row],[Nome PJ Emitente]],Material!A:A,Material!B:B,"Medicamento")</f>
        <v>Material</v>
      </c>
      <c r="Q73">
        <f>IF(relatorio[[#This Row],[Natureza]]="Medicamento",_xlfn.XLOOKUP(relatorio[[#This Row],[EAN]],CadastroProd!U:U,CadastroProd!A:A," "),_xlfn.XLOOKUP(relatorio[[#This Row],['[Item'] Código]],CadastroProd!X:X,CadastroProd!A:A," "))</f>
        <v>2352</v>
      </c>
      <c r="R73">
        <f>IF(O73="Pendente",_xlfn.XLOOKUP(relatorio[[#This Row],[Número]],Relatório_CTE!A:A,Relatório_CTE!B:B,"Sem CTE")," ")</f>
        <v>170262</v>
      </c>
      <c r="S73" s="1">
        <f>IF(relatorio[[#This Row],[NFs Entrada - Winthor]]="Pendente",_xlfn.XLOOKUP(relatorio[[#This Row],[Número]],Relatório_CTE!A:A,Relatório_CTE!H:H,"Sem CTE")," ")</f>
        <v>45922</v>
      </c>
      <c r="T7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45937</v>
      </c>
      <c r="U7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45937</v>
      </c>
    </row>
    <row r="74" spans="1:21" x14ac:dyDescent="0.25">
      <c r="A74" t="s">
        <v>11</v>
      </c>
      <c r="B74" t="s">
        <v>46</v>
      </c>
      <c r="C74" t="s">
        <v>13</v>
      </c>
      <c r="D74">
        <v>514773</v>
      </c>
      <c r="E74" s="1">
        <v>45920</v>
      </c>
      <c r="F74">
        <v>47554.92</v>
      </c>
      <c r="G74" s="4" t="s">
        <v>159</v>
      </c>
      <c r="H74" t="s">
        <v>160</v>
      </c>
      <c r="I74" t="s">
        <v>161</v>
      </c>
      <c r="J74" s="1">
        <v>46910</v>
      </c>
      <c r="K74">
        <v>360</v>
      </c>
      <c r="L74" t="str">
        <f>_xlfn.XLOOKUP(relatorio[[#This Row],[Nome PJ Emitente]],De_Para!A:A,De_Para!C:C)</f>
        <v>3M</v>
      </c>
      <c r="M74" s="5" cm="1">
        <f t="array" aca="1" ref="M74" ca="1">IF(LEFT(G74&amp;"",1)="0",
IFERROR(
VALUE(MID(G74&amp;"",_xlfn.AGGREGATE(15,6,ROW(INDIRECT("1:"&amp;LEN(G74&amp;"")))/(MID(G74&amp;"",ROW(INDIRECT("1:"&amp;LEN(G74&amp;""))),1)&lt;&gt;"0"),1),999)),
MID(G74&amp;"",_xlfn.AGGREGATE(15,6,ROW(INDIRECT("1:"&amp;LEN(G74&amp;"")))/(MID(G74&amp;"",ROW(INDIRECT("1:"&amp;LEN(G74&amp;""))),1)&lt;&gt;"0"),1),999)
),
IFERROR(VALUE(G74),G74))</f>
        <v>7891040350049</v>
      </c>
      <c r="N74" t="str">
        <f>TEXT(relatorio[[#This Row],[Data Emissão]],"mmm")</f>
        <v>set</v>
      </c>
      <c r="O74" t="str">
        <f>_xlfn.XLOOKUP(relatorio[[#This Row],[Número]],relatorio_Entrada_NF!A:A,relatorio_Entrada_NF!A:A,"Pendente")</f>
        <v>Pendente</v>
      </c>
      <c r="P74" t="str">
        <f>_xlfn.XLOOKUP(relatorio[[#This Row],[Nome PJ Emitente]],Material!A:A,Material!B:B,"Medicamento")</f>
        <v>Material</v>
      </c>
      <c r="Q74">
        <f>IF(relatorio[[#This Row],[Natureza]]="Medicamento",_xlfn.XLOOKUP(relatorio[[#This Row],[EAN]],CadastroProd!U:U,CadastroProd!A:A," "),_xlfn.XLOOKUP(relatorio[[#This Row],['[Item'] Código]],CadastroProd!X:X,CadastroProd!A:A," "))</f>
        <v>2957</v>
      </c>
      <c r="R74">
        <f>IF(O74="Pendente",_xlfn.XLOOKUP(relatorio[[#This Row],[Número]],Relatório_CTE!A:A,Relatório_CTE!B:B,"Sem CTE")," ")</f>
        <v>170262</v>
      </c>
      <c r="S74" s="1">
        <f>IF(relatorio[[#This Row],[NFs Entrada - Winthor]]="Pendente",_xlfn.XLOOKUP(relatorio[[#This Row],[Número]],Relatório_CTE!A:A,Relatório_CTE!H:H,"Sem CTE")," ")</f>
        <v>45922</v>
      </c>
      <c r="T7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45938</v>
      </c>
      <c r="U7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45938</v>
      </c>
    </row>
    <row r="75" spans="1:21" x14ac:dyDescent="0.25">
      <c r="A75" t="s">
        <v>11</v>
      </c>
      <c r="B75" t="s">
        <v>46</v>
      </c>
      <c r="C75" t="s">
        <v>13</v>
      </c>
      <c r="D75">
        <v>514773</v>
      </c>
      <c r="E75" s="1">
        <v>45920</v>
      </c>
      <c r="F75">
        <v>47554.92</v>
      </c>
      <c r="G75" s="4" t="s">
        <v>162</v>
      </c>
      <c r="H75" t="s">
        <v>163</v>
      </c>
      <c r="I75" t="s">
        <v>164</v>
      </c>
      <c r="J75" s="1">
        <v>46471</v>
      </c>
      <c r="K75">
        <v>4</v>
      </c>
      <c r="L75" t="str">
        <f>_xlfn.XLOOKUP(relatorio[[#This Row],[Nome PJ Emitente]],De_Para!A:A,De_Para!C:C)</f>
        <v>3M</v>
      </c>
      <c r="M75" s="5" cm="1">
        <f t="array" aca="1" ref="M75" ca="1">IF(LEFT(G75&amp;"",1)="0",
IFERROR(
VALUE(MID(G75&amp;"",_xlfn.AGGREGATE(15,6,ROW(INDIRECT("1:"&amp;LEN(G75&amp;"")))/(MID(G75&amp;"",ROW(INDIRECT("1:"&amp;LEN(G75&amp;""))),1)&lt;&gt;"0"),1),999)),
MID(G75&amp;"",_xlfn.AGGREGATE(15,6,ROW(INDIRECT("1:"&amp;LEN(G75&amp;"")))/(MID(G75&amp;"",ROW(INDIRECT("1:"&amp;LEN(G75&amp;""))),1)&lt;&gt;"0"),1),999)
),
IFERROR(VALUE(G75),G75))</f>
        <v>50707387802252</v>
      </c>
      <c r="N75" t="str">
        <f>TEXT(relatorio[[#This Row],[Data Emissão]],"mmm")</f>
        <v>set</v>
      </c>
      <c r="O75" t="str">
        <f>_xlfn.XLOOKUP(relatorio[[#This Row],[Número]],relatorio_Entrada_NF!A:A,relatorio_Entrada_NF!A:A,"Pendente")</f>
        <v>Pendente</v>
      </c>
      <c r="P75" t="str">
        <f>_xlfn.XLOOKUP(relatorio[[#This Row],[Nome PJ Emitente]],Material!A:A,Material!B:B,"Medicamento")</f>
        <v>Material</v>
      </c>
      <c r="Q75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75">
        <f>IF(O75="Pendente",_xlfn.XLOOKUP(relatorio[[#This Row],[Número]],Relatório_CTE!A:A,Relatório_CTE!B:B,"Sem CTE")," ")</f>
        <v>170262</v>
      </c>
      <c r="S75" s="1">
        <f>IF(relatorio[[#This Row],[NFs Entrada - Winthor]]="Pendente",_xlfn.XLOOKUP(relatorio[[#This Row],[Número]],Relatório_CTE!A:A,Relatório_CTE!H:H,"Sem CTE")," ")</f>
        <v>45922</v>
      </c>
      <c r="T7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45936</v>
      </c>
      <c r="U7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76" spans="1:21" x14ac:dyDescent="0.25">
      <c r="A76" t="s">
        <v>11</v>
      </c>
      <c r="B76" t="s">
        <v>46</v>
      </c>
      <c r="C76" t="s">
        <v>13</v>
      </c>
      <c r="D76">
        <v>514773</v>
      </c>
      <c r="E76" s="1">
        <v>45920</v>
      </c>
      <c r="F76">
        <v>47554.92</v>
      </c>
      <c r="G76" s="4" t="s">
        <v>165</v>
      </c>
      <c r="H76" t="s">
        <v>166</v>
      </c>
      <c r="I76" t="s">
        <v>167</v>
      </c>
      <c r="J76" s="1">
        <v>46833</v>
      </c>
      <c r="K76">
        <v>8</v>
      </c>
      <c r="L76" t="str">
        <f>_xlfn.XLOOKUP(relatorio[[#This Row],[Nome PJ Emitente]],De_Para!A:A,De_Para!C:C)</f>
        <v>3M</v>
      </c>
      <c r="M76" s="5" cm="1">
        <f t="array" aca="1" ref="M76" ca="1">IF(LEFT(G76&amp;"",1)="0",
IFERROR(
VALUE(MID(G76&amp;"",_xlfn.AGGREGATE(15,6,ROW(INDIRECT("1:"&amp;LEN(G76&amp;"")))/(MID(G76&amp;"",ROW(INDIRECT("1:"&amp;LEN(G76&amp;""))),1)&lt;&gt;"0"),1),999)),
MID(G76&amp;"",_xlfn.AGGREGATE(15,6,ROW(INDIRECT("1:"&amp;LEN(G76&amp;"")))/(MID(G76&amp;"",ROW(INDIRECT("1:"&amp;LEN(G76&amp;""))),1)&lt;&gt;"0"),1),999)
),
IFERROR(VALUE(G76),G76))</f>
        <v>707387807795</v>
      </c>
      <c r="N76" t="str">
        <f>TEXT(relatorio[[#This Row],[Data Emissão]],"mmm")</f>
        <v>set</v>
      </c>
      <c r="O76" t="str">
        <f>_xlfn.XLOOKUP(relatorio[[#This Row],[Número]],relatorio_Entrada_NF!A:A,relatorio_Entrada_NF!A:A,"Pendente")</f>
        <v>Pendente</v>
      </c>
      <c r="P76" t="str">
        <f>_xlfn.XLOOKUP(relatorio[[#This Row],[Nome PJ Emitente]],Material!A:A,Material!B:B,"Medicamento")</f>
        <v>Material</v>
      </c>
      <c r="Q76">
        <f>IF(relatorio[[#This Row],[Natureza]]="Medicamento",_xlfn.XLOOKUP(relatorio[[#This Row],[EAN]],CadastroProd!U:U,CadastroProd!A:A," "),_xlfn.XLOOKUP(relatorio[[#This Row],['[Item'] Código]],CadastroProd!X:X,CadastroProd!A:A," "))</f>
        <v>3550</v>
      </c>
      <c r="R76">
        <f>IF(O76="Pendente",_xlfn.XLOOKUP(relatorio[[#This Row],[Número]],Relatório_CTE!A:A,Relatório_CTE!B:B,"Sem CTE")," ")</f>
        <v>170262</v>
      </c>
      <c r="S76" s="1">
        <f>IF(relatorio[[#This Row],[NFs Entrada - Winthor]]="Pendente",_xlfn.XLOOKUP(relatorio[[#This Row],[Número]],Relatório_CTE!A:A,Relatório_CTE!H:H,"Sem CTE")," ")</f>
        <v>45922</v>
      </c>
      <c r="T76" s="1" t="e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7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7" spans="1:21" x14ac:dyDescent="0.25">
      <c r="A77" t="s">
        <v>11</v>
      </c>
      <c r="B77" t="s">
        <v>46</v>
      </c>
      <c r="C77" t="s">
        <v>13</v>
      </c>
      <c r="D77">
        <v>514774</v>
      </c>
      <c r="E77" s="1">
        <v>45920</v>
      </c>
      <c r="F77">
        <v>6625.92</v>
      </c>
      <c r="G77" s="4" t="s">
        <v>125</v>
      </c>
      <c r="H77" t="s">
        <v>126</v>
      </c>
      <c r="I77" t="s">
        <v>127</v>
      </c>
      <c r="J77" s="1">
        <v>46963</v>
      </c>
      <c r="K77">
        <v>192</v>
      </c>
      <c r="L77" t="str">
        <f>_xlfn.XLOOKUP(relatorio[[#This Row],[Nome PJ Emitente]],De_Para!A:A,De_Para!C:C)</f>
        <v>3M</v>
      </c>
      <c r="M77" s="5" cm="1">
        <f t="array" aca="1" ref="M77" ca="1">IF(LEFT(G77&amp;"",1)="0",
IFERROR(
VALUE(MID(G77&amp;"",_xlfn.AGGREGATE(15,6,ROW(INDIRECT("1:"&amp;LEN(G77&amp;"")))/(MID(G77&amp;"",ROW(INDIRECT("1:"&amp;LEN(G77&amp;""))),1)&lt;&gt;"0"),1),999)),
MID(G77&amp;"",_xlfn.AGGREGATE(15,6,ROW(INDIRECT("1:"&amp;LEN(G77&amp;"")))/(MID(G77&amp;"",ROW(INDIRECT("1:"&amp;LEN(G77&amp;""))),1)&lt;&gt;"0"),1),999)
),
IFERROR(VALUE(G77),G77))</f>
        <v>7891040075546</v>
      </c>
      <c r="N77" t="str">
        <f>TEXT(relatorio[[#This Row],[Data Emissão]],"mmm")</f>
        <v>set</v>
      </c>
      <c r="O77" t="str">
        <f>_xlfn.XLOOKUP(relatorio[[#This Row],[Número]],relatorio_Entrada_NF!A:A,relatorio_Entrada_NF!A:A,"Pendente")</f>
        <v>Pendente</v>
      </c>
      <c r="P77" t="str">
        <f>_xlfn.XLOOKUP(relatorio[[#This Row],[Nome PJ Emitente]],Material!A:A,Material!B:B,"Medicamento")</f>
        <v>Material</v>
      </c>
      <c r="Q77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77">
        <f>IF(O77="Pendente",_xlfn.XLOOKUP(relatorio[[#This Row],[Número]],Relatório_CTE!A:A,Relatório_CTE!B:B,"Sem CTE")," ")</f>
        <v>170262</v>
      </c>
      <c r="S77" s="1">
        <f>IF(relatorio[[#This Row],[NFs Entrada - Winthor]]="Pendente",_xlfn.XLOOKUP(relatorio[[#This Row],[Número]],Relatório_CTE!A:A,Relatório_CTE!H:H,"Sem CTE")," ")</f>
        <v>45922</v>
      </c>
      <c r="T7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7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78" spans="1:21" x14ac:dyDescent="0.25">
      <c r="A78" t="s">
        <v>11</v>
      </c>
      <c r="B78" t="s">
        <v>46</v>
      </c>
      <c r="C78" t="s">
        <v>13</v>
      </c>
      <c r="D78">
        <v>514775</v>
      </c>
      <c r="E78" s="1">
        <v>45920</v>
      </c>
      <c r="F78">
        <v>11241.92</v>
      </c>
      <c r="G78" s="4" t="s">
        <v>14</v>
      </c>
      <c r="H78" t="s">
        <v>15</v>
      </c>
      <c r="I78" t="s">
        <v>16</v>
      </c>
      <c r="J78" s="1">
        <v>46645</v>
      </c>
      <c r="K78">
        <v>172</v>
      </c>
      <c r="L78" t="str">
        <f>_xlfn.XLOOKUP(relatorio[[#This Row],[Nome PJ Emitente]],De_Para!A:A,De_Para!C:C)</f>
        <v>3M</v>
      </c>
      <c r="M78" s="5" cm="1">
        <f t="array" aca="1" ref="M78" ca="1">IF(LEFT(G78&amp;"",1)="0",
IFERROR(
VALUE(MID(G78&amp;"",_xlfn.AGGREGATE(15,6,ROW(INDIRECT("1:"&amp;LEN(G78&amp;"")))/(MID(G78&amp;"",ROW(INDIRECT("1:"&amp;LEN(G78&amp;""))),1)&lt;&gt;"0"),1),999)),
MID(G78&amp;"",_xlfn.AGGREGATE(15,6,ROW(INDIRECT("1:"&amp;LEN(G78&amp;"")))/(MID(G78&amp;"",ROW(INDIRECT("1:"&amp;LEN(G78&amp;""))),1)&lt;&gt;"0"),1),999)
),
IFERROR(VALUE(G78),G78))</f>
        <v>7891040118168</v>
      </c>
      <c r="N78" t="str">
        <f>TEXT(relatorio[[#This Row],[Data Emissão]],"mmm")</f>
        <v>set</v>
      </c>
      <c r="O78" t="str">
        <f>_xlfn.XLOOKUP(relatorio[[#This Row],[Número]],relatorio_Entrada_NF!A:A,relatorio_Entrada_NF!A:A,"Pendente")</f>
        <v>Pendente</v>
      </c>
      <c r="P78" t="str">
        <f>_xlfn.XLOOKUP(relatorio[[#This Row],[Nome PJ Emitente]],Material!A:A,Material!B:B,"Medicamento")</f>
        <v>Material</v>
      </c>
      <c r="Q78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78">
        <f>IF(O78="Pendente",_xlfn.XLOOKUP(relatorio[[#This Row],[Número]],Relatório_CTE!A:A,Relatório_CTE!B:B,"Sem CTE")," ")</f>
        <v>170262</v>
      </c>
      <c r="S78" s="1">
        <f>IF(relatorio[[#This Row],[NFs Entrada - Winthor]]="Pendente",_xlfn.XLOOKUP(relatorio[[#This Row],[Número]],Relatório_CTE!A:A,Relatório_CTE!H:H,"Sem CTE")," ")</f>
        <v>45922</v>
      </c>
      <c r="T7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45938</v>
      </c>
      <c r="U7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45938</v>
      </c>
    </row>
    <row r="79" spans="1:21" x14ac:dyDescent="0.25">
      <c r="A79" t="s">
        <v>11</v>
      </c>
      <c r="B79" t="s">
        <v>18</v>
      </c>
      <c r="C79" t="s">
        <v>62</v>
      </c>
      <c r="D79">
        <v>8205</v>
      </c>
      <c r="E79" s="1">
        <v>45919</v>
      </c>
      <c r="F79">
        <v>66240</v>
      </c>
      <c r="G79" s="4" t="s">
        <v>168</v>
      </c>
      <c r="H79" t="s">
        <v>169</v>
      </c>
      <c r="I79" t="s">
        <v>170</v>
      </c>
      <c r="J79" s="1">
        <v>47907</v>
      </c>
      <c r="K79">
        <v>48</v>
      </c>
      <c r="L79" t="str">
        <f>_xlfn.XLOOKUP(relatorio[[#This Row],[Nome PJ Emitente]],De_Para!A:A,De_Para!C:C)</f>
        <v>Celltrion</v>
      </c>
      <c r="M79" s="5" cm="1">
        <f t="array" aca="1" ref="M79" ca="1">IF(LEFT(G79&amp;"",1)="0",
IFERROR(
VALUE(MID(G79&amp;"",_xlfn.AGGREGATE(15,6,ROW(INDIRECT("1:"&amp;LEN(G79&amp;"")))/(MID(G79&amp;"",ROW(INDIRECT("1:"&amp;LEN(G79&amp;""))),1)&lt;&gt;"0"),1),999)),
MID(G79&amp;"",_xlfn.AGGREGATE(15,6,ROW(INDIRECT("1:"&amp;LEN(G79&amp;"")))/(MID(G79&amp;"",ROW(INDIRECT("1:"&amp;LEN(G79&amp;""))),1)&lt;&gt;"0"),1),999)
),
IFERROR(VALUE(G79),G79))</f>
        <v>7898576550035</v>
      </c>
      <c r="N79" t="str">
        <f>TEXT(relatorio[[#This Row],[Data Emissão]],"mmm")</f>
        <v>set</v>
      </c>
      <c r="O79" t="str">
        <f>_xlfn.XLOOKUP(relatorio[[#This Row],[Número]],relatorio_Entrada_NF!A:A,relatorio_Entrada_NF!A:A,"Pendente")</f>
        <v>Pendente</v>
      </c>
      <c r="P79" t="str">
        <f>_xlfn.XLOOKUP(relatorio[[#This Row],[Nome PJ Emitente]],Material!A:A,Material!B:B,"Medicamento")</f>
        <v>Medicamento</v>
      </c>
      <c r="Q79">
        <f ca="1">IF(relatorio[[#This Row],[Natureza]]="Medicamento",_xlfn.XLOOKUP(relatorio[[#This Row],[EAN]],CadastroProd!U:U,CadastroProd!A:A," "),_xlfn.XLOOKUP(relatorio[[#This Row],['[Item'] Código]],CadastroProd!X:X,CadastroProd!A:A," "))</f>
        <v>2421</v>
      </c>
      <c r="R79">
        <f>IF(O79="Pendente",_xlfn.XLOOKUP(relatorio[[#This Row],[Número]],Relatório_CTE!A:A,Relatório_CTE!B:B,"Sem CTE")," ")</f>
        <v>44714</v>
      </c>
      <c r="S79" s="1">
        <f>IF(relatorio[[#This Row],[NFs Entrada - Winthor]]="Pendente",_xlfn.XLOOKUP(relatorio[[#This Row],[Número]],Relatório_CTE!A:A,Relatório_CTE!H:H,"Sem CTE")," ")</f>
        <v>45923</v>
      </c>
      <c r="T79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45927</v>
      </c>
      <c r="U79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80" spans="1:21" x14ac:dyDescent="0.25">
      <c r="A80" t="s">
        <v>11</v>
      </c>
      <c r="B80" t="s">
        <v>18</v>
      </c>
      <c r="C80" t="s">
        <v>62</v>
      </c>
      <c r="D80">
        <v>8206</v>
      </c>
      <c r="E80" s="1">
        <v>45919</v>
      </c>
      <c r="F80">
        <v>136012.79999999999</v>
      </c>
      <c r="G80" s="4" t="s">
        <v>171</v>
      </c>
      <c r="H80" t="s">
        <v>172</v>
      </c>
      <c r="I80" t="s">
        <v>173</v>
      </c>
      <c r="J80" s="1">
        <v>47057</v>
      </c>
      <c r="K80">
        <v>48</v>
      </c>
      <c r="L80" t="str">
        <f>_xlfn.XLOOKUP(relatorio[[#This Row],[Nome PJ Emitente]],De_Para!A:A,De_Para!C:C)</f>
        <v>Celltrion</v>
      </c>
      <c r="M80" s="5" cm="1">
        <f t="array" aca="1" ref="M80" ca="1">IF(LEFT(G80&amp;"",1)="0",
IFERROR(
VALUE(MID(G80&amp;"",_xlfn.AGGREGATE(15,6,ROW(INDIRECT("1:"&amp;LEN(G80&amp;"")))/(MID(G80&amp;"",ROW(INDIRECT("1:"&amp;LEN(G80&amp;""))),1)&lt;&gt;"0"),1),999)),
MID(G80&amp;"",_xlfn.AGGREGATE(15,6,ROW(INDIRECT("1:"&amp;LEN(G80&amp;"")))/(MID(G80&amp;"",ROW(INDIRECT("1:"&amp;LEN(G80&amp;""))),1)&lt;&gt;"0"),1),999)
),
IFERROR(VALUE(G80),G80))</f>
        <v>7898576550080</v>
      </c>
      <c r="N80" t="str">
        <f>TEXT(relatorio[[#This Row],[Data Emissão]],"mmm")</f>
        <v>set</v>
      </c>
      <c r="O80" t="str">
        <f>_xlfn.XLOOKUP(relatorio[[#This Row],[Número]],relatorio_Entrada_NF!A:A,relatorio_Entrada_NF!A:A,"Pendente")</f>
        <v>Pendente</v>
      </c>
      <c r="P80" t="str">
        <f>_xlfn.XLOOKUP(relatorio[[#This Row],[Nome PJ Emitente]],Material!A:A,Material!B:B,"Medicamento")</f>
        <v>Medicamento</v>
      </c>
      <c r="Q80">
        <f ca="1">IF(relatorio[[#This Row],[Natureza]]="Medicamento",_xlfn.XLOOKUP(relatorio[[#This Row],[EAN]],CadastroProd!U:U,CadastroProd!A:A," "),_xlfn.XLOOKUP(relatorio[[#This Row],['[Item'] Código]],CadastroProd!X:X,CadastroProd!A:A," "))</f>
        <v>1579</v>
      </c>
      <c r="R80">
        <f>IF(O80="Pendente",_xlfn.XLOOKUP(relatorio[[#This Row],[Número]],Relatório_CTE!A:A,Relatório_CTE!B:B,"Sem CTE")," ")</f>
        <v>44717</v>
      </c>
      <c r="S80" s="1">
        <f>IF(relatorio[[#This Row],[NFs Entrada - Winthor]]="Pendente",_xlfn.XLOOKUP(relatorio[[#This Row],[Número]],Relatório_CTE!A:A,Relatório_CTE!H:H,"Sem CTE")," ")</f>
        <v>45923</v>
      </c>
      <c r="T80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45926</v>
      </c>
      <c r="U80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45926</v>
      </c>
    </row>
    <row r="81" spans="1:21" x14ac:dyDescent="0.25">
      <c r="A81" t="s">
        <v>11</v>
      </c>
      <c r="B81" t="s">
        <v>18</v>
      </c>
      <c r="C81" t="s">
        <v>62</v>
      </c>
      <c r="D81">
        <v>8206</v>
      </c>
      <c r="E81" s="1">
        <v>45919</v>
      </c>
      <c r="F81">
        <v>136012.79999999999</v>
      </c>
      <c r="G81" s="4" t="s">
        <v>174</v>
      </c>
      <c r="H81" t="s">
        <v>175</v>
      </c>
      <c r="I81" t="s">
        <v>176</v>
      </c>
      <c r="J81" s="1">
        <v>47149</v>
      </c>
      <c r="K81">
        <v>48</v>
      </c>
      <c r="L81" t="str">
        <f>_xlfn.XLOOKUP(relatorio[[#This Row],[Nome PJ Emitente]],De_Para!A:A,De_Para!C:C)</f>
        <v>Celltrion</v>
      </c>
      <c r="M81" s="5" cm="1">
        <f t="array" aca="1" ref="M81" ca="1">IF(LEFT(G81&amp;"",1)="0",
IFERROR(
VALUE(MID(G81&amp;"",_xlfn.AGGREGATE(15,6,ROW(INDIRECT("1:"&amp;LEN(G81&amp;"")))/(MID(G81&amp;"",ROW(INDIRECT("1:"&amp;LEN(G81&amp;""))),1)&lt;&gt;"0"),1),999)),
MID(G81&amp;"",_xlfn.AGGREGATE(15,6,ROW(INDIRECT("1:"&amp;LEN(G81&amp;"")))/(MID(G81&amp;"",ROW(INDIRECT("1:"&amp;LEN(G81&amp;""))),1)&lt;&gt;"0"),1),999)
),
IFERROR(VALUE(G81),G81))</f>
        <v>7898576550103</v>
      </c>
      <c r="N81" t="str">
        <f>TEXT(relatorio[[#This Row],[Data Emissão]],"mmm")</f>
        <v>set</v>
      </c>
      <c r="O81" t="str">
        <f>_xlfn.XLOOKUP(relatorio[[#This Row],[Número]],relatorio_Entrada_NF!A:A,relatorio_Entrada_NF!A:A,"Pendente")</f>
        <v>Pendente</v>
      </c>
      <c r="P81" t="str">
        <f>_xlfn.XLOOKUP(relatorio[[#This Row],[Nome PJ Emitente]],Material!A:A,Material!B:B,"Medicamento")</f>
        <v>Medicamento</v>
      </c>
      <c r="Q81">
        <f ca="1">IF(relatorio[[#This Row],[Natureza]]="Medicamento",_xlfn.XLOOKUP(relatorio[[#This Row],[EAN]],CadastroProd!U:U,CadastroProd!A:A," "),_xlfn.XLOOKUP(relatorio[[#This Row],['[Item'] Código]],CadastroProd!X:X,CadastroProd!A:A," "))</f>
        <v>1580</v>
      </c>
      <c r="R81">
        <f>IF(O81="Pendente",_xlfn.XLOOKUP(relatorio[[#This Row],[Número]],Relatório_CTE!A:A,Relatório_CTE!B:B,"Sem CTE")," ")</f>
        <v>44717</v>
      </c>
      <c r="S81" s="1">
        <f>IF(relatorio[[#This Row],[NFs Entrada - Winthor]]="Pendente",_xlfn.XLOOKUP(relatorio[[#This Row],[Número]],Relatório_CTE!A:A,Relatório_CTE!H:H,"Sem CTE")," ")</f>
        <v>45923</v>
      </c>
      <c r="T81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45927</v>
      </c>
      <c r="U81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82" spans="1:21" x14ac:dyDescent="0.25">
      <c r="A82" t="s">
        <v>11</v>
      </c>
      <c r="B82" t="s">
        <v>18</v>
      </c>
      <c r="C82" t="s">
        <v>62</v>
      </c>
      <c r="D82">
        <v>8206</v>
      </c>
      <c r="E82" s="1">
        <v>45919</v>
      </c>
      <c r="F82">
        <v>136012.79999999999</v>
      </c>
      <c r="G82" s="4" t="s">
        <v>168</v>
      </c>
      <c r="H82" t="s">
        <v>169</v>
      </c>
      <c r="I82" t="s">
        <v>170</v>
      </c>
      <c r="J82" s="1">
        <v>47907</v>
      </c>
      <c r="K82">
        <v>48</v>
      </c>
      <c r="L82" t="str">
        <f>_xlfn.XLOOKUP(relatorio[[#This Row],[Nome PJ Emitente]],De_Para!A:A,De_Para!C:C)</f>
        <v>Celltrion</v>
      </c>
      <c r="M82" s="5" cm="1">
        <f t="array" aca="1" ref="M82" ca="1">IF(LEFT(G82&amp;"",1)="0",
IFERROR(
VALUE(MID(G82&amp;"",_xlfn.AGGREGATE(15,6,ROW(INDIRECT("1:"&amp;LEN(G82&amp;"")))/(MID(G82&amp;"",ROW(INDIRECT("1:"&amp;LEN(G82&amp;""))),1)&lt;&gt;"0"),1),999)),
MID(G82&amp;"",_xlfn.AGGREGATE(15,6,ROW(INDIRECT("1:"&amp;LEN(G82&amp;"")))/(MID(G82&amp;"",ROW(INDIRECT("1:"&amp;LEN(G82&amp;""))),1)&lt;&gt;"0"),1),999)
),
IFERROR(VALUE(G82),G82))</f>
        <v>7898576550035</v>
      </c>
      <c r="N82" t="str">
        <f>TEXT(relatorio[[#This Row],[Data Emissão]],"mmm")</f>
        <v>set</v>
      </c>
      <c r="O82" t="str">
        <f>_xlfn.XLOOKUP(relatorio[[#This Row],[Número]],relatorio_Entrada_NF!A:A,relatorio_Entrada_NF!A:A,"Pendente")</f>
        <v>Pendente</v>
      </c>
      <c r="P82" t="str">
        <f>_xlfn.XLOOKUP(relatorio[[#This Row],[Nome PJ Emitente]],Material!A:A,Material!B:B,"Medicamento")</f>
        <v>Medicamento</v>
      </c>
      <c r="Q82">
        <f ca="1">IF(relatorio[[#This Row],[Natureza]]="Medicamento",_xlfn.XLOOKUP(relatorio[[#This Row],[EAN]],CadastroProd!U:U,CadastroProd!A:A," "),_xlfn.XLOOKUP(relatorio[[#This Row],['[Item'] Código]],CadastroProd!X:X,CadastroProd!A:A," "))</f>
        <v>2421</v>
      </c>
      <c r="R82">
        <f>IF(O82="Pendente",_xlfn.XLOOKUP(relatorio[[#This Row],[Número]],Relatório_CTE!A:A,Relatório_CTE!B:B,"Sem CTE")," ")</f>
        <v>44717</v>
      </c>
      <c r="S82" s="1">
        <f>IF(relatorio[[#This Row],[NFs Entrada - Winthor]]="Pendente",_xlfn.XLOOKUP(relatorio[[#This Row],[Número]],Relatório_CTE!A:A,Relatório_CTE!H:H,"Sem CTE")," ")</f>
        <v>45923</v>
      </c>
      <c r="T82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45927</v>
      </c>
      <c r="U82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83" spans="1:21" x14ac:dyDescent="0.25">
      <c r="A83" t="s">
        <v>11</v>
      </c>
      <c r="B83" t="s">
        <v>18</v>
      </c>
      <c r="C83" t="s">
        <v>62</v>
      </c>
      <c r="D83">
        <v>8207</v>
      </c>
      <c r="E83" s="1">
        <v>45919</v>
      </c>
      <c r="F83">
        <v>66240</v>
      </c>
      <c r="G83" s="4" t="s">
        <v>168</v>
      </c>
      <c r="H83" t="s">
        <v>169</v>
      </c>
      <c r="I83" t="s">
        <v>170</v>
      </c>
      <c r="J83" s="1">
        <v>47907</v>
      </c>
      <c r="K83">
        <v>48</v>
      </c>
      <c r="L83" t="str">
        <f>_xlfn.XLOOKUP(relatorio[[#This Row],[Nome PJ Emitente]],De_Para!A:A,De_Para!C:C)</f>
        <v>Celltrion</v>
      </c>
      <c r="M83" s="5" cm="1">
        <f t="array" aca="1" ref="M83" ca="1">IF(LEFT(G83&amp;"",1)="0",
IFERROR(
VALUE(MID(G83&amp;"",_xlfn.AGGREGATE(15,6,ROW(INDIRECT("1:"&amp;LEN(G83&amp;"")))/(MID(G83&amp;"",ROW(INDIRECT("1:"&amp;LEN(G83&amp;""))),1)&lt;&gt;"0"),1),999)),
MID(G83&amp;"",_xlfn.AGGREGATE(15,6,ROW(INDIRECT("1:"&amp;LEN(G83&amp;"")))/(MID(G83&amp;"",ROW(INDIRECT("1:"&amp;LEN(G83&amp;""))),1)&lt;&gt;"0"),1),999)
),
IFERROR(VALUE(G83),G83))</f>
        <v>7898576550035</v>
      </c>
      <c r="N83" t="str">
        <f>TEXT(relatorio[[#This Row],[Data Emissão]],"mmm")</f>
        <v>set</v>
      </c>
      <c r="O83" t="str">
        <f>_xlfn.XLOOKUP(relatorio[[#This Row],[Número]],relatorio_Entrada_NF!A:A,relatorio_Entrada_NF!A:A,"Pendente")</f>
        <v>Pendente</v>
      </c>
      <c r="P83" t="str">
        <f>_xlfn.XLOOKUP(relatorio[[#This Row],[Nome PJ Emitente]],Material!A:A,Material!B:B,"Medicamento")</f>
        <v>Medicamento</v>
      </c>
      <c r="Q83">
        <f ca="1">IF(relatorio[[#This Row],[Natureza]]="Medicamento",_xlfn.XLOOKUP(relatorio[[#This Row],[EAN]],CadastroProd!U:U,CadastroProd!A:A," "),_xlfn.XLOOKUP(relatorio[[#This Row],['[Item'] Código]],CadastroProd!X:X,CadastroProd!A:A," "))</f>
        <v>2421</v>
      </c>
      <c r="R83">
        <f>IF(O83="Pendente",_xlfn.XLOOKUP(relatorio[[#This Row],[Número]],Relatório_CTE!A:A,Relatório_CTE!B:B,"Sem CTE")," ")</f>
        <v>44718</v>
      </c>
      <c r="S83" s="1">
        <f>IF(relatorio[[#This Row],[NFs Entrada - Winthor]]="Pendente",_xlfn.XLOOKUP(relatorio[[#This Row],[Número]],Relatório_CTE!A:A,Relatório_CTE!H:H,"Sem CTE")," ")</f>
        <v>45923</v>
      </c>
      <c r="T83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45927</v>
      </c>
      <c r="U83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84" spans="1:21" x14ac:dyDescent="0.25">
      <c r="A84" t="s">
        <v>17</v>
      </c>
      <c r="B84" t="s">
        <v>18</v>
      </c>
      <c r="C84" t="s">
        <v>177</v>
      </c>
      <c r="D84">
        <v>36372</v>
      </c>
      <c r="E84" s="1">
        <v>45919</v>
      </c>
      <c r="F84">
        <v>4904.17</v>
      </c>
      <c r="G84" s="4" t="s">
        <v>178</v>
      </c>
      <c r="H84" t="s">
        <v>179</v>
      </c>
      <c r="I84" t="s">
        <v>180</v>
      </c>
      <c r="J84" s="1"/>
      <c r="K84">
        <v>300</v>
      </c>
      <c r="L84" t="str">
        <f>_xlfn.XLOOKUP(relatorio[[#This Row],[Nome PJ Emitente]],De_Para!A:A,De_Para!C:C)</f>
        <v>GMI</v>
      </c>
      <c r="M84" s="5" cm="1">
        <f t="array" aca="1" ref="M84" ca="1">IF(LEFT(G84&amp;"",1)="0",
IFERROR(
VALUE(MID(G84&amp;"",_xlfn.AGGREGATE(15,6,ROW(INDIRECT("1:"&amp;LEN(G84&amp;"")))/(MID(G84&amp;"",ROW(INDIRECT("1:"&amp;LEN(G84&amp;""))),1)&lt;&gt;"0"),1),999)),
MID(G84&amp;"",_xlfn.AGGREGATE(15,6,ROW(INDIRECT("1:"&amp;LEN(G84&amp;"")))/(MID(G84&amp;"",ROW(INDIRECT("1:"&amp;LEN(G84&amp;""))),1)&lt;&gt;"0"),1),999)
),
IFERROR(VALUE(G84),G84))</f>
        <v>7898943128010</v>
      </c>
      <c r="N84" t="str">
        <f>TEXT(relatorio[[#This Row],[Data Emissão]],"mmm")</f>
        <v>set</v>
      </c>
      <c r="O84" t="str">
        <f>_xlfn.XLOOKUP(relatorio[[#This Row],[Número]],relatorio_Entrada_NF!A:A,relatorio_Entrada_NF!A:A,"Pendente")</f>
        <v>Pendente</v>
      </c>
      <c r="P84" t="str">
        <f>_xlfn.XLOOKUP(relatorio[[#This Row],[Nome PJ Emitente]],Material!A:A,Material!B:B,"Medicamento")</f>
        <v>Material</v>
      </c>
      <c r="Q84">
        <f>IF(relatorio[[#This Row],[Natureza]]="Medicamento",_xlfn.XLOOKUP(relatorio[[#This Row],[EAN]],CadastroProd!U:U,CadastroProd!A:A," "),_xlfn.XLOOKUP(relatorio[[#This Row],['[Item'] Código]],CadastroProd!X:X,CadastroProd!A:A," "))</f>
        <v>3143</v>
      </c>
      <c r="R84">
        <f>IF(O84="Pendente",_xlfn.XLOOKUP(relatorio[[#This Row],[Número]],Relatório_CTE!A:A,Relatório_CTE!B:B,"Sem CTE")," ")</f>
        <v>11121064</v>
      </c>
      <c r="S84" s="1">
        <f>IF(relatorio[[#This Row],[NFs Entrada - Winthor]]="Pendente",_xlfn.XLOOKUP(relatorio[[#This Row],[Número]],Relatório_CTE!A:A,Relatório_CTE!H:H,"Sem CTE")," ")</f>
        <v>45925</v>
      </c>
      <c r="T8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45942</v>
      </c>
      <c r="U8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45943</v>
      </c>
    </row>
    <row r="85" spans="1:21" x14ac:dyDescent="0.25">
      <c r="A85" t="s">
        <v>17</v>
      </c>
      <c r="B85" t="s">
        <v>18</v>
      </c>
      <c r="C85" t="s">
        <v>13</v>
      </c>
      <c r="D85">
        <v>511798</v>
      </c>
      <c r="E85" s="1">
        <v>45919</v>
      </c>
      <c r="F85">
        <v>50686.400000000001</v>
      </c>
      <c r="G85" s="4" t="s">
        <v>162</v>
      </c>
      <c r="H85" t="s">
        <v>163</v>
      </c>
      <c r="I85" t="s">
        <v>164</v>
      </c>
      <c r="J85" s="1">
        <v>46471</v>
      </c>
      <c r="K85">
        <v>40</v>
      </c>
      <c r="L85" t="str">
        <f>_xlfn.XLOOKUP(relatorio[[#This Row],[Nome PJ Emitente]],De_Para!A:A,De_Para!C:C)</f>
        <v>3M</v>
      </c>
      <c r="M85" s="5" cm="1">
        <f t="array" aca="1" ref="M85" ca="1">IF(LEFT(G85&amp;"",1)="0",
IFERROR(
VALUE(MID(G85&amp;"",_xlfn.AGGREGATE(15,6,ROW(INDIRECT("1:"&amp;LEN(G85&amp;"")))/(MID(G85&amp;"",ROW(INDIRECT("1:"&amp;LEN(G85&amp;""))),1)&lt;&gt;"0"),1),999)),
MID(G85&amp;"",_xlfn.AGGREGATE(15,6,ROW(INDIRECT("1:"&amp;LEN(G85&amp;"")))/(MID(G85&amp;"",ROW(INDIRECT("1:"&amp;LEN(G85&amp;""))),1)&lt;&gt;"0"),1),999)
),
IFERROR(VALUE(G85),G85))</f>
        <v>50707387802252</v>
      </c>
      <c r="N85" t="str">
        <f>TEXT(relatorio[[#This Row],[Data Emissão]],"mmm")</f>
        <v>set</v>
      </c>
      <c r="O85" t="str">
        <f>_xlfn.XLOOKUP(relatorio[[#This Row],[Número]],relatorio_Entrada_NF!A:A,relatorio_Entrada_NF!A:A,"Pendente")</f>
        <v>Pendente</v>
      </c>
      <c r="P85" t="str">
        <f>_xlfn.XLOOKUP(relatorio[[#This Row],[Nome PJ Emitente]],Material!A:A,Material!B:B,"Medicamento")</f>
        <v>Material</v>
      </c>
      <c r="Q85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85">
        <f>IF(O85="Pendente",_xlfn.XLOOKUP(relatorio[[#This Row],[Número]],Relatório_CTE!A:A,Relatório_CTE!B:B,"Sem CTE")," ")</f>
        <v>2314657</v>
      </c>
      <c r="S85" s="1">
        <f>IF(relatorio[[#This Row],[NFs Entrada - Winthor]]="Pendente",_xlfn.XLOOKUP(relatorio[[#This Row],[Número]],Relatório_CTE!A:A,Relatório_CTE!H:H,"Sem CTE")," ")</f>
        <v>45919</v>
      </c>
      <c r="T8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8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86" spans="1:21" x14ac:dyDescent="0.25">
      <c r="A86" t="s">
        <v>11</v>
      </c>
      <c r="B86" t="s">
        <v>18</v>
      </c>
      <c r="C86" t="s">
        <v>36</v>
      </c>
      <c r="D86">
        <v>501817</v>
      </c>
      <c r="E86" s="1">
        <v>45919</v>
      </c>
      <c r="F86">
        <v>20125.53</v>
      </c>
      <c r="G86" s="4" t="s">
        <v>181</v>
      </c>
      <c r="H86" t="s">
        <v>182</v>
      </c>
      <c r="I86" t="s">
        <v>183</v>
      </c>
      <c r="J86" s="1">
        <v>46446</v>
      </c>
      <c r="K86">
        <v>5</v>
      </c>
      <c r="L86" t="str">
        <f>_xlfn.XLOOKUP(relatorio[[#This Row],[Nome PJ Emitente]],De_Para!A:A,De_Para!C:C)</f>
        <v>Novartis</v>
      </c>
      <c r="M86" s="5" cm="1">
        <f t="array" aca="1" ref="M86" ca="1">IF(LEFT(G86&amp;"",1)="0",
IFERROR(
VALUE(MID(G86&amp;"",_xlfn.AGGREGATE(15,6,ROW(INDIRECT("1:"&amp;LEN(G86&amp;"")))/(MID(G86&amp;"",ROW(INDIRECT("1:"&amp;LEN(G86&amp;""))),1)&lt;&gt;"0"),1),999)),
MID(G86&amp;"",_xlfn.AGGREGATE(15,6,ROW(INDIRECT("1:"&amp;LEN(G86&amp;"")))/(MID(G86&amp;"",ROW(INDIRECT("1:"&amp;LEN(G86&amp;""))),1)&lt;&gt;"0"),1),999)
),
IFERROR(VALUE(G86),G86))</f>
        <v>7896261020689</v>
      </c>
      <c r="N86" t="str">
        <f>TEXT(relatorio[[#This Row],[Data Emissão]],"mmm")</f>
        <v>set</v>
      </c>
      <c r="O86" t="str">
        <f>_xlfn.XLOOKUP(relatorio[[#This Row],[Número]],relatorio_Entrada_NF!A:A,relatorio_Entrada_NF!A:A,"Pendente")</f>
        <v>Pendente</v>
      </c>
      <c r="P86" t="str">
        <f>_xlfn.XLOOKUP(relatorio[[#This Row],[Nome PJ Emitente]],Material!A:A,Material!B:B,"Medicamento")</f>
        <v>Medicamento</v>
      </c>
      <c r="Q86">
        <f ca="1">IF(relatorio[[#This Row],[Natureza]]="Medicamento",_xlfn.XLOOKUP(relatorio[[#This Row],[EAN]],CadastroProd!U:U,CadastroProd!A:A," "),_xlfn.XLOOKUP(relatorio[[#This Row],['[Item'] Código]],CadastroProd!X:X,CadastroProd!A:A," "))</f>
        <v>1344</v>
      </c>
      <c r="R86">
        <f>IF(O86="Pendente",_xlfn.XLOOKUP(relatorio[[#This Row],[Número]],Relatório_CTE!A:A,Relatório_CTE!B:B,"Sem CTE")," ")</f>
        <v>382539</v>
      </c>
      <c r="S86" s="1">
        <f>IF(relatorio[[#This Row],[NFs Entrada - Winthor]]="Pendente",_xlfn.XLOOKUP(relatorio[[#This Row],[Número]],Relatório_CTE!A:A,Relatório_CTE!H:H,"Sem CTE")," ")</f>
        <v>45923</v>
      </c>
      <c r="T86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45928</v>
      </c>
      <c r="U86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87" spans="1:21" x14ac:dyDescent="0.25">
      <c r="A87" t="s">
        <v>11</v>
      </c>
      <c r="B87" t="s">
        <v>12</v>
      </c>
      <c r="C87" t="s">
        <v>184</v>
      </c>
      <c r="D87">
        <v>152020</v>
      </c>
      <c r="E87" s="1">
        <v>45919</v>
      </c>
      <c r="F87">
        <v>292555.34999999998</v>
      </c>
      <c r="G87" s="4" t="s">
        <v>185</v>
      </c>
      <c r="H87" t="s">
        <v>186</v>
      </c>
      <c r="I87" t="s">
        <v>187</v>
      </c>
      <c r="J87" s="1">
        <v>46507</v>
      </c>
      <c r="K87">
        <v>74</v>
      </c>
      <c r="L87" t="str">
        <f>_xlfn.XLOOKUP(relatorio[[#This Row],[Nome PJ Emitente]],De_Para!A:A,De_Para!C:C)</f>
        <v>Abbvie</v>
      </c>
      <c r="M87" s="5" cm="1">
        <f t="array" aca="1" ref="M87" ca="1">IF(LEFT(G87&amp;"",1)="0",
IFERROR(
VALUE(MID(G87&amp;"",_xlfn.AGGREGATE(15,6,ROW(INDIRECT("1:"&amp;LEN(G87&amp;"")))/(MID(G87&amp;"",ROW(INDIRECT("1:"&amp;LEN(G87&amp;""))),1)&lt;&gt;"0"),1),999)),
MID(G87&amp;"",_xlfn.AGGREGATE(15,6,ROW(INDIRECT("1:"&amp;LEN(G87&amp;"")))/(MID(G87&amp;"",ROW(INDIRECT("1:"&amp;LEN(G87&amp;""))),1)&lt;&gt;"0"),1),999)
),
IFERROR(VALUE(G87),G87))</f>
        <v>7897316802939</v>
      </c>
      <c r="N87" t="str">
        <f>TEXT(relatorio[[#This Row],[Data Emissão]],"mmm")</f>
        <v>set</v>
      </c>
      <c r="O87">
        <f>_xlfn.XLOOKUP(relatorio[[#This Row],[Número]],relatorio_Entrada_NF!A:A,relatorio_Entrada_NF!A:A,"Pendente")</f>
        <v>152020</v>
      </c>
      <c r="P87" t="str">
        <f>_xlfn.XLOOKUP(relatorio[[#This Row],[Nome PJ Emitente]],Material!A:A,Material!B:B,"Medicamento")</f>
        <v>Medicamento</v>
      </c>
      <c r="Q87">
        <f ca="1">IF(relatorio[[#This Row],[Natureza]]="Medicamento",_xlfn.XLOOKUP(relatorio[[#This Row],[EAN]],CadastroProd!U:U,CadastroProd!A:A," "),_xlfn.XLOOKUP(relatorio[[#This Row],['[Item'] Código]],CadastroProd!X:X,CadastroProd!A:A," "))</f>
        <v>2938</v>
      </c>
      <c r="R87" t="str">
        <f>IF(O87="Pendente",_xlfn.XLOOKUP(relatorio[[#This Row],[Número]],Relatório_CTE!A:A,Relatório_CTE!B:B,"Sem CTE")," ")</f>
        <v xml:space="preserve"> </v>
      </c>
      <c r="S87" s="1" t="str">
        <f>IF(relatorio[[#This Row],[NFs Entrada - Winthor]]="Pendente",_xlfn.XLOOKUP(relatorio[[#This Row],[Número]],Relatório_CTE!A:A,Relatório_CTE!H:H,"Sem CTE")," ")</f>
        <v xml:space="preserve"> </v>
      </c>
      <c r="T8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8" spans="1:21" x14ac:dyDescent="0.25">
      <c r="A88" t="s">
        <v>11</v>
      </c>
      <c r="B88" t="s">
        <v>12</v>
      </c>
      <c r="C88" t="s">
        <v>184</v>
      </c>
      <c r="D88">
        <v>152020</v>
      </c>
      <c r="E88" s="1">
        <v>45919</v>
      </c>
      <c r="F88">
        <v>292555.34999999998</v>
      </c>
      <c r="G88" s="4" t="s">
        <v>188</v>
      </c>
      <c r="H88" t="s">
        <v>189</v>
      </c>
      <c r="I88" t="s">
        <v>190</v>
      </c>
      <c r="J88" s="1">
        <v>46538</v>
      </c>
      <c r="K88">
        <v>163</v>
      </c>
      <c r="L88" t="str">
        <f>_xlfn.XLOOKUP(relatorio[[#This Row],[Nome PJ Emitente]],De_Para!A:A,De_Para!C:C)</f>
        <v>Abbvie</v>
      </c>
      <c r="M88" s="5" cm="1">
        <f t="array" aca="1" ref="M88" ca="1">IF(LEFT(G88&amp;"",1)="0",
IFERROR(
VALUE(MID(G88&amp;"",_xlfn.AGGREGATE(15,6,ROW(INDIRECT("1:"&amp;LEN(G88&amp;"")))/(MID(G88&amp;"",ROW(INDIRECT("1:"&amp;LEN(G88&amp;""))),1)&lt;&gt;"0"),1),999)),
MID(G88&amp;"",_xlfn.AGGREGATE(15,6,ROW(INDIRECT("1:"&amp;LEN(G88&amp;"")))/(MID(G88&amp;"",ROW(INDIRECT("1:"&amp;LEN(G88&amp;""))),1)&lt;&gt;"0"),1),999)
),
IFERROR(VALUE(G88),G88))</f>
        <v>7897316805015</v>
      </c>
      <c r="N88" t="str">
        <f>TEXT(relatorio[[#This Row],[Data Emissão]],"mmm")</f>
        <v>set</v>
      </c>
      <c r="O88">
        <f>_xlfn.XLOOKUP(relatorio[[#This Row],[Número]],relatorio_Entrada_NF!A:A,relatorio_Entrada_NF!A:A,"Pendente")</f>
        <v>152020</v>
      </c>
      <c r="P88" t="str">
        <f>_xlfn.XLOOKUP(relatorio[[#This Row],[Nome PJ Emitente]],Material!A:A,Material!B:B,"Medicamento")</f>
        <v>Medicamento</v>
      </c>
      <c r="Q88">
        <f ca="1">IF(relatorio[[#This Row],[Natureza]]="Medicamento",_xlfn.XLOOKUP(relatorio[[#This Row],[EAN]],CadastroProd!U:U,CadastroProd!A:A," "),_xlfn.XLOOKUP(relatorio[[#This Row],['[Item'] Código]],CadastroProd!X:X,CadastroProd!A:A," "))</f>
        <v>2940</v>
      </c>
      <c r="R88" t="str">
        <f>IF(O88="Pendente",_xlfn.XLOOKUP(relatorio[[#This Row],[Número]],Relatório_CTE!A:A,Relatório_CTE!B:B,"Sem CTE")," ")</f>
        <v xml:space="preserve"> </v>
      </c>
      <c r="S88" s="1" t="str">
        <f>IF(relatorio[[#This Row],[NFs Entrada - Winthor]]="Pendente",_xlfn.XLOOKUP(relatorio[[#This Row],[Número]],Relatório_CTE!A:A,Relatório_CTE!H:H,"Sem CTE")," ")</f>
        <v xml:space="preserve"> </v>
      </c>
      <c r="T8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9" spans="1:21" x14ac:dyDescent="0.25">
      <c r="A89" t="s">
        <v>11</v>
      </c>
      <c r="B89" t="s">
        <v>12</v>
      </c>
      <c r="C89" t="s">
        <v>62</v>
      </c>
      <c r="D89">
        <v>8204</v>
      </c>
      <c r="E89" s="1">
        <v>45919</v>
      </c>
      <c r="F89">
        <v>52231.199999999997</v>
      </c>
      <c r="G89" s="4" t="s">
        <v>66</v>
      </c>
      <c r="H89" t="s">
        <v>67</v>
      </c>
      <c r="I89" t="s">
        <v>68</v>
      </c>
      <c r="J89" s="1">
        <v>46265</v>
      </c>
      <c r="K89">
        <v>60</v>
      </c>
      <c r="L89" t="str">
        <f>_xlfn.XLOOKUP(relatorio[[#This Row],[Nome PJ Emitente]],De_Para!A:A,De_Para!C:C)</f>
        <v>Celltrion</v>
      </c>
      <c r="M89" s="5" cm="1">
        <f t="array" aca="1" ref="M89" ca="1">IF(LEFT(G89&amp;"",1)="0",
IFERROR(
VALUE(MID(G89&amp;"",_xlfn.AGGREGATE(15,6,ROW(INDIRECT("1:"&amp;LEN(G89&amp;"")))/(MID(G89&amp;"",ROW(INDIRECT("1:"&amp;LEN(G89&amp;""))),1)&lt;&gt;"0"),1),999)),
MID(G89&amp;"",_xlfn.AGGREGATE(15,6,ROW(INDIRECT("1:"&amp;LEN(G89&amp;"")))/(MID(G89&amp;"",ROW(INDIRECT("1:"&amp;LEN(G89&amp;""))),1)&lt;&gt;"0"),1),999)
),
IFERROR(VALUE(G89),G89))</f>
        <v>7898576550332</v>
      </c>
      <c r="N89" t="str">
        <f>TEXT(relatorio[[#This Row],[Data Emissão]],"mmm")</f>
        <v>set</v>
      </c>
      <c r="O89" t="str">
        <f>_xlfn.XLOOKUP(relatorio[[#This Row],[Número]],relatorio_Entrada_NF!A:A,relatorio_Entrada_NF!A:A,"Pendente")</f>
        <v>Pendente</v>
      </c>
      <c r="P89" t="str">
        <f>_xlfn.XLOOKUP(relatorio[[#This Row],[Nome PJ Emitente]],Material!A:A,Material!B:B,"Medicamento")</f>
        <v>Medicamento</v>
      </c>
      <c r="Q89">
        <f ca="1">IF(relatorio[[#This Row],[Natureza]]="Medicamento",_xlfn.XLOOKUP(relatorio[[#This Row],[EAN]],CadastroProd!U:U,CadastroProd!A:A," "),_xlfn.XLOOKUP(relatorio[[#This Row],['[Item'] Código]],CadastroProd!X:X,CadastroProd!A:A," "))</f>
        <v>3280</v>
      </c>
      <c r="R89">
        <f>IF(O89="Pendente",_xlfn.XLOOKUP(relatorio[[#This Row],[Número]],Relatório_CTE!A:A,Relatório_CTE!B:B,"Sem CTE")," ")</f>
        <v>44711</v>
      </c>
      <c r="S89" s="1">
        <f>IF(relatorio[[#This Row],[NFs Entrada - Winthor]]="Pendente",_xlfn.XLOOKUP(relatorio[[#This Row],[Número]],Relatório_CTE!A:A,Relatório_CTE!H:H,"Sem CTE")," ")</f>
        <v>45923</v>
      </c>
      <c r="T89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45926</v>
      </c>
      <c r="U89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45926</v>
      </c>
    </row>
    <row r="90" spans="1:21" x14ac:dyDescent="0.25">
      <c r="A90" t="s">
        <v>11</v>
      </c>
      <c r="B90" t="s">
        <v>12</v>
      </c>
      <c r="C90" t="s">
        <v>177</v>
      </c>
      <c r="D90">
        <v>36370</v>
      </c>
      <c r="E90" s="1">
        <v>45919</v>
      </c>
      <c r="F90">
        <v>2827.7</v>
      </c>
      <c r="G90" s="4" t="s">
        <v>178</v>
      </c>
      <c r="H90" t="s">
        <v>179</v>
      </c>
      <c r="I90" t="s">
        <v>180</v>
      </c>
      <c r="J90" s="1"/>
      <c r="K90">
        <v>144</v>
      </c>
      <c r="L90" t="str">
        <f>_xlfn.XLOOKUP(relatorio[[#This Row],[Nome PJ Emitente]],De_Para!A:A,De_Para!C:C)</f>
        <v>GMI</v>
      </c>
      <c r="M90" s="5" cm="1">
        <f t="array" aca="1" ref="M90" ca="1">IF(LEFT(G90&amp;"",1)="0",
IFERROR(
VALUE(MID(G90&amp;"",_xlfn.AGGREGATE(15,6,ROW(INDIRECT("1:"&amp;LEN(G90&amp;"")))/(MID(G90&amp;"",ROW(INDIRECT("1:"&amp;LEN(G90&amp;""))),1)&lt;&gt;"0"),1),999)),
MID(G90&amp;"",_xlfn.AGGREGATE(15,6,ROW(INDIRECT("1:"&amp;LEN(G90&amp;"")))/(MID(G90&amp;"",ROW(INDIRECT("1:"&amp;LEN(G90&amp;""))),1)&lt;&gt;"0"),1),999)
),
IFERROR(VALUE(G90),G90))</f>
        <v>7898943128010</v>
      </c>
      <c r="N90" t="str">
        <f>TEXT(relatorio[[#This Row],[Data Emissão]],"mmm")</f>
        <v>set</v>
      </c>
      <c r="O90" t="str">
        <f>_xlfn.XLOOKUP(relatorio[[#This Row],[Número]],relatorio_Entrada_NF!A:A,relatorio_Entrada_NF!A:A,"Pendente")</f>
        <v>Pendente</v>
      </c>
      <c r="P90" t="str">
        <f>_xlfn.XLOOKUP(relatorio[[#This Row],[Nome PJ Emitente]],Material!A:A,Material!B:B,"Medicamento")</f>
        <v>Material</v>
      </c>
      <c r="Q90">
        <f>IF(relatorio[[#This Row],[Natureza]]="Medicamento",_xlfn.XLOOKUP(relatorio[[#This Row],[EAN]],CadastroProd!U:U,CadastroProd!A:A," "),_xlfn.XLOOKUP(relatorio[[#This Row],['[Item'] Código]],CadastroProd!X:X,CadastroProd!A:A," "))</f>
        <v>3143</v>
      </c>
      <c r="R90">
        <f>IF(O90="Pendente",_xlfn.XLOOKUP(relatorio[[#This Row],[Número]],Relatório_CTE!A:A,Relatório_CTE!B:B,"Sem CTE")," ")</f>
        <v>11121010</v>
      </c>
      <c r="S90" s="1">
        <f>IF(relatorio[[#This Row],[NFs Entrada - Winthor]]="Pendente",_xlfn.XLOOKUP(relatorio[[#This Row],[Número]],Relatório_CTE!A:A,Relatório_CTE!H:H,"Sem CTE")," ")</f>
        <v>45925</v>
      </c>
      <c r="T9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45942</v>
      </c>
      <c r="U9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45943</v>
      </c>
    </row>
    <row r="91" spans="1:21" x14ac:dyDescent="0.25">
      <c r="A91" t="s">
        <v>11</v>
      </c>
      <c r="B91" t="s">
        <v>12</v>
      </c>
      <c r="C91" t="s">
        <v>177</v>
      </c>
      <c r="D91">
        <v>36370</v>
      </c>
      <c r="E91" s="1">
        <v>45919</v>
      </c>
      <c r="F91">
        <v>2827.7</v>
      </c>
      <c r="G91" s="4" t="s">
        <v>191</v>
      </c>
      <c r="H91" t="s">
        <v>192</v>
      </c>
      <c r="I91" t="s">
        <v>193</v>
      </c>
      <c r="J91" s="1"/>
      <c r="K91">
        <v>10</v>
      </c>
      <c r="L91" t="str">
        <f>_xlfn.XLOOKUP(relatorio[[#This Row],[Nome PJ Emitente]],De_Para!A:A,De_Para!C:C)</f>
        <v>GMI</v>
      </c>
      <c r="M91" s="5" cm="1">
        <f t="array" aca="1" ref="M91" ca="1">IF(LEFT(G91&amp;"",1)="0",
IFERROR(
VALUE(MID(G91&amp;"",_xlfn.AGGREGATE(15,6,ROW(INDIRECT("1:"&amp;LEN(G91&amp;"")))/(MID(G91&amp;"",ROW(INDIRECT("1:"&amp;LEN(G91&amp;""))),1)&lt;&gt;"0"),1),999)),
MID(G91&amp;"",_xlfn.AGGREGATE(15,6,ROW(INDIRECT("1:"&amp;LEN(G91&amp;"")))/(MID(G91&amp;"",ROW(INDIRECT("1:"&amp;LEN(G91&amp;""))),1)&lt;&gt;"0"),1),999)
),
IFERROR(VALUE(G91),G91))</f>
        <v>7898943128980</v>
      </c>
      <c r="N91" t="str">
        <f>TEXT(relatorio[[#This Row],[Data Emissão]],"mmm")</f>
        <v>set</v>
      </c>
      <c r="O91" t="str">
        <f>_xlfn.XLOOKUP(relatorio[[#This Row],[Número]],relatorio_Entrada_NF!A:A,relatorio_Entrada_NF!A:A,"Pendente")</f>
        <v>Pendente</v>
      </c>
      <c r="P91" t="str">
        <f>_xlfn.XLOOKUP(relatorio[[#This Row],[Nome PJ Emitente]],Material!A:A,Material!B:B,"Medicamento")</f>
        <v>Material</v>
      </c>
      <c r="Q91">
        <f>IF(relatorio[[#This Row],[Natureza]]="Medicamento",_xlfn.XLOOKUP(relatorio[[#This Row],[EAN]],CadastroProd!U:U,CadastroProd!A:A," "),_xlfn.XLOOKUP(relatorio[[#This Row],['[Item'] Código]],CadastroProd!X:X,CadastroProd!A:A," "))</f>
        <v>3149</v>
      </c>
      <c r="R91">
        <f>IF(O91="Pendente",_xlfn.XLOOKUP(relatorio[[#This Row],[Número]],Relatório_CTE!A:A,Relatório_CTE!B:B,"Sem CTE")," ")</f>
        <v>11121010</v>
      </c>
      <c r="S91" s="1">
        <f>IF(relatorio[[#This Row],[NFs Entrada - Winthor]]="Pendente",_xlfn.XLOOKUP(relatorio[[#This Row],[Número]],Relatório_CTE!A:A,Relatório_CTE!H:H,"Sem CTE")," ")</f>
        <v>45925</v>
      </c>
      <c r="T9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45936</v>
      </c>
      <c r="U9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92" spans="1:21" x14ac:dyDescent="0.25">
      <c r="A92" t="s">
        <v>11</v>
      </c>
      <c r="B92" t="s">
        <v>12</v>
      </c>
      <c r="C92" t="s">
        <v>177</v>
      </c>
      <c r="D92">
        <v>36370</v>
      </c>
      <c r="E92" s="1">
        <v>45919</v>
      </c>
      <c r="F92">
        <v>2827.7</v>
      </c>
      <c r="G92" s="4" t="s">
        <v>194</v>
      </c>
      <c r="H92" t="s">
        <v>195</v>
      </c>
      <c r="I92" t="s">
        <v>196</v>
      </c>
      <c r="J92" s="1"/>
      <c r="K92">
        <v>50</v>
      </c>
      <c r="L92" t="str">
        <f>_xlfn.XLOOKUP(relatorio[[#This Row],[Nome PJ Emitente]],De_Para!A:A,De_Para!C:C)</f>
        <v>GMI</v>
      </c>
      <c r="M92" s="5" cm="1">
        <f t="array" aca="1" ref="M92" ca="1">IF(LEFT(G92&amp;"",1)="0",
IFERROR(
VALUE(MID(G92&amp;"",_xlfn.AGGREGATE(15,6,ROW(INDIRECT("1:"&amp;LEN(G92&amp;"")))/(MID(G92&amp;"",ROW(INDIRECT("1:"&amp;LEN(G92&amp;""))),1)&lt;&gt;"0"),1),999)),
MID(G92&amp;"",_xlfn.AGGREGATE(15,6,ROW(INDIRECT("1:"&amp;LEN(G92&amp;"")))/(MID(G92&amp;"",ROW(INDIRECT("1:"&amp;LEN(G92&amp;""))),1)&lt;&gt;"0"),1),999)
),
IFERROR(VALUE(G92),G92))</f>
        <v>7898660491121</v>
      </c>
      <c r="N92" t="str">
        <f>TEXT(relatorio[[#This Row],[Data Emissão]],"mmm")</f>
        <v>set</v>
      </c>
      <c r="O92" t="str">
        <f>_xlfn.XLOOKUP(relatorio[[#This Row],[Número]],relatorio_Entrada_NF!A:A,relatorio_Entrada_NF!A:A,"Pendente")</f>
        <v>Pendente</v>
      </c>
      <c r="P92" t="str">
        <f>_xlfn.XLOOKUP(relatorio[[#This Row],[Nome PJ Emitente]],Material!A:A,Material!B:B,"Medicamento")</f>
        <v>Material</v>
      </c>
      <c r="Q92">
        <f>IF(relatorio[[#This Row],[Natureza]]="Medicamento",_xlfn.XLOOKUP(relatorio[[#This Row],[EAN]],CadastroProd!U:U,CadastroProd!A:A," "),_xlfn.XLOOKUP(relatorio[[#This Row],['[Item'] Código]],CadastroProd!X:X,CadastroProd!A:A," "))</f>
        <v>3155</v>
      </c>
      <c r="R92">
        <f>IF(O92="Pendente",_xlfn.XLOOKUP(relatorio[[#This Row],[Número]],Relatório_CTE!A:A,Relatório_CTE!B:B,"Sem CTE")," ")</f>
        <v>11121010</v>
      </c>
      <c r="S92" s="1">
        <f>IF(relatorio[[#This Row],[NFs Entrada - Winthor]]="Pendente",_xlfn.XLOOKUP(relatorio[[#This Row],[Número]],Relatório_CTE!A:A,Relatório_CTE!H:H,"Sem CTE")," ")</f>
        <v>45925</v>
      </c>
      <c r="T92" s="1" t="e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9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3" spans="1:21" x14ac:dyDescent="0.25">
      <c r="A93" t="s">
        <v>11</v>
      </c>
      <c r="B93" t="s">
        <v>12</v>
      </c>
      <c r="C93" t="s">
        <v>13</v>
      </c>
      <c r="D93">
        <v>511799</v>
      </c>
      <c r="E93" s="1">
        <v>45919</v>
      </c>
      <c r="F93">
        <v>3259.43</v>
      </c>
      <c r="G93" s="4" t="s">
        <v>197</v>
      </c>
      <c r="H93" t="s">
        <v>198</v>
      </c>
      <c r="I93" t="s">
        <v>199</v>
      </c>
      <c r="J93" s="1">
        <v>46877</v>
      </c>
      <c r="K93">
        <v>2</v>
      </c>
      <c r="L93" t="str">
        <f>_xlfn.XLOOKUP(relatorio[[#This Row],[Nome PJ Emitente]],De_Para!A:A,De_Para!C:C)</f>
        <v>3M</v>
      </c>
      <c r="M93" s="5" cm="1">
        <f t="array" aca="1" ref="M93" ca="1">IF(LEFT(G93&amp;"",1)="0",
IFERROR(
VALUE(MID(G93&amp;"",_xlfn.AGGREGATE(15,6,ROW(INDIRECT("1:"&amp;LEN(G93&amp;"")))/(MID(G93&amp;"",ROW(INDIRECT("1:"&amp;LEN(G93&amp;""))),1)&lt;&gt;"0"),1),999)),
MID(G93&amp;"",_xlfn.AGGREGATE(15,6,ROW(INDIRECT("1:"&amp;LEN(G93&amp;"")))/(MID(G93&amp;"",ROW(INDIRECT("1:"&amp;LEN(G93&amp;""))),1)&lt;&gt;"0"),1),999)
),
IFERROR(VALUE(G93),G93))</f>
        <v>7891040285327</v>
      </c>
      <c r="N93" t="str">
        <f>TEXT(relatorio[[#This Row],[Data Emissão]],"mmm")</f>
        <v>set</v>
      </c>
      <c r="O93" t="str">
        <f>_xlfn.XLOOKUP(relatorio[[#This Row],[Número]],relatorio_Entrada_NF!A:A,relatorio_Entrada_NF!A:A,"Pendente")</f>
        <v>Pendente</v>
      </c>
      <c r="P93" t="str">
        <f>_xlfn.XLOOKUP(relatorio[[#This Row],[Nome PJ Emitente]],Material!A:A,Material!B:B,"Medicamento")</f>
        <v>Material</v>
      </c>
      <c r="Q93">
        <f>IF(relatorio[[#This Row],[Natureza]]="Medicamento",_xlfn.XLOOKUP(relatorio[[#This Row],[EAN]],CadastroProd!U:U,CadastroProd!A:A," "),_xlfn.XLOOKUP(relatorio[[#This Row],['[Item'] Código]],CadastroProd!X:X,CadastroProd!A:A," "))</f>
        <v>3762</v>
      </c>
      <c r="R93">
        <f>IF(O93="Pendente",_xlfn.XLOOKUP(relatorio[[#This Row],[Número]],Relatório_CTE!A:A,Relatório_CTE!B:B,"Sem CTE")," ")</f>
        <v>2314651</v>
      </c>
      <c r="S93" s="1">
        <f>IF(relatorio[[#This Row],[NFs Entrada - Winthor]]="Pendente",_xlfn.XLOOKUP(relatorio[[#This Row],[Número]],Relatório_CTE!A:A,Relatório_CTE!H:H,"Sem CTE")," ")</f>
        <v>45919</v>
      </c>
      <c r="T93" s="1" t="e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9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4" spans="1:21" x14ac:dyDescent="0.25">
      <c r="A94" t="s">
        <v>11</v>
      </c>
      <c r="B94" t="s">
        <v>12</v>
      </c>
      <c r="C94" t="s">
        <v>13</v>
      </c>
      <c r="D94">
        <v>511799</v>
      </c>
      <c r="E94" s="1">
        <v>45919</v>
      </c>
      <c r="F94">
        <v>3259.43</v>
      </c>
      <c r="G94" s="4" t="s">
        <v>122</v>
      </c>
      <c r="H94" t="s">
        <v>200</v>
      </c>
      <c r="I94" t="s">
        <v>201</v>
      </c>
      <c r="J94" s="1">
        <v>46936</v>
      </c>
      <c r="K94">
        <v>2</v>
      </c>
      <c r="L94" t="str">
        <f>_xlfn.XLOOKUP(relatorio[[#This Row],[Nome PJ Emitente]],De_Para!A:A,De_Para!C:C)</f>
        <v>3M</v>
      </c>
      <c r="M94" s="5" t="str" cm="1">
        <f t="array" aca="1" ref="M94" ca="1">IF(LEFT(G94&amp;"",1)="0",
IFERROR(
VALUE(MID(G94&amp;"",_xlfn.AGGREGATE(15,6,ROW(INDIRECT("1:"&amp;LEN(G94&amp;"")))/(MID(G94&amp;"",ROW(INDIRECT("1:"&amp;LEN(G94&amp;""))),1)&lt;&gt;"0"),1),999)),
MID(G94&amp;"",_xlfn.AGGREGATE(15,6,ROW(INDIRECT("1:"&amp;LEN(G94&amp;"")))/(MID(G94&amp;"",ROW(INDIRECT("1:"&amp;LEN(G94&amp;""))),1)&lt;&gt;"0"),1),999)
),
IFERROR(VALUE(G94),G94))</f>
        <v>SEM GTIN</v>
      </c>
      <c r="N94" t="str">
        <f>TEXT(relatorio[[#This Row],[Data Emissão]],"mmm")</f>
        <v>set</v>
      </c>
      <c r="O94" t="str">
        <f>_xlfn.XLOOKUP(relatorio[[#This Row],[Número]],relatorio_Entrada_NF!A:A,relatorio_Entrada_NF!A:A,"Pendente")</f>
        <v>Pendente</v>
      </c>
      <c r="P94" t="str">
        <f>_xlfn.XLOOKUP(relatorio[[#This Row],[Nome PJ Emitente]],Material!A:A,Material!B:B,"Medicamento")</f>
        <v>Material</v>
      </c>
      <c r="Q94">
        <f>IF(relatorio[[#This Row],[Natureza]]="Medicamento",_xlfn.XLOOKUP(relatorio[[#This Row],[EAN]],CadastroProd!U:U,CadastroProd!A:A," "),_xlfn.XLOOKUP(relatorio[[#This Row],['[Item'] Código]],CadastroProd!X:X,CadastroProd!A:A," "))</f>
        <v>2335</v>
      </c>
      <c r="R94">
        <f>IF(O94="Pendente",_xlfn.XLOOKUP(relatorio[[#This Row],[Número]],Relatório_CTE!A:A,Relatório_CTE!B:B,"Sem CTE")," ")</f>
        <v>2314651</v>
      </c>
      <c r="S94" s="1">
        <f>IF(relatorio[[#This Row],[NFs Entrada - Winthor]]="Pendente",_xlfn.XLOOKUP(relatorio[[#This Row],[Número]],Relatório_CTE!A:A,Relatório_CTE!H:H,"Sem CTE")," ")</f>
        <v>45919</v>
      </c>
      <c r="T9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9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95" spans="1:21" x14ac:dyDescent="0.25">
      <c r="A95" t="s">
        <v>17</v>
      </c>
      <c r="B95" t="s">
        <v>12</v>
      </c>
      <c r="C95" t="s">
        <v>51</v>
      </c>
      <c r="D95">
        <v>494888</v>
      </c>
      <c r="E95" s="1">
        <v>45919</v>
      </c>
      <c r="F95">
        <v>8702.26</v>
      </c>
      <c r="G95" s="4" t="s">
        <v>202</v>
      </c>
      <c r="H95" t="s">
        <v>203</v>
      </c>
      <c r="I95" t="s">
        <v>204</v>
      </c>
      <c r="J95" s="1">
        <v>46397</v>
      </c>
      <c r="K95">
        <v>16</v>
      </c>
      <c r="L95" t="str">
        <f>_xlfn.XLOOKUP(relatorio[[#This Row],[Nome PJ Emitente]],De_Para!A:A,De_Para!C:C)</f>
        <v>Adium</v>
      </c>
      <c r="M95" s="5" cm="1">
        <f t="array" aca="1" ref="M95" ca="1">IF(LEFT(G95&amp;"",1)="0",
IFERROR(
VALUE(MID(G95&amp;"",_xlfn.AGGREGATE(15,6,ROW(INDIRECT("1:"&amp;LEN(G95&amp;"")))/(MID(G95&amp;"",ROW(INDIRECT("1:"&amp;LEN(G95&amp;""))),1)&lt;&gt;"0"),1),999)),
MID(G95&amp;"",_xlfn.AGGREGATE(15,6,ROW(INDIRECT("1:"&amp;LEN(G95&amp;"")))/(MID(G95&amp;"",ROW(INDIRECT("1:"&amp;LEN(G95&amp;""))),1)&lt;&gt;"0"),1),999)
),
IFERROR(VALUE(G95),G95))</f>
        <v>7892953000496</v>
      </c>
      <c r="N95" t="str">
        <f>TEXT(relatorio[[#This Row],[Data Emissão]],"mmm")</f>
        <v>set</v>
      </c>
      <c r="O95">
        <f>_xlfn.XLOOKUP(relatorio[[#This Row],[Número]],relatorio_Entrada_NF!A:A,relatorio_Entrada_NF!A:A,"Pendente")</f>
        <v>494888</v>
      </c>
      <c r="P95" t="str">
        <f>_xlfn.XLOOKUP(relatorio[[#This Row],[Nome PJ Emitente]],Material!A:A,Material!B:B,"Medicamento")</f>
        <v>Medicamento</v>
      </c>
      <c r="Q95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95" t="str">
        <f>IF(O95="Pendente",_xlfn.XLOOKUP(relatorio[[#This Row],[Número]],Relatório_CTE!A:A,Relatório_CTE!B:B,"Sem CTE")," ")</f>
        <v xml:space="preserve"> </v>
      </c>
      <c r="S95" s="1" t="str">
        <f>IF(relatorio[[#This Row],[NFs Entrada - Winthor]]="Pendente",_xlfn.XLOOKUP(relatorio[[#This Row],[Número]],Relatório_CTE!A:A,Relatório_CTE!H:H,"Sem CTE")," ")</f>
        <v xml:space="preserve"> </v>
      </c>
      <c r="T9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6" spans="1:21" x14ac:dyDescent="0.25">
      <c r="A96" t="s">
        <v>17</v>
      </c>
      <c r="B96" t="s">
        <v>12</v>
      </c>
      <c r="C96" t="s">
        <v>36</v>
      </c>
      <c r="D96">
        <v>501806</v>
      </c>
      <c r="E96" s="1">
        <v>45919</v>
      </c>
      <c r="F96">
        <v>83577.69</v>
      </c>
      <c r="G96" s="4" t="s">
        <v>205</v>
      </c>
      <c r="H96" t="s">
        <v>206</v>
      </c>
      <c r="I96" t="s">
        <v>207</v>
      </c>
      <c r="J96" s="1">
        <v>46326</v>
      </c>
      <c r="K96">
        <v>6</v>
      </c>
      <c r="L96" t="str">
        <f>_xlfn.XLOOKUP(relatorio[[#This Row],[Nome PJ Emitente]],De_Para!A:A,De_Para!C:C)</f>
        <v>Novartis</v>
      </c>
      <c r="M96" s="5" cm="1">
        <f t="array" aca="1" ref="M96" ca="1">IF(LEFT(G96&amp;"",1)="0",
IFERROR(
VALUE(MID(G96&amp;"",_xlfn.AGGREGATE(15,6,ROW(INDIRECT("1:"&amp;LEN(G96&amp;"")))/(MID(G96&amp;"",ROW(INDIRECT("1:"&amp;LEN(G96&amp;""))),1)&lt;&gt;"0"),1),999)),
MID(G96&amp;"",_xlfn.AGGREGATE(15,6,ROW(INDIRECT("1:"&amp;LEN(G96&amp;"")))/(MID(G96&amp;"",ROW(INDIRECT("1:"&amp;LEN(G96&amp;""))),1)&lt;&gt;"0"),1),999)
),
IFERROR(VALUE(G96),G96))</f>
        <v>7896261020450</v>
      </c>
      <c r="N96" t="str">
        <f>TEXT(relatorio[[#This Row],[Data Emissão]],"mmm")</f>
        <v>set</v>
      </c>
      <c r="O96" t="str">
        <f>_xlfn.XLOOKUP(relatorio[[#This Row],[Número]],relatorio_Entrada_NF!A:A,relatorio_Entrada_NF!A:A,"Pendente")</f>
        <v>Pendente</v>
      </c>
      <c r="P96" t="str">
        <f>_xlfn.XLOOKUP(relatorio[[#This Row],[Nome PJ Emitente]],Material!A:A,Material!B:B,"Medicamento")</f>
        <v>Medicamento</v>
      </c>
      <c r="Q96">
        <f ca="1">IF(relatorio[[#This Row],[Natureza]]="Medicamento",_xlfn.XLOOKUP(relatorio[[#This Row],[EAN]],CadastroProd!U:U,CadastroProd!A:A," "),_xlfn.XLOOKUP(relatorio[[#This Row],['[Item'] Código]],CadastroProd!X:X,CadastroProd!A:A," "))</f>
        <v>1296</v>
      </c>
      <c r="R96">
        <f>IF(O96="Pendente",_xlfn.XLOOKUP(relatorio[[#This Row],[Número]],Relatório_CTE!A:A,Relatório_CTE!B:B,"Sem CTE")," ")</f>
        <v>382531</v>
      </c>
      <c r="S96" s="1">
        <f>IF(relatorio[[#This Row],[NFs Entrada - Winthor]]="Pendente",_xlfn.XLOOKUP(relatorio[[#This Row],[Número]],Relatório_CTE!A:A,Relatório_CTE!H:H,"Sem CTE")," ")</f>
        <v>45924</v>
      </c>
      <c r="T96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45929</v>
      </c>
      <c r="U96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97" spans="1:21" x14ac:dyDescent="0.25">
      <c r="A97" t="s">
        <v>17</v>
      </c>
      <c r="B97" t="s">
        <v>12</v>
      </c>
      <c r="C97" t="s">
        <v>36</v>
      </c>
      <c r="D97">
        <v>501807</v>
      </c>
      <c r="E97" s="1">
        <v>45919</v>
      </c>
      <c r="F97">
        <v>27859.23</v>
      </c>
      <c r="G97" s="4" t="s">
        <v>205</v>
      </c>
      <c r="H97" t="s">
        <v>206</v>
      </c>
      <c r="I97" t="s">
        <v>207</v>
      </c>
      <c r="J97" s="1">
        <v>46295</v>
      </c>
      <c r="K97">
        <v>2</v>
      </c>
      <c r="L97" t="str">
        <f>_xlfn.XLOOKUP(relatorio[[#This Row],[Nome PJ Emitente]],De_Para!A:A,De_Para!C:C)</f>
        <v>Novartis</v>
      </c>
      <c r="M97" s="5" cm="1">
        <f t="array" aca="1" ref="M97" ca="1">IF(LEFT(G97&amp;"",1)="0",
IFERROR(
VALUE(MID(G97&amp;"",_xlfn.AGGREGATE(15,6,ROW(INDIRECT("1:"&amp;LEN(G97&amp;"")))/(MID(G97&amp;"",ROW(INDIRECT("1:"&amp;LEN(G97&amp;""))),1)&lt;&gt;"0"),1),999)),
MID(G97&amp;"",_xlfn.AGGREGATE(15,6,ROW(INDIRECT("1:"&amp;LEN(G97&amp;"")))/(MID(G97&amp;"",ROW(INDIRECT("1:"&amp;LEN(G97&amp;""))),1)&lt;&gt;"0"),1),999)
),
IFERROR(VALUE(G97),G97))</f>
        <v>7896261020450</v>
      </c>
      <c r="N97" t="str">
        <f>TEXT(relatorio[[#This Row],[Data Emissão]],"mmm")</f>
        <v>set</v>
      </c>
      <c r="O97" t="str">
        <f>_xlfn.XLOOKUP(relatorio[[#This Row],[Número]],relatorio_Entrada_NF!A:A,relatorio_Entrada_NF!A:A,"Pendente")</f>
        <v>Pendente</v>
      </c>
      <c r="P97" t="str">
        <f>_xlfn.XLOOKUP(relatorio[[#This Row],[Nome PJ Emitente]],Material!A:A,Material!B:B,"Medicamento")</f>
        <v>Medicamento</v>
      </c>
      <c r="Q97">
        <f ca="1">IF(relatorio[[#This Row],[Natureza]]="Medicamento",_xlfn.XLOOKUP(relatorio[[#This Row],[EAN]],CadastroProd!U:U,CadastroProd!A:A," "),_xlfn.XLOOKUP(relatorio[[#This Row],['[Item'] Código]],CadastroProd!X:X,CadastroProd!A:A," "))</f>
        <v>1296</v>
      </c>
      <c r="R97">
        <f>IF(O97="Pendente",_xlfn.XLOOKUP(relatorio[[#This Row],[Número]],Relatório_CTE!A:A,Relatório_CTE!B:B,"Sem CTE")," ")</f>
        <v>382533</v>
      </c>
      <c r="S97" s="1">
        <f>IF(relatorio[[#This Row],[NFs Entrada - Winthor]]="Pendente",_xlfn.XLOOKUP(relatorio[[#This Row],[Número]],Relatório_CTE!A:A,Relatório_CTE!H:H,"Sem CTE")," ")</f>
        <v>45924</v>
      </c>
      <c r="T97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45929</v>
      </c>
      <c r="U97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98" spans="1:21" x14ac:dyDescent="0.25">
      <c r="A98" t="s">
        <v>11</v>
      </c>
      <c r="B98" t="s">
        <v>46</v>
      </c>
      <c r="C98" t="s">
        <v>115</v>
      </c>
      <c r="D98">
        <v>251539</v>
      </c>
      <c r="E98" s="1">
        <v>45919</v>
      </c>
      <c r="F98">
        <v>62349.98</v>
      </c>
      <c r="G98" s="4" t="s">
        <v>208</v>
      </c>
      <c r="H98" t="s">
        <v>209</v>
      </c>
      <c r="I98" t="s">
        <v>210</v>
      </c>
      <c r="J98" s="1">
        <v>46326</v>
      </c>
      <c r="K98">
        <v>2</v>
      </c>
      <c r="L98" t="str">
        <f>_xlfn.XLOOKUP(relatorio[[#This Row],[Nome PJ Emitente]],De_Para!A:A,De_Para!C:C)</f>
        <v>GSK</v>
      </c>
      <c r="M98" s="5" cm="1">
        <f t="array" aca="1" ref="M98" ca="1">IF(LEFT(G98&amp;"",1)="0",
IFERROR(
VALUE(MID(G98&amp;"",_xlfn.AGGREGATE(15,6,ROW(INDIRECT("1:"&amp;LEN(G98&amp;"")))/(MID(G98&amp;"",ROW(INDIRECT("1:"&amp;LEN(G98&amp;""))),1)&lt;&gt;"0"),1),999)),
MID(G98&amp;"",_xlfn.AGGREGATE(15,6,ROW(INDIRECT("1:"&amp;LEN(G98&amp;"")))/(MID(G98&amp;"",ROW(INDIRECT("1:"&amp;LEN(G98&amp;""))),1)&lt;&gt;"0"),1),999)
),
IFERROR(VALUE(G98),G98))</f>
        <v>7896015592066</v>
      </c>
      <c r="N98" t="str">
        <f>TEXT(relatorio[[#This Row],[Data Emissão]],"mmm")</f>
        <v>set</v>
      </c>
      <c r="O98" t="str">
        <f>_xlfn.XLOOKUP(relatorio[[#This Row],[Número]],relatorio_Entrada_NF!A:A,relatorio_Entrada_NF!A:A,"Pendente")</f>
        <v>Pendente</v>
      </c>
      <c r="P98" t="str">
        <f>_xlfn.XLOOKUP(relatorio[[#This Row],[Nome PJ Emitente]],Material!A:A,Material!B:B,"Medicamento")</f>
        <v>Medicamento</v>
      </c>
      <c r="Q98">
        <f ca="1">IF(relatorio[[#This Row],[Natureza]]="Medicamento",_xlfn.XLOOKUP(relatorio[[#This Row],[EAN]],CadastroProd!U:U,CadastroProd!A:A," "),_xlfn.XLOOKUP(relatorio[[#This Row],['[Item'] Código]],CadastroProd!X:X,CadastroProd!A:A," "))</f>
        <v>3199</v>
      </c>
      <c r="R98">
        <f>IF(O98="Pendente",_xlfn.XLOOKUP(relatorio[[#This Row],[Número]],Relatório_CTE!A:A,Relatório_CTE!B:B,"Sem CTE")," ")</f>
        <v>1435</v>
      </c>
      <c r="S98" s="1">
        <f>IF(relatorio[[#This Row],[NFs Entrada - Winthor]]="Pendente",_xlfn.XLOOKUP(relatorio[[#This Row],[Número]],Relatório_CTE!A:A,Relatório_CTE!H:H,"Sem CTE")," ")</f>
        <v>45922</v>
      </c>
      <c r="T98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45925</v>
      </c>
      <c r="U98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45925</v>
      </c>
    </row>
    <row r="99" spans="1:21" x14ac:dyDescent="0.25">
      <c r="A99" t="s">
        <v>11</v>
      </c>
      <c r="B99" t="s">
        <v>46</v>
      </c>
      <c r="C99" t="s">
        <v>115</v>
      </c>
      <c r="D99">
        <v>251539</v>
      </c>
      <c r="E99" s="1">
        <v>45919</v>
      </c>
      <c r="F99">
        <v>62349.98</v>
      </c>
      <c r="G99" s="4" t="s">
        <v>211</v>
      </c>
      <c r="H99" t="s">
        <v>212</v>
      </c>
      <c r="I99" t="s">
        <v>213</v>
      </c>
      <c r="J99" s="1">
        <v>46326</v>
      </c>
      <c r="K99">
        <v>2</v>
      </c>
      <c r="L99" t="str">
        <f>_xlfn.XLOOKUP(relatorio[[#This Row],[Nome PJ Emitente]],De_Para!A:A,De_Para!C:C)</f>
        <v>GSK</v>
      </c>
      <c r="M99" s="5" cm="1">
        <f t="array" aca="1" ref="M99" ca="1">IF(LEFT(G99&amp;"",1)="0",
IFERROR(
VALUE(MID(G99&amp;"",_xlfn.AGGREGATE(15,6,ROW(INDIRECT("1:"&amp;LEN(G99&amp;"")))/(MID(G99&amp;"",ROW(INDIRECT("1:"&amp;LEN(G99&amp;""))),1)&lt;&gt;"0"),1),999)),
MID(G99&amp;"",_xlfn.AGGREGATE(15,6,ROW(INDIRECT("1:"&amp;LEN(G99&amp;"")))/(MID(G99&amp;"",ROW(INDIRECT("1:"&amp;LEN(G99&amp;""))),1)&lt;&gt;"0"),1),999)
),
IFERROR(VALUE(G99),G99))</f>
        <v>7896015592059</v>
      </c>
      <c r="N99" t="str">
        <f>TEXT(relatorio[[#This Row],[Data Emissão]],"mmm")</f>
        <v>set</v>
      </c>
      <c r="O99" t="str">
        <f>_xlfn.XLOOKUP(relatorio[[#This Row],[Número]],relatorio_Entrada_NF!A:A,relatorio_Entrada_NF!A:A,"Pendente")</f>
        <v>Pendente</v>
      </c>
      <c r="P99" t="str">
        <f>_xlfn.XLOOKUP(relatorio[[#This Row],[Nome PJ Emitente]],Material!A:A,Material!B:B,"Medicamento")</f>
        <v>Medicamento</v>
      </c>
      <c r="Q99">
        <f ca="1">IF(relatorio[[#This Row],[Natureza]]="Medicamento",_xlfn.XLOOKUP(relatorio[[#This Row],[EAN]],CadastroProd!U:U,CadastroProd!A:A," "),_xlfn.XLOOKUP(relatorio[[#This Row],['[Item'] Código]],CadastroProd!X:X,CadastroProd!A:A," "))</f>
        <v>3335</v>
      </c>
      <c r="R99">
        <f>IF(O99="Pendente",_xlfn.XLOOKUP(relatorio[[#This Row],[Número]],Relatório_CTE!A:A,Relatório_CTE!B:B,"Sem CTE")," ")</f>
        <v>1435</v>
      </c>
      <c r="S99" s="1">
        <f>IF(relatorio[[#This Row],[NFs Entrada - Winthor]]="Pendente",_xlfn.XLOOKUP(relatorio[[#This Row],[Número]],Relatório_CTE!A:A,Relatório_CTE!H:H,"Sem CTE")," ")</f>
        <v>45922</v>
      </c>
      <c r="T99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45926</v>
      </c>
      <c r="U99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45926</v>
      </c>
    </row>
    <row r="100" spans="1:21" x14ac:dyDescent="0.25">
      <c r="A100" t="s">
        <v>11</v>
      </c>
      <c r="B100" t="s">
        <v>46</v>
      </c>
      <c r="C100" t="s">
        <v>115</v>
      </c>
      <c r="D100">
        <v>251540</v>
      </c>
      <c r="E100" s="1">
        <v>45919</v>
      </c>
      <c r="F100">
        <v>9407.19</v>
      </c>
      <c r="G100" s="4" t="s">
        <v>211</v>
      </c>
      <c r="H100" t="s">
        <v>212</v>
      </c>
      <c r="I100" t="s">
        <v>213</v>
      </c>
      <c r="J100" s="1">
        <v>46326</v>
      </c>
      <c r="K100">
        <v>1</v>
      </c>
      <c r="L100" t="str">
        <f>_xlfn.XLOOKUP(relatorio[[#This Row],[Nome PJ Emitente]],De_Para!A:A,De_Para!C:C)</f>
        <v>GSK</v>
      </c>
      <c r="M100" s="5" cm="1">
        <f t="array" aca="1" ref="M100" ca="1">IF(LEFT(G100&amp;"",1)="0",
IFERROR(
VALUE(MID(G100&amp;"",_xlfn.AGGREGATE(15,6,ROW(INDIRECT("1:"&amp;LEN(G100&amp;"")))/(MID(G100&amp;"",ROW(INDIRECT("1:"&amp;LEN(G100&amp;""))),1)&lt;&gt;"0"),1),999)),
MID(G100&amp;"",_xlfn.AGGREGATE(15,6,ROW(INDIRECT("1:"&amp;LEN(G100&amp;"")))/(MID(G100&amp;"",ROW(INDIRECT("1:"&amp;LEN(G100&amp;""))),1)&lt;&gt;"0"),1),999)
),
IFERROR(VALUE(G100),G100))</f>
        <v>7896015592059</v>
      </c>
      <c r="N100" t="str">
        <f>TEXT(relatorio[[#This Row],[Data Emissão]],"mmm")</f>
        <v>set</v>
      </c>
      <c r="O100" t="str">
        <f>_xlfn.XLOOKUP(relatorio[[#This Row],[Número]],relatorio_Entrada_NF!A:A,relatorio_Entrada_NF!A:A,"Pendente")</f>
        <v>Pendente</v>
      </c>
      <c r="P100" t="str">
        <f>_xlfn.XLOOKUP(relatorio[[#This Row],[Nome PJ Emitente]],Material!A:A,Material!B:B,"Medicamento")</f>
        <v>Medicamento</v>
      </c>
      <c r="Q100">
        <f ca="1">IF(relatorio[[#This Row],[Natureza]]="Medicamento",_xlfn.XLOOKUP(relatorio[[#This Row],[EAN]],CadastroProd!U:U,CadastroProd!A:A," "),_xlfn.XLOOKUP(relatorio[[#This Row],['[Item'] Código]],CadastroProd!X:X,CadastroProd!A:A," "))</f>
        <v>3335</v>
      </c>
      <c r="R100">
        <f>IF(O100="Pendente",_xlfn.XLOOKUP(relatorio[[#This Row],[Número]],Relatório_CTE!A:A,Relatório_CTE!B:B,"Sem CTE")," ")</f>
        <v>1435</v>
      </c>
      <c r="S100" s="1">
        <f>IF(relatorio[[#This Row],[NFs Entrada - Winthor]]="Pendente",_xlfn.XLOOKUP(relatorio[[#This Row],[Número]],Relatório_CTE!A:A,Relatório_CTE!H:H,"Sem CTE")," ")</f>
        <v>45922</v>
      </c>
      <c r="T100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45926</v>
      </c>
      <c r="U100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45926</v>
      </c>
    </row>
    <row r="101" spans="1:21" x14ac:dyDescent="0.25">
      <c r="A101" t="s">
        <v>11</v>
      </c>
      <c r="B101" t="s">
        <v>46</v>
      </c>
      <c r="C101" t="s">
        <v>115</v>
      </c>
      <c r="D101">
        <v>251541</v>
      </c>
      <c r="E101" s="1">
        <v>45919</v>
      </c>
      <c r="F101">
        <v>19689.47</v>
      </c>
      <c r="G101" s="4" t="s">
        <v>208</v>
      </c>
      <c r="H101" t="s">
        <v>209</v>
      </c>
      <c r="I101" t="s">
        <v>210</v>
      </c>
      <c r="J101" s="1">
        <v>46326</v>
      </c>
      <c r="K101">
        <v>1</v>
      </c>
      <c r="L101" t="str">
        <f>_xlfn.XLOOKUP(relatorio[[#This Row],[Nome PJ Emitente]],De_Para!A:A,De_Para!C:C)</f>
        <v>GSK</v>
      </c>
      <c r="M101" s="5" cm="1">
        <f t="array" aca="1" ref="M101" ca="1">IF(LEFT(G101&amp;"",1)="0",
IFERROR(
VALUE(MID(G101&amp;"",_xlfn.AGGREGATE(15,6,ROW(INDIRECT("1:"&amp;LEN(G101&amp;"")))/(MID(G101&amp;"",ROW(INDIRECT("1:"&amp;LEN(G101&amp;""))),1)&lt;&gt;"0"),1),999)),
MID(G101&amp;"",_xlfn.AGGREGATE(15,6,ROW(INDIRECT("1:"&amp;LEN(G101&amp;"")))/(MID(G101&amp;"",ROW(INDIRECT("1:"&amp;LEN(G101&amp;""))),1)&lt;&gt;"0"),1),999)
),
IFERROR(VALUE(G101),G101))</f>
        <v>7896015592066</v>
      </c>
      <c r="N101" t="str">
        <f>TEXT(relatorio[[#This Row],[Data Emissão]],"mmm")</f>
        <v>set</v>
      </c>
      <c r="O101" t="str">
        <f>_xlfn.XLOOKUP(relatorio[[#This Row],[Número]],relatorio_Entrada_NF!A:A,relatorio_Entrada_NF!A:A,"Pendente")</f>
        <v>Pendente</v>
      </c>
      <c r="P101" t="str">
        <f>_xlfn.XLOOKUP(relatorio[[#This Row],[Nome PJ Emitente]],Material!A:A,Material!B:B,"Medicamento")</f>
        <v>Medicamento</v>
      </c>
      <c r="Q101">
        <f ca="1">IF(relatorio[[#This Row],[Natureza]]="Medicamento",_xlfn.XLOOKUP(relatorio[[#This Row],[EAN]],CadastroProd!U:U,CadastroProd!A:A," "),_xlfn.XLOOKUP(relatorio[[#This Row],['[Item'] Código]],CadastroProd!X:X,CadastroProd!A:A," "))</f>
        <v>3199</v>
      </c>
      <c r="R101">
        <f>IF(O101="Pendente",_xlfn.XLOOKUP(relatorio[[#This Row],[Número]],Relatório_CTE!A:A,Relatório_CTE!B:B,"Sem CTE")," ")</f>
        <v>1435</v>
      </c>
      <c r="S101" s="1">
        <f>IF(relatorio[[#This Row],[NFs Entrada - Winthor]]="Pendente",_xlfn.XLOOKUP(relatorio[[#This Row],[Número]],Relatório_CTE!A:A,Relatório_CTE!H:H,"Sem CTE")," ")</f>
        <v>45922</v>
      </c>
      <c r="T101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45925</v>
      </c>
      <c r="U101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45925</v>
      </c>
    </row>
    <row r="102" spans="1:21" x14ac:dyDescent="0.25">
      <c r="A102" t="s">
        <v>11</v>
      </c>
      <c r="B102" t="s">
        <v>46</v>
      </c>
      <c r="C102" t="s">
        <v>214</v>
      </c>
      <c r="D102">
        <v>447284</v>
      </c>
      <c r="E102" s="1">
        <v>45919</v>
      </c>
      <c r="F102">
        <v>142850.65</v>
      </c>
      <c r="G102" s="4" t="s">
        <v>215</v>
      </c>
      <c r="H102" t="s">
        <v>216</v>
      </c>
      <c r="I102" t="s">
        <v>217</v>
      </c>
      <c r="J102" s="1">
        <v>46507</v>
      </c>
      <c r="K102">
        <v>20</v>
      </c>
      <c r="L102" t="str">
        <f>_xlfn.XLOOKUP(relatorio[[#This Row],[Nome PJ Emitente]],De_Para!A:A,De_Para!C:C)</f>
        <v>Eli Lilly</v>
      </c>
      <c r="M102" s="5" cm="1">
        <f t="array" aca="1" ref="M102" ca="1">IF(LEFT(G102&amp;"",1)="0",
IFERROR(
VALUE(MID(G102&amp;"",_xlfn.AGGREGATE(15,6,ROW(INDIRECT("1:"&amp;LEN(G102&amp;"")))/(MID(G102&amp;"",ROW(INDIRECT("1:"&amp;LEN(G102&amp;""))),1)&lt;&gt;"0"),1),999)),
MID(G102&amp;"",_xlfn.AGGREGATE(15,6,ROW(INDIRECT("1:"&amp;LEN(G102&amp;"")))/(MID(G102&amp;"",ROW(INDIRECT("1:"&amp;LEN(G102&amp;""))),1)&lt;&gt;"0"),1),999)
),
IFERROR(VALUE(G102),G102))</f>
        <v>7896382708480</v>
      </c>
      <c r="N102" t="str">
        <f>TEXT(relatorio[[#This Row],[Data Emissão]],"mmm")</f>
        <v>set</v>
      </c>
      <c r="O102" t="str">
        <f>_xlfn.XLOOKUP(relatorio[[#This Row],[Número]],relatorio_Entrada_NF!A:A,relatorio_Entrada_NF!A:A,"Pendente")</f>
        <v>Pendente</v>
      </c>
      <c r="P102" t="str">
        <f>_xlfn.XLOOKUP(relatorio[[#This Row],[Nome PJ Emitente]],Material!A:A,Material!B:B,"Medicamento")</f>
        <v>Medicamento</v>
      </c>
      <c r="Q102">
        <f ca="1">IF(relatorio[[#This Row],[Natureza]]="Medicamento",_xlfn.XLOOKUP(relatorio[[#This Row],[EAN]],CadastroProd!U:U,CadastroProd!A:A," "),_xlfn.XLOOKUP(relatorio[[#This Row],['[Item'] Código]],CadastroProd!X:X,CadastroProd!A:A," "))</f>
        <v>2889</v>
      </c>
      <c r="R102">
        <f>IF(O102="Pendente",_xlfn.XLOOKUP(relatorio[[#This Row],[Número]],Relatório_CTE!A:A,Relatório_CTE!B:B,"Sem CTE")," ")</f>
        <v>132939</v>
      </c>
      <c r="S102" s="1">
        <f>IF(relatorio[[#This Row],[NFs Entrada - Winthor]]="Pendente",_xlfn.XLOOKUP(relatorio[[#This Row],[Número]],Relatório_CTE!A:A,Relatório_CTE!H:H,"Sem CTE")," ")</f>
        <v>45923</v>
      </c>
      <c r="T102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102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03" spans="1:21" x14ac:dyDescent="0.25">
      <c r="A103" t="s">
        <v>11</v>
      </c>
      <c r="B103" t="s">
        <v>46</v>
      </c>
      <c r="C103" t="s">
        <v>214</v>
      </c>
      <c r="D103">
        <v>447293</v>
      </c>
      <c r="E103" s="1">
        <v>45919</v>
      </c>
      <c r="F103">
        <v>222262.18</v>
      </c>
      <c r="G103" s="4" t="s">
        <v>218</v>
      </c>
      <c r="H103" t="s">
        <v>219</v>
      </c>
      <c r="I103" t="s">
        <v>220</v>
      </c>
      <c r="J103" s="1">
        <v>46387</v>
      </c>
      <c r="K103">
        <v>50</v>
      </c>
      <c r="L103" t="str">
        <f>_xlfn.XLOOKUP(relatorio[[#This Row],[Nome PJ Emitente]],De_Para!A:A,De_Para!C:C)</f>
        <v>Eli Lilly</v>
      </c>
      <c r="M103" s="5" cm="1">
        <f t="array" aca="1" ref="M103" ca="1">IF(LEFT(G103&amp;"",1)="0",
IFERROR(
VALUE(MID(G103&amp;"",_xlfn.AGGREGATE(15,6,ROW(INDIRECT("1:"&amp;LEN(G103&amp;"")))/(MID(G103&amp;"",ROW(INDIRECT("1:"&amp;LEN(G103&amp;""))),1)&lt;&gt;"0"),1),999)),
MID(G103&amp;"",_xlfn.AGGREGATE(15,6,ROW(INDIRECT("1:"&amp;LEN(G103&amp;"")))/(MID(G103&amp;"",ROW(INDIRECT("1:"&amp;LEN(G103&amp;""))),1)&lt;&gt;"0"),1),999)
),
IFERROR(VALUE(G103),G103))</f>
        <v>7896382708060</v>
      </c>
      <c r="N103" t="str">
        <f>TEXT(relatorio[[#This Row],[Data Emissão]],"mmm")</f>
        <v>set</v>
      </c>
      <c r="O103" t="str">
        <f>_xlfn.XLOOKUP(relatorio[[#This Row],[Número]],relatorio_Entrada_NF!A:A,relatorio_Entrada_NF!A:A,"Pendente")</f>
        <v>Pendente</v>
      </c>
      <c r="P103" t="str">
        <f>_xlfn.XLOOKUP(relatorio[[#This Row],[Nome PJ Emitente]],Material!A:A,Material!B:B,"Medicamento")</f>
        <v>Medicamento</v>
      </c>
      <c r="Q103">
        <f ca="1">IF(relatorio[[#This Row],[Natureza]]="Medicamento",_xlfn.XLOOKUP(relatorio[[#This Row],[EAN]],CadastroProd!U:U,CadastroProd!A:A," "),_xlfn.XLOOKUP(relatorio[[#This Row],['[Item'] Código]],CadastroProd!X:X,CadastroProd!A:A," "))</f>
        <v>3330</v>
      </c>
      <c r="R103">
        <f>IF(O103="Pendente",_xlfn.XLOOKUP(relatorio[[#This Row],[Número]],Relatório_CTE!A:A,Relatório_CTE!B:B,"Sem CTE")," ")</f>
        <v>133206</v>
      </c>
      <c r="S103" s="1">
        <f>IF(relatorio[[#This Row],[NFs Entrada - Winthor]]="Pendente",_xlfn.XLOOKUP(relatorio[[#This Row],[Número]],Relatório_CTE!A:A,Relatório_CTE!H:H,"Sem CTE")," ")</f>
        <v>45923</v>
      </c>
      <c r="T103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45927</v>
      </c>
      <c r="U103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104" spans="1:21" x14ac:dyDescent="0.25">
      <c r="A104" t="s">
        <v>11</v>
      </c>
      <c r="B104" t="s">
        <v>46</v>
      </c>
      <c r="C104" t="s">
        <v>214</v>
      </c>
      <c r="D104">
        <v>447294</v>
      </c>
      <c r="E104" s="1">
        <v>45919</v>
      </c>
      <c r="F104">
        <v>15615.56</v>
      </c>
      <c r="G104" s="4" t="s">
        <v>221</v>
      </c>
      <c r="H104" t="s">
        <v>222</v>
      </c>
      <c r="I104" t="s">
        <v>223</v>
      </c>
      <c r="J104" s="1">
        <v>46660</v>
      </c>
      <c r="K104">
        <v>4</v>
      </c>
      <c r="L104" t="str">
        <f>_xlfn.XLOOKUP(relatorio[[#This Row],[Nome PJ Emitente]],De_Para!A:A,De_Para!C:C)</f>
        <v>Eli Lilly</v>
      </c>
      <c r="M104" s="5" cm="1">
        <f t="array" aca="1" ref="M104" ca="1">IF(LEFT(G104&amp;"",1)="0",
IFERROR(
VALUE(MID(G104&amp;"",_xlfn.AGGREGATE(15,6,ROW(INDIRECT("1:"&amp;LEN(G104&amp;"")))/(MID(G104&amp;"",ROW(INDIRECT("1:"&amp;LEN(G104&amp;""))),1)&lt;&gt;"0"),1),999)),
MID(G104&amp;"",_xlfn.AGGREGATE(15,6,ROW(INDIRECT("1:"&amp;LEN(G104&amp;"")))/(MID(G104&amp;"",ROW(INDIRECT("1:"&amp;LEN(G104&amp;""))),1)&lt;&gt;"0"),1),999)
),
IFERROR(VALUE(G104),G104))</f>
        <v>7896382708299</v>
      </c>
      <c r="N104" t="str">
        <f>TEXT(relatorio[[#This Row],[Data Emissão]],"mmm")</f>
        <v>set</v>
      </c>
      <c r="O104" t="str">
        <f>_xlfn.XLOOKUP(relatorio[[#This Row],[Número]],relatorio_Entrada_NF!A:A,relatorio_Entrada_NF!A:A,"Pendente")</f>
        <v>Pendente</v>
      </c>
      <c r="P104" t="str">
        <f>_xlfn.XLOOKUP(relatorio[[#This Row],[Nome PJ Emitente]],Material!A:A,Material!B:B,"Medicamento")</f>
        <v>Medicamento</v>
      </c>
      <c r="Q104">
        <f ca="1">IF(relatorio[[#This Row],[Natureza]]="Medicamento",_xlfn.XLOOKUP(relatorio[[#This Row],[EAN]],CadastroProd!U:U,CadastroProd!A:A," "),_xlfn.XLOOKUP(relatorio[[#This Row],['[Item'] Código]],CadastroProd!X:X,CadastroProd!A:A," "))</f>
        <v>3322</v>
      </c>
      <c r="R104">
        <f>IF(O104="Pendente",_xlfn.XLOOKUP(relatorio[[#This Row],[Número]],Relatório_CTE!A:A,Relatório_CTE!B:B,"Sem CTE")," ")</f>
        <v>132939</v>
      </c>
      <c r="S104" s="1">
        <f>IF(relatorio[[#This Row],[NFs Entrada - Winthor]]="Pendente",_xlfn.XLOOKUP(relatorio[[#This Row],[Número]],Relatório_CTE!A:A,Relatório_CTE!H:H,"Sem CTE")," ")</f>
        <v>45923</v>
      </c>
      <c r="T104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45930</v>
      </c>
      <c r="U104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45930</v>
      </c>
    </row>
    <row r="105" spans="1:21" x14ac:dyDescent="0.25">
      <c r="A105" t="s">
        <v>11</v>
      </c>
      <c r="B105" t="s">
        <v>46</v>
      </c>
      <c r="C105" t="s">
        <v>36</v>
      </c>
      <c r="D105">
        <v>501823</v>
      </c>
      <c r="E105" s="1">
        <v>45919</v>
      </c>
      <c r="F105">
        <v>237342.09</v>
      </c>
      <c r="G105" s="4" t="s">
        <v>224</v>
      </c>
      <c r="H105" t="s">
        <v>225</v>
      </c>
      <c r="I105" t="s">
        <v>226</v>
      </c>
      <c r="J105" s="1">
        <v>46812</v>
      </c>
      <c r="K105">
        <v>30</v>
      </c>
      <c r="L105" t="str">
        <f>_xlfn.XLOOKUP(relatorio[[#This Row],[Nome PJ Emitente]],De_Para!A:A,De_Para!C:C)</f>
        <v>Novartis</v>
      </c>
      <c r="M105" s="5" cm="1">
        <f t="array" aca="1" ref="M105" ca="1">IF(LEFT(G105&amp;"",1)="0",
IFERROR(
VALUE(MID(G105&amp;"",_xlfn.AGGREGATE(15,6,ROW(INDIRECT("1:"&amp;LEN(G105&amp;"")))/(MID(G105&amp;"",ROW(INDIRECT("1:"&amp;LEN(G105&amp;""))),1)&lt;&gt;"0"),1),999)),
MID(G105&amp;"",_xlfn.AGGREGATE(15,6,ROW(INDIRECT("1:"&amp;LEN(G105&amp;"")))/(MID(G105&amp;"",ROW(INDIRECT("1:"&amp;LEN(G105&amp;""))),1)&lt;&gt;"0"),1),999)
),
IFERROR(VALUE(G105),G105))</f>
        <v>7896261018402</v>
      </c>
      <c r="N105" t="str">
        <f>TEXT(relatorio[[#This Row],[Data Emissão]],"mmm")</f>
        <v>set</v>
      </c>
      <c r="O105" t="str">
        <f>_xlfn.XLOOKUP(relatorio[[#This Row],[Número]],relatorio_Entrada_NF!A:A,relatorio_Entrada_NF!A:A,"Pendente")</f>
        <v>Pendente</v>
      </c>
      <c r="P105" t="str">
        <f>_xlfn.XLOOKUP(relatorio[[#This Row],[Nome PJ Emitente]],Material!A:A,Material!B:B,"Medicamento")</f>
        <v>Medicamento</v>
      </c>
      <c r="Q105">
        <f ca="1">IF(relatorio[[#This Row],[Natureza]]="Medicamento",_xlfn.XLOOKUP(relatorio[[#This Row],[EAN]],CadastroProd!U:U,CadastroProd!A:A," "),_xlfn.XLOOKUP(relatorio[[#This Row],['[Item'] Código]],CadastroProd!X:X,CadastroProd!A:A," "))</f>
        <v>768</v>
      </c>
      <c r="R105">
        <f>IF(O105="Pendente",_xlfn.XLOOKUP(relatorio[[#This Row],[Número]],Relatório_CTE!A:A,Relatório_CTE!B:B,"Sem CTE")," ")</f>
        <v>382487</v>
      </c>
      <c r="S105" s="1">
        <f>IF(relatorio[[#This Row],[NFs Entrada - Winthor]]="Pendente",_xlfn.XLOOKUP(relatorio[[#This Row],[Número]],Relatório_CTE!A:A,Relatório_CTE!H:H,"Sem CTE")," ")</f>
        <v>45923</v>
      </c>
      <c r="T105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45928</v>
      </c>
      <c r="U105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106" spans="1:21" x14ac:dyDescent="0.25">
      <c r="A106" t="s">
        <v>17</v>
      </c>
      <c r="B106" t="s">
        <v>46</v>
      </c>
      <c r="C106" t="s">
        <v>36</v>
      </c>
      <c r="D106">
        <v>501858</v>
      </c>
      <c r="E106" s="1">
        <v>45919</v>
      </c>
      <c r="F106">
        <v>410.93</v>
      </c>
      <c r="G106" s="4" t="s">
        <v>227</v>
      </c>
      <c r="H106" t="s">
        <v>228</v>
      </c>
      <c r="I106" t="s">
        <v>229</v>
      </c>
      <c r="J106" s="1">
        <v>46418</v>
      </c>
      <c r="K106">
        <v>4</v>
      </c>
      <c r="L106" t="str">
        <f>_xlfn.XLOOKUP(relatorio[[#This Row],[Nome PJ Emitente]],De_Para!A:A,De_Para!C:C)</f>
        <v>Novartis</v>
      </c>
      <c r="M106" s="5" cm="1">
        <f t="array" aca="1" ref="M106" ca="1">IF(LEFT(G106&amp;"",1)="0",
IFERROR(
VALUE(MID(G106&amp;"",_xlfn.AGGREGATE(15,6,ROW(INDIRECT("1:"&amp;LEN(G106&amp;"")))/(MID(G106&amp;"",ROW(INDIRECT("1:"&amp;LEN(G106&amp;""))),1)&lt;&gt;"0"),1),999)),
MID(G106&amp;"",_xlfn.AGGREGATE(15,6,ROW(INDIRECT("1:"&amp;LEN(G106&amp;"")))/(MID(G106&amp;"",ROW(INDIRECT("1:"&amp;LEN(G106&amp;""))),1)&lt;&gt;"0"),1),999)
),
IFERROR(VALUE(G106),G106))</f>
        <v>7896261001671</v>
      </c>
      <c r="N106" t="str">
        <f>TEXT(relatorio[[#This Row],[Data Emissão]],"mmm")</f>
        <v>set</v>
      </c>
      <c r="O106" t="str">
        <f>_xlfn.XLOOKUP(relatorio[[#This Row],[Número]],relatorio_Entrada_NF!A:A,relatorio_Entrada_NF!A:A,"Pendente")</f>
        <v>Pendente</v>
      </c>
      <c r="P106" t="str">
        <f>_xlfn.XLOOKUP(relatorio[[#This Row],[Nome PJ Emitente]],Material!A:A,Material!B:B,"Medicamento")</f>
        <v>Medicamento</v>
      </c>
      <c r="Q106">
        <f ca="1">IF(relatorio[[#This Row],[Natureza]]="Medicamento",_xlfn.XLOOKUP(relatorio[[#This Row],[EAN]],CadastroProd!U:U,CadastroProd!A:A," "),_xlfn.XLOOKUP(relatorio[[#This Row],['[Item'] Código]],CadastroProd!X:X,CadastroProd!A:A," "))</f>
        <v>1357</v>
      </c>
      <c r="R106">
        <f>IF(O106="Pendente",_xlfn.XLOOKUP(relatorio[[#This Row],[Número]],Relatório_CTE!A:A,Relatório_CTE!B:B,"Sem CTE")," ")</f>
        <v>1873301</v>
      </c>
      <c r="S106" s="1">
        <f>IF(relatorio[[#This Row],[NFs Entrada - Winthor]]="Pendente",_xlfn.XLOOKUP(relatorio[[#This Row],[Número]],Relatório_CTE!A:A,Relatório_CTE!H:H,"Sem CTE")," ")</f>
        <v>45923</v>
      </c>
      <c r="T106" s="1" t="e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106" s="1" t="str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7" spans="1:21" x14ac:dyDescent="0.25">
      <c r="A107" t="s">
        <v>11</v>
      </c>
      <c r="B107" t="s">
        <v>46</v>
      </c>
      <c r="C107" t="s">
        <v>230</v>
      </c>
      <c r="D107">
        <v>103680</v>
      </c>
      <c r="E107" s="1">
        <v>45919</v>
      </c>
      <c r="F107">
        <v>149292.73000000001</v>
      </c>
      <c r="G107" s="4" t="s">
        <v>231</v>
      </c>
      <c r="H107" t="s">
        <v>232</v>
      </c>
      <c r="I107" t="s">
        <v>233</v>
      </c>
      <c r="J107" s="1">
        <v>47205</v>
      </c>
      <c r="K107">
        <v>216</v>
      </c>
      <c r="L107" t="str">
        <f>_xlfn.XLOOKUP(relatorio[[#This Row],[Nome PJ Emitente]],De_Para!A:A,De_Para!C:C)</f>
        <v>Organon</v>
      </c>
      <c r="M107" s="5" cm="1">
        <f t="array" aca="1" ref="M107" ca="1">IF(LEFT(G107&amp;"",1)="0",
IFERROR(
VALUE(MID(G107&amp;"",_xlfn.AGGREGATE(15,6,ROW(INDIRECT("1:"&amp;LEN(G107&amp;"")))/(MID(G107&amp;"",ROW(INDIRECT("1:"&amp;LEN(G107&amp;""))),1)&lt;&gt;"0"),1),999)),
MID(G107&amp;"",_xlfn.AGGREGATE(15,6,ROW(INDIRECT("1:"&amp;LEN(G107&amp;"")))/(MID(G107&amp;"",ROW(INDIRECT("1:"&amp;LEN(G107&amp;""))),1)&lt;&gt;"0"),1),999)
),
IFERROR(VALUE(G107),G107))</f>
        <v>7897337716512</v>
      </c>
      <c r="N107" t="str">
        <f>TEXT(relatorio[[#This Row],[Data Emissão]],"mmm")</f>
        <v>set</v>
      </c>
      <c r="O107" t="str">
        <f>_xlfn.XLOOKUP(relatorio[[#This Row],[Número]],relatorio_Entrada_NF!A:A,relatorio_Entrada_NF!A:A,"Pendente")</f>
        <v>Pendente</v>
      </c>
      <c r="P107" t="str">
        <f>_xlfn.XLOOKUP(relatorio[[#This Row],[Nome PJ Emitente]],Material!A:A,Material!B:B,"Medicamento")</f>
        <v>Medicamento</v>
      </c>
      <c r="Q107">
        <f ca="1">IF(relatorio[[#This Row],[Natureza]]="Medicamento",_xlfn.XLOOKUP(relatorio[[#This Row],[EAN]],CadastroProd!U:U,CadastroProd!A:A," "),_xlfn.XLOOKUP(relatorio[[#This Row],['[Item'] Código]],CadastroProd!X:X,CadastroProd!A:A," "))</f>
        <v>3365</v>
      </c>
      <c r="R107">
        <f>IF(O107="Pendente",_xlfn.XLOOKUP(relatorio[[#This Row],[Número]],Relatório_CTE!A:A,Relatório_CTE!B:B,"Sem CTE")," ")</f>
        <v>3967</v>
      </c>
      <c r="S107" s="1">
        <f>IF(relatorio[[#This Row],[NFs Entrada - Winthor]]="Pendente",_xlfn.XLOOKUP(relatorio[[#This Row],[Número]],Relatório_CTE!A:A,Relatório_CTE!H:H,"Sem CTE")," ")</f>
        <v>45922</v>
      </c>
      <c r="T107" s="1" t="e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107" s="1" t="str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8" spans="1:21" x14ac:dyDescent="0.25">
      <c r="A108" t="s">
        <v>17</v>
      </c>
      <c r="B108" t="s">
        <v>97</v>
      </c>
      <c r="C108" t="s">
        <v>51</v>
      </c>
      <c r="D108">
        <v>494885</v>
      </c>
      <c r="E108" s="1">
        <v>45919</v>
      </c>
      <c r="F108">
        <v>135282.63</v>
      </c>
      <c r="G108" s="4" t="s">
        <v>234</v>
      </c>
      <c r="H108" t="s">
        <v>235</v>
      </c>
      <c r="I108" t="s">
        <v>236</v>
      </c>
      <c r="J108" s="1">
        <v>46310</v>
      </c>
      <c r="K108">
        <v>100</v>
      </c>
      <c r="L108" t="str">
        <f>_xlfn.XLOOKUP(relatorio[[#This Row],[Nome PJ Emitente]],De_Para!A:A,De_Para!C:C)</f>
        <v>Adium</v>
      </c>
      <c r="M108" s="5" cm="1">
        <f t="array" aca="1" ref="M108" ca="1">IF(LEFT(G108&amp;"",1)="0",
IFERROR(
VALUE(MID(G108&amp;"",_xlfn.AGGREGATE(15,6,ROW(INDIRECT("1:"&amp;LEN(G108&amp;"")))/(MID(G108&amp;"",ROW(INDIRECT("1:"&amp;LEN(G108&amp;""))),1)&lt;&gt;"0"),1),999)),
MID(G108&amp;"",_xlfn.AGGREGATE(15,6,ROW(INDIRECT("1:"&amp;LEN(G108&amp;"")))/(MID(G108&amp;"",ROW(INDIRECT("1:"&amp;LEN(G108&amp;""))),1)&lt;&gt;"0"),1),999)
),
IFERROR(VALUE(G108),G108))</f>
        <v>7892953000717</v>
      </c>
      <c r="N108" t="str">
        <f>TEXT(relatorio[[#This Row],[Data Emissão]],"mmm")</f>
        <v>set</v>
      </c>
      <c r="O108">
        <f>_xlfn.XLOOKUP(relatorio[[#This Row],[Número]],relatorio_Entrada_NF!A:A,relatorio_Entrada_NF!A:A,"Pendente")</f>
        <v>494885</v>
      </c>
      <c r="P108" t="str">
        <f>_xlfn.XLOOKUP(relatorio[[#This Row],[Nome PJ Emitente]],Material!A:A,Material!B:B,"Medicamento")</f>
        <v>Medicamento</v>
      </c>
      <c r="Q108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108" t="str">
        <f>IF(O108="Pendente",_xlfn.XLOOKUP(relatorio[[#This Row],[Número]],Relatório_CTE!A:A,Relatório_CTE!B:B,"Sem CTE")," ")</f>
        <v xml:space="preserve"> </v>
      </c>
      <c r="S108" s="1" t="str">
        <f>IF(relatorio[[#This Row],[NFs Entrada - Winthor]]="Pendente",_xlfn.XLOOKUP(relatorio[[#This Row],[Número]],Relatório_CTE!A:A,Relatório_CTE!H:H,"Sem CTE")," ")</f>
        <v xml:space="preserve"> </v>
      </c>
      <c r="T10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9" spans="1:21" x14ac:dyDescent="0.25">
      <c r="A109" t="s">
        <v>11</v>
      </c>
      <c r="B109" t="s">
        <v>18</v>
      </c>
      <c r="C109" t="s">
        <v>237</v>
      </c>
      <c r="D109">
        <v>53962</v>
      </c>
      <c r="E109" s="1">
        <v>45919</v>
      </c>
      <c r="F109">
        <v>328.06</v>
      </c>
      <c r="G109" s="4" t="s">
        <v>238</v>
      </c>
      <c r="H109" t="s">
        <v>239</v>
      </c>
      <c r="I109" t="s">
        <v>240</v>
      </c>
      <c r="J109" s="1">
        <v>46265</v>
      </c>
      <c r="K109">
        <v>1</v>
      </c>
      <c r="L109" t="str">
        <f>_xlfn.XLOOKUP(relatorio[[#This Row],[Nome PJ Emitente]],De_Para!A:A,De_Para!C:C)</f>
        <v>Oncoexo</v>
      </c>
      <c r="M109" s="5" cm="1">
        <f t="array" aca="1" ref="M109" ca="1">IF(LEFT(G109&amp;"",1)="0",
IFERROR(
VALUE(MID(G109&amp;"",_xlfn.AGGREGATE(15,6,ROW(INDIRECT("1:"&amp;LEN(G109&amp;"")))/(MID(G109&amp;"",ROW(INDIRECT("1:"&amp;LEN(G109&amp;""))),1)&lt;&gt;"0"),1),999)),
MID(G109&amp;"",_xlfn.AGGREGATE(15,6,ROW(INDIRECT("1:"&amp;LEN(G109&amp;"")))/(MID(G109&amp;"",ROW(INDIRECT("1:"&amp;LEN(G109&amp;""))),1)&lt;&gt;"0"),1),999)
),
IFERROR(VALUE(G109),G109))</f>
        <v>7898054580462</v>
      </c>
      <c r="N109" t="str">
        <f>TEXT(relatorio[[#This Row],[Data Emissão]],"mmm")</f>
        <v>set</v>
      </c>
      <c r="O109">
        <f>_xlfn.XLOOKUP(relatorio[[#This Row],[Número]],relatorio_Entrada_NF!A:A,relatorio_Entrada_NF!A:A,"Pendente")</f>
        <v>53962</v>
      </c>
      <c r="P109" t="str">
        <f>_xlfn.XLOOKUP(relatorio[[#This Row],[Nome PJ Emitente]],Material!A:A,Material!B:B,"Medicamento")</f>
        <v>Medicamento</v>
      </c>
      <c r="Q109">
        <f ca="1">IF(relatorio[[#This Row],[Natureza]]="Medicamento",_xlfn.XLOOKUP(relatorio[[#This Row],[EAN]],CadastroProd!U:U,CadastroProd!A:A," "),_xlfn.XLOOKUP(relatorio[[#This Row],['[Item'] Código]],CadastroProd!X:X,CadastroProd!A:A," "))</f>
        <v>3229</v>
      </c>
      <c r="R109" t="str">
        <f>IF(O109="Pendente",_xlfn.XLOOKUP(relatorio[[#This Row],[Número]],Relatório_CTE!A:A,Relatório_CTE!B:B,"Sem CTE")," ")</f>
        <v xml:space="preserve"> </v>
      </c>
      <c r="S109" s="1" t="str">
        <f>IF(relatorio[[#This Row],[NFs Entrada - Winthor]]="Pendente",_xlfn.XLOOKUP(relatorio[[#This Row],[Número]],Relatório_CTE!A:A,Relatório_CTE!H:H,"Sem CTE")," ")</f>
        <v xml:space="preserve"> </v>
      </c>
      <c r="T10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0" spans="1:21" x14ac:dyDescent="0.25">
      <c r="A110" t="s">
        <v>11</v>
      </c>
      <c r="B110" t="s">
        <v>18</v>
      </c>
      <c r="C110" t="s">
        <v>102</v>
      </c>
      <c r="D110">
        <v>79322</v>
      </c>
      <c r="E110" s="1">
        <v>45918</v>
      </c>
      <c r="F110">
        <v>9963.0400000000009</v>
      </c>
      <c r="G110" s="4" t="s">
        <v>241</v>
      </c>
      <c r="H110" t="s">
        <v>242</v>
      </c>
      <c r="I110" t="s">
        <v>243</v>
      </c>
      <c r="J110" s="1">
        <v>46819</v>
      </c>
      <c r="K110">
        <v>192</v>
      </c>
      <c r="L110" t="str">
        <f>_xlfn.XLOOKUP(relatorio[[#This Row],[Nome PJ Emitente]],De_Para!A:A,De_Para!C:C)</f>
        <v>Chiesi</v>
      </c>
      <c r="M110" s="5" cm="1">
        <f t="array" aca="1" ref="M110" ca="1">IF(LEFT(G110&amp;"",1)="0",
IFERROR(
VALUE(MID(G110&amp;"",_xlfn.AGGREGATE(15,6,ROW(INDIRECT("1:"&amp;LEN(G110&amp;"")))/(MID(G110&amp;"",ROW(INDIRECT("1:"&amp;LEN(G110&amp;""))),1)&lt;&gt;"0"),1),999)),
MID(G110&amp;"",_xlfn.AGGREGATE(15,6,ROW(INDIRECT("1:"&amp;LEN(G110&amp;"")))/(MID(G110&amp;"",ROW(INDIRECT("1:"&amp;LEN(G110&amp;""))),1)&lt;&gt;"0"),1),999)
),
IFERROR(VALUE(G110),G110))</f>
        <v>7896672202681</v>
      </c>
      <c r="N110" t="str">
        <f>TEXT(relatorio[[#This Row],[Data Emissão]],"mmm")</f>
        <v>set</v>
      </c>
      <c r="O110">
        <f>_xlfn.XLOOKUP(relatorio[[#This Row],[Número]],relatorio_Entrada_NF!A:A,relatorio_Entrada_NF!A:A,"Pendente")</f>
        <v>79322</v>
      </c>
      <c r="P110" t="str">
        <f>_xlfn.XLOOKUP(relatorio[[#This Row],[Nome PJ Emitente]],Material!A:A,Material!B:B,"Medicamento")</f>
        <v>Medicamento</v>
      </c>
      <c r="Q110">
        <f ca="1">IF(relatorio[[#This Row],[Natureza]]="Medicamento",_xlfn.XLOOKUP(relatorio[[#This Row],[EAN]],CadastroProd!U:U,CadastroProd!A:A," "),_xlfn.XLOOKUP(relatorio[[#This Row],['[Item'] Código]],CadastroProd!X:X,CadastroProd!A:A," "))</f>
        <v>1447</v>
      </c>
      <c r="R110" t="str">
        <f>IF(O110="Pendente",_xlfn.XLOOKUP(relatorio[[#This Row],[Número]],Relatório_CTE!A:A,Relatório_CTE!B:B,"Sem CTE")," ")</f>
        <v xml:space="preserve"> </v>
      </c>
      <c r="S110" s="1" t="str">
        <f>IF(relatorio[[#This Row],[NFs Entrada - Winthor]]="Pendente",_xlfn.XLOOKUP(relatorio[[#This Row],[Número]],Relatório_CTE!A:A,Relatório_CTE!H:H,"Sem CTE")," ")</f>
        <v xml:space="preserve"> </v>
      </c>
      <c r="T11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1" spans="1:21" x14ac:dyDescent="0.25">
      <c r="A111" t="s">
        <v>27</v>
      </c>
      <c r="B111" t="s">
        <v>18</v>
      </c>
      <c r="C111" t="s">
        <v>131</v>
      </c>
      <c r="D111">
        <v>20826</v>
      </c>
      <c r="E111" s="1">
        <v>45918</v>
      </c>
      <c r="F111">
        <v>2200.2600000000002</v>
      </c>
      <c r="G111" s="4" t="s">
        <v>244</v>
      </c>
      <c r="H111" t="s">
        <v>245</v>
      </c>
      <c r="I111" t="s">
        <v>246</v>
      </c>
      <c r="J111" s="1">
        <v>46295</v>
      </c>
      <c r="K111">
        <v>10</v>
      </c>
      <c r="L111" t="str">
        <f>_xlfn.XLOOKUP(relatorio[[#This Row],[Nome PJ Emitente]],De_Para!A:A,De_Para!C:C)</f>
        <v>Sanofi</v>
      </c>
      <c r="M111" s="5" cm="1">
        <f t="array" aca="1" ref="M111" ca="1">IF(LEFT(G111&amp;"",1)="0",
IFERROR(
VALUE(MID(G111&amp;"",_xlfn.AGGREGATE(15,6,ROW(INDIRECT("1:"&amp;LEN(G111&amp;"")))/(MID(G111&amp;"",ROW(INDIRECT("1:"&amp;LEN(G111&amp;""))),1)&lt;&gt;"0"),1),999)),
MID(G111&amp;"",_xlfn.AGGREGATE(15,6,ROW(INDIRECT("1:"&amp;LEN(G111&amp;"")))/(MID(G111&amp;"",ROW(INDIRECT("1:"&amp;LEN(G111&amp;""))),1)&lt;&gt;"0"),1),999)
),
IFERROR(VALUE(G111),G111))</f>
        <v>7891058226718</v>
      </c>
      <c r="N111" t="str">
        <f>TEXT(relatorio[[#This Row],[Data Emissão]],"mmm")</f>
        <v>set</v>
      </c>
      <c r="O111">
        <f>_xlfn.XLOOKUP(relatorio[[#This Row],[Número]],relatorio_Entrada_NF!A:A,relatorio_Entrada_NF!A:A,"Pendente")</f>
        <v>20826</v>
      </c>
      <c r="P111" t="str">
        <f>_xlfn.XLOOKUP(relatorio[[#This Row],[Nome PJ Emitente]],Material!A:A,Material!B:B,"Medicamento")</f>
        <v>Medicamento</v>
      </c>
      <c r="Q111">
        <f ca="1">IF(relatorio[[#This Row],[Natureza]]="Medicamento",_xlfn.XLOOKUP(relatorio[[#This Row],[EAN]],CadastroProd!U:U,CadastroProd!A:A," "),_xlfn.XLOOKUP(relatorio[[#This Row],['[Item'] Código]],CadastroProd!X:X,CadastroProd!A:A," "))</f>
        <v>1513</v>
      </c>
      <c r="R111" t="str">
        <f>IF(O111="Pendente",_xlfn.XLOOKUP(relatorio[[#This Row],[Número]],Relatório_CTE!A:A,Relatório_CTE!B:B,"Sem CTE")," ")</f>
        <v xml:space="preserve"> </v>
      </c>
      <c r="S111" s="1" t="str">
        <f>IF(relatorio[[#This Row],[NFs Entrada - Winthor]]="Pendente",_xlfn.XLOOKUP(relatorio[[#This Row],[Número]],Relatório_CTE!A:A,Relatório_CTE!H:H,"Sem CTE")," ")</f>
        <v xml:space="preserve"> </v>
      </c>
      <c r="T11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2" spans="1:21" x14ac:dyDescent="0.25">
      <c r="A112" t="s">
        <v>17</v>
      </c>
      <c r="B112" t="s">
        <v>12</v>
      </c>
      <c r="C112" t="s">
        <v>102</v>
      </c>
      <c r="D112">
        <v>79393</v>
      </c>
      <c r="E112" s="1">
        <v>45918</v>
      </c>
      <c r="F112">
        <v>449.4</v>
      </c>
      <c r="G112" s="4" t="s">
        <v>247</v>
      </c>
      <c r="H112" t="s">
        <v>248</v>
      </c>
      <c r="I112" t="s">
        <v>249</v>
      </c>
      <c r="J112" s="1">
        <v>46533</v>
      </c>
      <c r="K112">
        <v>30</v>
      </c>
      <c r="L112" t="str">
        <f>_xlfn.XLOOKUP(relatorio[[#This Row],[Nome PJ Emitente]],De_Para!A:A,De_Para!C:C)</f>
        <v>Chiesi</v>
      </c>
      <c r="M112" s="5" cm="1">
        <f t="array" aca="1" ref="M112" ca="1">IF(LEFT(G112&amp;"",1)="0",
IFERROR(
VALUE(MID(G112&amp;"",_xlfn.AGGREGATE(15,6,ROW(INDIRECT("1:"&amp;LEN(G112&amp;"")))/(MID(G112&amp;"",ROW(INDIRECT("1:"&amp;LEN(G112&amp;""))),1)&lt;&gt;"0"),1),999)),
MID(G112&amp;"",_xlfn.AGGREGATE(15,6,ROW(INDIRECT("1:"&amp;LEN(G112&amp;"")))/(MID(G112&amp;"",ROW(INDIRECT("1:"&amp;LEN(G112&amp;""))),1)&lt;&gt;"0"),1),999)
),
IFERROR(VALUE(G112),G112))</f>
        <v>7896672202872</v>
      </c>
      <c r="N112" t="str">
        <f>TEXT(relatorio[[#This Row],[Data Emissão]],"mmm")</f>
        <v>set</v>
      </c>
      <c r="O112" t="str">
        <f>_xlfn.XLOOKUP(relatorio[[#This Row],[Número]],relatorio_Entrada_NF!A:A,relatorio_Entrada_NF!A:A,"Pendente")</f>
        <v>Pendente</v>
      </c>
      <c r="P112" t="str">
        <f>_xlfn.XLOOKUP(relatorio[[#This Row],[Nome PJ Emitente]],Material!A:A,Material!B:B,"Medicamento")</f>
        <v>Medicamento</v>
      </c>
      <c r="Q112">
        <f ca="1">IF(relatorio[[#This Row],[Natureza]]="Medicamento",_xlfn.XLOOKUP(relatorio[[#This Row],[EAN]],CadastroProd!U:U,CadastroProd!A:A," "),_xlfn.XLOOKUP(relatorio[[#This Row],['[Item'] Código]],CadastroProd!X:X,CadastroProd!A:A," "))</f>
        <v>1479</v>
      </c>
      <c r="R112">
        <f>IF(O112="Pendente",_xlfn.XLOOKUP(relatorio[[#This Row],[Número]],Relatório_CTE!A:A,Relatório_CTE!B:B,"Sem CTE")," ")</f>
        <v>6582</v>
      </c>
      <c r="S112" s="1">
        <f>IF(relatorio[[#This Row],[NFs Entrada - Winthor]]="Pendente",_xlfn.XLOOKUP(relatorio[[#This Row],[Número]],Relatório_CTE!A:A,Relatório_CTE!H:H,"Sem CTE")," ")</f>
        <v>45920</v>
      </c>
      <c r="T112" s="1" t="e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112" s="1" t="str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3" spans="1:21" x14ac:dyDescent="0.25">
      <c r="A113" t="s">
        <v>17</v>
      </c>
      <c r="B113" t="s">
        <v>12</v>
      </c>
      <c r="C113" t="s">
        <v>51</v>
      </c>
      <c r="D113">
        <v>494673</v>
      </c>
      <c r="E113" s="1">
        <v>45918</v>
      </c>
      <c r="F113">
        <v>7390</v>
      </c>
      <c r="G113" s="4" t="s">
        <v>202</v>
      </c>
      <c r="H113" t="s">
        <v>203</v>
      </c>
      <c r="I113" t="s">
        <v>204</v>
      </c>
      <c r="J113" s="1">
        <v>46397</v>
      </c>
      <c r="K113">
        <v>13</v>
      </c>
      <c r="L113" t="str">
        <f>_xlfn.XLOOKUP(relatorio[[#This Row],[Nome PJ Emitente]],De_Para!A:A,De_Para!C:C)</f>
        <v>Adium</v>
      </c>
      <c r="M113" s="5" cm="1">
        <f t="array" aca="1" ref="M113" ca="1">IF(LEFT(G113&amp;"",1)="0",
IFERROR(
VALUE(MID(G113&amp;"",_xlfn.AGGREGATE(15,6,ROW(INDIRECT("1:"&amp;LEN(G113&amp;"")))/(MID(G113&amp;"",ROW(INDIRECT("1:"&amp;LEN(G113&amp;""))),1)&lt;&gt;"0"),1),999)),
MID(G113&amp;"",_xlfn.AGGREGATE(15,6,ROW(INDIRECT("1:"&amp;LEN(G113&amp;"")))/(MID(G113&amp;"",ROW(INDIRECT("1:"&amp;LEN(G113&amp;""))),1)&lt;&gt;"0"),1),999)
),
IFERROR(VALUE(G113),G113))</f>
        <v>7892953000496</v>
      </c>
      <c r="N113" t="str">
        <f>TEXT(relatorio[[#This Row],[Data Emissão]],"mmm")</f>
        <v>set</v>
      </c>
      <c r="O113">
        <f>_xlfn.XLOOKUP(relatorio[[#This Row],[Número]],relatorio_Entrada_NF!A:A,relatorio_Entrada_NF!A:A,"Pendente")</f>
        <v>494673</v>
      </c>
      <c r="P113" t="str">
        <f>_xlfn.XLOOKUP(relatorio[[#This Row],[Nome PJ Emitente]],Material!A:A,Material!B:B,"Medicamento")</f>
        <v>Medicamento</v>
      </c>
      <c r="Q113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113" t="str">
        <f>IF(O113="Pendente",_xlfn.XLOOKUP(relatorio[[#This Row],[Número]],Relatório_CTE!A:A,Relatório_CTE!B:B,"Sem CTE")," ")</f>
        <v xml:space="preserve"> </v>
      </c>
      <c r="S113" s="1" t="str">
        <f>IF(relatorio[[#This Row],[NFs Entrada - Winthor]]="Pendente",_xlfn.XLOOKUP(relatorio[[#This Row],[Número]],Relatório_CTE!A:A,Relatório_CTE!H:H,"Sem CTE")," ")</f>
        <v xml:space="preserve"> </v>
      </c>
      <c r="T11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4" spans="1:21" x14ac:dyDescent="0.25">
      <c r="A114" t="s">
        <v>17</v>
      </c>
      <c r="B114" t="s">
        <v>12</v>
      </c>
      <c r="C114" t="s">
        <v>36</v>
      </c>
      <c r="D114">
        <v>501785</v>
      </c>
      <c r="E114" s="1">
        <v>45918</v>
      </c>
      <c r="F114">
        <v>247032.23</v>
      </c>
      <c r="G114" s="4" t="s">
        <v>40</v>
      </c>
      <c r="H114" t="s">
        <v>41</v>
      </c>
      <c r="I114" t="s">
        <v>42</v>
      </c>
      <c r="J114" s="1">
        <v>46326</v>
      </c>
      <c r="K114">
        <v>21</v>
      </c>
      <c r="L114" t="str">
        <f>_xlfn.XLOOKUP(relatorio[[#This Row],[Nome PJ Emitente]],De_Para!A:A,De_Para!C:C)</f>
        <v>Novartis</v>
      </c>
      <c r="M114" s="5" cm="1">
        <f t="array" aca="1" ref="M114" ca="1">IF(LEFT(G114&amp;"",1)="0",
IFERROR(
VALUE(MID(G114&amp;"",_xlfn.AGGREGATE(15,6,ROW(INDIRECT("1:"&amp;LEN(G114&amp;"")))/(MID(G114&amp;"",ROW(INDIRECT("1:"&amp;LEN(G114&amp;""))),1)&lt;&gt;"0"),1),999)),
MID(G114&amp;"",_xlfn.AGGREGATE(15,6,ROW(INDIRECT("1:"&amp;LEN(G114&amp;"")))/(MID(G114&amp;"",ROW(INDIRECT("1:"&amp;LEN(G114&amp;""))),1)&lt;&gt;"0"),1),999)
),
IFERROR(VALUE(G114),G114))</f>
        <v>7896261023185</v>
      </c>
      <c r="N114" t="str">
        <f>TEXT(relatorio[[#This Row],[Data Emissão]],"mmm")</f>
        <v>set</v>
      </c>
      <c r="O114" t="str">
        <f>_xlfn.XLOOKUP(relatorio[[#This Row],[Número]],relatorio_Entrada_NF!A:A,relatorio_Entrada_NF!A:A,"Pendente")</f>
        <v>Pendente</v>
      </c>
      <c r="P114" t="str">
        <f>_xlfn.XLOOKUP(relatorio[[#This Row],[Nome PJ Emitente]],Material!A:A,Material!B:B,"Medicamento")</f>
        <v>Medicamento</v>
      </c>
      <c r="Q114">
        <f ca="1">IF(relatorio[[#This Row],[Natureza]]="Medicamento",_xlfn.XLOOKUP(relatorio[[#This Row],[EAN]],CadastroProd!U:U,CadastroProd!A:A," "),_xlfn.XLOOKUP(relatorio[[#This Row],['[Item'] Código]],CadastroProd!X:X,CadastroProd!A:A," "))</f>
        <v>3759</v>
      </c>
      <c r="R114">
        <f>IF(O114="Pendente",_xlfn.XLOOKUP(relatorio[[#This Row],[Número]],Relatório_CTE!A:A,Relatório_CTE!B:B,"Sem CTE")," ")</f>
        <v>381894</v>
      </c>
      <c r="S114" s="1">
        <f>IF(relatorio[[#This Row],[NFs Entrada - Winthor]]="Pendente",_xlfn.XLOOKUP(relatorio[[#This Row],[Número]],Relatório_CTE!A:A,Relatório_CTE!H:H,"Sem CTE")," ")</f>
        <v>45923</v>
      </c>
      <c r="T114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45926</v>
      </c>
      <c r="U114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45926</v>
      </c>
    </row>
    <row r="115" spans="1:21" x14ac:dyDescent="0.25">
      <c r="A115" t="s">
        <v>17</v>
      </c>
      <c r="B115" t="s">
        <v>12</v>
      </c>
      <c r="C115" t="s">
        <v>36</v>
      </c>
      <c r="D115">
        <v>501786</v>
      </c>
      <c r="E115" s="1">
        <v>45918</v>
      </c>
      <c r="F115">
        <v>75268.740000000005</v>
      </c>
      <c r="G115" s="4" t="s">
        <v>250</v>
      </c>
      <c r="H115" t="s">
        <v>251</v>
      </c>
      <c r="I115" t="s">
        <v>252</v>
      </c>
      <c r="J115" s="1">
        <v>46356</v>
      </c>
      <c r="K115">
        <v>4</v>
      </c>
      <c r="L115" t="str">
        <f>_xlfn.XLOOKUP(relatorio[[#This Row],[Nome PJ Emitente]],De_Para!A:A,De_Para!C:C)</f>
        <v>Novartis</v>
      </c>
      <c r="M115" s="5" cm="1">
        <f t="array" aca="1" ref="M115" ca="1">IF(LEFT(G115&amp;"",1)="0",
IFERROR(
VALUE(MID(G115&amp;"",_xlfn.AGGREGATE(15,6,ROW(INDIRECT("1:"&amp;LEN(G115&amp;"")))/(MID(G115&amp;"",ROW(INDIRECT("1:"&amp;LEN(G115&amp;""))),1)&lt;&gt;"0"),1),999)),
MID(G115&amp;"",_xlfn.AGGREGATE(15,6,ROW(INDIRECT("1:"&amp;LEN(G115&amp;"")))/(MID(G115&amp;"",ROW(INDIRECT("1:"&amp;LEN(G115&amp;""))),1)&lt;&gt;"0"),1),999)
),
IFERROR(VALUE(G115),G115))</f>
        <v>7896261018648</v>
      </c>
      <c r="N115" t="str">
        <f>TEXT(relatorio[[#This Row],[Data Emissão]],"mmm")</f>
        <v>set</v>
      </c>
      <c r="O115" t="str">
        <f>_xlfn.XLOOKUP(relatorio[[#This Row],[Número]],relatorio_Entrada_NF!A:A,relatorio_Entrada_NF!A:A,"Pendente")</f>
        <v>Pendente</v>
      </c>
      <c r="P115" t="str">
        <f>_xlfn.XLOOKUP(relatorio[[#This Row],[Nome PJ Emitente]],Material!A:A,Material!B:B,"Medicamento")</f>
        <v>Medicamento</v>
      </c>
      <c r="Q115">
        <f ca="1">IF(relatorio[[#This Row],[Natureza]]="Medicamento",_xlfn.XLOOKUP(relatorio[[#This Row],[EAN]],CadastroProd!U:U,CadastroProd!A:A," "),_xlfn.XLOOKUP(relatorio[[#This Row],['[Item'] Código]],CadastroProd!X:X,CadastroProd!A:A," "))</f>
        <v>1277</v>
      </c>
      <c r="R115">
        <f>IF(O115="Pendente",_xlfn.XLOOKUP(relatorio[[#This Row],[Número]],Relatório_CTE!A:A,Relatório_CTE!B:B,"Sem CTE")," ")</f>
        <v>381503</v>
      </c>
      <c r="S115" s="1">
        <f>IF(relatorio[[#This Row],[NFs Entrada - Winthor]]="Pendente",_xlfn.XLOOKUP(relatorio[[#This Row],[Número]],Relatório_CTE!A:A,Relatório_CTE!H:H,"Sem CTE")," ")</f>
        <v>45921</v>
      </c>
      <c r="T115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45921</v>
      </c>
      <c r="U115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45922</v>
      </c>
    </row>
    <row r="116" spans="1:21" x14ac:dyDescent="0.25">
      <c r="A116" t="s">
        <v>17</v>
      </c>
      <c r="B116" t="s">
        <v>12</v>
      </c>
      <c r="C116" t="s">
        <v>253</v>
      </c>
      <c r="D116">
        <v>398816</v>
      </c>
      <c r="E116" s="1">
        <v>45918</v>
      </c>
      <c r="F116">
        <v>21725.46</v>
      </c>
      <c r="G116" s="4" t="s">
        <v>254</v>
      </c>
      <c r="H116" t="s">
        <v>255</v>
      </c>
      <c r="I116" t="s">
        <v>256</v>
      </c>
      <c r="J116" s="1">
        <v>46721</v>
      </c>
      <c r="K116">
        <v>70</v>
      </c>
      <c r="L116" t="str">
        <f>_xlfn.XLOOKUP(relatorio[[#This Row],[Nome PJ Emitente]],De_Para!A:A,De_Para!C:C)</f>
        <v>Pfizer</v>
      </c>
      <c r="M116" s="5" cm="1">
        <f t="array" aca="1" ref="M116" ca="1">IF(LEFT(G116&amp;"",1)="0",
IFERROR(
VALUE(MID(G116&amp;"",_xlfn.AGGREGATE(15,6,ROW(INDIRECT("1:"&amp;LEN(G116&amp;"")))/(MID(G116&amp;"",ROW(INDIRECT("1:"&amp;LEN(G116&amp;""))),1)&lt;&gt;"0"),1),999)),
MID(G116&amp;"",_xlfn.AGGREGATE(15,6,ROW(INDIRECT("1:"&amp;LEN(G116&amp;"")))/(MID(G116&amp;"",ROW(INDIRECT("1:"&amp;LEN(G116&amp;""))),1)&lt;&gt;"0"),1),999)
),
IFERROR(VALUE(G116),G116))</f>
        <v>7891045020510</v>
      </c>
      <c r="N116" t="str">
        <f>TEXT(relatorio[[#This Row],[Data Emissão]],"mmm")</f>
        <v>set</v>
      </c>
      <c r="O116">
        <f>_xlfn.XLOOKUP(relatorio[[#This Row],[Número]],relatorio_Entrada_NF!A:A,relatorio_Entrada_NF!A:A,"Pendente")</f>
        <v>398816</v>
      </c>
      <c r="P116" t="str">
        <f>_xlfn.XLOOKUP(relatorio[[#This Row],[Nome PJ Emitente]],Material!A:A,Material!B:B,"Medicamento")</f>
        <v>Medicamento</v>
      </c>
      <c r="Q116">
        <f ca="1">IF(relatorio[[#This Row],[Natureza]]="Medicamento",_xlfn.XLOOKUP(relatorio[[#This Row],[EAN]],CadastroProd!U:U,CadastroProd!A:A," "),_xlfn.XLOOKUP(relatorio[[#This Row],['[Item'] Código]],CadastroProd!X:X,CadastroProd!A:A," "))</f>
        <v>2702</v>
      </c>
      <c r="R116" t="str">
        <f>IF(O116="Pendente",_xlfn.XLOOKUP(relatorio[[#This Row],[Número]],Relatório_CTE!A:A,Relatório_CTE!B:B,"Sem CTE")," ")</f>
        <v xml:space="preserve"> </v>
      </c>
      <c r="S116" s="1" t="str">
        <f>IF(relatorio[[#This Row],[NFs Entrada - Winthor]]="Pendente",_xlfn.XLOOKUP(relatorio[[#This Row],[Número]],Relatório_CTE!A:A,Relatório_CTE!H:H,"Sem CTE")," ")</f>
        <v xml:space="preserve"> </v>
      </c>
      <c r="T11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7" spans="1:21" x14ac:dyDescent="0.25">
      <c r="A117" t="s">
        <v>11</v>
      </c>
      <c r="B117" t="s">
        <v>46</v>
      </c>
      <c r="C117" t="s">
        <v>257</v>
      </c>
      <c r="D117">
        <v>173853</v>
      </c>
      <c r="E117" s="1">
        <v>45918</v>
      </c>
      <c r="F117">
        <v>27440</v>
      </c>
      <c r="G117" s="4" t="s">
        <v>258</v>
      </c>
      <c r="H117" t="s">
        <v>259</v>
      </c>
      <c r="I117" t="s">
        <v>260</v>
      </c>
      <c r="J117" s="1">
        <v>46507</v>
      </c>
      <c r="K117">
        <v>70</v>
      </c>
      <c r="L117" t="str">
        <f>_xlfn.XLOOKUP(relatorio[[#This Row],[Nome PJ Emitente]],De_Para!A:A,De_Para!C:C)</f>
        <v>Natcofarma</v>
      </c>
      <c r="M117" s="5" cm="1">
        <f t="array" aca="1" ref="M117" ca="1">IF(LEFT(G117&amp;"",1)="0",
IFERROR(
VALUE(MID(G117&amp;"",_xlfn.AGGREGATE(15,6,ROW(INDIRECT("1:"&amp;LEN(G117&amp;"")))/(MID(G117&amp;"",ROW(INDIRECT("1:"&amp;LEN(G117&amp;""))),1)&lt;&gt;"0"),1),999)),
MID(G117&amp;"",_xlfn.AGGREGATE(15,6,ROW(INDIRECT("1:"&amp;LEN(G117&amp;"")))/(MID(G117&amp;"",ROW(INDIRECT("1:"&amp;LEN(G117&amp;""))),1)&lt;&gt;"0"),1),999)
),
IFERROR(VALUE(G117),G117))</f>
        <v>7898565164731</v>
      </c>
      <c r="N117" t="str">
        <f>TEXT(relatorio[[#This Row],[Data Emissão]],"mmm")</f>
        <v>set</v>
      </c>
      <c r="O117">
        <f>_xlfn.XLOOKUP(relatorio[[#This Row],[Número]],relatorio_Entrada_NF!A:A,relatorio_Entrada_NF!A:A,"Pendente")</f>
        <v>173853</v>
      </c>
      <c r="P117" t="str">
        <f>_xlfn.XLOOKUP(relatorio[[#This Row],[Nome PJ Emitente]],Material!A:A,Material!B:B,"Medicamento")</f>
        <v>Medicamento</v>
      </c>
      <c r="Q117">
        <f ca="1">IF(relatorio[[#This Row],[Natureza]]="Medicamento",_xlfn.XLOOKUP(relatorio[[#This Row],[EAN]],CadastroProd!U:U,CadastroProd!A:A," "),_xlfn.XLOOKUP(relatorio[[#This Row],['[Item'] Código]],CadastroProd!X:X,CadastroProd!A:A," "))</f>
        <v>2560</v>
      </c>
      <c r="R117" t="str">
        <f>IF(O117="Pendente",_xlfn.XLOOKUP(relatorio[[#This Row],[Número]],Relatório_CTE!A:A,Relatório_CTE!B:B,"Sem CTE")," ")</f>
        <v xml:space="preserve"> </v>
      </c>
      <c r="S117" s="1" t="str">
        <f>IF(relatorio[[#This Row],[NFs Entrada - Winthor]]="Pendente",_xlfn.XLOOKUP(relatorio[[#This Row],[Número]],Relatório_CTE!A:A,Relatório_CTE!H:H,"Sem CTE")," ")</f>
        <v xml:space="preserve"> </v>
      </c>
      <c r="T11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8" spans="1:21" x14ac:dyDescent="0.25">
      <c r="A118" t="s">
        <v>17</v>
      </c>
      <c r="B118" t="s">
        <v>46</v>
      </c>
      <c r="C118" t="s">
        <v>36</v>
      </c>
      <c r="D118">
        <v>501788</v>
      </c>
      <c r="E118" s="1">
        <v>45918</v>
      </c>
      <c r="F118">
        <v>205.42</v>
      </c>
      <c r="G118" s="4" t="s">
        <v>261</v>
      </c>
      <c r="H118" t="s">
        <v>262</v>
      </c>
      <c r="I118" t="s">
        <v>263</v>
      </c>
      <c r="J118" s="1">
        <v>46173</v>
      </c>
      <c r="K118">
        <v>4</v>
      </c>
      <c r="L118" t="str">
        <f>_xlfn.XLOOKUP(relatorio[[#This Row],[Nome PJ Emitente]],De_Para!A:A,De_Para!C:C)</f>
        <v>Novartis</v>
      </c>
      <c r="M118" s="5" cm="1">
        <f t="array" aca="1" ref="M118" ca="1">IF(LEFT(G118&amp;"",1)="0",
IFERROR(
VALUE(MID(G118&amp;"",_xlfn.AGGREGATE(15,6,ROW(INDIRECT("1:"&amp;LEN(G118&amp;"")))/(MID(G118&amp;"",ROW(INDIRECT("1:"&amp;LEN(G118&amp;""))),1)&lt;&gt;"0"),1),999)),
MID(G118&amp;"",_xlfn.AGGREGATE(15,6,ROW(INDIRECT("1:"&amp;LEN(G118&amp;"")))/(MID(G118&amp;"",ROW(INDIRECT("1:"&amp;LEN(G118&amp;""))),1)&lt;&gt;"0"),1),999)
),
IFERROR(VALUE(G118),G118))</f>
        <v>7896261002807</v>
      </c>
      <c r="N118" t="str">
        <f>TEXT(relatorio[[#This Row],[Data Emissão]],"mmm")</f>
        <v>set</v>
      </c>
      <c r="O118" t="str">
        <f>_xlfn.XLOOKUP(relatorio[[#This Row],[Número]],relatorio_Entrada_NF!A:A,relatorio_Entrada_NF!A:A,"Pendente")</f>
        <v>Pendente</v>
      </c>
      <c r="P118" t="str">
        <f>_xlfn.XLOOKUP(relatorio[[#This Row],[Nome PJ Emitente]],Material!A:A,Material!B:B,"Medicamento")</f>
        <v>Medicamento</v>
      </c>
      <c r="Q118">
        <f ca="1">IF(relatorio[[#This Row],[Natureza]]="Medicamento",_xlfn.XLOOKUP(relatorio[[#This Row],[EAN]],CadastroProd!U:U,CadastroProd!A:A," "),_xlfn.XLOOKUP(relatorio[[#This Row],['[Item'] Código]],CadastroProd!X:X,CadastroProd!A:A," "))</f>
        <v>1359</v>
      </c>
      <c r="R118">
        <f>IF(O118="Pendente",_xlfn.XLOOKUP(relatorio[[#This Row],[Número]],Relatório_CTE!A:A,Relatório_CTE!B:B,"Sem CTE")," ")</f>
        <v>1871779</v>
      </c>
      <c r="S118" s="1">
        <f>IF(relatorio[[#This Row],[NFs Entrada - Winthor]]="Pendente",_xlfn.XLOOKUP(relatorio[[#This Row],[Número]],Relatório_CTE!A:A,Relatório_CTE!H:H,"Sem CTE")," ")</f>
        <v>45923</v>
      </c>
      <c r="T118" s="1" t="e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118" s="1" t="str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9" spans="1:21" x14ac:dyDescent="0.25">
      <c r="A119" t="s">
        <v>11</v>
      </c>
      <c r="B119" t="s">
        <v>46</v>
      </c>
      <c r="C119" t="s">
        <v>253</v>
      </c>
      <c r="D119">
        <v>398862</v>
      </c>
      <c r="E119" s="1">
        <v>45918</v>
      </c>
      <c r="F119">
        <v>220695.77</v>
      </c>
      <c r="G119" s="4" t="s">
        <v>264</v>
      </c>
      <c r="H119" t="s">
        <v>265</v>
      </c>
      <c r="I119" t="s">
        <v>266</v>
      </c>
      <c r="J119" s="1">
        <v>46783</v>
      </c>
      <c r="K119">
        <v>8</v>
      </c>
      <c r="L119" t="str">
        <f>_xlfn.XLOOKUP(relatorio[[#This Row],[Nome PJ Emitente]],De_Para!A:A,De_Para!C:C)</f>
        <v>Pfizer</v>
      </c>
      <c r="M119" s="5" cm="1">
        <f t="array" aca="1" ref="M119" ca="1">IF(LEFT(G119&amp;"",1)="0",
IFERROR(
VALUE(MID(G119&amp;"",_xlfn.AGGREGATE(15,6,ROW(INDIRECT("1:"&amp;LEN(G119&amp;"")))/(MID(G119&amp;"",ROW(INDIRECT("1:"&amp;LEN(G119&amp;""))),1)&lt;&gt;"0"),1),999)),
MID(G119&amp;"",_xlfn.AGGREGATE(15,6,ROW(INDIRECT("1:"&amp;LEN(G119&amp;"")))/(MID(G119&amp;"",ROW(INDIRECT("1:"&amp;LEN(G119&amp;""))),1)&lt;&gt;"0"),1),999)
),
IFERROR(VALUE(G119),G119))</f>
        <v>7891268111996</v>
      </c>
      <c r="N119" t="str">
        <f>TEXT(relatorio[[#This Row],[Data Emissão]],"mmm")</f>
        <v>set</v>
      </c>
      <c r="O119" t="str">
        <f>_xlfn.XLOOKUP(relatorio[[#This Row],[Número]],relatorio_Entrada_NF!A:A,relatorio_Entrada_NF!A:A,"Pendente")</f>
        <v>Pendente</v>
      </c>
      <c r="P119" t="str">
        <f>_xlfn.XLOOKUP(relatorio[[#This Row],[Nome PJ Emitente]],Material!A:A,Material!B:B,"Medicamento")</f>
        <v>Medicamento</v>
      </c>
      <c r="Q119">
        <f ca="1">IF(relatorio[[#This Row],[Natureza]]="Medicamento",_xlfn.XLOOKUP(relatorio[[#This Row],[EAN]],CadastroProd!U:U,CadastroProd!A:A," "),_xlfn.XLOOKUP(relatorio[[#This Row],['[Item'] Código]],CadastroProd!X:X,CadastroProd!A:A," "))</f>
        <v>2680</v>
      </c>
      <c r="R119">
        <f>IF(O119="Pendente",_xlfn.XLOOKUP(relatorio[[#This Row],[Número]],Relatório_CTE!A:A,Relatório_CTE!B:B,"Sem CTE")," ")</f>
        <v>132086</v>
      </c>
      <c r="S119" s="1">
        <f>IF(relatorio[[#This Row],[NFs Entrada - Winthor]]="Pendente",_xlfn.XLOOKUP(relatorio[[#This Row],[Número]],Relatório_CTE!A:A,Relatório_CTE!H:H,"Sem CTE")," ")</f>
        <v>45920</v>
      </c>
      <c r="T119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45930</v>
      </c>
      <c r="U119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45930</v>
      </c>
    </row>
    <row r="120" spans="1:21" x14ac:dyDescent="0.25">
      <c r="A120" t="s">
        <v>11</v>
      </c>
      <c r="B120" t="s">
        <v>46</v>
      </c>
      <c r="C120" t="s">
        <v>253</v>
      </c>
      <c r="D120">
        <v>398862</v>
      </c>
      <c r="E120" s="1">
        <v>45918</v>
      </c>
      <c r="F120">
        <v>220695.77</v>
      </c>
      <c r="G120" s="4" t="s">
        <v>267</v>
      </c>
      <c r="H120" t="s">
        <v>268</v>
      </c>
      <c r="I120" t="s">
        <v>269</v>
      </c>
      <c r="J120" s="1">
        <v>46934</v>
      </c>
      <c r="K120">
        <v>10</v>
      </c>
      <c r="L120" t="str">
        <f>_xlfn.XLOOKUP(relatorio[[#This Row],[Nome PJ Emitente]],De_Para!A:A,De_Para!C:C)</f>
        <v>Pfizer</v>
      </c>
      <c r="M120" s="5" cm="1">
        <f t="array" aca="1" ref="M120" ca="1">IF(LEFT(G120&amp;"",1)="0",
IFERROR(
VALUE(MID(G120&amp;"",_xlfn.AGGREGATE(15,6,ROW(INDIRECT("1:"&amp;LEN(G120&amp;"")))/(MID(G120&amp;"",ROW(INDIRECT("1:"&amp;LEN(G120&amp;""))),1)&lt;&gt;"0"),1),999)),
MID(G120&amp;"",_xlfn.AGGREGATE(15,6,ROW(INDIRECT("1:"&amp;LEN(G120&amp;"")))/(MID(G120&amp;"",ROW(INDIRECT("1:"&amp;LEN(G120&amp;""))),1)&lt;&gt;"0"),1),999)
),
IFERROR(VALUE(G120),G120))</f>
        <v>7891268112009</v>
      </c>
      <c r="N120" t="str">
        <f>TEXT(relatorio[[#This Row],[Data Emissão]],"mmm")</f>
        <v>set</v>
      </c>
      <c r="O120" t="str">
        <f>_xlfn.XLOOKUP(relatorio[[#This Row],[Número]],relatorio_Entrada_NF!A:A,relatorio_Entrada_NF!A:A,"Pendente")</f>
        <v>Pendente</v>
      </c>
      <c r="P120" t="str">
        <f>_xlfn.XLOOKUP(relatorio[[#This Row],[Nome PJ Emitente]],Material!A:A,Material!B:B,"Medicamento")</f>
        <v>Medicamento</v>
      </c>
      <c r="Q120">
        <f ca="1">IF(relatorio[[#This Row],[Natureza]]="Medicamento",_xlfn.XLOOKUP(relatorio[[#This Row],[EAN]],CadastroProd!U:U,CadastroProd!A:A," "),_xlfn.XLOOKUP(relatorio[[#This Row],['[Item'] Código]],CadastroProd!X:X,CadastroProd!A:A," "))</f>
        <v>2682</v>
      </c>
      <c r="R120">
        <f>IF(O120="Pendente",_xlfn.XLOOKUP(relatorio[[#This Row],[Número]],Relatório_CTE!A:A,Relatório_CTE!B:B,"Sem CTE")," ")</f>
        <v>132086</v>
      </c>
      <c r="S120" s="1">
        <f>IF(relatorio[[#This Row],[NFs Entrada - Winthor]]="Pendente",_xlfn.XLOOKUP(relatorio[[#This Row],[Número]],Relatório_CTE!A:A,Relatório_CTE!H:H,"Sem CTE")," ")</f>
        <v>45920</v>
      </c>
      <c r="T120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45928</v>
      </c>
      <c r="U120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121" spans="1:21" x14ac:dyDescent="0.25">
      <c r="A121" t="s">
        <v>11</v>
      </c>
      <c r="B121" t="s">
        <v>46</v>
      </c>
      <c r="C121" t="s">
        <v>253</v>
      </c>
      <c r="D121">
        <v>398862</v>
      </c>
      <c r="E121" s="1">
        <v>45918</v>
      </c>
      <c r="F121">
        <v>220695.77</v>
      </c>
      <c r="G121" s="4" t="s">
        <v>270</v>
      </c>
      <c r="H121" t="s">
        <v>271</v>
      </c>
      <c r="I121" t="s">
        <v>272</v>
      </c>
      <c r="J121" s="1">
        <v>46630</v>
      </c>
      <c r="K121">
        <v>12</v>
      </c>
      <c r="L121" t="str">
        <f>_xlfn.XLOOKUP(relatorio[[#This Row],[Nome PJ Emitente]],De_Para!A:A,De_Para!C:C)</f>
        <v>Pfizer</v>
      </c>
      <c r="M121" s="5" cm="1">
        <f t="array" aca="1" ref="M121" ca="1">IF(LEFT(G121&amp;"",1)="0",
IFERROR(
VALUE(MID(G121&amp;"",_xlfn.AGGREGATE(15,6,ROW(INDIRECT("1:"&amp;LEN(G121&amp;"")))/(MID(G121&amp;"",ROW(INDIRECT("1:"&amp;LEN(G121&amp;""))),1)&lt;&gt;"0"),1),999)),
MID(G121&amp;"",_xlfn.AGGREGATE(15,6,ROW(INDIRECT("1:"&amp;LEN(G121&amp;"")))/(MID(G121&amp;"",ROW(INDIRECT("1:"&amp;LEN(G121&amp;""))),1)&lt;&gt;"0"),1),999)
),
IFERROR(VALUE(G121),G121))</f>
        <v>7891045164962</v>
      </c>
      <c r="N121" t="str">
        <f>TEXT(relatorio[[#This Row],[Data Emissão]],"mmm")</f>
        <v>set</v>
      </c>
      <c r="O121" t="str">
        <f>_xlfn.XLOOKUP(relatorio[[#This Row],[Número]],relatorio_Entrada_NF!A:A,relatorio_Entrada_NF!A:A,"Pendente")</f>
        <v>Pendente</v>
      </c>
      <c r="P121" t="str">
        <f>_xlfn.XLOOKUP(relatorio[[#This Row],[Nome PJ Emitente]],Material!A:A,Material!B:B,"Medicamento")</f>
        <v>Medicamento</v>
      </c>
      <c r="Q121">
        <f ca="1">IF(relatorio[[#This Row],[Natureza]]="Medicamento",_xlfn.XLOOKUP(relatorio[[#This Row],[EAN]],CadastroProd!U:U,CadastroProd!A:A," "),_xlfn.XLOOKUP(relatorio[[#This Row],['[Item'] Código]],CadastroProd!X:X,CadastroProd!A:A," "))</f>
        <v>3349</v>
      </c>
      <c r="R121">
        <f>IF(O121="Pendente",_xlfn.XLOOKUP(relatorio[[#This Row],[Número]],Relatório_CTE!A:A,Relatório_CTE!B:B,"Sem CTE")," ")</f>
        <v>132086</v>
      </c>
      <c r="S121" s="1">
        <f>IF(relatorio[[#This Row],[NFs Entrada - Winthor]]="Pendente",_xlfn.XLOOKUP(relatorio[[#This Row],[Número]],Relatório_CTE!A:A,Relatório_CTE!H:H,"Sem CTE")," ")</f>
        <v>45920</v>
      </c>
      <c r="T121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45929</v>
      </c>
      <c r="U121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122" spans="1:21" x14ac:dyDescent="0.25">
      <c r="A122" t="s">
        <v>11</v>
      </c>
      <c r="B122" t="s">
        <v>46</v>
      </c>
      <c r="C122" t="s">
        <v>253</v>
      </c>
      <c r="D122">
        <v>398863</v>
      </c>
      <c r="E122" s="1">
        <v>45918</v>
      </c>
      <c r="F122">
        <v>20401.43</v>
      </c>
      <c r="G122" s="4" t="s">
        <v>273</v>
      </c>
      <c r="H122" t="s">
        <v>274</v>
      </c>
      <c r="I122" t="s">
        <v>275</v>
      </c>
      <c r="J122" s="1">
        <v>46630</v>
      </c>
      <c r="K122">
        <v>1</v>
      </c>
      <c r="L122" t="str">
        <f>_xlfn.XLOOKUP(relatorio[[#This Row],[Nome PJ Emitente]],De_Para!A:A,De_Para!C:C)</f>
        <v>Pfizer</v>
      </c>
      <c r="M122" s="5" cm="1">
        <f t="array" aca="1" ref="M122" ca="1">IF(LEFT(G122&amp;"",1)="0",
IFERROR(
VALUE(MID(G122&amp;"",_xlfn.AGGREGATE(15,6,ROW(INDIRECT("1:"&amp;LEN(G122&amp;"")))/(MID(G122&amp;"",ROW(INDIRECT("1:"&amp;LEN(G122&amp;""))),1)&lt;&gt;"0"),1),999)),
MID(G122&amp;"",_xlfn.AGGREGATE(15,6,ROW(INDIRECT("1:"&amp;LEN(G122&amp;"")))/(MID(G122&amp;"",ROW(INDIRECT("1:"&amp;LEN(G122&amp;""))),1)&lt;&gt;"0"),1),999)
),
IFERROR(VALUE(G122),G122))</f>
        <v>7891268104257</v>
      </c>
      <c r="N122" t="str">
        <f>TEXT(relatorio[[#This Row],[Data Emissão]],"mmm")</f>
        <v>set</v>
      </c>
      <c r="O122" t="str">
        <f>_xlfn.XLOOKUP(relatorio[[#This Row],[Número]],relatorio_Entrada_NF!A:A,relatorio_Entrada_NF!A:A,"Pendente")</f>
        <v>Pendente</v>
      </c>
      <c r="P122" t="str">
        <f>_xlfn.XLOOKUP(relatorio[[#This Row],[Nome PJ Emitente]],Material!A:A,Material!B:B,"Medicamento")</f>
        <v>Medicamento</v>
      </c>
      <c r="Q122">
        <f ca="1">IF(relatorio[[#This Row],[Natureza]]="Medicamento",_xlfn.XLOOKUP(relatorio[[#This Row],[EAN]],CadastroProd!U:U,CadastroProd!A:A," "),_xlfn.XLOOKUP(relatorio[[#This Row],['[Item'] Código]],CadastroProd!X:X,CadastroProd!A:A," "))</f>
        <v>2848</v>
      </c>
      <c r="R122">
        <f>IF(O122="Pendente",_xlfn.XLOOKUP(relatorio[[#This Row],[Número]],Relatório_CTE!A:A,Relatório_CTE!B:B,"Sem CTE")," ")</f>
        <v>132086</v>
      </c>
      <c r="S122" s="1">
        <f>IF(relatorio[[#This Row],[NFs Entrada - Winthor]]="Pendente",_xlfn.XLOOKUP(relatorio[[#This Row],[Número]],Relatório_CTE!A:A,Relatório_CTE!H:H,"Sem CTE")," ")</f>
        <v>45920</v>
      </c>
      <c r="T122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45930</v>
      </c>
      <c r="U122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45930</v>
      </c>
    </row>
    <row r="123" spans="1:21" x14ac:dyDescent="0.25">
      <c r="A123" t="s">
        <v>11</v>
      </c>
      <c r="B123" t="s">
        <v>46</v>
      </c>
      <c r="C123" t="s">
        <v>253</v>
      </c>
      <c r="D123">
        <v>398864</v>
      </c>
      <c r="E123" s="1">
        <v>45918</v>
      </c>
      <c r="F123">
        <v>57643.92</v>
      </c>
      <c r="G123" s="4" t="s">
        <v>273</v>
      </c>
      <c r="H123" t="s">
        <v>274</v>
      </c>
      <c r="I123" t="s">
        <v>275</v>
      </c>
      <c r="J123" s="1">
        <v>46630</v>
      </c>
      <c r="K123">
        <v>3</v>
      </c>
      <c r="L123" t="str">
        <f>_xlfn.XLOOKUP(relatorio[[#This Row],[Nome PJ Emitente]],De_Para!A:A,De_Para!C:C)</f>
        <v>Pfizer</v>
      </c>
      <c r="M123" s="5" cm="1">
        <f t="array" aca="1" ref="M123" ca="1">IF(LEFT(G123&amp;"",1)="0",
IFERROR(
VALUE(MID(G123&amp;"",_xlfn.AGGREGATE(15,6,ROW(INDIRECT("1:"&amp;LEN(G123&amp;"")))/(MID(G123&amp;"",ROW(INDIRECT("1:"&amp;LEN(G123&amp;""))),1)&lt;&gt;"0"),1),999)),
MID(G123&amp;"",_xlfn.AGGREGATE(15,6,ROW(INDIRECT("1:"&amp;LEN(G123&amp;"")))/(MID(G123&amp;"",ROW(INDIRECT("1:"&amp;LEN(G123&amp;""))),1)&lt;&gt;"0"),1),999)
),
IFERROR(VALUE(G123),G123))</f>
        <v>7891268104257</v>
      </c>
      <c r="N123" t="str">
        <f>TEXT(relatorio[[#This Row],[Data Emissão]],"mmm")</f>
        <v>set</v>
      </c>
      <c r="O123" t="str">
        <f>_xlfn.XLOOKUP(relatorio[[#This Row],[Número]],relatorio_Entrada_NF!A:A,relatorio_Entrada_NF!A:A,"Pendente")</f>
        <v>Pendente</v>
      </c>
      <c r="P123" t="str">
        <f>_xlfn.XLOOKUP(relatorio[[#This Row],[Nome PJ Emitente]],Material!A:A,Material!B:B,"Medicamento")</f>
        <v>Medicamento</v>
      </c>
      <c r="Q123">
        <f ca="1">IF(relatorio[[#This Row],[Natureza]]="Medicamento",_xlfn.XLOOKUP(relatorio[[#This Row],[EAN]],CadastroProd!U:U,CadastroProd!A:A," "),_xlfn.XLOOKUP(relatorio[[#This Row],['[Item'] Código]],CadastroProd!X:X,CadastroProd!A:A," "))</f>
        <v>2848</v>
      </c>
      <c r="R123">
        <f>IF(O123="Pendente",_xlfn.XLOOKUP(relatorio[[#This Row],[Número]],Relatório_CTE!A:A,Relatório_CTE!B:B,"Sem CTE")," ")</f>
        <v>132086</v>
      </c>
      <c r="S123" s="1">
        <f>IF(relatorio[[#This Row],[NFs Entrada - Winthor]]="Pendente",_xlfn.XLOOKUP(relatorio[[#This Row],[Número]],Relatório_CTE!A:A,Relatório_CTE!H:H,"Sem CTE")," ")</f>
        <v>45920</v>
      </c>
      <c r="T123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45930</v>
      </c>
      <c r="U123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45930</v>
      </c>
    </row>
    <row r="124" spans="1:21" x14ac:dyDescent="0.25">
      <c r="A124" t="s">
        <v>11</v>
      </c>
      <c r="B124" t="s">
        <v>46</v>
      </c>
      <c r="C124" t="s">
        <v>253</v>
      </c>
      <c r="D124">
        <v>398865</v>
      </c>
      <c r="E124" s="1">
        <v>45918</v>
      </c>
      <c r="F124">
        <v>127163.69</v>
      </c>
      <c r="G124" s="4" t="s">
        <v>276</v>
      </c>
      <c r="H124" t="s">
        <v>277</v>
      </c>
      <c r="I124" t="s">
        <v>278</v>
      </c>
      <c r="J124" s="1">
        <v>47057</v>
      </c>
      <c r="K124">
        <v>21</v>
      </c>
      <c r="L124" t="str">
        <f>_xlfn.XLOOKUP(relatorio[[#This Row],[Nome PJ Emitente]],De_Para!A:A,De_Para!C:C)</f>
        <v>Pfizer</v>
      </c>
      <c r="M124" s="5" cm="1">
        <f t="array" aca="1" ref="M124" ca="1">IF(LEFT(G124&amp;"",1)="0",
IFERROR(
VALUE(MID(G124&amp;"",_xlfn.AGGREGATE(15,6,ROW(INDIRECT("1:"&amp;LEN(G124&amp;"")))/(MID(G124&amp;"",ROW(INDIRECT("1:"&amp;LEN(G124&amp;""))),1)&lt;&gt;"0"),1),999)),
MID(G124&amp;"",_xlfn.AGGREGATE(15,6,ROW(INDIRECT("1:"&amp;LEN(G124&amp;"")))/(MID(G124&amp;"",ROW(INDIRECT("1:"&amp;LEN(G124&amp;""))),1)&lt;&gt;"0"),1),999)
),
IFERROR(VALUE(G124),G124))</f>
        <v>7891045032278</v>
      </c>
      <c r="N124" t="str">
        <f>TEXT(relatorio[[#This Row],[Data Emissão]],"mmm")</f>
        <v>set</v>
      </c>
      <c r="O124">
        <f>_xlfn.XLOOKUP(relatorio[[#This Row],[Número]],relatorio_Entrada_NF!A:A,relatorio_Entrada_NF!A:A,"Pendente")</f>
        <v>398865</v>
      </c>
      <c r="P124" t="str">
        <f>_xlfn.XLOOKUP(relatorio[[#This Row],[Nome PJ Emitente]],Material!A:A,Material!B:B,"Medicamento")</f>
        <v>Medicamento</v>
      </c>
      <c r="Q124">
        <f ca="1">IF(relatorio[[#This Row],[Natureza]]="Medicamento",_xlfn.XLOOKUP(relatorio[[#This Row],[EAN]],CadastroProd!U:U,CadastroProd!A:A," "),_xlfn.XLOOKUP(relatorio[[#This Row],['[Item'] Código]],CadastroProd!X:X,CadastroProd!A:A," "))</f>
        <v>3405</v>
      </c>
      <c r="R124" t="str">
        <f>IF(O124="Pendente",_xlfn.XLOOKUP(relatorio[[#This Row],[Número]],Relatório_CTE!A:A,Relatório_CTE!B:B,"Sem CTE")," ")</f>
        <v xml:space="preserve"> </v>
      </c>
      <c r="S124" s="1" t="str">
        <f>IF(relatorio[[#This Row],[NFs Entrada - Winthor]]="Pendente",_xlfn.XLOOKUP(relatorio[[#This Row],[Número]],Relatório_CTE!A:A,Relatório_CTE!H:H,"Sem CTE")," ")</f>
        <v xml:space="preserve"> </v>
      </c>
      <c r="T12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5" spans="1:21" x14ac:dyDescent="0.25">
      <c r="A125" t="s">
        <v>11</v>
      </c>
      <c r="B125" t="s">
        <v>46</v>
      </c>
      <c r="C125" t="s">
        <v>253</v>
      </c>
      <c r="D125">
        <v>398866</v>
      </c>
      <c r="E125" s="1">
        <v>45918</v>
      </c>
      <c r="F125">
        <v>74112.929999999993</v>
      </c>
      <c r="G125" s="4" t="s">
        <v>279</v>
      </c>
      <c r="H125" t="s">
        <v>280</v>
      </c>
      <c r="I125" t="s">
        <v>281</v>
      </c>
      <c r="J125" s="1">
        <v>46326</v>
      </c>
      <c r="K125">
        <v>146</v>
      </c>
      <c r="L125" t="str">
        <f>_xlfn.XLOOKUP(relatorio[[#This Row],[Nome PJ Emitente]],De_Para!A:A,De_Para!C:C)</f>
        <v>Pfizer</v>
      </c>
      <c r="M125" s="5" cm="1">
        <f t="array" aca="1" ref="M125" ca="1">IF(LEFT(G125&amp;"",1)="0",
IFERROR(
VALUE(MID(G125&amp;"",_xlfn.AGGREGATE(15,6,ROW(INDIRECT("1:"&amp;LEN(G125&amp;"")))/(MID(G125&amp;"",ROW(INDIRECT("1:"&amp;LEN(G125&amp;""))),1)&lt;&gt;"0"),1),999)),
MID(G125&amp;"",_xlfn.AGGREGATE(15,6,ROW(INDIRECT("1:"&amp;LEN(G125&amp;"")))/(MID(G125&amp;"",ROW(INDIRECT("1:"&amp;LEN(G125&amp;""))),1)&lt;&gt;"0"),1),999)
),
IFERROR(VALUE(G125),G125))</f>
        <v>7891268111972</v>
      </c>
      <c r="N125" t="str">
        <f>TEXT(relatorio[[#This Row],[Data Emissão]],"mmm")</f>
        <v>set</v>
      </c>
      <c r="O125" t="str">
        <f>_xlfn.XLOOKUP(relatorio[[#This Row],[Número]],relatorio_Entrada_NF!A:A,relatorio_Entrada_NF!A:A,"Pendente")</f>
        <v>Pendente</v>
      </c>
      <c r="P125" t="str">
        <f>_xlfn.XLOOKUP(relatorio[[#This Row],[Nome PJ Emitente]],Material!A:A,Material!B:B,"Medicamento")</f>
        <v>Medicamento</v>
      </c>
      <c r="Q125">
        <f ca="1">IF(relatorio[[#This Row],[Natureza]]="Medicamento",_xlfn.XLOOKUP(relatorio[[#This Row],[EAN]],CadastroProd!U:U,CadastroProd!A:A," "),_xlfn.XLOOKUP(relatorio[[#This Row],['[Item'] Código]],CadastroProd!X:X,CadastroProd!A:A," "))</f>
        <v>2673</v>
      </c>
      <c r="R125">
        <f>IF(O125="Pendente",_xlfn.XLOOKUP(relatorio[[#This Row],[Número]],Relatório_CTE!A:A,Relatório_CTE!B:B,"Sem CTE")," ")</f>
        <v>132086</v>
      </c>
      <c r="S125" s="1">
        <f>IF(relatorio[[#This Row],[NFs Entrada - Winthor]]="Pendente",_xlfn.XLOOKUP(relatorio[[#This Row],[Número]],Relatório_CTE!A:A,Relatório_CTE!H:H,"Sem CTE")," ")</f>
        <v>45920</v>
      </c>
      <c r="T125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45920</v>
      </c>
      <c r="U125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45922</v>
      </c>
    </row>
    <row r="126" spans="1:21" x14ac:dyDescent="0.25">
      <c r="A126" t="s">
        <v>11</v>
      </c>
      <c r="B126" t="s">
        <v>46</v>
      </c>
      <c r="C126" t="s">
        <v>253</v>
      </c>
      <c r="D126">
        <v>398867</v>
      </c>
      <c r="E126" s="1">
        <v>45918</v>
      </c>
      <c r="F126">
        <v>28933.49</v>
      </c>
      <c r="G126" s="4" t="s">
        <v>282</v>
      </c>
      <c r="H126" t="s">
        <v>283</v>
      </c>
      <c r="I126" t="s">
        <v>284</v>
      </c>
      <c r="J126" s="1">
        <v>46812</v>
      </c>
      <c r="K126">
        <v>1</v>
      </c>
      <c r="L126" t="str">
        <f>_xlfn.XLOOKUP(relatorio[[#This Row],[Nome PJ Emitente]],De_Para!A:A,De_Para!C:C)</f>
        <v>Pfizer</v>
      </c>
      <c r="M126" s="5" cm="1">
        <f t="array" aca="1" ref="M126" ca="1">IF(LEFT(G126&amp;"",1)="0",
IFERROR(
VALUE(MID(G126&amp;"",_xlfn.AGGREGATE(15,6,ROW(INDIRECT("1:"&amp;LEN(G126&amp;"")))/(MID(G126&amp;"",ROW(INDIRECT("1:"&amp;LEN(G126&amp;""))),1)&lt;&gt;"0"),1),999)),
MID(G126&amp;"",_xlfn.AGGREGATE(15,6,ROW(INDIRECT("1:"&amp;LEN(G126&amp;"")))/(MID(G126&amp;"",ROW(INDIRECT("1:"&amp;LEN(G126&amp;""))),1)&lt;&gt;"0"),1),999)
),
IFERROR(VALUE(G126),G126))</f>
        <v>7891045163996</v>
      </c>
      <c r="N126" t="str">
        <f>TEXT(relatorio[[#This Row],[Data Emissão]],"mmm")</f>
        <v>set</v>
      </c>
      <c r="O126" t="str">
        <f>_xlfn.XLOOKUP(relatorio[[#This Row],[Número]],relatorio_Entrada_NF!A:A,relatorio_Entrada_NF!A:A,"Pendente")</f>
        <v>Pendente</v>
      </c>
      <c r="P126" t="str">
        <f>_xlfn.XLOOKUP(relatorio[[#This Row],[Nome PJ Emitente]],Material!A:A,Material!B:B,"Medicamento")</f>
        <v>Medicamento</v>
      </c>
      <c r="Q126">
        <f ca="1">IF(relatorio[[#This Row],[Natureza]]="Medicamento",_xlfn.XLOOKUP(relatorio[[#This Row],[EAN]],CadastroProd!U:U,CadastroProd!A:A," "),_xlfn.XLOOKUP(relatorio[[#This Row],['[Item'] Código]],CadastroProd!X:X,CadastroProd!A:A," "))</f>
        <v>3192</v>
      </c>
      <c r="R126">
        <f>IF(O126="Pendente",_xlfn.XLOOKUP(relatorio[[#This Row],[Número]],Relatório_CTE!A:A,Relatório_CTE!B:B,"Sem CTE")," ")</f>
        <v>132086</v>
      </c>
      <c r="S126" s="1">
        <f>IF(relatorio[[#This Row],[NFs Entrada - Winthor]]="Pendente",_xlfn.XLOOKUP(relatorio[[#This Row],[Número]],Relatório_CTE!A:A,Relatório_CTE!H:H,"Sem CTE")," ")</f>
        <v>45920</v>
      </c>
      <c r="T126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45930</v>
      </c>
      <c r="U126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45930</v>
      </c>
    </row>
    <row r="127" spans="1:21" x14ac:dyDescent="0.25">
      <c r="A127" t="s">
        <v>11</v>
      </c>
      <c r="B127" t="s">
        <v>46</v>
      </c>
      <c r="C127" t="s">
        <v>253</v>
      </c>
      <c r="D127">
        <v>398868</v>
      </c>
      <c r="E127" s="1">
        <v>45918</v>
      </c>
      <c r="F127">
        <v>20210.490000000002</v>
      </c>
      <c r="G127" s="4" t="s">
        <v>285</v>
      </c>
      <c r="H127" t="s">
        <v>286</v>
      </c>
      <c r="I127" t="s">
        <v>287</v>
      </c>
      <c r="J127" s="1">
        <v>46477</v>
      </c>
      <c r="K127">
        <v>7</v>
      </c>
      <c r="L127" t="str">
        <f>_xlfn.XLOOKUP(relatorio[[#This Row],[Nome PJ Emitente]],De_Para!A:A,De_Para!C:C)</f>
        <v>Pfizer</v>
      </c>
      <c r="M127" s="5" cm="1">
        <f t="array" aca="1" ref="M127" ca="1">IF(LEFT(G127&amp;"",1)="0",
IFERROR(
VALUE(MID(G127&amp;"",_xlfn.AGGREGATE(15,6,ROW(INDIRECT("1:"&amp;LEN(G127&amp;"")))/(MID(G127&amp;"",ROW(INDIRECT("1:"&amp;LEN(G127&amp;""))),1)&lt;&gt;"0"),1),999)),
MID(G127&amp;"",_xlfn.AGGREGATE(15,6,ROW(INDIRECT("1:"&amp;LEN(G127&amp;"")))/(MID(G127&amp;"",ROW(INDIRECT("1:"&amp;LEN(G127&amp;""))),1)&lt;&gt;"0"),1),999)
),
IFERROR(VALUE(G127),G127))</f>
        <v>7891045164764</v>
      </c>
      <c r="N127" t="str">
        <f>TEXT(relatorio[[#This Row],[Data Emissão]],"mmm")</f>
        <v>set</v>
      </c>
      <c r="O127">
        <f>_xlfn.XLOOKUP(relatorio[[#This Row],[Número]],relatorio_Entrada_NF!A:A,relatorio_Entrada_NF!A:A,"Pendente")</f>
        <v>398868</v>
      </c>
      <c r="P127" t="str">
        <f>_xlfn.XLOOKUP(relatorio[[#This Row],[Nome PJ Emitente]],Material!A:A,Material!B:B,"Medicamento")</f>
        <v>Medicamento</v>
      </c>
      <c r="Q127">
        <f ca="1">IF(relatorio[[#This Row],[Natureza]]="Medicamento",_xlfn.XLOOKUP(relatorio[[#This Row],[EAN]],CadastroProd!U:U,CadastroProd!A:A," "),_xlfn.XLOOKUP(relatorio[[#This Row],['[Item'] Código]],CadastroProd!X:X,CadastroProd!A:A," "))</f>
        <v>3404</v>
      </c>
      <c r="R127" t="str">
        <f>IF(O127="Pendente",_xlfn.XLOOKUP(relatorio[[#This Row],[Número]],Relatório_CTE!A:A,Relatório_CTE!B:B,"Sem CTE")," ")</f>
        <v xml:space="preserve"> </v>
      </c>
      <c r="S127" s="1" t="str">
        <f>IF(relatorio[[#This Row],[NFs Entrada - Winthor]]="Pendente",_xlfn.XLOOKUP(relatorio[[#This Row],[Número]],Relatório_CTE!A:A,Relatório_CTE!H:H,"Sem CTE")," ")</f>
        <v xml:space="preserve"> </v>
      </c>
      <c r="T12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8" spans="1:21" x14ac:dyDescent="0.25">
      <c r="A128" t="s">
        <v>11</v>
      </c>
      <c r="B128" t="s">
        <v>46</v>
      </c>
      <c r="C128" t="s">
        <v>253</v>
      </c>
      <c r="D128">
        <v>398869</v>
      </c>
      <c r="E128" s="1">
        <v>45918</v>
      </c>
      <c r="F128">
        <v>30336.42</v>
      </c>
      <c r="G128" s="4" t="s">
        <v>285</v>
      </c>
      <c r="H128" t="s">
        <v>286</v>
      </c>
      <c r="I128" t="s">
        <v>287</v>
      </c>
      <c r="J128" s="1">
        <v>46477</v>
      </c>
      <c r="K128">
        <v>11</v>
      </c>
      <c r="L128" t="str">
        <f>_xlfn.XLOOKUP(relatorio[[#This Row],[Nome PJ Emitente]],De_Para!A:A,De_Para!C:C)</f>
        <v>Pfizer</v>
      </c>
      <c r="M128" s="5" cm="1">
        <f t="array" aca="1" ref="M128" ca="1">IF(LEFT(G128&amp;"",1)="0",
IFERROR(
VALUE(MID(G128&amp;"",_xlfn.AGGREGATE(15,6,ROW(INDIRECT("1:"&amp;LEN(G128&amp;"")))/(MID(G128&amp;"",ROW(INDIRECT("1:"&amp;LEN(G128&amp;""))),1)&lt;&gt;"0"),1),999)),
MID(G128&amp;"",_xlfn.AGGREGATE(15,6,ROW(INDIRECT("1:"&amp;LEN(G128&amp;"")))/(MID(G128&amp;"",ROW(INDIRECT("1:"&amp;LEN(G128&amp;""))),1)&lt;&gt;"0"),1),999)
),
IFERROR(VALUE(G128),G128))</f>
        <v>7891045164764</v>
      </c>
      <c r="N128" t="str">
        <f>TEXT(relatorio[[#This Row],[Data Emissão]],"mmm")</f>
        <v>set</v>
      </c>
      <c r="O128">
        <f>_xlfn.XLOOKUP(relatorio[[#This Row],[Número]],relatorio_Entrada_NF!A:A,relatorio_Entrada_NF!A:A,"Pendente")</f>
        <v>398869</v>
      </c>
      <c r="P128" t="str">
        <f>_xlfn.XLOOKUP(relatorio[[#This Row],[Nome PJ Emitente]],Material!A:A,Material!B:B,"Medicamento")</f>
        <v>Medicamento</v>
      </c>
      <c r="Q128">
        <f ca="1">IF(relatorio[[#This Row],[Natureza]]="Medicamento",_xlfn.XLOOKUP(relatorio[[#This Row],[EAN]],CadastroProd!U:U,CadastroProd!A:A," "),_xlfn.XLOOKUP(relatorio[[#This Row],['[Item'] Código]],CadastroProd!X:X,CadastroProd!A:A," "))</f>
        <v>3404</v>
      </c>
      <c r="R128" t="str">
        <f>IF(O128="Pendente",_xlfn.XLOOKUP(relatorio[[#This Row],[Número]],Relatório_CTE!A:A,Relatório_CTE!B:B,"Sem CTE")," ")</f>
        <v xml:space="preserve"> </v>
      </c>
      <c r="S128" s="1" t="str">
        <f>IF(relatorio[[#This Row],[NFs Entrada - Winthor]]="Pendente",_xlfn.XLOOKUP(relatorio[[#This Row],[Número]],Relatório_CTE!A:A,Relatório_CTE!H:H,"Sem CTE")," ")</f>
        <v xml:space="preserve"> </v>
      </c>
      <c r="T12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9" spans="1:21" x14ac:dyDescent="0.25">
      <c r="A129" t="s">
        <v>11</v>
      </c>
      <c r="B129" t="s">
        <v>46</v>
      </c>
      <c r="C129" t="s">
        <v>253</v>
      </c>
      <c r="D129">
        <v>398870</v>
      </c>
      <c r="E129" s="1">
        <v>45918</v>
      </c>
      <c r="F129">
        <v>40733.58</v>
      </c>
      <c r="G129" s="4" t="s">
        <v>288</v>
      </c>
      <c r="H129" t="s">
        <v>289</v>
      </c>
      <c r="I129" t="s">
        <v>290</v>
      </c>
      <c r="J129" s="1">
        <v>46387</v>
      </c>
      <c r="K129">
        <v>10</v>
      </c>
      <c r="L129" t="str">
        <f>_xlfn.XLOOKUP(relatorio[[#This Row],[Nome PJ Emitente]],De_Para!A:A,De_Para!C:C)</f>
        <v>Pfizer</v>
      </c>
      <c r="M129" s="5" cm="1">
        <f t="array" aca="1" ref="M129" ca="1">IF(LEFT(G129&amp;"",1)="0",
IFERROR(
VALUE(MID(G129&amp;"",_xlfn.AGGREGATE(15,6,ROW(INDIRECT("1:"&amp;LEN(G129&amp;"")))/(MID(G129&amp;"",ROW(INDIRECT("1:"&amp;LEN(G129&amp;""))),1)&lt;&gt;"0"),1),999)),
MID(G129&amp;"",_xlfn.AGGREGATE(15,6,ROW(INDIRECT("1:"&amp;LEN(G129&amp;"")))/(MID(G129&amp;"",ROW(INDIRECT("1:"&amp;LEN(G129&amp;""))),1)&lt;&gt;"0"),1),999)
),
IFERROR(VALUE(G129),G129))</f>
        <v>7891045164757</v>
      </c>
      <c r="N129" t="str">
        <f>TEXT(relatorio[[#This Row],[Data Emissão]],"mmm")</f>
        <v>set</v>
      </c>
      <c r="O129">
        <f>_xlfn.XLOOKUP(relatorio[[#This Row],[Número]],relatorio_Entrada_NF!A:A,relatorio_Entrada_NF!A:A,"Pendente")</f>
        <v>398870</v>
      </c>
      <c r="P129" t="str">
        <f>_xlfn.XLOOKUP(relatorio[[#This Row],[Nome PJ Emitente]],Material!A:A,Material!B:B,"Medicamento")</f>
        <v>Medicamento</v>
      </c>
      <c r="Q129">
        <f ca="1">IF(relatorio[[#This Row],[Natureza]]="Medicamento",_xlfn.XLOOKUP(relatorio[[#This Row],[EAN]],CadastroProd!U:U,CadastroProd!A:A," "),_xlfn.XLOOKUP(relatorio[[#This Row],['[Item'] Código]],CadastroProd!X:X,CadastroProd!A:A," "))</f>
        <v>3403</v>
      </c>
      <c r="R129" t="str">
        <f>IF(O129="Pendente",_xlfn.XLOOKUP(relatorio[[#This Row],[Número]],Relatório_CTE!A:A,Relatório_CTE!B:B,"Sem CTE")," ")</f>
        <v xml:space="preserve"> </v>
      </c>
      <c r="S129" s="1" t="str">
        <f>IF(relatorio[[#This Row],[NFs Entrada - Winthor]]="Pendente",_xlfn.XLOOKUP(relatorio[[#This Row],[Número]],Relatório_CTE!A:A,Relatório_CTE!H:H,"Sem CTE")," ")</f>
        <v xml:space="preserve"> </v>
      </c>
      <c r="T12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0" spans="1:21" x14ac:dyDescent="0.25">
      <c r="A130" t="s">
        <v>11</v>
      </c>
      <c r="B130" t="s">
        <v>46</v>
      </c>
      <c r="C130" t="s">
        <v>253</v>
      </c>
      <c r="D130">
        <v>398870</v>
      </c>
      <c r="E130" s="1">
        <v>45918</v>
      </c>
      <c r="F130">
        <v>40733.58</v>
      </c>
      <c r="G130" s="4" t="s">
        <v>288</v>
      </c>
      <c r="H130" t="s">
        <v>289</v>
      </c>
      <c r="I130" t="s">
        <v>290</v>
      </c>
      <c r="J130" s="1">
        <v>46387</v>
      </c>
      <c r="K130">
        <v>20</v>
      </c>
      <c r="L130" t="str">
        <f>_xlfn.XLOOKUP(relatorio[[#This Row],[Nome PJ Emitente]],De_Para!A:A,De_Para!C:C)</f>
        <v>Pfizer</v>
      </c>
      <c r="M130" s="5" cm="1">
        <f t="array" aca="1" ref="M130" ca="1">IF(LEFT(G130&amp;"",1)="0",
IFERROR(
VALUE(MID(G130&amp;"",_xlfn.AGGREGATE(15,6,ROW(INDIRECT("1:"&amp;LEN(G130&amp;"")))/(MID(G130&amp;"",ROW(INDIRECT("1:"&amp;LEN(G130&amp;""))),1)&lt;&gt;"0"),1),999)),
MID(G130&amp;"",_xlfn.AGGREGATE(15,6,ROW(INDIRECT("1:"&amp;LEN(G130&amp;"")))/(MID(G130&amp;"",ROW(INDIRECT("1:"&amp;LEN(G130&amp;""))),1)&lt;&gt;"0"),1),999)
),
IFERROR(VALUE(G130),G130))</f>
        <v>7891045164757</v>
      </c>
      <c r="N130" t="str">
        <f>TEXT(relatorio[[#This Row],[Data Emissão]],"mmm")</f>
        <v>set</v>
      </c>
      <c r="O130">
        <f>_xlfn.XLOOKUP(relatorio[[#This Row],[Número]],relatorio_Entrada_NF!A:A,relatorio_Entrada_NF!A:A,"Pendente")</f>
        <v>398870</v>
      </c>
      <c r="P130" t="str">
        <f>_xlfn.XLOOKUP(relatorio[[#This Row],[Nome PJ Emitente]],Material!A:A,Material!B:B,"Medicamento")</f>
        <v>Medicamento</v>
      </c>
      <c r="Q130">
        <f ca="1">IF(relatorio[[#This Row],[Natureza]]="Medicamento",_xlfn.XLOOKUP(relatorio[[#This Row],[EAN]],CadastroProd!U:U,CadastroProd!A:A," "),_xlfn.XLOOKUP(relatorio[[#This Row],['[Item'] Código]],CadastroProd!X:X,CadastroProd!A:A," "))</f>
        <v>3403</v>
      </c>
      <c r="R130" t="str">
        <f>IF(O130="Pendente",_xlfn.XLOOKUP(relatorio[[#This Row],[Número]],Relatório_CTE!A:A,Relatório_CTE!B:B,"Sem CTE")," ")</f>
        <v xml:space="preserve"> </v>
      </c>
      <c r="S130" s="1" t="str">
        <f>IF(relatorio[[#This Row],[NFs Entrada - Winthor]]="Pendente",_xlfn.XLOOKUP(relatorio[[#This Row],[Número]],Relatório_CTE!A:A,Relatório_CTE!H:H,"Sem CTE")," ")</f>
        <v xml:space="preserve"> </v>
      </c>
      <c r="T13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1" spans="1:21" x14ac:dyDescent="0.25">
      <c r="A131" t="s">
        <v>11</v>
      </c>
      <c r="B131" t="s">
        <v>18</v>
      </c>
      <c r="C131" t="s">
        <v>32</v>
      </c>
      <c r="D131">
        <v>55980</v>
      </c>
      <c r="E131" s="1">
        <v>45917</v>
      </c>
      <c r="F131">
        <v>300274.27</v>
      </c>
      <c r="G131" s="4" t="s">
        <v>33</v>
      </c>
      <c r="H131" t="s">
        <v>34</v>
      </c>
      <c r="I131" t="s">
        <v>35</v>
      </c>
      <c r="J131" s="1">
        <v>46752</v>
      </c>
      <c r="K131">
        <v>29</v>
      </c>
      <c r="L131" t="str">
        <f>_xlfn.XLOOKUP(relatorio[[#This Row],[Nome PJ Emitente]],De_Para!A:A,De_Para!C:C)</f>
        <v>Astellas</v>
      </c>
      <c r="M131" s="5" cm="1">
        <f t="array" aca="1" ref="M131" ca="1">IF(LEFT(G131&amp;"",1)="0",
IFERROR(
VALUE(MID(G131&amp;"",_xlfn.AGGREGATE(15,6,ROW(INDIRECT("1:"&amp;LEN(G131&amp;"")))/(MID(G131&amp;"",ROW(INDIRECT("1:"&amp;LEN(G131&amp;""))),1)&lt;&gt;"0"),1),999)),
MID(G131&amp;"",_xlfn.AGGREGATE(15,6,ROW(INDIRECT("1:"&amp;LEN(G131&amp;"")))/(MID(G131&amp;"",ROW(INDIRECT("1:"&amp;LEN(G131&amp;""))),1)&lt;&gt;"0"),1),999)
),
IFERROR(VALUE(G131),G131))</f>
        <v>7899337001070</v>
      </c>
      <c r="N131" t="str">
        <f>TEXT(relatorio[[#This Row],[Data Emissão]],"mmm")</f>
        <v>set</v>
      </c>
      <c r="O131">
        <f>_xlfn.XLOOKUP(relatorio[[#This Row],[Número]],relatorio_Entrada_NF!A:A,relatorio_Entrada_NF!A:A,"Pendente")</f>
        <v>55980</v>
      </c>
      <c r="P131" t="str">
        <f>_xlfn.XLOOKUP(relatorio[[#This Row],[Nome PJ Emitente]],Material!A:A,Material!B:B,"Medicamento")</f>
        <v>Medicamento</v>
      </c>
      <c r="Q131">
        <f ca="1">IF(relatorio[[#This Row],[Natureza]]="Medicamento",_xlfn.XLOOKUP(relatorio[[#This Row],[EAN]],CadastroProd!U:U,CadastroProd!A:A," "),_xlfn.XLOOKUP(relatorio[[#This Row],['[Item'] Código]],CadastroProd!X:X,CadastroProd!A:A," "))</f>
        <v>3092</v>
      </c>
      <c r="R131" t="str">
        <f>IF(O131="Pendente",_xlfn.XLOOKUP(relatorio[[#This Row],[Número]],Relatório_CTE!A:A,Relatório_CTE!B:B,"Sem CTE")," ")</f>
        <v xml:space="preserve"> </v>
      </c>
      <c r="S131" s="1" t="str">
        <f>IF(relatorio[[#This Row],[NFs Entrada - Winthor]]="Pendente",_xlfn.XLOOKUP(relatorio[[#This Row],[Número]],Relatório_CTE!A:A,Relatório_CTE!H:H,"Sem CTE")," ")</f>
        <v xml:space="preserve"> </v>
      </c>
      <c r="T13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2" spans="1:21" x14ac:dyDescent="0.25">
      <c r="A132" t="s">
        <v>11</v>
      </c>
      <c r="B132" t="s">
        <v>18</v>
      </c>
      <c r="C132" t="s">
        <v>23</v>
      </c>
      <c r="D132">
        <v>287687</v>
      </c>
      <c r="E132" s="1">
        <v>45917</v>
      </c>
      <c r="F132">
        <v>143966.73000000001</v>
      </c>
      <c r="G132" s="4" t="s">
        <v>291</v>
      </c>
      <c r="H132" t="s">
        <v>292</v>
      </c>
      <c r="I132" t="s">
        <v>293</v>
      </c>
      <c r="J132" s="1">
        <v>46721</v>
      </c>
      <c r="K132">
        <v>150</v>
      </c>
      <c r="L132" t="str">
        <f>_xlfn.XLOOKUP(relatorio[[#This Row],[Nome PJ Emitente]],De_Para!A:A,De_Para!C:C)</f>
        <v>Bayer</v>
      </c>
      <c r="M132" s="5" cm="1">
        <f t="array" aca="1" ref="M132" ca="1">IF(LEFT(G132&amp;"",1)="0",
IFERROR(
VALUE(MID(G132&amp;"",_xlfn.AGGREGATE(15,6,ROW(INDIRECT("1:"&amp;LEN(G132&amp;"")))/(MID(G132&amp;"",ROW(INDIRECT("1:"&amp;LEN(G132&amp;""))),1)&lt;&gt;"0"),1),999)),
MID(G132&amp;"",_xlfn.AGGREGATE(15,6,ROW(INDIRECT("1:"&amp;LEN(G132&amp;"")))/(MID(G132&amp;"",ROW(INDIRECT("1:"&amp;LEN(G132&amp;""))),1)&lt;&gt;"0"),1),999)
),
IFERROR(VALUE(G132),G132))</f>
        <v>7891106915977</v>
      </c>
      <c r="N132" t="str">
        <f>TEXT(relatorio[[#This Row],[Data Emissão]],"mmm")</f>
        <v>set</v>
      </c>
      <c r="O132" t="str">
        <f>_xlfn.XLOOKUP(relatorio[[#This Row],[Número]],relatorio_Entrada_NF!A:A,relatorio_Entrada_NF!A:A,"Pendente")</f>
        <v>Pendente</v>
      </c>
      <c r="P132" t="str">
        <f>_xlfn.XLOOKUP(relatorio[[#This Row],[Nome PJ Emitente]],Material!A:A,Material!B:B,"Medicamento")</f>
        <v>Medicamento</v>
      </c>
      <c r="Q132">
        <f ca="1">IF(relatorio[[#This Row],[Natureza]]="Medicamento",_xlfn.XLOOKUP(relatorio[[#This Row],[EAN]],CadastroProd!U:U,CadastroProd!A:A," "),_xlfn.XLOOKUP(relatorio[[#This Row],['[Item'] Código]],CadastroProd!X:X,CadastroProd!A:A," "))</f>
        <v>1098</v>
      </c>
      <c r="R132">
        <f>IF(O132="Pendente",_xlfn.XLOOKUP(relatorio[[#This Row],[Número]],Relatório_CTE!A:A,Relatório_CTE!B:B,"Sem CTE")," ")</f>
        <v>131374</v>
      </c>
      <c r="S132" s="1">
        <f>IF(relatorio[[#This Row],[NFs Entrada - Winthor]]="Pendente",_xlfn.XLOOKUP(relatorio[[#This Row],[Número]],Relatório_CTE!A:A,Relatório_CTE!H:H,"Sem CTE")," ")</f>
        <v>45918</v>
      </c>
      <c r="T132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45926</v>
      </c>
      <c r="U132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45926</v>
      </c>
    </row>
    <row r="133" spans="1:21" x14ac:dyDescent="0.25">
      <c r="A133" t="s">
        <v>11</v>
      </c>
      <c r="B133" t="s">
        <v>12</v>
      </c>
      <c r="C133" t="s">
        <v>131</v>
      </c>
      <c r="D133">
        <v>16863</v>
      </c>
      <c r="E133" s="1">
        <v>45917</v>
      </c>
      <c r="F133">
        <v>370930.14</v>
      </c>
      <c r="G133" s="4" t="s">
        <v>294</v>
      </c>
      <c r="H133" t="s">
        <v>295</v>
      </c>
      <c r="I133" t="s">
        <v>296</v>
      </c>
      <c r="J133" s="1">
        <v>46477</v>
      </c>
      <c r="K133">
        <v>75</v>
      </c>
      <c r="L133" t="str">
        <f>_xlfn.XLOOKUP(relatorio[[#This Row],[Nome PJ Emitente]],De_Para!A:A,De_Para!C:C)</f>
        <v>Sanofi</v>
      </c>
      <c r="M133" s="5" cm="1">
        <f t="array" aca="1" ref="M133" ca="1">IF(LEFT(G133&amp;"",1)="0",
IFERROR(
VALUE(MID(G133&amp;"",_xlfn.AGGREGATE(15,6,ROW(INDIRECT("1:"&amp;LEN(G133&amp;"")))/(MID(G133&amp;"",ROW(INDIRECT("1:"&amp;LEN(G133&amp;""))),1)&lt;&gt;"0"),1),999)),
MID(G133&amp;"",_xlfn.AGGREGATE(15,6,ROW(INDIRECT("1:"&amp;LEN(G133&amp;"")))/(MID(G133&amp;"",ROW(INDIRECT("1:"&amp;LEN(G133&amp;""))),1)&lt;&gt;"0"),1),999)
),
IFERROR(VALUE(G133),G133))</f>
        <v>7891058005818</v>
      </c>
      <c r="N133" t="str">
        <f>TEXT(relatorio[[#This Row],[Data Emissão]],"mmm")</f>
        <v>set</v>
      </c>
      <c r="O133" t="str">
        <f>_xlfn.XLOOKUP(relatorio[[#This Row],[Número]],relatorio_Entrada_NF!A:A,relatorio_Entrada_NF!A:A,"Pendente")</f>
        <v>Pendente</v>
      </c>
      <c r="P133" t="str">
        <f>_xlfn.XLOOKUP(relatorio[[#This Row],[Nome PJ Emitente]],Material!A:A,Material!B:B,"Medicamento")</f>
        <v>Medicamento</v>
      </c>
      <c r="Q133">
        <f ca="1">IF(relatorio[[#This Row],[Natureza]]="Medicamento",_xlfn.XLOOKUP(relatorio[[#This Row],[EAN]],CadastroProd!U:U,CadastroProd!A:A," "),_xlfn.XLOOKUP(relatorio[[#This Row],['[Item'] Código]],CadastroProd!X:X,CadastroProd!A:A," "))</f>
        <v>3679</v>
      </c>
      <c r="R133">
        <f>IF(O133="Pendente",_xlfn.XLOOKUP(relatorio[[#This Row],[Número]],Relatório_CTE!A:A,Relatório_CTE!B:B,"Sem CTE")," ")</f>
        <v>1683571</v>
      </c>
      <c r="S133" s="1">
        <f>IF(relatorio[[#This Row],[NFs Entrada - Winthor]]="Pendente",_xlfn.XLOOKUP(relatorio[[#This Row],[Número]],Relatório_CTE!A:A,Relatório_CTE!H:H,"Sem CTE")," ")</f>
        <v>45923</v>
      </c>
      <c r="T133" s="1" t="e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133" s="1" t="str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4" spans="1:21" x14ac:dyDescent="0.25">
      <c r="A134" t="s">
        <v>11</v>
      </c>
      <c r="B134" t="s">
        <v>12</v>
      </c>
      <c r="C134" t="s">
        <v>131</v>
      </c>
      <c r="D134">
        <v>16865</v>
      </c>
      <c r="E134" s="1">
        <v>45917</v>
      </c>
      <c r="F134">
        <v>525874.55000000005</v>
      </c>
      <c r="G134" s="4" t="s">
        <v>294</v>
      </c>
      <c r="H134" t="s">
        <v>295</v>
      </c>
      <c r="I134" t="s">
        <v>296</v>
      </c>
      <c r="J134" s="1">
        <v>46477</v>
      </c>
      <c r="K134">
        <v>73</v>
      </c>
      <c r="L134" t="str">
        <f>_xlfn.XLOOKUP(relatorio[[#This Row],[Nome PJ Emitente]],De_Para!A:A,De_Para!C:C)</f>
        <v>Sanofi</v>
      </c>
      <c r="M134" s="5" cm="1">
        <f t="array" aca="1" ref="M134" ca="1">IF(LEFT(G134&amp;"",1)="0",
IFERROR(
VALUE(MID(G134&amp;"",_xlfn.AGGREGATE(15,6,ROW(INDIRECT("1:"&amp;LEN(G134&amp;"")))/(MID(G134&amp;"",ROW(INDIRECT("1:"&amp;LEN(G134&amp;""))),1)&lt;&gt;"0"),1),999)),
MID(G134&amp;"",_xlfn.AGGREGATE(15,6,ROW(INDIRECT("1:"&amp;LEN(G134&amp;"")))/(MID(G134&amp;"",ROW(INDIRECT("1:"&amp;LEN(G134&amp;""))),1)&lt;&gt;"0"),1),999)
),
IFERROR(VALUE(G134),G134))</f>
        <v>7891058005818</v>
      </c>
      <c r="N134" t="str">
        <f>TEXT(relatorio[[#This Row],[Data Emissão]],"mmm")</f>
        <v>set</v>
      </c>
      <c r="O134" t="str">
        <f>_xlfn.XLOOKUP(relatorio[[#This Row],[Número]],relatorio_Entrada_NF!A:A,relatorio_Entrada_NF!A:A,"Pendente")</f>
        <v>Pendente</v>
      </c>
      <c r="P134" t="str">
        <f>_xlfn.XLOOKUP(relatorio[[#This Row],[Nome PJ Emitente]],Material!A:A,Material!B:B,"Medicamento")</f>
        <v>Medicamento</v>
      </c>
      <c r="Q134">
        <f ca="1">IF(relatorio[[#This Row],[Natureza]]="Medicamento",_xlfn.XLOOKUP(relatorio[[#This Row],[EAN]],CadastroProd!U:U,CadastroProd!A:A," "),_xlfn.XLOOKUP(relatorio[[#This Row],['[Item'] Código]],CadastroProd!X:X,CadastroProd!A:A," "))</f>
        <v>3679</v>
      </c>
      <c r="R134">
        <f>IF(O134="Pendente",_xlfn.XLOOKUP(relatorio[[#This Row],[Número]],Relatório_CTE!A:A,Relatório_CTE!B:B,"Sem CTE")," ")</f>
        <v>1683571</v>
      </c>
      <c r="S134" s="1">
        <f>IF(relatorio[[#This Row],[NFs Entrada - Winthor]]="Pendente",_xlfn.XLOOKUP(relatorio[[#This Row],[Número]],Relatório_CTE!A:A,Relatório_CTE!H:H,"Sem CTE")," ")</f>
        <v>45923</v>
      </c>
      <c r="T134" s="1" t="e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134" s="1" t="str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5" spans="1:21" x14ac:dyDescent="0.25">
      <c r="A135" t="s">
        <v>11</v>
      </c>
      <c r="B135" t="s">
        <v>12</v>
      </c>
      <c r="C135" t="s">
        <v>58</v>
      </c>
      <c r="D135">
        <v>87185</v>
      </c>
      <c r="E135" s="1">
        <v>45917</v>
      </c>
      <c r="F135">
        <v>111152.69</v>
      </c>
      <c r="G135" s="4" t="s">
        <v>59</v>
      </c>
      <c r="H135" t="s">
        <v>60</v>
      </c>
      <c r="I135" t="s">
        <v>61</v>
      </c>
      <c r="J135" s="1">
        <v>46310</v>
      </c>
      <c r="K135">
        <v>4</v>
      </c>
      <c r="L135" t="str">
        <f>_xlfn.XLOOKUP(relatorio[[#This Row],[Nome PJ Emitente]],De_Para!A:A,De_Para!C:C)</f>
        <v>Adium</v>
      </c>
      <c r="M135" s="5" cm="1">
        <f t="array" aca="1" ref="M135" ca="1">IF(LEFT(G135&amp;"",1)="0",
IFERROR(
VALUE(MID(G135&amp;"",_xlfn.AGGREGATE(15,6,ROW(INDIRECT("1:"&amp;LEN(G135&amp;"")))/(MID(G135&amp;"",ROW(INDIRECT("1:"&amp;LEN(G135&amp;""))),1)&lt;&gt;"0"),1),999)),
MID(G135&amp;"",_xlfn.AGGREGATE(15,6,ROW(INDIRECT("1:"&amp;LEN(G135&amp;"")))/(MID(G135&amp;"",ROW(INDIRECT("1:"&amp;LEN(G135&amp;""))),1)&lt;&gt;"0"),1),999)
),
IFERROR(VALUE(G135),G135))</f>
        <v>7892953209738</v>
      </c>
      <c r="N135" t="str">
        <f>TEXT(relatorio[[#This Row],[Data Emissão]],"mmm")</f>
        <v>set</v>
      </c>
      <c r="O135" t="str">
        <f>_xlfn.XLOOKUP(relatorio[[#This Row],[Número]],relatorio_Entrada_NF!A:A,relatorio_Entrada_NF!A:A,"Pendente")</f>
        <v>Pendente</v>
      </c>
      <c r="P135" t="str">
        <f>_xlfn.XLOOKUP(relatorio[[#This Row],[Nome PJ Emitente]],Material!A:A,Material!B:B,"Medicamento")</f>
        <v>Medicamento</v>
      </c>
      <c r="Q135">
        <f ca="1">IF(relatorio[[#This Row],[Natureza]]="Medicamento",_xlfn.XLOOKUP(relatorio[[#This Row],[EAN]],CadastroProd!U:U,CadastroProd!A:A," "),_xlfn.XLOOKUP(relatorio[[#This Row],['[Item'] Código]],CadastroProd!X:X,CadastroProd!A:A," "))</f>
        <v>3431</v>
      </c>
      <c r="R135">
        <f>IF(O135="Pendente",_xlfn.XLOOKUP(relatorio[[#This Row],[Número]],Relatório_CTE!A:A,Relatório_CTE!B:B,"Sem CTE")," ")</f>
        <v>460656</v>
      </c>
      <c r="S135" s="1">
        <f>IF(relatorio[[#This Row],[NFs Entrada - Winthor]]="Pendente",_xlfn.XLOOKUP(relatorio[[#This Row],[Número]],Relatório_CTE!A:A,Relatório_CTE!H:H,"Sem CTE")," ")</f>
        <v>45923</v>
      </c>
      <c r="T135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45925</v>
      </c>
      <c r="U135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45925</v>
      </c>
    </row>
    <row r="136" spans="1:21" x14ac:dyDescent="0.25">
      <c r="A136" t="s">
        <v>11</v>
      </c>
      <c r="B136" t="s">
        <v>12</v>
      </c>
      <c r="C136" t="s">
        <v>62</v>
      </c>
      <c r="D136">
        <v>8198</v>
      </c>
      <c r="E136" s="1">
        <v>45917</v>
      </c>
      <c r="F136">
        <v>183995.7</v>
      </c>
      <c r="G136" s="4" t="s">
        <v>63</v>
      </c>
      <c r="H136" t="s">
        <v>64</v>
      </c>
      <c r="I136" t="s">
        <v>297</v>
      </c>
      <c r="J136" s="1">
        <v>47573</v>
      </c>
      <c r="K136">
        <v>210</v>
      </c>
      <c r="L136" t="str">
        <f>_xlfn.XLOOKUP(relatorio[[#This Row],[Nome PJ Emitente]],De_Para!A:A,De_Para!C:C)</f>
        <v>Celltrion</v>
      </c>
      <c r="M136" s="5" cm="1">
        <f t="array" aca="1" ref="M136" ca="1">IF(LEFT(G136&amp;"",1)="0",
IFERROR(
VALUE(MID(G136&amp;"",_xlfn.AGGREGATE(15,6,ROW(INDIRECT("1:"&amp;LEN(G136&amp;"")))/(MID(G136&amp;"",ROW(INDIRECT("1:"&amp;LEN(G136&amp;""))),1)&lt;&gt;"0"),1),999)),
MID(G136&amp;"",_xlfn.AGGREGATE(15,6,ROW(INDIRECT("1:"&amp;LEN(G136&amp;"")))/(MID(G136&amp;"",ROW(INDIRECT("1:"&amp;LEN(G136&amp;""))),1)&lt;&gt;"0"),1),999)
),
IFERROR(VALUE(G136),G136))</f>
        <v>7898576550028</v>
      </c>
      <c r="N136" t="str">
        <f>TEXT(relatorio[[#This Row],[Data Emissão]],"mmm")</f>
        <v>set</v>
      </c>
      <c r="O136">
        <f>_xlfn.XLOOKUP(relatorio[[#This Row],[Número]],relatorio_Entrada_NF!A:A,relatorio_Entrada_NF!A:A,"Pendente")</f>
        <v>8198</v>
      </c>
      <c r="P136" t="str">
        <f>_xlfn.XLOOKUP(relatorio[[#This Row],[Nome PJ Emitente]],Material!A:A,Material!B:B,"Medicamento")</f>
        <v>Medicamento</v>
      </c>
      <c r="Q136">
        <f ca="1">IF(relatorio[[#This Row],[Natureza]]="Medicamento",_xlfn.XLOOKUP(relatorio[[#This Row],[EAN]],CadastroProd!U:U,CadastroProd!A:A," "),_xlfn.XLOOKUP(relatorio[[#This Row],['[Item'] Código]],CadastroProd!X:X,CadastroProd!A:A," "))</f>
        <v>2415</v>
      </c>
      <c r="R136" t="str">
        <f>IF(O136="Pendente",_xlfn.XLOOKUP(relatorio[[#This Row],[Número]],Relatório_CTE!A:A,Relatório_CTE!B:B,"Sem CTE")," ")</f>
        <v xml:space="preserve"> </v>
      </c>
      <c r="S136" s="1" t="str">
        <f>IF(relatorio[[#This Row],[NFs Entrada - Winthor]]="Pendente",_xlfn.XLOOKUP(relatorio[[#This Row],[Número]],Relatório_CTE!A:A,Relatório_CTE!H:H,"Sem CTE")," ")</f>
        <v xml:space="preserve"> </v>
      </c>
      <c r="T13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7" spans="1:21" x14ac:dyDescent="0.25">
      <c r="A137" t="s">
        <v>11</v>
      </c>
      <c r="B137" t="s">
        <v>12</v>
      </c>
      <c r="C137" t="s">
        <v>62</v>
      </c>
      <c r="D137">
        <v>8198</v>
      </c>
      <c r="E137" s="1">
        <v>45917</v>
      </c>
      <c r="F137">
        <v>183995.7</v>
      </c>
      <c r="G137" s="4" t="s">
        <v>66</v>
      </c>
      <c r="H137" t="s">
        <v>67</v>
      </c>
      <c r="I137" t="s">
        <v>298</v>
      </c>
      <c r="J137" s="1">
        <v>46142</v>
      </c>
      <c r="K137">
        <v>30</v>
      </c>
      <c r="L137" t="str">
        <f>_xlfn.XLOOKUP(relatorio[[#This Row],[Nome PJ Emitente]],De_Para!A:A,De_Para!C:C)</f>
        <v>Celltrion</v>
      </c>
      <c r="M137" s="5" cm="1">
        <f t="array" aca="1" ref="M137" ca="1">IF(LEFT(G137&amp;"",1)="0",
IFERROR(
VALUE(MID(G137&amp;"",_xlfn.AGGREGATE(15,6,ROW(INDIRECT("1:"&amp;LEN(G137&amp;"")))/(MID(G137&amp;"",ROW(INDIRECT("1:"&amp;LEN(G137&amp;""))),1)&lt;&gt;"0"),1),999)),
MID(G137&amp;"",_xlfn.AGGREGATE(15,6,ROW(INDIRECT("1:"&amp;LEN(G137&amp;"")))/(MID(G137&amp;"",ROW(INDIRECT("1:"&amp;LEN(G137&amp;""))),1)&lt;&gt;"0"),1),999)
),
IFERROR(VALUE(G137),G137))</f>
        <v>7898576550332</v>
      </c>
      <c r="N137" t="str">
        <f>TEXT(relatorio[[#This Row],[Data Emissão]],"mmm")</f>
        <v>set</v>
      </c>
      <c r="O137">
        <f>_xlfn.XLOOKUP(relatorio[[#This Row],[Número]],relatorio_Entrada_NF!A:A,relatorio_Entrada_NF!A:A,"Pendente")</f>
        <v>8198</v>
      </c>
      <c r="P137" t="str">
        <f>_xlfn.XLOOKUP(relatorio[[#This Row],[Nome PJ Emitente]],Material!A:A,Material!B:B,"Medicamento")</f>
        <v>Medicamento</v>
      </c>
      <c r="Q137">
        <f ca="1">IF(relatorio[[#This Row],[Natureza]]="Medicamento",_xlfn.XLOOKUP(relatorio[[#This Row],[EAN]],CadastroProd!U:U,CadastroProd!A:A," "),_xlfn.XLOOKUP(relatorio[[#This Row],['[Item'] Código]],CadastroProd!X:X,CadastroProd!A:A," "))</f>
        <v>3280</v>
      </c>
      <c r="R137" t="str">
        <f>IF(O137="Pendente",_xlfn.XLOOKUP(relatorio[[#This Row],[Número]],Relatório_CTE!A:A,Relatório_CTE!B:B,"Sem CTE")," ")</f>
        <v xml:space="preserve"> </v>
      </c>
      <c r="S137" s="1" t="str">
        <f>IF(relatorio[[#This Row],[NFs Entrada - Winthor]]="Pendente",_xlfn.XLOOKUP(relatorio[[#This Row],[Número]],Relatório_CTE!A:A,Relatório_CTE!H:H,"Sem CTE")," ")</f>
        <v xml:space="preserve"> </v>
      </c>
      <c r="T13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8" spans="1:21" x14ac:dyDescent="0.25">
      <c r="A138" t="s">
        <v>17</v>
      </c>
      <c r="B138" t="s">
        <v>12</v>
      </c>
      <c r="C138" t="s">
        <v>36</v>
      </c>
      <c r="D138">
        <v>501481</v>
      </c>
      <c r="E138" s="1">
        <v>45917</v>
      </c>
      <c r="F138">
        <v>59890.91</v>
      </c>
      <c r="G138" s="4" t="s">
        <v>299</v>
      </c>
      <c r="H138" t="s">
        <v>300</v>
      </c>
      <c r="I138" t="s">
        <v>301</v>
      </c>
      <c r="J138" s="1">
        <v>46843</v>
      </c>
      <c r="K138">
        <v>333</v>
      </c>
      <c r="L138" t="str">
        <f>_xlfn.XLOOKUP(relatorio[[#This Row],[Nome PJ Emitente]],De_Para!A:A,De_Para!C:C)</f>
        <v>Novartis</v>
      </c>
      <c r="M138" s="5" cm="1">
        <f t="array" aca="1" ref="M138" ca="1">IF(LEFT(G138&amp;"",1)="0",
IFERROR(
VALUE(MID(G138&amp;"",_xlfn.AGGREGATE(15,6,ROW(INDIRECT("1:"&amp;LEN(G138&amp;"")))/(MID(G138&amp;"",ROW(INDIRECT("1:"&amp;LEN(G138&amp;""))),1)&lt;&gt;"0"),1),999)),
MID(G138&amp;"",_xlfn.AGGREGATE(15,6,ROW(INDIRECT("1:"&amp;LEN(G138&amp;"")))/(MID(G138&amp;"",ROW(INDIRECT("1:"&amp;LEN(G138&amp;""))),1)&lt;&gt;"0"),1),999)
),
IFERROR(VALUE(G138),G138))</f>
        <v>7896261020306</v>
      </c>
      <c r="N138" t="str">
        <f>TEXT(relatorio[[#This Row],[Data Emissão]],"mmm")</f>
        <v>set</v>
      </c>
      <c r="O138" t="str">
        <f>_xlfn.XLOOKUP(relatorio[[#This Row],[Número]],relatorio_Entrada_NF!A:A,relatorio_Entrada_NF!A:A,"Pendente")</f>
        <v>Pendente</v>
      </c>
      <c r="P138" t="str">
        <f>_xlfn.XLOOKUP(relatorio[[#This Row],[Nome PJ Emitente]],Material!A:A,Material!B:B,"Medicamento")</f>
        <v>Medicamento</v>
      </c>
      <c r="Q138">
        <f ca="1">IF(relatorio[[#This Row],[Natureza]]="Medicamento",_xlfn.XLOOKUP(relatorio[[#This Row],[EAN]],CadastroProd!U:U,CadastroProd!A:A," "),_xlfn.XLOOKUP(relatorio[[#This Row],['[Item'] Código]],CadastroProd!X:X,CadastroProd!A:A," "))</f>
        <v>1214</v>
      </c>
      <c r="R138">
        <f>IF(O138="Pendente",_xlfn.XLOOKUP(relatorio[[#This Row],[Número]],Relatório_CTE!A:A,Relatório_CTE!B:B,"Sem CTE")," ")</f>
        <v>1869377</v>
      </c>
      <c r="S138" s="1">
        <f>IF(relatorio[[#This Row],[NFs Entrada - Winthor]]="Pendente",_xlfn.XLOOKUP(relatorio[[#This Row],[Número]],Relatório_CTE!A:A,Relatório_CTE!H:H,"Sem CTE")," ")</f>
        <v>45920</v>
      </c>
      <c r="T138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45920</v>
      </c>
      <c r="U138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45922</v>
      </c>
    </row>
    <row r="139" spans="1:21" x14ac:dyDescent="0.25">
      <c r="A139" t="s">
        <v>11</v>
      </c>
      <c r="B139" t="s">
        <v>46</v>
      </c>
      <c r="C139" t="s">
        <v>184</v>
      </c>
      <c r="D139">
        <v>151793</v>
      </c>
      <c r="E139" s="1">
        <v>45917</v>
      </c>
      <c r="F139">
        <v>112536.72</v>
      </c>
      <c r="G139" s="4" t="s">
        <v>302</v>
      </c>
      <c r="H139" t="s">
        <v>303</v>
      </c>
      <c r="I139" t="s">
        <v>304</v>
      </c>
      <c r="J139" s="1">
        <v>46203</v>
      </c>
      <c r="K139">
        <v>50</v>
      </c>
      <c r="L139" t="str">
        <f>_xlfn.XLOOKUP(relatorio[[#This Row],[Nome PJ Emitente]],De_Para!A:A,De_Para!C:C)</f>
        <v>Abbvie</v>
      </c>
      <c r="M139" s="5" cm="1">
        <f t="array" aca="1" ref="M139" ca="1">IF(LEFT(G139&amp;"",1)="0",
IFERROR(
VALUE(MID(G139&amp;"",_xlfn.AGGREGATE(15,6,ROW(INDIRECT("1:"&amp;LEN(G139&amp;"")))/(MID(G139&amp;"",ROW(INDIRECT("1:"&amp;LEN(G139&amp;""))),1)&lt;&gt;"0"),1),999)),
MID(G139&amp;"",_xlfn.AGGREGATE(15,6,ROW(INDIRECT("1:"&amp;LEN(G139&amp;"")))/(MID(G139&amp;"",ROW(INDIRECT("1:"&amp;LEN(G139&amp;""))),1)&lt;&gt;"0"),1),999)
),
IFERROR(VALUE(G139),G139))</f>
        <v>8054083013947</v>
      </c>
      <c r="N139" t="str">
        <f>TEXT(relatorio[[#This Row],[Data Emissão]],"mmm")</f>
        <v>set</v>
      </c>
      <c r="O139">
        <f>_xlfn.XLOOKUP(relatorio[[#This Row],[Número]],relatorio_Entrada_NF!A:A,relatorio_Entrada_NF!A:A,"Pendente")</f>
        <v>151793</v>
      </c>
      <c r="P139" t="str">
        <f>_xlfn.XLOOKUP(relatorio[[#This Row],[Nome PJ Emitente]],Material!A:A,Material!B:B,"Medicamento")</f>
        <v>Medicamento</v>
      </c>
      <c r="Q139">
        <f ca="1">IF(relatorio[[#This Row],[Natureza]]="Medicamento",_xlfn.XLOOKUP(relatorio[[#This Row],[EAN]],CadastroProd!U:U,CadastroProd!A:A," "),_xlfn.XLOOKUP(relatorio[[#This Row],['[Item'] Código]],CadastroProd!X:X,CadastroProd!A:A," "))</f>
        <v>2922</v>
      </c>
      <c r="R139" t="str">
        <f>IF(O139="Pendente",_xlfn.XLOOKUP(relatorio[[#This Row],[Número]],Relatório_CTE!A:A,Relatório_CTE!B:B,"Sem CTE")," ")</f>
        <v xml:space="preserve"> </v>
      </c>
      <c r="S139" s="1" t="str">
        <f>IF(relatorio[[#This Row],[NFs Entrada - Winthor]]="Pendente",_xlfn.XLOOKUP(relatorio[[#This Row],[Número]],Relatório_CTE!A:A,Relatório_CTE!H:H,"Sem CTE")," ")</f>
        <v xml:space="preserve"> </v>
      </c>
      <c r="T13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0" spans="1:21" x14ac:dyDescent="0.25">
      <c r="A140" t="s">
        <v>11</v>
      </c>
      <c r="B140" t="s">
        <v>46</v>
      </c>
      <c r="C140" t="s">
        <v>184</v>
      </c>
      <c r="D140">
        <v>151793</v>
      </c>
      <c r="E140" s="1">
        <v>45917</v>
      </c>
      <c r="F140">
        <v>112536.72</v>
      </c>
      <c r="G140" s="4" t="s">
        <v>305</v>
      </c>
      <c r="H140" t="s">
        <v>306</v>
      </c>
      <c r="I140" t="s">
        <v>307</v>
      </c>
      <c r="J140" s="1">
        <v>46265</v>
      </c>
      <c r="K140">
        <v>39</v>
      </c>
      <c r="L140" t="str">
        <f>_xlfn.XLOOKUP(relatorio[[#This Row],[Nome PJ Emitente]],De_Para!A:A,De_Para!C:C)</f>
        <v>Abbvie</v>
      </c>
      <c r="M140" s="5" cm="1">
        <f t="array" aca="1" ref="M140" ca="1">IF(LEFT(G140&amp;"",1)="0",
IFERROR(
VALUE(MID(G140&amp;"",_xlfn.AGGREGATE(15,6,ROW(INDIRECT("1:"&amp;LEN(G140&amp;"")))/(MID(G140&amp;"",ROW(INDIRECT("1:"&amp;LEN(G140&amp;""))),1)&lt;&gt;"0"),1),999)),
MID(G140&amp;"",_xlfn.AGGREGATE(15,6,ROW(INDIRECT("1:"&amp;LEN(G140&amp;"")))/(MID(G140&amp;"",ROW(INDIRECT("1:"&amp;LEN(G140&amp;""))),1)&lt;&gt;"0"),1),999)
),
IFERROR(VALUE(G140),G140))</f>
        <v>8054083015712</v>
      </c>
      <c r="N140" t="str">
        <f>TEXT(relatorio[[#This Row],[Data Emissão]],"mmm")</f>
        <v>set</v>
      </c>
      <c r="O140">
        <f>_xlfn.XLOOKUP(relatorio[[#This Row],[Número]],relatorio_Entrada_NF!A:A,relatorio_Entrada_NF!A:A,"Pendente")</f>
        <v>151793</v>
      </c>
      <c r="P140" t="str">
        <f>_xlfn.XLOOKUP(relatorio[[#This Row],[Nome PJ Emitente]],Material!A:A,Material!B:B,"Medicamento")</f>
        <v>Medicamento</v>
      </c>
      <c r="Q140">
        <f ca="1">IF(relatorio[[#This Row],[Natureza]]="Medicamento",_xlfn.XLOOKUP(relatorio[[#This Row],[EAN]],CadastroProd!U:U,CadastroProd!A:A," "),_xlfn.XLOOKUP(relatorio[[#This Row],['[Item'] Código]],CadastroProd!X:X,CadastroProd!A:A," "))</f>
        <v>2921</v>
      </c>
      <c r="R140" t="str">
        <f>IF(O140="Pendente",_xlfn.XLOOKUP(relatorio[[#This Row],[Número]],Relatório_CTE!A:A,Relatório_CTE!B:B,"Sem CTE")," ")</f>
        <v xml:space="preserve"> </v>
      </c>
      <c r="S140" s="1" t="str">
        <f>IF(relatorio[[#This Row],[NFs Entrada - Winthor]]="Pendente",_xlfn.XLOOKUP(relatorio[[#This Row],[Número]],Relatório_CTE!A:A,Relatório_CTE!H:H,"Sem CTE")," ")</f>
        <v xml:space="preserve"> </v>
      </c>
      <c r="T14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1" spans="1:21" x14ac:dyDescent="0.25">
      <c r="A141" t="s">
        <v>17</v>
      </c>
      <c r="B141" t="s">
        <v>46</v>
      </c>
      <c r="C141" t="s">
        <v>75</v>
      </c>
      <c r="D141">
        <v>91932</v>
      </c>
      <c r="E141" s="1">
        <v>45917</v>
      </c>
      <c r="F141">
        <v>14613.06</v>
      </c>
      <c r="G141" s="4" t="s">
        <v>308</v>
      </c>
      <c r="H141" t="s">
        <v>309</v>
      </c>
      <c r="I141" t="s">
        <v>310</v>
      </c>
      <c r="J141" s="1">
        <v>46529</v>
      </c>
      <c r="K141">
        <v>755</v>
      </c>
      <c r="L141" t="str">
        <f>_xlfn.XLOOKUP(relatorio[[#This Row],[Nome PJ Emitente]],De_Para!A:A,De_Para!C:C)</f>
        <v>Apsen</v>
      </c>
      <c r="M141" s="5" cm="1">
        <f t="array" aca="1" ref="M141" ca="1">IF(LEFT(G141&amp;"",1)="0",
IFERROR(
VALUE(MID(G141&amp;"",_xlfn.AGGREGATE(15,6,ROW(INDIRECT("1:"&amp;LEN(G141&amp;"")))/(MID(G141&amp;"",ROW(INDIRECT("1:"&amp;LEN(G141&amp;""))),1)&lt;&gt;"0"),1),999)),
MID(G141&amp;"",_xlfn.AGGREGATE(15,6,ROW(INDIRECT("1:"&amp;LEN(G141&amp;"")))/(MID(G141&amp;"",ROW(INDIRECT("1:"&amp;LEN(G141&amp;""))),1)&lt;&gt;"0"),1),999)
),
IFERROR(VALUE(G141),G141))</f>
        <v>7896637023047</v>
      </c>
      <c r="N141" t="str">
        <f>TEXT(relatorio[[#This Row],[Data Emissão]],"mmm")</f>
        <v>set</v>
      </c>
      <c r="O141" t="str">
        <f>_xlfn.XLOOKUP(relatorio[[#This Row],[Número]],relatorio_Entrada_NF!A:A,relatorio_Entrada_NF!A:A,"Pendente")</f>
        <v>Pendente</v>
      </c>
      <c r="P141" t="str">
        <f>_xlfn.XLOOKUP(relatorio[[#This Row],[Nome PJ Emitente]],Material!A:A,Material!B:B,"Medicamento")</f>
        <v>Medicamento</v>
      </c>
      <c r="Q141">
        <f ca="1">IF(relatorio[[#This Row],[Natureza]]="Medicamento",_xlfn.XLOOKUP(relatorio[[#This Row],[EAN]],CadastroProd!U:U,CadastroProd!A:A," "),_xlfn.XLOOKUP(relatorio[[#This Row],['[Item'] Código]],CadastroProd!X:X,CadastroProd!A:A," "))</f>
        <v>1488</v>
      </c>
      <c r="R141">
        <f>IF(O141="Pendente",_xlfn.XLOOKUP(relatorio[[#This Row],[Número]],Relatório_CTE!A:A,Relatório_CTE!B:B,"Sem CTE")," ")</f>
        <v>798009</v>
      </c>
      <c r="S141" s="1">
        <f>IF(relatorio[[#This Row],[NFs Entrada - Winthor]]="Pendente",_xlfn.XLOOKUP(relatorio[[#This Row],[Número]],Relatório_CTE!A:A,Relatório_CTE!H:H,"Sem CTE")," ")</f>
        <v>45919</v>
      </c>
      <c r="T141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45919</v>
      </c>
      <c r="U141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45919</v>
      </c>
    </row>
    <row r="142" spans="1:21" x14ac:dyDescent="0.25">
      <c r="A142" t="s">
        <v>17</v>
      </c>
      <c r="B142" t="s">
        <v>46</v>
      </c>
      <c r="C142" t="s">
        <v>62</v>
      </c>
      <c r="D142">
        <v>8196</v>
      </c>
      <c r="E142" s="1">
        <v>45917</v>
      </c>
      <c r="F142">
        <v>7908.03</v>
      </c>
      <c r="G142" s="4" t="s">
        <v>311</v>
      </c>
      <c r="H142" t="s">
        <v>312</v>
      </c>
      <c r="I142" t="s">
        <v>313</v>
      </c>
      <c r="J142" s="1">
        <v>47057</v>
      </c>
      <c r="K142">
        <v>27</v>
      </c>
      <c r="L142" t="str">
        <f>_xlfn.XLOOKUP(relatorio[[#This Row],[Nome PJ Emitente]],De_Para!A:A,De_Para!C:C)</f>
        <v>Celltrion</v>
      </c>
      <c r="M142" s="5" cm="1">
        <f t="array" aca="1" ref="M142" ca="1">IF(LEFT(G142&amp;"",1)="0",
IFERROR(
VALUE(MID(G142&amp;"",_xlfn.AGGREGATE(15,6,ROW(INDIRECT("1:"&amp;LEN(G142&amp;"")))/(MID(G142&amp;"",ROW(INDIRECT("1:"&amp;LEN(G142&amp;""))),1)&lt;&gt;"0"),1),999)),
MID(G142&amp;"",_xlfn.AGGREGATE(15,6,ROW(INDIRECT("1:"&amp;LEN(G142&amp;"")))/(MID(G142&amp;"",ROW(INDIRECT("1:"&amp;LEN(G142&amp;""))),1)&lt;&gt;"0"),1),999)
),
IFERROR(VALUE(G142),G142))</f>
        <v>7898576550356</v>
      </c>
      <c r="N142" t="str">
        <f>TEXT(relatorio[[#This Row],[Data Emissão]],"mmm")</f>
        <v>set</v>
      </c>
      <c r="O142">
        <f>_xlfn.XLOOKUP(relatorio[[#This Row],[Número]],relatorio_Entrada_NF!A:A,relatorio_Entrada_NF!A:A,"Pendente")</f>
        <v>8196</v>
      </c>
      <c r="P142" t="str">
        <f>_xlfn.XLOOKUP(relatorio[[#This Row],[Nome PJ Emitente]],Material!A:A,Material!B:B,"Medicamento")</f>
        <v>Medicamento</v>
      </c>
      <c r="Q142">
        <f ca="1">IF(relatorio[[#This Row],[Natureza]]="Medicamento",_xlfn.XLOOKUP(relatorio[[#This Row],[EAN]],CadastroProd!U:U,CadastroProd!A:A," "),_xlfn.XLOOKUP(relatorio[[#This Row],['[Item'] Código]],CadastroProd!X:X,CadastroProd!A:A," "))</f>
        <v>3301</v>
      </c>
      <c r="R142" t="str">
        <f>IF(O142="Pendente",_xlfn.XLOOKUP(relatorio[[#This Row],[Número]],Relatório_CTE!A:A,Relatório_CTE!B:B,"Sem CTE")," ")</f>
        <v xml:space="preserve"> </v>
      </c>
      <c r="S142" s="1" t="str">
        <f>IF(relatorio[[#This Row],[NFs Entrada - Winthor]]="Pendente",_xlfn.XLOOKUP(relatorio[[#This Row],[Número]],Relatório_CTE!A:A,Relatório_CTE!H:H,"Sem CTE")," ")</f>
        <v xml:space="preserve"> </v>
      </c>
      <c r="T14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3" spans="1:21" x14ac:dyDescent="0.25">
      <c r="A143" t="s">
        <v>11</v>
      </c>
      <c r="B143" t="s">
        <v>46</v>
      </c>
      <c r="C143" t="s">
        <v>62</v>
      </c>
      <c r="D143">
        <v>8197</v>
      </c>
      <c r="E143" s="1">
        <v>45917</v>
      </c>
      <c r="F143">
        <v>107750.39999999999</v>
      </c>
      <c r="G143" s="4" t="s">
        <v>171</v>
      </c>
      <c r="H143" t="s">
        <v>172</v>
      </c>
      <c r="I143" t="s">
        <v>173</v>
      </c>
      <c r="J143" s="1">
        <v>47057</v>
      </c>
      <c r="K143">
        <v>24</v>
      </c>
      <c r="L143" t="str">
        <f>_xlfn.XLOOKUP(relatorio[[#This Row],[Nome PJ Emitente]],De_Para!A:A,De_Para!C:C)</f>
        <v>Celltrion</v>
      </c>
      <c r="M143" s="5" cm="1">
        <f t="array" aca="1" ref="M143" ca="1">IF(LEFT(G143&amp;"",1)="0",
IFERROR(
VALUE(MID(G143&amp;"",_xlfn.AGGREGATE(15,6,ROW(INDIRECT("1:"&amp;LEN(G143&amp;"")))/(MID(G143&amp;"",ROW(INDIRECT("1:"&amp;LEN(G143&amp;""))),1)&lt;&gt;"0"),1),999)),
MID(G143&amp;"",_xlfn.AGGREGATE(15,6,ROW(INDIRECT("1:"&amp;LEN(G143&amp;"")))/(MID(G143&amp;"",ROW(INDIRECT("1:"&amp;LEN(G143&amp;""))),1)&lt;&gt;"0"),1),999)
),
IFERROR(VALUE(G143),G143))</f>
        <v>7898576550080</v>
      </c>
      <c r="N143" t="str">
        <f>TEXT(relatorio[[#This Row],[Data Emissão]],"mmm")</f>
        <v>set</v>
      </c>
      <c r="O143">
        <f>_xlfn.XLOOKUP(relatorio[[#This Row],[Número]],relatorio_Entrada_NF!A:A,relatorio_Entrada_NF!A:A,"Pendente")</f>
        <v>8197</v>
      </c>
      <c r="P143" t="str">
        <f>_xlfn.XLOOKUP(relatorio[[#This Row],[Nome PJ Emitente]],Material!A:A,Material!B:B,"Medicamento")</f>
        <v>Medicamento</v>
      </c>
      <c r="Q143">
        <f ca="1">IF(relatorio[[#This Row],[Natureza]]="Medicamento",_xlfn.XLOOKUP(relatorio[[#This Row],[EAN]],CadastroProd!U:U,CadastroProd!A:A," "),_xlfn.XLOOKUP(relatorio[[#This Row],['[Item'] Código]],CadastroProd!X:X,CadastroProd!A:A," "))</f>
        <v>1579</v>
      </c>
      <c r="R143" t="str">
        <f>IF(O143="Pendente",_xlfn.XLOOKUP(relatorio[[#This Row],[Número]],Relatório_CTE!A:A,Relatório_CTE!B:B,"Sem CTE")," ")</f>
        <v xml:space="preserve"> </v>
      </c>
      <c r="S143" s="1" t="str">
        <f>IF(relatorio[[#This Row],[NFs Entrada - Winthor]]="Pendente",_xlfn.XLOOKUP(relatorio[[#This Row],[Número]],Relatório_CTE!A:A,Relatório_CTE!H:H,"Sem CTE")," ")</f>
        <v xml:space="preserve"> </v>
      </c>
      <c r="T14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4" spans="1:21" x14ac:dyDescent="0.25">
      <c r="A144" t="s">
        <v>11</v>
      </c>
      <c r="B144" t="s">
        <v>46</v>
      </c>
      <c r="C144" t="s">
        <v>62</v>
      </c>
      <c r="D144">
        <v>8197</v>
      </c>
      <c r="E144" s="1">
        <v>45917</v>
      </c>
      <c r="F144">
        <v>107750.39999999999</v>
      </c>
      <c r="G144" s="4" t="s">
        <v>174</v>
      </c>
      <c r="H144" t="s">
        <v>175</v>
      </c>
      <c r="I144" t="s">
        <v>176</v>
      </c>
      <c r="J144" s="1">
        <v>47149</v>
      </c>
      <c r="K144">
        <v>96</v>
      </c>
      <c r="L144" t="str">
        <f>_xlfn.XLOOKUP(relatorio[[#This Row],[Nome PJ Emitente]],De_Para!A:A,De_Para!C:C)</f>
        <v>Celltrion</v>
      </c>
      <c r="M144" s="5" cm="1">
        <f t="array" aca="1" ref="M144" ca="1">IF(LEFT(G144&amp;"",1)="0",
IFERROR(
VALUE(MID(G144&amp;"",_xlfn.AGGREGATE(15,6,ROW(INDIRECT("1:"&amp;LEN(G144&amp;"")))/(MID(G144&amp;"",ROW(INDIRECT("1:"&amp;LEN(G144&amp;""))),1)&lt;&gt;"0"),1),999)),
MID(G144&amp;"",_xlfn.AGGREGATE(15,6,ROW(INDIRECT("1:"&amp;LEN(G144&amp;"")))/(MID(G144&amp;"",ROW(INDIRECT("1:"&amp;LEN(G144&amp;""))),1)&lt;&gt;"0"),1),999)
),
IFERROR(VALUE(G144),G144))</f>
        <v>7898576550103</v>
      </c>
      <c r="N144" t="str">
        <f>TEXT(relatorio[[#This Row],[Data Emissão]],"mmm")</f>
        <v>set</v>
      </c>
      <c r="O144">
        <f>_xlfn.XLOOKUP(relatorio[[#This Row],[Número]],relatorio_Entrada_NF!A:A,relatorio_Entrada_NF!A:A,"Pendente")</f>
        <v>8197</v>
      </c>
      <c r="P144" t="str">
        <f>_xlfn.XLOOKUP(relatorio[[#This Row],[Nome PJ Emitente]],Material!A:A,Material!B:B,"Medicamento")</f>
        <v>Medicamento</v>
      </c>
      <c r="Q144">
        <f ca="1">IF(relatorio[[#This Row],[Natureza]]="Medicamento",_xlfn.XLOOKUP(relatorio[[#This Row],[EAN]],CadastroProd!U:U,CadastroProd!A:A," "),_xlfn.XLOOKUP(relatorio[[#This Row],['[Item'] Código]],CadastroProd!X:X,CadastroProd!A:A," "))</f>
        <v>1580</v>
      </c>
      <c r="R144" t="str">
        <f>IF(O144="Pendente",_xlfn.XLOOKUP(relatorio[[#This Row],[Número]],Relatório_CTE!A:A,Relatório_CTE!B:B,"Sem CTE")," ")</f>
        <v xml:space="preserve"> </v>
      </c>
      <c r="S144" s="1" t="str">
        <f>IF(relatorio[[#This Row],[NFs Entrada - Winthor]]="Pendente",_xlfn.XLOOKUP(relatorio[[#This Row],[Número]],Relatório_CTE!A:A,Relatório_CTE!H:H,"Sem CTE")," ")</f>
        <v xml:space="preserve"> </v>
      </c>
      <c r="T14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5" spans="1:21" x14ac:dyDescent="0.25">
      <c r="A145" t="s">
        <v>11</v>
      </c>
      <c r="B145" t="s">
        <v>46</v>
      </c>
      <c r="C145" t="s">
        <v>62</v>
      </c>
      <c r="D145">
        <v>8199</v>
      </c>
      <c r="E145" s="1">
        <v>45917</v>
      </c>
      <c r="F145">
        <v>210506.8</v>
      </c>
      <c r="G145" s="4" t="s">
        <v>63</v>
      </c>
      <c r="H145" t="s">
        <v>64</v>
      </c>
      <c r="I145" t="s">
        <v>297</v>
      </c>
      <c r="J145" s="1">
        <v>47573</v>
      </c>
      <c r="K145">
        <v>280</v>
      </c>
      <c r="L145" t="str">
        <f>_xlfn.XLOOKUP(relatorio[[#This Row],[Nome PJ Emitente]],De_Para!A:A,De_Para!C:C)</f>
        <v>Celltrion</v>
      </c>
      <c r="M145" s="5" cm="1">
        <f t="array" aca="1" ref="M145" ca="1">IF(LEFT(G145&amp;"",1)="0",
IFERROR(
VALUE(MID(G145&amp;"",_xlfn.AGGREGATE(15,6,ROW(INDIRECT("1:"&amp;LEN(G145&amp;"")))/(MID(G145&amp;"",ROW(INDIRECT("1:"&amp;LEN(G145&amp;""))),1)&lt;&gt;"0"),1),999)),
MID(G145&amp;"",_xlfn.AGGREGATE(15,6,ROW(INDIRECT("1:"&amp;LEN(G145&amp;"")))/(MID(G145&amp;"",ROW(INDIRECT("1:"&amp;LEN(G145&amp;""))),1)&lt;&gt;"0"),1),999)
),
IFERROR(VALUE(G145),G145))</f>
        <v>7898576550028</v>
      </c>
      <c r="N145" t="str">
        <f>TEXT(relatorio[[#This Row],[Data Emissão]],"mmm")</f>
        <v>set</v>
      </c>
      <c r="O145">
        <f>_xlfn.XLOOKUP(relatorio[[#This Row],[Número]],relatorio_Entrada_NF!A:A,relatorio_Entrada_NF!A:A,"Pendente")</f>
        <v>8199</v>
      </c>
      <c r="P145" t="str">
        <f>_xlfn.XLOOKUP(relatorio[[#This Row],[Nome PJ Emitente]],Material!A:A,Material!B:B,"Medicamento")</f>
        <v>Medicamento</v>
      </c>
      <c r="Q145">
        <f ca="1">IF(relatorio[[#This Row],[Natureza]]="Medicamento",_xlfn.XLOOKUP(relatorio[[#This Row],[EAN]],CadastroProd!U:U,CadastroProd!A:A," "),_xlfn.XLOOKUP(relatorio[[#This Row],['[Item'] Código]],CadastroProd!X:X,CadastroProd!A:A," "))</f>
        <v>2415</v>
      </c>
      <c r="R145" t="str">
        <f>IF(O145="Pendente",_xlfn.XLOOKUP(relatorio[[#This Row],[Número]],Relatório_CTE!A:A,Relatório_CTE!B:B,"Sem CTE")," ")</f>
        <v xml:space="preserve"> </v>
      </c>
      <c r="S145" s="1" t="str">
        <f>IF(relatorio[[#This Row],[NFs Entrada - Winthor]]="Pendente",_xlfn.XLOOKUP(relatorio[[#This Row],[Número]],Relatório_CTE!A:A,Relatório_CTE!H:H,"Sem CTE")," ")</f>
        <v xml:space="preserve"> </v>
      </c>
      <c r="T14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6" spans="1:21" x14ac:dyDescent="0.25">
      <c r="A146" t="s">
        <v>11</v>
      </c>
      <c r="B146" t="s">
        <v>46</v>
      </c>
      <c r="C146" t="s">
        <v>23</v>
      </c>
      <c r="D146">
        <v>287689</v>
      </c>
      <c r="E146" s="1">
        <v>45917</v>
      </c>
      <c r="F146">
        <v>239942.03</v>
      </c>
      <c r="G146" s="4" t="s">
        <v>291</v>
      </c>
      <c r="H146" t="s">
        <v>292</v>
      </c>
      <c r="I146" t="s">
        <v>293</v>
      </c>
      <c r="J146" s="1">
        <v>46721</v>
      </c>
      <c r="K146">
        <v>250</v>
      </c>
      <c r="L146" t="str">
        <f>_xlfn.XLOOKUP(relatorio[[#This Row],[Nome PJ Emitente]],De_Para!A:A,De_Para!C:C)</f>
        <v>Bayer</v>
      </c>
      <c r="M146" s="5" cm="1">
        <f t="array" aca="1" ref="M146" ca="1">IF(LEFT(G146&amp;"",1)="0",
IFERROR(
VALUE(MID(G146&amp;"",_xlfn.AGGREGATE(15,6,ROW(INDIRECT("1:"&amp;LEN(G146&amp;"")))/(MID(G146&amp;"",ROW(INDIRECT("1:"&amp;LEN(G146&amp;""))),1)&lt;&gt;"0"),1),999)),
MID(G146&amp;"",_xlfn.AGGREGATE(15,6,ROW(INDIRECT("1:"&amp;LEN(G146&amp;"")))/(MID(G146&amp;"",ROW(INDIRECT("1:"&amp;LEN(G146&amp;""))),1)&lt;&gt;"0"),1),999)
),
IFERROR(VALUE(G146),G146))</f>
        <v>7891106915977</v>
      </c>
      <c r="N146" t="str">
        <f>TEXT(relatorio[[#This Row],[Data Emissão]],"mmm")</f>
        <v>set</v>
      </c>
      <c r="O146" t="str">
        <f>_xlfn.XLOOKUP(relatorio[[#This Row],[Número]],relatorio_Entrada_NF!A:A,relatorio_Entrada_NF!A:A,"Pendente")</f>
        <v>Pendente</v>
      </c>
      <c r="P146" t="str">
        <f>_xlfn.XLOOKUP(relatorio[[#This Row],[Nome PJ Emitente]],Material!A:A,Material!B:B,"Medicamento")</f>
        <v>Medicamento</v>
      </c>
      <c r="Q146">
        <f ca="1">IF(relatorio[[#This Row],[Natureza]]="Medicamento",_xlfn.XLOOKUP(relatorio[[#This Row],[EAN]],CadastroProd!U:U,CadastroProd!A:A," "),_xlfn.XLOOKUP(relatorio[[#This Row],['[Item'] Código]],CadastroProd!X:X,CadastroProd!A:A," "))</f>
        <v>1098</v>
      </c>
      <c r="R146">
        <f>IF(O146="Pendente",_xlfn.XLOOKUP(relatorio[[#This Row],[Número]],Relatório_CTE!A:A,Relatório_CTE!B:B,"Sem CTE")," ")</f>
        <v>131391</v>
      </c>
      <c r="S146" s="1">
        <f>IF(relatorio[[#This Row],[NFs Entrada - Winthor]]="Pendente",_xlfn.XLOOKUP(relatorio[[#This Row],[Número]],Relatório_CTE!A:A,Relatório_CTE!H:H,"Sem CTE")," ")</f>
        <v>45918</v>
      </c>
      <c r="T146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45926</v>
      </c>
      <c r="U146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45926</v>
      </c>
    </row>
    <row r="147" spans="1:21" x14ac:dyDescent="0.25">
      <c r="A147" t="s">
        <v>11</v>
      </c>
      <c r="B147" t="s">
        <v>46</v>
      </c>
      <c r="C147" t="s">
        <v>13</v>
      </c>
      <c r="D147">
        <v>509436</v>
      </c>
      <c r="E147" s="1">
        <v>45917</v>
      </c>
      <c r="F147">
        <v>2054.91</v>
      </c>
      <c r="G147" s="4" t="s">
        <v>122</v>
      </c>
      <c r="H147" t="s">
        <v>314</v>
      </c>
      <c r="I147" t="s">
        <v>315</v>
      </c>
      <c r="J147" s="1">
        <v>46952</v>
      </c>
      <c r="K147">
        <v>3</v>
      </c>
      <c r="L147" t="str">
        <f>_xlfn.XLOOKUP(relatorio[[#This Row],[Nome PJ Emitente]],De_Para!A:A,De_Para!C:C)</f>
        <v>3M</v>
      </c>
      <c r="M147" s="5" t="str" cm="1">
        <f t="array" aca="1" ref="M147" ca="1">IF(LEFT(G147&amp;"",1)="0",
IFERROR(
VALUE(MID(G147&amp;"",_xlfn.AGGREGATE(15,6,ROW(INDIRECT("1:"&amp;LEN(G147&amp;"")))/(MID(G147&amp;"",ROW(INDIRECT("1:"&amp;LEN(G147&amp;""))),1)&lt;&gt;"0"),1),999)),
MID(G147&amp;"",_xlfn.AGGREGATE(15,6,ROW(INDIRECT("1:"&amp;LEN(G147&amp;"")))/(MID(G147&amp;"",ROW(INDIRECT("1:"&amp;LEN(G147&amp;""))),1)&lt;&gt;"0"),1),999)
),
IFERROR(VALUE(G147),G147))</f>
        <v>SEM GTIN</v>
      </c>
      <c r="N147" t="str">
        <f>TEXT(relatorio[[#This Row],[Data Emissão]],"mmm")</f>
        <v>set</v>
      </c>
      <c r="O147" t="str">
        <f>_xlfn.XLOOKUP(relatorio[[#This Row],[Número]],relatorio_Entrada_NF!A:A,relatorio_Entrada_NF!A:A,"Pendente")</f>
        <v>Pendente</v>
      </c>
      <c r="P147" t="str">
        <f>_xlfn.XLOOKUP(relatorio[[#This Row],[Nome PJ Emitente]],Material!A:A,Material!B:B,"Medicamento")</f>
        <v>Material</v>
      </c>
      <c r="Q147">
        <f>IF(relatorio[[#This Row],[Natureza]]="Medicamento",_xlfn.XLOOKUP(relatorio[[#This Row],[EAN]],CadastroProd!U:U,CadastroProd!A:A," "),_xlfn.XLOOKUP(relatorio[[#This Row],['[Item'] Código]],CadastroProd!X:X,CadastroProd!A:A," "))</f>
        <v>3745</v>
      </c>
      <c r="R147">
        <f>IF(O147="Pendente",_xlfn.XLOOKUP(relatorio[[#This Row],[Número]],Relatório_CTE!A:A,Relatório_CTE!B:B,"Sem CTE")," ")</f>
        <v>4791</v>
      </c>
      <c r="S147" s="1">
        <f>IF(relatorio[[#This Row],[NFs Entrada - Winthor]]="Pendente",_xlfn.XLOOKUP(relatorio[[#This Row],[Número]],Relatório_CTE!A:A,Relatório_CTE!H:H,"Sem CTE")," ")</f>
        <v>45918</v>
      </c>
      <c r="T147" s="1" t="e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14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8" spans="1:21" x14ac:dyDescent="0.25">
      <c r="A148" t="s">
        <v>11</v>
      </c>
      <c r="B148" t="s">
        <v>46</v>
      </c>
      <c r="C148" t="s">
        <v>13</v>
      </c>
      <c r="D148">
        <v>509437</v>
      </c>
      <c r="E148" s="1">
        <v>45917</v>
      </c>
      <c r="F148">
        <v>3200.1</v>
      </c>
      <c r="G148" s="4" t="s">
        <v>144</v>
      </c>
      <c r="H148" t="s">
        <v>145</v>
      </c>
      <c r="I148" t="s">
        <v>146</v>
      </c>
      <c r="J148" s="1">
        <v>46548</v>
      </c>
      <c r="K148">
        <v>90</v>
      </c>
      <c r="L148" t="str">
        <f>_xlfn.XLOOKUP(relatorio[[#This Row],[Nome PJ Emitente]],De_Para!A:A,De_Para!C:C)</f>
        <v>3M</v>
      </c>
      <c r="M148" s="5" cm="1">
        <f t="array" aca="1" ref="M148" ca="1">IF(LEFT(G148&amp;"",1)="0",
IFERROR(
VALUE(MID(G148&amp;"",_xlfn.AGGREGATE(15,6,ROW(INDIRECT("1:"&amp;LEN(G148&amp;"")))/(MID(G148&amp;"",ROW(INDIRECT("1:"&amp;LEN(G148&amp;""))),1)&lt;&gt;"0"),1),999)),
MID(G148&amp;"",_xlfn.AGGREGATE(15,6,ROW(INDIRECT("1:"&amp;LEN(G148&amp;"")))/(MID(G148&amp;"",ROW(INDIRECT("1:"&amp;LEN(G148&amp;""))),1)&lt;&gt;"0"),1),999)
),
IFERROR(VALUE(G148),G148))</f>
        <v>7891040080939</v>
      </c>
      <c r="N148" t="str">
        <f>TEXT(relatorio[[#This Row],[Data Emissão]],"mmm")</f>
        <v>set</v>
      </c>
      <c r="O148" t="str">
        <f>_xlfn.XLOOKUP(relatorio[[#This Row],[Número]],relatorio_Entrada_NF!A:A,relatorio_Entrada_NF!A:A,"Pendente")</f>
        <v>Pendente</v>
      </c>
      <c r="P148" t="str">
        <f>_xlfn.XLOOKUP(relatorio[[#This Row],[Nome PJ Emitente]],Material!A:A,Material!B:B,"Medicamento")</f>
        <v>Material</v>
      </c>
      <c r="Q148">
        <f>IF(relatorio[[#This Row],[Natureza]]="Medicamento",_xlfn.XLOOKUP(relatorio[[#This Row],[EAN]],CadastroProd!U:U,CadastroProd!A:A," "),_xlfn.XLOOKUP(relatorio[[#This Row],['[Item'] Código]],CadastroProd!X:X,CadastroProd!A:A," "))</f>
        <v>2283</v>
      </c>
      <c r="R148">
        <f>IF(O148="Pendente",_xlfn.XLOOKUP(relatorio[[#This Row],[Número]],Relatório_CTE!A:A,Relatório_CTE!B:B,"Sem CTE")," ")</f>
        <v>4791</v>
      </c>
      <c r="S148" s="1">
        <f>IF(relatorio[[#This Row],[NFs Entrada - Winthor]]="Pendente",_xlfn.XLOOKUP(relatorio[[#This Row],[Número]],Relatório_CTE!A:A,Relatório_CTE!H:H,"Sem CTE")," ")</f>
        <v>45918</v>
      </c>
      <c r="T14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14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49" spans="1:21" x14ac:dyDescent="0.25">
      <c r="A149" t="s">
        <v>11</v>
      </c>
      <c r="B149" t="s">
        <v>46</v>
      </c>
      <c r="C149" t="s">
        <v>13</v>
      </c>
      <c r="D149">
        <v>509437</v>
      </c>
      <c r="E149" s="1">
        <v>45917</v>
      </c>
      <c r="F149">
        <v>3200.1</v>
      </c>
      <c r="G149" s="4" t="s">
        <v>316</v>
      </c>
      <c r="H149" t="s">
        <v>317</v>
      </c>
      <c r="I149" t="s">
        <v>318</v>
      </c>
      <c r="J149" s="1">
        <v>46345</v>
      </c>
      <c r="K149">
        <v>1</v>
      </c>
      <c r="L149" t="str">
        <f>_xlfn.XLOOKUP(relatorio[[#This Row],[Nome PJ Emitente]],De_Para!A:A,De_Para!C:C)</f>
        <v>3M</v>
      </c>
      <c r="M149" s="5" cm="1">
        <f t="array" aca="1" ref="M149" ca="1">IF(LEFT(G149&amp;"",1)="0",
IFERROR(
VALUE(MID(G149&amp;"",_xlfn.AGGREGATE(15,6,ROW(INDIRECT("1:"&amp;LEN(G149&amp;"")))/(MID(G149&amp;"",ROW(INDIRECT("1:"&amp;LEN(G149&amp;""))),1)&lt;&gt;"0"),1),999)),
MID(G149&amp;"",_xlfn.AGGREGATE(15,6,ROW(INDIRECT("1:"&amp;LEN(G149&amp;"")))/(MID(G149&amp;"",ROW(INDIRECT("1:"&amp;LEN(G149&amp;""))),1)&lt;&gt;"0"),1),999)
),
IFERROR(VALUE(G149),G149))</f>
        <v>7891040345861</v>
      </c>
      <c r="N149" t="str">
        <f>TEXT(relatorio[[#This Row],[Data Emissão]],"mmm")</f>
        <v>set</v>
      </c>
      <c r="O149" t="str">
        <f>_xlfn.XLOOKUP(relatorio[[#This Row],[Número]],relatorio_Entrada_NF!A:A,relatorio_Entrada_NF!A:A,"Pendente")</f>
        <v>Pendente</v>
      </c>
      <c r="P149" t="str">
        <f>_xlfn.XLOOKUP(relatorio[[#This Row],[Nome PJ Emitente]],Material!A:A,Material!B:B,"Medicamento")</f>
        <v>Material</v>
      </c>
      <c r="Q149">
        <f>IF(relatorio[[#This Row],[Natureza]]="Medicamento",_xlfn.XLOOKUP(relatorio[[#This Row],[EAN]],CadastroProd!U:U,CadastroProd!A:A," "),_xlfn.XLOOKUP(relatorio[[#This Row],['[Item'] Código]],CadastroProd!X:X,CadastroProd!A:A," "))</f>
        <v>2904</v>
      </c>
      <c r="R149">
        <f>IF(O149="Pendente",_xlfn.XLOOKUP(relatorio[[#This Row],[Número]],Relatório_CTE!A:A,Relatório_CTE!B:B,"Sem CTE")," ")</f>
        <v>4791</v>
      </c>
      <c r="S149" s="1">
        <f>IF(relatorio[[#This Row],[NFs Entrada - Winthor]]="Pendente",_xlfn.XLOOKUP(relatorio[[#This Row],[Número]],Relatório_CTE!A:A,Relatório_CTE!H:H,"Sem CTE")," ")</f>
        <v>45918</v>
      </c>
      <c r="T14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14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150" spans="1:21" x14ac:dyDescent="0.25">
      <c r="A150" t="s">
        <v>11</v>
      </c>
      <c r="B150" t="s">
        <v>46</v>
      </c>
      <c r="C150" t="s">
        <v>13</v>
      </c>
      <c r="D150">
        <v>509438</v>
      </c>
      <c r="E150" s="1">
        <v>45917</v>
      </c>
      <c r="F150">
        <v>526.91</v>
      </c>
      <c r="G150" s="4" t="s">
        <v>147</v>
      </c>
      <c r="H150" t="s">
        <v>148</v>
      </c>
      <c r="I150" t="s">
        <v>149</v>
      </c>
      <c r="J150" s="1">
        <v>46407</v>
      </c>
      <c r="K150">
        <v>1</v>
      </c>
      <c r="L150" t="str">
        <f>_xlfn.XLOOKUP(relatorio[[#This Row],[Nome PJ Emitente]],De_Para!A:A,De_Para!C:C)</f>
        <v>3M</v>
      </c>
      <c r="M150" s="5" cm="1">
        <f t="array" aca="1" ref="M150" ca="1">IF(LEFT(G150&amp;"",1)="0",
IFERROR(
VALUE(MID(G150&amp;"",_xlfn.AGGREGATE(15,6,ROW(INDIRECT("1:"&amp;LEN(G150&amp;"")))/(MID(G150&amp;"",ROW(INDIRECT("1:"&amp;LEN(G150&amp;""))),1)&lt;&gt;"0"),1),999)),
MID(G150&amp;"",_xlfn.AGGREGATE(15,6,ROW(INDIRECT("1:"&amp;LEN(G150&amp;"")))/(MID(G150&amp;"",ROW(INDIRECT("1:"&amp;LEN(G150&amp;""))),1)&lt;&gt;"0"),1),999)
),
IFERROR(VALUE(G150),G150))</f>
        <v>7891040326686</v>
      </c>
      <c r="N150" t="str">
        <f>TEXT(relatorio[[#This Row],[Data Emissão]],"mmm")</f>
        <v>set</v>
      </c>
      <c r="O150" t="str">
        <f>_xlfn.XLOOKUP(relatorio[[#This Row],[Número]],relatorio_Entrada_NF!A:A,relatorio_Entrada_NF!A:A,"Pendente")</f>
        <v>Pendente</v>
      </c>
      <c r="P150" t="str">
        <f>_xlfn.XLOOKUP(relatorio[[#This Row],[Nome PJ Emitente]],Material!A:A,Material!B:B,"Medicamento")</f>
        <v>Material</v>
      </c>
      <c r="Q150">
        <f>IF(relatorio[[#This Row],[Natureza]]="Medicamento",_xlfn.XLOOKUP(relatorio[[#This Row],[EAN]],CadastroProd!U:U,CadastroProd!A:A," "),_xlfn.XLOOKUP(relatorio[[#This Row],['[Item'] Código]],CadastroProd!X:X,CadastroProd!A:A," "))</f>
        <v>2320</v>
      </c>
      <c r="R150">
        <f>IF(O150="Pendente",_xlfn.XLOOKUP(relatorio[[#This Row],[Número]],Relatório_CTE!A:A,Relatório_CTE!B:B,"Sem CTE")," ")</f>
        <v>4791</v>
      </c>
      <c r="S150" s="1">
        <f>IF(relatorio[[#This Row],[NFs Entrada - Winthor]]="Pendente",_xlfn.XLOOKUP(relatorio[[#This Row],[Número]],Relatório_CTE!A:A,Relatório_CTE!H:H,"Sem CTE")," ")</f>
        <v>45918</v>
      </c>
      <c r="T15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15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51" spans="1:21" x14ac:dyDescent="0.25">
      <c r="A151" t="s">
        <v>11</v>
      </c>
      <c r="B151" t="s">
        <v>46</v>
      </c>
      <c r="C151" t="s">
        <v>13</v>
      </c>
      <c r="D151">
        <v>509439</v>
      </c>
      <c r="E151" s="1">
        <v>45917</v>
      </c>
      <c r="F151">
        <v>1352.85</v>
      </c>
      <c r="G151" s="4" t="s">
        <v>319</v>
      </c>
      <c r="H151" t="s">
        <v>320</v>
      </c>
      <c r="I151" t="s">
        <v>321</v>
      </c>
      <c r="J151" s="1">
        <v>46400</v>
      </c>
      <c r="K151">
        <v>1</v>
      </c>
      <c r="L151" t="str">
        <f>_xlfn.XLOOKUP(relatorio[[#This Row],[Nome PJ Emitente]],De_Para!A:A,De_Para!C:C)</f>
        <v>3M</v>
      </c>
      <c r="M151" s="5" cm="1">
        <f t="array" aca="1" ref="M151" ca="1">IF(LEFT(G151&amp;"",1)="0",
IFERROR(
VALUE(MID(G151&amp;"",_xlfn.AGGREGATE(15,6,ROW(INDIRECT("1:"&amp;LEN(G151&amp;"")))/(MID(G151&amp;"",ROW(INDIRECT("1:"&amp;LEN(G151&amp;""))),1)&lt;&gt;"0"),1),999)),
MID(G151&amp;"",_xlfn.AGGREGATE(15,6,ROW(INDIRECT("1:"&amp;LEN(G151&amp;"")))/(MID(G151&amp;"",ROW(INDIRECT("1:"&amp;LEN(G151&amp;""))),1)&lt;&gt;"0"),1),999)
),
IFERROR(VALUE(G151),G151))</f>
        <v>7891040318735</v>
      </c>
      <c r="N151" t="str">
        <f>TEXT(relatorio[[#This Row],[Data Emissão]],"mmm")</f>
        <v>set</v>
      </c>
      <c r="O151" t="str">
        <f>_xlfn.XLOOKUP(relatorio[[#This Row],[Número]],relatorio_Entrada_NF!A:A,relatorio_Entrada_NF!A:A,"Pendente")</f>
        <v>Pendente</v>
      </c>
      <c r="P151" t="str">
        <f>_xlfn.XLOOKUP(relatorio[[#This Row],[Nome PJ Emitente]],Material!A:A,Material!B:B,"Medicamento")</f>
        <v>Material</v>
      </c>
      <c r="Q151">
        <f>IF(relatorio[[#This Row],[Natureza]]="Medicamento",_xlfn.XLOOKUP(relatorio[[#This Row],[EAN]],CadastroProd!U:U,CadastroProd!A:A," "),_xlfn.XLOOKUP(relatorio[[#This Row],['[Item'] Código]],CadastroProd!X:X,CadastroProd!A:A," "))</f>
        <v>2425</v>
      </c>
      <c r="R151">
        <f>IF(O151="Pendente",_xlfn.XLOOKUP(relatorio[[#This Row],[Número]],Relatório_CTE!A:A,Relatório_CTE!B:B,"Sem CTE")," ")</f>
        <v>4791</v>
      </c>
      <c r="S151" s="1">
        <f>IF(relatorio[[#This Row],[NFs Entrada - Winthor]]="Pendente",_xlfn.XLOOKUP(relatorio[[#This Row],[Número]],Relatório_CTE!A:A,Relatório_CTE!H:H,"Sem CTE")," ")</f>
        <v>45918</v>
      </c>
      <c r="T15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15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152" spans="1:21" x14ac:dyDescent="0.25">
      <c r="A152" t="s">
        <v>11</v>
      </c>
      <c r="B152" t="s">
        <v>46</v>
      </c>
      <c r="C152" t="s">
        <v>13</v>
      </c>
      <c r="D152">
        <v>509439</v>
      </c>
      <c r="E152" s="1">
        <v>45917</v>
      </c>
      <c r="F152">
        <v>1352.85</v>
      </c>
      <c r="G152" s="4" t="s">
        <v>322</v>
      </c>
      <c r="H152" t="s">
        <v>323</v>
      </c>
      <c r="I152" t="s">
        <v>324</v>
      </c>
      <c r="J152" s="1">
        <v>46617</v>
      </c>
      <c r="K152">
        <v>1</v>
      </c>
      <c r="L152" t="str">
        <f>_xlfn.XLOOKUP(relatorio[[#This Row],[Nome PJ Emitente]],De_Para!A:A,De_Para!C:C)</f>
        <v>3M</v>
      </c>
      <c r="M152" s="5" cm="1">
        <f t="array" aca="1" ref="M152" ca="1">IF(LEFT(G152&amp;"",1)="0",
IFERROR(
VALUE(MID(G152&amp;"",_xlfn.AGGREGATE(15,6,ROW(INDIRECT("1:"&amp;LEN(G152&amp;"")))/(MID(G152&amp;"",ROW(INDIRECT("1:"&amp;LEN(G152&amp;""))),1)&lt;&gt;"0"),1),999)),
MID(G152&amp;"",_xlfn.AGGREGATE(15,6,ROW(INDIRECT("1:"&amp;LEN(G152&amp;"")))/(MID(G152&amp;"",ROW(INDIRECT("1:"&amp;LEN(G152&amp;""))),1)&lt;&gt;"0"),1),999)
),
IFERROR(VALUE(G152),G152))</f>
        <v>7891040326679</v>
      </c>
      <c r="N152" t="str">
        <f>TEXT(relatorio[[#This Row],[Data Emissão]],"mmm")</f>
        <v>set</v>
      </c>
      <c r="O152" t="str">
        <f>_xlfn.XLOOKUP(relatorio[[#This Row],[Número]],relatorio_Entrada_NF!A:A,relatorio_Entrada_NF!A:A,"Pendente")</f>
        <v>Pendente</v>
      </c>
      <c r="P152" t="str">
        <f>_xlfn.XLOOKUP(relatorio[[#This Row],[Nome PJ Emitente]],Material!A:A,Material!B:B,"Medicamento")</f>
        <v>Material</v>
      </c>
      <c r="Q152">
        <f>IF(relatorio[[#This Row],[Natureza]]="Medicamento",_xlfn.XLOOKUP(relatorio[[#This Row],[EAN]],CadastroProd!U:U,CadastroProd!A:A," "),_xlfn.XLOOKUP(relatorio[[#This Row],['[Item'] Código]],CadastroProd!X:X,CadastroProd!A:A," "))</f>
        <v>2323</v>
      </c>
      <c r="R152">
        <f>IF(O152="Pendente",_xlfn.XLOOKUP(relatorio[[#This Row],[Número]],Relatório_CTE!A:A,Relatório_CTE!B:B,"Sem CTE")," ")</f>
        <v>4791</v>
      </c>
      <c r="S152" s="1">
        <f>IF(relatorio[[#This Row],[NFs Entrada - Winthor]]="Pendente",_xlfn.XLOOKUP(relatorio[[#This Row],[Número]],Relatório_CTE!A:A,Relatório_CTE!H:H,"Sem CTE")," ")</f>
        <v>45918</v>
      </c>
      <c r="T15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15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53" spans="1:21" x14ac:dyDescent="0.25">
      <c r="A153" t="s">
        <v>11</v>
      </c>
      <c r="B153" t="s">
        <v>46</v>
      </c>
      <c r="C153" t="s">
        <v>13</v>
      </c>
      <c r="D153">
        <v>509440</v>
      </c>
      <c r="E153" s="1">
        <v>45917</v>
      </c>
      <c r="F153">
        <v>2257.92</v>
      </c>
      <c r="G153" s="4" t="s">
        <v>150</v>
      </c>
      <c r="H153" t="s">
        <v>151</v>
      </c>
      <c r="I153" t="s">
        <v>152</v>
      </c>
      <c r="J153" s="1">
        <v>46601</v>
      </c>
      <c r="K153">
        <v>384</v>
      </c>
      <c r="L153" t="str">
        <f>_xlfn.XLOOKUP(relatorio[[#This Row],[Nome PJ Emitente]],De_Para!A:A,De_Para!C:C)</f>
        <v>3M</v>
      </c>
      <c r="M153" s="5" cm="1">
        <f t="array" aca="1" ref="M153" ca="1">IF(LEFT(G153&amp;"",1)="0",
IFERROR(
VALUE(MID(G153&amp;"",_xlfn.AGGREGATE(15,6,ROW(INDIRECT("1:"&amp;LEN(G153&amp;"")))/(MID(G153&amp;"",ROW(INDIRECT("1:"&amp;LEN(G153&amp;""))),1)&lt;&gt;"0"),1),999)),
MID(G153&amp;"",_xlfn.AGGREGATE(15,6,ROW(INDIRECT("1:"&amp;LEN(G153&amp;"")))/(MID(G153&amp;"",ROW(INDIRECT("1:"&amp;LEN(G153&amp;""))),1)&lt;&gt;"0"),1),999)
),
IFERROR(VALUE(G153),G153))</f>
        <v>7891040300181</v>
      </c>
      <c r="N153" t="str">
        <f>TEXT(relatorio[[#This Row],[Data Emissão]],"mmm")</f>
        <v>set</v>
      </c>
      <c r="O153" t="str">
        <f>_xlfn.XLOOKUP(relatorio[[#This Row],[Número]],relatorio_Entrada_NF!A:A,relatorio_Entrada_NF!A:A,"Pendente")</f>
        <v>Pendente</v>
      </c>
      <c r="P153" t="str">
        <f>_xlfn.XLOOKUP(relatorio[[#This Row],[Nome PJ Emitente]],Material!A:A,Material!B:B,"Medicamento")</f>
        <v>Material</v>
      </c>
      <c r="Q153">
        <f>IF(relatorio[[#This Row],[Natureza]]="Medicamento",_xlfn.XLOOKUP(relatorio[[#This Row],[EAN]],CadastroProd!U:U,CadastroProd!A:A," "),_xlfn.XLOOKUP(relatorio[[#This Row],['[Item'] Código]],CadastroProd!X:X,CadastroProd!A:A," "))</f>
        <v>2288</v>
      </c>
      <c r="R153">
        <f>IF(O153="Pendente",_xlfn.XLOOKUP(relatorio[[#This Row],[Número]],Relatório_CTE!A:A,Relatório_CTE!B:B,"Sem CTE")," ")</f>
        <v>4791</v>
      </c>
      <c r="S153" s="1">
        <f>IF(relatorio[[#This Row],[NFs Entrada - Winthor]]="Pendente",_xlfn.XLOOKUP(relatorio[[#This Row],[Número]],Relatório_CTE!A:A,Relatório_CTE!H:H,"Sem CTE")," ")</f>
        <v>45918</v>
      </c>
      <c r="T15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15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154" spans="1:21" x14ac:dyDescent="0.25">
      <c r="A154" t="s">
        <v>11</v>
      </c>
      <c r="B154" t="s">
        <v>46</v>
      </c>
      <c r="C154" t="s">
        <v>13</v>
      </c>
      <c r="D154">
        <v>509441</v>
      </c>
      <c r="E154" s="1">
        <v>45917</v>
      </c>
      <c r="F154">
        <v>5950.96</v>
      </c>
      <c r="G154" s="4" t="s">
        <v>319</v>
      </c>
      <c r="H154" t="s">
        <v>320</v>
      </c>
      <c r="I154" t="s">
        <v>321</v>
      </c>
      <c r="J154" s="1">
        <v>46400</v>
      </c>
      <c r="K154">
        <v>4</v>
      </c>
      <c r="L154" t="str">
        <f>_xlfn.XLOOKUP(relatorio[[#This Row],[Nome PJ Emitente]],De_Para!A:A,De_Para!C:C)</f>
        <v>3M</v>
      </c>
      <c r="M154" s="5" cm="1">
        <f t="array" aca="1" ref="M154" ca="1">IF(LEFT(G154&amp;"",1)="0",
IFERROR(
VALUE(MID(G154&amp;"",_xlfn.AGGREGATE(15,6,ROW(INDIRECT("1:"&amp;LEN(G154&amp;"")))/(MID(G154&amp;"",ROW(INDIRECT("1:"&amp;LEN(G154&amp;""))),1)&lt;&gt;"0"),1),999)),
MID(G154&amp;"",_xlfn.AGGREGATE(15,6,ROW(INDIRECT("1:"&amp;LEN(G154&amp;"")))/(MID(G154&amp;"",ROW(INDIRECT("1:"&amp;LEN(G154&amp;""))),1)&lt;&gt;"0"),1),999)
),
IFERROR(VALUE(G154),G154))</f>
        <v>7891040318735</v>
      </c>
      <c r="N154" t="str">
        <f>TEXT(relatorio[[#This Row],[Data Emissão]],"mmm")</f>
        <v>set</v>
      </c>
      <c r="O154" t="str">
        <f>_xlfn.XLOOKUP(relatorio[[#This Row],[Número]],relatorio_Entrada_NF!A:A,relatorio_Entrada_NF!A:A,"Pendente")</f>
        <v>Pendente</v>
      </c>
      <c r="P154" t="str">
        <f>_xlfn.XLOOKUP(relatorio[[#This Row],[Nome PJ Emitente]],Material!A:A,Material!B:B,"Medicamento")</f>
        <v>Material</v>
      </c>
      <c r="Q154">
        <f>IF(relatorio[[#This Row],[Natureza]]="Medicamento",_xlfn.XLOOKUP(relatorio[[#This Row],[EAN]],CadastroProd!U:U,CadastroProd!A:A," "),_xlfn.XLOOKUP(relatorio[[#This Row],['[Item'] Código]],CadastroProd!X:X,CadastroProd!A:A," "))</f>
        <v>2425</v>
      </c>
      <c r="R154">
        <f>IF(O154="Pendente",_xlfn.XLOOKUP(relatorio[[#This Row],[Número]],Relatório_CTE!A:A,Relatório_CTE!B:B,"Sem CTE")," ")</f>
        <v>4791</v>
      </c>
      <c r="S154" s="1">
        <f>IF(relatorio[[#This Row],[NFs Entrada - Winthor]]="Pendente",_xlfn.XLOOKUP(relatorio[[#This Row],[Número]],Relatório_CTE!A:A,Relatório_CTE!H:H,"Sem CTE")," ")</f>
        <v>45918</v>
      </c>
      <c r="T15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15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155" spans="1:21" x14ac:dyDescent="0.25">
      <c r="A155" t="s">
        <v>11</v>
      </c>
      <c r="B155" t="s">
        <v>46</v>
      </c>
      <c r="C155" t="s">
        <v>13</v>
      </c>
      <c r="D155">
        <v>509442</v>
      </c>
      <c r="E155" s="1">
        <v>45917</v>
      </c>
      <c r="F155">
        <v>6471.52</v>
      </c>
      <c r="G155" s="4" t="s">
        <v>144</v>
      </c>
      <c r="H155" t="s">
        <v>145</v>
      </c>
      <c r="I155" t="s">
        <v>146</v>
      </c>
      <c r="J155" s="1">
        <v>46548</v>
      </c>
      <c r="K155">
        <v>60</v>
      </c>
      <c r="L155" t="str">
        <f>_xlfn.XLOOKUP(relatorio[[#This Row],[Nome PJ Emitente]],De_Para!A:A,De_Para!C:C)</f>
        <v>3M</v>
      </c>
      <c r="M155" s="5" cm="1">
        <f t="array" aca="1" ref="M155" ca="1">IF(LEFT(G155&amp;"",1)="0",
IFERROR(
VALUE(MID(G155&amp;"",_xlfn.AGGREGATE(15,6,ROW(INDIRECT("1:"&amp;LEN(G155&amp;"")))/(MID(G155&amp;"",ROW(INDIRECT("1:"&amp;LEN(G155&amp;""))),1)&lt;&gt;"0"),1),999)),
MID(G155&amp;"",_xlfn.AGGREGATE(15,6,ROW(INDIRECT("1:"&amp;LEN(G155&amp;"")))/(MID(G155&amp;"",ROW(INDIRECT("1:"&amp;LEN(G155&amp;""))),1)&lt;&gt;"0"),1),999)
),
IFERROR(VALUE(G155),G155))</f>
        <v>7891040080939</v>
      </c>
      <c r="N155" t="str">
        <f>TEXT(relatorio[[#This Row],[Data Emissão]],"mmm")</f>
        <v>set</v>
      </c>
      <c r="O155" t="str">
        <f>_xlfn.XLOOKUP(relatorio[[#This Row],[Número]],relatorio_Entrada_NF!A:A,relatorio_Entrada_NF!A:A,"Pendente")</f>
        <v>Pendente</v>
      </c>
      <c r="P155" t="str">
        <f>_xlfn.XLOOKUP(relatorio[[#This Row],[Nome PJ Emitente]],Material!A:A,Material!B:B,"Medicamento")</f>
        <v>Material</v>
      </c>
      <c r="Q155">
        <f>IF(relatorio[[#This Row],[Natureza]]="Medicamento",_xlfn.XLOOKUP(relatorio[[#This Row],[EAN]],CadastroProd!U:U,CadastroProd!A:A," "),_xlfn.XLOOKUP(relatorio[[#This Row],['[Item'] Código]],CadastroProd!X:X,CadastroProd!A:A," "))</f>
        <v>2283</v>
      </c>
      <c r="R155">
        <f>IF(O155="Pendente",_xlfn.XLOOKUP(relatorio[[#This Row],[Número]],Relatório_CTE!A:A,Relatório_CTE!B:B,"Sem CTE")," ")</f>
        <v>4791</v>
      </c>
      <c r="S155" s="1">
        <f>IF(relatorio[[#This Row],[NFs Entrada - Winthor]]="Pendente",_xlfn.XLOOKUP(relatorio[[#This Row],[Número]],Relatório_CTE!A:A,Relatório_CTE!H:H,"Sem CTE")," ")</f>
        <v>45918</v>
      </c>
      <c r="T15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15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56" spans="1:21" x14ac:dyDescent="0.25">
      <c r="A156" t="s">
        <v>11</v>
      </c>
      <c r="B156" t="s">
        <v>46</v>
      </c>
      <c r="C156" t="s">
        <v>13</v>
      </c>
      <c r="D156">
        <v>509442</v>
      </c>
      <c r="E156" s="1">
        <v>45917</v>
      </c>
      <c r="F156">
        <v>6471.52</v>
      </c>
      <c r="G156" s="4" t="s">
        <v>325</v>
      </c>
      <c r="H156" t="s">
        <v>326</v>
      </c>
      <c r="I156" t="s">
        <v>327</v>
      </c>
      <c r="J156" s="1">
        <v>46577</v>
      </c>
      <c r="K156">
        <v>4</v>
      </c>
      <c r="L156" t="str">
        <f>_xlfn.XLOOKUP(relatorio[[#This Row],[Nome PJ Emitente]],De_Para!A:A,De_Para!C:C)</f>
        <v>3M</v>
      </c>
      <c r="M156" s="5" cm="1">
        <f t="array" aca="1" ref="M156" ca="1">IF(LEFT(G156&amp;"",1)="0",
IFERROR(
VALUE(MID(G156&amp;"",_xlfn.AGGREGATE(15,6,ROW(INDIRECT("1:"&amp;LEN(G156&amp;"")))/(MID(G156&amp;"",ROW(INDIRECT("1:"&amp;LEN(G156&amp;""))),1)&lt;&gt;"0"),1),999)),
MID(G156&amp;"",_xlfn.AGGREGATE(15,6,ROW(INDIRECT("1:"&amp;LEN(G156&amp;"")))/(MID(G156&amp;"",ROW(INDIRECT("1:"&amp;LEN(G156&amp;""))),1)&lt;&gt;"0"),1),999)
),
IFERROR(VALUE(G156),G156))</f>
        <v>7891040226405</v>
      </c>
      <c r="N156" t="str">
        <f>TEXT(relatorio[[#This Row],[Data Emissão]],"mmm")</f>
        <v>set</v>
      </c>
      <c r="O156" t="str">
        <f>_xlfn.XLOOKUP(relatorio[[#This Row],[Número]],relatorio_Entrada_NF!A:A,relatorio_Entrada_NF!A:A,"Pendente")</f>
        <v>Pendente</v>
      </c>
      <c r="P156" t="str">
        <f>_xlfn.XLOOKUP(relatorio[[#This Row],[Nome PJ Emitente]],Material!A:A,Material!B:B,"Medicamento")</f>
        <v>Material</v>
      </c>
      <c r="Q156">
        <f>IF(relatorio[[#This Row],[Natureza]]="Medicamento",_xlfn.XLOOKUP(relatorio[[#This Row],[EAN]],CadastroProd!U:U,CadastroProd!A:A," "),_xlfn.XLOOKUP(relatorio[[#This Row],['[Item'] Código]],CadastroProd!X:X,CadastroProd!A:A," "))</f>
        <v>2301</v>
      </c>
      <c r="R156">
        <f>IF(O156="Pendente",_xlfn.XLOOKUP(relatorio[[#This Row],[Número]],Relatório_CTE!A:A,Relatório_CTE!B:B,"Sem CTE")," ")</f>
        <v>4791</v>
      </c>
      <c r="S156" s="1">
        <f>IF(relatorio[[#This Row],[NFs Entrada - Winthor]]="Pendente",_xlfn.XLOOKUP(relatorio[[#This Row],[Número]],Relatório_CTE!A:A,Relatório_CTE!H:H,"Sem CTE")," ")</f>
        <v>45918</v>
      </c>
      <c r="T15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45930</v>
      </c>
      <c r="U15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45930</v>
      </c>
    </row>
    <row r="157" spans="1:21" x14ac:dyDescent="0.25">
      <c r="A157" t="s">
        <v>11</v>
      </c>
      <c r="B157" t="s">
        <v>46</v>
      </c>
      <c r="C157" t="s">
        <v>13</v>
      </c>
      <c r="D157">
        <v>509443</v>
      </c>
      <c r="E157" s="1">
        <v>45917</v>
      </c>
      <c r="F157">
        <v>707.7</v>
      </c>
      <c r="G157" s="4" t="s">
        <v>144</v>
      </c>
      <c r="H157" t="s">
        <v>145</v>
      </c>
      <c r="I157" t="s">
        <v>146</v>
      </c>
      <c r="J157" s="1">
        <v>46548</v>
      </c>
      <c r="K157">
        <v>30</v>
      </c>
      <c r="L157" t="str">
        <f>_xlfn.XLOOKUP(relatorio[[#This Row],[Nome PJ Emitente]],De_Para!A:A,De_Para!C:C)</f>
        <v>3M</v>
      </c>
      <c r="M157" s="5" cm="1">
        <f t="array" aca="1" ref="M157" ca="1">IF(LEFT(G157&amp;"",1)="0",
IFERROR(
VALUE(MID(G157&amp;"",_xlfn.AGGREGATE(15,6,ROW(INDIRECT("1:"&amp;LEN(G157&amp;"")))/(MID(G157&amp;"",ROW(INDIRECT("1:"&amp;LEN(G157&amp;""))),1)&lt;&gt;"0"),1),999)),
MID(G157&amp;"",_xlfn.AGGREGATE(15,6,ROW(INDIRECT("1:"&amp;LEN(G157&amp;"")))/(MID(G157&amp;"",ROW(INDIRECT("1:"&amp;LEN(G157&amp;""))),1)&lt;&gt;"0"),1),999)
),
IFERROR(VALUE(G157),G157))</f>
        <v>7891040080939</v>
      </c>
      <c r="N157" t="str">
        <f>TEXT(relatorio[[#This Row],[Data Emissão]],"mmm")</f>
        <v>set</v>
      </c>
      <c r="O157" t="str">
        <f>_xlfn.XLOOKUP(relatorio[[#This Row],[Número]],relatorio_Entrada_NF!A:A,relatorio_Entrada_NF!A:A,"Pendente")</f>
        <v>Pendente</v>
      </c>
      <c r="P157" t="str">
        <f>_xlfn.XLOOKUP(relatorio[[#This Row],[Nome PJ Emitente]],Material!A:A,Material!B:B,"Medicamento")</f>
        <v>Material</v>
      </c>
      <c r="Q157">
        <f>IF(relatorio[[#This Row],[Natureza]]="Medicamento",_xlfn.XLOOKUP(relatorio[[#This Row],[EAN]],CadastroProd!U:U,CadastroProd!A:A," "),_xlfn.XLOOKUP(relatorio[[#This Row],['[Item'] Código]],CadastroProd!X:X,CadastroProd!A:A," "))</f>
        <v>2283</v>
      </c>
      <c r="R157">
        <f>IF(O157="Pendente",_xlfn.XLOOKUP(relatorio[[#This Row],[Número]],Relatório_CTE!A:A,Relatório_CTE!B:B,"Sem CTE")," ")</f>
        <v>4791</v>
      </c>
      <c r="S157" s="1">
        <f>IF(relatorio[[#This Row],[NFs Entrada - Winthor]]="Pendente",_xlfn.XLOOKUP(relatorio[[#This Row],[Número]],Relatório_CTE!A:A,Relatório_CTE!H:H,"Sem CTE")," ")</f>
        <v>45918</v>
      </c>
      <c r="T15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15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58" spans="1:21" x14ac:dyDescent="0.25">
      <c r="A158" t="s">
        <v>11</v>
      </c>
      <c r="B158" t="s">
        <v>46</v>
      </c>
      <c r="C158" t="s">
        <v>13</v>
      </c>
      <c r="D158">
        <v>509444</v>
      </c>
      <c r="E158" s="1">
        <v>45917</v>
      </c>
      <c r="F158">
        <v>141.12</v>
      </c>
      <c r="G158" s="4" t="s">
        <v>150</v>
      </c>
      <c r="H158" t="s">
        <v>151</v>
      </c>
      <c r="I158" t="s">
        <v>152</v>
      </c>
      <c r="J158" s="1">
        <v>46601</v>
      </c>
      <c r="K158">
        <v>24</v>
      </c>
      <c r="L158" t="str">
        <f>_xlfn.XLOOKUP(relatorio[[#This Row],[Nome PJ Emitente]],De_Para!A:A,De_Para!C:C)</f>
        <v>3M</v>
      </c>
      <c r="M158" s="5" cm="1">
        <f t="array" aca="1" ref="M158" ca="1">IF(LEFT(G158&amp;"",1)="0",
IFERROR(
VALUE(MID(G158&amp;"",_xlfn.AGGREGATE(15,6,ROW(INDIRECT("1:"&amp;LEN(G158&amp;"")))/(MID(G158&amp;"",ROW(INDIRECT("1:"&amp;LEN(G158&amp;""))),1)&lt;&gt;"0"),1),999)),
MID(G158&amp;"",_xlfn.AGGREGATE(15,6,ROW(INDIRECT("1:"&amp;LEN(G158&amp;"")))/(MID(G158&amp;"",ROW(INDIRECT("1:"&amp;LEN(G158&amp;""))),1)&lt;&gt;"0"),1),999)
),
IFERROR(VALUE(G158),G158))</f>
        <v>7891040300181</v>
      </c>
      <c r="N158" t="str">
        <f>TEXT(relatorio[[#This Row],[Data Emissão]],"mmm")</f>
        <v>set</v>
      </c>
      <c r="O158" t="str">
        <f>_xlfn.XLOOKUP(relatorio[[#This Row],[Número]],relatorio_Entrada_NF!A:A,relatorio_Entrada_NF!A:A,"Pendente")</f>
        <v>Pendente</v>
      </c>
      <c r="P158" t="str">
        <f>_xlfn.XLOOKUP(relatorio[[#This Row],[Nome PJ Emitente]],Material!A:A,Material!B:B,"Medicamento")</f>
        <v>Material</v>
      </c>
      <c r="Q158">
        <f>IF(relatorio[[#This Row],[Natureza]]="Medicamento",_xlfn.XLOOKUP(relatorio[[#This Row],[EAN]],CadastroProd!U:U,CadastroProd!A:A," "),_xlfn.XLOOKUP(relatorio[[#This Row],['[Item'] Código]],CadastroProd!X:X,CadastroProd!A:A," "))</f>
        <v>2288</v>
      </c>
      <c r="R158">
        <f>IF(O158="Pendente",_xlfn.XLOOKUP(relatorio[[#This Row],[Número]],Relatório_CTE!A:A,Relatório_CTE!B:B,"Sem CTE")," ")</f>
        <v>4791</v>
      </c>
      <c r="S158" s="1">
        <f>IF(relatorio[[#This Row],[NFs Entrada - Winthor]]="Pendente",_xlfn.XLOOKUP(relatorio[[#This Row],[Número]],Relatório_CTE!A:A,Relatório_CTE!H:H,"Sem CTE")," ")</f>
        <v>45918</v>
      </c>
      <c r="T15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15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159" spans="1:21" x14ac:dyDescent="0.25">
      <c r="A159" t="s">
        <v>11</v>
      </c>
      <c r="B159" t="s">
        <v>46</v>
      </c>
      <c r="C159" t="s">
        <v>13</v>
      </c>
      <c r="D159">
        <v>509445</v>
      </c>
      <c r="E159" s="1">
        <v>45917</v>
      </c>
      <c r="F159">
        <v>1021.54</v>
      </c>
      <c r="G159" s="4" t="s">
        <v>147</v>
      </c>
      <c r="H159" t="s">
        <v>148</v>
      </c>
      <c r="I159" t="s">
        <v>149</v>
      </c>
      <c r="J159" s="1">
        <v>46407</v>
      </c>
      <c r="K159">
        <v>1</v>
      </c>
      <c r="L159" t="str">
        <f>_xlfn.XLOOKUP(relatorio[[#This Row],[Nome PJ Emitente]],De_Para!A:A,De_Para!C:C)</f>
        <v>3M</v>
      </c>
      <c r="M159" s="5" cm="1">
        <f t="array" aca="1" ref="M159" ca="1">IF(LEFT(G159&amp;"",1)="0",
IFERROR(
VALUE(MID(G159&amp;"",_xlfn.AGGREGATE(15,6,ROW(INDIRECT("1:"&amp;LEN(G159&amp;"")))/(MID(G159&amp;"",ROW(INDIRECT("1:"&amp;LEN(G159&amp;""))),1)&lt;&gt;"0"),1),999)),
MID(G159&amp;"",_xlfn.AGGREGATE(15,6,ROW(INDIRECT("1:"&amp;LEN(G159&amp;"")))/(MID(G159&amp;"",ROW(INDIRECT("1:"&amp;LEN(G159&amp;""))),1)&lt;&gt;"0"),1),999)
),
IFERROR(VALUE(G159),G159))</f>
        <v>7891040326686</v>
      </c>
      <c r="N159" t="str">
        <f>TEXT(relatorio[[#This Row],[Data Emissão]],"mmm")</f>
        <v>set</v>
      </c>
      <c r="O159" t="str">
        <f>_xlfn.XLOOKUP(relatorio[[#This Row],[Número]],relatorio_Entrada_NF!A:A,relatorio_Entrada_NF!A:A,"Pendente")</f>
        <v>Pendente</v>
      </c>
      <c r="P159" t="str">
        <f>_xlfn.XLOOKUP(relatorio[[#This Row],[Nome PJ Emitente]],Material!A:A,Material!B:B,"Medicamento")</f>
        <v>Material</v>
      </c>
      <c r="Q159">
        <f>IF(relatorio[[#This Row],[Natureza]]="Medicamento",_xlfn.XLOOKUP(relatorio[[#This Row],[EAN]],CadastroProd!U:U,CadastroProd!A:A," "),_xlfn.XLOOKUP(relatorio[[#This Row],['[Item'] Código]],CadastroProd!X:X,CadastroProd!A:A," "))</f>
        <v>2320</v>
      </c>
      <c r="R159">
        <f>IF(O159="Pendente",_xlfn.XLOOKUP(relatorio[[#This Row],[Número]],Relatório_CTE!A:A,Relatório_CTE!B:B,"Sem CTE")," ")</f>
        <v>4791</v>
      </c>
      <c r="S159" s="1">
        <f>IF(relatorio[[#This Row],[NFs Entrada - Winthor]]="Pendente",_xlfn.XLOOKUP(relatorio[[#This Row],[Número]],Relatório_CTE!A:A,Relatório_CTE!H:H,"Sem CTE")," ")</f>
        <v>45918</v>
      </c>
      <c r="T15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15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60" spans="1:21" x14ac:dyDescent="0.25">
      <c r="A160" t="s">
        <v>11</v>
      </c>
      <c r="B160" t="s">
        <v>46</v>
      </c>
      <c r="C160" t="s">
        <v>13</v>
      </c>
      <c r="D160">
        <v>509445</v>
      </c>
      <c r="E160" s="1">
        <v>45917</v>
      </c>
      <c r="F160">
        <v>1021.54</v>
      </c>
      <c r="G160" s="4" t="s">
        <v>322</v>
      </c>
      <c r="H160" t="s">
        <v>323</v>
      </c>
      <c r="I160" t="s">
        <v>324</v>
      </c>
      <c r="J160" s="1">
        <v>46617</v>
      </c>
      <c r="K160">
        <v>1</v>
      </c>
      <c r="L160" t="str">
        <f>_xlfn.XLOOKUP(relatorio[[#This Row],[Nome PJ Emitente]],De_Para!A:A,De_Para!C:C)</f>
        <v>3M</v>
      </c>
      <c r="M160" s="5" cm="1">
        <f t="array" aca="1" ref="M160" ca="1">IF(LEFT(G160&amp;"",1)="0",
IFERROR(
VALUE(MID(G160&amp;"",_xlfn.AGGREGATE(15,6,ROW(INDIRECT("1:"&amp;LEN(G160&amp;"")))/(MID(G160&amp;"",ROW(INDIRECT("1:"&amp;LEN(G160&amp;""))),1)&lt;&gt;"0"),1),999)),
MID(G160&amp;"",_xlfn.AGGREGATE(15,6,ROW(INDIRECT("1:"&amp;LEN(G160&amp;"")))/(MID(G160&amp;"",ROW(INDIRECT("1:"&amp;LEN(G160&amp;""))),1)&lt;&gt;"0"),1),999)
),
IFERROR(VALUE(G160),G160))</f>
        <v>7891040326679</v>
      </c>
      <c r="N160" t="str">
        <f>TEXT(relatorio[[#This Row],[Data Emissão]],"mmm")</f>
        <v>set</v>
      </c>
      <c r="O160" t="str">
        <f>_xlfn.XLOOKUP(relatorio[[#This Row],[Número]],relatorio_Entrada_NF!A:A,relatorio_Entrada_NF!A:A,"Pendente")</f>
        <v>Pendente</v>
      </c>
      <c r="P160" t="str">
        <f>_xlfn.XLOOKUP(relatorio[[#This Row],[Nome PJ Emitente]],Material!A:A,Material!B:B,"Medicamento")</f>
        <v>Material</v>
      </c>
      <c r="Q160">
        <f>IF(relatorio[[#This Row],[Natureza]]="Medicamento",_xlfn.XLOOKUP(relatorio[[#This Row],[EAN]],CadastroProd!U:U,CadastroProd!A:A," "),_xlfn.XLOOKUP(relatorio[[#This Row],['[Item'] Código]],CadastroProd!X:X,CadastroProd!A:A," "))</f>
        <v>2323</v>
      </c>
      <c r="R160">
        <f>IF(O160="Pendente",_xlfn.XLOOKUP(relatorio[[#This Row],[Número]],Relatório_CTE!A:A,Relatório_CTE!B:B,"Sem CTE")," ")</f>
        <v>4791</v>
      </c>
      <c r="S160" s="1">
        <f>IF(relatorio[[#This Row],[NFs Entrada - Winthor]]="Pendente",_xlfn.XLOOKUP(relatorio[[#This Row],[Número]],Relatório_CTE!A:A,Relatório_CTE!H:H,"Sem CTE")," ")</f>
        <v>45918</v>
      </c>
      <c r="T16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16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61" spans="1:21" x14ac:dyDescent="0.25">
      <c r="A161" t="s">
        <v>11</v>
      </c>
      <c r="B161" t="s">
        <v>46</v>
      </c>
      <c r="C161" t="s">
        <v>13</v>
      </c>
      <c r="D161">
        <v>509446</v>
      </c>
      <c r="E161" s="1">
        <v>45917</v>
      </c>
      <c r="F161">
        <v>1379.47</v>
      </c>
      <c r="G161" s="4" t="s">
        <v>144</v>
      </c>
      <c r="H161" t="s">
        <v>145</v>
      </c>
      <c r="I161" t="s">
        <v>146</v>
      </c>
      <c r="J161" s="1">
        <v>46548</v>
      </c>
      <c r="K161">
        <v>30</v>
      </c>
      <c r="L161" t="str">
        <f>_xlfn.XLOOKUP(relatorio[[#This Row],[Nome PJ Emitente]],De_Para!A:A,De_Para!C:C)</f>
        <v>3M</v>
      </c>
      <c r="M161" s="5" cm="1">
        <f t="array" aca="1" ref="M161" ca="1">IF(LEFT(G161&amp;"",1)="0",
IFERROR(
VALUE(MID(G161&amp;"",_xlfn.AGGREGATE(15,6,ROW(INDIRECT("1:"&amp;LEN(G161&amp;"")))/(MID(G161&amp;"",ROW(INDIRECT("1:"&amp;LEN(G161&amp;""))),1)&lt;&gt;"0"),1),999)),
MID(G161&amp;"",_xlfn.AGGREGATE(15,6,ROW(INDIRECT("1:"&amp;LEN(G161&amp;"")))/(MID(G161&amp;"",ROW(INDIRECT("1:"&amp;LEN(G161&amp;""))),1)&lt;&gt;"0"),1),999)
),
IFERROR(VALUE(G161),G161))</f>
        <v>7891040080939</v>
      </c>
      <c r="N161" t="str">
        <f>TEXT(relatorio[[#This Row],[Data Emissão]],"mmm")</f>
        <v>set</v>
      </c>
      <c r="O161" t="str">
        <f>_xlfn.XLOOKUP(relatorio[[#This Row],[Número]],relatorio_Entrada_NF!A:A,relatorio_Entrada_NF!A:A,"Pendente")</f>
        <v>Pendente</v>
      </c>
      <c r="P161" t="str">
        <f>_xlfn.XLOOKUP(relatorio[[#This Row],[Nome PJ Emitente]],Material!A:A,Material!B:B,"Medicamento")</f>
        <v>Material</v>
      </c>
      <c r="Q161">
        <f>IF(relatorio[[#This Row],[Natureza]]="Medicamento",_xlfn.XLOOKUP(relatorio[[#This Row],[EAN]],CadastroProd!U:U,CadastroProd!A:A," "),_xlfn.XLOOKUP(relatorio[[#This Row],['[Item'] Código]],CadastroProd!X:X,CadastroProd!A:A," "))</f>
        <v>2283</v>
      </c>
      <c r="R161">
        <f>IF(O161="Pendente",_xlfn.XLOOKUP(relatorio[[#This Row],[Número]],Relatório_CTE!A:A,Relatório_CTE!B:B,"Sem CTE")," ")</f>
        <v>4791</v>
      </c>
      <c r="S161" s="1">
        <f>IF(relatorio[[#This Row],[NFs Entrada - Winthor]]="Pendente",_xlfn.XLOOKUP(relatorio[[#This Row],[Número]],Relatório_CTE!A:A,Relatório_CTE!H:H,"Sem CTE")," ")</f>
        <v>45918</v>
      </c>
      <c r="T16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16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62" spans="1:21" x14ac:dyDescent="0.25">
      <c r="A162" t="s">
        <v>11</v>
      </c>
      <c r="B162" t="s">
        <v>46</v>
      </c>
      <c r="C162" t="s">
        <v>13</v>
      </c>
      <c r="D162">
        <v>509446</v>
      </c>
      <c r="E162" s="1">
        <v>45917</v>
      </c>
      <c r="F162">
        <v>1379.47</v>
      </c>
      <c r="G162" s="4" t="s">
        <v>328</v>
      </c>
      <c r="H162" t="s">
        <v>329</v>
      </c>
      <c r="I162" t="s">
        <v>330</v>
      </c>
      <c r="J162" s="1">
        <v>46935</v>
      </c>
      <c r="K162">
        <v>1</v>
      </c>
      <c r="L162" t="str">
        <f>_xlfn.XLOOKUP(relatorio[[#This Row],[Nome PJ Emitente]],De_Para!A:A,De_Para!C:C)</f>
        <v>3M</v>
      </c>
      <c r="M162" s="5" cm="1">
        <f t="array" aca="1" ref="M162" ca="1">IF(LEFT(G162&amp;"",1)="0",
IFERROR(
VALUE(MID(G162&amp;"",_xlfn.AGGREGATE(15,6,ROW(INDIRECT("1:"&amp;LEN(G162&amp;"")))/(MID(G162&amp;"",ROW(INDIRECT("1:"&amp;LEN(G162&amp;""))),1)&lt;&gt;"0"),1),999)),
MID(G162&amp;"",_xlfn.AGGREGATE(15,6,ROW(INDIRECT("1:"&amp;LEN(G162&amp;"")))/(MID(G162&amp;"",ROW(INDIRECT("1:"&amp;LEN(G162&amp;""))),1)&lt;&gt;"0"),1),999)
),
IFERROR(VALUE(G162),G162))</f>
        <v>7891040342150</v>
      </c>
      <c r="N162" t="str">
        <f>TEXT(relatorio[[#This Row],[Data Emissão]],"mmm")</f>
        <v>set</v>
      </c>
      <c r="O162" t="str">
        <f>_xlfn.XLOOKUP(relatorio[[#This Row],[Número]],relatorio_Entrada_NF!A:A,relatorio_Entrada_NF!A:A,"Pendente")</f>
        <v>Pendente</v>
      </c>
      <c r="P162" t="str">
        <f>_xlfn.XLOOKUP(relatorio[[#This Row],[Nome PJ Emitente]],Material!A:A,Material!B:B,"Medicamento")</f>
        <v>Material</v>
      </c>
      <c r="Q162">
        <f>IF(relatorio[[#This Row],[Natureza]]="Medicamento",_xlfn.XLOOKUP(relatorio[[#This Row],[EAN]],CadastroProd!U:U,CadastroProd!A:A," "),_xlfn.XLOOKUP(relatorio[[#This Row],['[Item'] Código]],CadastroProd!X:X,CadastroProd!A:A," "))</f>
        <v>2295</v>
      </c>
      <c r="R162">
        <f>IF(O162="Pendente",_xlfn.XLOOKUP(relatorio[[#This Row],[Número]],Relatório_CTE!A:A,Relatório_CTE!B:B,"Sem CTE")," ")</f>
        <v>4791</v>
      </c>
      <c r="S162" s="1">
        <f>IF(relatorio[[#This Row],[NFs Entrada - Winthor]]="Pendente",_xlfn.XLOOKUP(relatorio[[#This Row],[Número]],Relatório_CTE!A:A,Relatório_CTE!H:H,"Sem CTE")," ")</f>
        <v>45918</v>
      </c>
      <c r="T16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16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163" spans="1:21" x14ac:dyDescent="0.25">
      <c r="A163" t="s">
        <v>11</v>
      </c>
      <c r="B163" t="s">
        <v>46</v>
      </c>
      <c r="C163" t="s">
        <v>13</v>
      </c>
      <c r="D163">
        <v>509447</v>
      </c>
      <c r="E163" s="1">
        <v>45917</v>
      </c>
      <c r="F163">
        <v>141.12</v>
      </c>
      <c r="G163" s="4" t="s">
        <v>150</v>
      </c>
      <c r="H163" t="s">
        <v>151</v>
      </c>
      <c r="I163" t="s">
        <v>152</v>
      </c>
      <c r="J163" s="1">
        <v>46601</v>
      </c>
      <c r="K163">
        <v>24</v>
      </c>
      <c r="L163" t="str">
        <f>_xlfn.XLOOKUP(relatorio[[#This Row],[Nome PJ Emitente]],De_Para!A:A,De_Para!C:C)</f>
        <v>3M</v>
      </c>
      <c r="M163" s="5" cm="1">
        <f t="array" aca="1" ref="M163" ca="1">IF(LEFT(G163&amp;"",1)="0",
IFERROR(
VALUE(MID(G163&amp;"",_xlfn.AGGREGATE(15,6,ROW(INDIRECT("1:"&amp;LEN(G163&amp;"")))/(MID(G163&amp;"",ROW(INDIRECT("1:"&amp;LEN(G163&amp;""))),1)&lt;&gt;"0"),1),999)),
MID(G163&amp;"",_xlfn.AGGREGATE(15,6,ROW(INDIRECT("1:"&amp;LEN(G163&amp;"")))/(MID(G163&amp;"",ROW(INDIRECT("1:"&amp;LEN(G163&amp;""))),1)&lt;&gt;"0"),1),999)
),
IFERROR(VALUE(G163),G163))</f>
        <v>7891040300181</v>
      </c>
      <c r="N163" t="str">
        <f>TEXT(relatorio[[#This Row],[Data Emissão]],"mmm")</f>
        <v>set</v>
      </c>
      <c r="O163" t="str">
        <f>_xlfn.XLOOKUP(relatorio[[#This Row],[Número]],relatorio_Entrada_NF!A:A,relatorio_Entrada_NF!A:A,"Pendente")</f>
        <v>Pendente</v>
      </c>
      <c r="P163" t="str">
        <f>_xlfn.XLOOKUP(relatorio[[#This Row],[Nome PJ Emitente]],Material!A:A,Material!B:B,"Medicamento")</f>
        <v>Material</v>
      </c>
      <c r="Q163">
        <f>IF(relatorio[[#This Row],[Natureza]]="Medicamento",_xlfn.XLOOKUP(relatorio[[#This Row],[EAN]],CadastroProd!U:U,CadastroProd!A:A," "),_xlfn.XLOOKUP(relatorio[[#This Row],['[Item'] Código]],CadastroProd!X:X,CadastroProd!A:A," "))</f>
        <v>2288</v>
      </c>
      <c r="R163">
        <f>IF(O163="Pendente",_xlfn.XLOOKUP(relatorio[[#This Row],[Número]],Relatório_CTE!A:A,Relatório_CTE!B:B,"Sem CTE")," ")</f>
        <v>4791</v>
      </c>
      <c r="S163" s="1">
        <f>IF(relatorio[[#This Row],[NFs Entrada - Winthor]]="Pendente",_xlfn.XLOOKUP(relatorio[[#This Row],[Número]],Relatório_CTE!A:A,Relatório_CTE!H:H,"Sem CTE")," ")</f>
        <v>45918</v>
      </c>
      <c r="T16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16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164" spans="1:21" x14ac:dyDescent="0.25">
      <c r="A164" t="s">
        <v>11</v>
      </c>
      <c r="B164" t="s">
        <v>46</v>
      </c>
      <c r="C164" t="s">
        <v>13</v>
      </c>
      <c r="D164">
        <v>509448</v>
      </c>
      <c r="E164" s="1">
        <v>45917</v>
      </c>
      <c r="F164">
        <v>17733.62</v>
      </c>
      <c r="G164" s="4" t="s">
        <v>144</v>
      </c>
      <c r="H164" t="s">
        <v>145</v>
      </c>
      <c r="I164" t="s">
        <v>146</v>
      </c>
      <c r="J164" s="1">
        <v>46548</v>
      </c>
      <c r="K164">
        <v>30</v>
      </c>
      <c r="L164" t="str">
        <f>_xlfn.XLOOKUP(relatorio[[#This Row],[Nome PJ Emitente]],De_Para!A:A,De_Para!C:C)</f>
        <v>3M</v>
      </c>
      <c r="M164" s="5" cm="1">
        <f t="array" aca="1" ref="M164" ca="1">IF(LEFT(G164&amp;"",1)="0",
IFERROR(
VALUE(MID(G164&amp;"",_xlfn.AGGREGATE(15,6,ROW(INDIRECT("1:"&amp;LEN(G164&amp;"")))/(MID(G164&amp;"",ROW(INDIRECT("1:"&amp;LEN(G164&amp;""))),1)&lt;&gt;"0"),1),999)),
MID(G164&amp;"",_xlfn.AGGREGATE(15,6,ROW(INDIRECT("1:"&amp;LEN(G164&amp;"")))/(MID(G164&amp;"",ROW(INDIRECT("1:"&amp;LEN(G164&amp;""))),1)&lt;&gt;"0"),1),999)
),
IFERROR(VALUE(G164),G164))</f>
        <v>7891040080939</v>
      </c>
      <c r="N164" t="str">
        <f>TEXT(relatorio[[#This Row],[Data Emissão]],"mmm")</f>
        <v>set</v>
      </c>
      <c r="O164" t="str">
        <f>_xlfn.XLOOKUP(relatorio[[#This Row],[Número]],relatorio_Entrada_NF!A:A,relatorio_Entrada_NF!A:A,"Pendente")</f>
        <v>Pendente</v>
      </c>
      <c r="P164" t="str">
        <f>_xlfn.XLOOKUP(relatorio[[#This Row],[Nome PJ Emitente]],Material!A:A,Material!B:B,"Medicamento")</f>
        <v>Material</v>
      </c>
      <c r="Q164">
        <f>IF(relatorio[[#This Row],[Natureza]]="Medicamento",_xlfn.XLOOKUP(relatorio[[#This Row],[EAN]],CadastroProd!U:U,CadastroProd!A:A," "),_xlfn.XLOOKUP(relatorio[[#This Row],['[Item'] Código]],CadastroProd!X:X,CadastroProd!A:A," "))</f>
        <v>2283</v>
      </c>
      <c r="R164">
        <f>IF(O164="Pendente",_xlfn.XLOOKUP(relatorio[[#This Row],[Número]],Relatório_CTE!A:A,Relatório_CTE!B:B,"Sem CTE")," ")</f>
        <v>4791</v>
      </c>
      <c r="S164" s="1">
        <f>IF(relatorio[[#This Row],[NFs Entrada - Winthor]]="Pendente",_xlfn.XLOOKUP(relatorio[[#This Row],[Número]],Relatório_CTE!A:A,Relatório_CTE!H:H,"Sem CTE")," ")</f>
        <v>45918</v>
      </c>
      <c r="T16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16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65" spans="1:21" x14ac:dyDescent="0.25">
      <c r="A165" t="s">
        <v>11</v>
      </c>
      <c r="B165" t="s">
        <v>46</v>
      </c>
      <c r="C165" t="s">
        <v>13</v>
      </c>
      <c r="D165">
        <v>509448</v>
      </c>
      <c r="E165" s="1">
        <v>45917</v>
      </c>
      <c r="F165">
        <v>17733.62</v>
      </c>
      <c r="G165" s="4" t="s">
        <v>319</v>
      </c>
      <c r="H165" t="s">
        <v>320</v>
      </c>
      <c r="I165" t="s">
        <v>321</v>
      </c>
      <c r="J165" s="1">
        <v>46400</v>
      </c>
      <c r="K165">
        <v>8</v>
      </c>
      <c r="L165" t="str">
        <f>_xlfn.XLOOKUP(relatorio[[#This Row],[Nome PJ Emitente]],De_Para!A:A,De_Para!C:C)</f>
        <v>3M</v>
      </c>
      <c r="M165" s="5" cm="1">
        <f t="array" aca="1" ref="M165" ca="1">IF(LEFT(G165&amp;"",1)="0",
IFERROR(
VALUE(MID(G165&amp;"",_xlfn.AGGREGATE(15,6,ROW(INDIRECT("1:"&amp;LEN(G165&amp;"")))/(MID(G165&amp;"",ROW(INDIRECT("1:"&amp;LEN(G165&amp;""))),1)&lt;&gt;"0"),1),999)),
MID(G165&amp;"",_xlfn.AGGREGATE(15,6,ROW(INDIRECT("1:"&amp;LEN(G165&amp;"")))/(MID(G165&amp;"",ROW(INDIRECT("1:"&amp;LEN(G165&amp;""))),1)&lt;&gt;"0"),1),999)
),
IFERROR(VALUE(G165),G165))</f>
        <v>7891040318735</v>
      </c>
      <c r="N165" t="str">
        <f>TEXT(relatorio[[#This Row],[Data Emissão]],"mmm")</f>
        <v>set</v>
      </c>
      <c r="O165" t="str">
        <f>_xlfn.XLOOKUP(relatorio[[#This Row],[Número]],relatorio_Entrada_NF!A:A,relatorio_Entrada_NF!A:A,"Pendente")</f>
        <v>Pendente</v>
      </c>
      <c r="P165" t="str">
        <f>_xlfn.XLOOKUP(relatorio[[#This Row],[Nome PJ Emitente]],Material!A:A,Material!B:B,"Medicamento")</f>
        <v>Material</v>
      </c>
      <c r="Q165">
        <f>IF(relatorio[[#This Row],[Natureza]]="Medicamento",_xlfn.XLOOKUP(relatorio[[#This Row],[EAN]],CadastroProd!U:U,CadastroProd!A:A," "),_xlfn.XLOOKUP(relatorio[[#This Row],['[Item'] Código]],CadastroProd!X:X,CadastroProd!A:A," "))</f>
        <v>2425</v>
      </c>
      <c r="R165">
        <f>IF(O165="Pendente",_xlfn.XLOOKUP(relatorio[[#This Row],[Número]],Relatório_CTE!A:A,Relatório_CTE!B:B,"Sem CTE")," ")</f>
        <v>4791</v>
      </c>
      <c r="S165" s="1">
        <f>IF(relatorio[[#This Row],[NFs Entrada - Winthor]]="Pendente",_xlfn.XLOOKUP(relatorio[[#This Row],[Número]],Relatório_CTE!A:A,Relatório_CTE!H:H,"Sem CTE")," ")</f>
        <v>45918</v>
      </c>
      <c r="T16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16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166" spans="1:21" x14ac:dyDescent="0.25">
      <c r="A166" t="s">
        <v>11</v>
      </c>
      <c r="B166" t="s">
        <v>46</v>
      </c>
      <c r="C166" t="s">
        <v>13</v>
      </c>
      <c r="D166">
        <v>509448</v>
      </c>
      <c r="E166" s="1">
        <v>45917</v>
      </c>
      <c r="F166">
        <v>17733.62</v>
      </c>
      <c r="G166" s="4" t="s">
        <v>122</v>
      </c>
      <c r="H166" t="s">
        <v>331</v>
      </c>
      <c r="I166" t="s">
        <v>332</v>
      </c>
      <c r="J166" s="1">
        <v>46303</v>
      </c>
      <c r="K166">
        <v>56</v>
      </c>
      <c r="L166" t="str">
        <f>_xlfn.XLOOKUP(relatorio[[#This Row],[Nome PJ Emitente]],De_Para!A:A,De_Para!C:C)</f>
        <v>3M</v>
      </c>
      <c r="M166" s="5" t="str" cm="1">
        <f t="array" aca="1" ref="M166" ca="1">IF(LEFT(G166&amp;"",1)="0",
IFERROR(
VALUE(MID(G166&amp;"",_xlfn.AGGREGATE(15,6,ROW(INDIRECT("1:"&amp;LEN(G166&amp;"")))/(MID(G166&amp;"",ROW(INDIRECT("1:"&amp;LEN(G166&amp;""))),1)&lt;&gt;"0"),1),999)),
MID(G166&amp;"",_xlfn.AGGREGATE(15,6,ROW(INDIRECT("1:"&amp;LEN(G166&amp;"")))/(MID(G166&amp;"",ROW(INDIRECT("1:"&amp;LEN(G166&amp;""))),1)&lt;&gt;"0"),1),999)
),
IFERROR(VALUE(G166),G166))</f>
        <v>SEM GTIN</v>
      </c>
      <c r="N166" t="str">
        <f>TEXT(relatorio[[#This Row],[Data Emissão]],"mmm")</f>
        <v>set</v>
      </c>
      <c r="O166" t="str">
        <f>_xlfn.XLOOKUP(relatorio[[#This Row],[Número]],relatorio_Entrada_NF!A:A,relatorio_Entrada_NF!A:A,"Pendente")</f>
        <v>Pendente</v>
      </c>
      <c r="P166" t="str">
        <f>_xlfn.XLOOKUP(relatorio[[#This Row],[Nome PJ Emitente]],Material!A:A,Material!B:B,"Medicamento")</f>
        <v>Material</v>
      </c>
      <c r="Q166">
        <f>IF(relatorio[[#This Row],[Natureza]]="Medicamento",_xlfn.XLOOKUP(relatorio[[#This Row],[EAN]],CadastroProd!U:U,CadastroProd!A:A," "),_xlfn.XLOOKUP(relatorio[[#This Row],['[Item'] Código]],CadastroProd!X:X,CadastroProd!A:A," "))</f>
        <v>2289</v>
      </c>
      <c r="R166">
        <f>IF(O166="Pendente",_xlfn.XLOOKUP(relatorio[[#This Row],[Número]],Relatório_CTE!A:A,Relatório_CTE!B:B,"Sem CTE")," ")</f>
        <v>4791</v>
      </c>
      <c r="S166" s="1">
        <f>IF(relatorio[[#This Row],[NFs Entrada - Winthor]]="Pendente",_xlfn.XLOOKUP(relatorio[[#This Row],[Número]],Relatório_CTE!A:A,Relatório_CTE!H:H,"Sem CTE")," ")</f>
        <v>45918</v>
      </c>
      <c r="T16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45928</v>
      </c>
      <c r="U16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167" spans="1:21" x14ac:dyDescent="0.25">
      <c r="A167" t="s">
        <v>11</v>
      </c>
      <c r="B167" t="s">
        <v>46</v>
      </c>
      <c r="C167" t="s">
        <v>13</v>
      </c>
      <c r="D167">
        <v>509449</v>
      </c>
      <c r="E167" s="1">
        <v>45917</v>
      </c>
      <c r="F167">
        <v>987.84</v>
      </c>
      <c r="G167" s="4" t="s">
        <v>150</v>
      </c>
      <c r="H167" t="s">
        <v>151</v>
      </c>
      <c r="I167" t="s">
        <v>152</v>
      </c>
      <c r="J167" s="1">
        <v>46601</v>
      </c>
      <c r="K167">
        <v>168</v>
      </c>
      <c r="L167" t="str">
        <f>_xlfn.XLOOKUP(relatorio[[#This Row],[Nome PJ Emitente]],De_Para!A:A,De_Para!C:C)</f>
        <v>3M</v>
      </c>
      <c r="M167" s="5" cm="1">
        <f t="array" aca="1" ref="M167" ca="1">IF(LEFT(G167&amp;"",1)="0",
IFERROR(
VALUE(MID(G167&amp;"",_xlfn.AGGREGATE(15,6,ROW(INDIRECT("1:"&amp;LEN(G167&amp;"")))/(MID(G167&amp;"",ROW(INDIRECT("1:"&amp;LEN(G167&amp;""))),1)&lt;&gt;"0"),1),999)),
MID(G167&amp;"",_xlfn.AGGREGATE(15,6,ROW(INDIRECT("1:"&amp;LEN(G167&amp;"")))/(MID(G167&amp;"",ROW(INDIRECT("1:"&amp;LEN(G167&amp;""))),1)&lt;&gt;"0"),1),999)
),
IFERROR(VALUE(G167),G167))</f>
        <v>7891040300181</v>
      </c>
      <c r="N167" t="str">
        <f>TEXT(relatorio[[#This Row],[Data Emissão]],"mmm")</f>
        <v>set</v>
      </c>
      <c r="O167" t="str">
        <f>_xlfn.XLOOKUP(relatorio[[#This Row],[Número]],relatorio_Entrada_NF!A:A,relatorio_Entrada_NF!A:A,"Pendente")</f>
        <v>Pendente</v>
      </c>
      <c r="P167" t="str">
        <f>_xlfn.XLOOKUP(relatorio[[#This Row],[Nome PJ Emitente]],Material!A:A,Material!B:B,"Medicamento")</f>
        <v>Material</v>
      </c>
      <c r="Q167">
        <f>IF(relatorio[[#This Row],[Natureza]]="Medicamento",_xlfn.XLOOKUP(relatorio[[#This Row],[EAN]],CadastroProd!U:U,CadastroProd!A:A," "),_xlfn.XLOOKUP(relatorio[[#This Row],['[Item'] Código]],CadastroProd!X:X,CadastroProd!A:A," "))</f>
        <v>2288</v>
      </c>
      <c r="R167">
        <f>IF(O167="Pendente",_xlfn.XLOOKUP(relatorio[[#This Row],[Número]],Relatório_CTE!A:A,Relatório_CTE!B:B,"Sem CTE")," ")</f>
        <v>4791</v>
      </c>
      <c r="S167" s="1">
        <f>IF(relatorio[[#This Row],[NFs Entrada - Winthor]]="Pendente",_xlfn.XLOOKUP(relatorio[[#This Row],[Número]],Relatório_CTE!A:A,Relatório_CTE!H:H,"Sem CTE")," ")</f>
        <v>45918</v>
      </c>
      <c r="T16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16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168" spans="1:21" x14ac:dyDescent="0.25">
      <c r="A168" t="s">
        <v>11</v>
      </c>
      <c r="B168" t="s">
        <v>46</v>
      </c>
      <c r="C168" t="s">
        <v>13</v>
      </c>
      <c r="D168">
        <v>509450</v>
      </c>
      <c r="E168" s="1">
        <v>45917</v>
      </c>
      <c r="F168">
        <v>2477.19</v>
      </c>
      <c r="G168" s="4" t="s">
        <v>144</v>
      </c>
      <c r="H168" t="s">
        <v>145</v>
      </c>
      <c r="I168" t="s">
        <v>146</v>
      </c>
      <c r="J168" s="1">
        <v>46548</v>
      </c>
      <c r="K168">
        <v>30</v>
      </c>
      <c r="L168" t="str">
        <f>_xlfn.XLOOKUP(relatorio[[#This Row],[Nome PJ Emitente]],De_Para!A:A,De_Para!C:C)</f>
        <v>3M</v>
      </c>
      <c r="M168" s="5" cm="1">
        <f t="array" aca="1" ref="M168" ca="1">IF(LEFT(G168&amp;"",1)="0",
IFERROR(
VALUE(MID(G168&amp;"",_xlfn.AGGREGATE(15,6,ROW(INDIRECT("1:"&amp;LEN(G168&amp;"")))/(MID(G168&amp;"",ROW(INDIRECT("1:"&amp;LEN(G168&amp;""))),1)&lt;&gt;"0"),1),999)),
MID(G168&amp;"",_xlfn.AGGREGATE(15,6,ROW(INDIRECT("1:"&amp;LEN(G168&amp;"")))/(MID(G168&amp;"",ROW(INDIRECT("1:"&amp;LEN(G168&amp;""))),1)&lt;&gt;"0"),1),999)
),
IFERROR(VALUE(G168),G168))</f>
        <v>7891040080939</v>
      </c>
      <c r="N168" t="str">
        <f>TEXT(relatorio[[#This Row],[Data Emissão]],"mmm")</f>
        <v>set</v>
      </c>
      <c r="O168" t="str">
        <f>_xlfn.XLOOKUP(relatorio[[#This Row],[Número]],relatorio_Entrada_NF!A:A,relatorio_Entrada_NF!A:A,"Pendente")</f>
        <v>Pendente</v>
      </c>
      <c r="P168" t="str">
        <f>_xlfn.XLOOKUP(relatorio[[#This Row],[Nome PJ Emitente]],Material!A:A,Material!B:B,"Medicamento")</f>
        <v>Material</v>
      </c>
      <c r="Q168">
        <f>IF(relatorio[[#This Row],[Natureza]]="Medicamento",_xlfn.XLOOKUP(relatorio[[#This Row],[EAN]],CadastroProd!U:U,CadastroProd!A:A," "),_xlfn.XLOOKUP(relatorio[[#This Row],['[Item'] Código]],CadastroProd!X:X,CadastroProd!A:A," "))</f>
        <v>2283</v>
      </c>
      <c r="R168">
        <f>IF(O168="Pendente",_xlfn.XLOOKUP(relatorio[[#This Row],[Número]],Relatório_CTE!A:A,Relatório_CTE!B:B,"Sem CTE")," ")</f>
        <v>4791</v>
      </c>
      <c r="S168" s="1">
        <f>IF(relatorio[[#This Row],[NFs Entrada - Winthor]]="Pendente",_xlfn.XLOOKUP(relatorio[[#This Row],[Número]],Relatório_CTE!A:A,Relatório_CTE!H:H,"Sem CTE")," ")</f>
        <v>45918</v>
      </c>
      <c r="T16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16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69" spans="1:21" x14ac:dyDescent="0.25">
      <c r="A169" t="s">
        <v>11</v>
      </c>
      <c r="B169" t="s">
        <v>46</v>
      </c>
      <c r="C169" t="s">
        <v>13</v>
      </c>
      <c r="D169">
        <v>509450</v>
      </c>
      <c r="E169" s="1">
        <v>45917</v>
      </c>
      <c r="F169">
        <v>2477.19</v>
      </c>
      <c r="G169" s="4" t="s">
        <v>319</v>
      </c>
      <c r="H169" t="s">
        <v>320</v>
      </c>
      <c r="I169" t="s">
        <v>321</v>
      </c>
      <c r="J169" s="1">
        <v>46400</v>
      </c>
      <c r="K169">
        <v>1</v>
      </c>
      <c r="L169" t="str">
        <f>_xlfn.XLOOKUP(relatorio[[#This Row],[Nome PJ Emitente]],De_Para!A:A,De_Para!C:C)</f>
        <v>3M</v>
      </c>
      <c r="M169" s="5" cm="1">
        <f t="array" aca="1" ref="M169" ca="1">IF(LEFT(G169&amp;"",1)="0",
IFERROR(
VALUE(MID(G169&amp;"",_xlfn.AGGREGATE(15,6,ROW(INDIRECT("1:"&amp;LEN(G169&amp;"")))/(MID(G169&amp;"",ROW(INDIRECT("1:"&amp;LEN(G169&amp;""))),1)&lt;&gt;"0"),1),999)),
MID(G169&amp;"",_xlfn.AGGREGATE(15,6,ROW(INDIRECT("1:"&amp;LEN(G169&amp;"")))/(MID(G169&amp;"",ROW(INDIRECT("1:"&amp;LEN(G169&amp;""))),1)&lt;&gt;"0"),1),999)
),
IFERROR(VALUE(G169),G169))</f>
        <v>7891040318735</v>
      </c>
      <c r="N169" t="str">
        <f>TEXT(relatorio[[#This Row],[Data Emissão]],"mmm")</f>
        <v>set</v>
      </c>
      <c r="O169" t="str">
        <f>_xlfn.XLOOKUP(relatorio[[#This Row],[Número]],relatorio_Entrada_NF!A:A,relatorio_Entrada_NF!A:A,"Pendente")</f>
        <v>Pendente</v>
      </c>
      <c r="P169" t="str">
        <f>_xlfn.XLOOKUP(relatorio[[#This Row],[Nome PJ Emitente]],Material!A:A,Material!B:B,"Medicamento")</f>
        <v>Material</v>
      </c>
      <c r="Q169">
        <f>IF(relatorio[[#This Row],[Natureza]]="Medicamento",_xlfn.XLOOKUP(relatorio[[#This Row],[EAN]],CadastroProd!U:U,CadastroProd!A:A," "),_xlfn.XLOOKUP(relatorio[[#This Row],['[Item'] Código]],CadastroProd!X:X,CadastroProd!A:A," "))</f>
        <v>2425</v>
      </c>
      <c r="R169">
        <f>IF(O169="Pendente",_xlfn.XLOOKUP(relatorio[[#This Row],[Número]],Relatório_CTE!A:A,Relatório_CTE!B:B,"Sem CTE")," ")</f>
        <v>4791</v>
      </c>
      <c r="S169" s="1">
        <f>IF(relatorio[[#This Row],[NFs Entrada - Winthor]]="Pendente",_xlfn.XLOOKUP(relatorio[[#This Row],[Número]],Relatório_CTE!A:A,Relatório_CTE!H:H,"Sem CTE")," ")</f>
        <v>45918</v>
      </c>
      <c r="T16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16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170" spans="1:21" x14ac:dyDescent="0.25">
      <c r="A170" t="s">
        <v>11</v>
      </c>
      <c r="B170" t="s">
        <v>46</v>
      </c>
      <c r="C170" t="s">
        <v>13</v>
      </c>
      <c r="D170">
        <v>509451</v>
      </c>
      <c r="E170" s="1">
        <v>45917</v>
      </c>
      <c r="F170">
        <v>141.12</v>
      </c>
      <c r="G170" s="4" t="s">
        <v>150</v>
      </c>
      <c r="H170" t="s">
        <v>151</v>
      </c>
      <c r="I170" t="s">
        <v>152</v>
      </c>
      <c r="J170" s="1">
        <v>46601</v>
      </c>
      <c r="K170">
        <v>24</v>
      </c>
      <c r="L170" t="str">
        <f>_xlfn.XLOOKUP(relatorio[[#This Row],[Nome PJ Emitente]],De_Para!A:A,De_Para!C:C)</f>
        <v>3M</v>
      </c>
      <c r="M170" s="5" cm="1">
        <f t="array" aca="1" ref="M170" ca="1">IF(LEFT(G170&amp;"",1)="0",
IFERROR(
VALUE(MID(G170&amp;"",_xlfn.AGGREGATE(15,6,ROW(INDIRECT("1:"&amp;LEN(G170&amp;"")))/(MID(G170&amp;"",ROW(INDIRECT("1:"&amp;LEN(G170&amp;""))),1)&lt;&gt;"0"),1),999)),
MID(G170&amp;"",_xlfn.AGGREGATE(15,6,ROW(INDIRECT("1:"&amp;LEN(G170&amp;"")))/(MID(G170&amp;"",ROW(INDIRECT("1:"&amp;LEN(G170&amp;""))),1)&lt;&gt;"0"),1),999)
),
IFERROR(VALUE(G170),G170))</f>
        <v>7891040300181</v>
      </c>
      <c r="N170" t="str">
        <f>TEXT(relatorio[[#This Row],[Data Emissão]],"mmm")</f>
        <v>set</v>
      </c>
      <c r="O170" t="str">
        <f>_xlfn.XLOOKUP(relatorio[[#This Row],[Número]],relatorio_Entrada_NF!A:A,relatorio_Entrada_NF!A:A,"Pendente")</f>
        <v>Pendente</v>
      </c>
      <c r="P170" t="str">
        <f>_xlfn.XLOOKUP(relatorio[[#This Row],[Nome PJ Emitente]],Material!A:A,Material!B:B,"Medicamento")</f>
        <v>Material</v>
      </c>
      <c r="Q170">
        <f>IF(relatorio[[#This Row],[Natureza]]="Medicamento",_xlfn.XLOOKUP(relatorio[[#This Row],[EAN]],CadastroProd!U:U,CadastroProd!A:A," "),_xlfn.XLOOKUP(relatorio[[#This Row],['[Item'] Código]],CadastroProd!X:X,CadastroProd!A:A," "))</f>
        <v>2288</v>
      </c>
      <c r="R170">
        <f>IF(O170="Pendente",_xlfn.XLOOKUP(relatorio[[#This Row],[Número]],Relatório_CTE!A:A,Relatório_CTE!B:B,"Sem CTE")," ")</f>
        <v>4791</v>
      </c>
      <c r="S170" s="1">
        <f>IF(relatorio[[#This Row],[NFs Entrada - Winthor]]="Pendente",_xlfn.XLOOKUP(relatorio[[#This Row],[Número]],Relatório_CTE!A:A,Relatório_CTE!H:H,"Sem CTE")," ")</f>
        <v>45918</v>
      </c>
      <c r="T17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17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171" spans="1:21" x14ac:dyDescent="0.25">
      <c r="A171" t="s">
        <v>11</v>
      </c>
      <c r="B171" t="s">
        <v>46</v>
      </c>
      <c r="C171" t="s">
        <v>13</v>
      </c>
      <c r="D171">
        <v>509452</v>
      </c>
      <c r="E171" s="1">
        <v>45917</v>
      </c>
      <c r="F171">
        <v>13629.35</v>
      </c>
      <c r="G171" s="4" t="s">
        <v>322</v>
      </c>
      <c r="H171" t="s">
        <v>323</v>
      </c>
      <c r="I171" t="s">
        <v>324</v>
      </c>
      <c r="J171" s="1">
        <v>46617</v>
      </c>
      <c r="K171">
        <v>27</v>
      </c>
      <c r="L171" t="str">
        <f>_xlfn.XLOOKUP(relatorio[[#This Row],[Nome PJ Emitente]],De_Para!A:A,De_Para!C:C)</f>
        <v>3M</v>
      </c>
      <c r="M171" s="5" cm="1">
        <f t="array" aca="1" ref="M171" ca="1">IF(LEFT(G171&amp;"",1)="0",
IFERROR(
VALUE(MID(G171&amp;"",_xlfn.AGGREGATE(15,6,ROW(INDIRECT("1:"&amp;LEN(G171&amp;"")))/(MID(G171&amp;"",ROW(INDIRECT("1:"&amp;LEN(G171&amp;""))),1)&lt;&gt;"0"),1),999)),
MID(G171&amp;"",_xlfn.AGGREGATE(15,6,ROW(INDIRECT("1:"&amp;LEN(G171&amp;"")))/(MID(G171&amp;"",ROW(INDIRECT("1:"&amp;LEN(G171&amp;""))),1)&lt;&gt;"0"),1),999)
),
IFERROR(VALUE(G171),G171))</f>
        <v>7891040326679</v>
      </c>
      <c r="N171" t="str">
        <f>TEXT(relatorio[[#This Row],[Data Emissão]],"mmm")</f>
        <v>set</v>
      </c>
      <c r="O171" t="str">
        <f>_xlfn.XLOOKUP(relatorio[[#This Row],[Número]],relatorio_Entrada_NF!A:A,relatorio_Entrada_NF!A:A,"Pendente")</f>
        <v>Pendente</v>
      </c>
      <c r="P171" t="str">
        <f>_xlfn.XLOOKUP(relatorio[[#This Row],[Nome PJ Emitente]],Material!A:A,Material!B:B,"Medicamento")</f>
        <v>Material</v>
      </c>
      <c r="Q171">
        <f>IF(relatorio[[#This Row],[Natureza]]="Medicamento",_xlfn.XLOOKUP(relatorio[[#This Row],[EAN]],CadastroProd!U:U,CadastroProd!A:A," "),_xlfn.XLOOKUP(relatorio[[#This Row],['[Item'] Código]],CadastroProd!X:X,CadastroProd!A:A," "))</f>
        <v>2323</v>
      </c>
      <c r="R171">
        <f>IF(O171="Pendente",_xlfn.XLOOKUP(relatorio[[#This Row],[Número]],Relatório_CTE!A:A,Relatório_CTE!B:B,"Sem CTE")," ")</f>
        <v>4791</v>
      </c>
      <c r="S171" s="1">
        <f>IF(relatorio[[#This Row],[NFs Entrada - Winthor]]="Pendente",_xlfn.XLOOKUP(relatorio[[#This Row],[Número]],Relatório_CTE!A:A,Relatório_CTE!H:H,"Sem CTE")," ")</f>
        <v>45918</v>
      </c>
      <c r="T17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17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72" spans="1:21" x14ac:dyDescent="0.25">
      <c r="A172" t="s">
        <v>11</v>
      </c>
      <c r="B172" t="s">
        <v>46</v>
      </c>
      <c r="C172" t="s">
        <v>13</v>
      </c>
      <c r="D172">
        <v>509452</v>
      </c>
      <c r="E172" s="1">
        <v>45917</v>
      </c>
      <c r="F172">
        <v>13629.35</v>
      </c>
      <c r="G172" s="4" t="s">
        <v>319</v>
      </c>
      <c r="H172" t="s">
        <v>320</v>
      </c>
      <c r="I172" t="s">
        <v>321</v>
      </c>
      <c r="J172" s="1">
        <v>46400</v>
      </c>
      <c r="K172">
        <v>7</v>
      </c>
      <c r="L172" t="str">
        <f>_xlfn.XLOOKUP(relatorio[[#This Row],[Nome PJ Emitente]],De_Para!A:A,De_Para!C:C)</f>
        <v>3M</v>
      </c>
      <c r="M172" s="5" cm="1">
        <f t="array" aca="1" ref="M172" ca="1">IF(LEFT(G172&amp;"",1)="0",
IFERROR(
VALUE(MID(G172&amp;"",_xlfn.AGGREGATE(15,6,ROW(INDIRECT("1:"&amp;LEN(G172&amp;"")))/(MID(G172&amp;"",ROW(INDIRECT("1:"&amp;LEN(G172&amp;""))),1)&lt;&gt;"0"),1),999)),
MID(G172&amp;"",_xlfn.AGGREGATE(15,6,ROW(INDIRECT("1:"&amp;LEN(G172&amp;"")))/(MID(G172&amp;"",ROW(INDIRECT("1:"&amp;LEN(G172&amp;""))),1)&lt;&gt;"0"),1),999)
),
IFERROR(VALUE(G172),G172))</f>
        <v>7891040318735</v>
      </c>
      <c r="N172" t="str">
        <f>TEXT(relatorio[[#This Row],[Data Emissão]],"mmm")</f>
        <v>set</v>
      </c>
      <c r="O172" t="str">
        <f>_xlfn.XLOOKUP(relatorio[[#This Row],[Número]],relatorio_Entrada_NF!A:A,relatorio_Entrada_NF!A:A,"Pendente")</f>
        <v>Pendente</v>
      </c>
      <c r="P172" t="str">
        <f>_xlfn.XLOOKUP(relatorio[[#This Row],[Nome PJ Emitente]],Material!A:A,Material!B:B,"Medicamento")</f>
        <v>Material</v>
      </c>
      <c r="Q172">
        <f>IF(relatorio[[#This Row],[Natureza]]="Medicamento",_xlfn.XLOOKUP(relatorio[[#This Row],[EAN]],CadastroProd!U:U,CadastroProd!A:A," "),_xlfn.XLOOKUP(relatorio[[#This Row],['[Item'] Código]],CadastroProd!X:X,CadastroProd!A:A," "))</f>
        <v>2425</v>
      </c>
      <c r="R172">
        <f>IF(O172="Pendente",_xlfn.XLOOKUP(relatorio[[#This Row],[Número]],Relatório_CTE!A:A,Relatório_CTE!B:B,"Sem CTE")," ")</f>
        <v>4791</v>
      </c>
      <c r="S172" s="1">
        <f>IF(relatorio[[#This Row],[NFs Entrada - Winthor]]="Pendente",_xlfn.XLOOKUP(relatorio[[#This Row],[Número]],Relatório_CTE!A:A,Relatório_CTE!H:H,"Sem CTE")," ")</f>
        <v>45918</v>
      </c>
      <c r="T17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17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173" spans="1:21" x14ac:dyDescent="0.25">
      <c r="A173" t="s">
        <v>11</v>
      </c>
      <c r="B173" t="s">
        <v>46</v>
      </c>
      <c r="C173" t="s">
        <v>13</v>
      </c>
      <c r="D173">
        <v>509453</v>
      </c>
      <c r="E173" s="1">
        <v>45917</v>
      </c>
      <c r="F173">
        <v>282.24</v>
      </c>
      <c r="G173" s="4" t="s">
        <v>150</v>
      </c>
      <c r="H173" t="s">
        <v>151</v>
      </c>
      <c r="I173" t="s">
        <v>152</v>
      </c>
      <c r="J173" s="1">
        <v>46601</v>
      </c>
      <c r="K173">
        <v>48</v>
      </c>
      <c r="L173" t="str">
        <f>_xlfn.XLOOKUP(relatorio[[#This Row],[Nome PJ Emitente]],De_Para!A:A,De_Para!C:C)</f>
        <v>3M</v>
      </c>
      <c r="M173" s="5" cm="1">
        <f t="array" aca="1" ref="M173" ca="1">IF(LEFT(G173&amp;"",1)="0",
IFERROR(
VALUE(MID(G173&amp;"",_xlfn.AGGREGATE(15,6,ROW(INDIRECT("1:"&amp;LEN(G173&amp;"")))/(MID(G173&amp;"",ROW(INDIRECT("1:"&amp;LEN(G173&amp;""))),1)&lt;&gt;"0"),1),999)),
MID(G173&amp;"",_xlfn.AGGREGATE(15,6,ROW(INDIRECT("1:"&amp;LEN(G173&amp;"")))/(MID(G173&amp;"",ROW(INDIRECT("1:"&amp;LEN(G173&amp;""))),1)&lt;&gt;"0"),1),999)
),
IFERROR(VALUE(G173),G173))</f>
        <v>7891040300181</v>
      </c>
      <c r="N173" t="str">
        <f>TEXT(relatorio[[#This Row],[Data Emissão]],"mmm")</f>
        <v>set</v>
      </c>
      <c r="O173" t="str">
        <f>_xlfn.XLOOKUP(relatorio[[#This Row],[Número]],relatorio_Entrada_NF!A:A,relatorio_Entrada_NF!A:A,"Pendente")</f>
        <v>Pendente</v>
      </c>
      <c r="P173" t="str">
        <f>_xlfn.XLOOKUP(relatorio[[#This Row],[Nome PJ Emitente]],Material!A:A,Material!B:B,"Medicamento")</f>
        <v>Material</v>
      </c>
      <c r="Q173">
        <f>IF(relatorio[[#This Row],[Natureza]]="Medicamento",_xlfn.XLOOKUP(relatorio[[#This Row],[EAN]],CadastroProd!U:U,CadastroProd!A:A," "),_xlfn.XLOOKUP(relatorio[[#This Row],['[Item'] Código]],CadastroProd!X:X,CadastroProd!A:A," "))</f>
        <v>2288</v>
      </c>
      <c r="R173">
        <f>IF(O173="Pendente",_xlfn.XLOOKUP(relatorio[[#This Row],[Número]],Relatório_CTE!A:A,Relatório_CTE!B:B,"Sem CTE")," ")</f>
        <v>4791</v>
      </c>
      <c r="S173" s="1">
        <f>IF(relatorio[[#This Row],[NFs Entrada - Winthor]]="Pendente",_xlfn.XLOOKUP(relatorio[[#This Row],[Número]],Relatório_CTE!A:A,Relatório_CTE!H:H,"Sem CTE")," ")</f>
        <v>45918</v>
      </c>
      <c r="T17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17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174" spans="1:21" x14ac:dyDescent="0.25">
      <c r="A174" t="s">
        <v>11</v>
      </c>
      <c r="B174" t="s">
        <v>46</v>
      </c>
      <c r="C174" t="s">
        <v>13</v>
      </c>
      <c r="D174">
        <v>509454</v>
      </c>
      <c r="E174" s="1">
        <v>45917</v>
      </c>
      <c r="F174">
        <v>7763.32</v>
      </c>
      <c r="G174" s="4" t="s">
        <v>147</v>
      </c>
      <c r="H174" t="s">
        <v>148</v>
      </c>
      <c r="I174" t="s">
        <v>149</v>
      </c>
      <c r="J174" s="1">
        <v>46407</v>
      </c>
      <c r="K174">
        <v>7</v>
      </c>
      <c r="L174" t="str">
        <f>_xlfn.XLOOKUP(relatorio[[#This Row],[Nome PJ Emitente]],De_Para!A:A,De_Para!C:C)</f>
        <v>3M</v>
      </c>
      <c r="M174" s="5" cm="1">
        <f t="array" aca="1" ref="M174" ca="1">IF(LEFT(G174&amp;"",1)="0",
IFERROR(
VALUE(MID(G174&amp;"",_xlfn.AGGREGATE(15,6,ROW(INDIRECT("1:"&amp;LEN(G174&amp;"")))/(MID(G174&amp;"",ROW(INDIRECT("1:"&amp;LEN(G174&amp;""))),1)&lt;&gt;"0"),1),999)),
MID(G174&amp;"",_xlfn.AGGREGATE(15,6,ROW(INDIRECT("1:"&amp;LEN(G174&amp;"")))/(MID(G174&amp;"",ROW(INDIRECT("1:"&amp;LEN(G174&amp;""))),1)&lt;&gt;"0"),1),999)
),
IFERROR(VALUE(G174),G174))</f>
        <v>7891040326686</v>
      </c>
      <c r="N174" t="str">
        <f>TEXT(relatorio[[#This Row],[Data Emissão]],"mmm")</f>
        <v>set</v>
      </c>
      <c r="O174" t="str">
        <f>_xlfn.XLOOKUP(relatorio[[#This Row],[Número]],relatorio_Entrada_NF!A:A,relatorio_Entrada_NF!A:A,"Pendente")</f>
        <v>Pendente</v>
      </c>
      <c r="P174" t="str">
        <f>_xlfn.XLOOKUP(relatorio[[#This Row],[Nome PJ Emitente]],Material!A:A,Material!B:B,"Medicamento")</f>
        <v>Material</v>
      </c>
      <c r="Q174">
        <f>IF(relatorio[[#This Row],[Natureza]]="Medicamento",_xlfn.XLOOKUP(relatorio[[#This Row],[EAN]],CadastroProd!U:U,CadastroProd!A:A," "),_xlfn.XLOOKUP(relatorio[[#This Row],['[Item'] Código]],CadastroProd!X:X,CadastroProd!A:A," "))</f>
        <v>2320</v>
      </c>
      <c r="R174">
        <f>IF(O174="Pendente",_xlfn.XLOOKUP(relatorio[[#This Row],[Número]],Relatório_CTE!A:A,Relatório_CTE!B:B,"Sem CTE")," ")</f>
        <v>4791</v>
      </c>
      <c r="S174" s="1">
        <f>IF(relatorio[[#This Row],[NFs Entrada - Winthor]]="Pendente",_xlfn.XLOOKUP(relatorio[[#This Row],[Número]],Relatório_CTE!A:A,Relatório_CTE!H:H,"Sem CTE")," ")</f>
        <v>45918</v>
      </c>
      <c r="T17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17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75" spans="1:21" x14ac:dyDescent="0.25">
      <c r="A175" t="s">
        <v>11</v>
      </c>
      <c r="B175" t="s">
        <v>46</v>
      </c>
      <c r="C175" t="s">
        <v>13</v>
      </c>
      <c r="D175">
        <v>509454</v>
      </c>
      <c r="E175" s="1">
        <v>45917</v>
      </c>
      <c r="F175">
        <v>7763.32</v>
      </c>
      <c r="G175" s="4" t="s">
        <v>322</v>
      </c>
      <c r="H175" t="s">
        <v>323</v>
      </c>
      <c r="I175" t="s">
        <v>324</v>
      </c>
      <c r="J175" s="1">
        <v>46617</v>
      </c>
      <c r="K175">
        <v>9</v>
      </c>
      <c r="L175" t="str">
        <f>_xlfn.XLOOKUP(relatorio[[#This Row],[Nome PJ Emitente]],De_Para!A:A,De_Para!C:C)</f>
        <v>3M</v>
      </c>
      <c r="M175" s="5" cm="1">
        <f t="array" aca="1" ref="M175" ca="1">IF(LEFT(G175&amp;"",1)="0",
IFERROR(
VALUE(MID(G175&amp;"",_xlfn.AGGREGATE(15,6,ROW(INDIRECT("1:"&amp;LEN(G175&amp;"")))/(MID(G175&amp;"",ROW(INDIRECT("1:"&amp;LEN(G175&amp;""))),1)&lt;&gt;"0"),1),999)),
MID(G175&amp;"",_xlfn.AGGREGATE(15,6,ROW(INDIRECT("1:"&amp;LEN(G175&amp;"")))/(MID(G175&amp;"",ROW(INDIRECT("1:"&amp;LEN(G175&amp;""))),1)&lt;&gt;"0"),1),999)
),
IFERROR(VALUE(G175),G175))</f>
        <v>7891040326679</v>
      </c>
      <c r="N175" t="str">
        <f>TEXT(relatorio[[#This Row],[Data Emissão]],"mmm")</f>
        <v>set</v>
      </c>
      <c r="O175" t="str">
        <f>_xlfn.XLOOKUP(relatorio[[#This Row],[Número]],relatorio_Entrada_NF!A:A,relatorio_Entrada_NF!A:A,"Pendente")</f>
        <v>Pendente</v>
      </c>
      <c r="P175" t="str">
        <f>_xlfn.XLOOKUP(relatorio[[#This Row],[Nome PJ Emitente]],Material!A:A,Material!B:B,"Medicamento")</f>
        <v>Material</v>
      </c>
      <c r="Q175">
        <f>IF(relatorio[[#This Row],[Natureza]]="Medicamento",_xlfn.XLOOKUP(relatorio[[#This Row],[EAN]],CadastroProd!U:U,CadastroProd!A:A," "),_xlfn.XLOOKUP(relatorio[[#This Row],['[Item'] Código]],CadastroProd!X:X,CadastroProd!A:A," "))</f>
        <v>2323</v>
      </c>
      <c r="R175">
        <f>IF(O175="Pendente",_xlfn.XLOOKUP(relatorio[[#This Row],[Número]],Relatório_CTE!A:A,Relatório_CTE!B:B,"Sem CTE")," ")</f>
        <v>4791</v>
      </c>
      <c r="S175" s="1">
        <f>IF(relatorio[[#This Row],[NFs Entrada - Winthor]]="Pendente",_xlfn.XLOOKUP(relatorio[[#This Row],[Número]],Relatório_CTE!A:A,Relatório_CTE!H:H,"Sem CTE")," ")</f>
        <v>45918</v>
      </c>
      <c r="T17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17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76" spans="1:21" x14ac:dyDescent="0.25">
      <c r="A176" t="s">
        <v>11</v>
      </c>
      <c r="B176" t="s">
        <v>46</v>
      </c>
      <c r="C176" t="s">
        <v>13</v>
      </c>
      <c r="D176">
        <v>509455</v>
      </c>
      <c r="E176" s="1">
        <v>45917</v>
      </c>
      <c r="F176">
        <v>24029.75</v>
      </c>
      <c r="G176" s="4" t="s">
        <v>144</v>
      </c>
      <c r="H176" t="s">
        <v>145</v>
      </c>
      <c r="I176" t="s">
        <v>146</v>
      </c>
      <c r="J176" s="1">
        <v>46548</v>
      </c>
      <c r="K176">
        <v>120</v>
      </c>
      <c r="L176" t="str">
        <f>_xlfn.XLOOKUP(relatorio[[#This Row],[Nome PJ Emitente]],De_Para!A:A,De_Para!C:C)</f>
        <v>3M</v>
      </c>
      <c r="M176" s="5" cm="1">
        <f t="array" aca="1" ref="M176" ca="1">IF(LEFT(G176&amp;"",1)="0",
IFERROR(
VALUE(MID(G176&amp;"",_xlfn.AGGREGATE(15,6,ROW(INDIRECT("1:"&amp;LEN(G176&amp;"")))/(MID(G176&amp;"",ROW(INDIRECT("1:"&amp;LEN(G176&amp;""))),1)&lt;&gt;"0"),1),999)),
MID(G176&amp;"",_xlfn.AGGREGATE(15,6,ROW(INDIRECT("1:"&amp;LEN(G176&amp;"")))/(MID(G176&amp;"",ROW(INDIRECT("1:"&amp;LEN(G176&amp;""))),1)&lt;&gt;"0"),1),999)
),
IFERROR(VALUE(G176),G176))</f>
        <v>7891040080939</v>
      </c>
      <c r="N176" t="str">
        <f>TEXT(relatorio[[#This Row],[Data Emissão]],"mmm")</f>
        <v>set</v>
      </c>
      <c r="O176" t="str">
        <f>_xlfn.XLOOKUP(relatorio[[#This Row],[Número]],relatorio_Entrada_NF!A:A,relatorio_Entrada_NF!A:A,"Pendente")</f>
        <v>Pendente</v>
      </c>
      <c r="P176" t="str">
        <f>_xlfn.XLOOKUP(relatorio[[#This Row],[Nome PJ Emitente]],Material!A:A,Material!B:B,"Medicamento")</f>
        <v>Material</v>
      </c>
      <c r="Q176">
        <f>IF(relatorio[[#This Row],[Natureza]]="Medicamento",_xlfn.XLOOKUP(relatorio[[#This Row],[EAN]],CadastroProd!U:U,CadastroProd!A:A," "),_xlfn.XLOOKUP(relatorio[[#This Row],['[Item'] Código]],CadastroProd!X:X,CadastroProd!A:A," "))</f>
        <v>2283</v>
      </c>
      <c r="R176">
        <f>IF(O176="Pendente",_xlfn.XLOOKUP(relatorio[[#This Row],[Número]],Relatório_CTE!A:A,Relatório_CTE!B:B,"Sem CTE")," ")</f>
        <v>4791</v>
      </c>
      <c r="S176" s="1">
        <f>IF(relatorio[[#This Row],[NFs Entrada - Winthor]]="Pendente",_xlfn.XLOOKUP(relatorio[[#This Row],[Número]],Relatório_CTE!A:A,Relatório_CTE!H:H,"Sem CTE")," ")</f>
        <v>45918</v>
      </c>
      <c r="T17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17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77" spans="1:21" x14ac:dyDescent="0.25">
      <c r="A177" t="s">
        <v>11</v>
      </c>
      <c r="B177" t="s">
        <v>46</v>
      </c>
      <c r="C177" t="s">
        <v>13</v>
      </c>
      <c r="D177">
        <v>509455</v>
      </c>
      <c r="E177" s="1">
        <v>45917</v>
      </c>
      <c r="F177">
        <v>24029.75</v>
      </c>
      <c r="G177" s="4" t="s">
        <v>328</v>
      </c>
      <c r="H177" t="s">
        <v>329</v>
      </c>
      <c r="I177" t="s">
        <v>330</v>
      </c>
      <c r="J177" s="1">
        <v>46935</v>
      </c>
      <c r="K177">
        <v>5</v>
      </c>
      <c r="L177" t="str">
        <f>_xlfn.XLOOKUP(relatorio[[#This Row],[Nome PJ Emitente]],De_Para!A:A,De_Para!C:C)</f>
        <v>3M</v>
      </c>
      <c r="M177" s="5" cm="1">
        <f t="array" aca="1" ref="M177" ca="1">IF(LEFT(G177&amp;"",1)="0",
IFERROR(
VALUE(MID(G177&amp;"",_xlfn.AGGREGATE(15,6,ROW(INDIRECT("1:"&amp;LEN(G177&amp;"")))/(MID(G177&amp;"",ROW(INDIRECT("1:"&amp;LEN(G177&amp;""))),1)&lt;&gt;"0"),1),999)),
MID(G177&amp;"",_xlfn.AGGREGATE(15,6,ROW(INDIRECT("1:"&amp;LEN(G177&amp;"")))/(MID(G177&amp;"",ROW(INDIRECT("1:"&amp;LEN(G177&amp;""))),1)&lt;&gt;"0"),1),999)
),
IFERROR(VALUE(G177),G177))</f>
        <v>7891040342150</v>
      </c>
      <c r="N177" t="str">
        <f>TEXT(relatorio[[#This Row],[Data Emissão]],"mmm")</f>
        <v>set</v>
      </c>
      <c r="O177" t="str">
        <f>_xlfn.XLOOKUP(relatorio[[#This Row],[Número]],relatorio_Entrada_NF!A:A,relatorio_Entrada_NF!A:A,"Pendente")</f>
        <v>Pendente</v>
      </c>
      <c r="P177" t="str">
        <f>_xlfn.XLOOKUP(relatorio[[#This Row],[Nome PJ Emitente]],Material!A:A,Material!B:B,"Medicamento")</f>
        <v>Material</v>
      </c>
      <c r="Q177">
        <f>IF(relatorio[[#This Row],[Natureza]]="Medicamento",_xlfn.XLOOKUP(relatorio[[#This Row],[EAN]],CadastroProd!U:U,CadastroProd!A:A," "),_xlfn.XLOOKUP(relatorio[[#This Row],['[Item'] Código]],CadastroProd!X:X,CadastroProd!A:A," "))</f>
        <v>2295</v>
      </c>
      <c r="R177">
        <f>IF(O177="Pendente",_xlfn.XLOOKUP(relatorio[[#This Row],[Número]],Relatório_CTE!A:A,Relatório_CTE!B:B,"Sem CTE")," ")</f>
        <v>4791</v>
      </c>
      <c r="S177" s="1">
        <f>IF(relatorio[[#This Row],[NFs Entrada - Winthor]]="Pendente",_xlfn.XLOOKUP(relatorio[[#This Row],[Número]],Relatório_CTE!A:A,Relatório_CTE!H:H,"Sem CTE")," ")</f>
        <v>45918</v>
      </c>
      <c r="T17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17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178" spans="1:21" x14ac:dyDescent="0.25">
      <c r="A178" t="s">
        <v>11</v>
      </c>
      <c r="B178" t="s">
        <v>46</v>
      </c>
      <c r="C178" t="s">
        <v>13</v>
      </c>
      <c r="D178">
        <v>509455</v>
      </c>
      <c r="E178" s="1">
        <v>45917</v>
      </c>
      <c r="F178">
        <v>24029.75</v>
      </c>
      <c r="G178" s="4" t="s">
        <v>319</v>
      </c>
      <c r="H178" t="s">
        <v>320</v>
      </c>
      <c r="I178" t="s">
        <v>321</v>
      </c>
      <c r="J178" s="1">
        <v>46373</v>
      </c>
      <c r="K178">
        <v>10</v>
      </c>
      <c r="L178" t="str">
        <f>_xlfn.XLOOKUP(relatorio[[#This Row],[Nome PJ Emitente]],De_Para!A:A,De_Para!C:C)</f>
        <v>3M</v>
      </c>
      <c r="M178" s="5" cm="1">
        <f t="array" aca="1" ref="M178" ca="1">IF(LEFT(G178&amp;"",1)="0",
IFERROR(
VALUE(MID(G178&amp;"",_xlfn.AGGREGATE(15,6,ROW(INDIRECT("1:"&amp;LEN(G178&amp;"")))/(MID(G178&amp;"",ROW(INDIRECT("1:"&amp;LEN(G178&amp;""))),1)&lt;&gt;"0"),1),999)),
MID(G178&amp;"",_xlfn.AGGREGATE(15,6,ROW(INDIRECT("1:"&amp;LEN(G178&amp;"")))/(MID(G178&amp;"",ROW(INDIRECT("1:"&amp;LEN(G178&amp;""))),1)&lt;&gt;"0"),1),999)
),
IFERROR(VALUE(G178),G178))</f>
        <v>7891040318735</v>
      </c>
      <c r="N178" t="str">
        <f>TEXT(relatorio[[#This Row],[Data Emissão]],"mmm")</f>
        <v>set</v>
      </c>
      <c r="O178" t="str">
        <f>_xlfn.XLOOKUP(relatorio[[#This Row],[Número]],relatorio_Entrada_NF!A:A,relatorio_Entrada_NF!A:A,"Pendente")</f>
        <v>Pendente</v>
      </c>
      <c r="P178" t="str">
        <f>_xlfn.XLOOKUP(relatorio[[#This Row],[Nome PJ Emitente]],Material!A:A,Material!B:B,"Medicamento")</f>
        <v>Material</v>
      </c>
      <c r="Q178">
        <f>IF(relatorio[[#This Row],[Natureza]]="Medicamento",_xlfn.XLOOKUP(relatorio[[#This Row],[EAN]],CadastroProd!U:U,CadastroProd!A:A," "),_xlfn.XLOOKUP(relatorio[[#This Row],['[Item'] Código]],CadastroProd!X:X,CadastroProd!A:A," "))</f>
        <v>2425</v>
      </c>
      <c r="R178">
        <f>IF(O178="Pendente",_xlfn.XLOOKUP(relatorio[[#This Row],[Número]],Relatório_CTE!A:A,Relatório_CTE!B:B,"Sem CTE")," ")</f>
        <v>4791</v>
      </c>
      <c r="S178" s="1">
        <f>IF(relatorio[[#This Row],[NFs Entrada - Winthor]]="Pendente",_xlfn.XLOOKUP(relatorio[[#This Row],[Número]],Relatório_CTE!A:A,Relatório_CTE!H:H,"Sem CTE")," ")</f>
        <v>45918</v>
      </c>
      <c r="T17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17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179" spans="1:21" x14ac:dyDescent="0.25">
      <c r="A179" t="s">
        <v>11</v>
      </c>
      <c r="B179" t="s">
        <v>46</v>
      </c>
      <c r="C179" t="s">
        <v>13</v>
      </c>
      <c r="D179">
        <v>509456</v>
      </c>
      <c r="E179" s="1">
        <v>45917</v>
      </c>
      <c r="F179">
        <v>423.36</v>
      </c>
      <c r="G179" s="4" t="s">
        <v>150</v>
      </c>
      <c r="H179" t="s">
        <v>151</v>
      </c>
      <c r="I179" t="s">
        <v>152</v>
      </c>
      <c r="J179" s="1">
        <v>46601</v>
      </c>
      <c r="K179">
        <v>72</v>
      </c>
      <c r="L179" t="str">
        <f>_xlfn.XLOOKUP(relatorio[[#This Row],[Nome PJ Emitente]],De_Para!A:A,De_Para!C:C)</f>
        <v>3M</v>
      </c>
      <c r="M179" s="5" cm="1">
        <f t="array" aca="1" ref="M179" ca="1">IF(LEFT(G179&amp;"",1)="0",
IFERROR(
VALUE(MID(G179&amp;"",_xlfn.AGGREGATE(15,6,ROW(INDIRECT("1:"&amp;LEN(G179&amp;"")))/(MID(G179&amp;"",ROW(INDIRECT("1:"&amp;LEN(G179&amp;""))),1)&lt;&gt;"0"),1),999)),
MID(G179&amp;"",_xlfn.AGGREGATE(15,6,ROW(INDIRECT("1:"&amp;LEN(G179&amp;"")))/(MID(G179&amp;"",ROW(INDIRECT("1:"&amp;LEN(G179&amp;""))),1)&lt;&gt;"0"),1),999)
),
IFERROR(VALUE(G179),G179))</f>
        <v>7891040300181</v>
      </c>
      <c r="N179" t="str">
        <f>TEXT(relatorio[[#This Row],[Data Emissão]],"mmm")</f>
        <v>set</v>
      </c>
      <c r="O179" t="str">
        <f>_xlfn.XLOOKUP(relatorio[[#This Row],[Número]],relatorio_Entrada_NF!A:A,relatorio_Entrada_NF!A:A,"Pendente")</f>
        <v>Pendente</v>
      </c>
      <c r="P179" t="str">
        <f>_xlfn.XLOOKUP(relatorio[[#This Row],[Nome PJ Emitente]],Material!A:A,Material!B:B,"Medicamento")</f>
        <v>Material</v>
      </c>
      <c r="Q179">
        <f>IF(relatorio[[#This Row],[Natureza]]="Medicamento",_xlfn.XLOOKUP(relatorio[[#This Row],[EAN]],CadastroProd!U:U,CadastroProd!A:A," "),_xlfn.XLOOKUP(relatorio[[#This Row],['[Item'] Código]],CadastroProd!X:X,CadastroProd!A:A," "))</f>
        <v>2288</v>
      </c>
      <c r="R179">
        <f>IF(O179="Pendente",_xlfn.XLOOKUP(relatorio[[#This Row],[Número]],Relatório_CTE!A:A,Relatório_CTE!B:B,"Sem CTE")," ")</f>
        <v>4791</v>
      </c>
      <c r="S179" s="1">
        <f>IF(relatorio[[#This Row],[NFs Entrada - Winthor]]="Pendente",_xlfn.XLOOKUP(relatorio[[#This Row],[Número]],Relatório_CTE!A:A,Relatório_CTE!H:H,"Sem CTE")," ")</f>
        <v>45918</v>
      </c>
      <c r="T17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17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180" spans="1:21" x14ac:dyDescent="0.25">
      <c r="A180" t="s">
        <v>11</v>
      </c>
      <c r="B180" t="s">
        <v>46</v>
      </c>
      <c r="C180" t="s">
        <v>13</v>
      </c>
      <c r="D180">
        <v>509457</v>
      </c>
      <c r="E180" s="1">
        <v>45917</v>
      </c>
      <c r="F180">
        <v>1053.82</v>
      </c>
      <c r="G180" s="4" t="s">
        <v>147</v>
      </c>
      <c r="H180" t="s">
        <v>148</v>
      </c>
      <c r="I180" t="s">
        <v>149</v>
      </c>
      <c r="J180" s="1">
        <v>46407</v>
      </c>
      <c r="K180">
        <v>2</v>
      </c>
      <c r="L180" t="str">
        <f>_xlfn.XLOOKUP(relatorio[[#This Row],[Nome PJ Emitente]],De_Para!A:A,De_Para!C:C)</f>
        <v>3M</v>
      </c>
      <c r="M180" s="5" cm="1">
        <f t="array" aca="1" ref="M180" ca="1">IF(LEFT(G180&amp;"",1)="0",
IFERROR(
VALUE(MID(G180&amp;"",_xlfn.AGGREGATE(15,6,ROW(INDIRECT("1:"&amp;LEN(G180&amp;"")))/(MID(G180&amp;"",ROW(INDIRECT("1:"&amp;LEN(G180&amp;""))),1)&lt;&gt;"0"),1),999)),
MID(G180&amp;"",_xlfn.AGGREGATE(15,6,ROW(INDIRECT("1:"&amp;LEN(G180&amp;"")))/(MID(G180&amp;"",ROW(INDIRECT("1:"&amp;LEN(G180&amp;""))),1)&lt;&gt;"0"),1),999)
),
IFERROR(VALUE(G180),G180))</f>
        <v>7891040326686</v>
      </c>
      <c r="N180" t="str">
        <f>TEXT(relatorio[[#This Row],[Data Emissão]],"mmm")</f>
        <v>set</v>
      </c>
      <c r="O180" t="str">
        <f>_xlfn.XLOOKUP(relatorio[[#This Row],[Número]],relatorio_Entrada_NF!A:A,relatorio_Entrada_NF!A:A,"Pendente")</f>
        <v>Pendente</v>
      </c>
      <c r="P180" t="str">
        <f>_xlfn.XLOOKUP(relatorio[[#This Row],[Nome PJ Emitente]],Material!A:A,Material!B:B,"Medicamento")</f>
        <v>Material</v>
      </c>
      <c r="Q180">
        <f>IF(relatorio[[#This Row],[Natureza]]="Medicamento",_xlfn.XLOOKUP(relatorio[[#This Row],[EAN]],CadastroProd!U:U,CadastroProd!A:A," "),_xlfn.XLOOKUP(relatorio[[#This Row],['[Item'] Código]],CadastroProd!X:X,CadastroProd!A:A," "))</f>
        <v>2320</v>
      </c>
      <c r="R180">
        <f>IF(O180="Pendente",_xlfn.XLOOKUP(relatorio[[#This Row],[Número]],Relatório_CTE!A:A,Relatório_CTE!B:B,"Sem CTE")," ")</f>
        <v>4791</v>
      </c>
      <c r="S180" s="1">
        <f>IF(relatorio[[#This Row],[NFs Entrada - Winthor]]="Pendente",_xlfn.XLOOKUP(relatorio[[#This Row],[Número]],Relatório_CTE!A:A,Relatório_CTE!H:H,"Sem CTE")," ")</f>
        <v>45918</v>
      </c>
      <c r="T18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18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81" spans="1:21" x14ac:dyDescent="0.25">
      <c r="A181" t="s">
        <v>11</v>
      </c>
      <c r="B181" t="s">
        <v>46</v>
      </c>
      <c r="C181" t="s">
        <v>13</v>
      </c>
      <c r="D181">
        <v>509458</v>
      </c>
      <c r="E181" s="1">
        <v>45917</v>
      </c>
      <c r="F181">
        <v>1559.78</v>
      </c>
      <c r="G181" s="4" t="s">
        <v>122</v>
      </c>
      <c r="H181" t="s">
        <v>333</v>
      </c>
      <c r="I181" t="s">
        <v>334</v>
      </c>
      <c r="J181" s="1">
        <v>46946</v>
      </c>
      <c r="K181">
        <v>4</v>
      </c>
      <c r="L181" t="str">
        <f>_xlfn.XLOOKUP(relatorio[[#This Row],[Nome PJ Emitente]],De_Para!A:A,De_Para!C:C)</f>
        <v>3M</v>
      </c>
      <c r="M181" s="5" t="str" cm="1">
        <f t="array" aca="1" ref="M181" ca="1">IF(LEFT(G181&amp;"",1)="0",
IFERROR(
VALUE(MID(G181&amp;"",_xlfn.AGGREGATE(15,6,ROW(INDIRECT("1:"&amp;LEN(G181&amp;"")))/(MID(G181&amp;"",ROW(INDIRECT("1:"&amp;LEN(G181&amp;""))),1)&lt;&gt;"0"),1),999)),
MID(G181&amp;"",_xlfn.AGGREGATE(15,6,ROW(INDIRECT("1:"&amp;LEN(G181&amp;"")))/(MID(G181&amp;"",ROW(INDIRECT("1:"&amp;LEN(G181&amp;""))),1)&lt;&gt;"0"),1),999)
),
IFERROR(VALUE(G181),G181))</f>
        <v>SEM GTIN</v>
      </c>
      <c r="N181" t="str">
        <f>TEXT(relatorio[[#This Row],[Data Emissão]],"mmm")</f>
        <v>set</v>
      </c>
      <c r="O181" t="str">
        <f>_xlfn.XLOOKUP(relatorio[[#This Row],[Número]],relatorio_Entrada_NF!A:A,relatorio_Entrada_NF!A:A,"Pendente")</f>
        <v>Pendente</v>
      </c>
      <c r="P181" t="str">
        <f>_xlfn.XLOOKUP(relatorio[[#This Row],[Nome PJ Emitente]],Material!A:A,Material!B:B,"Medicamento")</f>
        <v>Material</v>
      </c>
      <c r="Q181">
        <f>IF(relatorio[[#This Row],[Natureza]]="Medicamento",_xlfn.XLOOKUP(relatorio[[#This Row],[EAN]],CadastroProd!U:U,CadastroProd!A:A," "),_xlfn.XLOOKUP(relatorio[[#This Row],['[Item'] Código]],CadastroProd!X:X,CadastroProd!A:A," "))</f>
        <v>2326</v>
      </c>
      <c r="R181">
        <f>IF(O181="Pendente",_xlfn.XLOOKUP(relatorio[[#This Row],[Número]],Relatório_CTE!A:A,Relatório_CTE!B:B,"Sem CTE")," ")</f>
        <v>4791</v>
      </c>
      <c r="S181" s="1">
        <f>IF(relatorio[[#This Row],[NFs Entrada - Winthor]]="Pendente",_xlfn.XLOOKUP(relatorio[[#This Row],[Número]],Relatório_CTE!A:A,Relatório_CTE!H:H,"Sem CTE")," ")</f>
        <v>45918</v>
      </c>
      <c r="T18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18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182" spans="1:21" x14ac:dyDescent="0.25">
      <c r="A182" t="s">
        <v>11</v>
      </c>
      <c r="B182" t="s">
        <v>46</v>
      </c>
      <c r="C182" t="s">
        <v>13</v>
      </c>
      <c r="D182">
        <v>509459</v>
      </c>
      <c r="E182" s="1">
        <v>45917</v>
      </c>
      <c r="F182">
        <v>1541.99</v>
      </c>
      <c r="G182" s="4" t="s">
        <v>122</v>
      </c>
      <c r="H182" t="s">
        <v>335</v>
      </c>
      <c r="I182" t="s">
        <v>336</v>
      </c>
      <c r="J182" s="1">
        <v>46622</v>
      </c>
      <c r="K182">
        <v>20</v>
      </c>
      <c r="L182" t="str">
        <f>_xlfn.XLOOKUP(relatorio[[#This Row],[Nome PJ Emitente]],De_Para!A:A,De_Para!C:C)</f>
        <v>3M</v>
      </c>
      <c r="M182" s="5" t="str" cm="1">
        <f t="array" aca="1" ref="M182" ca="1">IF(LEFT(G182&amp;"",1)="0",
IFERROR(
VALUE(MID(G182&amp;"",_xlfn.AGGREGATE(15,6,ROW(INDIRECT("1:"&amp;LEN(G182&amp;"")))/(MID(G182&amp;"",ROW(INDIRECT("1:"&amp;LEN(G182&amp;""))),1)&lt;&gt;"0"),1),999)),
MID(G182&amp;"",_xlfn.AGGREGATE(15,6,ROW(INDIRECT("1:"&amp;LEN(G182&amp;"")))/(MID(G182&amp;"",ROW(INDIRECT("1:"&amp;LEN(G182&amp;""))),1)&lt;&gt;"0"),1),999)
),
IFERROR(VALUE(G182),G182))</f>
        <v>SEM GTIN</v>
      </c>
      <c r="N182" t="str">
        <f>TEXT(relatorio[[#This Row],[Data Emissão]],"mmm")</f>
        <v>set</v>
      </c>
      <c r="O182" t="str">
        <f>_xlfn.XLOOKUP(relatorio[[#This Row],[Número]],relatorio_Entrada_NF!A:A,relatorio_Entrada_NF!A:A,"Pendente")</f>
        <v>Pendente</v>
      </c>
      <c r="P182" t="str">
        <f>_xlfn.XLOOKUP(relatorio[[#This Row],[Nome PJ Emitente]],Material!A:A,Material!B:B,"Medicamento")</f>
        <v>Material</v>
      </c>
      <c r="Q182">
        <f>IF(relatorio[[#This Row],[Natureza]]="Medicamento",_xlfn.XLOOKUP(relatorio[[#This Row],[EAN]],CadastroProd!U:U,CadastroProd!A:A," "),_xlfn.XLOOKUP(relatorio[[#This Row],['[Item'] Código]],CadastroProd!X:X,CadastroProd!A:A," "))</f>
        <v>2372</v>
      </c>
      <c r="R182">
        <f>IF(O182="Pendente",_xlfn.XLOOKUP(relatorio[[#This Row],[Número]],Relatório_CTE!A:A,Relatório_CTE!B:B,"Sem CTE")," ")</f>
        <v>4791</v>
      </c>
      <c r="S182" s="1">
        <f>IF(relatorio[[#This Row],[NFs Entrada - Winthor]]="Pendente",_xlfn.XLOOKUP(relatorio[[#This Row],[Número]],Relatório_CTE!A:A,Relatório_CTE!H:H,"Sem CTE")," ")</f>
        <v>45918</v>
      </c>
      <c r="T18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45937</v>
      </c>
      <c r="U18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45937</v>
      </c>
    </row>
    <row r="183" spans="1:21" x14ac:dyDescent="0.25">
      <c r="A183" t="s">
        <v>11</v>
      </c>
      <c r="B183" t="s">
        <v>46</v>
      </c>
      <c r="C183" t="s">
        <v>13</v>
      </c>
      <c r="D183">
        <v>509460</v>
      </c>
      <c r="E183" s="1">
        <v>45917</v>
      </c>
      <c r="F183">
        <v>19388.16</v>
      </c>
      <c r="G183" s="4" t="s">
        <v>337</v>
      </c>
      <c r="H183" t="s">
        <v>338</v>
      </c>
      <c r="I183" t="s">
        <v>339</v>
      </c>
      <c r="J183" s="1">
        <v>46630</v>
      </c>
      <c r="K183">
        <v>48</v>
      </c>
      <c r="L183" t="str">
        <f>_xlfn.XLOOKUP(relatorio[[#This Row],[Nome PJ Emitente]],De_Para!A:A,De_Para!C:C)</f>
        <v>3M</v>
      </c>
      <c r="M183" s="5" cm="1">
        <f t="array" aca="1" ref="M183" ca="1">IF(LEFT(G183&amp;"",1)="0",
IFERROR(
VALUE(MID(G183&amp;"",_xlfn.AGGREGATE(15,6,ROW(INDIRECT("1:"&amp;LEN(G183&amp;"")))/(MID(G183&amp;"",ROW(INDIRECT("1:"&amp;LEN(G183&amp;""))),1)&lt;&gt;"0"),1),999)),
MID(G183&amp;"",_xlfn.AGGREGATE(15,6,ROW(INDIRECT("1:"&amp;LEN(G183&amp;"")))/(MID(G183&amp;"",ROW(INDIRECT("1:"&amp;LEN(G183&amp;""))),1)&lt;&gt;"0"),1),999)
),
IFERROR(VALUE(G183),G183))</f>
        <v>7891040159970</v>
      </c>
      <c r="N183" t="str">
        <f>TEXT(relatorio[[#This Row],[Data Emissão]],"mmm")</f>
        <v>set</v>
      </c>
      <c r="O183" t="str">
        <f>_xlfn.XLOOKUP(relatorio[[#This Row],[Número]],relatorio_Entrada_NF!A:A,relatorio_Entrada_NF!A:A,"Pendente")</f>
        <v>Pendente</v>
      </c>
      <c r="P183" t="str">
        <f>_xlfn.XLOOKUP(relatorio[[#This Row],[Nome PJ Emitente]],Material!A:A,Material!B:B,"Medicamento")</f>
        <v>Material</v>
      </c>
      <c r="Q183">
        <f>IF(relatorio[[#This Row],[Natureza]]="Medicamento",_xlfn.XLOOKUP(relatorio[[#This Row],[EAN]],CadastroProd!U:U,CadastroProd!A:A," "),_xlfn.XLOOKUP(relatorio[[#This Row],['[Item'] Código]],CadastroProd!X:X,CadastroProd!A:A," "))</f>
        <v>2241</v>
      </c>
      <c r="R183">
        <f>IF(O183="Pendente",_xlfn.XLOOKUP(relatorio[[#This Row],[Número]],Relatório_CTE!A:A,Relatório_CTE!B:B,"Sem CTE")," ")</f>
        <v>4791</v>
      </c>
      <c r="S183" s="1">
        <f>IF(relatorio[[#This Row],[NFs Entrada - Winthor]]="Pendente",_xlfn.XLOOKUP(relatorio[[#This Row],[Número]],Relatório_CTE!A:A,Relatório_CTE!H:H,"Sem CTE")," ")</f>
        <v>45918</v>
      </c>
      <c r="T18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45928</v>
      </c>
      <c r="U18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184" spans="1:21" x14ac:dyDescent="0.25">
      <c r="A184" t="s">
        <v>11</v>
      </c>
      <c r="B184" t="s">
        <v>46</v>
      </c>
      <c r="C184" t="s">
        <v>13</v>
      </c>
      <c r="D184">
        <v>509460</v>
      </c>
      <c r="E184" s="1">
        <v>45917</v>
      </c>
      <c r="F184">
        <v>19388.16</v>
      </c>
      <c r="G184" s="4" t="s">
        <v>340</v>
      </c>
      <c r="H184" t="s">
        <v>341</v>
      </c>
      <c r="I184" t="s">
        <v>342</v>
      </c>
      <c r="J184" s="1">
        <v>46234</v>
      </c>
      <c r="K184">
        <v>32</v>
      </c>
      <c r="L184" t="str">
        <f>_xlfn.XLOOKUP(relatorio[[#This Row],[Nome PJ Emitente]],De_Para!A:A,De_Para!C:C)</f>
        <v>3M</v>
      </c>
      <c r="M184" s="5" cm="1">
        <f t="array" aca="1" ref="M184" ca="1">IF(LEFT(G184&amp;"",1)="0",
IFERROR(
VALUE(MID(G184&amp;"",_xlfn.AGGREGATE(15,6,ROW(INDIRECT("1:"&amp;LEN(G184&amp;"")))/(MID(G184&amp;"",ROW(INDIRECT("1:"&amp;LEN(G184&amp;""))),1)&lt;&gt;"0"),1),999)),
MID(G184&amp;"",_xlfn.AGGREGATE(15,6,ROW(INDIRECT("1:"&amp;LEN(G184&amp;"")))/(MID(G184&amp;"",ROW(INDIRECT("1:"&amp;LEN(G184&amp;""))),1)&lt;&gt;"0"),1),999)
),
IFERROR(VALUE(G184),G184))</f>
        <v>707387792374</v>
      </c>
      <c r="N184" t="str">
        <f>TEXT(relatorio[[#This Row],[Data Emissão]],"mmm")</f>
        <v>set</v>
      </c>
      <c r="O184" t="str">
        <f>_xlfn.XLOOKUP(relatorio[[#This Row],[Número]],relatorio_Entrada_NF!A:A,relatorio_Entrada_NF!A:A,"Pendente")</f>
        <v>Pendente</v>
      </c>
      <c r="P184" t="str">
        <f>_xlfn.XLOOKUP(relatorio[[#This Row],[Nome PJ Emitente]],Material!A:A,Material!B:B,"Medicamento")</f>
        <v>Material</v>
      </c>
      <c r="Q184">
        <f>IF(relatorio[[#This Row],[Natureza]]="Medicamento",_xlfn.XLOOKUP(relatorio[[#This Row],[EAN]],CadastroProd!U:U,CadastroProd!A:A," "),_xlfn.XLOOKUP(relatorio[[#This Row],['[Item'] Código]],CadastroProd!X:X,CadastroProd!A:A," "))</f>
        <v>3399</v>
      </c>
      <c r="R184">
        <f>IF(O184="Pendente",_xlfn.XLOOKUP(relatorio[[#This Row],[Número]],Relatório_CTE!A:A,Relatório_CTE!B:B,"Sem CTE")," ")</f>
        <v>4791</v>
      </c>
      <c r="S184" s="1">
        <f>IF(relatorio[[#This Row],[NFs Entrada - Winthor]]="Pendente",_xlfn.XLOOKUP(relatorio[[#This Row],[Número]],Relatório_CTE!A:A,Relatório_CTE!H:H,"Sem CTE")," ")</f>
        <v>45918</v>
      </c>
      <c r="T184" s="1" t="e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18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85" spans="1:21" x14ac:dyDescent="0.25">
      <c r="A185" t="s">
        <v>11</v>
      </c>
      <c r="B185" t="s">
        <v>46</v>
      </c>
      <c r="C185" t="s">
        <v>13</v>
      </c>
      <c r="D185">
        <v>509461</v>
      </c>
      <c r="E185" s="1">
        <v>45917</v>
      </c>
      <c r="F185">
        <v>50550.8</v>
      </c>
      <c r="G185" s="4" t="s">
        <v>343</v>
      </c>
      <c r="H185" t="s">
        <v>344</v>
      </c>
      <c r="I185" t="s">
        <v>345</v>
      </c>
      <c r="J185" s="1">
        <v>46922</v>
      </c>
      <c r="K185">
        <v>56</v>
      </c>
      <c r="L185" t="str">
        <f>_xlfn.XLOOKUP(relatorio[[#This Row],[Nome PJ Emitente]],De_Para!A:A,De_Para!C:C)</f>
        <v>3M</v>
      </c>
      <c r="M185" s="5" cm="1">
        <f t="array" aca="1" ref="M185" ca="1">IF(LEFT(G185&amp;"",1)="0",
IFERROR(
VALUE(MID(G185&amp;"",_xlfn.AGGREGATE(15,6,ROW(INDIRECT("1:"&amp;LEN(G185&amp;"")))/(MID(G185&amp;"",ROW(INDIRECT("1:"&amp;LEN(G185&amp;""))),1)&lt;&gt;"0"),1),999)),
MID(G185&amp;"",_xlfn.AGGREGATE(15,6,ROW(INDIRECT("1:"&amp;LEN(G185&amp;"")))/(MID(G185&amp;"",ROW(INDIRECT("1:"&amp;LEN(G185&amp;""))),1)&lt;&gt;"0"),1),999)
),
IFERROR(VALUE(G185),G185))</f>
        <v>7891040357789</v>
      </c>
      <c r="N185" t="str">
        <f>TEXT(relatorio[[#This Row],[Data Emissão]],"mmm")</f>
        <v>set</v>
      </c>
      <c r="O185" t="str">
        <f>_xlfn.XLOOKUP(relatorio[[#This Row],[Número]],relatorio_Entrada_NF!A:A,relatorio_Entrada_NF!A:A,"Pendente")</f>
        <v>Pendente</v>
      </c>
      <c r="P185" t="str">
        <f>_xlfn.XLOOKUP(relatorio[[#This Row],[Nome PJ Emitente]],Material!A:A,Material!B:B,"Medicamento")</f>
        <v>Material</v>
      </c>
      <c r="Q185">
        <f>IF(relatorio[[#This Row],[Natureza]]="Medicamento",_xlfn.XLOOKUP(relatorio[[#This Row],[EAN]],CadastroProd!U:U,CadastroProd!A:A," "),_xlfn.XLOOKUP(relatorio[[#This Row],['[Item'] Código]],CadastroProd!X:X,CadastroProd!A:A," "))</f>
        <v>3547</v>
      </c>
      <c r="R185">
        <f>IF(O185="Pendente",_xlfn.XLOOKUP(relatorio[[#This Row],[Número]],Relatório_CTE!A:A,Relatório_CTE!B:B,"Sem CTE")," ")</f>
        <v>4791</v>
      </c>
      <c r="S185" s="1">
        <f>IF(relatorio[[#This Row],[NFs Entrada - Winthor]]="Pendente",_xlfn.XLOOKUP(relatorio[[#This Row],[Número]],Relatório_CTE!A:A,Relatório_CTE!H:H,"Sem CTE")," ")</f>
        <v>45918</v>
      </c>
      <c r="T18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18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186" spans="1:21" x14ac:dyDescent="0.25">
      <c r="A186" t="s">
        <v>11</v>
      </c>
      <c r="B186" t="s">
        <v>46</v>
      </c>
      <c r="C186" t="s">
        <v>13</v>
      </c>
      <c r="D186">
        <v>509461</v>
      </c>
      <c r="E186" s="1">
        <v>45917</v>
      </c>
      <c r="F186">
        <v>50550.8</v>
      </c>
      <c r="G186" s="4" t="s">
        <v>162</v>
      </c>
      <c r="H186" t="s">
        <v>163</v>
      </c>
      <c r="I186" t="s">
        <v>164</v>
      </c>
      <c r="J186" s="1">
        <v>46476</v>
      </c>
      <c r="K186">
        <v>12</v>
      </c>
      <c r="L186" t="str">
        <f>_xlfn.XLOOKUP(relatorio[[#This Row],[Nome PJ Emitente]],De_Para!A:A,De_Para!C:C)</f>
        <v>3M</v>
      </c>
      <c r="M186" s="5" cm="1">
        <f t="array" aca="1" ref="M186" ca="1">IF(LEFT(G186&amp;"",1)="0",
IFERROR(
VALUE(MID(G186&amp;"",_xlfn.AGGREGATE(15,6,ROW(INDIRECT("1:"&amp;LEN(G186&amp;"")))/(MID(G186&amp;"",ROW(INDIRECT("1:"&amp;LEN(G186&amp;""))),1)&lt;&gt;"0"),1),999)),
MID(G186&amp;"",_xlfn.AGGREGATE(15,6,ROW(INDIRECT("1:"&amp;LEN(G186&amp;"")))/(MID(G186&amp;"",ROW(INDIRECT("1:"&amp;LEN(G186&amp;""))),1)&lt;&gt;"0"),1),999)
),
IFERROR(VALUE(G186),G186))</f>
        <v>50707387802252</v>
      </c>
      <c r="N186" t="str">
        <f>TEXT(relatorio[[#This Row],[Data Emissão]],"mmm")</f>
        <v>set</v>
      </c>
      <c r="O186" t="str">
        <f>_xlfn.XLOOKUP(relatorio[[#This Row],[Número]],relatorio_Entrada_NF!A:A,relatorio_Entrada_NF!A:A,"Pendente")</f>
        <v>Pendente</v>
      </c>
      <c r="P186" t="str">
        <f>_xlfn.XLOOKUP(relatorio[[#This Row],[Nome PJ Emitente]],Material!A:A,Material!B:B,"Medicamento")</f>
        <v>Material</v>
      </c>
      <c r="Q186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186">
        <f>IF(O186="Pendente",_xlfn.XLOOKUP(relatorio[[#This Row],[Número]],Relatório_CTE!A:A,Relatório_CTE!B:B,"Sem CTE")," ")</f>
        <v>4791</v>
      </c>
      <c r="S186" s="1">
        <f>IF(relatorio[[#This Row],[NFs Entrada - Winthor]]="Pendente",_xlfn.XLOOKUP(relatorio[[#This Row],[Número]],Relatório_CTE!A:A,Relatório_CTE!H:H,"Sem CTE")," ")</f>
        <v>45918</v>
      </c>
      <c r="T18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18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187" spans="1:21" x14ac:dyDescent="0.25">
      <c r="A187" t="s">
        <v>11</v>
      </c>
      <c r="B187" t="s">
        <v>46</v>
      </c>
      <c r="C187" t="s">
        <v>13</v>
      </c>
      <c r="D187">
        <v>509461</v>
      </c>
      <c r="E187" s="1">
        <v>45917</v>
      </c>
      <c r="F187">
        <v>50550.8</v>
      </c>
      <c r="G187" s="4" t="s">
        <v>156</v>
      </c>
      <c r="H187" t="s">
        <v>157</v>
      </c>
      <c r="I187" t="s">
        <v>158</v>
      </c>
      <c r="J187" s="1">
        <v>46562</v>
      </c>
      <c r="K187">
        <v>4</v>
      </c>
      <c r="L187" t="str">
        <f>_xlfn.XLOOKUP(relatorio[[#This Row],[Nome PJ Emitente]],De_Para!A:A,De_Para!C:C)</f>
        <v>3M</v>
      </c>
      <c r="M187" s="5" cm="1">
        <f t="array" aca="1" ref="M187" ca="1">IF(LEFT(G187&amp;"",1)="0",
IFERROR(
VALUE(MID(G187&amp;"",_xlfn.AGGREGATE(15,6,ROW(INDIRECT("1:"&amp;LEN(G187&amp;"")))/(MID(G187&amp;"",ROW(INDIRECT("1:"&amp;LEN(G187&amp;""))),1)&lt;&gt;"0"),1),999)),
MID(G187&amp;"",_xlfn.AGGREGATE(15,6,ROW(INDIRECT("1:"&amp;LEN(G187&amp;"")))/(MID(G187&amp;"",ROW(INDIRECT("1:"&amp;LEN(G187&amp;""))),1)&lt;&gt;"0"),1),999)
),
IFERROR(VALUE(G187),G187))</f>
        <v>30707387444403</v>
      </c>
      <c r="N187" t="str">
        <f>TEXT(relatorio[[#This Row],[Data Emissão]],"mmm")</f>
        <v>set</v>
      </c>
      <c r="O187" t="str">
        <f>_xlfn.XLOOKUP(relatorio[[#This Row],[Número]],relatorio_Entrada_NF!A:A,relatorio_Entrada_NF!A:A,"Pendente")</f>
        <v>Pendente</v>
      </c>
      <c r="P187" t="str">
        <f>_xlfn.XLOOKUP(relatorio[[#This Row],[Nome PJ Emitente]],Material!A:A,Material!B:B,"Medicamento")</f>
        <v>Material</v>
      </c>
      <c r="Q187">
        <f>IF(relatorio[[#This Row],[Natureza]]="Medicamento",_xlfn.XLOOKUP(relatorio[[#This Row],[EAN]],CadastroProd!U:U,CadastroProd!A:A," "),_xlfn.XLOOKUP(relatorio[[#This Row],['[Item'] Código]],CadastroProd!X:X,CadastroProd!A:A," "))</f>
        <v>2352</v>
      </c>
      <c r="R187">
        <f>IF(O187="Pendente",_xlfn.XLOOKUP(relatorio[[#This Row],[Número]],Relatório_CTE!A:A,Relatório_CTE!B:B,"Sem CTE")," ")</f>
        <v>4791</v>
      </c>
      <c r="S187" s="1">
        <f>IF(relatorio[[#This Row],[NFs Entrada - Winthor]]="Pendente",_xlfn.XLOOKUP(relatorio[[#This Row],[Número]],Relatório_CTE!A:A,Relatório_CTE!H:H,"Sem CTE")," ")</f>
        <v>45918</v>
      </c>
      <c r="T18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18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188" spans="1:21" x14ac:dyDescent="0.25">
      <c r="A188" t="s">
        <v>11</v>
      </c>
      <c r="B188" t="s">
        <v>46</v>
      </c>
      <c r="C188" t="s">
        <v>13</v>
      </c>
      <c r="D188">
        <v>509462</v>
      </c>
      <c r="E188" s="1">
        <v>45917</v>
      </c>
      <c r="F188">
        <v>51032.800000000003</v>
      </c>
      <c r="G188" s="4" t="s">
        <v>346</v>
      </c>
      <c r="H188" t="s">
        <v>347</v>
      </c>
      <c r="I188" t="s">
        <v>348</v>
      </c>
      <c r="J188" s="1">
        <v>46904</v>
      </c>
      <c r="K188">
        <v>208</v>
      </c>
      <c r="L188" t="str">
        <f>_xlfn.XLOOKUP(relatorio[[#This Row],[Nome PJ Emitente]],De_Para!A:A,De_Para!C:C)</f>
        <v>3M</v>
      </c>
      <c r="M188" s="5" cm="1">
        <f t="array" aca="1" ref="M188" ca="1">IF(LEFT(G188&amp;"",1)="0",
IFERROR(
VALUE(MID(G188&amp;"",_xlfn.AGGREGATE(15,6,ROW(INDIRECT("1:"&amp;LEN(G188&amp;"")))/(MID(G188&amp;"",ROW(INDIRECT("1:"&amp;LEN(G188&amp;""))),1)&lt;&gt;"0"),1),999)),
MID(G188&amp;"",_xlfn.AGGREGATE(15,6,ROW(INDIRECT("1:"&amp;LEN(G188&amp;"")))/(MID(G188&amp;"",ROW(INDIRECT("1:"&amp;LEN(G188&amp;""))),1)&lt;&gt;"0"),1),999)
),
IFERROR(VALUE(G188),G188))</f>
        <v>50707387807684</v>
      </c>
      <c r="N188" t="str">
        <f>TEXT(relatorio[[#This Row],[Data Emissão]],"mmm")</f>
        <v>set</v>
      </c>
      <c r="O188" t="str">
        <f>_xlfn.XLOOKUP(relatorio[[#This Row],[Número]],relatorio_Entrada_NF!A:A,relatorio_Entrada_NF!A:A,"Pendente")</f>
        <v>Pendente</v>
      </c>
      <c r="P188" t="str">
        <f>_xlfn.XLOOKUP(relatorio[[#This Row],[Nome PJ Emitente]],Material!A:A,Material!B:B,"Medicamento")</f>
        <v>Material</v>
      </c>
      <c r="Q188">
        <f>IF(relatorio[[#This Row],[Natureza]]="Medicamento",_xlfn.XLOOKUP(relatorio[[#This Row],[EAN]],CadastroProd!U:U,CadastroProd!A:A," "),_xlfn.XLOOKUP(relatorio[[#This Row],['[Item'] Código]],CadastroProd!X:X,CadastroProd!A:A," "))</f>
        <v>3479</v>
      </c>
      <c r="R188">
        <f>IF(O188="Pendente",_xlfn.XLOOKUP(relatorio[[#This Row],[Número]],Relatório_CTE!A:A,Relatório_CTE!B:B,"Sem CTE")," ")</f>
        <v>4791</v>
      </c>
      <c r="S188" s="1">
        <f>IF(relatorio[[#This Row],[NFs Entrada - Winthor]]="Pendente",_xlfn.XLOOKUP(relatorio[[#This Row],[Número]],Relatório_CTE!A:A,Relatório_CTE!H:H,"Sem CTE")," ")</f>
        <v>45918</v>
      </c>
      <c r="T18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18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189" spans="1:21" x14ac:dyDescent="0.25">
      <c r="A189" t="s">
        <v>11</v>
      </c>
      <c r="B189" t="s">
        <v>46</v>
      </c>
      <c r="C189" t="s">
        <v>13</v>
      </c>
      <c r="D189">
        <v>509463</v>
      </c>
      <c r="E189" s="1">
        <v>45917</v>
      </c>
      <c r="F189">
        <v>106791.55</v>
      </c>
      <c r="G189" s="4" t="s">
        <v>349</v>
      </c>
      <c r="H189" t="s">
        <v>350</v>
      </c>
      <c r="I189" t="s">
        <v>351</v>
      </c>
      <c r="J189" s="1">
        <v>46474</v>
      </c>
      <c r="K189">
        <v>560</v>
      </c>
      <c r="L189" t="str">
        <f>_xlfn.XLOOKUP(relatorio[[#This Row],[Nome PJ Emitente]],De_Para!A:A,De_Para!C:C)</f>
        <v>3M</v>
      </c>
      <c r="M189" s="5" cm="1">
        <f t="array" aca="1" ref="M189" ca="1">IF(LEFT(G189&amp;"",1)="0",
IFERROR(
VALUE(MID(G189&amp;"",_xlfn.AGGREGATE(15,6,ROW(INDIRECT("1:"&amp;LEN(G189&amp;"")))/(MID(G189&amp;"",ROW(INDIRECT("1:"&amp;LEN(G189&amp;""))),1)&lt;&gt;"0"),1),999)),
MID(G189&amp;"",_xlfn.AGGREGATE(15,6,ROW(INDIRECT("1:"&amp;LEN(G189&amp;"")))/(MID(G189&amp;"",ROW(INDIRECT("1:"&amp;LEN(G189&amp;""))),1)&lt;&gt;"0"),1),999)
),
IFERROR(VALUE(G189),G189))</f>
        <v>7891040034680</v>
      </c>
      <c r="N189" t="str">
        <f>TEXT(relatorio[[#This Row],[Data Emissão]],"mmm")</f>
        <v>set</v>
      </c>
      <c r="O189" t="str">
        <f>_xlfn.XLOOKUP(relatorio[[#This Row],[Número]],relatorio_Entrada_NF!A:A,relatorio_Entrada_NF!A:A,"Pendente")</f>
        <v>Pendente</v>
      </c>
      <c r="P189" t="str">
        <f>_xlfn.XLOOKUP(relatorio[[#This Row],[Nome PJ Emitente]],Material!A:A,Material!B:B,"Medicamento")</f>
        <v>Material</v>
      </c>
      <c r="Q189">
        <f>IF(relatorio[[#This Row],[Natureza]]="Medicamento",_xlfn.XLOOKUP(relatorio[[#This Row],[EAN]],CadastroProd!U:U,CadastroProd!A:A," "),_xlfn.XLOOKUP(relatorio[[#This Row],['[Item'] Código]],CadastroProd!X:X,CadastroProd!A:A," "))</f>
        <v>2176</v>
      </c>
      <c r="R189">
        <f>IF(O189="Pendente",_xlfn.XLOOKUP(relatorio[[#This Row],[Número]],Relatório_CTE!A:A,Relatório_CTE!B:B,"Sem CTE")," ")</f>
        <v>4791</v>
      </c>
      <c r="S189" s="1">
        <f>IF(relatorio[[#This Row],[NFs Entrada - Winthor]]="Pendente",_xlfn.XLOOKUP(relatorio[[#This Row],[Número]],Relatório_CTE!A:A,Relatório_CTE!H:H,"Sem CTE")," ")</f>
        <v>45918</v>
      </c>
      <c r="T18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18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90" spans="1:21" x14ac:dyDescent="0.25">
      <c r="A190" t="s">
        <v>11</v>
      </c>
      <c r="B190" t="s">
        <v>46</v>
      </c>
      <c r="C190" t="s">
        <v>13</v>
      </c>
      <c r="D190">
        <v>509463</v>
      </c>
      <c r="E190" s="1">
        <v>45917</v>
      </c>
      <c r="F190">
        <v>106791.55</v>
      </c>
      <c r="G190" s="4" t="s">
        <v>352</v>
      </c>
      <c r="H190" t="s">
        <v>353</v>
      </c>
      <c r="I190" t="s">
        <v>354</v>
      </c>
      <c r="J190" s="1">
        <v>46466</v>
      </c>
      <c r="K190">
        <v>160</v>
      </c>
      <c r="L190" t="str">
        <f>_xlfn.XLOOKUP(relatorio[[#This Row],[Nome PJ Emitente]],De_Para!A:A,De_Para!C:C)</f>
        <v>3M</v>
      </c>
      <c r="M190" s="5" cm="1">
        <f t="array" aca="1" ref="M190" ca="1">IF(LEFT(G190&amp;"",1)="0",
IFERROR(
VALUE(MID(G190&amp;"",_xlfn.AGGREGATE(15,6,ROW(INDIRECT("1:"&amp;LEN(G190&amp;"")))/(MID(G190&amp;"",ROW(INDIRECT("1:"&amp;LEN(G190&amp;""))),1)&lt;&gt;"0"),1),999)),
MID(G190&amp;"",_xlfn.AGGREGATE(15,6,ROW(INDIRECT("1:"&amp;LEN(G190&amp;"")))/(MID(G190&amp;"",ROW(INDIRECT("1:"&amp;LEN(G190&amp;""))),1)&lt;&gt;"0"),1),999)
),
IFERROR(VALUE(G190),G190))</f>
        <v>7891040010738</v>
      </c>
      <c r="N190" t="str">
        <f>TEXT(relatorio[[#This Row],[Data Emissão]],"mmm")</f>
        <v>set</v>
      </c>
      <c r="O190" t="str">
        <f>_xlfn.XLOOKUP(relatorio[[#This Row],[Número]],relatorio_Entrada_NF!A:A,relatorio_Entrada_NF!A:A,"Pendente")</f>
        <v>Pendente</v>
      </c>
      <c r="P190" t="str">
        <f>_xlfn.XLOOKUP(relatorio[[#This Row],[Nome PJ Emitente]],Material!A:A,Material!B:B,"Medicamento")</f>
        <v>Material</v>
      </c>
      <c r="Q190">
        <f>IF(relatorio[[#This Row],[Natureza]]="Medicamento",_xlfn.XLOOKUP(relatorio[[#This Row],[EAN]],CadastroProd!U:U,CadastroProd!A:A," "),_xlfn.XLOOKUP(relatorio[[#This Row],['[Item'] Código]],CadastroProd!X:X,CadastroProd!A:A," "))</f>
        <v>2174</v>
      </c>
      <c r="R190">
        <f>IF(O190="Pendente",_xlfn.XLOOKUP(relatorio[[#This Row],[Número]],Relatório_CTE!A:A,Relatório_CTE!B:B,"Sem CTE")," ")</f>
        <v>4791</v>
      </c>
      <c r="S190" s="1">
        <f>IF(relatorio[[#This Row],[NFs Entrada - Winthor]]="Pendente",_xlfn.XLOOKUP(relatorio[[#This Row],[Número]],Relatório_CTE!A:A,Relatório_CTE!H:H,"Sem CTE")," ")</f>
        <v>45918</v>
      </c>
      <c r="T19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45930</v>
      </c>
      <c r="U19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45930</v>
      </c>
    </row>
    <row r="191" spans="1:21" x14ac:dyDescent="0.25">
      <c r="A191" t="s">
        <v>11</v>
      </c>
      <c r="B191" t="s">
        <v>46</v>
      </c>
      <c r="C191" t="s">
        <v>13</v>
      </c>
      <c r="D191">
        <v>509463</v>
      </c>
      <c r="E191" s="1">
        <v>45917</v>
      </c>
      <c r="F191">
        <v>106791.55</v>
      </c>
      <c r="G191" s="4" t="s">
        <v>355</v>
      </c>
      <c r="H191" t="s">
        <v>356</v>
      </c>
      <c r="I191" t="s">
        <v>357</v>
      </c>
      <c r="J191" s="1">
        <v>46579</v>
      </c>
      <c r="K191">
        <v>3960</v>
      </c>
      <c r="L191" t="str">
        <f>_xlfn.XLOOKUP(relatorio[[#This Row],[Nome PJ Emitente]],De_Para!A:A,De_Para!C:C)</f>
        <v>3M</v>
      </c>
      <c r="M191" s="5" cm="1">
        <f t="array" aca="1" ref="M191" ca="1">IF(LEFT(G191&amp;"",1)="0",
IFERROR(
VALUE(MID(G191&amp;"",_xlfn.AGGREGATE(15,6,ROW(INDIRECT("1:"&amp;LEN(G191&amp;"")))/(MID(G191&amp;"",ROW(INDIRECT("1:"&amp;LEN(G191&amp;""))),1)&lt;&gt;"0"),1),999)),
MID(G191&amp;"",_xlfn.AGGREGATE(15,6,ROW(INDIRECT("1:"&amp;LEN(G191&amp;"")))/(MID(G191&amp;"",ROW(INDIRECT("1:"&amp;LEN(G191&amp;""))),1)&lt;&gt;"0"),1),999)
),
IFERROR(VALUE(G191),G191))</f>
        <v>7891040010745</v>
      </c>
      <c r="N191" t="str">
        <f>TEXT(relatorio[[#This Row],[Data Emissão]],"mmm")</f>
        <v>set</v>
      </c>
      <c r="O191" t="str">
        <f>_xlfn.XLOOKUP(relatorio[[#This Row],[Número]],relatorio_Entrada_NF!A:A,relatorio_Entrada_NF!A:A,"Pendente")</f>
        <v>Pendente</v>
      </c>
      <c r="P191" t="str">
        <f>_xlfn.XLOOKUP(relatorio[[#This Row],[Nome PJ Emitente]],Material!A:A,Material!B:B,"Medicamento")</f>
        <v>Material</v>
      </c>
      <c r="Q191">
        <f>IF(relatorio[[#This Row],[Natureza]]="Medicamento",_xlfn.XLOOKUP(relatorio[[#This Row],[EAN]],CadastroProd!U:U,CadastroProd!A:A," "),_xlfn.XLOOKUP(relatorio[[#This Row],['[Item'] Código]],CadastroProd!X:X,CadastroProd!A:A," "))</f>
        <v>2175</v>
      </c>
      <c r="R191">
        <f>IF(O191="Pendente",_xlfn.XLOOKUP(relatorio[[#This Row],[Número]],Relatório_CTE!A:A,Relatório_CTE!B:B,"Sem CTE")," ")</f>
        <v>4791</v>
      </c>
      <c r="S191" s="1">
        <f>IF(relatorio[[#This Row],[NFs Entrada - Winthor]]="Pendente",_xlfn.XLOOKUP(relatorio[[#This Row],[Número]],Relatório_CTE!A:A,Relatório_CTE!H:H,"Sem CTE")," ")</f>
        <v>45918</v>
      </c>
      <c r="T19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19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92" spans="1:21" x14ac:dyDescent="0.25">
      <c r="A192" t="s">
        <v>11</v>
      </c>
      <c r="B192" t="s">
        <v>46</v>
      </c>
      <c r="C192" t="s">
        <v>13</v>
      </c>
      <c r="D192">
        <v>509463</v>
      </c>
      <c r="E192" s="1">
        <v>45917</v>
      </c>
      <c r="F192">
        <v>106791.55</v>
      </c>
      <c r="G192" s="4" t="s">
        <v>122</v>
      </c>
      <c r="H192" t="s">
        <v>358</v>
      </c>
      <c r="I192" t="s">
        <v>359</v>
      </c>
      <c r="J192" s="1"/>
      <c r="K192">
        <v>2</v>
      </c>
      <c r="L192" t="str">
        <f>_xlfn.XLOOKUP(relatorio[[#This Row],[Nome PJ Emitente]],De_Para!A:A,De_Para!C:C)</f>
        <v>3M</v>
      </c>
      <c r="M192" s="5" t="str" cm="1">
        <f t="array" aca="1" ref="M192" ca="1">IF(LEFT(G192&amp;"",1)="0",
IFERROR(
VALUE(MID(G192&amp;"",_xlfn.AGGREGATE(15,6,ROW(INDIRECT("1:"&amp;LEN(G192&amp;"")))/(MID(G192&amp;"",ROW(INDIRECT("1:"&amp;LEN(G192&amp;""))),1)&lt;&gt;"0"),1),999)),
MID(G192&amp;"",_xlfn.AGGREGATE(15,6,ROW(INDIRECT("1:"&amp;LEN(G192&amp;"")))/(MID(G192&amp;"",ROW(INDIRECT("1:"&amp;LEN(G192&amp;""))),1)&lt;&gt;"0"),1),999)
),
IFERROR(VALUE(G192),G192))</f>
        <v>SEM GTIN</v>
      </c>
      <c r="N192" t="str">
        <f>TEXT(relatorio[[#This Row],[Data Emissão]],"mmm")</f>
        <v>set</v>
      </c>
      <c r="O192" t="str">
        <f>_xlfn.XLOOKUP(relatorio[[#This Row],[Número]],relatorio_Entrada_NF!A:A,relatorio_Entrada_NF!A:A,"Pendente")</f>
        <v>Pendente</v>
      </c>
      <c r="P192" t="str">
        <f>_xlfn.XLOOKUP(relatorio[[#This Row],[Nome PJ Emitente]],Material!A:A,Material!B:B,"Medicamento")</f>
        <v>Material</v>
      </c>
      <c r="Q192">
        <f>IF(relatorio[[#This Row],[Natureza]]="Medicamento",_xlfn.XLOOKUP(relatorio[[#This Row],[EAN]],CadastroProd!U:U,CadastroProd!A:A," "),_xlfn.XLOOKUP(relatorio[[#This Row],['[Item'] Código]],CadastroProd!X:X,CadastroProd!A:A," "))</f>
        <v>2367</v>
      </c>
      <c r="R192">
        <f>IF(O192="Pendente",_xlfn.XLOOKUP(relatorio[[#This Row],[Número]],Relatório_CTE!A:A,Relatório_CTE!B:B,"Sem CTE")," ")</f>
        <v>4791</v>
      </c>
      <c r="S192" s="1">
        <f>IF(relatorio[[#This Row],[NFs Entrada - Winthor]]="Pendente",_xlfn.XLOOKUP(relatorio[[#This Row],[Número]],Relatório_CTE!A:A,Relatório_CTE!H:H,"Sem CTE")," ")</f>
        <v>45918</v>
      </c>
      <c r="T19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19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193" spans="1:21" x14ac:dyDescent="0.25">
      <c r="A193" t="s">
        <v>11</v>
      </c>
      <c r="B193" t="s">
        <v>46</v>
      </c>
      <c r="C193" t="s">
        <v>13</v>
      </c>
      <c r="D193">
        <v>509463</v>
      </c>
      <c r="E193" s="1">
        <v>45917</v>
      </c>
      <c r="F193">
        <v>106791.55</v>
      </c>
      <c r="G193" s="4" t="s">
        <v>360</v>
      </c>
      <c r="H193" t="s">
        <v>361</v>
      </c>
      <c r="I193" t="s">
        <v>362</v>
      </c>
      <c r="J193" s="1">
        <v>46775</v>
      </c>
      <c r="K193">
        <v>5400</v>
      </c>
      <c r="L193" t="str">
        <f>_xlfn.XLOOKUP(relatorio[[#This Row],[Nome PJ Emitente]],De_Para!A:A,De_Para!C:C)</f>
        <v>3M</v>
      </c>
      <c r="M193" s="5" cm="1">
        <f t="array" aca="1" ref="M193" ca="1">IF(LEFT(G193&amp;"",1)="0",
IFERROR(
VALUE(MID(G193&amp;"",_xlfn.AGGREGATE(15,6,ROW(INDIRECT("1:"&amp;LEN(G193&amp;"")))/(MID(G193&amp;"",ROW(INDIRECT("1:"&amp;LEN(G193&amp;""))),1)&lt;&gt;"0"),1),999)),
MID(G193&amp;"",_xlfn.AGGREGATE(15,6,ROW(INDIRECT("1:"&amp;LEN(G193&amp;"")))/(MID(G193&amp;"",ROW(INDIRECT("1:"&amp;LEN(G193&amp;""))),1)&lt;&gt;"0"),1),999)
),
IFERROR(VALUE(G193),G193))</f>
        <v>7891040086870</v>
      </c>
      <c r="N193" t="str">
        <f>TEXT(relatorio[[#This Row],[Data Emissão]],"mmm")</f>
        <v>set</v>
      </c>
      <c r="O193" t="str">
        <f>_xlfn.XLOOKUP(relatorio[[#This Row],[Número]],relatorio_Entrada_NF!A:A,relatorio_Entrada_NF!A:A,"Pendente")</f>
        <v>Pendente</v>
      </c>
      <c r="P193" t="str">
        <f>_xlfn.XLOOKUP(relatorio[[#This Row],[Nome PJ Emitente]],Material!A:A,Material!B:B,"Medicamento")</f>
        <v>Material</v>
      </c>
      <c r="Q193">
        <f>IF(relatorio[[#This Row],[Natureza]]="Medicamento",_xlfn.XLOOKUP(relatorio[[#This Row],[EAN]],CadastroProd!U:U,CadastroProd!A:A," "),_xlfn.XLOOKUP(relatorio[[#This Row],['[Item'] Código]],CadastroProd!X:X,CadastroProd!A:A," "))</f>
        <v>2380</v>
      </c>
      <c r="R193">
        <f>IF(O193="Pendente",_xlfn.XLOOKUP(relatorio[[#This Row],[Número]],Relatório_CTE!A:A,Relatório_CTE!B:B,"Sem CTE")," ")</f>
        <v>4791</v>
      </c>
      <c r="S193" s="1">
        <f>IF(relatorio[[#This Row],[NFs Entrada - Winthor]]="Pendente",_xlfn.XLOOKUP(relatorio[[#This Row],[Número]],Relatório_CTE!A:A,Relatório_CTE!H:H,"Sem CTE")," ")</f>
        <v>45918</v>
      </c>
      <c r="T19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19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194" spans="1:21" x14ac:dyDescent="0.25">
      <c r="A194" t="s">
        <v>11</v>
      </c>
      <c r="B194" t="s">
        <v>46</v>
      </c>
      <c r="C194" t="s">
        <v>13</v>
      </c>
      <c r="D194">
        <v>509463</v>
      </c>
      <c r="E194" s="1">
        <v>45917</v>
      </c>
      <c r="F194">
        <v>106791.55</v>
      </c>
      <c r="G194" s="4" t="s">
        <v>363</v>
      </c>
      <c r="H194" t="s">
        <v>364</v>
      </c>
      <c r="I194" t="s">
        <v>365</v>
      </c>
      <c r="J194" s="1">
        <v>46862</v>
      </c>
      <c r="K194">
        <v>15</v>
      </c>
      <c r="L194" t="str">
        <f>_xlfn.XLOOKUP(relatorio[[#This Row],[Nome PJ Emitente]],De_Para!A:A,De_Para!C:C)</f>
        <v>3M</v>
      </c>
      <c r="M194" s="5" cm="1">
        <f t="array" aca="1" ref="M194" ca="1">IF(LEFT(G194&amp;"",1)="0",
IFERROR(
VALUE(MID(G194&amp;"",_xlfn.AGGREGATE(15,6,ROW(INDIRECT("1:"&amp;LEN(G194&amp;"")))/(MID(G194&amp;"",ROW(INDIRECT("1:"&amp;LEN(G194&amp;""))),1)&lt;&gt;"0"),1),999)),
MID(G194&amp;"",_xlfn.AGGREGATE(15,6,ROW(INDIRECT("1:"&amp;LEN(G194&amp;"")))/(MID(G194&amp;"",ROW(INDIRECT("1:"&amp;LEN(G194&amp;""))),1)&lt;&gt;"0"),1),999)
),
IFERROR(VALUE(G194),G194))</f>
        <v>7891040285389</v>
      </c>
      <c r="N194" t="str">
        <f>TEXT(relatorio[[#This Row],[Data Emissão]],"mmm")</f>
        <v>set</v>
      </c>
      <c r="O194" t="str">
        <f>_xlfn.XLOOKUP(relatorio[[#This Row],[Número]],relatorio_Entrada_NF!A:A,relatorio_Entrada_NF!A:A,"Pendente")</f>
        <v>Pendente</v>
      </c>
      <c r="P194" t="str">
        <f>_xlfn.XLOOKUP(relatorio[[#This Row],[Nome PJ Emitente]],Material!A:A,Material!B:B,"Medicamento")</f>
        <v>Material</v>
      </c>
      <c r="Q194">
        <f>IF(relatorio[[#This Row],[Natureza]]="Medicamento",_xlfn.XLOOKUP(relatorio[[#This Row],[EAN]],CadastroProd!U:U,CadastroProd!A:A," "),_xlfn.XLOOKUP(relatorio[[#This Row],['[Item'] Código]],CadastroProd!X:X,CadastroProd!A:A," "))</f>
        <v>2332</v>
      </c>
      <c r="R194">
        <f>IF(O194="Pendente",_xlfn.XLOOKUP(relatorio[[#This Row],[Número]],Relatório_CTE!A:A,Relatório_CTE!B:B,"Sem CTE")," ")</f>
        <v>4791</v>
      </c>
      <c r="S194" s="1">
        <f>IF(relatorio[[#This Row],[NFs Entrada - Winthor]]="Pendente",_xlfn.XLOOKUP(relatorio[[#This Row],[Número]],Relatório_CTE!A:A,Relatório_CTE!H:H,"Sem CTE")," ")</f>
        <v>45918</v>
      </c>
      <c r="T19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19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195" spans="1:21" x14ac:dyDescent="0.25">
      <c r="A195" t="s">
        <v>11</v>
      </c>
      <c r="B195" t="s">
        <v>46</v>
      </c>
      <c r="C195" t="s">
        <v>13</v>
      </c>
      <c r="D195">
        <v>509463</v>
      </c>
      <c r="E195" s="1">
        <v>45917</v>
      </c>
      <c r="F195">
        <v>106791.55</v>
      </c>
      <c r="G195" s="4" t="s">
        <v>122</v>
      </c>
      <c r="H195" t="s">
        <v>200</v>
      </c>
      <c r="I195" t="s">
        <v>201</v>
      </c>
      <c r="J195" s="1">
        <v>46936</v>
      </c>
      <c r="K195">
        <v>10</v>
      </c>
      <c r="L195" t="str">
        <f>_xlfn.XLOOKUP(relatorio[[#This Row],[Nome PJ Emitente]],De_Para!A:A,De_Para!C:C)</f>
        <v>3M</v>
      </c>
      <c r="M195" s="5" t="str" cm="1">
        <f t="array" aca="1" ref="M195" ca="1">IF(LEFT(G195&amp;"",1)="0",
IFERROR(
VALUE(MID(G195&amp;"",_xlfn.AGGREGATE(15,6,ROW(INDIRECT("1:"&amp;LEN(G195&amp;"")))/(MID(G195&amp;"",ROW(INDIRECT("1:"&amp;LEN(G195&amp;""))),1)&lt;&gt;"0"),1),999)),
MID(G195&amp;"",_xlfn.AGGREGATE(15,6,ROW(INDIRECT("1:"&amp;LEN(G195&amp;"")))/(MID(G195&amp;"",ROW(INDIRECT("1:"&amp;LEN(G195&amp;""))),1)&lt;&gt;"0"),1),999)
),
IFERROR(VALUE(G195),G195))</f>
        <v>SEM GTIN</v>
      </c>
      <c r="N195" t="str">
        <f>TEXT(relatorio[[#This Row],[Data Emissão]],"mmm")</f>
        <v>set</v>
      </c>
      <c r="O195" t="str">
        <f>_xlfn.XLOOKUP(relatorio[[#This Row],[Número]],relatorio_Entrada_NF!A:A,relatorio_Entrada_NF!A:A,"Pendente")</f>
        <v>Pendente</v>
      </c>
      <c r="P195" t="str">
        <f>_xlfn.XLOOKUP(relatorio[[#This Row],[Nome PJ Emitente]],Material!A:A,Material!B:B,"Medicamento")</f>
        <v>Material</v>
      </c>
      <c r="Q195">
        <f>IF(relatorio[[#This Row],[Natureza]]="Medicamento",_xlfn.XLOOKUP(relatorio[[#This Row],[EAN]],CadastroProd!U:U,CadastroProd!A:A," "),_xlfn.XLOOKUP(relatorio[[#This Row],['[Item'] Código]],CadastroProd!X:X,CadastroProd!A:A," "))</f>
        <v>2335</v>
      </c>
      <c r="R195">
        <f>IF(O195="Pendente",_xlfn.XLOOKUP(relatorio[[#This Row],[Número]],Relatório_CTE!A:A,Relatório_CTE!B:B,"Sem CTE")," ")</f>
        <v>4791</v>
      </c>
      <c r="S195" s="1">
        <f>IF(relatorio[[#This Row],[NFs Entrada - Winthor]]="Pendente",_xlfn.XLOOKUP(relatorio[[#This Row],[Número]],Relatório_CTE!A:A,Relatório_CTE!H:H,"Sem CTE")," ")</f>
        <v>45918</v>
      </c>
      <c r="T19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19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196" spans="1:21" x14ac:dyDescent="0.25">
      <c r="A196" t="s">
        <v>11</v>
      </c>
      <c r="B196" t="s">
        <v>46</v>
      </c>
      <c r="C196" t="s">
        <v>13</v>
      </c>
      <c r="D196">
        <v>509463</v>
      </c>
      <c r="E196" s="1">
        <v>45917</v>
      </c>
      <c r="F196">
        <v>106791.55</v>
      </c>
      <c r="G196" s="4" t="s">
        <v>122</v>
      </c>
      <c r="H196" t="s">
        <v>366</v>
      </c>
      <c r="I196" t="s">
        <v>367</v>
      </c>
      <c r="J196" s="1">
        <v>46945</v>
      </c>
      <c r="K196">
        <v>92</v>
      </c>
      <c r="L196" t="str">
        <f>_xlfn.XLOOKUP(relatorio[[#This Row],[Nome PJ Emitente]],De_Para!A:A,De_Para!C:C)</f>
        <v>3M</v>
      </c>
      <c r="M196" s="5" t="str" cm="1">
        <f t="array" aca="1" ref="M196" ca="1">IF(LEFT(G196&amp;"",1)="0",
IFERROR(
VALUE(MID(G196&amp;"",_xlfn.AGGREGATE(15,6,ROW(INDIRECT("1:"&amp;LEN(G196&amp;"")))/(MID(G196&amp;"",ROW(INDIRECT("1:"&amp;LEN(G196&amp;""))),1)&lt;&gt;"0"),1),999)),
MID(G196&amp;"",_xlfn.AGGREGATE(15,6,ROW(INDIRECT("1:"&amp;LEN(G196&amp;"")))/(MID(G196&amp;"",ROW(INDIRECT("1:"&amp;LEN(G196&amp;""))),1)&lt;&gt;"0"),1),999)
),
IFERROR(VALUE(G196),G196))</f>
        <v>SEM GTIN</v>
      </c>
      <c r="N196" t="str">
        <f>TEXT(relatorio[[#This Row],[Data Emissão]],"mmm")</f>
        <v>set</v>
      </c>
      <c r="O196" t="str">
        <f>_xlfn.XLOOKUP(relatorio[[#This Row],[Número]],relatorio_Entrada_NF!A:A,relatorio_Entrada_NF!A:A,"Pendente")</f>
        <v>Pendente</v>
      </c>
      <c r="P196" t="str">
        <f>_xlfn.XLOOKUP(relatorio[[#This Row],[Nome PJ Emitente]],Material!A:A,Material!B:B,"Medicamento")</f>
        <v>Material</v>
      </c>
      <c r="Q196">
        <f>IF(relatorio[[#This Row],[Natureza]]="Medicamento",_xlfn.XLOOKUP(relatorio[[#This Row],[EAN]],CadastroProd!U:U,CadastroProd!A:A," "),_xlfn.XLOOKUP(relatorio[[#This Row],['[Item'] Código]],CadastroProd!X:X,CadastroProd!A:A," "))</f>
        <v>2337</v>
      </c>
      <c r="R196">
        <f>IF(O196="Pendente",_xlfn.XLOOKUP(relatorio[[#This Row],[Número]],Relatório_CTE!A:A,Relatório_CTE!B:B,"Sem CTE")," ")</f>
        <v>4791</v>
      </c>
      <c r="S196" s="1">
        <f>IF(relatorio[[#This Row],[NFs Entrada - Winthor]]="Pendente",_xlfn.XLOOKUP(relatorio[[#This Row],[Número]],Relatório_CTE!A:A,Relatório_CTE!H:H,"Sem CTE")," ")</f>
        <v>45918</v>
      </c>
      <c r="T19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19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197" spans="1:21" x14ac:dyDescent="0.25">
      <c r="A197" t="s">
        <v>11</v>
      </c>
      <c r="B197" t="s">
        <v>46</v>
      </c>
      <c r="C197" t="s">
        <v>13</v>
      </c>
      <c r="D197">
        <v>509464</v>
      </c>
      <c r="E197" s="1">
        <v>45917</v>
      </c>
      <c r="F197">
        <v>6285.6</v>
      </c>
      <c r="G197" s="4" t="s">
        <v>368</v>
      </c>
      <c r="H197" t="s">
        <v>369</v>
      </c>
      <c r="I197" t="s">
        <v>370</v>
      </c>
      <c r="J197" s="1">
        <v>46910</v>
      </c>
      <c r="K197">
        <v>540</v>
      </c>
      <c r="L197" t="str">
        <f>_xlfn.XLOOKUP(relatorio[[#This Row],[Nome PJ Emitente]],De_Para!A:A,De_Para!C:C)</f>
        <v>3M</v>
      </c>
      <c r="M197" s="5" cm="1">
        <f t="array" aca="1" ref="M197" ca="1">IF(LEFT(G197&amp;"",1)="0",
IFERROR(
VALUE(MID(G197&amp;"",_xlfn.AGGREGATE(15,6,ROW(INDIRECT("1:"&amp;LEN(G197&amp;"")))/(MID(G197&amp;"",ROW(INDIRECT("1:"&amp;LEN(G197&amp;""))),1)&lt;&gt;"0"),1),999)),
MID(G197&amp;"",_xlfn.AGGREGATE(15,6,ROW(INDIRECT("1:"&amp;LEN(G197&amp;"")))/(MID(G197&amp;"",ROW(INDIRECT("1:"&amp;LEN(G197&amp;""))),1)&lt;&gt;"0"),1),999)
),
IFERROR(VALUE(G197),G197))</f>
        <v>7891040313204</v>
      </c>
      <c r="N197" t="str">
        <f>TEXT(relatorio[[#This Row],[Data Emissão]],"mmm")</f>
        <v>set</v>
      </c>
      <c r="O197" t="str">
        <f>_xlfn.XLOOKUP(relatorio[[#This Row],[Número]],relatorio_Entrada_NF!A:A,relatorio_Entrada_NF!A:A,"Pendente")</f>
        <v>Pendente</v>
      </c>
      <c r="P197" t="str">
        <f>_xlfn.XLOOKUP(relatorio[[#This Row],[Nome PJ Emitente]],Material!A:A,Material!B:B,"Medicamento")</f>
        <v>Material</v>
      </c>
      <c r="Q197">
        <f>IF(relatorio[[#This Row],[Natureza]]="Medicamento",_xlfn.XLOOKUP(relatorio[[#This Row],[EAN]],CadastroProd!U:U,CadastroProd!A:A," "),_xlfn.XLOOKUP(relatorio[[#This Row],['[Item'] Código]],CadastroProd!X:X,CadastroProd!A:A," "))</f>
        <v>2248</v>
      </c>
      <c r="R197">
        <f>IF(O197="Pendente",_xlfn.XLOOKUP(relatorio[[#This Row],[Número]],Relatório_CTE!A:A,Relatório_CTE!B:B,"Sem CTE")," ")</f>
        <v>4791</v>
      </c>
      <c r="S197" s="1">
        <f>IF(relatorio[[#This Row],[NFs Entrada - Winthor]]="Pendente",_xlfn.XLOOKUP(relatorio[[#This Row],[Número]],Relatório_CTE!A:A,Relatório_CTE!H:H,"Sem CTE")," ")</f>
        <v>45918</v>
      </c>
      <c r="T19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19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198" spans="1:21" x14ac:dyDescent="0.25">
      <c r="A198" t="s">
        <v>11</v>
      </c>
      <c r="B198" t="s">
        <v>46</v>
      </c>
      <c r="C198" t="s">
        <v>13</v>
      </c>
      <c r="D198">
        <v>509465</v>
      </c>
      <c r="E198" s="1">
        <v>45917</v>
      </c>
      <c r="F198">
        <v>356707.4</v>
      </c>
      <c r="G198" s="4" t="s">
        <v>371</v>
      </c>
      <c r="H198" t="s">
        <v>372</v>
      </c>
      <c r="I198" t="s">
        <v>373</v>
      </c>
      <c r="J198" s="1">
        <v>46879</v>
      </c>
      <c r="K198">
        <v>68</v>
      </c>
      <c r="L198" t="str">
        <f>_xlfn.XLOOKUP(relatorio[[#This Row],[Nome PJ Emitente]],De_Para!A:A,De_Para!C:C)</f>
        <v>3M</v>
      </c>
      <c r="M198" s="5" cm="1">
        <f t="array" aca="1" ref="M198" ca="1">IF(LEFT(G198&amp;"",1)="0",
IFERROR(
VALUE(MID(G198&amp;"",_xlfn.AGGREGATE(15,6,ROW(INDIRECT("1:"&amp;LEN(G198&amp;"")))/(MID(G198&amp;"",ROW(INDIRECT("1:"&amp;LEN(G198&amp;""))),1)&lt;&gt;"0"),1),999)),
MID(G198&amp;"",_xlfn.AGGREGATE(15,6,ROW(INDIRECT("1:"&amp;LEN(G198&amp;"")))/(MID(G198&amp;"",ROW(INDIRECT("1:"&amp;LEN(G198&amp;""))),1)&lt;&gt;"0"),1),999)
),
IFERROR(VALUE(G198),G198))</f>
        <v>7891040081356</v>
      </c>
      <c r="N198" t="str">
        <f>TEXT(relatorio[[#This Row],[Data Emissão]],"mmm")</f>
        <v>set</v>
      </c>
      <c r="O198" t="str">
        <f>_xlfn.XLOOKUP(relatorio[[#This Row],[Número]],relatorio_Entrada_NF!A:A,relatorio_Entrada_NF!A:A,"Pendente")</f>
        <v>Pendente</v>
      </c>
      <c r="P198" t="str">
        <f>_xlfn.XLOOKUP(relatorio[[#This Row],[Nome PJ Emitente]],Material!A:A,Material!B:B,"Medicamento")</f>
        <v>Material</v>
      </c>
      <c r="Q198">
        <f>IF(relatorio[[#This Row],[Natureza]]="Medicamento",_xlfn.XLOOKUP(relatorio[[#This Row],[EAN]],CadastroProd!U:U,CadastroProd!A:A," "),_xlfn.XLOOKUP(relatorio[[#This Row],['[Item'] Código]],CadastroProd!X:X,CadastroProd!A:A," "))</f>
        <v>2213</v>
      </c>
      <c r="R198">
        <f>IF(O198="Pendente",_xlfn.XLOOKUP(relatorio[[#This Row],[Número]],Relatório_CTE!A:A,Relatório_CTE!B:B,"Sem CTE")," ")</f>
        <v>4791</v>
      </c>
      <c r="S198" s="1">
        <f>IF(relatorio[[#This Row],[NFs Entrada - Winthor]]="Pendente",_xlfn.XLOOKUP(relatorio[[#This Row],[Número]],Relatório_CTE!A:A,Relatório_CTE!H:H,"Sem CTE")," ")</f>
        <v>45918</v>
      </c>
      <c r="T19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19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199" spans="1:21" x14ac:dyDescent="0.25">
      <c r="A199" t="s">
        <v>11</v>
      </c>
      <c r="B199" t="s">
        <v>46</v>
      </c>
      <c r="C199" t="s">
        <v>13</v>
      </c>
      <c r="D199">
        <v>509465</v>
      </c>
      <c r="E199" s="1">
        <v>45917</v>
      </c>
      <c r="F199">
        <v>356707.4</v>
      </c>
      <c r="G199" s="4" t="s">
        <v>374</v>
      </c>
      <c r="H199" t="s">
        <v>375</v>
      </c>
      <c r="I199" t="s">
        <v>376</v>
      </c>
      <c r="J199" s="1">
        <v>46570</v>
      </c>
      <c r="K199">
        <v>23040</v>
      </c>
      <c r="L199" t="str">
        <f>_xlfn.XLOOKUP(relatorio[[#This Row],[Nome PJ Emitente]],De_Para!A:A,De_Para!C:C)</f>
        <v>3M</v>
      </c>
      <c r="M199" s="5" cm="1">
        <f t="array" aca="1" ref="M199" ca="1">IF(LEFT(G199&amp;"",1)="0",
IFERROR(
VALUE(MID(G199&amp;"",_xlfn.AGGREGATE(15,6,ROW(INDIRECT("1:"&amp;LEN(G199&amp;"")))/(MID(G199&amp;"",ROW(INDIRECT("1:"&amp;LEN(G199&amp;""))),1)&lt;&gt;"0"),1),999)),
MID(G199&amp;"",_xlfn.AGGREGATE(15,6,ROW(INDIRECT("1:"&amp;LEN(G199&amp;"")))/(MID(G199&amp;"",ROW(INDIRECT("1:"&amp;LEN(G199&amp;""))),1)&lt;&gt;"0"),1),999)
),
IFERROR(VALUE(G199),G199))</f>
        <v>7891040146468</v>
      </c>
      <c r="N199" t="str">
        <f>TEXT(relatorio[[#This Row],[Data Emissão]],"mmm")</f>
        <v>set</v>
      </c>
      <c r="O199" t="str">
        <f>_xlfn.XLOOKUP(relatorio[[#This Row],[Número]],relatorio_Entrada_NF!A:A,relatorio_Entrada_NF!A:A,"Pendente")</f>
        <v>Pendente</v>
      </c>
      <c r="P199" t="str">
        <f>_xlfn.XLOOKUP(relatorio[[#This Row],[Nome PJ Emitente]],Material!A:A,Material!B:B,"Medicamento")</f>
        <v>Material</v>
      </c>
      <c r="Q199">
        <f>IF(relatorio[[#This Row],[Natureza]]="Medicamento",_xlfn.XLOOKUP(relatorio[[#This Row],[EAN]],CadastroProd!U:U,CadastroProd!A:A," "),_xlfn.XLOOKUP(relatorio[[#This Row],['[Item'] Código]],CadastroProd!X:X,CadastroProd!A:A," "))</f>
        <v>2373</v>
      </c>
      <c r="R199">
        <f>IF(O199="Pendente",_xlfn.XLOOKUP(relatorio[[#This Row],[Número]],Relatório_CTE!A:A,Relatório_CTE!B:B,"Sem CTE")," ")</f>
        <v>4791</v>
      </c>
      <c r="S199" s="1">
        <f>IF(relatorio[[#This Row],[NFs Entrada - Winthor]]="Pendente",_xlfn.XLOOKUP(relatorio[[#This Row],[Número]],Relatório_CTE!A:A,Relatório_CTE!H:H,"Sem CTE")," ")</f>
        <v>45918</v>
      </c>
      <c r="T19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19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00" spans="1:21" x14ac:dyDescent="0.25">
      <c r="A200" t="s">
        <v>11</v>
      </c>
      <c r="B200" t="s">
        <v>46</v>
      </c>
      <c r="C200" t="s">
        <v>13</v>
      </c>
      <c r="D200">
        <v>509465</v>
      </c>
      <c r="E200" s="1">
        <v>45917</v>
      </c>
      <c r="F200">
        <v>356707.4</v>
      </c>
      <c r="G200" s="4" t="s">
        <v>122</v>
      </c>
      <c r="H200" t="s">
        <v>377</v>
      </c>
      <c r="I200" t="s">
        <v>378</v>
      </c>
      <c r="J200" s="1">
        <v>46593</v>
      </c>
      <c r="K200">
        <v>20</v>
      </c>
      <c r="L200" t="str">
        <f>_xlfn.XLOOKUP(relatorio[[#This Row],[Nome PJ Emitente]],De_Para!A:A,De_Para!C:C)</f>
        <v>3M</v>
      </c>
      <c r="M200" s="5" t="str" cm="1">
        <f t="array" aca="1" ref="M200" ca="1">IF(LEFT(G200&amp;"",1)="0",
IFERROR(
VALUE(MID(G200&amp;"",_xlfn.AGGREGATE(15,6,ROW(INDIRECT("1:"&amp;LEN(G200&amp;"")))/(MID(G200&amp;"",ROW(INDIRECT("1:"&amp;LEN(G200&amp;""))),1)&lt;&gt;"0"),1),999)),
MID(G200&amp;"",_xlfn.AGGREGATE(15,6,ROW(INDIRECT("1:"&amp;LEN(G200&amp;"")))/(MID(G200&amp;"",ROW(INDIRECT("1:"&amp;LEN(G200&amp;""))),1)&lt;&gt;"0"),1),999)
),
IFERROR(VALUE(G200),G200))</f>
        <v>SEM GTIN</v>
      </c>
      <c r="N200" t="str">
        <f>TEXT(relatorio[[#This Row],[Data Emissão]],"mmm")</f>
        <v>set</v>
      </c>
      <c r="O200" t="str">
        <f>_xlfn.XLOOKUP(relatorio[[#This Row],[Número]],relatorio_Entrada_NF!A:A,relatorio_Entrada_NF!A:A,"Pendente")</f>
        <v>Pendente</v>
      </c>
      <c r="P200" t="str">
        <f>_xlfn.XLOOKUP(relatorio[[#This Row],[Nome PJ Emitente]],Material!A:A,Material!B:B,"Medicamento")</f>
        <v>Material</v>
      </c>
      <c r="Q200">
        <f>IF(relatorio[[#This Row],[Natureza]]="Medicamento",_xlfn.XLOOKUP(relatorio[[#This Row],[EAN]],CadastroProd!U:U,CadastroProd!A:A," "),_xlfn.XLOOKUP(relatorio[[#This Row],['[Item'] Código]],CadastroProd!X:X,CadastroProd!A:A," "))</f>
        <v>2371</v>
      </c>
      <c r="R200">
        <f>IF(O200="Pendente",_xlfn.XLOOKUP(relatorio[[#This Row],[Número]],Relatório_CTE!A:A,Relatório_CTE!B:B,"Sem CTE")," ")</f>
        <v>4791</v>
      </c>
      <c r="S200" s="1">
        <f>IF(relatorio[[#This Row],[NFs Entrada - Winthor]]="Pendente",_xlfn.XLOOKUP(relatorio[[#This Row],[Número]],Relatório_CTE!A:A,Relatório_CTE!H:H,"Sem CTE")," ")</f>
        <v>45918</v>
      </c>
      <c r="T20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20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201" spans="1:21" x14ac:dyDescent="0.25">
      <c r="A201" t="s">
        <v>11</v>
      </c>
      <c r="B201" t="s">
        <v>46</v>
      </c>
      <c r="C201" t="s">
        <v>13</v>
      </c>
      <c r="D201">
        <v>509465</v>
      </c>
      <c r="E201" s="1">
        <v>45917</v>
      </c>
      <c r="F201">
        <v>356707.4</v>
      </c>
      <c r="G201" s="4" t="s">
        <v>379</v>
      </c>
      <c r="H201" t="s">
        <v>380</v>
      </c>
      <c r="I201" t="s">
        <v>381</v>
      </c>
      <c r="J201" s="1">
        <v>46431</v>
      </c>
      <c r="K201">
        <v>1128</v>
      </c>
      <c r="L201" t="str">
        <f>_xlfn.XLOOKUP(relatorio[[#This Row],[Nome PJ Emitente]],De_Para!A:A,De_Para!C:C)</f>
        <v>3M</v>
      </c>
      <c r="M201" s="5" cm="1">
        <f t="array" aca="1" ref="M201" ca="1">IF(LEFT(G201&amp;"",1)="0",
IFERROR(
VALUE(MID(G201&amp;"",_xlfn.AGGREGATE(15,6,ROW(INDIRECT("1:"&amp;LEN(G201&amp;"")))/(MID(G201&amp;"",ROW(INDIRECT("1:"&amp;LEN(G201&amp;""))),1)&lt;&gt;"0"),1),999)),
MID(G201&amp;"",_xlfn.AGGREGATE(15,6,ROW(INDIRECT("1:"&amp;LEN(G201&amp;"")))/(MID(G201&amp;"",ROW(INDIRECT("1:"&amp;LEN(G201&amp;""))),1)&lt;&gt;"0"),1),999)
),
IFERROR(VALUE(G201),G201))</f>
        <v>7891040241293</v>
      </c>
      <c r="N201" t="str">
        <f>TEXT(relatorio[[#This Row],[Data Emissão]],"mmm")</f>
        <v>set</v>
      </c>
      <c r="O201" t="str">
        <f>_xlfn.XLOOKUP(relatorio[[#This Row],[Número]],relatorio_Entrada_NF!A:A,relatorio_Entrada_NF!A:A,"Pendente")</f>
        <v>Pendente</v>
      </c>
      <c r="P201" t="str">
        <f>_xlfn.XLOOKUP(relatorio[[#This Row],[Nome PJ Emitente]],Material!A:A,Material!B:B,"Medicamento")</f>
        <v>Material</v>
      </c>
      <c r="Q201">
        <f>IF(relatorio[[#This Row],[Natureza]]="Medicamento",_xlfn.XLOOKUP(relatorio[[#This Row],[EAN]],CadastroProd!U:U,CadastroProd!A:A," "),_xlfn.XLOOKUP(relatorio[[#This Row],['[Item'] Código]],CadastroProd!X:X,CadastroProd!A:A," "))</f>
        <v>2240</v>
      </c>
      <c r="R201">
        <f>IF(O201="Pendente",_xlfn.XLOOKUP(relatorio[[#This Row],[Número]],Relatório_CTE!A:A,Relatório_CTE!B:B,"Sem CTE")," ")</f>
        <v>4791</v>
      </c>
      <c r="S201" s="1">
        <f>IF(relatorio[[#This Row],[NFs Entrada - Winthor]]="Pendente",_xlfn.XLOOKUP(relatorio[[#This Row],[Número]],Relatório_CTE!A:A,Relatório_CTE!H:H,"Sem CTE")," ")</f>
        <v>45918</v>
      </c>
      <c r="T20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20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02" spans="1:21" x14ac:dyDescent="0.25">
      <c r="A202" t="s">
        <v>11</v>
      </c>
      <c r="B202" t="s">
        <v>46</v>
      </c>
      <c r="C202" t="s">
        <v>13</v>
      </c>
      <c r="D202">
        <v>509465</v>
      </c>
      <c r="E202" s="1">
        <v>45917</v>
      </c>
      <c r="F202">
        <v>356707.4</v>
      </c>
      <c r="G202" s="4" t="s">
        <v>122</v>
      </c>
      <c r="H202" t="s">
        <v>382</v>
      </c>
      <c r="I202" t="s">
        <v>383</v>
      </c>
      <c r="J202" s="1">
        <v>46584</v>
      </c>
      <c r="K202">
        <v>16</v>
      </c>
      <c r="L202" t="str">
        <f>_xlfn.XLOOKUP(relatorio[[#This Row],[Nome PJ Emitente]],De_Para!A:A,De_Para!C:C)</f>
        <v>3M</v>
      </c>
      <c r="M202" s="5" t="str" cm="1">
        <f t="array" aca="1" ref="M202" ca="1">IF(LEFT(G202&amp;"",1)="0",
IFERROR(
VALUE(MID(G202&amp;"",_xlfn.AGGREGATE(15,6,ROW(INDIRECT("1:"&amp;LEN(G202&amp;"")))/(MID(G202&amp;"",ROW(INDIRECT("1:"&amp;LEN(G202&amp;""))),1)&lt;&gt;"0"),1),999)),
MID(G202&amp;"",_xlfn.AGGREGATE(15,6,ROW(INDIRECT("1:"&amp;LEN(G202&amp;"")))/(MID(G202&amp;"",ROW(INDIRECT("1:"&amp;LEN(G202&amp;""))),1)&lt;&gt;"0"),1),999)
),
IFERROR(VALUE(G202),G202))</f>
        <v>SEM GTIN</v>
      </c>
      <c r="N202" t="str">
        <f>TEXT(relatorio[[#This Row],[Data Emissão]],"mmm")</f>
        <v>set</v>
      </c>
      <c r="O202" t="str">
        <f>_xlfn.XLOOKUP(relatorio[[#This Row],[Número]],relatorio_Entrada_NF!A:A,relatorio_Entrada_NF!A:A,"Pendente")</f>
        <v>Pendente</v>
      </c>
      <c r="P202" t="str">
        <f>_xlfn.XLOOKUP(relatorio[[#This Row],[Nome PJ Emitente]],Material!A:A,Material!B:B,"Medicamento")</f>
        <v>Material</v>
      </c>
      <c r="Q202">
        <f>IF(relatorio[[#This Row],[Natureza]]="Medicamento",_xlfn.XLOOKUP(relatorio[[#This Row],[EAN]],CadastroProd!U:U,CadastroProd!A:A," "),_xlfn.XLOOKUP(relatorio[[#This Row],['[Item'] Código]],CadastroProd!X:X,CadastroProd!A:A," "))</f>
        <v>2209</v>
      </c>
      <c r="R202">
        <f>IF(O202="Pendente",_xlfn.XLOOKUP(relatorio[[#This Row],[Número]],Relatório_CTE!A:A,Relatório_CTE!B:B,"Sem CTE")," ")</f>
        <v>4791</v>
      </c>
      <c r="S202" s="1">
        <f>IF(relatorio[[#This Row],[NFs Entrada - Winthor]]="Pendente",_xlfn.XLOOKUP(relatorio[[#This Row],[Número]],Relatório_CTE!A:A,Relatório_CTE!H:H,"Sem CTE")," ")</f>
        <v>45918</v>
      </c>
      <c r="T20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20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03" spans="1:21" x14ac:dyDescent="0.25">
      <c r="A203" t="s">
        <v>11</v>
      </c>
      <c r="B203" t="s">
        <v>46</v>
      </c>
      <c r="C203" t="s">
        <v>13</v>
      </c>
      <c r="D203">
        <v>509465</v>
      </c>
      <c r="E203" s="1">
        <v>45917</v>
      </c>
      <c r="F203">
        <v>356707.4</v>
      </c>
      <c r="G203" s="4" t="s">
        <v>122</v>
      </c>
      <c r="H203" t="s">
        <v>384</v>
      </c>
      <c r="I203" t="s">
        <v>385</v>
      </c>
      <c r="J203" s="1">
        <v>46551</v>
      </c>
      <c r="K203">
        <v>120</v>
      </c>
      <c r="L203" t="str">
        <f>_xlfn.XLOOKUP(relatorio[[#This Row],[Nome PJ Emitente]],De_Para!A:A,De_Para!C:C)</f>
        <v>3M</v>
      </c>
      <c r="M203" s="5" t="str" cm="1">
        <f t="array" aca="1" ref="M203" ca="1">IF(LEFT(G203&amp;"",1)="0",
IFERROR(
VALUE(MID(G203&amp;"",_xlfn.AGGREGATE(15,6,ROW(INDIRECT("1:"&amp;LEN(G203&amp;"")))/(MID(G203&amp;"",ROW(INDIRECT("1:"&amp;LEN(G203&amp;""))),1)&lt;&gt;"0"),1),999)),
MID(G203&amp;"",_xlfn.AGGREGATE(15,6,ROW(INDIRECT("1:"&amp;LEN(G203&amp;"")))/(MID(G203&amp;"",ROW(INDIRECT("1:"&amp;LEN(G203&amp;""))),1)&lt;&gt;"0"),1),999)
),
IFERROR(VALUE(G203),G203))</f>
        <v>SEM GTIN</v>
      </c>
      <c r="N203" t="str">
        <f>TEXT(relatorio[[#This Row],[Data Emissão]],"mmm")</f>
        <v>set</v>
      </c>
      <c r="O203" t="str">
        <f>_xlfn.XLOOKUP(relatorio[[#This Row],[Número]],relatorio_Entrada_NF!A:A,relatorio_Entrada_NF!A:A,"Pendente")</f>
        <v>Pendente</v>
      </c>
      <c r="P203" t="str">
        <f>_xlfn.XLOOKUP(relatorio[[#This Row],[Nome PJ Emitente]],Material!A:A,Material!B:B,"Medicamento")</f>
        <v>Material</v>
      </c>
      <c r="Q203">
        <f>IF(relatorio[[#This Row],[Natureza]]="Medicamento",_xlfn.XLOOKUP(relatorio[[#This Row],[EAN]],CadastroProd!U:U,CadastroProd!A:A," "),_xlfn.XLOOKUP(relatorio[[#This Row],['[Item'] Código]],CadastroProd!X:X,CadastroProd!A:A," "))</f>
        <v>2173</v>
      </c>
      <c r="R203">
        <f>IF(O203="Pendente",_xlfn.XLOOKUP(relatorio[[#This Row],[Número]],Relatório_CTE!A:A,Relatório_CTE!B:B,"Sem CTE")," ")</f>
        <v>4791</v>
      </c>
      <c r="S203" s="1">
        <f>IF(relatorio[[#This Row],[NFs Entrada - Winthor]]="Pendente",_xlfn.XLOOKUP(relatorio[[#This Row],[Número]],Relatório_CTE!A:A,Relatório_CTE!H:H,"Sem CTE")," ")</f>
        <v>45918</v>
      </c>
      <c r="T20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45930</v>
      </c>
      <c r="U20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45930</v>
      </c>
    </row>
    <row r="204" spans="1:21" x14ac:dyDescent="0.25">
      <c r="A204" t="s">
        <v>11</v>
      </c>
      <c r="B204" t="s">
        <v>46</v>
      </c>
      <c r="C204" t="s">
        <v>13</v>
      </c>
      <c r="D204">
        <v>509465</v>
      </c>
      <c r="E204" s="1">
        <v>45917</v>
      </c>
      <c r="F204">
        <v>356707.4</v>
      </c>
      <c r="G204" s="4" t="s">
        <v>122</v>
      </c>
      <c r="H204" t="s">
        <v>386</v>
      </c>
      <c r="I204" t="s">
        <v>387</v>
      </c>
      <c r="J204" s="1">
        <v>46557</v>
      </c>
      <c r="K204">
        <v>120</v>
      </c>
      <c r="L204" t="str">
        <f>_xlfn.XLOOKUP(relatorio[[#This Row],[Nome PJ Emitente]],De_Para!A:A,De_Para!C:C)</f>
        <v>3M</v>
      </c>
      <c r="M204" s="5" t="str" cm="1">
        <f t="array" aca="1" ref="M204" ca="1">IF(LEFT(G204&amp;"",1)="0",
IFERROR(
VALUE(MID(G204&amp;"",_xlfn.AGGREGATE(15,6,ROW(INDIRECT("1:"&amp;LEN(G204&amp;"")))/(MID(G204&amp;"",ROW(INDIRECT("1:"&amp;LEN(G204&amp;""))),1)&lt;&gt;"0"),1),999)),
MID(G204&amp;"",_xlfn.AGGREGATE(15,6,ROW(INDIRECT("1:"&amp;LEN(G204&amp;"")))/(MID(G204&amp;"",ROW(INDIRECT("1:"&amp;LEN(G204&amp;""))),1)&lt;&gt;"0"),1),999)
),
IFERROR(VALUE(G204),G204))</f>
        <v>SEM GTIN</v>
      </c>
      <c r="N204" t="str">
        <f>TEXT(relatorio[[#This Row],[Data Emissão]],"mmm")</f>
        <v>set</v>
      </c>
      <c r="O204" t="str">
        <f>_xlfn.XLOOKUP(relatorio[[#This Row],[Número]],relatorio_Entrada_NF!A:A,relatorio_Entrada_NF!A:A,"Pendente")</f>
        <v>Pendente</v>
      </c>
      <c r="P204" t="str">
        <f>_xlfn.XLOOKUP(relatorio[[#This Row],[Nome PJ Emitente]],Material!A:A,Material!B:B,"Medicamento")</f>
        <v>Material</v>
      </c>
      <c r="Q204">
        <f>IF(relatorio[[#This Row],[Natureza]]="Medicamento",_xlfn.XLOOKUP(relatorio[[#This Row],[EAN]],CadastroProd!U:U,CadastroProd!A:A," "),_xlfn.XLOOKUP(relatorio[[#This Row],['[Item'] Código]],CadastroProd!X:X,CadastroProd!A:A," "))</f>
        <v>2177</v>
      </c>
      <c r="R204">
        <f>IF(O204="Pendente",_xlfn.XLOOKUP(relatorio[[#This Row],[Número]],Relatório_CTE!A:A,Relatório_CTE!B:B,"Sem CTE")," ")</f>
        <v>4791</v>
      </c>
      <c r="S204" s="1">
        <f>IF(relatorio[[#This Row],[NFs Entrada - Winthor]]="Pendente",_xlfn.XLOOKUP(relatorio[[#This Row],[Número]],Relatório_CTE!A:A,Relatório_CTE!H:H,"Sem CTE")," ")</f>
        <v>45918</v>
      </c>
      <c r="T204" s="1" t="e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20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205" spans="1:21" x14ac:dyDescent="0.25">
      <c r="A205" t="s">
        <v>11</v>
      </c>
      <c r="B205" t="s">
        <v>46</v>
      </c>
      <c r="C205" t="s">
        <v>13</v>
      </c>
      <c r="D205">
        <v>509466</v>
      </c>
      <c r="E205" s="1">
        <v>45917</v>
      </c>
      <c r="F205">
        <v>224854.52</v>
      </c>
      <c r="G205" s="4" t="s">
        <v>162</v>
      </c>
      <c r="H205" t="s">
        <v>163</v>
      </c>
      <c r="I205" t="s">
        <v>164</v>
      </c>
      <c r="J205" s="1">
        <v>46476</v>
      </c>
      <c r="K205">
        <v>72</v>
      </c>
      <c r="L205" t="str">
        <f>_xlfn.XLOOKUP(relatorio[[#This Row],[Nome PJ Emitente]],De_Para!A:A,De_Para!C:C)</f>
        <v>3M</v>
      </c>
      <c r="M205" s="5" cm="1">
        <f t="array" aca="1" ref="M205" ca="1">IF(LEFT(G205&amp;"",1)="0",
IFERROR(
VALUE(MID(G205&amp;"",_xlfn.AGGREGATE(15,6,ROW(INDIRECT("1:"&amp;LEN(G205&amp;"")))/(MID(G205&amp;"",ROW(INDIRECT("1:"&amp;LEN(G205&amp;""))),1)&lt;&gt;"0"),1),999)),
MID(G205&amp;"",_xlfn.AGGREGATE(15,6,ROW(INDIRECT("1:"&amp;LEN(G205&amp;"")))/(MID(G205&amp;"",ROW(INDIRECT("1:"&amp;LEN(G205&amp;""))),1)&lt;&gt;"0"),1),999)
),
IFERROR(VALUE(G205),G205))</f>
        <v>50707387802252</v>
      </c>
      <c r="N205" t="str">
        <f>TEXT(relatorio[[#This Row],[Data Emissão]],"mmm")</f>
        <v>set</v>
      </c>
      <c r="O205" t="str">
        <f>_xlfn.XLOOKUP(relatorio[[#This Row],[Número]],relatorio_Entrada_NF!A:A,relatorio_Entrada_NF!A:A,"Pendente")</f>
        <v>Pendente</v>
      </c>
      <c r="P205" t="str">
        <f>_xlfn.XLOOKUP(relatorio[[#This Row],[Nome PJ Emitente]],Material!A:A,Material!B:B,"Medicamento")</f>
        <v>Material</v>
      </c>
      <c r="Q205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205">
        <f>IF(O205="Pendente",_xlfn.XLOOKUP(relatorio[[#This Row],[Número]],Relatório_CTE!A:A,Relatório_CTE!B:B,"Sem CTE")," ")</f>
        <v>4791</v>
      </c>
      <c r="S205" s="1">
        <f>IF(relatorio[[#This Row],[NFs Entrada - Winthor]]="Pendente",_xlfn.XLOOKUP(relatorio[[#This Row],[Número]],Relatório_CTE!A:A,Relatório_CTE!H:H,"Sem CTE")," ")</f>
        <v>45918</v>
      </c>
      <c r="T20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20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206" spans="1:21" x14ac:dyDescent="0.25">
      <c r="A206" t="s">
        <v>11</v>
      </c>
      <c r="B206" t="s">
        <v>46</v>
      </c>
      <c r="C206" t="s">
        <v>13</v>
      </c>
      <c r="D206">
        <v>509466</v>
      </c>
      <c r="E206" s="1">
        <v>45917</v>
      </c>
      <c r="F206">
        <v>224854.52</v>
      </c>
      <c r="G206" s="4" t="s">
        <v>388</v>
      </c>
      <c r="H206" t="s">
        <v>389</v>
      </c>
      <c r="I206" t="s">
        <v>390</v>
      </c>
      <c r="J206" s="1">
        <v>46577</v>
      </c>
      <c r="K206">
        <v>12</v>
      </c>
      <c r="L206" t="str">
        <f>_xlfn.XLOOKUP(relatorio[[#This Row],[Nome PJ Emitente]],De_Para!A:A,De_Para!C:C)</f>
        <v>3M</v>
      </c>
      <c r="M206" s="5" cm="1">
        <f t="array" aca="1" ref="M206" ca="1">IF(LEFT(G206&amp;"",1)="0",
IFERROR(
VALUE(MID(G206&amp;"",_xlfn.AGGREGATE(15,6,ROW(INDIRECT("1:"&amp;LEN(G206&amp;"")))/(MID(G206&amp;"",ROW(INDIRECT("1:"&amp;LEN(G206&amp;""))),1)&lt;&gt;"0"),1),999)),
MID(G206&amp;"",_xlfn.AGGREGATE(15,6,ROW(INDIRECT("1:"&amp;LEN(G206&amp;"")))/(MID(G206&amp;"",ROW(INDIRECT("1:"&amp;LEN(G206&amp;""))),1)&lt;&gt;"0"),1),999)
),
IFERROR(VALUE(G206),G206))</f>
        <v>30707387444380</v>
      </c>
      <c r="N206" t="str">
        <f>TEXT(relatorio[[#This Row],[Data Emissão]],"mmm")</f>
        <v>set</v>
      </c>
      <c r="O206" t="str">
        <f>_xlfn.XLOOKUP(relatorio[[#This Row],[Número]],relatorio_Entrada_NF!A:A,relatorio_Entrada_NF!A:A,"Pendente")</f>
        <v>Pendente</v>
      </c>
      <c r="P206" t="str">
        <f>_xlfn.XLOOKUP(relatorio[[#This Row],[Nome PJ Emitente]],Material!A:A,Material!B:B,"Medicamento")</f>
        <v>Material</v>
      </c>
      <c r="Q206">
        <f>IF(relatorio[[#This Row],[Natureza]]="Medicamento",_xlfn.XLOOKUP(relatorio[[#This Row],[EAN]],CadastroProd!U:U,CadastroProd!A:A," "),_xlfn.XLOOKUP(relatorio[[#This Row],['[Item'] Código]],CadastroProd!X:X,CadastroProd!A:A," "))</f>
        <v>2350</v>
      </c>
      <c r="R206">
        <f>IF(O206="Pendente",_xlfn.XLOOKUP(relatorio[[#This Row],[Número]],Relatório_CTE!A:A,Relatório_CTE!B:B,"Sem CTE")," ")</f>
        <v>4791</v>
      </c>
      <c r="S206" s="1">
        <f>IF(relatorio[[#This Row],[NFs Entrada - Winthor]]="Pendente",_xlfn.XLOOKUP(relatorio[[#This Row],[Número]],Relatório_CTE!A:A,Relatório_CTE!H:H,"Sem CTE")," ")</f>
        <v>45918</v>
      </c>
      <c r="T20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0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07" spans="1:21" x14ac:dyDescent="0.25">
      <c r="A207" t="s">
        <v>11</v>
      </c>
      <c r="B207" t="s">
        <v>46</v>
      </c>
      <c r="C207" t="s">
        <v>13</v>
      </c>
      <c r="D207">
        <v>509466</v>
      </c>
      <c r="E207" s="1">
        <v>45917</v>
      </c>
      <c r="F207">
        <v>224854.52</v>
      </c>
      <c r="G207" s="4" t="s">
        <v>391</v>
      </c>
      <c r="H207" t="s">
        <v>392</v>
      </c>
      <c r="I207" t="s">
        <v>393</v>
      </c>
      <c r="J207" s="1">
        <v>46891</v>
      </c>
      <c r="K207">
        <v>4</v>
      </c>
      <c r="L207" t="str">
        <f>_xlfn.XLOOKUP(relatorio[[#This Row],[Nome PJ Emitente]],De_Para!A:A,De_Para!C:C)</f>
        <v>3M</v>
      </c>
      <c r="M207" s="5" cm="1">
        <f t="array" aca="1" ref="M207" ca="1">IF(LEFT(G207&amp;"",1)="0",
IFERROR(
VALUE(MID(G207&amp;"",_xlfn.AGGREGATE(15,6,ROW(INDIRECT("1:"&amp;LEN(G207&amp;"")))/(MID(G207&amp;"",ROW(INDIRECT("1:"&amp;LEN(G207&amp;""))),1)&lt;&gt;"0"),1),999)),
MID(G207&amp;"",_xlfn.AGGREGATE(15,6,ROW(INDIRECT("1:"&amp;LEN(G207&amp;"")))/(MID(G207&amp;"",ROW(INDIRECT("1:"&amp;LEN(G207&amp;""))),1)&lt;&gt;"0"),1),999)
),
IFERROR(VALUE(G207),G207))</f>
        <v>707387808235</v>
      </c>
      <c r="N207" t="str">
        <f>TEXT(relatorio[[#This Row],[Data Emissão]],"mmm")</f>
        <v>set</v>
      </c>
      <c r="O207" t="str">
        <f>_xlfn.XLOOKUP(relatorio[[#This Row],[Número]],relatorio_Entrada_NF!A:A,relatorio_Entrada_NF!A:A,"Pendente")</f>
        <v>Pendente</v>
      </c>
      <c r="P207" t="str">
        <f>_xlfn.XLOOKUP(relatorio[[#This Row],[Nome PJ Emitente]],Material!A:A,Material!B:B,"Medicamento")</f>
        <v>Material</v>
      </c>
      <c r="Q207">
        <f>IF(relatorio[[#This Row],[Natureza]]="Medicamento",_xlfn.XLOOKUP(relatorio[[#This Row],[EAN]],CadastroProd!U:U,CadastroProd!A:A," "),_xlfn.XLOOKUP(relatorio[[#This Row],['[Item'] Código]],CadastroProd!X:X,CadastroProd!A:A," "))</f>
        <v>2199</v>
      </c>
      <c r="R207">
        <f>IF(O207="Pendente",_xlfn.XLOOKUP(relatorio[[#This Row],[Número]],Relatório_CTE!A:A,Relatório_CTE!B:B,"Sem CTE")," ")</f>
        <v>4791</v>
      </c>
      <c r="S207" s="1">
        <f>IF(relatorio[[#This Row],[NFs Entrada - Winthor]]="Pendente",_xlfn.XLOOKUP(relatorio[[#This Row],[Número]],Relatório_CTE!A:A,Relatório_CTE!H:H,"Sem CTE")," ")</f>
        <v>45918</v>
      </c>
      <c r="T20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0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08" spans="1:21" x14ac:dyDescent="0.25">
      <c r="A208" t="s">
        <v>11</v>
      </c>
      <c r="B208" t="s">
        <v>46</v>
      </c>
      <c r="C208" t="s">
        <v>13</v>
      </c>
      <c r="D208">
        <v>509466</v>
      </c>
      <c r="E208" s="1">
        <v>45917</v>
      </c>
      <c r="F208">
        <v>224854.52</v>
      </c>
      <c r="G208" s="4" t="s">
        <v>394</v>
      </c>
      <c r="H208" t="s">
        <v>395</v>
      </c>
      <c r="I208" t="s">
        <v>396</v>
      </c>
      <c r="J208" s="1">
        <v>46897</v>
      </c>
      <c r="K208">
        <v>272</v>
      </c>
      <c r="L208" t="str">
        <f>_xlfn.XLOOKUP(relatorio[[#This Row],[Nome PJ Emitente]],De_Para!A:A,De_Para!C:C)</f>
        <v>3M</v>
      </c>
      <c r="M208" s="5" cm="1">
        <f t="array" aca="1" ref="M208" ca="1">IF(LEFT(G208&amp;"",1)="0",
IFERROR(
VALUE(MID(G208&amp;"",_xlfn.AGGREGATE(15,6,ROW(INDIRECT("1:"&amp;LEN(G208&amp;"")))/(MID(G208&amp;"",ROW(INDIRECT("1:"&amp;LEN(G208&amp;""))),1)&lt;&gt;"0"),1),999)),
MID(G208&amp;"",_xlfn.AGGREGATE(15,6,ROW(INDIRECT("1:"&amp;LEN(G208&amp;"")))/(MID(G208&amp;"",ROW(INDIRECT("1:"&amp;LEN(G208&amp;""))),1)&lt;&gt;"0"),1),999)
),
IFERROR(VALUE(G208),G208))</f>
        <v>707387808358</v>
      </c>
      <c r="N208" t="str">
        <f>TEXT(relatorio[[#This Row],[Data Emissão]],"mmm")</f>
        <v>set</v>
      </c>
      <c r="O208" t="str">
        <f>_xlfn.XLOOKUP(relatorio[[#This Row],[Número]],relatorio_Entrada_NF!A:A,relatorio_Entrada_NF!A:A,"Pendente")</f>
        <v>Pendente</v>
      </c>
      <c r="P208" t="str">
        <f>_xlfn.XLOOKUP(relatorio[[#This Row],[Nome PJ Emitente]],Material!A:A,Material!B:B,"Medicamento")</f>
        <v>Material</v>
      </c>
      <c r="Q208">
        <f>IF(relatorio[[#This Row],[Natureza]]="Medicamento",_xlfn.XLOOKUP(relatorio[[#This Row],[EAN]],CadastroProd!U:U,CadastroProd!A:A," "),_xlfn.XLOOKUP(relatorio[[#This Row],['[Item'] Código]],CadastroProd!X:X,CadastroProd!A:A," "))</f>
        <v>3561</v>
      </c>
      <c r="R208">
        <f>IF(O208="Pendente",_xlfn.XLOOKUP(relatorio[[#This Row],[Número]],Relatório_CTE!A:A,Relatório_CTE!B:B,"Sem CTE")," ")</f>
        <v>4791</v>
      </c>
      <c r="S208" s="1">
        <f>IF(relatorio[[#This Row],[NFs Entrada - Winthor]]="Pendente",_xlfn.XLOOKUP(relatorio[[#This Row],[Número]],Relatório_CTE!A:A,Relatório_CTE!H:H,"Sem CTE")," ")</f>
        <v>45918</v>
      </c>
      <c r="T20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20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209" spans="1:21" x14ac:dyDescent="0.25">
      <c r="A209" t="s">
        <v>11</v>
      </c>
      <c r="B209" t="s">
        <v>46</v>
      </c>
      <c r="C209" t="s">
        <v>13</v>
      </c>
      <c r="D209">
        <v>509466</v>
      </c>
      <c r="E209" s="1">
        <v>45917</v>
      </c>
      <c r="F209">
        <v>224854.52</v>
      </c>
      <c r="G209" s="4" t="s">
        <v>397</v>
      </c>
      <c r="H209" t="s">
        <v>398</v>
      </c>
      <c r="I209" t="s">
        <v>399</v>
      </c>
      <c r="J209" s="1">
        <v>46865</v>
      </c>
      <c r="K209">
        <v>32</v>
      </c>
      <c r="L209" t="str">
        <f>_xlfn.XLOOKUP(relatorio[[#This Row],[Nome PJ Emitente]],De_Para!A:A,De_Para!C:C)</f>
        <v>3M</v>
      </c>
      <c r="M209" s="5" cm="1">
        <f t="array" aca="1" ref="M209" ca="1">IF(LEFT(G209&amp;"",1)="0",
IFERROR(
VALUE(MID(G209&amp;"",_xlfn.AGGREGATE(15,6,ROW(INDIRECT("1:"&amp;LEN(G209&amp;"")))/(MID(G209&amp;"",ROW(INDIRECT("1:"&amp;LEN(G209&amp;""))),1)&lt;&gt;"0"),1),999)),
MID(G209&amp;"",_xlfn.AGGREGATE(15,6,ROW(INDIRECT("1:"&amp;LEN(G209&amp;"")))/(MID(G209&amp;"",ROW(INDIRECT("1:"&amp;LEN(G209&amp;""))),1)&lt;&gt;"0"),1),999)
),
IFERROR(VALUE(G209),G209))</f>
        <v>707387807931</v>
      </c>
      <c r="N209" t="str">
        <f>TEXT(relatorio[[#This Row],[Data Emissão]],"mmm")</f>
        <v>set</v>
      </c>
      <c r="O209" t="str">
        <f>_xlfn.XLOOKUP(relatorio[[#This Row],[Número]],relatorio_Entrada_NF!A:A,relatorio_Entrada_NF!A:A,"Pendente")</f>
        <v>Pendente</v>
      </c>
      <c r="P209" t="str">
        <f>_xlfn.XLOOKUP(relatorio[[#This Row],[Nome PJ Emitente]],Material!A:A,Material!B:B,"Medicamento")</f>
        <v>Material</v>
      </c>
      <c r="Q209">
        <f>IF(relatorio[[#This Row],[Natureza]]="Medicamento",_xlfn.XLOOKUP(relatorio[[#This Row],[EAN]],CadastroProd!U:U,CadastroProd!A:A," "),_xlfn.XLOOKUP(relatorio[[#This Row],['[Item'] Código]],CadastroProd!X:X,CadastroProd!A:A," "))</f>
        <v>2217</v>
      </c>
      <c r="R209">
        <f>IF(O209="Pendente",_xlfn.XLOOKUP(relatorio[[#This Row],[Número]],Relatório_CTE!A:A,Relatório_CTE!B:B,"Sem CTE")," ")</f>
        <v>4791</v>
      </c>
      <c r="S209" s="1">
        <f>IF(relatorio[[#This Row],[NFs Entrada - Winthor]]="Pendente",_xlfn.XLOOKUP(relatorio[[#This Row],[Número]],Relatório_CTE!A:A,Relatório_CTE!H:H,"Sem CTE")," ")</f>
        <v>45918</v>
      </c>
      <c r="T20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0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10" spans="1:21" x14ac:dyDescent="0.25">
      <c r="A210" t="s">
        <v>11</v>
      </c>
      <c r="B210" t="s">
        <v>46</v>
      </c>
      <c r="C210" t="s">
        <v>13</v>
      </c>
      <c r="D210">
        <v>509466</v>
      </c>
      <c r="E210" s="1">
        <v>45917</v>
      </c>
      <c r="F210">
        <v>224854.52</v>
      </c>
      <c r="G210" s="4" t="s">
        <v>400</v>
      </c>
      <c r="H210" t="s">
        <v>401</v>
      </c>
      <c r="I210" t="s">
        <v>402</v>
      </c>
      <c r="J210" s="1">
        <v>46839</v>
      </c>
      <c r="K210">
        <v>16</v>
      </c>
      <c r="L210" t="str">
        <f>_xlfn.XLOOKUP(relatorio[[#This Row],[Nome PJ Emitente]],De_Para!A:A,De_Para!C:C)</f>
        <v>3M</v>
      </c>
      <c r="M210" s="5" cm="1">
        <f t="array" aca="1" ref="M210" ca="1">IF(LEFT(G210&amp;"",1)="0",
IFERROR(
VALUE(MID(G210&amp;"",_xlfn.AGGREGATE(15,6,ROW(INDIRECT("1:"&amp;LEN(G210&amp;"")))/(MID(G210&amp;"",ROW(INDIRECT("1:"&amp;LEN(G210&amp;""))),1)&lt;&gt;"0"),1),999)),
MID(G210&amp;"",_xlfn.AGGREGATE(15,6,ROW(INDIRECT("1:"&amp;LEN(G210&amp;"")))/(MID(G210&amp;"",ROW(INDIRECT("1:"&amp;LEN(G210&amp;""))),1)&lt;&gt;"0"),1),999)
),
IFERROR(VALUE(G210),G210))</f>
        <v>707387807979</v>
      </c>
      <c r="N210" t="str">
        <f>TEXT(relatorio[[#This Row],[Data Emissão]],"mmm")</f>
        <v>set</v>
      </c>
      <c r="O210" t="str">
        <f>_xlfn.XLOOKUP(relatorio[[#This Row],[Número]],relatorio_Entrada_NF!A:A,relatorio_Entrada_NF!A:A,"Pendente")</f>
        <v>Pendente</v>
      </c>
      <c r="P210" t="str">
        <f>_xlfn.XLOOKUP(relatorio[[#This Row],[Nome PJ Emitente]],Material!A:A,Material!B:B,"Medicamento")</f>
        <v>Material</v>
      </c>
      <c r="Q210">
        <f>IF(relatorio[[#This Row],[Natureza]]="Medicamento",_xlfn.XLOOKUP(relatorio[[#This Row],[EAN]],CadastroProd!U:U,CadastroProd!A:A," "),_xlfn.XLOOKUP(relatorio[[#This Row],['[Item'] Código]],CadastroProd!X:X,CadastroProd!A:A," "))</f>
        <v>3345</v>
      </c>
      <c r="R210">
        <f>IF(O210="Pendente",_xlfn.XLOOKUP(relatorio[[#This Row],[Número]],Relatório_CTE!A:A,Relatório_CTE!B:B,"Sem CTE")," ")</f>
        <v>4791</v>
      </c>
      <c r="S210" s="1">
        <f>IF(relatorio[[#This Row],[NFs Entrada - Winthor]]="Pendente",_xlfn.XLOOKUP(relatorio[[#This Row],[Número]],Relatório_CTE!A:A,Relatório_CTE!H:H,"Sem CTE")," ")</f>
        <v>45918</v>
      </c>
      <c r="T21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45936</v>
      </c>
      <c r="U21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11" spans="1:21" x14ac:dyDescent="0.25">
      <c r="A211" t="s">
        <v>11</v>
      </c>
      <c r="B211" t="s">
        <v>46</v>
      </c>
      <c r="C211" t="s">
        <v>13</v>
      </c>
      <c r="D211">
        <v>509466</v>
      </c>
      <c r="E211" s="1">
        <v>45917</v>
      </c>
      <c r="F211">
        <v>224854.52</v>
      </c>
      <c r="G211" s="4" t="s">
        <v>343</v>
      </c>
      <c r="H211" t="s">
        <v>344</v>
      </c>
      <c r="I211" t="s">
        <v>345</v>
      </c>
      <c r="J211" s="1">
        <v>46922</v>
      </c>
      <c r="K211">
        <v>336</v>
      </c>
      <c r="L211" t="str">
        <f>_xlfn.XLOOKUP(relatorio[[#This Row],[Nome PJ Emitente]],De_Para!A:A,De_Para!C:C)</f>
        <v>3M</v>
      </c>
      <c r="M211" s="5" cm="1">
        <f t="array" aca="1" ref="M211" ca="1">IF(LEFT(G211&amp;"",1)="0",
IFERROR(
VALUE(MID(G211&amp;"",_xlfn.AGGREGATE(15,6,ROW(INDIRECT("1:"&amp;LEN(G211&amp;"")))/(MID(G211&amp;"",ROW(INDIRECT("1:"&amp;LEN(G211&amp;""))),1)&lt;&gt;"0"),1),999)),
MID(G211&amp;"",_xlfn.AGGREGATE(15,6,ROW(INDIRECT("1:"&amp;LEN(G211&amp;"")))/(MID(G211&amp;"",ROW(INDIRECT("1:"&amp;LEN(G211&amp;""))),1)&lt;&gt;"0"),1),999)
),
IFERROR(VALUE(G211),G211))</f>
        <v>7891040357789</v>
      </c>
      <c r="N211" t="str">
        <f>TEXT(relatorio[[#This Row],[Data Emissão]],"mmm")</f>
        <v>set</v>
      </c>
      <c r="O211" t="str">
        <f>_xlfn.XLOOKUP(relatorio[[#This Row],[Número]],relatorio_Entrada_NF!A:A,relatorio_Entrada_NF!A:A,"Pendente")</f>
        <v>Pendente</v>
      </c>
      <c r="P211" t="str">
        <f>_xlfn.XLOOKUP(relatorio[[#This Row],[Nome PJ Emitente]],Material!A:A,Material!B:B,"Medicamento")</f>
        <v>Material</v>
      </c>
      <c r="Q211">
        <f>IF(relatorio[[#This Row],[Natureza]]="Medicamento",_xlfn.XLOOKUP(relatorio[[#This Row],[EAN]],CadastroProd!U:U,CadastroProd!A:A," "),_xlfn.XLOOKUP(relatorio[[#This Row],['[Item'] Código]],CadastroProd!X:X,CadastroProd!A:A," "))</f>
        <v>3547</v>
      </c>
      <c r="R211">
        <f>IF(O211="Pendente",_xlfn.XLOOKUP(relatorio[[#This Row],[Número]],Relatório_CTE!A:A,Relatório_CTE!B:B,"Sem CTE")," ")</f>
        <v>4791</v>
      </c>
      <c r="S211" s="1">
        <f>IF(relatorio[[#This Row],[NFs Entrada - Winthor]]="Pendente",_xlfn.XLOOKUP(relatorio[[#This Row],[Número]],Relatório_CTE!A:A,Relatório_CTE!H:H,"Sem CTE")," ")</f>
        <v>45918</v>
      </c>
      <c r="T21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21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212" spans="1:21" x14ac:dyDescent="0.25">
      <c r="A212" t="s">
        <v>11</v>
      </c>
      <c r="B212" t="s">
        <v>46</v>
      </c>
      <c r="C212" t="s">
        <v>13</v>
      </c>
      <c r="D212">
        <v>509466</v>
      </c>
      <c r="E212" s="1">
        <v>45917</v>
      </c>
      <c r="F212">
        <v>224854.52</v>
      </c>
      <c r="G212" s="4" t="s">
        <v>346</v>
      </c>
      <c r="H212" t="s">
        <v>347</v>
      </c>
      <c r="I212" t="s">
        <v>348</v>
      </c>
      <c r="J212" s="1">
        <v>46853</v>
      </c>
      <c r="K212">
        <v>144</v>
      </c>
      <c r="L212" t="str">
        <f>_xlfn.XLOOKUP(relatorio[[#This Row],[Nome PJ Emitente]],De_Para!A:A,De_Para!C:C)</f>
        <v>3M</v>
      </c>
      <c r="M212" s="5" cm="1">
        <f t="array" aca="1" ref="M212" ca="1">IF(LEFT(G212&amp;"",1)="0",
IFERROR(
VALUE(MID(G212&amp;"",_xlfn.AGGREGATE(15,6,ROW(INDIRECT("1:"&amp;LEN(G212&amp;"")))/(MID(G212&amp;"",ROW(INDIRECT("1:"&amp;LEN(G212&amp;""))),1)&lt;&gt;"0"),1),999)),
MID(G212&amp;"",_xlfn.AGGREGATE(15,6,ROW(INDIRECT("1:"&amp;LEN(G212&amp;"")))/(MID(G212&amp;"",ROW(INDIRECT("1:"&amp;LEN(G212&amp;""))),1)&lt;&gt;"0"),1),999)
),
IFERROR(VALUE(G212),G212))</f>
        <v>50707387807684</v>
      </c>
      <c r="N212" t="str">
        <f>TEXT(relatorio[[#This Row],[Data Emissão]],"mmm")</f>
        <v>set</v>
      </c>
      <c r="O212" t="str">
        <f>_xlfn.XLOOKUP(relatorio[[#This Row],[Número]],relatorio_Entrada_NF!A:A,relatorio_Entrada_NF!A:A,"Pendente")</f>
        <v>Pendente</v>
      </c>
      <c r="P212" t="str">
        <f>_xlfn.XLOOKUP(relatorio[[#This Row],[Nome PJ Emitente]],Material!A:A,Material!B:B,"Medicamento")</f>
        <v>Material</v>
      </c>
      <c r="Q212">
        <f>IF(relatorio[[#This Row],[Natureza]]="Medicamento",_xlfn.XLOOKUP(relatorio[[#This Row],[EAN]],CadastroProd!U:U,CadastroProd!A:A," "),_xlfn.XLOOKUP(relatorio[[#This Row],['[Item'] Código]],CadastroProd!X:X,CadastroProd!A:A," "))</f>
        <v>3479</v>
      </c>
      <c r="R212">
        <f>IF(O212="Pendente",_xlfn.XLOOKUP(relatorio[[#This Row],[Número]],Relatório_CTE!A:A,Relatório_CTE!B:B,"Sem CTE")," ")</f>
        <v>4791</v>
      </c>
      <c r="S212" s="1">
        <f>IF(relatorio[[#This Row],[NFs Entrada - Winthor]]="Pendente",_xlfn.XLOOKUP(relatorio[[#This Row],[Número]],Relatório_CTE!A:A,Relatório_CTE!H:H,"Sem CTE")," ")</f>
        <v>45918</v>
      </c>
      <c r="T21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21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213" spans="1:21" x14ac:dyDescent="0.25">
      <c r="A213" t="s">
        <v>11</v>
      </c>
      <c r="B213" t="s">
        <v>46</v>
      </c>
      <c r="C213" t="s">
        <v>13</v>
      </c>
      <c r="D213">
        <v>509467</v>
      </c>
      <c r="E213" s="1">
        <v>45917</v>
      </c>
      <c r="F213">
        <v>41046.080000000002</v>
      </c>
      <c r="G213" s="4" t="s">
        <v>349</v>
      </c>
      <c r="H213" t="s">
        <v>350</v>
      </c>
      <c r="I213" t="s">
        <v>351</v>
      </c>
      <c r="J213" s="1">
        <v>46474</v>
      </c>
      <c r="K213">
        <v>20</v>
      </c>
      <c r="L213" t="str">
        <f>_xlfn.XLOOKUP(relatorio[[#This Row],[Nome PJ Emitente]],De_Para!A:A,De_Para!C:C)</f>
        <v>3M</v>
      </c>
      <c r="M213" s="5" cm="1">
        <f t="array" aca="1" ref="M213" ca="1">IF(LEFT(G213&amp;"",1)="0",
IFERROR(
VALUE(MID(G213&amp;"",_xlfn.AGGREGATE(15,6,ROW(INDIRECT("1:"&amp;LEN(G213&amp;"")))/(MID(G213&amp;"",ROW(INDIRECT("1:"&amp;LEN(G213&amp;""))),1)&lt;&gt;"0"),1),999)),
MID(G213&amp;"",_xlfn.AGGREGATE(15,6,ROW(INDIRECT("1:"&amp;LEN(G213&amp;"")))/(MID(G213&amp;"",ROW(INDIRECT("1:"&amp;LEN(G213&amp;""))),1)&lt;&gt;"0"),1),999)
),
IFERROR(VALUE(G213),G213))</f>
        <v>7891040034680</v>
      </c>
      <c r="N213" t="str">
        <f>TEXT(relatorio[[#This Row],[Data Emissão]],"mmm")</f>
        <v>set</v>
      </c>
      <c r="O213" t="str">
        <f>_xlfn.XLOOKUP(relatorio[[#This Row],[Número]],relatorio_Entrada_NF!A:A,relatorio_Entrada_NF!A:A,"Pendente")</f>
        <v>Pendente</v>
      </c>
      <c r="P213" t="str">
        <f>_xlfn.XLOOKUP(relatorio[[#This Row],[Nome PJ Emitente]],Material!A:A,Material!B:B,"Medicamento")</f>
        <v>Material</v>
      </c>
      <c r="Q213">
        <f>IF(relatorio[[#This Row],[Natureza]]="Medicamento",_xlfn.XLOOKUP(relatorio[[#This Row],[EAN]],CadastroProd!U:U,CadastroProd!A:A," "),_xlfn.XLOOKUP(relatorio[[#This Row],['[Item'] Código]],CadastroProd!X:X,CadastroProd!A:A," "))</f>
        <v>2176</v>
      </c>
      <c r="R213">
        <f>IF(O213="Pendente",_xlfn.XLOOKUP(relatorio[[#This Row],[Número]],Relatório_CTE!A:A,Relatório_CTE!B:B,"Sem CTE")," ")</f>
        <v>4791</v>
      </c>
      <c r="S213" s="1">
        <f>IF(relatorio[[#This Row],[NFs Entrada - Winthor]]="Pendente",_xlfn.XLOOKUP(relatorio[[#This Row],[Número]],Relatório_CTE!A:A,Relatório_CTE!H:H,"Sem CTE")," ")</f>
        <v>45918</v>
      </c>
      <c r="T21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1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14" spans="1:21" x14ac:dyDescent="0.25">
      <c r="A214" t="s">
        <v>11</v>
      </c>
      <c r="B214" t="s">
        <v>46</v>
      </c>
      <c r="C214" t="s">
        <v>13</v>
      </c>
      <c r="D214">
        <v>509467</v>
      </c>
      <c r="E214" s="1">
        <v>45917</v>
      </c>
      <c r="F214">
        <v>41046.080000000002</v>
      </c>
      <c r="G214" s="4" t="s">
        <v>352</v>
      </c>
      <c r="H214" t="s">
        <v>353</v>
      </c>
      <c r="I214" t="s">
        <v>354</v>
      </c>
      <c r="J214" s="1">
        <v>46466</v>
      </c>
      <c r="K214">
        <v>80</v>
      </c>
      <c r="L214" t="str">
        <f>_xlfn.XLOOKUP(relatorio[[#This Row],[Nome PJ Emitente]],De_Para!A:A,De_Para!C:C)</f>
        <v>3M</v>
      </c>
      <c r="M214" s="5" cm="1">
        <f t="array" aca="1" ref="M214" ca="1">IF(LEFT(G214&amp;"",1)="0",
IFERROR(
VALUE(MID(G214&amp;"",_xlfn.AGGREGATE(15,6,ROW(INDIRECT("1:"&amp;LEN(G214&amp;"")))/(MID(G214&amp;"",ROW(INDIRECT("1:"&amp;LEN(G214&amp;""))),1)&lt;&gt;"0"),1),999)),
MID(G214&amp;"",_xlfn.AGGREGATE(15,6,ROW(INDIRECT("1:"&amp;LEN(G214&amp;"")))/(MID(G214&amp;"",ROW(INDIRECT("1:"&amp;LEN(G214&amp;""))),1)&lt;&gt;"0"),1),999)
),
IFERROR(VALUE(G214),G214))</f>
        <v>7891040010738</v>
      </c>
      <c r="N214" t="str">
        <f>TEXT(relatorio[[#This Row],[Data Emissão]],"mmm")</f>
        <v>set</v>
      </c>
      <c r="O214" t="str">
        <f>_xlfn.XLOOKUP(relatorio[[#This Row],[Número]],relatorio_Entrada_NF!A:A,relatorio_Entrada_NF!A:A,"Pendente")</f>
        <v>Pendente</v>
      </c>
      <c r="P214" t="str">
        <f>_xlfn.XLOOKUP(relatorio[[#This Row],[Nome PJ Emitente]],Material!A:A,Material!B:B,"Medicamento")</f>
        <v>Material</v>
      </c>
      <c r="Q214">
        <f>IF(relatorio[[#This Row],[Natureza]]="Medicamento",_xlfn.XLOOKUP(relatorio[[#This Row],[EAN]],CadastroProd!U:U,CadastroProd!A:A," "),_xlfn.XLOOKUP(relatorio[[#This Row],['[Item'] Código]],CadastroProd!X:X,CadastroProd!A:A," "))</f>
        <v>2174</v>
      </c>
      <c r="R214">
        <f>IF(O214="Pendente",_xlfn.XLOOKUP(relatorio[[#This Row],[Número]],Relatório_CTE!A:A,Relatório_CTE!B:B,"Sem CTE")," ")</f>
        <v>4791</v>
      </c>
      <c r="S214" s="1">
        <f>IF(relatorio[[#This Row],[NFs Entrada - Winthor]]="Pendente",_xlfn.XLOOKUP(relatorio[[#This Row],[Número]],Relatório_CTE!A:A,Relatório_CTE!H:H,"Sem CTE")," ")</f>
        <v>45918</v>
      </c>
      <c r="T21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45930</v>
      </c>
      <c r="U21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45930</v>
      </c>
    </row>
    <row r="215" spans="1:21" x14ac:dyDescent="0.25">
      <c r="A215" t="s">
        <v>11</v>
      </c>
      <c r="B215" t="s">
        <v>46</v>
      </c>
      <c r="C215" t="s">
        <v>13</v>
      </c>
      <c r="D215">
        <v>509467</v>
      </c>
      <c r="E215" s="1">
        <v>45917</v>
      </c>
      <c r="F215">
        <v>41046.080000000002</v>
      </c>
      <c r="G215" s="4" t="s">
        <v>355</v>
      </c>
      <c r="H215" t="s">
        <v>356</v>
      </c>
      <c r="I215" t="s">
        <v>357</v>
      </c>
      <c r="J215" s="1">
        <v>46579</v>
      </c>
      <c r="K215">
        <v>6320</v>
      </c>
      <c r="L215" t="str">
        <f>_xlfn.XLOOKUP(relatorio[[#This Row],[Nome PJ Emitente]],De_Para!A:A,De_Para!C:C)</f>
        <v>3M</v>
      </c>
      <c r="M215" s="5" cm="1">
        <f t="array" aca="1" ref="M215" ca="1">IF(LEFT(G215&amp;"",1)="0",
IFERROR(
VALUE(MID(G215&amp;"",_xlfn.AGGREGATE(15,6,ROW(INDIRECT("1:"&amp;LEN(G215&amp;"")))/(MID(G215&amp;"",ROW(INDIRECT("1:"&amp;LEN(G215&amp;""))),1)&lt;&gt;"0"),1),999)),
MID(G215&amp;"",_xlfn.AGGREGATE(15,6,ROW(INDIRECT("1:"&amp;LEN(G215&amp;"")))/(MID(G215&amp;"",ROW(INDIRECT("1:"&amp;LEN(G215&amp;""))),1)&lt;&gt;"0"),1),999)
),
IFERROR(VALUE(G215),G215))</f>
        <v>7891040010745</v>
      </c>
      <c r="N215" t="str">
        <f>TEXT(relatorio[[#This Row],[Data Emissão]],"mmm")</f>
        <v>set</v>
      </c>
      <c r="O215" t="str">
        <f>_xlfn.XLOOKUP(relatorio[[#This Row],[Número]],relatorio_Entrada_NF!A:A,relatorio_Entrada_NF!A:A,"Pendente")</f>
        <v>Pendente</v>
      </c>
      <c r="P215" t="str">
        <f>_xlfn.XLOOKUP(relatorio[[#This Row],[Nome PJ Emitente]],Material!A:A,Material!B:B,"Medicamento")</f>
        <v>Material</v>
      </c>
      <c r="Q215">
        <f>IF(relatorio[[#This Row],[Natureza]]="Medicamento",_xlfn.XLOOKUP(relatorio[[#This Row],[EAN]],CadastroProd!U:U,CadastroProd!A:A," "),_xlfn.XLOOKUP(relatorio[[#This Row],['[Item'] Código]],CadastroProd!X:X,CadastroProd!A:A," "))</f>
        <v>2175</v>
      </c>
      <c r="R215">
        <f>IF(O215="Pendente",_xlfn.XLOOKUP(relatorio[[#This Row],[Número]],Relatório_CTE!A:A,Relatório_CTE!B:B,"Sem CTE")," ")</f>
        <v>4791</v>
      </c>
      <c r="S215" s="1">
        <f>IF(relatorio[[#This Row],[NFs Entrada - Winthor]]="Pendente",_xlfn.XLOOKUP(relatorio[[#This Row],[Número]],Relatório_CTE!A:A,Relatório_CTE!H:H,"Sem CTE")," ")</f>
        <v>45918</v>
      </c>
      <c r="T21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1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16" spans="1:21" x14ac:dyDescent="0.25">
      <c r="A216" t="s">
        <v>11</v>
      </c>
      <c r="B216" t="s">
        <v>46</v>
      </c>
      <c r="C216" t="s">
        <v>13</v>
      </c>
      <c r="D216">
        <v>509467</v>
      </c>
      <c r="E216" s="1">
        <v>45917</v>
      </c>
      <c r="F216">
        <v>41046.080000000002</v>
      </c>
      <c r="G216" s="4" t="s">
        <v>122</v>
      </c>
      <c r="H216" t="s">
        <v>358</v>
      </c>
      <c r="I216" t="s">
        <v>359</v>
      </c>
      <c r="J216" s="1">
        <v>46549</v>
      </c>
      <c r="K216">
        <v>1</v>
      </c>
      <c r="L216" t="str">
        <f>_xlfn.XLOOKUP(relatorio[[#This Row],[Nome PJ Emitente]],De_Para!A:A,De_Para!C:C)</f>
        <v>3M</v>
      </c>
      <c r="M216" s="5" t="str" cm="1">
        <f t="array" aca="1" ref="M216" ca="1">IF(LEFT(G216&amp;"",1)="0",
IFERROR(
VALUE(MID(G216&amp;"",_xlfn.AGGREGATE(15,6,ROW(INDIRECT("1:"&amp;LEN(G216&amp;"")))/(MID(G216&amp;"",ROW(INDIRECT("1:"&amp;LEN(G216&amp;""))),1)&lt;&gt;"0"),1),999)),
MID(G216&amp;"",_xlfn.AGGREGATE(15,6,ROW(INDIRECT("1:"&amp;LEN(G216&amp;"")))/(MID(G216&amp;"",ROW(INDIRECT("1:"&amp;LEN(G216&amp;""))),1)&lt;&gt;"0"),1),999)
),
IFERROR(VALUE(G216),G216))</f>
        <v>SEM GTIN</v>
      </c>
      <c r="N216" t="str">
        <f>TEXT(relatorio[[#This Row],[Data Emissão]],"mmm")</f>
        <v>set</v>
      </c>
      <c r="O216" t="str">
        <f>_xlfn.XLOOKUP(relatorio[[#This Row],[Número]],relatorio_Entrada_NF!A:A,relatorio_Entrada_NF!A:A,"Pendente")</f>
        <v>Pendente</v>
      </c>
      <c r="P216" t="str">
        <f>_xlfn.XLOOKUP(relatorio[[#This Row],[Nome PJ Emitente]],Material!A:A,Material!B:B,"Medicamento")</f>
        <v>Material</v>
      </c>
      <c r="Q216">
        <f>IF(relatorio[[#This Row],[Natureza]]="Medicamento",_xlfn.XLOOKUP(relatorio[[#This Row],[EAN]],CadastroProd!U:U,CadastroProd!A:A," "),_xlfn.XLOOKUP(relatorio[[#This Row],['[Item'] Código]],CadastroProd!X:X,CadastroProd!A:A," "))</f>
        <v>2367</v>
      </c>
      <c r="R216">
        <f>IF(O216="Pendente",_xlfn.XLOOKUP(relatorio[[#This Row],[Número]],Relatório_CTE!A:A,Relatório_CTE!B:B,"Sem CTE")," ")</f>
        <v>4791</v>
      </c>
      <c r="S216" s="1">
        <f>IF(relatorio[[#This Row],[NFs Entrada - Winthor]]="Pendente",_xlfn.XLOOKUP(relatorio[[#This Row],[Número]],Relatório_CTE!A:A,Relatório_CTE!H:H,"Sem CTE")," ")</f>
        <v>45918</v>
      </c>
      <c r="T21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1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17" spans="1:21" x14ac:dyDescent="0.25">
      <c r="A217" t="s">
        <v>11</v>
      </c>
      <c r="B217" t="s">
        <v>46</v>
      </c>
      <c r="C217" t="s">
        <v>13</v>
      </c>
      <c r="D217">
        <v>509467</v>
      </c>
      <c r="E217" s="1">
        <v>45917</v>
      </c>
      <c r="F217">
        <v>41046.080000000002</v>
      </c>
      <c r="G217" s="4" t="s">
        <v>403</v>
      </c>
      <c r="H217" t="s">
        <v>404</v>
      </c>
      <c r="I217" t="s">
        <v>405</v>
      </c>
      <c r="J217" s="1">
        <v>46613</v>
      </c>
      <c r="K217">
        <v>8</v>
      </c>
      <c r="L217" t="str">
        <f>_xlfn.XLOOKUP(relatorio[[#This Row],[Nome PJ Emitente]],De_Para!A:A,De_Para!C:C)</f>
        <v>3M</v>
      </c>
      <c r="M217" s="5" cm="1">
        <f t="array" aca="1" ref="M217" ca="1">IF(LEFT(G217&amp;"",1)="0",
IFERROR(
VALUE(MID(G217&amp;"",_xlfn.AGGREGATE(15,6,ROW(INDIRECT("1:"&amp;LEN(G217&amp;"")))/(MID(G217&amp;"",ROW(INDIRECT("1:"&amp;LEN(G217&amp;""))),1)&lt;&gt;"0"),1),999)),
MID(G217&amp;"",_xlfn.AGGREGATE(15,6,ROW(INDIRECT("1:"&amp;LEN(G217&amp;"")))/(MID(G217&amp;"",ROW(INDIRECT("1:"&amp;LEN(G217&amp;""))),1)&lt;&gt;"0"),1),999)
),
IFERROR(VALUE(G217),G217))</f>
        <v>7891040166268</v>
      </c>
      <c r="N217" t="str">
        <f>TEXT(relatorio[[#This Row],[Data Emissão]],"mmm")</f>
        <v>set</v>
      </c>
      <c r="O217" t="str">
        <f>_xlfn.XLOOKUP(relatorio[[#This Row],[Número]],relatorio_Entrada_NF!A:A,relatorio_Entrada_NF!A:A,"Pendente")</f>
        <v>Pendente</v>
      </c>
      <c r="P217" t="str">
        <f>_xlfn.XLOOKUP(relatorio[[#This Row],[Nome PJ Emitente]],Material!A:A,Material!B:B,"Medicamento")</f>
        <v>Material</v>
      </c>
      <c r="Q217">
        <f>IF(relatorio[[#This Row],[Natureza]]="Medicamento",_xlfn.XLOOKUP(relatorio[[#This Row],[EAN]],CadastroProd!U:U,CadastroProd!A:A," "),_xlfn.XLOOKUP(relatorio[[#This Row],['[Item'] Código]],CadastroProd!X:X,CadastroProd!A:A," "))</f>
        <v>2221</v>
      </c>
      <c r="R217">
        <f>IF(O217="Pendente",_xlfn.XLOOKUP(relatorio[[#This Row],[Número]],Relatório_CTE!A:A,Relatório_CTE!B:B,"Sem CTE")," ")</f>
        <v>4791</v>
      </c>
      <c r="S217" s="1">
        <f>IF(relatorio[[#This Row],[NFs Entrada - Winthor]]="Pendente",_xlfn.XLOOKUP(relatorio[[#This Row],[Número]],Relatório_CTE!A:A,Relatório_CTE!H:H,"Sem CTE")," ")</f>
        <v>45918</v>
      </c>
      <c r="T21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21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18" spans="1:21" x14ac:dyDescent="0.25">
      <c r="A218" t="s">
        <v>11</v>
      </c>
      <c r="B218" t="s">
        <v>46</v>
      </c>
      <c r="C218" t="s">
        <v>13</v>
      </c>
      <c r="D218">
        <v>509467</v>
      </c>
      <c r="E218" s="1">
        <v>45917</v>
      </c>
      <c r="F218">
        <v>41046.080000000002</v>
      </c>
      <c r="G218" s="4" t="s">
        <v>122</v>
      </c>
      <c r="H218" t="s">
        <v>366</v>
      </c>
      <c r="I218" t="s">
        <v>367</v>
      </c>
      <c r="J218" s="1">
        <v>46945</v>
      </c>
      <c r="K218">
        <v>1</v>
      </c>
      <c r="L218" t="str">
        <f>_xlfn.XLOOKUP(relatorio[[#This Row],[Nome PJ Emitente]],De_Para!A:A,De_Para!C:C)</f>
        <v>3M</v>
      </c>
      <c r="M218" s="5" t="str" cm="1">
        <f t="array" aca="1" ref="M218" ca="1">IF(LEFT(G218&amp;"",1)="0",
IFERROR(
VALUE(MID(G218&amp;"",_xlfn.AGGREGATE(15,6,ROW(INDIRECT("1:"&amp;LEN(G218&amp;"")))/(MID(G218&amp;"",ROW(INDIRECT("1:"&amp;LEN(G218&amp;""))),1)&lt;&gt;"0"),1),999)),
MID(G218&amp;"",_xlfn.AGGREGATE(15,6,ROW(INDIRECT("1:"&amp;LEN(G218&amp;"")))/(MID(G218&amp;"",ROW(INDIRECT("1:"&amp;LEN(G218&amp;""))),1)&lt;&gt;"0"),1),999)
),
IFERROR(VALUE(G218),G218))</f>
        <v>SEM GTIN</v>
      </c>
      <c r="N218" t="str">
        <f>TEXT(relatorio[[#This Row],[Data Emissão]],"mmm")</f>
        <v>set</v>
      </c>
      <c r="O218" t="str">
        <f>_xlfn.XLOOKUP(relatorio[[#This Row],[Número]],relatorio_Entrada_NF!A:A,relatorio_Entrada_NF!A:A,"Pendente")</f>
        <v>Pendente</v>
      </c>
      <c r="P218" t="str">
        <f>_xlfn.XLOOKUP(relatorio[[#This Row],[Nome PJ Emitente]],Material!A:A,Material!B:B,"Medicamento")</f>
        <v>Material</v>
      </c>
      <c r="Q218">
        <f>IF(relatorio[[#This Row],[Natureza]]="Medicamento",_xlfn.XLOOKUP(relatorio[[#This Row],[EAN]],CadastroProd!U:U,CadastroProd!A:A," "),_xlfn.XLOOKUP(relatorio[[#This Row],['[Item'] Código]],CadastroProd!X:X,CadastroProd!A:A," "))</f>
        <v>2337</v>
      </c>
      <c r="R218">
        <f>IF(O218="Pendente",_xlfn.XLOOKUP(relatorio[[#This Row],[Número]],Relatório_CTE!A:A,Relatório_CTE!B:B,"Sem CTE")," ")</f>
        <v>4791</v>
      </c>
      <c r="S218" s="1">
        <f>IF(relatorio[[#This Row],[NFs Entrada - Winthor]]="Pendente",_xlfn.XLOOKUP(relatorio[[#This Row],[Número]],Relatório_CTE!A:A,Relatório_CTE!H:H,"Sem CTE")," ")</f>
        <v>45918</v>
      </c>
      <c r="T21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1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19" spans="1:21" x14ac:dyDescent="0.25">
      <c r="A219" t="s">
        <v>11</v>
      </c>
      <c r="B219" t="s">
        <v>46</v>
      </c>
      <c r="C219" t="s">
        <v>13</v>
      </c>
      <c r="D219">
        <v>509467</v>
      </c>
      <c r="E219" s="1">
        <v>45917</v>
      </c>
      <c r="F219">
        <v>41046.080000000002</v>
      </c>
      <c r="G219" s="4" t="s">
        <v>368</v>
      </c>
      <c r="H219" t="s">
        <v>369</v>
      </c>
      <c r="I219" t="s">
        <v>370</v>
      </c>
      <c r="J219" s="1">
        <v>46910</v>
      </c>
      <c r="K219">
        <v>36</v>
      </c>
      <c r="L219" t="str">
        <f>_xlfn.XLOOKUP(relatorio[[#This Row],[Nome PJ Emitente]],De_Para!A:A,De_Para!C:C)</f>
        <v>3M</v>
      </c>
      <c r="M219" s="5" cm="1">
        <f t="array" aca="1" ref="M219" ca="1">IF(LEFT(G219&amp;"",1)="0",
IFERROR(
VALUE(MID(G219&amp;"",_xlfn.AGGREGATE(15,6,ROW(INDIRECT("1:"&amp;LEN(G219&amp;"")))/(MID(G219&amp;"",ROW(INDIRECT("1:"&amp;LEN(G219&amp;""))),1)&lt;&gt;"0"),1),999)),
MID(G219&amp;"",_xlfn.AGGREGATE(15,6,ROW(INDIRECT("1:"&amp;LEN(G219&amp;"")))/(MID(G219&amp;"",ROW(INDIRECT("1:"&amp;LEN(G219&amp;""))),1)&lt;&gt;"0"),1),999)
),
IFERROR(VALUE(G219),G219))</f>
        <v>7891040313204</v>
      </c>
      <c r="N219" t="str">
        <f>TEXT(relatorio[[#This Row],[Data Emissão]],"mmm")</f>
        <v>set</v>
      </c>
      <c r="O219" t="str">
        <f>_xlfn.XLOOKUP(relatorio[[#This Row],[Número]],relatorio_Entrada_NF!A:A,relatorio_Entrada_NF!A:A,"Pendente")</f>
        <v>Pendente</v>
      </c>
      <c r="P219" t="str">
        <f>_xlfn.XLOOKUP(relatorio[[#This Row],[Nome PJ Emitente]],Material!A:A,Material!B:B,"Medicamento")</f>
        <v>Material</v>
      </c>
      <c r="Q219">
        <f>IF(relatorio[[#This Row],[Natureza]]="Medicamento",_xlfn.XLOOKUP(relatorio[[#This Row],[EAN]],CadastroProd!U:U,CadastroProd!A:A," "),_xlfn.XLOOKUP(relatorio[[#This Row],['[Item'] Código]],CadastroProd!X:X,CadastroProd!A:A," "))</f>
        <v>2248</v>
      </c>
      <c r="R219">
        <f>IF(O219="Pendente",_xlfn.XLOOKUP(relatorio[[#This Row],[Número]],Relatório_CTE!A:A,Relatório_CTE!B:B,"Sem CTE")," ")</f>
        <v>4791</v>
      </c>
      <c r="S219" s="1">
        <f>IF(relatorio[[#This Row],[NFs Entrada - Winthor]]="Pendente",_xlfn.XLOOKUP(relatorio[[#This Row],[Número]],Relatório_CTE!A:A,Relatório_CTE!H:H,"Sem CTE")," ")</f>
        <v>45918</v>
      </c>
      <c r="T21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1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20" spans="1:21" x14ac:dyDescent="0.25">
      <c r="A220" t="s">
        <v>11</v>
      </c>
      <c r="B220" t="s">
        <v>46</v>
      </c>
      <c r="C220" t="s">
        <v>13</v>
      </c>
      <c r="D220">
        <v>509468</v>
      </c>
      <c r="E220" s="1">
        <v>45917</v>
      </c>
      <c r="F220">
        <v>216469.28</v>
      </c>
      <c r="G220" s="4" t="s">
        <v>371</v>
      </c>
      <c r="H220" t="s">
        <v>372</v>
      </c>
      <c r="I220" t="s">
        <v>373</v>
      </c>
      <c r="J220" s="1">
        <v>46879</v>
      </c>
      <c r="K220">
        <v>4</v>
      </c>
      <c r="L220" t="str">
        <f>_xlfn.XLOOKUP(relatorio[[#This Row],[Nome PJ Emitente]],De_Para!A:A,De_Para!C:C)</f>
        <v>3M</v>
      </c>
      <c r="M220" s="5" cm="1">
        <f t="array" aca="1" ref="M220" ca="1">IF(LEFT(G220&amp;"",1)="0",
IFERROR(
VALUE(MID(G220&amp;"",_xlfn.AGGREGATE(15,6,ROW(INDIRECT("1:"&amp;LEN(G220&amp;"")))/(MID(G220&amp;"",ROW(INDIRECT("1:"&amp;LEN(G220&amp;""))),1)&lt;&gt;"0"),1),999)),
MID(G220&amp;"",_xlfn.AGGREGATE(15,6,ROW(INDIRECT("1:"&amp;LEN(G220&amp;"")))/(MID(G220&amp;"",ROW(INDIRECT("1:"&amp;LEN(G220&amp;""))),1)&lt;&gt;"0"),1),999)
),
IFERROR(VALUE(G220),G220))</f>
        <v>7891040081356</v>
      </c>
      <c r="N220" t="str">
        <f>TEXT(relatorio[[#This Row],[Data Emissão]],"mmm")</f>
        <v>set</v>
      </c>
      <c r="O220" t="str">
        <f>_xlfn.XLOOKUP(relatorio[[#This Row],[Número]],relatorio_Entrada_NF!A:A,relatorio_Entrada_NF!A:A,"Pendente")</f>
        <v>Pendente</v>
      </c>
      <c r="P220" t="str">
        <f>_xlfn.XLOOKUP(relatorio[[#This Row],[Nome PJ Emitente]],Material!A:A,Material!B:B,"Medicamento")</f>
        <v>Material</v>
      </c>
      <c r="Q220">
        <f>IF(relatorio[[#This Row],[Natureza]]="Medicamento",_xlfn.XLOOKUP(relatorio[[#This Row],[EAN]],CadastroProd!U:U,CadastroProd!A:A," "),_xlfn.XLOOKUP(relatorio[[#This Row],['[Item'] Código]],CadastroProd!X:X,CadastroProd!A:A," "))</f>
        <v>2213</v>
      </c>
      <c r="R220">
        <f>IF(O220="Pendente",_xlfn.XLOOKUP(relatorio[[#This Row],[Número]],Relatório_CTE!A:A,Relatório_CTE!B:B,"Sem CTE")," ")</f>
        <v>4791</v>
      </c>
      <c r="S220" s="1">
        <f>IF(relatorio[[#This Row],[NFs Entrada - Winthor]]="Pendente",_xlfn.XLOOKUP(relatorio[[#This Row],[Número]],Relatório_CTE!A:A,Relatório_CTE!H:H,"Sem CTE")," ")</f>
        <v>45918</v>
      </c>
      <c r="T22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2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21" spans="1:21" x14ac:dyDescent="0.25">
      <c r="A221" t="s">
        <v>11</v>
      </c>
      <c r="B221" t="s">
        <v>46</v>
      </c>
      <c r="C221" t="s">
        <v>13</v>
      </c>
      <c r="D221">
        <v>509468</v>
      </c>
      <c r="E221" s="1">
        <v>45917</v>
      </c>
      <c r="F221">
        <v>216469.28</v>
      </c>
      <c r="G221" s="4" t="s">
        <v>374</v>
      </c>
      <c r="H221" t="s">
        <v>375</v>
      </c>
      <c r="I221" t="s">
        <v>376</v>
      </c>
      <c r="J221" s="1">
        <v>46572</v>
      </c>
      <c r="K221">
        <v>16020</v>
      </c>
      <c r="L221" t="str">
        <f>_xlfn.XLOOKUP(relatorio[[#This Row],[Nome PJ Emitente]],De_Para!A:A,De_Para!C:C)</f>
        <v>3M</v>
      </c>
      <c r="M221" s="5" cm="1">
        <f t="array" aca="1" ref="M221" ca="1">IF(LEFT(G221&amp;"",1)="0",
IFERROR(
VALUE(MID(G221&amp;"",_xlfn.AGGREGATE(15,6,ROW(INDIRECT("1:"&amp;LEN(G221&amp;"")))/(MID(G221&amp;"",ROW(INDIRECT("1:"&amp;LEN(G221&amp;""))),1)&lt;&gt;"0"),1),999)),
MID(G221&amp;"",_xlfn.AGGREGATE(15,6,ROW(INDIRECT("1:"&amp;LEN(G221&amp;"")))/(MID(G221&amp;"",ROW(INDIRECT("1:"&amp;LEN(G221&amp;""))),1)&lt;&gt;"0"),1),999)
),
IFERROR(VALUE(G221),G221))</f>
        <v>7891040146468</v>
      </c>
      <c r="N221" t="str">
        <f>TEXT(relatorio[[#This Row],[Data Emissão]],"mmm")</f>
        <v>set</v>
      </c>
      <c r="O221" t="str">
        <f>_xlfn.XLOOKUP(relatorio[[#This Row],[Número]],relatorio_Entrada_NF!A:A,relatorio_Entrada_NF!A:A,"Pendente")</f>
        <v>Pendente</v>
      </c>
      <c r="P221" t="str">
        <f>_xlfn.XLOOKUP(relatorio[[#This Row],[Nome PJ Emitente]],Material!A:A,Material!B:B,"Medicamento")</f>
        <v>Material</v>
      </c>
      <c r="Q221">
        <f>IF(relatorio[[#This Row],[Natureza]]="Medicamento",_xlfn.XLOOKUP(relatorio[[#This Row],[EAN]],CadastroProd!U:U,CadastroProd!A:A," "),_xlfn.XLOOKUP(relatorio[[#This Row],['[Item'] Código]],CadastroProd!X:X,CadastroProd!A:A," "))</f>
        <v>2373</v>
      </c>
      <c r="R221">
        <f>IF(O221="Pendente",_xlfn.XLOOKUP(relatorio[[#This Row],[Número]],Relatório_CTE!A:A,Relatório_CTE!B:B,"Sem CTE")," ")</f>
        <v>4791</v>
      </c>
      <c r="S221" s="1">
        <f>IF(relatorio[[#This Row],[NFs Entrada - Winthor]]="Pendente",_xlfn.XLOOKUP(relatorio[[#This Row],[Número]],Relatório_CTE!A:A,Relatório_CTE!H:H,"Sem CTE")," ")</f>
        <v>45918</v>
      </c>
      <c r="T22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2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22" spans="1:21" x14ac:dyDescent="0.25">
      <c r="A222" t="s">
        <v>11</v>
      </c>
      <c r="B222" t="s">
        <v>46</v>
      </c>
      <c r="C222" t="s">
        <v>13</v>
      </c>
      <c r="D222">
        <v>509468</v>
      </c>
      <c r="E222" s="1">
        <v>45917</v>
      </c>
      <c r="F222">
        <v>216469.28</v>
      </c>
      <c r="G222" s="4" t="s">
        <v>379</v>
      </c>
      <c r="H222" t="s">
        <v>380</v>
      </c>
      <c r="I222" t="s">
        <v>381</v>
      </c>
      <c r="J222" s="1">
        <v>46431</v>
      </c>
      <c r="K222">
        <v>24</v>
      </c>
      <c r="L222" t="str">
        <f>_xlfn.XLOOKUP(relatorio[[#This Row],[Nome PJ Emitente]],De_Para!A:A,De_Para!C:C)</f>
        <v>3M</v>
      </c>
      <c r="M222" s="5" cm="1">
        <f t="array" aca="1" ref="M222" ca="1">IF(LEFT(G222&amp;"",1)="0",
IFERROR(
VALUE(MID(G222&amp;"",_xlfn.AGGREGATE(15,6,ROW(INDIRECT("1:"&amp;LEN(G222&amp;"")))/(MID(G222&amp;"",ROW(INDIRECT("1:"&amp;LEN(G222&amp;""))),1)&lt;&gt;"0"),1),999)),
MID(G222&amp;"",_xlfn.AGGREGATE(15,6,ROW(INDIRECT("1:"&amp;LEN(G222&amp;"")))/(MID(G222&amp;"",ROW(INDIRECT("1:"&amp;LEN(G222&amp;""))),1)&lt;&gt;"0"),1),999)
),
IFERROR(VALUE(G222),G222))</f>
        <v>7891040241293</v>
      </c>
      <c r="N222" t="str">
        <f>TEXT(relatorio[[#This Row],[Data Emissão]],"mmm")</f>
        <v>set</v>
      </c>
      <c r="O222" t="str">
        <f>_xlfn.XLOOKUP(relatorio[[#This Row],[Número]],relatorio_Entrada_NF!A:A,relatorio_Entrada_NF!A:A,"Pendente")</f>
        <v>Pendente</v>
      </c>
      <c r="P222" t="str">
        <f>_xlfn.XLOOKUP(relatorio[[#This Row],[Nome PJ Emitente]],Material!A:A,Material!B:B,"Medicamento")</f>
        <v>Material</v>
      </c>
      <c r="Q222">
        <f>IF(relatorio[[#This Row],[Natureza]]="Medicamento",_xlfn.XLOOKUP(relatorio[[#This Row],[EAN]],CadastroProd!U:U,CadastroProd!A:A," "),_xlfn.XLOOKUP(relatorio[[#This Row],['[Item'] Código]],CadastroProd!X:X,CadastroProd!A:A," "))</f>
        <v>2240</v>
      </c>
      <c r="R222">
        <f>IF(O222="Pendente",_xlfn.XLOOKUP(relatorio[[#This Row],[Número]],Relatório_CTE!A:A,Relatório_CTE!B:B,"Sem CTE")," ")</f>
        <v>4791</v>
      </c>
      <c r="S222" s="1">
        <f>IF(relatorio[[#This Row],[NFs Entrada - Winthor]]="Pendente",_xlfn.XLOOKUP(relatorio[[#This Row],[Número]],Relatório_CTE!A:A,Relatório_CTE!H:H,"Sem CTE")," ")</f>
        <v>45918</v>
      </c>
      <c r="T22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22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23" spans="1:21" x14ac:dyDescent="0.25">
      <c r="A223" t="s">
        <v>11</v>
      </c>
      <c r="B223" t="s">
        <v>46</v>
      </c>
      <c r="C223" t="s">
        <v>13</v>
      </c>
      <c r="D223">
        <v>509468</v>
      </c>
      <c r="E223" s="1">
        <v>45917</v>
      </c>
      <c r="F223">
        <v>216469.28</v>
      </c>
      <c r="G223" s="4" t="s">
        <v>122</v>
      </c>
      <c r="H223" t="s">
        <v>382</v>
      </c>
      <c r="I223" t="s">
        <v>383</v>
      </c>
      <c r="J223" s="1">
        <v>46584</v>
      </c>
      <c r="K223">
        <v>4</v>
      </c>
      <c r="L223" t="str">
        <f>_xlfn.XLOOKUP(relatorio[[#This Row],[Nome PJ Emitente]],De_Para!A:A,De_Para!C:C)</f>
        <v>3M</v>
      </c>
      <c r="M223" s="5" t="str" cm="1">
        <f t="array" aca="1" ref="M223" ca="1">IF(LEFT(G223&amp;"",1)="0",
IFERROR(
VALUE(MID(G223&amp;"",_xlfn.AGGREGATE(15,6,ROW(INDIRECT("1:"&amp;LEN(G223&amp;"")))/(MID(G223&amp;"",ROW(INDIRECT("1:"&amp;LEN(G223&amp;""))),1)&lt;&gt;"0"),1),999)),
MID(G223&amp;"",_xlfn.AGGREGATE(15,6,ROW(INDIRECT("1:"&amp;LEN(G223&amp;"")))/(MID(G223&amp;"",ROW(INDIRECT("1:"&amp;LEN(G223&amp;""))),1)&lt;&gt;"0"),1),999)
),
IFERROR(VALUE(G223),G223))</f>
        <v>SEM GTIN</v>
      </c>
      <c r="N223" t="str">
        <f>TEXT(relatorio[[#This Row],[Data Emissão]],"mmm")</f>
        <v>set</v>
      </c>
      <c r="O223" t="str">
        <f>_xlfn.XLOOKUP(relatorio[[#This Row],[Número]],relatorio_Entrada_NF!A:A,relatorio_Entrada_NF!A:A,"Pendente")</f>
        <v>Pendente</v>
      </c>
      <c r="P223" t="str">
        <f>_xlfn.XLOOKUP(relatorio[[#This Row],[Nome PJ Emitente]],Material!A:A,Material!B:B,"Medicamento")</f>
        <v>Material</v>
      </c>
      <c r="Q223">
        <f>IF(relatorio[[#This Row],[Natureza]]="Medicamento",_xlfn.XLOOKUP(relatorio[[#This Row],[EAN]],CadastroProd!U:U,CadastroProd!A:A," "),_xlfn.XLOOKUP(relatorio[[#This Row],['[Item'] Código]],CadastroProd!X:X,CadastroProd!A:A," "))</f>
        <v>2209</v>
      </c>
      <c r="R223">
        <f>IF(O223="Pendente",_xlfn.XLOOKUP(relatorio[[#This Row],[Número]],Relatório_CTE!A:A,Relatório_CTE!B:B,"Sem CTE")," ")</f>
        <v>4791</v>
      </c>
      <c r="S223" s="1">
        <f>IF(relatorio[[#This Row],[NFs Entrada - Winthor]]="Pendente",_xlfn.XLOOKUP(relatorio[[#This Row],[Número]],Relatório_CTE!A:A,Relatório_CTE!H:H,"Sem CTE")," ")</f>
        <v>45918</v>
      </c>
      <c r="T22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22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24" spans="1:21" x14ac:dyDescent="0.25">
      <c r="A224" t="s">
        <v>11</v>
      </c>
      <c r="B224" t="s">
        <v>46</v>
      </c>
      <c r="C224" t="s">
        <v>13</v>
      </c>
      <c r="D224">
        <v>509468</v>
      </c>
      <c r="E224" s="1">
        <v>45917</v>
      </c>
      <c r="F224">
        <v>216469.28</v>
      </c>
      <c r="G224" s="4" t="s">
        <v>162</v>
      </c>
      <c r="H224" t="s">
        <v>163</v>
      </c>
      <c r="I224" t="s">
        <v>164</v>
      </c>
      <c r="J224" s="1">
        <v>46476</v>
      </c>
      <c r="K224">
        <v>4</v>
      </c>
      <c r="L224" t="str">
        <f>_xlfn.XLOOKUP(relatorio[[#This Row],[Nome PJ Emitente]],De_Para!A:A,De_Para!C:C)</f>
        <v>3M</v>
      </c>
      <c r="M224" s="5" cm="1">
        <f t="array" aca="1" ref="M224" ca="1">IF(LEFT(G224&amp;"",1)="0",
IFERROR(
VALUE(MID(G224&amp;"",_xlfn.AGGREGATE(15,6,ROW(INDIRECT("1:"&amp;LEN(G224&amp;"")))/(MID(G224&amp;"",ROW(INDIRECT("1:"&amp;LEN(G224&amp;""))),1)&lt;&gt;"0"),1),999)),
MID(G224&amp;"",_xlfn.AGGREGATE(15,6,ROW(INDIRECT("1:"&amp;LEN(G224&amp;"")))/(MID(G224&amp;"",ROW(INDIRECT("1:"&amp;LEN(G224&amp;""))),1)&lt;&gt;"0"),1),999)
),
IFERROR(VALUE(G224),G224))</f>
        <v>50707387802252</v>
      </c>
      <c r="N224" t="str">
        <f>TEXT(relatorio[[#This Row],[Data Emissão]],"mmm")</f>
        <v>set</v>
      </c>
      <c r="O224" t="str">
        <f>_xlfn.XLOOKUP(relatorio[[#This Row],[Número]],relatorio_Entrada_NF!A:A,relatorio_Entrada_NF!A:A,"Pendente")</f>
        <v>Pendente</v>
      </c>
      <c r="P224" t="str">
        <f>_xlfn.XLOOKUP(relatorio[[#This Row],[Nome PJ Emitente]],Material!A:A,Material!B:B,"Medicamento")</f>
        <v>Material</v>
      </c>
      <c r="Q224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224">
        <f>IF(O224="Pendente",_xlfn.XLOOKUP(relatorio[[#This Row],[Número]],Relatório_CTE!A:A,Relatório_CTE!B:B,"Sem CTE")," ")</f>
        <v>4791</v>
      </c>
      <c r="S224" s="1">
        <f>IF(relatorio[[#This Row],[NFs Entrada - Winthor]]="Pendente",_xlfn.XLOOKUP(relatorio[[#This Row],[Número]],Relatório_CTE!A:A,Relatório_CTE!H:H,"Sem CTE")," ")</f>
        <v>45918</v>
      </c>
      <c r="T22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22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225" spans="1:21" x14ac:dyDescent="0.25">
      <c r="A225" t="s">
        <v>11</v>
      </c>
      <c r="B225" t="s">
        <v>46</v>
      </c>
      <c r="C225" t="s">
        <v>13</v>
      </c>
      <c r="D225">
        <v>509468</v>
      </c>
      <c r="E225" s="1">
        <v>45917</v>
      </c>
      <c r="F225">
        <v>216469.28</v>
      </c>
      <c r="G225" s="4" t="s">
        <v>388</v>
      </c>
      <c r="H225" t="s">
        <v>389</v>
      </c>
      <c r="I225" t="s">
        <v>390</v>
      </c>
      <c r="J225" s="1">
        <v>46577</v>
      </c>
      <c r="K225">
        <v>4</v>
      </c>
      <c r="L225" t="str">
        <f>_xlfn.XLOOKUP(relatorio[[#This Row],[Nome PJ Emitente]],De_Para!A:A,De_Para!C:C)</f>
        <v>3M</v>
      </c>
      <c r="M225" s="5" cm="1">
        <f t="array" aca="1" ref="M225" ca="1">IF(LEFT(G225&amp;"",1)="0",
IFERROR(
VALUE(MID(G225&amp;"",_xlfn.AGGREGATE(15,6,ROW(INDIRECT("1:"&amp;LEN(G225&amp;"")))/(MID(G225&amp;"",ROW(INDIRECT("1:"&amp;LEN(G225&amp;""))),1)&lt;&gt;"0"),1),999)),
MID(G225&amp;"",_xlfn.AGGREGATE(15,6,ROW(INDIRECT("1:"&amp;LEN(G225&amp;"")))/(MID(G225&amp;"",ROW(INDIRECT("1:"&amp;LEN(G225&amp;""))),1)&lt;&gt;"0"),1),999)
),
IFERROR(VALUE(G225),G225))</f>
        <v>30707387444380</v>
      </c>
      <c r="N225" t="str">
        <f>TEXT(relatorio[[#This Row],[Data Emissão]],"mmm")</f>
        <v>set</v>
      </c>
      <c r="O225" t="str">
        <f>_xlfn.XLOOKUP(relatorio[[#This Row],[Número]],relatorio_Entrada_NF!A:A,relatorio_Entrada_NF!A:A,"Pendente")</f>
        <v>Pendente</v>
      </c>
      <c r="P225" t="str">
        <f>_xlfn.XLOOKUP(relatorio[[#This Row],[Nome PJ Emitente]],Material!A:A,Material!B:B,"Medicamento")</f>
        <v>Material</v>
      </c>
      <c r="Q225">
        <f>IF(relatorio[[#This Row],[Natureza]]="Medicamento",_xlfn.XLOOKUP(relatorio[[#This Row],[EAN]],CadastroProd!U:U,CadastroProd!A:A," "),_xlfn.XLOOKUP(relatorio[[#This Row],['[Item'] Código]],CadastroProd!X:X,CadastroProd!A:A," "))</f>
        <v>2350</v>
      </c>
      <c r="R225">
        <f>IF(O225="Pendente",_xlfn.XLOOKUP(relatorio[[#This Row],[Número]],Relatório_CTE!A:A,Relatório_CTE!B:B,"Sem CTE")," ")</f>
        <v>4791</v>
      </c>
      <c r="S225" s="1">
        <f>IF(relatorio[[#This Row],[NFs Entrada - Winthor]]="Pendente",_xlfn.XLOOKUP(relatorio[[#This Row],[Número]],Relatório_CTE!A:A,Relatório_CTE!H:H,"Sem CTE")," ")</f>
        <v>45918</v>
      </c>
      <c r="T22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2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26" spans="1:21" x14ac:dyDescent="0.25">
      <c r="A226" t="s">
        <v>11</v>
      </c>
      <c r="B226" t="s">
        <v>46</v>
      </c>
      <c r="C226" t="s">
        <v>13</v>
      </c>
      <c r="D226">
        <v>509468</v>
      </c>
      <c r="E226" s="1">
        <v>45917</v>
      </c>
      <c r="F226">
        <v>216469.28</v>
      </c>
      <c r="G226" s="4" t="s">
        <v>394</v>
      </c>
      <c r="H226" t="s">
        <v>395</v>
      </c>
      <c r="I226" t="s">
        <v>396</v>
      </c>
      <c r="J226" s="1">
        <v>46897</v>
      </c>
      <c r="K226">
        <v>4</v>
      </c>
      <c r="L226" t="str">
        <f>_xlfn.XLOOKUP(relatorio[[#This Row],[Nome PJ Emitente]],De_Para!A:A,De_Para!C:C)</f>
        <v>3M</v>
      </c>
      <c r="M226" s="5" cm="1">
        <f t="array" aca="1" ref="M226" ca="1">IF(LEFT(G226&amp;"",1)="0",
IFERROR(
VALUE(MID(G226&amp;"",_xlfn.AGGREGATE(15,6,ROW(INDIRECT("1:"&amp;LEN(G226&amp;"")))/(MID(G226&amp;"",ROW(INDIRECT("1:"&amp;LEN(G226&amp;""))),1)&lt;&gt;"0"),1),999)),
MID(G226&amp;"",_xlfn.AGGREGATE(15,6,ROW(INDIRECT("1:"&amp;LEN(G226&amp;"")))/(MID(G226&amp;"",ROW(INDIRECT("1:"&amp;LEN(G226&amp;""))),1)&lt;&gt;"0"),1),999)
),
IFERROR(VALUE(G226),G226))</f>
        <v>707387808358</v>
      </c>
      <c r="N226" t="str">
        <f>TEXT(relatorio[[#This Row],[Data Emissão]],"mmm")</f>
        <v>set</v>
      </c>
      <c r="O226" t="str">
        <f>_xlfn.XLOOKUP(relatorio[[#This Row],[Número]],relatorio_Entrada_NF!A:A,relatorio_Entrada_NF!A:A,"Pendente")</f>
        <v>Pendente</v>
      </c>
      <c r="P226" t="str">
        <f>_xlfn.XLOOKUP(relatorio[[#This Row],[Nome PJ Emitente]],Material!A:A,Material!B:B,"Medicamento")</f>
        <v>Material</v>
      </c>
      <c r="Q226">
        <f>IF(relatorio[[#This Row],[Natureza]]="Medicamento",_xlfn.XLOOKUP(relatorio[[#This Row],[EAN]],CadastroProd!U:U,CadastroProd!A:A," "),_xlfn.XLOOKUP(relatorio[[#This Row],['[Item'] Código]],CadastroProd!X:X,CadastroProd!A:A," "))</f>
        <v>3561</v>
      </c>
      <c r="R226">
        <f>IF(O226="Pendente",_xlfn.XLOOKUP(relatorio[[#This Row],[Número]],Relatório_CTE!A:A,Relatório_CTE!B:B,"Sem CTE")," ")</f>
        <v>4791</v>
      </c>
      <c r="S226" s="1">
        <f>IF(relatorio[[#This Row],[NFs Entrada - Winthor]]="Pendente",_xlfn.XLOOKUP(relatorio[[#This Row],[Número]],Relatório_CTE!A:A,Relatório_CTE!H:H,"Sem CTE")," ")</f>
        <v>45918</v>
      </c>
      <c r="T22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22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227" spans="1:21" x14ac:dyDescent="0.25">
      <c r="A227" t="s">
        <v>11</v>
      </c>
      <c r="B227" t="s">
        <v>46</v>
      </c>
      <c r="C227" t="s">
        <v>13</v>
      </c>
      <c r="D227">
        <v>509469</v>
      </c>
      <c r="E227" s="1">
        <v>45917</v>
      </c>
      <c r="F227">
        <v>3546.88</v>
      </c>
      <c r="G227" s="4" t="s">
        <v>397</v>
      </c>
      <c r="H227" t="s">
        <v>398</v>
      </c>
      <c r="I227" t="s">
        <v>399</v>
      </c>
      <c r="J227" s="1">
        <v>46865</v>
      </c>
      <c r="K227">
        <v>4</v>
      </c>
      <c r="L227" t="str">
        <f>_xlfn.XLOOKUP(relatorio[[#This Row],[Nome PJ Emitente]],De_Para!A:A,De_Para!C:C)</f>
        <v>3M</v>
      </c>
      <c r="M227" s="5" cm="1">
        <f t="array" aca="1" ref="M227" ca="1">IF(LEFT(G227&amp;"",1)="0",
IFERROR(
VALUE(MID(G227&amp;"",_xlfn.AGGREGATE(15,6,ROW(INDIRECT("1:"&amp;LEN(G227&amp;"")))/(MID(G227&amp;"",ROW(INDIRECT("1:"&amp;LEN(G227&amp;""))),1)&lt;&gt;"0"),1),999)),
MID(G227&amp;"",_xlfn.AGGREGATE(15,6,ROW(INDIRECT("1:"&amp;LEN(G227&amp;"")))/(MID(G227&amp;"",ROW(INDIRECT("1:"&amp;LEN(G227&amp;""))),1)&lt;&gt;"0"),1),999)
),
IFERROR(VALUE(G227),G227))</f>
        <v>707387807931</v>
      </c>
      <c r="N227" t="str">
        <f>TEXT(relatorio[[#This Row],[Data Emissão]],"mmm")</f>
        <v>set</v>
      </c>
      <c r="O227" t="str">
        <f>_xlfn.XLOOKUP(relatorio[[#This Row],[Número]],relatorio_Entrada_NF!A:A,relatorio_Entrada_NF!A:A,"Pendente")</f>
        <v>Pendente</v>
      </c>
      <c r="P227" t="str">
        <f>_xlfn.XLOOKUP(relatorio[[#This Row],[Nome PJ Emitente]],Material!A:A,Material!B:B,"Medicamento")</f>
        <v>Material</v>
      </c>
      <c r="Q227">
        <f>IF(relatorio[[#This Row],[Natureza]]="Medicamento",_xlfn.XLOOKUP(relatorio[[#This Row],[EAN]],CadastroProd!U:U,CadastroProd!A:A," "),_xlfn.XLOOKUP(relatorio[[#This Row],['[Item'] Código]],CadastroProd!X:X,CadastroProd!A:A," "))</f>
        <v>2217</v>
      </c>
      <c r="R227">
        <f>IF(O227="Pendente",_xlfn.XLOOKUP(relatorio[[#This Row],[Número]],Relatório_CTE!A:A,Relatório_CTE!B:B,"Sem CTE")," ")</f>
        <v>4791</v>
      </c>
      <c r="S227" s="1">
        <f>IF(relatorio[[#This Row],[NFs Entrada - Winthor]]="Pendente",_xlfn.XLOOKUP(relatorio[[#This Row],[Número]],Relatório_CTE!A:A,Relatório_CTE!H:H,"Sem CTE")," ")</f>
        <v>45918</v>
      </c>
      <c r="T22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2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28" spans="1:21" x14ac:dyDescent="0.25">
      <c r="A228" t="s">
        <v>11</v>
      </c>
      <c r="B228" t="s">
        <v>46</v>
      </c>
      <c r="C228" t="s">
        <v>13</v>
      </c>
      <c r="D228">
        <v>509469</v>
      </c>
      <c r="E228" s="1">
        <v>45917</v>
      </c>
      <c r="F228">
        <v>3546.88</v>
      </c>
      <c r="G228" s="4" t="s">
        <v>400</v>
      </c>
      <c r="H228" t="s">
        <v>401</v>
      </c>
      <c r="I228" t="s">
        <v>402</v>
      </c>
      <c r="J228" s="1">
        <v>46839</v>
      </c>
      <c r="K228">
        <v>4</v>
      </c>
      <c r="L228" t="str">
        <f>_xlfn.XLOOKUP(relatorio[[#This Row],[Nome PJ Emitente]],De_Para!A:A,De_Para!C:C)</f>
        <v>3M</v>
      </c>
      <c r="M228" s="5" cm="1">
        <f t="array" aca="1" ref="M228" ca="1">IF(LEFT(G228&amp;"",1)="0",
IFERROR(
VALUE(MID(G228&amp;"",_xlfn.AGGREGATE(15,6,ROW(INDIRECT("1:"&amp;LEN(G228&amp;"")))/(MID(G228&amp;"",ROW(INDIRECT("1:"&amp;LEN(G228&amp;""))),1)&lt;&gt;"0"),1),999)),
MID(G228&amp;"",_xlfn.AGGREGATE(15,6,ROW(INDIRECT("1:"&amp;LEN(G228&amp;"")))/(MID(G228&amp;"",ROW(INDIRECT("1:"&amp;LEN(G228&amp;""))),1)&lt;&gt;"0"),1),999)
),
IFERROR(VALUE(G228),G228))</f>
        <v>707387807979</v>
      </c>
      <c r="N228" t="str">
        <f>TEXT(relatorio[[#This Row],[Data Emissão]],"mmm")</f>
        <v>set</v>
      </c>
      <c r="O228" t="str">
        <f>_xlfn.XLOOKUP(relatorio[[#This Row],[Número]],relatorio_Entrada_NF!A:A,relatorio_Entrada_NF!A:A,"Pendente")</f>
        <v>Pendente</v>
      </c>
      <c r="P228" t="str">
        <f>_xlfn.XLOOKUP(relatorio[[#This Row],[Nome PJ Emitente]],Material!A:A,Material!B:B,"Medicamento")</f>
        <v>Material</v>
      </c>
      <c r="Q228">
        <f>IF(relatorio[[#This Row],[Natureza]]="Medicamento",_xlfn.XLOOKUP(relatorio[[#This Row],[EAN]],CadastroProd!U:U,CadastroProd!A:A," "),_xlfn.XLOOKUP(relatorio[[#This Row],['[Item'] Código]],CadastroProd!X:X,CadastroProd!A:A," "))</f>
        <v>3345</v>
      </c>
      <c r="R228">
        <f>IF(O228="Pendente",_xlfn.XLOOKUP(relatorio[[#This Row],[Número]],Relatório_CTE!A:A,Relatório_CTE!B:B,"Sem CTE")," ")</f>
        <v>4791</v>
      </c>
      <c r="S228" s="1">
        <f>IF(relatorio[[#This Row],[NFs Entrada - Winthor]]="Pendente",_xlfn.XLOOKUP(relatorio[[#This Row],[Número]],Relatório_CTE!A:A,Relatório_CTE!H:H,"Sem CTE")," ")</f>
        <v>45918</v>
      </c>
      <c r="T22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45936</v>
      </c>
      <c r="U22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29" spans="1:21" x14ac:dyDescent="0.25">
      <c r="A229" t="s">
        <v>11</v>
      </c>
      <c r="B229" t="s">
        <v>46</v>
      </c>
      <c r="C229" t="s">
        <v>13</v>
      </c>
      <c r="D229">
        <v>509469</v>
      </c>
      <c r="E229" s="1">
        <v>45917</v>
      </c>
      <c r="F229">
        <v>3546.88</v>
      </c>
      <c r="G229" s="4" t="s">
        <v>343</v>
      </c>
      <c r="H229" t="s">
        <v>344</v>
      </c>
      <c r="I229" t="s">
        <v>345</v>
      </c>
      <c r="J229" s="1">
        <v>46920</v>
      </c>
      <c r="K229">
        <v>4</v>
      </c>
      <c r="L229" t="str">
        <f>_xlfn.XLOOKUP(relatorio[[#This Row],[Nome PJ Emitente]],De_Para!A:A,De_Para!C:C)</f>
        <v>3M</v>
      </c>
      <c r="M229" s="5" cm="1">
        <f t="array" aca="1" ref="M229" ca="1">IF(LEFT(G229&amp;"",1)="0",
IFERROR(
VALUE(MID(G229&amp;"",_xlfn.AGGREGATE(15,6,ROW(INDIRECT("1:"&amp;LEN(G229&amp;"")))/(MID(G229&amp;"",ROW(INDIRECT("1:"&amp;LEN(G229&amp;""))),1)&lt;&gt;"0"),1),999)),
MID(G229&amp;"",_xlfn.AGGREGATE(15,6,ROW(INDIRECT("1:"&amp;LEN(G229&amp;"")))/(MID(G229&amp;"",ROW(INDIRECT("1:"&amp;LEN(G229&amp;""))),1)&lt;&gt;"0"),1),999)
),
IFERROR(VALUE(G229),G229))</f>
        <v>7891040357789</v>
      </c>
      <c r="N229" t="str">
        <f>TEXT(relatorio[[#This Row],[Data Emissão]],"mmm")</f>
        <v>set</v>
      </c>
      <c r="O229" t="str">
        <f>_xlfn.XLOOKUP(relatorio[[#This Row],[Número]],relatorio_Entrada_NF!A:A,relatorio_Entrada_NF!A:A,"Pendente")</f>
        <v>Pendente</v>
      </c>
      <c r="P229" t="str">
        <f>_xlfn.XLOOKUP(relatorio[[#This Row],[Nome PJ Emitente]],Material!A:A,Material!B:B,"Medicamento")</f>
        <v>Material</v>
      </c>
      <c r="Q229">
        <f>IF(relatorio[[#This Row],[Natureza]]="Medicamento",_xlfn.XLOOKUP(relatorio[[#This Row],[EAN]],CadastroProd!U:U,CadastroProd!A:A," "),_xlfn.XLOOKUP(relatorio[[#This Row],['[Item'] Código]],CadastroProd!X:X,CadastroProd!A:A," "))</f>
        <v>3547</v>
      </c>
      <c r="R229">
        <f>IF(O229="Pendente",_xlfn.XLOOKUP(relatorio[[#This Row],[Número]],Relatório_CTE!A:A,Relatório_CTE!B:B,"Sem CTE")," ")</f>
        <v>4791</v>
      </c>
      <c r="S229" s="1">
        <f>IF(relatorio[[#This Row],[NFs Entrada - Winthor]]="Pendente",_xlfn.XLOOKUP(relatorio[[#This Row],[Número]],Relatório_CTE!A:A,Relatório_CTE!H:H,"Sem CTE")," ")</f>
        <v>45918</v>
      </c>
      <c r="T22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22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230" spans="1:21" x14ac:dyDescent="0.25">
      <c r="A230" t="s">
        <v>11</v>
      </c>
      <c r="B230" t="s">
        <v>46</v>
      </c>
      <c r="C230" t="s">
        <v>13</v>
      </c>
      <c r="D230">
        <v>509469</v>
      </c>
      <c r="E230" s="1">
        <v>45917</v>
      </c>
      <c r="F230">
        <v>3546.88</v>
      </c>
      <c r="G230" s="4" t="s">
        <v>346</v>
      </c>
      <c r="H230" t="s">
        <v>347</v>
      </c>
      <c r="I230" t="s">
        <v>348</v>
      </c>
      <c r="J230" s="1">
        <v>46853</v>
      </c>
      <c r="K230">
        <v>4</v>
      </c>
      <c r="L230" t="str">
        <f>_xlfn.XLOOKUP(relatorio[[#This Row],[Nome PJ Emitente]],De_Para!A:A,De_Para!C:C)</f>
        <v>3M</v>
      </c>
      <c r="M230" s="5" cm="1">
        <f t="array" aca="1" ref="M230" ca="1">IF(LEFT(G230&amp;"",1)="0",
IFERROR(
VALUE(MID(G230&amp;"",_xlfn.AGGREGATE(15,6,ROW(INDIRECT("1:"&amp;LEN(G230&amp;"")))/(MID(G230&amp;"",ROW(INDIRECT("1:"&amp;LEN(G230&amp;""))),1)&lt;&gt;"0"),1),999)),
MID(G230&amp;"",_xlfn.AGGREGATE(15,6,ROW(INDIRECT("1:"&amp;LEN(G230&amp;"")))/(MID(G230&amp;"",ROW(INDIRECT("1:"&amp;LEN(G230&amp;""))),1)&lt;&gt;"0"),1),999)
),
IFERROR(VALUE(G230),G230))</f>
        <v>50707387807684</v>
      </c>
      <c r="N230" t="str">
        <f>TEXT(relatorio[[#This Row],[Data Emissão]],"mmm")</f>
        <v>set</v>
      </c>
      <c r="O230" t="str">
        <f>_xlfn.XLOOKUP(relatorio[[#This Row],[Número]],relatorio_Entrada_NF!A:A,relatorio_Entrada_NF!A:A,"Pendente")</f>
        <v>Pendente</v>
      </c>
      <c r="P230" t="str">
        <f>_xlfn.XLOOKUP(relatorio[[#This Row],[Nome PJ Emitente]],Material!A:A,Material!B:B,"Medicamento")</f>
        <v>Material</v>
      </c>
      <c r="Q230">
        <f>IF(relatorio[[#This Row],[Natureza]]="Medicamento",_xlfn.XLOOKUP(relatorio[[#This Row],[EAN]],CadastroProd!U:U,CadastroProd!A:A," "),_xlfn.XLOOKUP(relatorio[[#This Row],['[Item'] Código]],CadastroProd!X:X,CadastroProd!A:A," "))</f>
        <v>3479</v>
      </c>
      <c r="R230">
        <f>IF(O230="Pendente",_xlfn.XLOOKUP(relatorio[[#This Row],[Número]],Relatório_CTE!A:A,Relatório_CTE!B:B,"Sem CTE")," ")</f>
        <v>4791</v>
      </c>
      <c r="S230" s="1">
        <f>IF(relatorio[[#This Row],[NFs Entrada - Winthor]]="Pendente",_xlfn.XLOOKUP(relatorio[[#This Row],[Número]],Relatório_CTE!A:A,Relatório_CTE!H:H,"Sem CTE")," ")</f>
        <v>45918</v>
      </c>
      <c r="T23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23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231" spans="1:21" x14ac:dyDescent="0.25">
      <c r="A231" t="s">
        <v>11</v>
      </c>
      <c r="B231" t="s">
        <v>46</v>
      </c>
      <c r="C231" t="s">
        <v>13</v>
      </c>
      <c r="D231">
        <v>509470</v>
      </c>
      <c r="E231" s="1">
        <v>45917</v>
      </c>
      <c r="F231">
        <v>16099.99</v>
      </c>
      <c r="G231" s="4" t="s">
        <v>352</v>
      </c>
      <c r="H231" t="s">
        <v>353</v>
      </c>
      <c r="I231" t="s">
        <v>354</v>
      </c>
      <c r="J231" s="1">
        <v>46466</v>
      </c>
      <c r="K231">
        <v>80</v>
      </c>
      <c r="L231" t="str">
        <f>_xlfn.XLOOKUP(relatorio[[#This Row],[Nome PJ Emitente]],De_Para!A:A,De_Para!C:C)</f>
        <v>3M</v>
      </c>
      <c r="M231" s="5" cm="1">
        <f t="array" aca="1" ref="M231" ca="1">IF(LEFT(G231&amp;"",1)="0",
IFERROR(
VALUE(MID(G231&amp;"",_xlfn.AGGREGATE(15,6,ROW(INDIRECT("1:"&amp;LEN(G231&amp;"")))/(MID(G231&amp;"",ROW(INDIRECT("1:"&amp;LEN(G231&amp;""))),1)&lt;&gt;"0"),1),999)),
MID(G231&amp;"",_xlfn.AGGREGATE(15,6,ROW(INDIRECT("1:"&amp;LEN(G231&amp;"")))/(MID(G231&amp;"",ROW(INDIRECT("1:"&amp;LEN(G231&amp;""))),1)&lt;&gt;"0"),1),999)
),
IFERROR(VALUE(G231),G231))</f>
        <v>7891040010738</v>
      </c>
      <c r="N231" t="str">
        <f>TEXT(relatorio[[#This Row],[Data Emissão]],"mmm")</f>
        <v>set</v>
      </c>
      <c r="O231" t="str">
        <f>_xlfn.XLOOKUP(relatorio[[#This Row],[Número]],relatorio_Entrada_NF!A:A,relatorio_Entrada_NF!A:A,"Pendente")</f>
        <v>Pendente</v>
      </c>
      <c r="P231" t="str">
        <f>_xlfn.XLOOKUP(relatorio[[#This Row],[Nome PJ Emitente]],Material!A:A,Material!B:B,"Medicamento")</f>
        <v>Material</v>
      </c>
      <c r="Q231">
        <f>IF(relatorio[[#This Row],[Natureza]]="Medicamento",_xlfn.XLOOKUP(relatorio[[#This Row],[EAN]],CadastroProd!U:U,CadastroProd!A:A," "),_xlfn.XLOOKUP(relatorio[[#This Row],['[Item'] Código]],CadastroProd!X:X,CadastroProd!A:A," "))</f>
        <v>2174</v>
      </c>
      <c r="R231">
        <f>IF(O231="Pendente",_xlfn.XLOOKUP(relatorio[[#This Row],[Número]],Relatório_CTE!A:A,Relatório_CTE!B:B,"Sem CTE")," ")</f>
        <v>4791</v>
      </c>
      <c r="S231" s="1">
        <f>IF(relatorio[[#This Row],[NFs Entrada - Winthor]]="Pendente",_xlfn.XLOOKUP(relatorio[[#This Row],[Número]],Relatório_CTE!A:A,Relatório_CTE!H:H,"Sem CTE")," ")</f>
        <v>45918</v>
      </c>
      <c r="T23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45930</v>
      </c>
      <c r="U23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45930</v>
      </c>
    </row>
    <row r="232" spans="1:21" x14ac:dyDescent="0.25">
      <c r="A232" t="s">
        <v>11</v>
      </c>
      <c r="B232" t="s">
        <v>46</v>
      </c>
      <c r="C232" t="s">
        <v>13</v>
      </c>
      <c r="D232">
        <v>509470</v>
      </c>
      <c r="E232" s="1">
        <v>45917</v>
      </c>
      <c r="F232">
        <v>16099.99</v>
      </c>
      <c r="G232" s="4" t="s">
        <v>355</v>
      </c>
      <c r="H232" t="s">
        <v>356</v>
      </c>
      <c r="I232" t="s">
        <v>357</v>
      </c>
      <c r="J232" s="1">
        <v>46579</v>
      </c>
      <c r="K232">
        <v>40</v>
      </c>
      <c r="L232" t="str">
        <f>_xlfn.XLOOKUP(relatorio[[#This Row],[Nome PJ Emitente]],De_Para!A:A,De_Para!C:C)</f>
        <v>3M</v>
      </c>
      <c r="M232" s="5" cm="1">
        <f t="array" aca="1" ref="M232" ca="1">IF(LEFT(G232&amp;"",1)="0",
IFERROR(
VALUE(MID(G232&amp;"",_xlfn.AGGREGATE(15,6,ROW(INDIRECT("1:"&amp;LEN(G232&amp;"")))/(MID(G232&amp;"",ROW(INDIRECT("1:"&amp;LEN(G232&amp;""))),1)&lt;&gt;"0"),1),999)),
MID(G232&amp;"",_xlfn.AGGREGATE(15,6,ROW(INDIRECT("1:"&amp;LEN(G232&amp;"")))/(MID(G232&amp;"",ROW(INDIRECT("1:"&amp;LEN(G232&amp;""))),1)&lt;&gt;"0"),1),999)
),
IFERROR(VALUE(G232),G232))</f>
        <v>7891040010745</v>
      </c>
      <c r="N232" t="str">
        <f>TEXT(relatorio[[#This Row],[Data Emissão]],"mmm")</f>
        <v>set</v>
      </c>
      <c r="O232" t="str">
        <f>_xlfn.XLOOKUP(relatorio[[#This Row],[Número]],relatorio_Entrada_NF!A:A,relatorio_Entrada_NF!A:A,"Pendente")</f>
        <v>Pendente</v>
      </c>
      <c r="P232" t="str">
        <f>_xlfn.XLOOKUP(relatorio[[#This Row],[Nome PJ Emitente]],Material!A:A,Material!B:B,"Medicamento")</f>
        <v>Material</v>
      </c>
      <c r="Q232">
        <f>IF(relatorio[[#This Row],[Natureza]]="Medicamento",_xlfn.XLOOKUP(relatorio[[#This Row],[EAN]],CadastroProd!U:U,CadastroProd!A:A," "),_xlfn.XLOOKUP(relatorio[[#This Row],['[Item'] Código]],CadastroProd!X:X,CadastroProd!A:A," "))</f>
        <v>2175</v>
      </c>
      <c r="R232">
        <f>IF(O232="Pendente",_xlfn.XLOOKUP(relatorio[[#This Row],[Número]],Relatório_CTE!A:A,Relatório_CTE!B:B,"Sem CTE")," ")</f>
        <v>4791</v>
      </c>
      <c r="S232" s="1">
        <f>IF(relatorio[[#This Row],[NFs Entrada - Winthor]]="Pendente",_xlfn.XLOOKUP(relatorio[[#This Row],[Número]],Relatório_CTE!A:A,Relatório_CTE!H:H,"Sem CTE")," ")</f>
        <v>45918</v>
      </c>
      <c r="T23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3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33" spans="1:21" x14ac:dyDescent="0.25">
      <c r="A233" t="s">
        <v>11</v>
      </c>
      <c r="B233" t="s">
        <v>46</v>
      </c>
      <c r="C233" t="s">
        <v>13</v>
      </c>
      <c r="D233">
        <v>509470</v>
      </c>
      <c r="E233" s="1">
        <v>45917</v>
      </c>
      <c r="F233">
        <v>16099.99</v>
      </c>
      <c r="G233" s="4" t="s">
        <v>360</v>
      </c>
      <c r="H233" t="s">
        <v>361</v>
      </c>
      <c r="I233" t="s">
        <v>362</v>
      </c>
      <c r="J233" s="1">
        <v>46775</v>
      </c>
      <c r="K233">
        <v>1200</v>
      </c>
      <c r="L233" t="str">
        <f>_xlfn.XLOOKUP(relatorio[[#This Row],[Nome PJ Emitente]],De_Para!A:A,De_Para!C:C)</f>
        <v>3M</v>
      </c>
      <c r="M233" s="5" cm="1">
        <f t="array" aca="1" ref="M233" ca="1">IF(LEFT(G233&amp;"",1)="0",
IFERROR(
VALUE(MID(G233&amp;"",_xlfn.AGGREGATE(15,6,ROW(INDIRECT("1:"&amp;LEN(G233&amp;"")))/(MID(G233&amp;"",ROW(INDIRECT("1:"&amp;LEN(G233&amp;""))),1)&lt;&gt;"0"),1),999)),
MID(G233&amp;"",_xlfn.AGGREGATE(15,6,ROW(INDIRECT("1:"&amp;LEN(G233&amp;"")))/(MID(G233&amp;"",ROW(INDIRECT("1:"&amp;LEN(G233&amp;""))),1)&lt;&gt;"0"),1),999)
),
IFERROR(VALUE(G233),G233))</f>
        <v>7891040086870</v>
      </c>
      <c r="N233" t="str">
        <f>TEXT(relatorio[[#This Row],[Data Emissão]],"mmm")</f>
        <v>set</v>
      </c>
      <c r="O233" t="str">
        <f>_xlfn.XLOOKUP(relatorio[[#This Row],[Número]],relatorio_Entrada_NF!A:A,relatorio_Entrada_NF!A:A,"Pendente")</f>
        <v>Pendente</v>
      </c>
      <c r="P233" t="str">
        <f>_xlfn.XLOOKUP(relatorio[[#This Row],[Nome PJ Emitente]],Material!A:A,Material!B:B,"Medicamento")</f>
        <v>Material</v>
      </c>
      <c r="Q233">
        <f>IF(relatorio[[#This Row],[Natureza]]="Medicamento",_xlfn.XLOOKUP(relatorio[[#This Row],[EAN]],CadastroProd!U:U,CadastroProd!A:A," "),_xlfn.XLOOKUP(relatorio[[#This Row],['[Item'] Código]],CadastroProd!X:X,CadastroProd!A:A," "))</f>
        <v>2380</v>
      </c>
      <c r="R233">
        <f>IF(O233="Pendente",_xlfn.XLOOKUP(relatorio[[#This Row],[Número]],Relatório_CTE!A:A,Relatório_CTE!B:B,"Sem CTE")," ")</f>
        <v>4791</v>
      </c>
      <c r="S233" s="1">
        <f>IF(relatorio[[#This Row],[NFs Entrada - Winthor]]="Pendente",_xlfn.XLOOKUP(relatorio[[#This Row],[Número]],Relatório_CTE!A:A,Relatório_CTE!H:H,"Sem CTE")," ")</f>
        <v>45918</v>
      </c>
      <c r="T23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3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34" spans="1:21" x14ac:dyDescent="0.25">
      <c r="A234" t="s">
        <v>11</v>
      </c>
      <c r="B234" t="s">
        <v>46</v>
      </c>
      <c r="C234" t="s">
        <v>13</v>
      </c>
      <c r="D234">
        <v>509470</v>
      </c>
      <c r="E234" s="1">
        <v>45917</v>
      </c>
      <c r="F234">
        <v>16099.99</v>
      </c>
      <c r="G234" s="4" t="s">
        <v>122</v>
      </c>
      <c r="H234" t="s">
        <v>366</v>
      </c>
      <c r="I234" t="s">
        <v>367</v>
      </c>
      <c r="J234" s="1">
        <v>46945</v>
      </c>
      <c r="K234">
        <v>1</v>
      </c>
      <c r="L234" t="str">
        <f>_xlfn.XLOOKUP(relatorio[[#This Row],[Nome PJ Emitente]],De_Para!A:A,De_Para!C:C)</f>
        <v>3M</v>
      </c>
      <c r="M234" s="5" t="str" cm="1">
        <f t="array" aca="1" ref="M234" ca="1">IF(LEFT(G234&amp;"",1)="0",
IFERROR(
VALUE(MID(G234&amp;"",_xlfn.AGGREGATE(15,6,ROW(INDIRECT("1:"&amp;LEN(G234&amp;"")))/(MID(G234&amp;"",ROW(INDIRECT("1:"&amp;LEN(G234&amp;""))),1)&lt;&gt;"0"),1),999)),
MID(G234&amp;"",_xlfn.AGGREGATE(15,6,ROW(INDIRECT("1:"&amp;LEN(G234&amp;"")))/(MID(G234&amp;"",ROW(INDIRECT("1:"&amp;LEN(G234&amp;""))),1)&lt;&gt;"0"),1),999)
),
IFERROR(VALUE(G234),G234))</f>
        <v>SEM GTIN</v>
      </c>
      <c r="N234" t="str">
        <f>TEXT(relatorio[[#This Row],[Data Emissão]],"mmm")</f>
        <v>set</v>
      </c>
      <c r="O234" t="str">
        <f>_xlfn.XLOOKUP(relatorio[[#This Row],[Número]],relatorio_Entrada_NF!A:A,relatorio_Entrada_NF!A:A,"Pendente")</f>
        <v>Pendente</v>
      </c>
      <c r="P234" t="str">
        <f>_xlfn.XLOOKUP(relatorio[[#This Row],[Nome PJ Emitente]],Material!A:A,Material!B:B,"Medicamento")</f>
        <v>Material</v>
      </c>
      <c r="Q234">
        <f>IF(relatorio[[#This Row],[Natureza]]="Medicamento",_xlfn.XLOOKUP(relatorio[[#This Row],[EAN]],CadastroProd!U:U,CadastroProd!A:A," "),_xlfn.XLOOKUP(relatorio[[#This Row],['[Item'] Código]],CadastroProd!X:X,CadastroProd!A:A," "))</f>
        <v>2337</v>
      </c>
      <c r="R234">
        <f>IF(O234="Pendente",_xlfn.XLOOKUP(relatorio[[#This Row],[Número]],Relatório_CTE!A:A,Relatório_CTE!B:B,"Sem CTE")," ")</f>
        <v>4791</v>
      </c>
      <c r="S234" s="1">
        <f>IF(relatorio[[#This Row],[NFs Entrada - Winthor]]="Pendente",_xlfn.XLOOKUP(relatorio[[#This Row],[Número]],Relatório_CTE!A:A,Relatório_CTE!H:H,"Sem CTE")," ")</f>
        <v>45918</v>
      </c>
      <c r="T23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3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35" spans="1:21" x14ac:dyDescent="0.25">
      <c r="A235" t="s">
        <v>11</v>
      </c>
      <c r="B235" t="s">
        <v>46</v>
      </c>
      <c r="C235" t="s">
        <v>13</v>
      </c>
      <c r="D235">
        <v>509470</v>
      </c>
      <c r="E235" s="1">
        <v>45917</v>
      </c>
      <c r="F235">
        <v>16099.99</v>
      </c>
      <c r="G235" s="4" t="s">
        <v>406</v>
      </c>
      <c r="H235" t="s">
        <v>407</v>
      </c>
      <c r="I235" t="s">
        <v>408</v>
      </c>
      <c r="J235" s="1">
        <v>46942</v>
      </c>
      <c r="K235">
        <v>18</v>
      </c>
      <c r="L235" t="str">
        <f>_xlfn.XLOOKUP(relatorio[[#This Row],[Nome PJ Emitente]],De_Para!A:A,De_Para!C:C)</f>
        <v>3M</v>
      </c>
      <c r="M235" s="5" cm="1">
        <f t="array" aca="1" ref="M235" ca="1">IF(LEFT(G235&amp;"",1)="0",
IFERROR(
VALUE(MID(G235&amp;"",_xlfn.AGGREGATE(15,6,ROW(INDIRECT("1:"&amp;LEN(G235&amp;"")))/(MID(G235&amp;"",ROW(INDIRECT("1:"&amp;LEN(G235&amp;""))),1)&lt;&gt;"0"),1),999)),
MID(G235&amp;"",_xlfn.AGGREGATE(15,6,ROW(INDIRECT("1:"&amp;LEN(G235&amp;"")))/(MID(G235&amp;"",ROW(INDIRECT("1:"&amp;LEN(G235&amp;""))),1)&lt;&gt;"0"),1),999)
),
IFERROR(VALUE(G235),G235))</f>
        <v>7891040313235</v>
      </c>
      <c r="N235" t="str">
        <f>TEXT(relatorio[[#This Row],[Data Emissão]],"mmm")</f>
        <v>set</v>
      </c>
      <c r="O235" t="str">
        <f>_xlfn.XLOOKUP(relatorio[[#This Row],[Número]],relatorio_Entrada_NF!A:A,relatorio_Entrada_NF!A:A,"Pendente")</f>
        <v>Pendente</v>
      </c>
      <c r="P235" t="str">
        <f>_xlfn.XLOOKUP(relatorio[[#This Row],[Nome PJ Emitente]],Material!A:A,Material!B:B,"Medicamento")</f>
        <v>Material</v>
      </c>
      <c r="Q235">
        <f>IF(relatorio[[#This Row],[Natureza]]="Medicamento",_xlfn.XLOOKUP(relatorio[[#This Row],[EAN]],CadastroProd!U:U,CadastroProd!A:A," "),_xlfn.XLOOKUP(relatorio[[#This Row],['[Item'] Código]],CadastroProd!X:X,CadastroProd!A:A," "))</f>
        <v>2250</v>
      </c>
      <c r="R235">
        <f>IF(O235="Pendente",_xlfn.XLOOKUP(relatorio[[#This Row],[Número]],Relatório_CTE!A:A,Relatório_CTE!B:B,"Sem CTE")," ")</f>
        <v>4791</v>
      </c>
      <c r="S235" s="1">
        <f>IF(relatorio[[#This Row],[NFs Entrada - Winthor]]="Pendente",_xlfn.XLOOKUP(relatorio[[#This Row],[Número]],Relatório_CTE!A:A,Relatório_CTE!H:H,"Sem CTE")," ")</f>
        <v>45918</v>
      </c>
      <c r="T23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23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236" spans="1:21" x14ac:dyDescent="0.25">
      <c r="A236" t="s">
        <v>11</v>
      </c>
      <c r="B236" t="s">
        <v>46</v>
      </c>
      <c r="C236" t="s">
        <v>13</v>
      </c>
      <c r="D236">
        <v>509471</v>
      </c>
      <c r="E236" s="1">
        <v>45917</v>
      </c>
      <c r="F236">
        <v>11656.73</v>
      </c>
      <c r="G236" s="4" t="s">
        <v>371</v>
      </c>
      <c r="H236" t="s">
        <v>372</v>
      </c>
      <c r="I236" t="s">
        <v>373</v>
      </c>
      <c r="J236" s="1">
        <v>46879</v>
      </c>
      <c r="K236">
        <v>4</v>
      </c>
      <c r="L236" t="str">
        <f>_xlfn.XLOOKUP(relatorio[[#This Row],[Nome PJ Emitente]],De_Para!A:A,De_Para!C:C)</f>
        <v>3M</v>
      </c>
      <c r="M236" s="5" cm="1">
        <f t="array" aca="1" ref="M236" ca="1">IF(LEFT(G236&amp;"",1)="0",
IFERROR(
VALUE(MID(G236&amp;"",_xlfn.AGGREGATE(15,6,ROW(INDIRECT("1:"&amp;LEN(G236&amp;"")))/(MID(G236&amp;"",ROW(INDIRECT("1:"&amp;LEN(G236&amp;""))),1)&lt;&gt;"0"),1),999)),
MID(G236&amp;"",_xlfn.AGGREGATE(15,6,ROW(INDIRECT("1:"&amp;LEN(G236&amp;"")))/(MID(G236&amp;"",ROW(INDIRECT("1:"&amp;LEN(G236&amp;""))),1)&lt;&gt;"0"),1),999)
),
IFERROR(VALUE(G236),G236))</f>
        <v>7891040081356</v>
      </c>
      <c r="N236" t="str">
        <f>TEXT(relatorio[[#This Row],[Data Emissão]],"mmm")</f>
        <v>set</v>
      </c>
      <c r="O236" t="str">
        <f>_xlfn.XLOOKUP(relatorio[[#This Row],[Número]],relatorio_Entrada_NF!A:A,relatorio_Entrada_NF!A:A,"Pendente")</f>
        <v>Pendente</v>
      </c>
      <c r="P236" t="str">
        <f>_xlfn.XLOOKUP(relatorio[[#This Row],[Nome PJ Emitente]],Material!A:A,Material!B:B,"Medicamento")</f>
        <v>Material</v>
      </c>
      <c r="Q236">
        <f>IF(relatorio[[#This Row],[Natureza]]="Medicamento",_xlfn.XLOOKUP(relatorio[[#This Row],[EAN]],CadastroProd!U:U,CadastroProd!A:A," "),_xlfn.XLOOKUP(relatorio[[#This Row],['[Item'] Código]],CadastroProd!X:X,CadastroProd!A:A," "))</f>
        <v>2213</v>
      </c>
      <c r="R236">
        <f>IF(O236="Pendente",_xlfn.XLOOKUP(relatorio[[#This Row],[Número]],Relatório_CTE!A:A,Relatório_CTE!B:B,"Sem CTE")," ")</f>
        <v>4791</v>
      </c>
      <c r="S236" s="1">
        <f>IF(relatorio[[#This Row],[NFs Entrada - Winthor]]="Pendente",_xlfn.XLOOKUP(relatorio[[#This Row],[Número]],Relatório_CTE!A:A,Relatório_CTE!H:H,"Sem CTE")," ")</f>
        <v>45918</v>
      </c>
      <c r="T23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3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37" spans="1:21" x14ac:dyDescent="0.25">
      <c r="A237" t="s">
        <v>11</v>
      </c>
      <c r="B237" t="s">
        <v>46</v>
      </c>
      <c r="C237" t="s">
        <v>13</v>
      </c>
      <c r="D237">
        <v>509471</v>
      </c>
      <c r="E237" s="1">
        <v>45917</v>
      </c>
      <c r="F237">
        <v>11656.73</v>
      </c>
      <c r="G237" s="4" t="s">
        <v>374</v>
      </c>
      <c r="H237" t="s">
        <v>375</v>
      </c>
      <c r="I237" t="s">
        <v>376</v>
      </c>
      <c r="J237" s="1"/>
      <c r="K237">
        <v>20</v>
      </c>
      <c r="L237" t="str">
        <f>_xlfn.XLOOKUP(relatorio[[#This Row],[Nome PJ Emitente]],De_Para!A:A,De_Para!C:C)</f>
        <v>3M</v>
      </c>
      <c r="M237" s="5" cm="1">
        <f t="array" aca="1" ref="M237" ca="1">IF(LEFT(G237&amp;"",1)="0",
IFERROR(
VALUE(MID(G237&amp;"",_xlfn.AGGREGATE(15,6,ROW(INDIRECT("1:"&amp;LEN(G237&amp;"")))/(MID(G237&amp;"",ROW(INDIRECT("1:"&amp;LEN(G237&amp;""))),1)&lt;&gt;"0"),1),999)),
MID(G237&amp;"",_xlfn.AGGREGATE(15,6,ROW(INDIRECT("1:"&amp;LEN(G237&amp;"")))/(MID(G237&amp;"",ROW(INDIRECT("1:"&amp;LEN(G237&amp;""))),1)&lt;&gt;"0"),1),999)
),
IFERROR(VALUE(G237),G237))</f>
        <v>7891040146468</v>
      </c>
      <c r="N237" t="str">
        <f>TEXT(relatorio[[#This Row],[Data Emissão]],"mmm")</f>
        <v>set</v>
      </c>
      <c r="O237" t="str">
        <f>_xlfn.XLOOKUP(relatorio[[#This Row],[Número]],relatorio_Entrada_NF!A:A,relatorio_Entrada_NF!A:A,"Pendente")</f>
        <v>Pendente</v>
      </c>
      <c r="P237" t="str">
        <f>_xlfn.XLOOKUP(relatorio[[#This Row],[Nome PJ Emitente]],Material!A:A,Material!B:B,"Medicamento")</f>
        <v>Material</v>
      </c>
      <c r="Q237">
        <f>IF(relatorio[[#This Row],[Natureza]]="Medicamento",_xlfn.XLOOKUP(relatorio[[#This Row],[EAN]],CadastroProd!U:U,CadastroProd!A:A," "),_xlfn.XLOOKUP(relatorio[[#This Row],['[Item'] Código]],CadastroProd!X:X,CadastroProd!A:A," "))</f>
        <v>2373</v>
      </c>
      <c r="R237">
        <f>IF(O237="Pendente",_xlfn.XLOOKUP(relatorio[[#This Row],[Número]],Relatório_CTE!A:A,Relatório_CTE!B:B,"Sem CTE")," ")</f>
        <v>4791</v>
      </c>
      <c r="S237" s="1">
        <f>IF(relatorio[[#This Row],[NFs Entrada - Winthor]]="Pendente",_xlfn.XLOOKUP(relatorio[[#This Row],[Número]],Relatório_CTE!A:A,Relatório_CTE!H:H,"Sem CTE")," ")</f>
        <v>45918</v>
      </c>
      <c r="T23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3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38" spans="1:21" x14ac:dyDescent="0.25">
      <c r="A238" t="s">
        <v>11</v>
      </c>
      <c r="B238" t="s">
        <v>46</v>
      </c>
      <c r="C238" t="s">
        <v>13</v>
      </c>
      <c r="D238">
        <v>509471</v>
      </c>
      <c r="E238" s="1">
        <v>45917</v>
      </c>
      <c r="F238">
        <v>11656.73</v>
      </c>
      <c r="G238" s="4" t="s">
        <v>379</v>
      </c>
      <c r="H238" t="s">
        <v>380</v>
      </c>
      <c r="I238" t="s">
        <v>381</v>
      </c>
      <c r="J238" s="1">
        <v>46431</v>
      </c>
      <c r="K238">
        <v>12</v>
      </c>
      <c r="L238" t="str">
        <f>_xlfn.XLOOKUP(relatorio[[#This Row],[Nome PJ Emitente]],De_Para!A:A,De_Para!C:C)</f>
        <v>3M</v>
      </c>
      <c r="M238" s="5" cm="1">
        <f t="array" aca="1" ref="M238" ca="1">IF(LEFT(G238&amp;"",1)="0",
IFERROR(
VALUE(MID(G238&amp;"",_xlfn.AGGREGATE(15,6,ROW(INDIRECT("1:"&amp;LEN(G238&amp;"")))/(MID(G238&amp;"",ROW(INDIRECT("1:"&amp;LEN(G238&amp;""))),1)&lt;&gt;"0"),1),999)),
MID(G238&amp;"",_xlfn.AGGREGATE(15,6,ROW(INDIRECT("1:"&amp;LEN(G238&amp;"")))/(MID(G238&amp;"",ROW(INDIRECT("1:"&amp;LEN(G238&amp;""))),1)&lt;&gt;"0"),1),999)
),
IFERROR(VALUE(G238),G238))</f>
        <v>7891040241293</v>
      </c>
      <c r="N238" t="str">
        <f>TEXT(relatorio[[#This Row],[Data Emissão]],"mmm")</f>
        <v>set</v>
      </c>
      <c r="O238" t="str">
        <f>_xlfn.XLOOKUP(relatorio[[#This Row],[Número]],relatorio_Entrada_NF!A:A,relatorio_Entrada_NF!A:A,"Pendente")</f>
        <v>Pendente</v>
      </c>
      <c r="P238" t="str">
        <f>_xlfn.XLOOKUP(relatorio[[#This Row],[Nome PJ Emitente]],Material!A:A,Material!B:B,"Medicamento")</f>
        <v>Material</v>
      </c>
      <c r="Q238">
        <f>IF(relatorio[[#This Row],[Natureza]]="Medicamento",_xlfn.XLOOKUP(relatorio[[#This Row],[EAN]],CadastroProd!U:U,CadastroProd!A:A," "),_xlfn.XLOOKUP(relatorio[[#This Row],['[Item'] Código]],CadastroProd!X:X,CadastroProd!A:A," "))</f>
        <v>2240</v>
      </c>
      <c r="R238">
        <f>IF(O238="Pendente",_xlfn.XLOOKUP(relatorio[[#This Row],[Número]],Relatório_CTE!A:A,Relatório_CTE!B:B,"Sem CTE")," ")</f>
        <v>4791</v>
      </c>
      <c r="S238" s="1">
        <f>IF(relatorio[[#This Row],[NFs Entrada - Winthor]]="Pendente",_xlfn.XLOOKUP(relatorio[[#This Row],[Número]],Relatório_CTE!A:A,Relatório_CTE!H:H,"Sem CTE")," ")</f>
        <v>45918</v>
      </c>
      <c r="T23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23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39" spans="1:21" x14ac:dyDescent="0.25">
      <c r="A239" t="s">
        <v>11</v>
      </c>
      <c r="B239" t="s">
        <v>46</v>
      </c>
      <c r="C239" t="s">
        <v>13</v>
      </c>
      <c r="D239">
        <v>509471</v>
      </c>
      <c r="E239" s="1">
        <v>45917</v>
      </c>
      <c r="F239">
        <v>11656.73</v>
      </c>
      <c r="G239" s="4" t="s">
        <v>394</v>
      </c>
      <c r="H239" t="s">
        <v>395</v>
      </c>
      <c r="I239" t="s">
        <v>396</v>
      </c>
      <c r="J239" s="1">
        <v>46897</v>
      </c>
      <c r="K239">
        <v>4</v>
      </c>
      <c r="L239" t="str">
        <f>_xlfn.XLOOKUP(relatorio[[#This Row],[Nome PJ Emitente]],De_Para!A:A,De_Para!C:C)</f>
        <v>3M</v>
      </c>
      <c r="M239" s="5" cm="1">
        <f t="array" aca="1" ref="M239" ca="1">IF(LEFT(G239&amp;"",1)="0",
IFERROR(
VALUE(MID(G239&amp;"",_xlfn.AGGREGATE(15,6,ROW(INDIRECT("1:"&amp;LEN(G239&amp;"")))/(MID(G239&amp;"",ROW(INDIRECT("1:"&amp;LEN(G239&amp;""))),1)&lt;&gt;"0"),1),999)),
MID(G239&amp;"",_xlfn.AGGREGATE(15,6,ROW(INDIRECT("1:"&amp;LEN(G239&amp;"")))/(MID(G239&amp;"",ROW(INDIRECT("1:"&amp;LEN(G239&amp;""))),1)&lt;&gt;"0"),1),999)
),
IFERROR(VALUE(G239),G239))</f>
        <v>707387808358</v>
      </c>
      <c r="N239" t="str">
        <f>TEXT(relatorio[[#This Row],[Data Emissão]],"mmm")</f>
        <v>set</v>
      </c>
      <c r="O239" t="str">
        <f>_xlfn.XLOOKUP(relatorio[[#This Row],[Número]],relatorio_Entrada_NF!A:A,relatorio_Entrada_NF!A:A,"Pendente")</f>
        <v>Pendente</v>
      </c>
      <c r="P239" t="str">
        <f>_xlfn.XLOOKUP(relatorio[[#This Row],[Nome PJ Emitente]],Material!A:A,Material!B:B,"Medicamento")</f>
        <v>Material</v>
      </c>
      <c r="Q239">
        <f>IF(relatorio[[#This Row],[Natureza]]="Medicamento",_xlfn.XLOOKUP(relatorio[[#This Row],[EAN]],CadastroProd!U:U,CadastroProd!A:A," "),_xlfn.XLOOKUP(relatorio[[#This Row],['[Item'] Código]],CadastroProd!X:X,CadastroProd!A:A," "))</f>
        <v>3561</v>
      </c>
      <c r="R239">
        <f>IF(O239="Pendente",_xlfn.XLOOKUP(relatorio[[#This Row],[Número]],Relatório_CTE!A:A,Relatório_CTE!B:B,"Sem CTE")," ")</f>
        <v>4791</v>
      </c>
      <c r="S239" s="1">
        <f>IF(relatorio[[#This Row],[NFs Entrada - Winthor]]="Pendente",_xlfn.XLOOKUP(relatorio[[#This Row],[Número]],Relatório_CTE!A:A,Relatório_CTE!H:H,"Sem CTE")," ")</f>
        <v>45918</v>
      </c>
      <c r="T23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23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240" spans="1:21" x14ac:dyDescent="0.25">
      <c r="A240" t="s">
        <v>11</v>
      </c>
      <c r="B240" t="s">
        <v>46</v>
      </c>
      <c r="C240" t="s">
        <v>13</v>
      </c>
      <c r="D240">
        <v>509471</v>
      </c>
      <c r="E240" s="1">
        <v>45917</v>
      </c>
      <c r="F240">
        <v>11656.73</v>
      </c>
      <c r="G240" s="4" t="s">
        <v>343</v>
      </c>
      <c r="H240" t="s">
        <v>344</v>
      </c>
      <c r="I240" t="s">
        <v>345</v>
      </c>
      <c r="J240" s="1">
        <v>46920</v>
      </c>
      <c r="K240">
        <v>4</v>
      </c>
      <c r="L240" t="str">
        <f>_xlfn.XLOOKUP(relatorio[[#This Row],[Nome PJ Emitente]],De_Para!A:A,De_Para!C:C)</f>
        <v>3M</v>
      </c>
      <c r="M240" s="5" cm="1">
        <f t="array" aca="1" ref="M240" ca="1">IF(LEFT(G240&amp;"",1)="0",
IFERROR(
VALUE(MID(G240&amp;"",_xlfn.AGGREGATE(15,6,ROW(INDIRECT("1:"&amp;LEN(G240&amp;"")))/(MID(G240&amp;"",ROW(INDIRECT("1:"&amp;LEN(G240&amp;""))),1)&lt;&gt;"0"),1),999)),
MID(G240&amp;"",_xlfn.AGGREGATE(15,6,ROW(INDIRECT("1:"&amp;LEN(G240&amp;"")))/(MID(G240&amp;"",ROW(INDIRECT("1:"&amp;LEN(G240&amp;""))),1)&lt;&gt;"0"),1),999)
),
IFERROR(VALUE(G240),G240))</f>
        <v>7891040357789</v>
      </c>
      <c r="N240" t="str">
        <f>TEXT(relatorio[[#This Row],[Data Emissão]],"mmm")</f>
        <v>set</v>
      </c>
      <c r="O240" t="str">
        <f>_xlfn.XLOOKUP(relatorio[[#This Row],[Número]],relatorio_Entrada_NF!A:A,relatorio_Entrada_NF!A:A,"Pendente")</f>
        <v>Pendente</v>
      </c>
      <c r="P240" t="str">
        <f>_xlfn.XLOOKUP(relatorio[[#This Row],[Nome PJ Emitente]],Material!A:A,Material!B:B,"Medicamento")</f>
        <v>Material</v>
      </c>
      <c r="Q240">
        <f>IF(relatorio[[#This Row],[Natureza]]="Medicamento",_xlfn.XLOOKUP(relatorio[[#This Row],[EAN]],CadastroProd!U:U,CadastroProd!A:A," "),_xlfn.XLOOKUP(relatorio[[#This Row],['[Item'] Código]],CadastroProd!X:X,CadastroProd!A:A," "))</f>
        <v>3547</v>
      </c>
      <c r="R240">
        <f>IF(O240="Pendente",_xlfn.XLOOKUP(relatorio[[#This Row],[Número]],Relatório_CTE!A:A,Relatório_CTE!B:B,"Sem CTE")," ")</f>
        <v>4791</v>
      </c>
      <c r="S240" s="1">
        <f>IF(relatorio[[#This Row],[NFs Entrada - Winthor]]="Pendente",_xlfn.XLOOKUP(relatorio[[#This Row],[Número]],Relatório_CTE!A:A,Relatório_CTE!H:H,"Sem CTE")," ")</f>
        <v>45918</v>
      </c>
      <c r="T24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24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241" spans="1:21" x14ac:dyDescent="0.25">
      <c r="A241" t="s">
        <v>11</v>
      </c>
      <c r="B241" t="s">
        <v>46</v>
      </c>
      <c r="C241" t="s">
        <v>13</v>
      </c>
      <c r="D241">
        <v>509471</v>
      </c>
      <c r="E241" s="1">
        <v>45917</v>
      </c>
      <c r="F241">
        <v>11656.73</v>
      </c>
      <c r="G241" s="4" t="s">
        <v>346</v>
      </c>
      <c r="H241" t="s">
        <v>347</v>
      </c>
      <c r="I241" t="s">
        <v>348</v>
      </c>
      <c r="J241" s="1">
        <v>46853</v>
      </c>
      <c r="K241">
        <v>4</v>
      </c>
      <c r="L241" t="str">
        <f>_xlfn.XLOOKUP(relatorio[[#This Row],[Nome PJ Emitente]],De_Para!A:A,De_Para!C:C)</f>
        <v>3M</v>
      </c>
      <c r="M241" s="5" cm="1">
        <f t="array" aca="1" ref="M241" ca="1">IF(LEFT(G241&amp;"",1)="0",
IFERROR(
VALUE(MID(G241&amp;"",_xlfn.AGGREGATE(15,6,ROW(INDIRECT("1:"&amp;LEN(G241&amp;"")))/(MID(G241&amp;"",ROW(INDIRECT("1:"&amp;LEN(G241&amp;""))),1)&lt;&gt;"0"),1),999)),
MID(G241&amp;"",_xlfn.AGGREGATE(15,6,ROW(INDIRECT("1:"&amp;LEN(G241&amp;"")))/(MID(G241&amp;"",ROW(INDIRECT("1:"&amp;LEN(G241&amp;""))),1)&lt;&gt;"0"),1),999)
),
IFERROR(VALUE(G241),G241))</f>
        <v>50707387807684</v>
      </c>
      <c r="N241" t="str">
        <f>TEXT(relatorio[[#This Row],[Data Emissão]],"mmm")</f>
        <v>set</v>
      </c>
      <c r="O241" t="str">
        <f>_xlfn.XLOOKUP(relatorio[[#This Row],[Número]],relatorio_Entrada_NF!A:A,relatorio_Entrada_NF!A:A,"Pendente")</f>
        <v>Pendente</v>
      </c>
      <c r="P241" t="str">
        <f>_xlfn.XLOOKUP(relatorio[[#This Row],[Nome PJ Emitente]],Material!A:A,Material!B:B,"Medicamento")</f>
        <v>Material</v>
      </c>
      <c r="Q241">
        <f>IF(relatorio[[#This Row],[Natureza]]="Medicamento",_xlfn.XLOOKUP(relatorio[[#This Row],[EAN]],CadastroProd!U:U,CadastroProd!A:A," "),_xlfn.XLOOKUP(relatorio[[#This Row],['[Item'] Código]],CadastroProd!X:X,CadastroProd!A:A," "))</f>
        <v>3479</v>
      </c>
      <c r="R241">
        <f>IF(O241="Pendente",_xlfn.XLOOKUP(relatorio[[#This Row],[Número]],Relatório_CTE!A:A,Relatório_CTE!B:B,"Sem CTE")," ")</f>
        <v>4791</v>
      </c>
      <c r="S241" s="1">
        <f>IF(relatorio[[#This Row],[NFs Entrada - Winthor]]="Pendente",_xlfn.XLOOKUP(relatorio[[#This Row],[Número]],Relatório_CTE!A:A,Relatório_CTE!H:H,"Sem CTE")," ")</f>
        <v>45918</v>
      </c>
      <c r="T24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24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242" spans="1:21" x14ac:dyDescent="0.25">
      <c r="A242" t="s">
        <v>11</v>
      </c>
      <c r="B242" t="s">
        <v>46</v>
      </c>
      <c r="C242" t="s">
        <v>13</v>
      </c>
      <c r="D242">
        <v>509472</v>
      </c>
      <c r="E242" s="1">
        <v>45917</v>
      </c>
      <c r="F242">
        <v>18308.64</v>
      </c>
      <c r="G242" s="4" t="s">
        <v>371</v>
      </c>
      <c r="H242" t="s">
        <v>372</v>
      </c>
      <c r="I242" t="s">
        <v>373</v>
      </c>
      <c r="J242" s="1">
        <v>46879</v>
      </c>
      <c r="K242">
        <v>4</v>
      </c>
      <c r="L242" t="str">
        <f>_xlfn.XLOOKUP(relatorio[[#This Row],[Nome PJ Emitente]],De_Para!A:A,De_Para!C:C)</f>
        <v>3M</v>
      </c>
      <c r="M242" s="5" cm="1">
        <f t="array" aca="1" ref="M242" ca="1">IF(LEFT(G242&amp;"",1)="0",
IFERROR(
VALUE(MID(G242&amp;"",_xlfn.AGGREGATE(15,6,ROW(INDIRECT("1:"&amp;LEN(G242&amp;"")))/(MID(G242&amp;"",ROW(INDIRECT("1:"&amp;LEN(G242&amp;""))),1)&lt;&gt;"0"),1),999)),
MID(G242&amp;"",_xlfn.AGGREGATE(15,6,ROW(INDIRECT("1:"&amp;LEN(G242&amp;"")))/(MID(G242&amp;"",ROW(INDIRECT("1:"&amp;LEN(G242&amp;""))),1)&lt;&gt;"0"),1),999)
),
IFERROR(VALUE(G242),G242))</f>
        <v>7891040081356</v>
      </c>
      <c r="N242" t="str">
        <f>TEXT(relatorio[[#This Row],[Data Emissão]],"mmm")</f>
        <v>set</v>
      </c>
      <c r="O242" t="str">
        <f>_xlfn.XLOOKUP(relatorio[[#This Row],[Número]],relatorio_Entrada_NF!A:A,relatorio_Entrada_NF!A:A,"Pendente")</f>
        <v>Pendente</v>
      </c>
      <c r="P242" t="str">
        <f>_xlfn.XLOOKUP(relatorio[[#This Row],[Nome PJ Emitente]],Material!A:A,Material!B:B,"Medicamento")</f>
        <v>Material</v>
      </c>
      <c r="Q242">
        <f>IF(relatorio[[#This Row],[Natureza]]="Medicamento",_xlfn.XLOOKUP(relatorio[[#This Row],[EAN]],CadastroProd!U:U,CadastroProd!A:A," "),_xlfn.XLOOKUP(relatorio[[#This Row],['[Item'] Código]],CadastroProd!X:X,CadastroProd!A:A," "))</f>
        <v>2213</v>
      </c>
      <c r="R242">
        <f>IF(O242="Pendente",_xlfn.XLOOKUP(relatorio[[#This Row],[Número]],Relatório_CTE!A:A,Relatório_CTE!B:B,"Sem CTE")," ")</f>
        <v>4791</v>
      </c>
      <c r="S242" s="1">
        <f>IF(relatorio[[#This Row],[NFs Entrada - Winthor]]="Pendente",_xlfn.XLOOKUP(relatorio[[#This Row],[Número]],Relatório_CTE!A:A,Relatório_CTE!H:H,"Sem CTE")," ")</f>
        <v>45918</v>
      </c>
      <c r="T24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4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43" spans="1:21" x14ac:dyDescent="0.25">
      <c r="A243" t="s">
        <v>11</v>
      </c>
      <c r="B243" t="s">
        <v>46</v>
      </c>
      <c r="C243" t="s">
        <v>13</v>
      </c>
      <c r="D243">
        <v>509472</v>
      </c>
      <c r="E243" s="1">
        <v>45917</v>
      </c>
      <c r="F243">
        <v>18308.64</v>
      </c>
      <c r="G243" s="4" t="s">
        <v>343</v>
      </c>
      <c r="H243" t="s">
        <v>344</v>
      </c>
      <c r="I243" t="s">
        <v>345</v>
      </c>
      <c r="J243" s="1">
        <v>46920</v>
      </c>
      <c r="K243">
        <v>32</v>
      </c>
      <c r="L243" t="str">
        <f>_xlfn.XLOOKUP(relatorio[[#This Row],[Nome PJ Emitente]],De_Para!A:A,De_Para!C:C)</f>
        <v>3M</v>
      </c>
      <c r="M243" s="5" cm="1">
        <f t="array" aca="1" ref="M243" ca="1">IF(LEFT(G243&amp;"",1)="0",
IFERROR(
VALUE(MID(G243&amp;"",_xlfn.AGGREGATE(15,6,ROW(INDIRECT("1:"&amp;LEN(G243&amp;"")))/(MID(G243&amp;"",ROW(INDIRECT("1:"&amp;LEN(G243&amp;""))),1)&lt;&gt;"0"),1),999)),
MID(G243&amp;"",_xlfn.AGGREGATE(15,6,ROW(INDIRECT("1:"&amp;LEN(G243&amp;"")))/(MID(G243&amp;"",ROW(INDIRECT("1:"&amp;LEN(G243&amp;""))),1)&lt;&gt;"0"),1),999)
),
IFERROR(VALUE(G243),G243))</f>
        <v>7891040357789</v>
      </c>
      <c r="N243" t="str">
        <f>TEXT(relatorio[[#This Row],[Data Emissão]],"mmm")</f>
        <v>set</v>
      </c>
      <c r="O243" t="str">
        <f>_xlfn.XLOOKUP(relatorio[[#This Row],[Número]],relatorio_Entrada_NF!A:A,relatorio_Entrada_NF!A:A,"Pendente")</f>
        <v>Pendente</v>
      </c>
      <c r="P243" t="str">
        <f>_xlfn.XLOOKUP(relatorio[[#This Row],[Nome PJ Emitente]],Material!A:A,Material!B:B,"Medicamento")</f>
        <v>Material</v>
      </c>
      <c r="Q243">
        <f>IF(relatorio[[#This Row],[Natureza]]="Medicamento",_xlfn.XLOOKUP(relatorio[[#This Row],[EAN]],CadastroProd!U:U,CadastroProd!A:A," "),_xlfn.XLOOKUP(relatorio[[#This Row],['[Item'] Código]],CadastroProd!X:X,CadastroProd!A:A," "))</f>
        <v>3547</v>
      </c>
      <c r="R243">
        <f>IF(O243="Pendente",_xlfn.XLOOKUP(relatorio[[#This Row],[Número]],Relatório_CTE!A:A,Relatório_CTE!B:B,"Sem CTE")," ")</f>
        <v>4791</v>
      </c>
      <c r="S243" s="1">
        <f>IF(relatorio[[#This Row],[NFs Entrada - Winthor]]="Pendente",_xlfn.XLOOKUP(relatorio[[#This Row],[Número]],Relatório_CTE!A:A,Relatório_CTE!H:H,"Sem CTE")," ")</f>
        <v>45918</v>
      </c>
      <c r="T24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24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244" spans="1:21" x14ac:dyDescent="0.25">
      <c r="A244" t="s">
        <v>11</v>
      </c>
      <c r="B244" t="s">
        <v>46</v>
      </c>
      <c r="C244" t="s">
        <v>13</v>
      </c>
      <c r="D244">
        <v>509473</v>
      </c>
      <c r="E244" s="1">
        <v>45917</v>
      </c>
      <c r="F244">
        <v>7108</v>
      </c>
      <c r="G244" s="4" t="s">
        <v>391</v>
      </c>
      <c r="H244" t="s">
        <v>392</v>
      </c>
      <c r="I244" t="s">
        <v>393</v>
      </c>
      <c r="J244" s="1">
        <v>46891</v>
      </c>
      <c r="K244">
        <v>4</v>
      </c>
      <c r="L244" t="str">
        <f>_xlfn.XLOOKUP(relatorio[[#This Row],[Nome PJ Emitente]],De_Para!A:A,De_Para!C:C)</f>
        <v>3M</v>
      </c>
      <c r="M244" s="5" cm="1">
        <f t="array" aca="1" ref="M244" ca="1">IF(LEFT(G244&amp;"",1)="0",
IFERROR(
VALUE(MID(G244&amp;"",_xlfn.AGGREGATE(15,6,ROW(INDIRECT("1:"&amp;LEN(G244&amp;"")))/(MID(G244&amp;"",ROW(INDIRECT("1:"&amp;LEN(G244&amp;""))),1)&lt;&gt;"0"),1),999)),
MID(G244&amp;"",_xlfn.AGGREGATE(15,6,ROW(INDIRECT("1:"&amp;LEN(G244&amp;"")))/(MID(G244&amp;"",ROW(INDIRECT("1:"&amp;LEN(G244&amp;""))),1)&lt;&gt;"0"),1),999)
),
IFERROR(VALUE(G244),G244))</f>
        <v>707387808235</v>
      </c>
      <c r="N244" t="str">
        <f>TEXT(relatorio[[#This Row],[Data Emissão]],"mmm")</f>
        <v>set</v>
      </c>
      <c r="O244" t="str">
        <f>_xlfn.XLOOKUP(relatorio[[#This Row],[Número]],relatorio_Entrada_NF!A:A,relatorio_Entrada_NF!A:A,"Pendente")</f>
        <v>Pendente</v>
      </c>
      <c r="P244" t="str">
        <f>_xlfn.XLOOKUP(relatorio[[#This Row],[Nome PJ Emitente]],Material!A:A,Material!B:B,"Medicamento")</f>
        <v>Material</v>
      </c>
      <c r="Q244">
        <f>IF(relatorio[[#This Row],[Natureza]]="Medicamento",_xlfn.XLOOKUP(relatorio[[#This Row],[EAN]],CadastroProd!U:U,CadastroProd!A:A," "),_xlfn.XLOOKUP(relatorio[[#This Row],['[Item'] Código]],CadastroProd!X:X,CadastroProd!A:A," "))</f>
        <v>2199</v>
      </c>
      <c r="R244">
        <f>IF(O244="Pendente",_xlfn.XLOOKUP(relatorio[[#This Row],[Número]],Relatório_CTE!A:A,Relatório_CTE!B:B,"Sem CTE")," ")</f>
        <v>4791</v>
      </c>
      <c r="S244" s="1">
        <f>IF(relatorio[[#This Row],[NFs Entrada - Winthor]]="Pendente",_xlfn.XLOOKUP(relatorio[[#This Row],[Número]],Relatório_CTE!A:A,Relatório_CTE!H:H,"Sem CTE")," ")</f>
        <v>45918</v>
      </c>
      <c r="T24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4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45" spans="1:21" x14ac:dyDescent="0.25">
      <c r="A245" t="s">
        <v>11</v>
      </c>
      <c r="B245" t="s">
        <v>46</v>
      </c>
      <c r="C245" t="s">
        <v>13</v>
      </c>
      <c r="D245">
        <v>509473</v>
      </c>
      <c r="E245" s="1">
        <v>45917</v>
      </c>
      <c r="F245">
        <v>7108</v>
      </c>
      <c r="G245" s="4" t="s">
        <v>346</v>
      </c>
      <c r="H245" t="s">
        <v>347</v>
      </c>
      <c r="I245" t="s">
        <v>348</v>
      </c>
      <c r="J245" s="1">
        <v>46853</v>
      </c>
      <c r="K245">
        <v>4</v>
      </c>
      <c r="L245" t="str">
        <f>_xlfn.XLOOKUP(relatorio[[#This Row],[Nome PJ Emitente]],De_Para!A:A,De_Para!C:C)</f>
        <v>3M</v>
      </c>
      <c r="M245" s="5" cm="1">
        <f t="array" aca="1" ref="M245" ca="1">IF(LEFT(G245&amp;"",1)="0",
IFERROR(
VALUE(MID(G245&amp;"",_xlfn.AGGREGATE(15,6,ROW(INDIRECT("1:"&amp;LEN(G245&amp;"")))/(MID(G245&amp;"",ROW(INDIRECT("1:"&amp;LEN(G245&amp;""))),1)&lt;&gt;"0"),1),999)),
MID(G245&amp;"",_xlfn.AGGREGATE(15,6,ROW(INDIRECT("1:"&amp;LEN(G245&amp;"")))/(MID(G245&amp;"",ROW(INDIRECT("1:"&amp;LEN(G245&amp;""))),1)&lt;&gt;"0"),1),999)
),
IFERROR(VALUE(G245),G245))</f>
        <v>50707387807684</v>
      </c>
      <c r="N245" t="str">
        <f>TEXT(relatorio[[#This Row],[Data Emissão]],"mmm")</f>
        <v>set</v>
      </c>
      <c r="O245" t="str">
        <f>_xlfn.XLOOKUP(relatorio[[#This Row],[Número]],relatorio_Entrada_NF!A:A,relatorio_Entrada_NF!A:A,"Pendente")</f>
        <v>Pendente</v>
      </c>
      <c r="P245" t="str">
        <f>_xlfn.XLOOKUP(relatorio[[#This Row],[Nome PJ Emitente]],Material!A:A,Material!B:B,"Medicamento")</f>
        <v>Material</v>
      </c>
      <c r="Q245">
        <f>IF(relatorio[[#This Row],[Natureza]]="Medicamento",_xlfn.XLOOKUP(relatorio[[#This Row],[EAN]],CadastroProd!U:U,CadastroProd!A:A," "),_xlfn.XLOOKUP(relatorio[[#This Row],['[Item'] Código]],CadastroProd!X:X,CadastroProd!A:A," "))</f>
        <v>3479</v>
      </c>
      <c r="R245">
        <f>IF(O245="Pendente",_xlfn.XLOOKUP(relatorio[[#This Row],[Número]],Relatório_CTE!A:A,Relatório_CTE!B:B,"Sem CTE")," ")</f>
        <v>4791</v>
      </c>
      <c r="S245" s="1">
        <f>IF(relatorio[[#This Row],[NFs Entrada - Winthor]]="Pendente",_xlfn.XLOOKUP(relatorio[[#This Row],[Número]],Relatório_CTE!A:A,Relatório_CTE!H:H,"Sem CTE")," ")</f>
        <v>45918</v>
      </c>
      <c r="T24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24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246" spans="1:21" x14ac:dyDescent="0.25">
      <c r="A246" t="s">
        <v>11</v>
      </c>
      <c r="B246" t="s">
        <v>46</v>
      </c>
      <c r="C246" t="s">
        <v>13</v>
      </c>
      <c r="D246">
        <v>509474</v>
      </c>
      <c r="E246" s="1">
        <v>45917</v>
      </c>
      <c r="F246">
        <v>11167.19</v>
      </c>
      <c r="G246" s="4" t="s">
        <v>409</v>
      </c>
      <c r="H246" t="s">
        <v>410</v>
      </c>
      <c r="I246" t="s">
        <v>411</v>
      </c>
      <c r="J246" s="1">
        <v>46563</v>
      </c>
      <c r="K246">
        <v>80</v>
      </c>
      <c r="L246" t="str">
        <f>_xlfn.XLOOKUP(relatorio[[#This Row],[Nome PJ Emitente]],De_Para!A:A,De_Para!C:C)</f>
        <v>3M</v>
      </c>
      <c r="M246" s="5" cm="1">
        <f t="array" aca="1" ref="M246" ca="1">IF(LEFT(G246&amp;"",1)="0",
IFERROR(
VALUE(MID(G246&amp;"",_xlfn.AGGREGATE(15,6,ROW(INDIRECT("1:"&amp;LEN(G246&amp;"")))/(MID(G246&amp;"",ROW(INDIRECT("1:"&amp;LEN(G246&amp;""))),1)&lt;&gt;"0"),1),999)),
MID(G246&amp;"",_xlfn.AGGREGATE(15,6,ROW(INDIRECT("1:"&amp;LEN(G246&amp;"")))/(MID(G246&amp;"",ROW(INDIRECT("1:"&amp;LEN(G246&amp;""))),1)&lt;&gt;"0"),1),999)
),
IFERROR(VALUE(G246),G246))</f>
        <v>7891040010653</v>
      </c>
      <c r="N246" t="str">
        <f>TEXT(relatorio[[#This Row],[Data Emissão]],"mmm")</f>
        <v>set</v>
      </c>
      <c r="O246" t="str">
        <f>_xlfn.XLOOKUP(relatorio[[#This Row],[Número]],relatorio_Entrada_NF!A:A,relatorio_Entrada_NF!A:A,"Pendente")</f>
        <v>Pendente</v>
      </c>
      <c r="P246" t="str">
        <f>_xlfn.XLOOKUP(relatorio[[#This Row],[Nome PJ Emitente]],Material!A:A,Material!B:B,"Medicamento")</f>
        <v>Material</v>
      </c>
      <c r="Q246">
        <f>IF(relatorio[[#This Row],[Natureza]]="Medicamento",_xlfn.XLOOKUP(relatorio[[#This Row],[EAN]],CadastroProd!U:U,CadastroProd!A:A," "),_xlfn.XLOOKUP(relatorio[[#This Row],['[Item'] Código]],CadastroProd!X:X,CadastroProd!A:A," "))</f>
        <v>2180</v>
      </c>
      <c r="R246">
        <f>IF(O246="Pendente",_xlfn.XLOOKUP(relatorio[[#This Row],[Número]],Relatório_CTE!A:A,Relatório_CTE!B:B,"Sem CTE")," ")</f>
        <v>4791</v>
      </c>
      <c r="S246" s="1">
        <f>IF(relatorio[[#This Row],[NFs Entrada - Winthor]]="Pendente",_xlfn.XLOOKUP(relatorio[[#This Row],[Número]],Relatório_CTE!A:A,Relatório_CTE!H:H,"Sem CTE")," ")</f>
        <v>45918</v>
      </c>
      <c r="T24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4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47" spans="1:21" x14ac:dyDescent="0.25">
      <c r="A247" t="s">
        <v>11</v>
      </c>
      <c r="B247" t="s">
        <v>46</v>
      </c>
      <c r="C247" t="s">
        <v>13</v>
      </c>
      <c r="D247">
        <v>509474</v>
      </c>
      <c r="E247" s="1">
        <v>45917</v>
      </c>
      <c r="F247">
        <v>11167.19</v>
      </c>
      <c r="G247" s="4" t="s">
        <v>355</v>
      </c>
      <c r="H247" t="s">
        <v>356</v>
      </c>
      <c r="I247" t="s">
        <v>357</v>
      </c>
      <c r="J247" s="1">
        <v>46579</v>
      </c>
      <c r="K247">
        <v>160</v>
      </c>
      <c r="L247" t="str">
        <f>_xlfn.XLOOKUP(relatorio[[#This Row],[Nome PJ Emitente]],De_Para!A:A,De_Para!C:C)</f>
        <v>3M</v>
      </c>
      <c r="M247" s="5" cm="1">
        <f t="array" aca="1" ref="M247" ca="1">IF(LEFT(G247&amp;"",1)="0",
IFERROR(
VALUE(MID(G247&amp;"",_xlfn.AGGREGATE(15,6,ROW(INDIRECT("1:"&amp;LEN(G247&amp;"")))/(MID(G247&amp;"",ROW(INDIRECT("1:"&amp;LEN(G247&amp;""))),1)&lt;&gt;"0"),1),999)),
MID(G247&amp;"",_xlfn.AGGREGATE(15,6,ROW(INDIRECT("1:"&amp;LEN(G247&amp;"")))/(MID(G247&amp;"",ROW(INDIRECT("1:"&amp;LEN(G247&amp;""))),1)&lt;&gt;"0"),1),999)
),
IFERROR(VALUE(G247),G247))</f>
        <v>7891040010745</v>
      </c>
      <c r="N247" t="str">
        <f>TEXT(relatorio[[#This Row],[Data Emissão]],"mmm")</f>
        <v>set</v>
      </c>
      <c r="O247" t="str">
        <f>_xlfn.XLOOKUP(relatorio[[#This Row],[Número]],relatorio_Entrada_NF!A:A,relatorio_Entrada_NF!A:A,"Pendente")</f>
        <v>Pendente</v>
      </c>
      <c r="P247" t="str">
        <f>_xlfn.XLOOKUP(relatorio[[#This Row],[Nome PJ Emitente]],Material!A:A,Material!B:B,"Medicamento")</f>
        <v>Material</v>
      </c>
      <c r="Q247">
        <f>IF(relatorio[[#This Row],[Natureza]]="Medicamento",_xlfn.XLOOKUP(relatorio[[#This Row],[EAN]],CadastroProd!U:U,CadastroProd!A:A," "),_xlfn.XLOOKUP(relatorio[[#This Row],['[Item'] Código]],CadastroProd!X:X,CadastroProd!A:A," "))</f>
        <v>2175</v>
      </c>
      <c r="R247">
        <f>IF(O247="Pendente",_xlfn.XLOOKUP(relatorio[[#This Row],[Número]],Relatório_CTE!A:A,Relatório_CTE!B:B,"Sem CTE")," ")</f>
        <v>4791</v>
      </c>
      <c r="S247" s="1">
        <f>IF(relatorio[[#This Row],[NFs Entrada - Winthor]]="Pendente",_xlfn.XLOOKUP(relatorio[[#This Row],[Número]],Relatório_CTE!A:A,Relatório_CTE!H:H,"Sem CTE")," ")</f>
        <v>45918</v>
      </c>
      <c r="T24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4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48" spans="1:21" x14ac:dyDescent="0.25">
      <c r="A248" t="s">
        <v>11</v>
      </c>
      <c r="B248" t="s">
        <v>46</v>
      </c>
      <c r="C248" t="s">
        <v>13</v>
      </c>
      <c r="D248">
        <v>509474</v>
      </c>
      <c r="E248" s="1">
        <v>45917</v>
      </c>
      <c r="F248">
        <v>11167.19</v>
      </c>
      <c r="G248" s="4" t="s">
        <v>122</v>
      </c>
      <c r="H248" t="s">
        <v>358</v>
      </c>
      <c r="I248" t="s">
        <v>359</v>
      </c>
      <c r="J248" s="1">
        <v>46549</v>
      </c>
      <c r="K248">
        <v>7</v>
      </c>
      <c r="L248" t="str">
        <f>_xlfn.XLOOKUP(relatorio[[#This Row],[Nome PJ Emitente]],De_Para!A:A,De_Para!C:C)</f>
        <v>3M</v>
      </c>
      <c r="M248" s="5" t="str" cm="1">
        <f t="array" aca="1" ref="M248" ca="1">IF(LEFT(G248&amp;"",1)="0",
IFERROR(
VALUE(MID(G248&amp;"",_xlfn.AGGREGATE(15,6,ROW(INDIRECT("1:"&amp;LEN(G248&amp;"")))/(MID(G248&amp;"",ROW(INDIRECT("1:"&amp;LEN(G248&amp;""))),1)&lt;&gt;"0"),1),999)),
MID(G248&amp;"",_xlfn.AGGREGATE(15,6,ROW(INDIRECT("1:"&amp;LEN(G248&amp;"")))/(MID(G248&amp;"",ROW(INDIRECT("1:"&amp;LEN(G248&amp;""))),1)&lt;&gt;"0"),1),999)
),
IFERROR(VALUE(G248),G248))</f>
        <v>SEM GTIN</v>
      </c>
      <c r="N248" t="str">
        <f>TEXT(relatorio[[#This Row],[Data Emissão]],"mmm")</f>
        <v>set</v>
      </c>
      <c r="O248" t="str">
        <f>_xlfn.XLOOKUP(relatorio[[#This Row],[Número]],relatorio_Entrada_NF!A:A,relatorio_Entrada_NF!A:A,"Pendente")</f>
        <v>Pendente</v>
      </c>
      <c r="P248" t="str">
        <f>_xlfn.XLOOKUP(relatorio[[#This Row],[Nome PJ Emitente]],Material!A:A,Material!B:B,"Medicamento")</f>
        <v>Material</v>
      </c>
      <c r="Q248">
        <f>IF(relatorio[[#This Row],[Natureza]]="Medicamento",_xlfn.XLOOKUP(relatorio[[#This Row],[EAN]],CadastroProd!U:U,CadastroProd!A:A," "),_xlfn.XLOOKUP(relatorio[[#This Row],['[Item'] Código]],CadastroProd!X:X,CadastroProd!A:A," "))</f>
        <v>2367</v>
      </c>
      <c r="R248">
        <f>IF(O248="Pendente",_xlfn.XLOOKUP(relatorio[[#This Row],[Número]],Relatório_CTE!A:A,Relatório_CTE!B:B,"Sem CTE")," ")</f>
        <v>4791</v>
      </c>
      <c r="S248" s="1">
        <f>IF(relatorio[[#This Row],[NFs Entrada - Winthor]]="Pendente",_xlfn.XLOOKUP(relatorio[[#This Row],[Número]],Relatório_CTE!A:A,Relatório_CTE!H:H,"Sem CTE")," ")</f>
        <v>45918</v>
      </c>
      <c r="T24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4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49" spans="1:21" x14ac:dyDescent="0.25">
      <c r="A249" t="s">
        <v>11</v>
      </c>
      <c r="B249" t="s">
        <v>46</v>
      </c>
      <c r="C249" t="s">
        <v>13</v>
      </c>
      <c r="D249">
        <v>509474</v>
      </c>
      <c r="E249" s="1">
        <v>45917</v>
      </c>
      <c r="F249">
        <v>11167.19</v>
      </c>
      <c r="G249" s="4" t="s">
        <v>122</v>
      </c>
      <c r="H249" t="s">
        <v>412</v>
      </c>
      <c r="I249" t="s">
        <v>413</v>
      </c>
      <c r="J249" s="1">
        <v>46902</v>
      </c>
      <c r="K249">
        <v>1</v>
      </c>
      <c r="L249" t="str">
        <f>_xlfn.XLOOKUP(relatorio[[#This Row],[Nome PJ Emitente]],De_Para!A:A,De_Para!C:C)</f>
        <v>3M</v>
      </c>
      <c r="M249" s="5" t="str" cm="1">
        <f t="array" aca="1" ref="M249" ca="1">IF(LEFT(G249&amp;"",1)="0",
IFERROR(
VALUE(MID(G249&amp;"",_xlfn.AGGREGATE(15,6,ROW(INDIRECT("1:"&amp;LEN(G249&amp;"")))/(MID(G249&amp;"",ROW(INDIRECT("1:"&amp;LEN(G249&amp;""))),1)&lt;&gt;"0"),1),999)),
MID(G249&amp;"",_xlfn.AGGREGATE(15,6,ROW(INDIRECT("1:"&amp;LEN(G249&amp;"")))/(MID(G249&amp;"",ROW(INDIRECT("1:"&amp;LEN(G249&amp;""))),1)&lt;&gt;"0"),1),999)
),
IFERROR(VALUE(G249),G249))</f>
        <v>SEM GTIN</v>
      </c>
      <c r="N249" t="str">
        <f>TEXT(relatorio[[#This Row],[Data Emissão]],"mmm")</f>
        <v>set</v>
      </c>
      <c r="O249" t="str">
        <f>_xlfn.XLOOKUP(relatorio[[#This Row],[Número]],relatorio_Entrada_NF!A:A,relatorio_Entrada_NF!A:A,"Pendente")</f>
        <v>Pendente</v>
      </c>
      <c r="P249" t="str">
        <f>_xlfn.XLOOKUP(relatorio[[#This Row],[Nome PJ Emitente]],Material!A:A,Material!B:B,"Medicamento")</f>
        <v>Material</v>
      </c>
      <c r="Q249">
        <f>IF(relatorio[[#This Row],[Natureza]]="Medicamento",_xlfn.XLOOKUP(relatorio[[#This Row],[EAN]],CadastroProd!U:U,CadastroProd!A:A," "),_xlfn.XLOOKUP(relatorio[[#This Row],['[Item'] Código]],CadastroProd!X:X,CadastroProd!A:A," "))</f>
        <v>2333</v>
      </c>
      <c r="R249">
        <f>IF(O249="Pendente",_xlfn.XLOOKUP(relatorio[[#This Row],[Número]],Relatório_CTE!A:A,Relatório_CTE!B:B,"Sem CTE")," ")</f>
        <v>4791</v>
      </c>
      <c r="S249" s="1">
        <f>IF(relatorio[[#This Row],[NFs Entrada - Winthor]]="Pendente",_xlfn.XLOOKUP(relatorio[[#This Row],[Número]],Relatório_CTE!A:A,Relatório_CTE!H:H,"Sem CTE")," ")</f>
        <v>45918</v>
      </c>
      <c r="T24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4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50" spans="1:21" x14ac:dyDescent="0.25">
      <c r="A250" t="s">
        <v>11</v>
      </c>
      <c r="B250" t="s">
        <v>46</v>
      </c>
      <c r="C250" t="s">
        <v>13</v>
      </c>
      <c r="D250">
        <v>509474</v>
      </c>
      <c r="E250" s="1">
        <v>45917</v>
      </c>
      <c r="F250">
        <v>11167.19</v>
      </c>
      <c r="G250" s="4" t="s">
        <v>122</v>
      </c>
      <c r="H250" t="s">
        <v>366</v>
      </c>
      <c r="I250" t="s">
        <v>367</v>
      </c>
      <c r="J250" s="1">
        <v>46945</v>
      </c>
      <c r="K250">
        <v>6</v>
      </c>
      <c r="L250" t="str">
        <f>_xlfn.XLOOKUP(relatorio[[#This Row],[Nome PJ Emitente]],De_Para!A:A,De_Para!C:C)</f>
        <v>3M</v>
      </c>
      <c r="M250" s="5" t="str" cm="1">
        <f t="array" aca="1" ref="M250" ca="1">IF(LEFT(G250&amp;"",1)="0",
IFERROR(
VALUE(MID(G250&amp;"",_xlfn.AGGREGATE(15,6,ROW(INDIRECT("1:"&amp;LEN(G250&amp;"")))/(MID(G250&amp;"",ROW(INDIRECT("1:"&amp;LEN(G250&amp;""))),1)&lt;&gt;"0"),1),999)),
MID(G250&amp;"",_xlfn.AGGREGATE(15,6,ROW(INDIRECT("1:"&amp;LEN(G250&amp;"")))/(MID(G250&amp;"",ROW(INDIRECT("1:"&amp;LEN(G250&amp;""))),1)&lt;&gt;"0"),1),999)
),
IFERROR(VALUE(G250),G250))</f>
        <v>SEM GTIN</v>
      </c>
      <c r="N250" t="str">
        <f>TEXT(relatorio[[#This Row],[Data Emissão]],"mmm")</f>
        <v>set</v>
      </c>
      <c r="O250" t="str">
        <f>_xlfn.XLOOKUP(relatorio[[#This Row],[Número]],relatorio_Entrada_NF!A:A,relatorio_Entrada_NF!A:A,"Pendente")</f>
        <v>Pendente</v>
      </c>
      <c r="P250" t="str">
        <f>_xlfn.XLOOKUP(relatorio[[#This Row],[Nome PJ Emitente]],Material!A:A,Material!B:B,"Medicamento")</f>
        <v>Material</v>
      </c>
      <c r="Q250">
        <f>IF(relatorio[[#This Row],[Natureza]]="Medicamento",_xlfn.XLOOKUP(relatorio[[#This Row],[EAN]],CadastroProd!U:U,CadastroProd!A:A," "),_xlfn.XLOOKUP(relatorio[[#This Row],['[Item'] Código]],CadastroProd!X:X,CadastroProd!A:A," "))</f>
        <v>2337</v>
      </c>
      <c r="R250">
        <f>IF(O250="Pendente",_xlfn.XLOOKUP(relatorio[[#This Row],[Número]],Relatório_CTE!A:A,Relatório_CTE!B:B,"Sem CTE")," ")</f>
        <v>4791</v>
      </c>
      <c r="S250" s="1">
        <f>IF(relatorio[[#This Row],[NFs Entrada - Winthor]]="Pendente",_xlfn.XLOOKUP(relatorio[[#This Row],[Número]],Relatório_CTE!A:A,Relatório_CTE!H:H,"Sem CTE")," ")</f>
        <v>45918</v>
      </c>
      <c r="T25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5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51" spans="1:21" x14ac:dyDescent="0.25">
      <c r="A251" t="s">
        <v>11</v>
      </c>
      <c r="B251" t="s">
        <v>46</v>
      </c>
      <c r="C251" t="s">
        <v>13</v>
      </c>
      <c r="D251">
        <v>509475</v>
      </c>
      <c r="E251" s="1">
        <v>45917</v>
      </c>
      <c r="F251">
        <v>4682.3500000000004</v>
      </c>
      <c r="G251" s="4" t="s">
        <v>374</v>
      </c>
      <c r="H251" t="s">
        <v>375</v>
      </c>
      <c r="I251" t="s">
        <v>376</v>
      </c>
      <c r="J251" s="1">
        <v>46572</v>
      </c>
      <c r="K251">
        <v>40</v>
      </c>
      <c r="L251" t="str">
        <f>_xlfn.XLOOKUP(relatorio[[#This Row],[Nome PJ Emitente]],De_Para!A:A,De_Para!C:C)</f>
        <v>3M</v>
      </c>
      <c r="M251" s="5" cm="1">
        <f t="array" aca="1" ref="M251" ca="1">IF(LEFT(G251&amp;"",1)="0",
IFERROR(
VALUE(MID(G251&amp;"",_xlfn.AGGREGATE(15,6,ROW(INDIRECT("1:"&amp;LEN(G251&amp;"")))/(MID(G251&amp;"",ROW(INDIRECT("1:"&amp;LEN(G251&amp;""))),1)&lt;&gt;"0"),1),999)),
MID(G251&amp;"",_xlfn.AGGREGATE(15,6,ROW(INDIRECT("1:"&amp;LEN(G251&amp;"")))/(MID(G251&amp;"",ROW(INDIRECT("1:"&amp;LEN(G251&amp;""))),1)&lt;&gt;"0"),1),999)
),
IFERROR(VALUE(G251),G251))</f>
        <v>7891040146468</v>
      </c>
      <c r="N251" t="str">
        <f>TEXT(relatorio[[#This Row],[Data Emissão]],"mmm")</f>
        <v>set</v>
      </c>
      <c r="O251" t="str">
        <f>_xlfn.XLOOKUP(relatorio[[#This Row],[Número]],relatorio_Entrada_NF!A:A,relatorio_Entrada_NF!A:A,"Pendente")</f>
        <v>Pendente</v>
      </c>
      <c r="P251" t="str">
        <f>_xlfn.XLOOKUP(relatorio[[#This Row],[Nome PJ Emitente]],Material!A:A,Material!B:B,"Medicamento")</f>
        <v>Material</v>
      </c>
      <c r="Q251">
        <f>IF(relatorio[[#This Row],[Natureza]]="Medicamento",_xlfn.XLOOKUP(relatorio[[#This Row],[EAN]],CadastroProd!U:U,CadastroProd!A:A," "),_xlfn.XLOOKUP(relatorio[[#This Row],['[Item'] Código]],CadastroProd!X:X,CadastroProd!A:A," "))</f>
        <v>2373</v>
      </c>
      <c r="R251">
        <f>IF(O251="Pendente",_xlfn.XLOOKUP(relatorio[[#This Row],[Número]],Relatório_CTE!A:A,Relatório_CTE!B:B,"Sem CTE")," ")</f>
        <v>4791</v>
      </c>
      <c r="S251" s="1">
        <f>IF(relatorio[[#This Row],[NFs Entrada - Winthor]]="Pendente",_xlfn.XLOOKUP(relatorio[[#This Row],[Número]],Relatório_CTE!A:A,Relatório_CTE!H:H,"Sem CTE")," ")</f>
        <v>45918</v>
      </c>
      <c r="T25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5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52" spans="1:21" x14ac:dyDescent="0.25">
      <c r="A252" t="s">
        <v>11</v>
      </c>
      <c r="B252" t="s">
        <v>46</v>
      </c>
      <c r="C252" t="s">
        <v>13</v>
      </c>
      <c r="D252">
        <v>509475</v>
      </c>
      <c r="E252" s="1">
        <v>45917</v>
      </c>
      <c r="F252">
        <v>4682.3500000000004</v>
      </c>
      <c r="G252" s="4" t="s">
        <v>414</v>
      </c>
      <c r="H252" t="s">
        <v>415</v>
      </c>
      <c r="I252" t="s">
        <v>416</v>
      </c>
      <c r="J252" s="1">
        <v>47587</v>
      </c>
      <c r="K252">
        <v>4</v>
      </c>
      <c r="L252" t="str">
        <f>_xlfn.XLOOKUP(relatorio[[#This Row],[Nome PJ Emitente]],De_Para!A:A,De_Para!C:C)</f>
        <v>3M</v>
      </c>
      <c r="M252" s="5" cm="1">
        <f t="array" aca="1" ref="M252" ca="1">IF(LEFT(G252&amp;"",1)="0",
IFERROR(
VALUE(MID(G252&amp;"",_xlfn.AGGREGATE(15,6,ROW(INDIRECT("1:"&amp;LEN(G252&amp;"")))/(MID(G252&amp;"",ROW(INDIRECT("1:"&amp;LEN(G252&amp;""))),1)&lt;&gt;"0"),1),999)),
MID(G252&amp;"",_xlfn.AGGREGATE(15,6,ROW(INDIRECT("1:"&amp;LEN(G252&amp;"")))/(MID(G252&amp;"",ROW(INDIRECT("1:"&amp;LEN(G252&amp;""))),1)&lt;&gt;"0"),1),999)
),
IFERROR(VALUE(G252),G252))</f>
        <v>7891040330836</v>
      </c>
      <c r="N252" t="str">
        <f>TEXT(relatorio[[#This Row],[Data Emissão]],"mmm")</f>
        <v>set</v>
      </c>
      <c r="O252" t="str">
        <f>_xlfn.XLOOKUP(relatorio[[#This Row],[Número]],relatorio_Entrada_NF!A:A,relatorio_Entrada_NF!A:A,"Pendente")</f>
        <v>Pendente</v>
      </c>
      <c r="P252" t="str">
        <f>_xlfn.XLOOKUP(relatorio[[#This Row],[Nome PJ Emitente]],Material!A:A,Material!B:B,"Medicamento")</f>
        <v>Material</v>
      </c>
      <c r="Q252">
        <f>IF(relatorio[[#This Row],[Natureza]]="Medicamento",_xlfn.XLOOKUP(relatorio[[#This Row],[EAN]],CadastroProd!U:U,CadastroProd!A:A," "),_xlfn.XLOOKUP(relatorio[[#This Row],['[Item'] Código]],CadastroProd!X:X,CadastroProd!A:A," "))</f>
        <v>2613</v>
      </c>
      <c r="R252">
        <f>IF(O252="Pendente",_xlfn.XLOOKUP(relatorio[[#This Row],[Número]],Relatório_CTE!A:A,Relatório_CTE!B:B,"Sem CTE")," ")</f>
        <v>4791</v>
      </c>
      <c r="S252" s="1">
        <f>IF(relatorio[[#This Row],[NFs Entrada - Winthor]]="Pendente",_xlfn.XLOOKUP(relatorio[[#This Row],[Número]],Relatório_CTE!A:A,Relatório_CTE!H:H,"Sem CTE")," ")</f>
        <v>45918</v>
      </c>
      <c r="T25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45937</v>
      </c>
      <c r="U25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45937</v>
      </c>
    </row>
    <row r="253" spans="1:21" x14ac:dyDescent="0.25">
      <c r="A253" t="s">
        <v>11</v>
      </c>
      <c r="B253" t="s">
        <v>46</v>
      </c>
      <c r="C253" t="s">
        <v>13</v>
      </c>
      <c r="D253">
        <v>509475</v>
      </c>
      <c r="E253" s="1">
        <v>45917</v>
      </c>
      <c r="F253">
        <v>4682.3500000000004</v>
      </c>
      <c r="G253" s="4" t="s">
        <v>417</v>
      </c>
      <c r="H253" t="s">
        <v>418</v>
      </c>
      <c r="I253" t="s">
        <v>419</v>
      </c>
      <c r="J253" s="1">
        <v>46962</v>
      </c>
      <c r="K253">
        <v>48</v>
      </c>
      <c r="L253" t="str">
        <f>_xlfn.XLOOKUP(relatorio[[#This Row],[Nome PJ Emitente]],De_Para!A:A,De_Para!C:C)</f>
        <v>3M</v>
      </c>
      <c r="M253" s="5" cm="1">
        <f t="array" aca="1" ref="M253" ca="1">IF(LEFT(G253&amp;"",1)="0",
IFERROR(
VALUE(MID(G253&amp;"",_xlfn.AGGREGATE(15,6,ROW(INDIRECT("1:"&amp;LEN(G253&amp;"")))/(MID(G253&amp;"",ROW(INDIRECT("1:"&amp;LEN(G253&amp;""))),1)&lt;&gt;"0"),1),999)),
MID(G253&amp;"",_xlfn.AGGREGATE(15,6,ROW(INDIRECT("1:"&amp;LEN(G253&amp;"")))/(MID(G253&amp;"",ROW(INDIRECT("1:"&amp;LEN(G253&amp;""))),1)&lt;&gt;"0"),1),999)
),
IFERROR(VALUE(G253),G253))</f>
        <v>7891040350056</v>
      </c>
      <c r="N253" t="str">
        <f>TEXT(relatorio[[#This Row],[Data Emissão]],"mmm")</f>
        <v>set</v>
      </c>
      <c r="O253" t="str">
        <f>_xlfn.XLOOKUP(relatorio[[#This Row],[Número]],relatorio_Entrada_NF!A:A,relatorio_Entrada_NF!A:A,"Pendente")</f>
        <v>Pendente</v>
      </c>
      <c r="P253" t="str">
        <f>_xlfn.XLOOKUP(relatorio[[#This Row],[Nome PJ Emitente]],Material!A:A,Material!B:B,"Medicamento")</f>
        <v>Material</v>
      </c>
      <c r="Q253">
        <f>IF(relatorio[[#This Row],[Natureza]]="Medicamento",_xlfn.XLOOKUP(relatorio[[#This Row],[EAN]],CadastroProd!U:U,CadastroProd!A:A," "),_xlfn.XLOOKUP(relatorio[[#This Row],['[Item'] Código]],CadastroProd!X:X,CadastroProd!A:A," "))</f>
        <v>2956</v>
      </c>
      <c r="R253">
        <f>IF(O253="Pendente",_xlfn.XLOOKUP(relatorio[[#This Row],[Número]],Relatório_CTE!A:A,Relatório_CTE!B:B,"Sem CTE")," ")</f>
        <v>4791</v>
      </c>
      <c r="S253" s="1">
        <f>IF(relatorio[[#This Row],[NFs Entrada - Winthor]]="Pendente",_xlfn.XLOOKUP(relatorio[[#This Row],[Número]],Relatório_CTE!A:A,Relatório_CTE!H:H,"Sem CTE")," ")</f>
        <v>45918</v>
      </c>
      <c r="T25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25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254" spans="1:21" x14ac:dyDescent="0.25">
      <c r="A254" t="s">
        <v>11</v>
      </c>
      <c r="B254" t="s">
        <v>46</v>
      </c>
      <c r="C254" t="s">
        <v>13</v>
      </c>
      <c r="D254">
        <v>509476</v>
      </c>
      <c r="E254" s="1">
        <v>45917</v>
      </c>
      <c r="F254">
        <v>8361.7800000000007</v>
      </c>
      <c r="G254" s="4" t="s">
        <v>122</v>
      </c>
      <c r="H254" t="s">
        <v>420</v>
      </c>
      <c r="I254" t="s">
        <v>421</v>
      </c>
      <c r="J254" s="1">
        <v>55676</v>
      </c>
      <c r="K254">
        <v>1</v>
      </c>
      <c r="L254" t="str">
        <f>_xlfn.XLOOKUP(relatorio[[#This Row],[Nome PJ Emitente]],De_Para!A:A,De_Para!C:C)</f>
        <v>3M</v>
      </c>
      <c r="M254" s="5" t="str" cm="1">
        <f t="array" aca="1" ref="M254" ca="1">IF(LEFT(G254&amp;"",1)="0",
IFERROR(
VALUE(MID(G254&amp;"",_xlfn.AGGREGATE(15,6,ROW(INDIRECT("1:"&amp;LEN(G254&amp;"")))/(MID(G254&amp;"",ROW(INDIRECT("1:"&amp;LEN(G254&amp;""))),1)&lt;&gt;"0"),1),999)),
MID(G254&amp;"",_xlfn.AGGREGATE(15,6,ROW(INDIRECT("1:"&amp;LEN(G254&amp;"")))/(MID(G254&amp;"",ROW(INDIRECT("1:"&amp;LEN(G254&amp;""))),1)&lt;&gt;"0"),1),999)
),
IFERROR(VALUE(G254),G254))</f>
        <v>SEM GTIN</v>
      </c>
      <c r="N254" t="str">
        <f>TEXT(relatorio[[#This Row],[Data Emissão]],"mmm")</f>
        <v>set</v>
      </c>
      <c r="O254" t="str">
        <f>_xlfn.XLOOKUP(relatorio[[#This Row],[Número]],relatorio_Entrada_NF!A:A,relatorio_Entrada_NF!A:A,"Pendente")</f>
        <v>Pendente</v>
      </c>
      <c r="P254" t="str">
        <f>_xlfn.XLOOKUP(relatorio[[#This Row],[Nome PJ Emitente]],Material!A:A,Material!B:B,"Medicamento")</f>
        <v>Material</v>
      </c>
      <c r="Q254">
        <f>IF(relatorio[[#This Row],[Natureza]]="Medicamento",_xlfn.XLOOKUP(relatorio[[#This Row],[EAN]],CadastroProd!U:U,CadastroProd!A:A," "),_xlfn.XLOOKUP(relatorio[[#This Row],['[Item'] Código]],CadastroProd!X:X,CadastroProd!A:A," "))</f>
        <v>2349</v>
      </c>
      <c r="R254">
        <f>IF(O254="Pendente",_xlfn.XLOOKUP(relatorio[[#This Row],[Número]],Relatório_CTE!A:A,Relatório_CTE!B:B,"Sem CTE")," ")</f>
        <v>4791</v>
      </c>
      <c r="S254" s="1">
        <f>IF(relatorio[[#This Row],[NFs Entrada - Winthor]]="Pendente",_xlfn.XLOOKUP(relatorio[[#This Row],[Número]],Relatório_CTE!A:A,Relatório_CTE!H:H,"Sem CTE")," ")</f>
        <v>45918</v>
      </c>
      <c r="T25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45925</v>
      </c>
      <c r="U25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45925</v>
      </c>
    </row>
    <row r="255" spans="1:21" x14ac:dyDescent="0.25">
      <c r="A255" t="s">
        <v>11</v>
      </c>
      <c r="B255" t="s">
        <v>46</v>
      </c>
      <c r="C255" t="s">
        <v>13</v>
      </c>
      <c r="D255">
        <v>509476</v>
      </c>
      <c r="E255" s="1">
        <v>45917</v>
      </c>
      <c r="F255">
        <v>8361.7800000000007</v>
      </c>
      <c r="G255" s="4" t="s">
        <v>156</v>
      </c>
      <c r="H255" t="s">
        <v>157</v>
      </c>
      <c r="I255" t="s">
        <v>158</v>
      </c>
      <c r="J255" s="1">
        <v>46562</v>
      </c>
      <c r="K255">
        <v>4</v>
      </c>
      <c r="L255" t="str">
        <f>_xlfn.XLOOKUP(relatorio[[#This Row],[Nome PJ Emitente]],De_Para!A:A,De_Para!C:C)</f>
        <v>3M</v>
      </c>
      <c r="M255" s="5" cm="1">
        <f t="array" aca="1" ref="M255" ca="1">IF(LEFT(G255&amp;"",1)="0",
IFERROR(
VALUE(MID(G255&amp;"",_xlfn.AGGREGATE(15,6,ROW(INDIRECT("1:"&amp;LEN(G255&amp;"")))/(MID(G255&amp;"",ROW(INDIRECT("1:"&amp;LEN(G255&amp;""))),1)&lt;&gt;"0"),1),999)),
MID(G255&amp;"",_xlfn.AGGREGATE(15,6,ROW(INDIRECT("1:"&amp;LEN(G255&amp;"")))/(MID(G255&amp;"",ROW(INDIRECT("1:"&amp;LEN(G255&amp;""))),1)&lt;&gt;"0"),1),999)
),
IFERROR(VALUE(G255),G255))</f>
        <v>30707387444403</v>
      </c>
      <c r="N255" t="str">
        <f>TEXT(relatorio[[#This Row],[Data Emissão]],"mmm")</f>
        <v>set</v>
      </c>
      <c r="O255" t="str">
        <f>_xlfn.XLOOKUP(relatorio[[#This Row],[Número]],relatorio_Entrada_NF!A:A,relatorio_Entrada_NF!A:A,"Pendente")</f>
        <v>Pendente</v>
      </c>
      <c r="P255" t="str">
        <f>_xlfn.XLOOKUP(relatorio[[#This Row],[Nome PJ Emitente]],Material!A:A,Material!B:B,"Medicamento")</f>
        <v>Material</v>
      </c>
      <c r="Q255">
        <f>IF(relatorio[[#This Row],[Natureza]]="Medicamento",_xlfn.XLOOKUP(relatorio[[#This Row],[EAN]],CadastroProd!U:U,CadastroProd!A:A," "),_xlfn.XLOOKUP(relatorio[[#This Row],['[Item'] Código]],CadastroProd!X:X,CadastroProd!A:A," "))</f>
        <v>2352</v>
      </c>
      <c r="R255">
        <f>IF(O255="Pendente",_xlfn.XLOOKUP(relatorio[[#This Row],[Número]],Relatório_CTE!A:A,Relatório_CTE!B:B,"Sem CTE")," ")</f>
        <v>4791</v>
      </c>
      <c r="S255" s="1">
        <f>IF(relatorio[[#This Row],[NFs Entrada - Winthor]]="Pendente",_xlfn.XLOOKUP(relatorio[[#This Row],[Número]],Relatório_CTE!A:A,Relatório_CTE!H:H,"Sem CTE")," ")</f>
        <v>45918</v>
      </c>
      <c r="T25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5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56" spans="1:21" x14ac:dyDescent="0.25">
      <c r="A256" t="s">
        <v>11</v>
      </c>
      <c r="B256" t="s">
        <v>46</v>
      </c>
      <c r="C256" t="s">
        <v>13</v>
      </c>
      <c r="D256">
        <v>509477</v>
      </c>
      <c r="E256" s="1">
        <v>45917</v>
      </c>
      <c r="F256">
        <v>1975.13</v>
      </c>
      <c r="G256" s="4" t="s">
        <v>409</v>
      </c>
      <c r="H256" t="s">
        <v>410</v>
      </c>
      <c r="I256" t="s">
        <v>411</v>
      </c>
      <c r="J256" s="1">
        <v>46563</v>
      </c>
      <c r="K256">
        <v>20</v>
      </c>
      <c r="L256" t="str">
        <f>_xlfn.XLOOKUP(relatorio[[#This Row],[Nome PJ Emitente]],De_Para!A:A,De_Para!C:C)</f>
        <v>3M</v>
      </c>
      <c r="M256" s="5" cm="1">
        <f t="array" aca="1" ref="M256" ca="1">IF(LEFT(G256&amp;"",1)="0",
IFERROR(
VALUE(MID(G256&amp;"",_xlfn.AGGREGATE(15,6,ROW(INDIRECT("1:"&amp;LEN(G256&amp;"")))/(MID(G256&amp;"",ROW(INDIRECT("1:"&amp;LEN(G256&amp;""))),1)&lt;&gt;"0"),1),999)),
MID(G256&amp;"",_xlfn.AGGREGATE(15,6,ROW(INDIRECT("1:"&amp;LEN(G256&amp;"")))/(MID(G256&amp;"",ROW(INDIRECT("1:"&amp;LEN(G256&amp;""))),1)&lt;&gt;"0"),1),999)
),
IFERROR(VALUE(G256),G256))</f>
        <v>7891040010653</v>
      </c>
      <c r="N256" t="str">
        <f>TEXT(relatorio[[#This Row],[Data Emissão]],"mmm")</f>
        <v>set</v>
      </c>
      <c r="O256" t="str">
        <f>_xlfn.XLOOKUP(relatorio[[#This Row],[Número]],relatorio_Entrada_NF!A:A,relatorio_Entrada_NF!A:A,"Pendente")</f>
        <v>Pendente</v>
      </c>
      <c r="P256" t="str">
        <f>_xlfn.XLOOKUP(relatorio[[#This Row],[Nome PJ Emitente]],Material!A:A,Material!B:B,"Medicamento")</f>
        <v>Material</v>
      </c>
      <c r="Q256">
        <f>IF(relatorio[[#This Row],[Natureza]]="Medicamento",_xlfn.XLOOKUP(relatorio[[#This Row],[EAN]],CadastroProd!U:U,CadastroProd!A:A," "),_xlfn.XLOOKUP(relatorio[[#This Row],['[Item'] Código]],CadastroProd!X:X,CadastroProd!A:A," "))</f>
        <v>2180</v>
      </c>
      <c r="R256">
        <f>IF(O256="Pendente",_xlfn.XLOOKUP(relatorio[[#This Row],[Número]],Relatório_CTE!A:A,Relatório_CTE!B:B,"Sem CTE")," ")</f>
        <v>4791</v>
      </c>
      <c r="S256" s="1">
        <f>IF(relatorio[[#This Row],[NFs Entrada - Winthor]]="Pendente",_xlfn.XLOOKUP(relatorio[[#This Row],[Número]],Relatório_CTE!A:A,Relatório_CTE!H:H,"Sem CTE")," ")</f>
        <v>45918</v>
      </c>
      <c r="T25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5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57" spans="1:21" x14ac:dyDescent="0.25">
      <c r="A257" t="s">
        <v>11</v>
      </c>
      <c r="B257" t="s">
        <v>46</v>
      </c>
      <c r="C257" t="s">
        <v>13</v>
      </c>
      <c r="D257">
        <v>509477</v>
      </c>
      <c r="E257" s="1">
        <v>45917</v>
      </c>
      <c r="F257">
        <v>1975.13</v>
      </c>
      <c r="G257" s="4" t="s">
        <v>349</v>
      </c>
      <c r="H257" t="s">
        <v>350</v>
      </c>
      <c r="I257" t="s">
        <v>351</v>
      </c>
      <c r="J257" s="1">
        <v>46474</v>
      </c>
      <c r="K257">
        <v>20</v>
      </c>
      <c r="L257" t="str">
        <f>_xlfn.XLOOKUP(relatorio[[#This Row],[Nome PJ Emitente]],De_Para!A:A,De_Para!C:C)</f>
        <v>3M</v>
      </c>
      <c r="M257" s="5" cm="1">
        <f t="array" aca="1" ref="M257" ca="1">IF(LEFT(G257&amp;"",1)="0",
IFERROR(
VALUE(MID(G257&amp;"",_xlfn.AGGREGATE(15,6,ROW(INDIRECT("1:"&amp;LEN(G257&amp;"")))/(MID(G257&amp;"",ROW(INDIRECT("1:"&amp;LEN(G257&amp;""))),1)&lt;&gt;"0"),1),999)),
MID(G257&amp;"",_xlfn.AGGREGATE(15,6,ROW(INDIRECT("1:"&amp;LEN(G257&amp;"")))/(MID(G257&amp;"",ROW(INDIRECT("1:"&amp;LEN(G257&amp;""))),1)&lt;&gt;"0"),1),999)
),
IFERROR(VALUE(G257),G257))</f>
        <v>7891040034680</v>
      </c>
      <c r="N257" t="str">
        <f>TEXT(relatorio[[#This Row],[Data Emissão]],"mmm")</f>
        <v>set</v>
      </c>
      <c r="O257" t="str">
        <f>_xlfn.XLOOKUP(relatorio[[#This Row],[Número]],relatorio_Entrada_NF!A:A,relatorio_Entrada_NF!A:A,"Pendente")</f>
        <v>Pendente</v>
      </c>
      <c r="P257" t="str">
        <f>_xlfn.XLOOKUP(relatorio[[#This Row],[Nome PJ Emitente]],Material!A:A,Material!B:B,"Medicamento")</f>
        <v>Material</v>
      </c>
      <c r="Q257">
        <f>IF(relatorio[[#This Row],[Natureza]]="Medicamento",_xlfn.XLOOKUP(relatorio[[#This Row],[EAN]],CadastroProd!U:U,CadastroProd!A:A," "),_xlfn.XLOOKUP(relatorio[[#This Row],['[Item'] Código]],CadastroProd!X:X,CadastroProd!A:A," "))</f>
        <v>2176</v>
      </c>
      <c r="R257">
        <f>IF(O257="Pendente",_xlfn.XLOOKUP(relatorio[[#This Row],[Número]],Relatório_CTE!A:A,Relatório_CTE!B:B,"Sem CTE")," ")</f>
        <v>4791</v>
      </c>
      <c r="S257" s="1">
        <f>IF(relatorio[[#This Row],[NFs Entrada - Winthor]]="Pendente",_xlfn.XLOOKUP(relatorio[[#This Row],[Número]],Relatório_CTE!A:A,Relatório_CTE!H:H,"Sem CTE")," ")</f>
        <v>45918</v>
      </c>
      <c r="T25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5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58" spans="1:21" x14ac:dyDescent="0.25">
      <c r="A258" t="s">
        <v>11</v>
      </c>
      <c r="B258" t="s">
        <v>46</v>
      </c>
      <c r="C258" t="s">
        <v>13</v>
      </c>
      <c r="D258">
        <v>509477</v>
      </c>
      <c r="E258" s="1">
        <v>45917</v>
      </c>
      <c r="F258">
        <v>1975.13</v>
      </c>
      <c r="G258" s="4" t="s">
        <v>355</v>
      </c>
      <c r="H258" t="s">
        <v>356</v>
      </c>
      <c r="I258" t="s">
        <v>357</v>
      </c>
      <c r="J258" s="1">
        <v>46579</v>
      </c>
      <c r="K258">
        <v>40</v>
      </c>
      <c r="L258" t="str">
        <f>_xlfn.XLOOKUP(relatorio[[#This Row],[Nome PJ Emitente]],De_Para!A:A,De_Para!C:C)</f>
        <v>3M</v>
      </c>
      <c r="M258" s="5" cm="1">
        <f t="array" aca="1" ref="M258" ca="1">IF(LEFT(G258&amp;"",1)="0",
IFERROR(
VALUE(MID(G258&amp;"",_xlfn.AGGREGATE(15,6,ROW(INDIRECT("1:"&amp;LEN(G258&amp;"")))/(MID(G258&amp;"",ROW(INDIRECT("1:"&amp;LEN(G258&amp;""))),1)&lt;&gt;"0"),1),999)),
MID(G258&amp;"",_xlfn.AGGREGATE(15,6,ROW(INDIRECT("1:"&amp;LEN(G258&amp;"")))/(MID(G258&amp;"",ROW(INDIRECT("1:"&amp;LEN(G258&amp;""))),1)&lt;&gt;"0"),1),999)
),
IFERROR(VALUE(G258),G258))</f>
        <v>7891040010745</v>
      </c>
      <c r="N258" t="str">
        <f>TEXT(relatorio[[#This Row],[Data Emissão]],"mmm")</f>
        <v>set</v>
      </c>
      <c r="O258" t="str">
        <f>_xlfn.XLOOKUP(relatorio[[#This Row],[Número]],relatorio_Entrada_NF!A:A,relatorio_Entrada_NF!A:A,"Pendente")</f>
        <v>Pendente</v>
      </c>
      <c r="P258" t="str">
        <f>_xlfn.XLOOKUP(relatorio[[#This Row],[Nome PJ Emitente]],Material!A:A,Material!B:B,"Medicamento")</f>
        <v>Material</v>
      </c>
      <c r="Q258">
        <f>IF(relatorio[[#This Row],[Natureza]]="Medicamento",_xlfn.XLOOKUP(relatorio[[#This Row],[EAN]],CadastroProd!U:U,CadastroProd!A:A," "),_xlfn.XLOOKUP(relatorio[[#This Row],['[Item'] Código]],CadastroProd!X:X,CadastroProd!A:A," "))</f>
        <v>2175</v>
      </c>
      <c r="R258">
        <f>IF(O258="Pendente",_xlfn.XLOOKUP(relatorio[[#This Row],[Número]],Relatório_CTE!A:A,Relatório_CTE!B:B,"Sem CTE")," ")</f>
        <v>4791</v>
      </c>
      <c r="S258" s="1">
        <f>IF(relatorio[[#This Row],[NFs Entrada - Winthor]]="Pendente",_xlfn.XLOOKUP(relatorio[[#This Row],[Número]],Relatório_CTE!A:A,Relatório_CTE!H:H,"Sem CTE")," ")</f>
        <v>45918</v>
      </c>
      <c r="T25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5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59" spans="1:21" x14ac:dyDescent="0.25">
      <c r="A259" t="s">
        <v>11</v>
      </c>
      <c r="B259" t="s">
        <v>46</v>
      </c>
      <c r="C259" t="s">
        <v>13</v>
      </c>
      <c r="D259">
        <v>509477</v>
      </c>
      <c r="E259" s="1">
        <v>45917</v>
      </c>
      <c r="F259">
        <v>1975.13</v>
      </c>
      <c r="G259" s="4" t="s">
        <v>122</v>
      </c>
      <c r="H259" t="s">
        <v>412</v>
      </c>
      <c r="I259" t="s">
        <v>413</v>
      </c>
      <c r="J259" s="1">
        <v>46902</v>
      </c>
      <c r="K259">
        <v>1</v>
      </c>
      <c r="L259" t="str">
        <f>_xlfn.XLOOKUP(relatorio[[#This Row],[Nome PJ Emitente]],De_Para!A:A,De_Para!C:C)</f>
        <v>3M</v>
      </c>
      <c r="M259" s="5" t="str" cm="1">
        <f t="array" aca="1" ref="M259" ca="1">IF(LEFT(G259&amp;"",1)="0",
IFERROR(
VALUE(MID(G259&amp;"",_xlfn.AGGREGATE(15,6,ROW(INDIRECT("1:"&amp;LEN(G259&amp;"")))/(MID(G259&amp;"",ROW(INDIRECT("1:"&amp;LEN(G259&amp;""))),1)&lt;&gt;"0"),1),999)),
MID(G259&amp;"",_xlfn.AGGREGATE(15,6,ROW(INDIRECT("1:"&amp;LEN(G259&amp;"")))/(MID(G259&amp;"",ROW(INDIRECT("1:"&amp;LEN(G259&amp;""))),1)&lt;&gt;"0"),1),999)
),
IFERROR(VALUE(G259),G259))</f>
        <v>SEM GTIN</v>
      </c>
      <c r="N259" t="str">
        <f>TEXT(relatorio[[#This Row],[Data Emissão]],"mmm")</f>
        <v>set</v>
      </c>
      <c r="O259" t="str">
        <f>_xlfn.XLOOKUP(relatorio[[#This Row],[Número]],relatorio_Entrada_NF!A:A,relatorio_Entrada_NF!A:A,"Pendente")</f>
        <v>Pendente</v>
      </c>
      <c r="P259" t="str">
        <f>_xlfn.XLOOKUP(relatorio[[#This Row],[Nome PJ Emitente]],Material!A:A,Material!B:B,"Medicamento")</f>
        <v>Material</v>
      </c>
      <c r="Q259">
        <f>IF(relatorio[[#This Row],[Natureza]]="Medicamento",_xlfn.XLOOKUP(relatorio[[#This Row],[EAN]],CadastroProd!U:U,CadastroProd!A:A," "),_xlfn.XLOOKUP(relatorio[[#This Row],['[Item'] Código]],CadastroProd!X:X,CadastroProd!A:A," "))</f>
        <v>2333</v>
      </c>
      <c r="R259">
        <f>IF(O259="Pendente",_xlfn.XLOOKUP(relatorio[[#This Row],[Número]],Relatório_CTE!A:A,Relatório_CTE!B:B,"Sem CTE")," ")</f>
        <v>4791</v>
      </c>
      <c r="S259" s="1">
        <f>IF(relatorio[[#This Row],[NFs Entrada - Winthor]]="Pendente",_xlfn.XLOOKUP(relatorio[[#This Row],[Número]],Relatório_CTE!A:A,Relatório_CTE!H:H,"Sem CTE")," ")</f>
        <v>45918</v>
      </c>
      <c r="T25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5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60" spans="1:21" x14ac:dyDescent="0.25">
      <c r="A260" t="s">
        <v>11</v>
      </c>
      <c r="B260" t="s">
        <v>46</v>
      </c>
      <c r="C260" t="s">
        <v>13</v>
      </c>
      <c r="D260">
        <v>509477</v>
      </c>
      <c r="E260" s="1">
        <v>45917</v>
      </c>
      <c r="F260">
        <v>1975.13</v>
      </c>
      <c r="G260" s="4" t="s">
        <v>122</v>
      </c>
      <c r="H260" t="s">
        <v>200</v>
      </c>
      <c r="I260" t="s">
        <v>201</v>
      </c>
      <c r="J260" s="1">
        <v>46936</v>
      </c>
      <c r="K260">
        <v>1</v>
      </c>
      <c r="L260" t="str">
        <f>_xlfn.XLOOKUP(relatorio[[#This Row],[Nome PJ Emitente]],De_Para!A:A,De_Para!C:C)</f>
        <v>3M</v>
      </c>
      <c r="M260" s="5" t="str" cm="1">
        <f t="array" aca="1" ref="M260" ca="1">IF(LEFT(G260&amp;"",1)="0",
IFERROR(
VALUE(MID(G260&amp;"",_xlfn.AGGREGATE(15,6,ROW(INDIRECT("1:"&amp;LEN(G260&amp;"")))/(MID(G260&amp;"",ROW(INDIRECT("1:"&amp;LEN(G260&amp;""))),1)&lt;&gt;"0"),1),999)),
MID(G260&amp;"",_xlfn.AGGREGATE(15,6,ROW(INDIRECT("1:"&amp;LEN(G260&amp;"")))/(MID(G260&amp;"",ROW(INDIRECT("1:"&amp;LEN(G260&amp;""))),1)&lt;&gt;"0"),1),999)
),
IFERROR(VALUE(G260),G260))</f>
        <v>SEM GTIN</v>
      </c>
      <c r="N260" t="str">
        <f>TEXT(relatorio[[#This Row],[Data Emissão]],"mmm")</f>
        <v>set</v>
      </c>
      <c r="O260" t="str">
        <f>_xlfn.XLOOKUP(relatorio[[#This Row],[Número]],relatorio_Entrada_NF!A:A,relatorio_Entrada_NF!A:A,"Pendente")</f>
        <v>Pendente</v>
      </c>
      <c r="P260" t="str">
        <f>_xlfn.XLOOKUP(relatorio[[#This Row],[Nome PJ Emitente]],Material!A:A,Material!B:B,"Medicamento")</f>
        <v>Material</v>
      </c>
      <c r="Q260">
        <f>IF(relatorio[[#This Row],[Natureza]]="Medicamento",_xlfn.XLOOKUP(relatorio[[#This Row],[EAN]],CadastroProd!U:U,CadastroProd!A:A," "),_xlfn.XLOOKUP(relatorio[[#This Row],['[Item'] Código]],CadastroProd!X:X,CadastroProd!A:A," "))</f>
        <v>2335</v>
      </c>
      <c r="R260">
        <f>IF(O260="Pendente",_xlfn.XLOOKUP(relatorio[[#This Row],[Número]],Relatório_CTE!A:A,Relatório_CTE!B:B,"Sem CTE")," ")</f>
        <v>4791</v>
      </c>
      <c r="S260" s="1">
        <f>IF(relatorio[[#This Row],[NFs Entrada - Winthor]]="Pendente",_xlfn.XLOOKUP(relatorio[[#This Row],[Número]],Relatório_CTE!A:A,Relatório_CTE!H:H,"Sem CTE")," ")</f>
        <v>45918</v>
      </c>
      <c r="T26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6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61" spans="1:21" x14ac:dyDescent="0.25">
      <c r="A261" t="s">
        <v>11</v>
      </c>
      <c r="B261" t="s">
        <v>46</v>
      </c>
      <c r="C261" t="s">
        <v>13</v>
      </c>
      <c r="D261">
        <v>509478</v>
      </c>
      <c r="E261" s="1">
        <v>45917</v>
      </c>
      <c r="F261">
        <v>1165.8599999999999</v>
      </c>
      <c r="G261" s="4" t="s">
        <v>374</v>
      </c>
      <c r="H261" t="s">
        <v>375</v>
      </c>
      <c r="I261" t="s">
        <v>376</v>
      </c>
      <c r="J261" s="1">
        <v>46572</v>
      </c>
      <c r="K261">
        <v>20</v>
      </c>
      <c r="L261" t="str">
        <f>_xlfn.XLOOKUP(relatorio[[#This Row],[Nome PJ Emitente]],De_Para!A:A,De_Para!C:C)</f>
        <v>3M</v>
      </c>
      <c r="M261" s="5" cm="1">
        <f t="array" aca="1" ref="M261" ca="1">IF(LEFT(G261&amp;"",1)="0",
IFERROR(
VALUE(MID(G261&amp;"",_xlfn.AGGREGATE(15,6,ROW(INDIRECT("1:"&amp;LEN(G261&amp;"")))/(MID(G261&amp;"",ROW(INDIRECT("1:"&amp;LEN(G261&amp;""))),1)&lt;&gt;"0"),1),999)),
MID(G261&amp;"",_xlfn.AGGREGATE(15,6,ROW(INDIRECT("1:"&amp;LEN(G261&amp;"")))/(MID(G261&amp;"",ROW(INDIRECT("1:"&amp;LEN(G261&amp;""))),1)&lt;&gt;"0"),1),999)
),
IFERROR(VALUE(G261),G261))</f>
        <v>7891040146468</v>
      </c>
      <c r="N261" t="str">
        <f>TEXT(relatorio[[#This Row],[Data Emissão]],"mmm")</f>
        <v>set</v>
      </c>
      <c r="O261" t="str">
        <f>_xlfn.XLOOKUP(relatorio[[#This Row],[Número]],relatorio_Entrada_NF!A:A,relatorio_Entrada_NF!A:A,"Pendente")</f>
        <v>Pendente</v>
      </c>
      <c r="P261" t="str">
        <f>_xlfn.XLOOKUP(relatorio[[#This Row],[Nome PJ Emitente]],Material!A:A,Material!B:B,"Medicamento")</f>
        <v>Material</v>
      </c>
      <c r="Q261">
        <f>IF(relatorio[[#This Row],[Natureza]]="Medicamento",_xlfn.XLOOKUP(relatorio[[#This Row],[EAN]],CadastroProd!U:U,CadastroProd!A:A," "),_xlfn.XLOOKUP(relatorio[[#This Row],['[Item'] Código]],CadastroProd!X:X,CadastroProd!A:A," "))</f>
        <v>2373</v>
      </c>
      <c r="R261">
        <f>IF(O261="Pendente",_xlfn.XLOOKUP(relatorio[[#This Row],[Número]],Relatório_CTE!A:A,Relatório_CTE!B:B,"Sem CTE")," ")</f>
        <v>4791</v>
      </c>
      <c r="S261" s="1">
        <f>IF(relatorio[[#This Row],[NFs Entrada - Winthor]]="Pendente",_xlfn.XLOOKUP(relatorio[[#This Row],[Número]],Relatório_CTE!A:A,Relatório_CTE!H:H,"Sem CTE")," ")</f>
        <v>45918</v>
      </c>
      <c r="T26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6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62" spans="1:21" x14ac:dyDescent="0.25">
      <c r="A262" t="s">
        <v>11</v>
      </c>
      <c r="B262" t="s">
        <v>46</v>
      </c>
      <c r="C262" t="s">
        <v>13</v>
      </c>
      <c r="D262">
        <v>509478</v>
      </c>
      <c r="E262" s="1">
        <v>45917</v>
      </c>
      <c r="F262">
        <v>1165.8599999999999</v>
      </c>
      <c r="G262" s="4" t="s">
        <v>417</v>
      </c>
      <c r="H262" t="s">
        <v>418</v>
      </c>
      <c r="I262" t="s">
        <v>419</v>
      </c>
      <c r="J262" s="1">
        <v>46962</v>
      </c>
      <c r="K262">
        <v>48</v>
      </c>
      <c r="L262" t="str">
        <f>_xlfn.XLOOKUP(relatorio[[#This Row],[Nome PJ Emitente]],De_Para!A:A,De_Para!C:C)</f>
        <v>3M</v>
      </c>
      <c r="M262" s="5" cm="1">
        <f t="array" aca="1" ref="M262" ca="1">IF(LEFT(G262&amp;"",1)="0",
IFERROR(
VALUE(MID(G262&amp;"",_xlfn.AGGREGATE(15,6,ROW(INDIRECT("1:"&amp;LEN(G262&amp;"")))/(MID(G262&amp;"",ROW(INDIRECT("1:"&amp;LEN(G262&amp;""))),1)&lt;&gt;"0"),1),999)),
MID(G262&amp;"",_xlfn.AGGREGATE(15,6,ROW(INDIRECT("1:"&amp;LEN(G262&amp;"")))/(MID(G262&amp;"",ROW(INDIRECT("1:"&amp;LEN(G262&amp;""))),1)&lt;&gt;"0"),1),999)
),
IFERROR(VALUE(G262),G262))</f>
        <v>7891040350056</v>
      </c>
      <c r="N262" t="str">
        <f>TEXT(relatorio[[#This Row],[Data Emissão]],"mmm")</f>
        <v>set</v>
      </c>
      <c r="O262" t="str">
        <f>_xlfn.XLOOKUP(relatorio[[#This Row],[Número]],relatorio_Entrada_NF!A:A,relatorio_Entrada_NF!A:A,"Pendente")</f>
        <v>Pendente</v>
      </c>
      <c r="P262" t="str">
        <f>_xlfn.XLOOKUP(relatorio[[#This Row],[Nome PJ Emitente]],Material!A:A,Material!B:B,"Medicamento")</f>
        <v>Material</v>
      </c>
      <c r="Q262">
        <f>IF(relatorio[[#This Row],[Natureza]]="Medicamento",_xlfn.XLOOKUP(relatorio[[#This Row],[EAN]],CadastroProd!U:U,CadastroProd!A:A," "),_xlfn.XLOOKUP(relatorio[[#This Row],['[Item'] Código]],CadastroProd!X:X,CadastroProd!A:A," "))</f>
        <v>2956</v>
      </c>
      <c r="R262">
        <f>IF(O262="Pendente",_xlfn.XLOOKUP(relatorio[[#This Row],[Número]],Relatório_CTE!A:A,Relatório_CTE!B:B,"Sem CTE")," ")</f>
        <v>4791</v>
      </c>
      <c r="S262" s="1">
        <f>IF(relatorio[[#This Row],[NFs Entrada - Winthor]]="Pendente",_xlfn.XLOOKUP(relatorio[[#This Row],[Número]],Relatório_CTE!A:A,Relatório_CTE!H:H,"Sem CTE")," ")</f>
        <v>45918</v>
      </c>
      <c r="T26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26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263" spans="1:21" x14ac:dyDescent="0.25">
      <c r="A263" t="s">
        <v>11</v>
      </c>
      <c r="B263" t="s">
        <v>46</v>
      </c>
      <c r="C263" t="s">
        <v>13</v>
      </c>
      <c r="D263">
        <v>509479</v>
      </c>
      <c r="E263" s="1">
        <v>45917</v>
      </c>
      <c r="F263">
        <v>44867.08</v>
      </c>
      <c r="G263" s="4" t="s">
        <v>409</v>
      </c>
      <c r="H263" t="s">
        <v>410</v>
      </c>
      <c r="I263" t="s">
        <v>411</v>
      </c>
      <c r="J263" s="1">
        <v>46563</v>
      </c>
      <c r="K263">
        <v>40</v>
      </c>
      <c r="L263" t="str">
        <f>_xlfn.XLOOKUP(relatorio[[#This Row],[Nome PJ Emitente]],De_Para!A:A,De_Para!C:C)</f>
        <v>3M</v>
      </c>
      <c r="M263" s="5" cm="1">
        <f t="array" aca="1" ref="M263" ca="1">IF(LEFT(G263&amp;"",1)="0",
IFERROR(
VALUE(MID(G263&amp;"",_xlfn.AGGREGATE(15,6,ROW(INDIRECT("1:"&amp;LEN(G263&amp;"")))/(MID(G263&amp;"",ROW(INDIRECT("1:"&amp;LEN(G263&amp;""))),1)&lt;&gt;"0"),1),999)),
MID(G263&amp;"",_xlfn.AGGREGATE(15,6,ROW(INDIRECT("1:"&amp;LEN(G263&amp;"")))/(MID(G263&amp;"",ROW(INDIRECT("1:"&amp;LEN(G263&amp;""))),1)&lt;&gt;"0"),1),999)
),
IFERROR(VALUE(G263),G263))</f>
        <v>7891040010653</v>
      </c>
      <c r="N263" t="str">
        <f>TEXT(relatorio[[#This Row],[Data Emissão]],"mmm")</f>
        <v>set</v>
      </c>
      <c r="O263" t="str">
        <f>_xlfn.XLOOKUP(relatorio[[#This Row],[Número]],relatorio_Entrada_NF!A:A,relatorio_Entrada_NF!A:A,"Pendente")</f>
        <v>Pendente</v>
      </c>
      <c r="P263" t="str">
        <f>_xlfn.XLOOKUP(relatorio[[#This Row],[Nome PJ Emitente]],Material!A:A,Material!B:B,"Medicamento")</f>
        <v>Material</v>
      </c>
      <c r="Q263">
        <f>IF(relatorio[[#This Row],[Natureza]]="Medicamento",_xlfn.XLOOKUP(relatorio[[#This Row],[EAN]],CadastroProd!U:U,CadastroProd!A:A," "),_xlfn.XLOOKUP(relatorio[[#This Row],['[Item'] Código]],CadastroProd!X:X,CadastroProd!A:A," "))</f>
        <v>2180</v>
      </c>
      <c r="R263">
        <f>IF(O263="Pendente",_xlfn.XLOOKUP(relatorio[[#This Row],[Número]],Relatório_CTE!A:A,Relatório_CTE!B:B,"Sem CTE")," ")</f>
        <v>4791</v>
      </c>
      <c r="S263" s="1">
        <f>IF(relatorio[[#This Row],[NFs Entrada - Winthor]]="Pendente",_xlfn.XLOOKUP(relatorio[[#This Row],[Número]],Relatório_CTE!A:A,Relatório_CTE!H:H,"Sem CTE")," ")</f>
        <v>45918</v>
      </c>
      <c r="T26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6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64" spans="1:21" x14ac:dyDescent="0.25">
      <c r="A264" t="s">
        <v>11</v>
      </c>
      <c r="B264" t="s">
        <v>46</v>
      </c>
      <c r="C264" t="s">
        <v>13</v>
      </c>
      <c r="D264">
        <v>509479</v>
      </c>
      <c r="E264" s="1">
        <v>45917</v>
      </c>
      <c r="F264">
        <v>44867.08</v>
      </c>
      <c r="G264" s="4" t="s">
        <v>360</v>
      </c>
      <c r="H264" t="s">
        <v>361</v>
      </c>
      <c r="I264" t="s">
        <v>362</v>
      </c>
      <c r="J264" s="1">
        <v>46775</v>
      </c>
      <c r="K264">
        <v>1200</v>
      </c>
      <c r="L264" t="str">
        <f>_xlfn.XLOOKUP(relatorio[[#This Row],[Nome PJ Emitente]],De_Para!A:A,De_Para!C:C)</f>
        <v>3M</v>
      </c>
      <c r="M264" s="5" cm="1">
        <f t="array" aca="1" ref="M264" ca="1">IF(LEFT(G264&amp;"",1)="0",
IFERROR(
VALUE(MID(G264&amp;"",_xlfn.AGGREGATE(15,6,ROW(INDIRECT("1:"&amp;LEN(G264&amp;"")))/(MID(G264&amp;"",ROW(INDIRECT("1:"&amp;LEN(G264&amp;""))),1)&lt;&gt;"0"),1),999)),
MID(G264&amp;"",_xlfn.AGGREGATE(15,6,ROW(INDIRECT("1:"&amp;LEN(G264&amp;"")))/(MID(G264&amp;"",ROW(INDIRECT("1:"&amp;LEN(G264&amp;""))),1)&lt;&gt;"0"),1),999)
),
IFERROR(VALUE(G264),G264))</f>
        <v>7891040086870</v>
      </c>
      <c r="N264" t="str">
        <f>TEXT(relatorio[[#This Row],[Data Emissão]],"mmm")</f>
        <v>set</v>
      </c>
      <c r="O264" t="str">
        <f>_xlfn.XLOOKUP(relatorio[[#This Row],[Número]],relatorio_Entrada_NF!A:A,relatorio_Entrada_NF!A:A,"Pendente")</f>
        <v>Pendente</v>
      </c>
      <c r="P264" t="str">
        <f>_xlfn.XLOOKUP(relatorio[[#This Row],[Nome PJ Emitente]],Material!A:A,Material!B:B,"Medicamento")</f>
        <v>Material</v>
      </c>
      <c r="Q264">
        <f>IF(relatorio[[#This Row],[Natureza]]="Medicamento",_xlfn.XLOOKUP(relatorio[[#This Row],[EAN]],CadastroProd!U:U,CadastroProd!A:A," "),_xlfn.XLOOKUP(relatorio[[#This Row],['[Item'] Código]],CadastroProd!X:X,CadastroProd!A:A," "))</f>
        <v>2380</v>
      </c>
      <c r="R264">
        <f>IF(O264="Pendente",_xlfn.XLOOKUP(relatorio[[#This Row],[Número]],Relatório_CTE!A:A,Relatório_CTE!B:B,"Sem CTE")," ")</f>
        <v>4791</v>
      </c>
      <c r="S264" s="1">
        <f>IF(relatorio[[#This Row],[NFs Entrada - Winthor]]="Pendente",_xlfn.XLOOKUP(relatorio[[#This Row],[Número]],Relatório_CTE!A:A,Relatório_CTE!H:H,"Sem CTE")," ")</f>
        <v>45918</v>
      </c>
      <c r="T26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6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65" spans="1:21" x14ac:dyDescent="0.25">
      <c r="A265" t="s">
        <v>11</v>
      </c>
      <c r="B265" t="s">
        <v>46</v>
      </c>
      <c r="C265" t="s">
        <v>13</v>
      </c>
      <c r="D265">
        <v>509479</v>
      </c>
      <c r="E265" s="1">
        <v>45917</v>
      </c>
      <c r="F265">
        <v>44867.08</v>
      </c>
      <c r="G265" s="4" t="s">
        <v>422</v>
      </c>
      <c r="H265" t="s">
        <v>423</v>
      </c>
      <c r="I265" t="s">
        <v>424</v>
      </c>
      <c r="J265" s="1">
        <v>46525</v>
      </c>
      <c r="K265">
        <v>20</v>
      </c>
      <c r="L265" t="str">
        <f>_xlfn.XLOOKUP(relatorio[[#This Row],[Nome PJ Emitente]],De_Para!A:A,De_Para!C:C)</f>
        <v>3M</v>
      </c>
      <c r="M265" s="5" cm="1">
        <f t="array" aca="1" ref="M265" ca="1">IF(LEFT(G265&amp;"",1)="0",
IFERROR(
VALUE(MID(G265&amp;"",_xlfn.AGGREGATE(15,6,ROW(INDIRECT("1:"&amp;LEN(G265&amp;"")))/(MID(G265&amp;"",ROW(INDIRECT("1:"&amp;LEN(G265&amp;""))),1)&lt;&gt;"0"),1),999)),
MID(G265&amp;"",_xlfn.AGGREGATE(15,6,ROW(INDIRECT("1:"&amp;LEN(G265&amp;"")))/(MID(G265&amp;"",ROW(INDIRECT("1:"&amp;LEN(G265&amp;""))),1)&lt;&gt;"0"),1),999)
),
IFERROR(VALUE(G265),G265))</f>
        <v>7891040088997</v>
      </c>
      <c r="N265" t="str">
        <f>TEXT(relatorio[[#This Row],[Data Emissão]],"mmm")</f>
        <v>set</v>
      </c>
      <c r="O265" t="str">
        <f>_xlfn.XLOOKUP(relatorio[[#This Row],[Número]],relatorio_Entrada_NF!A:A,relatorio_Entrada_NF!A:A,"Pendente")</f>
        <v>Pendente</v>
      </c>
      <c r="P265" t="str">
        <f>_xlfn.XLOOKUP(relatorio[[#This Row],[Nome PJ Emitente]],Material!A:A,Material!B:B,"Medicamento")</f>
        <v>Material</v>
      </c>
      <c r="Q265">
        <f>IF(relatorio[[#This Row],[Natureza]]="Medicamento",_xlfn.XLOOKUP(relatorio[[#This Row],[EAN]],CadastroProd!U:U,CadastroProd!A:A," "),_xlfn.XLOOKUP(relatorio[[#This Row],['[Item'] Código]],CadastroProd!X:X,CadastroProd!A:A," "))</f>
        <v>2370</v>
      </c>
      <c r="R265">
        <f>IF(O265="Pendente",_xlfn.XLOOKUP(relatorio[[#This Row],[Número]],Relatório_CTE!A:A,Relatório_CTE!B:B,"Sem CTE")," ")</f>
        <v>4791</v>
      </c>
      <c r="S265" s="1">
        <f>IF(relatorio[[#This Row],[NFs Entrada - Winthor]]="Pendente",_xlfn.XLOOKUP(relatorio[[#This Row],[Número]],Relatório_CTE!A:A,Relatório_CTE!H:H,"Sem CTE")," ")</f>
        <v>45918</v>
      </c>
      <c r="T26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45930</v>
      </c>
      <c r="U26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45930</v>
      </c>
    </row>
    <row r="266" spans="1:21" x14ac:dyDescent="0.25">
      <c r="A266" t="s">
        <v>11</v>
      </c>
      <c r="B266" t="s">
        <v>46</v>
      </c>
      <c r="C266" t="s">
        <v>13</v>
      </c>
      <c r="D266">
        <v>509479</v>
      </c>
      <c r="E266" s="1">
        <v>45917</v>
      </c>
      <c r="F266">
        <v>44867.08</v>
      </c>
      <c r="G266" s="4" t="s">
        <v>363</v>
      </c>
      <c r="H266" t="s">
        <v>364</v>
      </c>
      <c r="I266" t="s">
        <v>365</v>
      </c>
      <c r="J266" s="1">
        <v>46862</v>
      </c>
      <c r="K266">
        <v>1</v>
      </c>
      <c r="L266" t="str">
        <f>_xlfn.XLOOKUP(relatorio[[#This Row],[Nome PJ Emitente]],De_Para!A:A,De_Para!C:C)</f>
        <v>3M</v>
      </c>
      <c r="M266" s="5" cm="1">
        <f t="array" aca="1" ref="M266" ca="1">IF(LEFT(G266&amp;"",1)="0",
IFERROR(
VALUE(MID(G266&amp;"",_xlfn.AGGREGATE(15,6,ROW(INDIRECT("1:"&amp;LEN(G266&amp;"")))/(MID(G266&amp;"",ROW(INDIRECT("1:"&amp;LEN(G266&amp;""))),1)&lt;&gt;"0"),1),999)),
MID(G266&amp;"",_xlfn.AGGREGATE(15,6,ROW(INDIRECT("1:"&amp;LEN(G266&amp;"")))/(MID(G266&amp;"",ROW(INDIRECT("1:"&amp;LEN(G266&amp;""))),1)&lt;&gt;"0"),1),999)
),
IFERROR(VALUE(G266),G266))</f>
        <v>7891040285389</v>
      </c>
      <c r="N266" t="str">
        <f>TEXT(relatorio[[#This Row],[Data Emissão]],"mmm")</f>
        <v>set</v>
      </c>
      <c r="O266" t="str">
        <f>_xlfn.XLOOKUP(relatorio[[#This Row],[Número]],relatorio_Entrada_NF!A:A,relatorio_Entrada_NF!A:A,"Pendente")</f>
        <v>Pendente</v>
      </c>
      <c r="P266" t="str">
        <f>_xlfn.XLOOKUP(relatorio[[#This Row],[Nome PJ Emitente]],Material!A:A,Material!B:B,"Medicamento")</f>
        <v>Material</v>
      </c>
      <c r="Q266">
        <f>IF(relatorio[[#This Row],[Natureza]]="Medicamento",_xlfn.XLOOKUP(relatorio[[#This Row],[EAN]],CadastroProd!U:U,CadastroProd!A:A," "),_xlfn.XLOOKUP(relatorio[[#This Row],['[Item'] Código]],CadastroProd!X:X,CadastroProd!A:A," "))</f>
        <v>2332</v>
      </c>
      <c r="R266">
        <f>IF(O266="Pendente",_xlfn.XLOOKUP(relatorio[[#This Row],[Número]],Relatório_CTE!A:A,Relatório_CTE!B:B,"Sem CTE")," ")</f>
        <v>4791</v>
      </c>
      <c r="S266" s="1">
        <f>IF(relatorio[[#This Row],[NFs Entrada - Winthor]]="Pendente",_xlfn.XLOOKUP(relatorio[[#This Row],[Número]],Relatório_CTE!A:A,Relatório_CTE!H:H,"Sem CTE")," ")</f>
        <v>45918</v>
      </c>
      <c r="T26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6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67" spans="1:21" x14ac:dyDescent="0.25">
      <c r="A267" t="s">
        <v>11</v>
      </c>
      <c r="B267" t="s">
        <v>46</v>
      </c>
      <c r="C267" t="s">
        <v>13</v>
      </c>
      <c r="D267">
        <v>509479</v>
      </c>
      <c r="E267" s="1">
        <v>45917</v>
      </c>
      <c r="F267">
        <v>44867.08</v>
      </c>
      <c r="G267" s="4" t="s">
        <v>122</v>
      </c>
      <c r="H267" t="s">
        <v>412</v>
      </c>
      <c r="I267" t="s">
        <v>413</v>
      </c>
      <c r="J267" s="1"/>
      <c r="K267">
        <v>9</v>
      </c>
      <c r="L267" t="str">
        <f>_xlfn.XLOOKUP(relatorio[[#This Row],[Nome PJ Emitente]],De_Para!A:A,De_Para!C:C)</f>
        <v>3M</v>
      </c>
      <c r="M267" s="5" t="str" cm="1">
        <f t="array" aca="1" ref="M267" ca="1">IF(LEFT(G267&amp;"",1)="0",
IFERROR(
VALUE(MID(G267&amp;"",_xlfn.AGGREGATE(15,6,ROW(INDIRECT("1:"&amp;LEN(G267&amp;"")))/(MID(G267&amp;"",ROW(INDIRECT("1:"&amp;LEN(G267&amp;""))),1)&lt;&gt;"0"),1),999)),
MID(G267&amp;"",_xlfn.AGGREGATE(15,6,ROW(INDIRECT("1:"&amp;LEN(G267&amp;"")))/(MID(G267&amp;"",ROW(INDIRECT("1:"&amp;LEN(G267&amp;""))),1)&lt;&gt;"0"),1),999)
),
IFERROR(VALUE(G267),G267))</f>
        <v>SEM GTIN</v>
      </c>
      <c r="N267" t="str">
        <f>TEXT(relatorio[[#This Row],[Data Emissão]],"mmm")</f>
        <v>set</v>
      </c>
      <c r="O267" t="str">
        <f>_xlfn.XLOOKUP(relatorio[[#This Row],[Número]],relatorio_Entrada_NF!A:A,relatorio_Entrada_NF!A:A,"Pendente")</f>
        <v>Pendente</v>
      </c>
      <c r="P267" t="str">
        <f>_xlfn.XLOOKUP(relatorio[[#This Row],[Nome PJ Emitente]],Material!A:A,Material!B:B,"Medicamento")</f>
        <v>Material</v>
      </c>
      <c r="Q267">
        <f>IF(relatorio[[#This Row],[Natureza]]="Medicamento",_xlfn.XLOOKUP(relatorio[[#This Row],[EAN]],CadastroProd!U:U,CadastroProd!A:A," "),_xlfn.XLOOKUP(relatorio[[#This Row],['[Item'] Código]],CadastroProd!X:X,CadastroProd!A:A," "))</f>
        <v>2333</v>
      </c>
      <c r="R267">
        <f>IF(O267="Pendente",_xlfn.XLOOKUP(relatorio[[#This Row],[Número]],Relatório_CTE!A:A,Relatório_CTE!B:B,"Sem CTE")," ")</f>
        <v>4791</v>
      </c>
      <c r="S267" s="1">
        <f>IF(relatorio[[#This Row],[NFs Entrada - Winthor]]="Pendente",_xlfn.XLOOKUP(relatorio[[#This Row],[Número]],Relatório_CTE!A:A,Relatório_CTE!H:H,"Sem CTE")," ")</f>
        <v>45918</v>
      </c>
      <c r="T26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6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68" spans="1:21" x14ac:dyDescent="0.25">
      <c r="A268" t="s">
        <v>11</v>
      </c>
      <c r="B268" t="s">
        <v>46</v>
      </c>
      <c r="C268" t="s">
        <v>13</v>
      </c>
      <c r="D268">
        <v>509479</v>
      </c>
      <c r="E268" s="1">
        <v>45917</v>
      </c>
      <c r="F268">
        <v>44867.08</v>
      </c>
      <c r="G268" s="4" t="s">
        <v>122</v>
      </c>
      <c r="H268" t="s">
        <v>366</v>
      </c>
      <c r="I268" t="s">
        <v>367</v>
      </c>
      <c r="J268" s="1">
        <v>46945</v>
      </c>
      <c r="K268">
        <v>50</v>
      </c>
      <c r="L268" t="str">
        <f>_xlfn.XLOOKUP(relatorio[[#This Row],[Nome PJ Emitente]],De_Para!A:A,De_Para!C:C)</f>
        <v>3M</v>
      </c>
      <c r="M268" s="5" t="str" cm="1">
        <f t="array" aca="1" ref="M268" ca="1">IF(LEFT(G268&amp;"",1)="0",
IFERROR(
VALUE(MID(G268&amp;"",_xlfn.AGGREGATE(15,6,ROW(INDIRECT("1:"&amp;LEN(G268&amp;"")))/(MID(G268&amp;"",ROW(INDIRECT("1:"&amp;LEN(G268&amp;""))),1)&lt;&gt;"0"),1),999)),
MID(G268&amp;"",_xlfn.AGGREGATE(15,6,ROW(INDIRECT("1:"&amp;LEN(G268&amp;"")))/(MID(G268&amp;"",ROW(INDIRECT("1:"&amp;LEN(G268&amp;""))),1)&lt;&gt;"0"),1),999)
),
IFERROR(VALUE(G268),G268))</f>
        <v>SEM GTIN</v>
      </c>
      <c r="N268" t="str">
        <f>TEXT(relatorio[[#This Row],[Data Emissão]],"mmm")</f>
        <v>set</v>
      </c>
      <c r="O268" t="str">
        <f>_xlfn.XLOOKUP(relatorio[[#This Row],[Número]],relatorio_Entrada_NF!A:A,relatorio_Entrada_NF!A:A,"Pendente")</f>
        <v>Pendente</v>
      </c>
      <c r="P268" t="str">
        <f>_xlfn.XLOOKUP(relatorio[[#This Row],[Nome PJ Emitente]],Material!A:A,Material!B:B,"Medicamento")</f>
        <v>Material</v>
      </c>
      <c r="Q268">
        <f>IF(relatorio[[#This Row],[Natureza]]="Medicamento",_xlfn.XLOOKUP(relatorio[[#This Row],[EAN]],CadastroProd!U:U,CadastroProd!A:A," "),_xlfn.XLOOKUP(relatorio[[#This Row],['[Item'] Código]],CadastroProd!X:X,CadastroProd!A:A," "))</f>
        <v>2337</v>
      </c>
      <c r="R268">
        <f>IF(O268="Pendente",_xlfn.XLOOKUP(relatorio[[#This Row],[Número]],Relatório_CTE!A:A,Relatório_CTE!B:B,"Sem CTE")," ")</f>
        <v>4791</v>
      </c>
      <c r="S268" s="1">
        <f>IF(relatorio[[#This Row],[NFs Entrada - Winthor]]="Pendente",_xlfn.XLOOKUP(relatorio[[#This Row],[Número]],Relatório_CTE!A:A,Relatório_CTE!H:H,"Sem CTE")," ")</f>
        <v>45918</v>
      </c>
      <c r="T26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6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69" spans="1:21" x14ac:dyDescent="0.25">
      <c r="A269" t="s">
        <v>11</v>
      </c>
      <c r="B269" t="s">
        <v>46</v>
      </c>
      <c r="C269" t="s">
        <v>13</v>
      </c>
      <c r="D269">
        <v>509479</v>
      </c>
      <c r="E269" s="1">
        <v>45917</v>
      </c>
      <c r="F269">
        <v>44867.08</v>
      </c>
      <c r="G269" s="4" t="s">
        <v>368</v>
      </c>
      <c r="H269" t="s">
        <v>369</v>
      </c>
      <c r="I269" t="s">
        <v>370</v>
      </c>
      <c r="J269" s="1">
        <v>46910</v>
      </c>
      <c r="K269">
        <v>36</v>
      </c>
      <c r="L269" t="str">
        <f>_xlfn.XLOOKUP(relatorio[[#This Row],[Nome PJ Emitente]],De_Para!A:A,De_Para!C:C)</f>
        <v>3M</v>
      </c>
      <c r="M269" s="5" cm="1">
        <f t="array" aca="1" ref="M269" ca="1">IF(LEFT(G269&amp;"",1)="0",
IFERROR(
VALUE(MID(G269&amp;"",_xlfn.AGGREGATE(15,6,ROW(INDIRECT("1:"&amp;LEN(G269&amp;"")))/(MID(G269&amp;"",ROW(INDIRECT("1:"&amp;LEN(G269&amp;""))),1)&lt;&gt;"0"),1),999)),
MID(G269&amp;"",_xlfn.AGGREGATE(15,6,ROW(INDIRECT("1:"&amp;LEN(G269&amp;"")))/(MID(G269&amp;"",ROW(INDIRECT("1:"&amp;LEN(G269&amp;""))),1)&lt;&gt;"0"),1),999)
),
IFERROR(VALUE(G269),G269))</f>
        <v>7891040313204</v>
      </c>
      <c r="N269" t="str">
        <f>TEXT(relatorio[[#This Row],[Data Emissão]],"mmm")</f>
        <v>set</v>
      </c>
      <c r="O269" t="str">
        <f>_xlfn.XLOOKUP(relatorio[[#This Row],[Número]],relatorio_Entrada_NF!A:A,relatorio_Entrada_NF!A:A,"Pendente")</f>
        <v>Pendente</v>
      </c>
      <c r="P269" t="str">
        <f>_xlfn.XLOOKUP(relatorio[[#This Row],[Nome PJ Emitente]],Material!A:A,Material!B:B,"Medicamento")</f>
        <v>Material</v>
      </c>
      <c r="Q269">
        <f>IF(relatorio[[#This Row],[Natureza]]="Medicamento",_xlfn.XLOOKUP(relatorio[[#This Row],[EAN]],CadastroProd!U:U,CadastroProd!A:A," "),_xlfn.XLOOKUP(relatorio[[#This Row],['[Item'] Código]],CadastroProd!X:X,CadastroProd!A:A," "))</f>
        <v>2248</v>
      </c>
      <c r="R269">
        <f>IF(O269="Pendente",_xlfn.XLOOKUP(relatorio[[#This Row],[Número]],Relatório_CTE!A:A,Relatório_CTE!B:B,"Sem CTE")," ")</f>
        <v>4791</v>
      </c>
      <c r="S269" s="1">
        <f>IF(relatorio[[#This Row],[NFs Entrada - Winthor]]="Pendente",_xlfn.XLOOKUP(relatorio[[#This Row],[Número]],Relatório_CTE!A:A,Relatório_CTE!H:H,"Sem CTE")," ")</f>
        <v>45918</v>
      </c>
      <c r="T26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6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70" spans="1:21" x14ac:dyDescent="0.25">
      <c r="A270" t="s">
        <v>11</v>
      </c>
      <c r="B270" t="s">
        <v>46</v>
      </c>
      <c r="C270" t="s">
        <v>13</v>
      </c>
      <c r="D270">
        <v>509480</v>
      </c>
      <c r="E270" s="1">
        <v>45917</v>
      </c>
      <c r="F270">
        <v>19713.2</v>
      </c>
      <c r="G270" s="4" t="s">
        <v>337</v>
      </c>
      <c r="H270" t="s">
        <v>338</v>
      </c>
      <c r="I270" t="s">
        <v>339</v>
      </c>
      <c r="J270" s="1">
        <v>46630</v>
      </c>
      <c r="K270">
        <v>60</v>
      </c>
      <c r="L270" t="str">
        <f>_xlfn.XLOOKUP(relatorio[[#This Row],[Nome PJ Emitente]],De_Para!A:A,De_Para!C:C)</f>
        <v>3M</v>
      </c>
      <c r="M270" s="5" cm="1">
        <f t="array" aca="1" ref="M270" ca="1">IF(LEFT(G270&amp;"",1)="0",
IFERROR(
VALUE(MID(G270&amp;"",_xlfn.AGGREGATE(15,6,ROW(INDIRECT("1:"&amp;LEN(G270&amp;"")))/(MID(G270&amp;"",ROW(INDIRECT("1:"&amp;LEN(G270&amp;""))),1)&lt;&gt;"0"),1),999)),
MID(G270&amp;"",_xlfn.AGGREGATE(15,6,ROW(INDIRECT("1:"&amp;LEN(G270&amp;"")))/(MID(G270&amp;"",ROW(INDIRECT("1:"&amp;LEN(G270&amp;""))),1)&lt;&gt;"0"),1),999)
),
IFERROR(VALUE(G270),G270))</f>
        <v>7891040159970</v>
      </c>
      <c r="N270" t="str">
        <f>TEXT(relatorio[[#This Row],[Data Emissão]],"mmm")</f>
        <v>set</v>
      </c>
      <c r="O270" t="str">
        <f>_xlfn.XLOOKUP(relatorio[[#This Row],[Número]],relatorio_Entrada_NF!A:A,relatorio_Entrada_NF!A:A,"Pendente")</f>
        <v>Pendente</v>
      </c>
      <c r="P270" t="str">
        <f>_xlfn.XLOOKUP(relatorio[[#This Row],[Nome PJ Emitente]],Material!A:A,Material!B:B,"Medicamento")</f>
        <v>Material</v>
      </c>
      <c r="Q270">
        <f>IF(relatorio[[#This Row],[Natureza]]="Medicamento",_xlfn.XLOOKUP(relatorio[[#This Row],[EAN]],CadastroProd!U:U,CadastroProd!A:A," "),_xlfn.XLOOKUP(relatorio[[#This Row],['[Item'] Código]],CadastroProd!X:X,CadastroProd!A:A," "))</f>
        <v>2241</v>
      </c>
      <c r="R270">
        <f>IF(O270="Pendente",_xlfn.XLOOKUP(relatorio[[#This Row],[Número]],Relatório_CTE!A:A,Relatório_CTE!B:B,"Sem CTE")," ")</f>
        <v>4791</v>
      </c>
      <c r="S270" s="1">
        <f>IF(relatorio[[#This Row],[NFs Entrada - Winthor]]="Pendente",_xlfn.XLOOKUP(relatorio[[#This Row],[Número]],Relatório_CTE!A:A,Relatório_CTE!H:H,"Sem CTE")," ")</f>
        <v>45918</v>
      </c>
      <c r="T27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45928</v>
      </c>
      <c r="U27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271" spans="1:21" x14ac:dyDescent="0.25">
      <c r="A271" t="s">
        <v>11</v>
      </c>
      <c r="B271" t="s">
        <v>46</v>
      </c>
      <c r="C271" t="s">
        <v>13</v>
      </c>
      <c r="D271">
        <v>509480</v>
      </c>
      <c r="E271" s="1">
        <v>45917</v>
      </c>
      <c r="F271">
        <v>19713.2</v>
      </c>
      <c r="G271" s="4" t="s">
        <v>379</v>
      </c>
      <c r="H271" t="s">
        <v>380</v>
      </c>
      <c r="I271" t="s">
        <v>381</v>
      </c>
      <c r="J271" s="1">
        <v>46431</v>
      </c>
      <c r="K271">
        <v>96</v>
      </c>
      <c r="L271" t="str">
        <f>_xlfn.XLOOKUP(relatorio[[#This Row],[Nome PJ Emitente]],De_Para!A:A,De_Para!C:C)</f>
        <v>3M</v>
      </c>
      <c r="M271" s="5" cm="1">
        <f t="array" aca="1" ref="M271" ca="1">IF(LEFT(G271&amp;"",1)="0",
IFERROR(
VALUE(MID(G271&amp;"",_xlfn.AGGREGATE(15,6,ROW(INDIRECT("1:"&amp;LEN(G271&amp;"")))/(MID(G271&amp;"",ROW(INDIRECT("1:"&amp;LEN(G271&amp;""))),1)&lt;&gt;"0"),1),999)),
MID(G271&amp;"",_xlfn.AGGREGATE(15,6,ROW(INDIRECT("1:"&amp;LEN(G271&amp;"")))/(MID(G271&amp;"",ROW(INDIRECT("1:"&amp;LEN(G271&amp;""))),1)&lt;&gt;"0"),1),999)
),
IFERROR(VALUE(G271),G271))</f>
        <v>7891040241293</v>
      </c>
      <c r="N271" t="str">
        <f>TEXT(relatorio[[#This Row],[Data Emissão]],"mmm")</f>
        <v>set</v>
      </c>
      <c r="O271" t="str">
        <f>_xlfn.XLOOKUP(relatorio[[#This Row],[Número]],relatorio_Entrada_NF!A:A,relatorio_Entrada_NF!A:A,"Pendente")</f>
        <v>Pendente</v>
      </c>
      <c r="P271" t="str">
        <f>_xlfn.XLOOKUP(relatorio[[#This Row],[Nome PJ Emitente]],Material!A:A,Material!B:B,"Medicamento")</f>
        <v>Material</v>
      </c>
      <c r="Q271">
        <f>IF(relatorio[[#This Row],[Natureza]]="Medicamento",_xlfn.XLOOKUP(relatorio[[#This Row],[EAN]],CadastroProd!U:U,CadastroProd!A:A," "),_xlfn.XLOOKUP(relatorio[[#This Row],['[Item'] Código]],CadastroProd!X:X,CadastroProd!A:A," "))</f>
        <v>2240</v>
      </c>
      <c r="R271">
        <f>IF(O271="Pendente",_xlfn.XLOOKUP(relatorio[[#This Row],[Número]],Relatório_CTE!A:A,Relatório_CTE!B:B,"Sem CTE")," ")</f>
        <v>4791</v>
      </c>
      <c r="S271" s="1">
        <f>IF(relatorio[[#This Row],[NFs Entrada - Winthor]]="Pendente",_xlfn.XLOOKUP(relatorio[[#This Row],[Número]],Relatório_CTE!A:A,Relatório_CTE!H:H,"Sem CTE")," ")</f>
        <v>45918</v>
      </c>
      <c r="T27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27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72" spans="1:21" x14ac:dyDescent="0.25">
      <c r="A272" t="s">
        <v>11</v>
      </c>
      <c r="B272" t="s">
        <v>46</v>
      </c>
      <c r="C272" t="s">
        <v>13</v>
      </c>
      <c r="D272">
        <v>509480</v>
      </c>
      <c r="E272" s="1">
        <v>45917</v>
      </c>
      <c r="F272">
        <v>19713.2</v>
      </c>
      <c r="G272" s="4" t="s">
        <v>122</v>
      </c>
      <c r="H272" t="s">
        <v>382</v>
      </c>
      <c r="I272" t="s">
        <v>383</v>
      </c>
      <c r="J272" s="1">
        <v>46584</v>
      </c>
      <c r="K272">
        <v>4</v>
      </c>
      <c r="L272" t="str">
        <f>_xlfn.XLOOKUP(relatorio[[#This Row],[Nome PJ Emitente]],De_Para!A:A,De_Para!C:C)</f>
        <v>3M</v>
      </c>
      <c r="M272" s="5" t="str" cm="1">
        <f t="array" aca="1" ref="M272" ca="1">IF(LEFT(G272&amp;"",1)="0",
IFERROR(
VALUE(MID(G272&amp;"",_xlfn.AGGREGATE(15,6,ROW(INDIRECT("1:"&amp;LEN(G272&amp;"")))/(MID(G272&amp;"",ROW(INDIRECT("1:"&amp;LEN(G272&amp;""))),1)&lt;&gt;"0"),1),999)),
MID(G272&amp;"",_xlfn.AGGREGATE(15,6,ROW(INDIRECT("1:"&amp;LEN(G272&amp;"")))/(MID(G272&amp;"",ROW(INDIRECT("1:"&amp;LEN(G272&amp;""))),1)&lt;&gt;"0"),1),999)
),
IFERROR(VALUE(G272),G272))</f>
        <v>SEM GTIN</v>
      </c>
      <c r="N272" t="str">
        <f>TEXT(relatorio[[#This Row],[Data Emissão]],"mmm")</f>
        <v>set</v>
      </c>
      <c r="O272" t="str">
        <f>_xlfn.XLOOKUP(relatorio[[#This Row],[Número]],relatorio_Entrada_NF!A:A,relatorio_Entrada_NF!A:A,"Pendente")</f>
        <v>Pendente</v>
      </c>
      <c r="P272" t="str">
        <f>_xlfn.XLOOKUP(relatorio[[#This Row],[Nome PJ Emitente]],Material!A:A,Material!B:B,"Medicamento")</f>
        <v>Material</v>
      </c>
      <c r="Q272">
        <f>IF(relatorio[[#This Row],[Natureza]]="Medicamento",_xlfn.XLOOKUP(relatorio[[#This Row],[EAN]],CadastroProd!U:U,CadastroProd!A:A," "),_xlfn.XLOOKUP(relatorio[[#This Row],['[Item'] Código]],CadastroProd!X:X,CadastroProd!A:A," "))</f>
        <v>2209</v>
      </c>
      <c r="R272">
        <f>IF(O272="Pendente",_xlfn.XLOOKUP(relatorio[[#This Row],[Número]],Relatório_CTE!A:A,Relatório_CTE!B:B,"Sem CTE")," ")</f>
        <v>4791</v>
      </c>
      <c r="S272" s="1">
        <f>IF(relatorio[[#This Row],[NFs Entrada - Winthor]]="Pendente",_xlfn.XLOOKUP(relatorio[[#This Row],[Número]],Relatório_CTE!A:A,Relatório_CTE!H:H,"Sem CTE")," ")</f>
        <v>45918</v>
      </c>
      <c r="T27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27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73" spans="1:21" x14ac:dyDescent="0.25">
      <c r="A273" t="s">
        <v>11</v>
      </c>
      <c r="B273" t="s">
        <v>46</v>
      </c>
      <c r="C273" t="s">
        <v>13</v>
      </c>
      <c r="D273">
        <v>509480</v>
      </c>
      <c r="E273" s="1">
        <v>45917</v>
      </c>
      <c r="F273">
        <v>19713.2</v>
      </c>
      <c r="G273" s="4" t="s">
        <v>417</v>
      </c>
      <c r="H273" t="s">
        <v>418</v>
      </c>
      <c r="I273" t="s">
        <v>419</v>
      </c>
      <c r="J273" s="1">
        <v>46962</v>
      </c>
      <c r="K273">
        <v>48</v>
      </c>
      <c r="L273" t="str">
        <f>_xlfn.XLOOKUP(relatorio[[#This Row],[Nome PJ Emitente]],De_Para!A:A,De_Para!C:C)</f>
        <v>3M</v>
      </c>
      <c r="M273" s="5" cm="1">
        <f t="array" aca="1" ref="M273" ca="1">IF(LEFT(G273&amp;"",1)="0",
IFERROR(
VALUE(MID(G273&amp;"",_xlfn.AGGREGATE(15,6,ROW(INDIRECT("1:"&amp;LEN(G273&amp;"")))/(MID(G273&amp;"",ROW(INDIRECT("1:"&amp;LEN(G273&amp;""))),1)&lt;&gt;"0"),1),999)),
MID(G273&amp;"",_xlfn.AGGREGATE(15,6,ROW(INDIRECT("1:"&amp;LEN(G273&amp;"")))/(MID(G273&amp;"",ROW(INDIRECT("1:"&amp;LEN(G273&amp;""))),1)&lt;&gt;"0"),1),999)
),
IFERROR(VALUE(G273),G273))</f>
        <v>7891040350056</v>
      </c>
      <c r="N273" t="str">
        <f>TEXT(relatorio[[#This Row],[Data Emissão]],"mmm")</f>
        <v>set</v>
      </c>
      <c r="O273" t="str">
        <f>_xlfn.XLOOKUP(relatorio[[#This Row],[Número]],relatorio_Entrada_NF!A:A,relatorio_Entrada_NF!A:A,"Pendente")</f>
        <v>Pendente</v>
      </c>
      <c r="P273" t="str">
        <f>_xlfn.XLOOKUP(relatorio[[#This Row],[Nome PJ Emitente]],Material!A:A,Material!B:B,"Medicamento")</f>
        <v>Material</v>
      </c>
      <c r="Q273">
        <f>IF(relatorio[[#This Row],[Natureza]]="Medicamento",_xlfn.XLOOKUP(relatorio[[#This Row],[EAN]],CadastroProd!U:U,CadastroProd!A:A," "),_xlfn.XLOOKUP(relatorio[[#This Row],['[Item'] Código]],CadastroProd!X:X,CadastroProd!A:A," "))</f>
        <v>2956</v>
      </c>
      <c r="R273">
        <f>IF(O273="Pendente",_xlfn.XLOOKUP(relatorio[[#This Row],[Número]],Relatório_CTE!A:A,Relatório_CTE!B:B,"Sem CTE")," ")</f>
        <v>4791</v>
      </c>
      <c r="S273" s="1">
        <f>IF(relatorio[[#This Row],[NFs Entrada - Winthor]]="Pendente",_xlfn.XLOOKUP(relatorio[[#This Row],[Número]],Relatório_CTE!A:A,Relatório_CTE!H:H,"Sem CTE")," ")</f>
        <v>45918</v>
      </c>
      <c r="T27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27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274" spans="1:21" x14ac:dyDescent="0.25">
      <c r="A274" t="s">
        <v>11</v>
      </c>
      <c r="B274" t="s">
        <v>46</v>
      </c>
      <c r="C274" t="s">
        <v>13</v>
      </c>
      <c r="D274">
        <v>509480</v>
      </c>
      <c r="E274" s="1">
        <v>45917</v>
      </c>
      <c r="F274">
        <v>19713.2</v>
      </c>
      <c r="G274" s="4" t="s">
        <v>425</v>
      </c>
      <c r="H274" t="s">
        <v>426</v>
      </c>
      <c r="I274" t="s">
        <v>427</v>
      </c>
      <c r="J274" s="1">
        <v>46914</v>
      </c>
      <c r="K274">
        <v>96</v>
      </c>
      <c r="L274" t="str">
        <f>_xlfn.XLOOKUP(relatorio[[#This Row],[Nome PJ Emitente]],De_Para!A:A,De_Para!C:C)</f>
        <v>3M</v>
      </c>
      <c r="M274" s="5" cm="1">
        <f t="array" aca="1" ref="M274" ca="1">IF(LEFT(G274&amp;"",1)="0",
IFERROR(
VALUE(MID(G274&amp;"",_xlfn.AGGREGATE(15,6,ROW(INDIRECT("1:"&amp;LEN(G274&amp;"")))/(MID(G274&amp;"",ROW(INDIRECT("1:"&amp;LEN(G274&amp;""))),1)&lt;&gt;"0"),1),999)),
MID(G274&amp;"",_xlfn.AGGREGATE(15,6,ROW(INDIRECT("1:"&amp;LEN(G274&amp;"")))/(MID(G274&amp;"",ROW(INDIRECT("1:"&amp;LEN(G274&amp;""))),1)&lt;&gt;"0"),1),999)
),
IFERROR(VALUE(G274),G274))</f>
        <v>7891040350032</v>
      </c>
      <c r="N274" t="str">
        <f>TEXT(relatorio[[#This Row],[Data Emissão]],"mmm")</f>
        <v>set</v>
      </c>
      <c r="O274" t="str">
        <f>_xlfn.XLOOKUP(relatorio[[#This Row],[Número]],relatorio_Entrada_NF!A:A,relatorio_Entrada_NF!A:A,"Pendente")</f>
        <v>Pendente</v>
      </c>
      <c r="P274" t="str">
        <f>_xlfn.XLOOKUP(relatorio[[#This Row],[Nome PJ Emitente]],Material!A:A,Material!B:B,"Medicamento")</f>
        <v>Material</v>
      </c>
      <c r="Q274">
        <f>IF(relatorio[[#This Row],[Natureza]]="Medicamento",_xlfn.XLOOKUP(relatorio[[#This Row],[EAN]],CadastroProd!U:U,CadastroProd!A:A," "),_xlfn.XLOOKUP(relatorio[[#This Row],['[Item'] Código]],CadastroProd!X:X,CadastroProd!A:A," "))</f>
        <v>2958</v>
      </c>
      <c r="R274">
        <f>IF(O274="Pendente",_xlfn.XLOOKUP(relatorio[[#This Row],[Número]],Relatório_CTE!A:A,Relatório_CTE!B:B,"Sem CTE")," ")</f>
        <v>4791</v>
      </c>
      <c r="S274" s="1">
        <f>IF(relatorio[[#This Row],[NFs Entrada - Winthor]]="Pendente",_xlfn.XLOOKUP(relatorio[[#This Row],[Número]],Relatório_CTE!A:A,Relatório_CTE!H:H,"Sem CTE")," ")</f>
        <v>45918</v>
      </c>
      <c r="T27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7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75" spans="1:21" x14ac:dyDescent="0.25">
      <c r="A275" t="s">
        <v>11</v>
      </c>
      <c r="B275" t="s">
        <v>46</v>
      </c>
      <c r="C275" t="s">
        <v>13</v>
      </c>
      <c r="D275">
        <v>509480</v>
      </c>
      <c r="E275" s="1">
        <v>45917</v>
      </c>
      <c r="F275">
        <v>19713.2</v>
      </c>
      <c r="G275" s="4" t="s">
        <v>428</v>
      </c>
      <c r="H275" t="s">
        <v>429</v>
      </c>
      <c r="I275" t="s">
        <v>430</v>
      </c>
      <c r="J275" s="1">
        <v>46450</v>
      </c>
      <c r="K275">
        <v>4</v>
      </c>
      <c r="L275" t="str">
        <f>_xlfn.XLOOKUP(relatorio[[#This Row],[Nome PJ Emitente]],De_Para!A:A,De_Para!C:C)</f>
        <v>3M</v>
      </c>
      <c r="M275" s="5" cm="1">
        <f t="array" aca="1" ref="M275" ca="1">IF(LEFT(G275&amp;"",1)="0",
IFERROR(
VALUE(MID(G275&amp;"",_xlfn.AGGREGATE(15,6,ROW(INDIRECT("1:"&amp;LEN(G275&amp;"")))/(MID(G275&amp;"",ROW(INDIRECT("1:"&amp;LEN(G275&amp;""))),1)&lt;&gt;"0"),1),999)),
MID(G275&amp;"",_xlfn.AGGREGATE(15,6,ROW(INDIRECT("1:"&amp;LEN(G275&amp;"")))/(MID(G275&amp;"",ROW(INDIRECT("1:"&amp;LEN(G275&amp;""))),1)&lt;&gt;"0"),1),999)
),
IFERROR(VALUE(G275),G275))</f>
        <v>30707387802241</v>
      </c>
      <c r="N275" t="str">
        <f>TEXT(relatorio[[#This Row],[Data Emissão]],"mmm")</f>
        <v>set</v>
      </c>
      <c r="O275" t="str">
        <f>_xlfn.XLOOKUP(relatorio[[#This Row],[Número]],relatorio_Entrada_NF!A:A,relatorio_Entrada_NF!A:A,"Pendente")</f>
        <v>Pendente</v>
      </c>
      <c r="P275" t="str">
        <f>_xlfn.XLOOKUP(relatorio[[#This Row],[Nome PJ Emitente]],Material!A:A,Material!B:B,"Medicamento")</f>
        <v>Material</v>
      </c>
      <c r="Q275">
        <f>IF(relatorio[[#This Row],[Natureza]]="Medicamento",_xlfn.XLOOKUP(relatorio[[#This Row],[EAN]],CadastroProd!U:U,CadastroProd!A:A," "),_xlfn.XLOOKUP(relatorio[[#This Row],['[Item'] Código]],CadastroProd!X:X,CadastroProd!A:A," "))</f>
        <v>3551</v>
      </c>
      <c r="R275">
        <f>IF(O275="Pendente",_xlfn.XLOOKUP(relatorio[[#This Row],[Número]],Relatório_CTE!A:A,Relatório_CTE!B:B,"Sem CTE")," ")</f>
        <v>4791</v>
      </c>
      <c r="S275" s="1">
        <f>IF(relatorio[[#This Row],[NFs Entrada - Winthor]]="Pendente",_xlfn.XLOOKUP(relatorio[[#This Row],[Número]],Relatório_CTE!A:A,Relatório_CTE!H:H,"Sem CTE")," ")</f>
        <v>45918</v>
      </c>
      <c r="T27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27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276" spans="1:21" x14ac:dyDescent="0.25">
      <c r="A276" t="s">
        <v>11</v>
      </c>
      <c r="B276" t="s">
        <v>46</v>
      </c>
      <c r="C276" t="s">
        <v>13</v>
      </c>
      <c r="D276">
        <v>509480</v>
      </c>
      <c r="E276" s="1">
        <v>45917</v>
      </c>
      <c r="F276">
        <v>19713.2</v>
      </c>
      <c r="G276" s="4" t="s">
        <v>431</v>
      </c>
      <c r="H276" t="s">
        <v>432</v>
      </c>
      <c r="I276" t="s">
        <v>433</v>
      </c>
      <c r="J276" s="1">
        <v>46824</v>
      </c>
      <c r="K276">
        <v>4</v>
      </c>
      <c r="L276" t="str">
        <f>_xlfn.XLOOKUP(relatorio[[#This Row],[Nome PJ Emitente]],De_Para!A:A,De_Para!C:C)</f>
        <v>3M</v>
      </c>
      <c r="M276" s="5" cm="1">
        <f t="array" aca="1" ref="M276" ca="1">IF(LEFT(G276&amp;"",1)="0",
IFERROR(
VALUE(MID(G276&amp;"",_xlfn.AGGREGATE(15,6,ROW(INDIRECT("1:"&amp;LEN(G276&amp;"")))/(MID(G276&amp;"",ROW(INDIRECT("1:"&amp;LEN(G276&amp;""))),1)&lt;&gt;"0"),1),999)),
MID(G276&amp;"",_xlfn.AGGREGATE(15,6,ROW(INDIRECT("1:"&amp;LEN(G276&amp;"")))/(MID(G276&amp;"",ROW(INDIRECT("1:"&amp;LEN(G276&amp;""))),1)&lt;&gt;"0"),1),999)
),
IFERROR(VALUE(G276),G276))</f>
        <v>707387808211</v>
      </c>
      <c r="N276" t="str">
        <f>TEXT(relatorio[[#This Row],[Data Emissão]],"mmm")</f>
        <v>set</v>
      </c>
      <c r="O276" t="str">
        <f>_xlfn.XLOOKUP(relatorio[[#This Row],[Número]],relatorio_Entrada_NF!A:A,relatorio_Entrada_NF!A:A,"Pendente")</f>
        <v>Pendente</v>
      </c>
      <c r="P276" t="str">
        <f>_xlfn.XLOOKUP(relatorio[[#This Row],[Nome PJ Emitente]],Material!A:A,Material!B:B,"Medicamento")</f>
        <v>Material</v>
      </c>
      <c r="Q276">
        <f>IF(relatorio[[#This Row],[Natureza]]="Medicamento",_xlfn.XLOOKUP(relatorio[[#This Row],[EAN]],CadastroProd!U:U,CadastroProd!A:A," "),_xlfn.XLOOKUP(relatorio[[#This Row],['[Item'] Código]],CadastroProd!X:X,CadastroProd!A:A," "))</f>
        <v>3286</v>
      </c>
      <c r="R276">
        <f>IF(O276="Pendente",_xlfn.XLOOKUP(relatorio[[#This Row],[Número]],Relatório_CTE!A:A,Relatório_CTE!B:B,"Sem CTE")," ")</f>
        <v>4791</v>
      </c>
      <c r="S276" s="1">
        <f>IF(relatorio[[#This Row],[NFs Entrada - Winthor]]="Pendente",_xlfn.XLOOKUP(relatorio[[#This Row],[Número]],Relatório_CTE!A:A,Relatório_CTE!H:H,"Sem CTE")," ")</f>
        <v>45918</v>
      </c>
      <c r="T27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27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277" spans="1:21" x14ac:dyDescent="0.25">
      <c r="A277" t="s">
        <v>11</v>
      </c>
      <c r="B277" t="s">
        <v>46</v>
      </c>
      <c r="C277" t="s">
        <v>13</v>
      </c>
      <c r="D277">
        <v>509480</v>
      </c>
      <c r="E277" s="1">
        <v>45917</v>
      </c>
      <c r="F277">
        <v>19713.2</v>
      </c>
      <c r="G277" s="4" t="s">
        <v>400</v>
      </c>
      <c r="H277" t="s">
        <v>401</v>
      </c>
      <c r="I277" t="s">
        <v>402</v>
      </c>
      <c r="J277" s="1">
        <v>46839</v>
      </c>
      <c r="K277">
        <v>4</v>
      </c>
      <c r="L277" t="str">
        <f>_xlfn.XLOOKUP(relatorio[[#This Row],[Nome PJ Emitente]],De_Para!A:A,De_Para!C:C)</f>
        <v>3M</v>
      </c>
      <c r="M277" s="5" cm="1">
        <f t="array" aca="1" ref="M277" ca="1">IF(LEFT(G277&amp;"",1)="0",
IFERROR(
VALUE(MID(G277&amp;"",_xlfn.AGGREGATE(15,6,ROW(INDIRECT("1:"&amp;LEN(G277&amp;"")))/(MID(G277&amp;"",ROW(INDIRECT("1:"&amp;LEN(G277&amp;""))),1)&lt;&gt;"0"),1),999)),
MID(G277&amp;"",_xlfn.AGGREGATE(15,6,ROW(INDIRECT("1:"&amp;LEN(G277&amp;"")))/(MID(G277&amp;"",ROW(INDIRECT("1:"&amp;LEN(G277&amp;""))),1)&lt;&gt;"0"),1),999)
),
IFERROR(VALUE(G277),G277))</f>
        <v>707387807979</v>
      </c>
      <c r="N277" t="str">
        <f>TEXT(relatorio[[#This Row],[Data Emissão]],"mmm")</f>
        <v>set</v>
      </c>
      <c r="O277" t="str">
        <f>_xlfn.XLOOKUP(relatorio[[#This Row],[Número]],relatorio_Entrada_NF!A:A,relatorio_Entrada_NF!A:A,"Pendente")</f>
        <v>Pendente</v>
      </c>
      <c r="P277" t="str">
        <f>_xlfn.XLOOKUP(relatorio[[#This Row],[Nome PJ Emitente]],Material!A:A,Material!B:B,"Medicamento")</f>
        <v>Material</v>
      </c>
      <c r="Q277">
        <f>IF(relatorio[[#This Row],[Natureza]]="Medicamento",_xlfn.XLOOKUP(relatorio[[#This Row],[EAN]],CadastroProd!U:U,CadastroProd!A:A," "),_xlfn.XLOOKUP(relatorio[[#This Row],['[Item'] Código]],CadastroProd!X:X,CadastroProd!A:A," "))</f>
        <v>3345</v>
      </c>
      <c r="R277">
        <f>IF(O277="Pendente",_xlfn.XLOOKUP(relatorio[[#This Row],[Número]],Relatório_CTE!A:A,Relatório_CTE!B:B,"Sem CTE")," ")</f>
        <v>4791</v>
      </c>
      <c r="S277" s="1">
        <f>IF(relatorio[[#This Row],[NFs Entrada - Winthor]]="Pendente",_xlfn.XLOOKUP(relatorio[[#This Row],[Número]],Relatório_CTE!A:A,Relatório_CTE!H:H,"Sem CTE")," ")</f>
        <v>45918</v>
      </c>
      <c r="T27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45936</v>
      </c>
      <c r="U27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78" spans="1:21" x14ac:dyDescent="0.25">
      <c r="A278" t="s">
        <v>11</v>
      </c>
      <c r="B278" t="s">
        <v>46</v>
      </c>
      <c r="C278" t="s">
        <v>13</v>
      </c>
      <c r="D278">
        <v>509481</v>
      </c>
      <c r="E278" s="1">
        <v>45917</v>
      </c>
      <c r="F278">
        <v>3767.64</v>
      </c>
      <c r="G278" s="4" t="s">
        <v>343</v>
      </c>
      <c r="H278" t="s">
        <v>344</v>
      </c>
      <c r="I278" t="s">
        <v>345</v>
      </c>
      <c r="J278" s="1">
        <v>46920</v>
      </c>
      <c r="K278">
        <v>12</v>
      </c>
      <c r="L278" t="str">
        <f>_xlfn.XLOOKUP(relatorio[[#This Row],[Nome PJ Emitente]],De_Para!A:A,De_Para!C:C)</f>
        <v>3M</v>
      </c>
      <c r="M278" s="5" cm="1">
        <f t="array" aca="1" ref="M278" ca="1">IF(LEFT(G278&amp;"",1)="0",
IFERROR(
VALUE(MID(G278&amp;"",_xlfn.AGGREGATE(15,6,ROW(INDIRECT("1:"&amp;LEN(G278&amp;"")))/(MID(G278&amp;"",ROW(INDIRECT("1:"&amp;LEN(G278&amp;""))),1)&lt;&gt;"0"),1),999)),
MID(G278&amp;"",_xlfn.AGGREGATE(15,6,ROW(INDIRECT("1:"&amp;LEN(G278&amp;"")))/(MID(G278&amp;"",ROW(INDIRECT("1:"&amp;LEN(G278&amp;""))),1)&lt;&gt;"0"),1),999)
),
IFERROR(VALUE(G278),G278))</f>
        <v>7891040357789</v>
      </c>
      <c r="N278" t="str">
        <f>TEXT(relatorio[[#This Row],[Data Emissão]],"mmm")</f>
        <v>set</v>
      </c>
      <c r="O278" t="str">
        <f>_xlfn.XLOOKUP(relatorio[[#This Row],[Número]],relatorio_Entrada_NF!A:A,relatorio_Entrada_NF!A:A,"Pendente")</f>
        <v>Pendente</v>
      </c>
      <c r="P278" t="str">
        <f>_xlfn.XLOOKUP(relatorio[[#This Row],[Nome PJ Emitente]],Material!A:A,Material!B:B,"Medicamento")</f>
        <v>Material</v>
      </c>
      <c r="Q278">
        <f>IF(relatorio[[#This Row],[Natureza]]="Medicamento",_xlfn.XLOOKUP(relatorio[[#This Row],[EAN]],CadastroProd!U:U,CadastroProd!A:A," "),_xlfn.XLOOKUP(relatorio[[#This Row],['[Item'] Código]],CadastroProd!X:X,CadastroProd!A:A," "))</f>
        <v>3547</v>
      </c>
      <c r="R278">
        <f>IF(O278="Pendente",_xlfn.XLOOKUP(relatorio[[#This Row],[Número]],Relatório_CTE!A:A,Relatório_CTE!B:B,"Sem CTE")," ")</f>
        <v>4791</v>
      </c>
      <c r="S278" s="1">
        <f>IF(relatorio[[#This Row],[NFs Entrada - Winthor]]="Pendente",_xlfn.XLOOKUP(relatorio[[#This Row],[Número]],Relatório_CTE!A:A,Relatório_CTE!H:H,"Sem CTE")," ")</f>
        <v>45918</v>
      </c>
      <c r="T27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27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279" spans="1:21" x14ac:dyDescent="0.25">
      <c r="A279" t="s">
        <v>11</v>
      </c>
      <c r="B279" t="s">
        <v>46</v>
      </c>
      <c r="C279" t="s">
        <v>13</v>
      </c>
      <c r="D279">
        <v>509482</v>
      </c>
      <c r="E279" s="1">
        <v>45917</v>
      </c>
      <c r="F279">
        <v>4009.97</v>
      </c>
      <c r="G279" s="4" t="s">
        <v>409</v>
      </c>
      <c r="H279" t="s">
        <v>410</v>
      </c>
      <c r="I279" t="s">
        <v>411</v>
      </c>
      <c r="J279" s="1">
        <v>46563</v>
      </c>
      <c r="K279">
        <v>20</v>
      </c>
      <c r="L279" t="str">
        <f>_xlfn.XLOOKUP(relatorio[[#This Row],[Nome PJ Emitente]],De_Para!A:A,De_Para!C:C)</f>
        <v>3M</v>
      </c>
      <c r="M279" s="5" cm="1">
        <f t="array" aca="1" ref="M279" ca="1">IF(LEFT(G279&amp;"",1)="0",
IFERROR(
VALUE(MID(G279&amp;"",_xlfn.AGGREGATE(15,6,ROW(INDIRECT("1:"&amp;LEN(G279&amp;"")))/(MID(G279&amp;"",ROW(INDIRECT("1:"&amp;LEN(G279&amp;""))),1)&lt;&gt;"0"),1),999)),
MID(G279&amp;"",_xlfn.AGGREGATE(15,6,ROW(INDIRECT("1:"&amp;LEN(G279&amp;"")))/(MID(G279&amp;"",ROW(INDIRECT("1:"&amp;LEN(G279&amp;""))),1)&lt;&gt;"0"),1),999)
),
IFERROR(VALUE(G279),G279))</f>
        <v>7891040010653</v>
      </c>
      <c r="N279" t="str">
        <f>TEXT(relatorio[[#This Row],[Data Emissão]],"mmm")</f>
        <v>set</v>
      </c>
      <c r="O279" t="str">
        <f>_xlfn.XLOOKUP(relatorio[[#This Row],[Número]],relatorio_Entrada_NF!A:A,relatorio_Entrada_NF!A:A,"Pendente")</f>
        <v>Pendente</v>
      </c>
      <c r="P279" t="str">
        <f>_xlfn.XLOOKUP(relatorio[[#This Row],[Nome PJ Emitente]],Material!A:A,Material!B:B,"Medicamento")</f>
        <v>Material</v>
      </c>
      <c r="Q279">
        <f>IF(relatorio[[#This Row],[Natureza]]="Medicamento",_xlfn.XLOOKUP(relatorio[[#This Row],[EAN]],CadastroProd!U:U,CadastroProd!A:A," "),_xlfn.XLOOKUP(relatorio[[#This Row],['[Item'] Código]],CadastroProd!X:X,CadastroProd!A:A," "))</f>
        <v>2180</v>
      </c>
      <c r="R279">
        <f>IF(O279="Pendente",_xlfn.XLOOKUP(relatorio[[#This Row],[Número]],Relatório_CTE!A:A,Relatório_CTE!B:B,"Sem CTE")," ")</f>
        <v>4791</v>
      </c>
      <c r="S279" s="1">
        <f>IF(relatorio[[#This Row],[NFs Entrada - Winthor]]="Pendente",_xlfn.XLOOKUP(relatorio[[#This Row],[Número]],Relatório_CTE!A:A,Relatório_CTE!H:H,"Sem CTE")," ")</f>
        <v>45918</v>
      </c>
      <c r="T27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7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80" spans="1:21" x14ac:dyDescent="0.25">
      <c r="A280" t="s">
        <v>11</v>
      </c>
      <c r="B280" t="s">
        <v>46</v>
      </c>
      <c r="C280" t="s">
        <v>13</v>
      </c>
      <c r="D280">
        <v>509482</v>
      </c>
      <c r="E280" s="1">
        <v>45917</v>
      </c>
      <c r="F280">
        <v>4009.97</v>
      </c>
      <c r="G280" s="4" t="s">
        <v>403</v>
      </c>
      <c r="H280" t="s">
        <v>404</v>
      </c>
      <c r="I280" t="s">
        <v>405</v>
      </c>
      <c r="J280" s="1">
        <v>46613</v>
      </c>
      <c r="K280">
        <v>4</v>
      </c>
      <c r="L280" t="str">
        <f>_xlfn.XLOOKUP(relatorio[[#This Row],[Nome PJ Emitente]],De_Para!A:A,De_Para!C:C)</f>
        <v>3M</v>
      </c>
      <c r="M280" s="5" cm="1">
        <f t="array" aca="1" ref="M280" ca="1">IF(LEFT(G280&amp;"",1)="0",
IFERROR(
VALUE(MID(G280&amp;"",_xlfn.AGGREGATE(15,6,ROW(INDIRECT("1:"&amp;LEN(G280&amp;"")))/(MID(G280&amp;"",ROW(INDIRECT("1:"&amp;LEN(G280&amp;""))),1)&lt;&gt;"0"),1),999)),
MID(G280&amp;"",_xlfn.AGGREGATE(15,6,ROW(INDIRECT("1:"&amp;LEN(G280&amp;"")))/(MID(G280&amp;"",ROW(INDIRECT("1:"&amp;LEN(G280&amp;""))),1)&lt;&gt;"0"),1),999)
),
IFERROR(VALUE(G280),G280))</f>
        <v>7891040166268</v>
      </c>
      <c r="N280" t="str">
        <f>TEXT(relatorio[[#This Row],[Data Emissão]],"mmm")</f>
        <v>set</v>
      </c>
      <c r="O280" t="str">
        <f>_xlfn.XLOOKUP(relatorio[[#This Row],[Número]],relatorio_Entrada_NF!A:A,relatorio_Entrada_NF!A:A,"Pendente")</f>
        <v>Pendente</v>
      </c>
      <c r="P280" t="str">
        <f>_xlfn.XLOOKUP(relatorio[[#This Row],[Nome PJ Emitente]],Material!A:A,Material!B:B,"Medicamento")</f>
        <v>Material</v>
      </c>
      <c r="Q280">
        <f>IF(relatorio[[#This Row],[Natureza]]="Medicamento",_xlfn.XLOOKUP(relatorio[[#This Row],[EAN]],CadastroProd!U:U,CadastroProd!A:A," "),_xlfn.XLOOKUP(relatorio[[#This Row],['[Item'] Código]],CadastroProd!X:X,CadastroProd!A:A," "))</f>
        <v>2221</v>
      </c>
      <c r="R280">
        <f>IF(O280="Pendente",_xlfn.XLOOKUP(relatorio[[#This Row],[Número]],Relatório_CTE!A:A,Relatório_CTE!B:B,"Sem CTE")," ")</f>
        <v>4791</v>
      </c>
      <c r="S280" s="1">
        <f>IF(relatorio[[#This Row],[NFs Entrada - Winthor]]="Pendente",_xlfn.XLOOKUP(relatorio[[#This Row],[Número]],Relatório_CTE!A:A,Relatório_CTE!H:H,"Sem CTE")," ")</f>
        <v>45918</v>
      </c>
      <c r="T28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28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81" spans="1:21" x14ac:dyDescent="0.25">
      <c r="A281" t="s">
        <v>11</v>
      </c>
      <c r="B281" t="s">
        <v>46</v>
      </c>
      <c r="C281" t="s">
        <v>13</v>
      </c>
      <c r="D281">
        <v>509482</v>
      </c>
      <c r="E281" s="1">
        <v>45917</v>
      </c>
      <c r="F281">
        <v>4009.97</v>
      </c>
      <c r="G281" s="4" t="s">
        <v>122</v>
      </c>
      <c r="H281" t="s">
        <v>412</v>
      </c>
      <c r="I281" t="s">
        <v>413</v>
      </c>
      <c r="J281" s="1"/>
      <c r="K281">
        <v>1</v>
      </c>
      <c r="L281" t="str">
        <f>_xlfn.XLOOKUP(relatorio[[#This Row],[Nome PJ Emitente]],De_Para!A:A,De_Para!C:C)</f>
        <v>3M</v>
      </c>
      <c r="M281" s="5" t="str" cm="1">
        <f t="array" aca="1" ref="M281" ca="1">IF(LEFT(G281&amp;"",1)="0",
IFERROR(
VALUE(MID(G281&amp;"",_xlfn.AGGREGATE(15,6,ROW(INDIRECT("1:"&amp;LEN(G281&amp;"")))/(MID(G281&amp;"",ROW(INDIRECT("1:"&amp;LEN(G281&amp;""))),1)&lt;&gt;"0"),1),999)),
MID(G281&amp;"",_xlfn.AGGREGATE(15,6,ROW(INDIRECT("1:"&amp;LEN(G281&amp;"")))/(MID(G281&amp;"",ROW(INDIRECT("1:"&amp;LEN(G281&amp;""))),1)&lt;&gt;"0"),1),999)
),
IFERROR(VALUE(G281),G281))</f>
        <v>SEM GTIN</v>
      </c>
      <c r="N281" t="str">
        <f>TEXT(relatorio[[#This Row],[Data Emissão]],"mmm")</f>
        <v>set</v>
      </c>
      <c r="O281" t="str">
        <f>_xlfn.XLOOKUP(relatorio[[#This Row],[Número]],relatorio_Entrada_NF!A:A,relatorio_Entrada_NF!A:A,"Pendente")</f>
        <v>Pendente</v>
      </c>
      <c r="P281" t="str">
        <f>_xlfn.XLOOKUP(relatorio[[#This Row],[Nome PJ Emitente]],Material!A:A,Material!B:B,"Medicamento")</f>
        <v>Material</v>
      </c>
      <c r="Q281">
        <f>IF(relatorio[[#This Row],[Natureza]]="Medicamento",_xlfn.XLOOKUP(relatorio[[#This Row],[EAN]],CadastroProd!U:U,CadastroProd!A:A," "),_xlfn.XLOOKUP(relatorio[[#This Row],['[Item'] Código]],CadastroProd!X:X,CadastroProd!A:A," "))</f>
        <v>2333</v>
      </c>
      <c r="R281">
        <f>IF(O281="Pendente",_xlfn.XLOOKUP(relatorio[[#This Row],[Número]],Relatório_CTE!A:A,Relatório_CTE!B:B,"Sem CTE")," ")</f>
        <v>4791</v>
      </c>
      <c r="S281" s="1">
        <f>IF(relatorio[[#This Row],[NFs Entrada - Winthor]]="Pendente",_xlfn.XLOOKUP(relatorio[[#This Row],[Número]],Relatório_CTE!A:A,Relatório_CTE!H:H,"Sem CTE")," ")</f>
        <v>45918</v>
      </c>
      <c r="T28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8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82" spans="1:21" x14ac:dyDescent="0.25">
      <c r="A282" t="s">
        <v>11</v>
      </c>
      <c r="B282" t="s">
        <v>46</v>
      </c>
      <c r="C282" t="s">
        <v>13</v>
      </c>
      <c r="D282">
        <v>509482</v>
      </c>
      <c r="E282" s="1">
        <v>45917</v>
      </c>
      <c r="F282">
        <v>4009.97</v>
      </c>
      <c r="G282" s="4" t="s">
        <v>122</v>
      </c>
      <c r="H282" t="s">
        <v>200</v>
      </c>
      <c r="I282" t="s">
        <v>201</v>
      </c>
      <c r="J282" s="1">
        <v>46936</v>
      </c>
      <c r="K282">
        <v>1</v>
      </c>
      <c r="L282" t="str">
        <f>_xlfn.XLOOKUP(relatorio[[#This Row],[Nome PJ Emitente]],De_Para!A:A,De_Para!C:C)</f>
        <v>3M</v>
      </c>
      <c r="M282" s="5" t="str" cm="1">
        <f t="array" aca="1" ref="M282" ca="1">IF(LEFT(G282&amp;"",1)="0",
IFERROR(
VALUE(MID(G282&amp;"",_xlfn.AGGREGATE(15,6,ROW(INDIRECT("1:"&amp;LEN(G282&amp;"")))/(MID(G282&amp;"",ROW(INDIRECT("1:"&amp;LEN(G282&amp;""))),1)&lt;&gt;"0"),1),999)),
MID(G282&amp;"",_xlfn.AGGREGATE(15,6,ROW(INDIRECT("1:"&amp;LEN(G282&amp;"")))/(MID(G282&amp;"",ROW(INDIRECT("1:"&amp;LEN(G282&amp;""))),1)&lt;&gt;"0"),1),999)
),
IFERROR(VALUE(G282),G282))</f>
        <v>SEM GTIN</v>
      </c>
      <c r="N282" t="str">
        <f>TEXT(relatorio[[#This Row],[Data Emissão]],"mmm")</f>
        <v>set</v>
      </c>
      <c r="O282" t="str">
        <f>_xlfn.XLOOKUP(relatorio[[#This Row],[Número]],relatorio_Entrada_NF!A:A,relatorio_Entrada_NF!A:A,"Pendente")</f>
        <v>Pendente</v>
      </c>
      <c r="P282" t="str">
        <f>_xlfn.XLOOKUP(relatorio[[#This Row],[Nome PJ Emitente]],Material!A:A,Material!B:B,"Medicamento")</f>
        <v>Material</v>
      </c>
      <c r="Q282">
        <f>IF(relatorio[[#This Row],[Natureza]]="Medicamento",_xlfn.XLOOKUP(relatorio[[#This Row],[EAN]],CadastroProd!U:U,CadastroProd!A:A," "),_xlfn.XLOOKUP(relatorio[[#This Row],['[Item'] Código]],CadastroProd!X:X,CadastroProd!A:A," "))</f>
        <v>2335</v>
      </c>
      <c r="R282">
        <f>IF(O282="Pendente",_xlfn.XLOOKUP(relatorio[[#This Row],[Número]],Relatório_CTE!A:A,Relatório_CTE!B:B,"Sem CTE")," ")</f>
        <v>4791</v>
      </c>
      <c r="S282" s="1">
        <f>IF(relatorio[[#This Row],[NFs Entrada - Winthor]]="Pendente",_xlfn.XLOOKUP(relatorio[[#This Row],[Número]],Relatório_CTE!A:A,Relatório_CTE!H:H,"Sem CTE")," ")</f>
        <v>45918</v>
      </c>
      <c r="T28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8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83" spans="1:21" x14ac:dyDescent="0.25">
      <c r="A283" t="s">
        <v>11</v>
      </c>
      <c r="B283" t="s">
        <v>46</v>
      </c>
      <c r="C283" t="s">
        <v>13</v>
      </c>
      <c r="D283">
        <v>509482</v>
      </c>
      <c r="E283" s="1">
        <v>45917</v>
      </c>
      <c r="F283">
        <v>4009.97</v>
      </c>
      <c r="G283" s="4" t="s">
        <v>122</v>
      </c>
      <c r="H283" t="s">
        <v>366</v>
      </c>
      <c r="I283" t="s">
        <v>367</v>
      </c>
      <c r="J283" s="1">
        <v>46946</v>
      </c>
      <c r="K283">
        <v>1</v>
      </c>
      <c r="L283" t="str">
        <f>_xlfn.XLOOKUP(relatorio[[#This Row],[Nome PJ Emitente]],De_Para!A:A,De_Para!C:C)</f>
        <v>3M</v>
      </c>
      <c r="M283" s="5" t="str" cm="1">
        <f t="array" aca="1" ref="M283" ca="1">IF(LEFT(G283&amp;"",1)="0",
IFERROR(
VALUE(MID(G283&amp;"",_xlfn.AGGREGATE(15,6,ROW(INDIRECT("1:"&amp;LEN(G283&amp;"")))/(MID(G283&amp;"",ROW(INDIRECT("1:"&amp;LEN(G283&amp;""))),1)&lt;&gt;"0"),1),999)),
MID(G283&amp;"",_xlfn.AGGREGATE(15,6,ROW(INDIRECT("1:"&amp;LEN(G283&amp;"")))/(MID(G283&amp;"",ROW(INDIRECT("1:"&amp;LEN(G283&amp;""))),1)&lt;&gt;"0"),1),999)
),
IFERROR(VALUE(G283),G283))</f>
        <v>SEM GTIN</v>
      </c>
      <c r="N283" t="str">
        <f>TEXT(relatorio[[#This Row],[Data Emissão]],"mmm")</f>
        <v>set</v>
      </c>
      <c r="O283" t="str">
        <f>_xlfn.XLOOKUP(relatorio[[#This Row],[Número]],relatorio_Entrada_NF!A:A,relatorio_Entrada_NF!A:A,"Pendente")</f>
        <v>Pendente</v>
      </c>
      <c r="P283" t="str">
        <f>_xlfn.XLOOKUP(relatorio[[#This Row],[Nome PJ Emitente]],Material!A:A,Material!B:B,"Medicamento")</f>
        <v>Material</v>
      </c>
      <c r="Q283">
        <f>IF(relatorio[[#This Row],[Natureza]]="Medicamento",_xlfn.XLOOKUP(relatorio[[#This Row],[EAN]],CadastroProd!U:U,CadastroProd!A:A," "),_xlfn.XLOOKUP(relatorio[[#This Row],['[Item'] Código]],CadastroProd!X:X,CadastroProd!A:A," "))</f>
        <v>2337</v>
      </c>
      <c r="R283">
        <f>IF(O283="Pendente",_xlfn.XLOOKUP(relatorio[[#This Row],[Número]],Relatório_CTE!A:A,Relatório_CTE!B:B,"Sem CTE")," ")</f>
        <v>4791</v>
      </c>
      <c r="S283" s="1">
        <f>IF(relatorio[[#This Row],[NFs Entrada - Winthor]]="Pendente",_xlfn.XLOOKUP(relatorio[[#This Row],[Número]],Relatório_CTE!A:A,Relatório_CTE!H:H,"Sem CTE")," ")</f>
        <v>45918</v>
      </c>
      <c r="T28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8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84" spans="1:21" x14ac:dyDescent="0.25">
      <c r="A284" t="s">
        <v>11</v>
      </c>
      <c r="B284" t="s">
        <v>46</v>
      </c>
      <c r="C284" t="s">
        <v>13</v>
      </c>
      <c r="D284">
        <v>509482</v>
      </c>
      <c r="E284" s="1">
        <v>45917</v>
      </c>
      <c r="F284">
        <v>4009.97</v>
      </c>
      <c r="G284" s="4" t="s">
        <v>368</v>
      </c>
      <c r="H284" t="s">
        <v>369</v>
      </c>
      <c r="I284" t="s">
        <v>370</v>
      </c>
      <c r="J284" s="1">
        <v>46910</v>
      </c>
      <c r="K284">
        <v>36</v>
      </c>
      <c r="L284" t="str">
        <f>_xlfn.XLOOKUP(relatorio[[#This Row],[Nome PJ Emitente]],De_Para!A:A,De_Para!C:C)</f>
        <v>3M</v>
      </c>
      <c r="M284" s="5" cm="1">
        <f t="array" aca="1" ref="M284" ca="1">IF(LEFT(G284&amp;"",1)="0",
IFERROR(
VALUE(MID(G284&amp;"",_xlfn.AGGREGATE(15,6,ROW(INDIRECT("1:"&amp;LEN(G284&amp;"")))/(MID(G284&amp;"",ROW(INDIRECT("1:"&amp;LEN(G284&amp;""))),1)&lt;&gt;"0"),1),999)),
MID(G284&amp;"",_xlfn.AGGREGATE(15,6,ROW(INDIRECT("1:"&amp;LEN(G284&amp;"")))/(MID(G284&amp;"",ROW(INDIRECT("1:"&amp;LEN(G284&amp;""))),1)&lt;&gt;"0"),1),999)
),
IFERROR(VALUE(G284),G284))</f>
        <v>7891040313204</v>
      </c>
      <c r="N284" t="str">
        <f>TEXT(relatorio[[#This Row],[Data Emissão]],"mmm")</f>
        <v>set</v>
      </c>
      <c r="O284" t="str">
        <f>_xlfn.XLOOKUP(relatorio[[#This Row],[Número]],relatorio_Entrada_NF!A:A,relatorio_Entrada_NF!A:A,"Pendente")</f>
        <v>Pendente</v>
      </c>
      <c r="P284" t="str">
        <f>_xlfn.XLOOKUP(relatorio[[#This Row],[Nome PJ Emitente]],Material!A:A,Material!B:B,"Medicamento")</f>
        <v>Material</v>
      </c>
      <c r="Q284">
        <f>IF(relatorio[[#This Row],[Natureza]]="Medicamento",_xlfn.XLOOKUP(relatorio[[#This Row],[EAN]],CadastroProd!U:U,CadastroProd!A:A," "),_xlfn.XLOOKUP(relatorio[[#This Row],['[Item'] Código]],CadastroProd!X:X,CadastroProd!A:A," "))</f>
        <v>2248</v>
      </c>
      <c r="R284">
        <f>IF(O284="Pendente",_xlfn.XLOOKUP(relatorio[[#This Row],[Número]],Relatório_CTE!A:A,Relatório_CTE!B:B,"Sem CTE")," ")</f>
        <v>4791</v>
      </c>
      <c r="S284" s="1">
        <f>IF(relatorio[[#This Row],[NFs Entrada - Winthor]]="Pendente",_xlfn.XLOOKUP(relatorio[[#This Row],[Número]],Relatório_CTE!A:A,Relatório_CTE!H:H,"Sem CTE")," ")</f>
        <v>45918</v>
      </c>
      <c r="T28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8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85" spans="1:21" x14ac:dyDescent="0.25">
      <c r="A285" t="s">
        <v>11</v>
      </c>
      <c r="B285" t="s">
        <v>46</v>
      </c>
      <c r="C285" t="s">
        <v>13</v>
      </c>
      <c r="D285">
        <v>509483</v>
      </c>
      <c r="E285" s="1">
        <v>45917</v>
      </c>
      <c r="F285">
        <v>12749.88</v>
      </c>
      <c r="G285" s="4" t="s">
        <v>337</v>
      </c>
      <c r="H285" t="s">
        <v>338</v>
      </c>
      <c r="I285" t="s">
        <v>339</v>
      </c>
      <c r="J285" s="1">
        <v>46630</v>
      </c>
      <c r="K285">
        <v>6</v>
      </c>
      <c r="L285" t="str">
        <f>_xlfn.XLOOKUP(relatorio[[#This Row],[Nome PJ Emitente]],De_Para!A:A,De_Para!C:C)</f>
        <v>3M</v>
      </c>
      <c r="M285" s="5" cm="1">
        <f t="array" aca="1" ref="M285" ca="1">IF(LEFT(G285&amp;"",1)="0",
IFERROR(
VALUE(MID(G285&amp;"",_xlfn.AGGREGATE(15,6,ROW(INDIRECT("1:"&amp;LEN(G285&amp;"")))/(MID(G285&amp;"",ROW(INDIRECT("1:"&amp;LEN(G285&amp;""))),1)&lt;&gt;"0"),1),999)),
MID(G285&amp;"",_xlfn.AGGREGATE(15,6,ROW(INDIRECT("1:"&amp;LEN(G285&amp;"")))/(MID(G285&amp;"",ROW(INDIRECT("1:"&amp;LEN(G285&amp;""))),1)&lt;&gt;"0"),1),999)
),
IFERROR(VALUE(G285),G285))</f>
        <v>7891040159970</v>
      </c>
      <c r="N285" t="str">
        <f>TEXT(relatorio[[#This Row],[Data Emissão]],"mmm")</f>
        <v>set</v>
      </c>
      <c r="O285" t="str">
        <f>_xlfn.XLOOKUP(relatorio[[#This Row],[Número]],relatorio_Entrada_NF!A:A,relatorio_Entrada_NF!A:A,"Pendente")</f>
        <v>Pendente</v>
      </c>
      <c r="P285" t="str">
        <f>_xlfn.XLOOKUP(relatorio[[#This Row],[Nome PJ Emitente]],Material!A:A,Material!B:B,"Medicamento")</f>
        <v>Material</v>
      </c>
      <c r="Q285">
        <f>IF(relatorio[[#This Row],[Natureza]]="Medicamento",_xlfn.XLOOKUP(relatorio[[#This Row],[EAN]],CadastroProd!U:U,CadastroProd!A:A," "),_xlfn.XLOOKUP(relatorio[[#This Row],['[Item'] Código]],CadastroProd!X:X,CadastroProd!A:A," "))</f>
        <v>2241</v>
      </c>
      <c r="R285">
        <f>IF(O285="Pendente",_xlfn.XLOOKUP(relatorio[[#This Row],[Número]],Relatório_CTE!A:A,Relatório_CTE!B:B,"Sem CTE")," ")</f>
        <v>4791</v>
      </c>
      <c r="S285" s="1">
        <f>IF(relatorio[[#This Row],[NFs Entrada - Winthor]]="Pendente",_xlfn.XLOOKUP(relatorio[[#This Row],[Número]],Relatório_CTE!A:A,Relatório_CTE!H:H,"Sem CTE")," ")</f>
        <v>45918</v>
      </c>
      <c r="T28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45928</v>
      </c>
      <c r="U28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286" spans="1:21" x14ac:dyDescent="0.25">
      <c r="A286" t="s">
        <v>11</v>
      </c>
      <c r="B286" t="s">
        <v>46</v>
      </c>
      <c r="C286" t="s">
        <v>13</v>
      </c>
      <c r="D286">
        <v>509483</v>
      </c>
      <c r="E286" s="1">
        <v>45917</v>
      </c>
      <c r="F286">
        <v>12749.88</v>
      </c>
      <c r="G286" s="4" t="s">
        <v>379</v>
      </c>
      <c r="H286" t="s">
        <v>380</v>
      </c>
      <c r="I286" t="s">
        <v>381</v>
      </c>
      <c r="J286" s="1">
        <v>46431</v>
      </c>
      <c r="K286">
        <v>12</v>
      </c>
      <c r="L286" t="str">
        <f>_xlfn.XLOOKUP(relatorio[[#This Row],[Nome PJ Emitente]],De_Para!A:A,De_Para!C:C)</f>
        <v>3M</v>
      </c>
      <c r="M286" s="5" cm="1">
        <f t="array" aca="1" ref="M286" ca="1">IF(LEFT(G286&amp;"",1)="0",
IFERROR(
VALUE(MID(G286&amp;"",_xlfn.AGGREGATE(15,6,ROW(INDIRECT("1:"&amp;LEN(G286&amp;"")))/(MID(G286&amp;"",ROW(INDIRECT("1:"&amp;LEN(G286&amp;""))),1)&lt;&gt;"0"),1),999)),
MID(G286&amp;"",_xlfn.AGGREGATE(15,6,ROW(INDIRECT("1:"&amp;LEN(G286&amp;"")))/(MID(G286&amp;"",ROW(INDIRECT("1:"&amp;LEN(G286&amp;""))),1)&lt;&gt;"0"),1),999)
),
IFERROR(VALUE(G286),G286))</f>
        <v>7891040241293</v>
      </c>
      <c r="N286" t="str">
        <f>TEXT(relatorio[[#This Row],[Data Emissão]],"mmm")</f>
        <v>set</v>
      </c>
      <c r="O286" t="str">
        <f>_xlfn.XLOOKUP(relatorio[[#This Row],[Número]],relatorio_Entrada_NF!A:A,relatorio_Entrada_NF!A:A,"Pendente")</f>
        <v>Pendente</v>
      </c>
      <c r="P286" t="str">
        <f>_xlfn.XLOOKUP(relatorio[[#This Row],[Nome PJ Emitente]],Material!A:A,Material!B:B,"Medicamento")</f>
        <v>Material</v>
      </c>
      <c r="Q286">
        <f>IF(relatorio[[#This Row],[Natureza]]="Medicamento",_xlfn.XLOOKUP(relatorio[[#This Row],[EAN]],CadastroProd!U:U,CadastroProd!A:A," "),_xlfn.XLOOKUP(relatorio[[#This Row],['[Item'] Código]],CadastroProd!X:X,CadastroProd!A:A," "))</f>
        <v>2240</v>
      </c>
      <c r="R286">
        <f>IF(O286="Pendente",_xlfn.XLOOKUP(relatorio[[#This Row],[Número]],Relatório_CTE!A:A,Relatório_CTE!B:B,"Sem CTE")," ")</f>
        <v>4791</v>
      </c>
      <c r="S286" s="1">
        <f>IF(relatorio[[#This Row],[NFs Entrada - Winthor]]="Pendente",_xlfn.XLOOKUP(relatorio[[#This Row],[Número]],Relatório_CTE!A:A,Relatório_CTE!H:H,"Sem CTE")," ")</f>
        <v>45918</v>
      </c>
      <c r="T28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28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87" spans="1:21" x14ac:dyDescent="0.25">
      <c r="A287" t="s">
        <v>11</v>
      </c>
      <c r="B287" t="s">
        <v>46</v>
      </c>
      <c r="C287" t="s">
        <v>13</v>
      </c>
      <c r="D287">
        <v>509483</v>
      </c>
      <c r="E287" s="1">
        <v>45917</v>
      </c>
      <c r="F287">
        <v>12749.88</v>
      </c>
      <c r="G287" s="4" t="s">
        <v>425</v>
      </c>
      <c r="H287" t="s">
        <v>426</v>
      </c>
      <c r="I287" t="s">
        <v>427</v>
      </c>
      <c r="J287" s="1">
        <v>46914</v>
      </c>
      <c r="K287">
        <v>24</v>
      </c>
      <c r="L287" t="str">
        <f>_xlfn.XLOOKUP(relatorio[[#This Row],[Nome PJ Emitente]],De_Para!A:A,De_Para!C:C)</f>
        <v>3M</v>
      </c>
      <c r="M287" s="5" cm="1">
        <f t="array" aca="1" ref="M287" ca="1">IF(LEFT(G287&amp;"",1)="0",
IFERROR(
VALUE(MID(G287&amp;"",_xlfn.AGGREGATE(15,6,ROW(INDIRECT("1:"&amp;LEN(G287&amp;"")))/(MID(G287&amp;"",ROW(INDIRECT("1:"&amp;LEN(G287&amp;""))),1)&lt;&gt;"0"),1),999)),
MID(G287&amp;"",_xlfn.AGGREGATE(15,6,ROW(INDIRECT("1:"&amp;LEN(G287&amp;"")))/(MID(G287&amp;"",ROW(INDIRECT("1:"&amp;LEN(G287&amp;""))),1)&lt;&gt;"0"),1),999)
),
IFERROR(VALUE(G287),G287))</f>
        <v>7891040350032</v>
      </c>
      <c r="N287" t="str">
        <f>TEXT(relatorio[[#This Row],[Data Emissão]],"mmm")</f>
        <v>set</v>
      </c>
      <c r="O287" t="str">
        <f>_xlfn.XLOOKUP(relatorio[[#This Row],[Número]],relatorio_Entrada_NF!A:A,relatorio_Entrada_NF!A:A,"Pendente")</f>
        <v>Pendente</v>
      </c>
      <c r="P287" t="str">
        <f>_xlfn.XLOOKUP(relatorio[[#This Row],[Nome PJ Emitente]],Material!A:A,Material!B:B,"Medicamento")</f>
        <v>Material</v>
      </c>
      <c r="Q287">
        <f>IF(relatorio[[#This Row],[Natureza]]="Medicamento",_xlfn.XLOOKUP(relatorio[[#This Row],[EAN]],CadastroProd!U:U,CadastroProd!A:A," "),_xlfn.XLOOKUP(relatorio[[#This Row],['[Item'] Código]],CadastroProd!X:X,CadastroProd!A:A," "))</f>
        <v>2958</v>
      </c>
      <c r="R287">
        <f>IF(O287="Pendente",_xlfn.XLOOKUP(relatorio[[#This Row],[Número]],Relatório_CTE!A:A,Relatório_CTE!B:B,"Sem CTE")," ")</f>
        <v>4791</v>
      </c>
      <c r="S287" s="1">
        <f>IF(relatorio[[#This Row],[NFs Entrada - Winthor]]="Pendente",_xlfn.XLOOKUP(relatorio[[#This Row],[Número]],Relatório_CTE!A:A,Relatório_CTE!H:H,"Sem CTE")," ")</f>
        <v>45918</v>
      </c>
      <c r="T28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8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88" spans="1:21" x14ac:dyDescent="0.25">
      <c r="A288" t="s">
        <v>11</v>
      </c>
      <c r="B288" t="s">
        <v>46</v>
      </c>
      <c r="C288" t="s">
        <v>13</v>
      </c>
      <c r="D288">
        <v>509483</v>
      </c>
      <c r="E288" s="1">
        <v>45917</v>
      </c>
      <c r="F288">
        <v>12749.88</v>
      </c>
      <c r="G288" s="4" t="s">
        <v>428</v>
      </c>
      <c r="H288" t="s">
        <v>429</v>
      </c>
      <c r="I288" t="s">
        <v>430</v>
      </c>
      <c r="J288" s="1">
        <v>46450</v>
      </c>
      <c r="K288">
        <v>4</v>
      </c>
      <c r="L288" t="str">
        <f>_xlfn.XLOOKUP(relatorio[[#This Row],[Nome PJ Emitente]],De_Para!A:A,De_Para!C:C)</f>
        <v>3M</v>
      </c>
      <c r="M288" s="5" cm="1">
        <f t="array" aca="1" ref="M288" ca="1">IF(LEFT(G288&amp;"",1)="0",
IFERROR(
VALUE(MID(G288&amp;"",_xlfn.AGGREGATE(15,6,ROW(INDIRECT("1:"&amp;LEN(G288&amp;"")))/(MID(G288&amp;"",ROW(INDIRECT("1:"&amp;LEN(G288&amp;""))),1)&lt;&gt;"0"),1),999)),
MID(G288&amp;"",_xlfn.AGGREGATE(15,6,ROW(INDIRECT("1:"&amp;LEN(G288&amp;"")))/(MID(G288&amp;"",ROW(INDIRECT("1:"&amp;LEN(G288&amp;""))),1)&lt;&gt;"0"),1),999)
),
IFERROR(VALUE(G288),G288))</f>
        <v>30707387802241</v>
      </c>
      <c r="N288" t="str">
        <f>TEXT(relatorio[[#This Row],[Data Emissão]],"mmm")</f>
        <v>set</v>
      </c>
      <c r="O288" t="str">
        <f>_xlfn.XLOOKUP(relatorio[[#This Row],[Número]],relatorio_Entrada_NF!A:A,relatorio_Entrada_NF!A:A,"Pendente")</f>
        <v>Pendente</v>
      </c>
      <c r="P288" t="str">
        <f>_xlfn.XLOOKUP(relatorio[[#This Row],[Nome PJ Emitente]],Material!A:A,Material!B:B,"Medicamento")</f>
        <v>Material</v>
      </c>
      <c r="Q288">
        <f>IF(relatorio[[#This Row],[Natureza]]="Medicamento",_xlfn.XLOOKUP(relatorio[[#This Row],[EAN]],CadastroProd!U:U,CadastroProd!A:A," "),_xlfn.XLOOKUP(relatorio[[#This Row],['[Item'] Código]],CadastroProd!X:X,CadastroProd!A:A," "))</f>
        <v>3551</v>
      </c>
      <c r="R288">
        <f>IF(O288="Pendente",_xlfn.XLOOKUP(relatorio[[#This Row],[Número]],Relatório_CTE!A:A,Relatório_CTE!B:B,"Sem CTE")," ")</f>
        <v>4791</v>
      </c>
      <c r="S288" s="1">
        <f>IF(relatorio[[#This Row],[NFs Entrada - Winthor]]="Pendente",_xlfn.XLOOKUP(relatorio[[#This Row],[Número]],Relatório_CTE!A:A,Relatório_CTE!H:H,"Sem CTE")," ")</f>
        <v>45918</v>
      </c>
      <c r="T28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28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289" spans="1:21" x14ac:dyDescent="0.25">
      <c r="A289" t="s">
        <v>11</v>
      </c>
      <c r="B289" t="s">
        <v>46</v>
      </c>
      <c r="C289" t="s">
        <v>13</v>
      </c>
      <c r="D289">
        <v>509483</v>
      </c>
      <c r="E289" s="1">
        <v>45917</v>
      </c>
      <c r="F289">
        <v>12749.88</v>
      </c>
      <c r="G289" s="4" t="s">
        <v>394</v>
      </c>
      <c r="H289" t="s">
        <v>395</v>
      </c>
      <c r="I289" t="s">
        <v>396</v>
      </c>
      <c r="J289" s="1">
        <v>46897</v>
      </c>
      <c r="K289">
        <v>4</v>
      </c>
      <c r="L289" t="str">
        <f>_xlfn.XLOOKUP(relatorio[[#This Row],[Nome PJ Emitente]],De_Para!A:A,De_Para!C:C)</f>
        <v>3M</v>
      </c>
      <c r="M289" s="5" cm="1">
        <f t="array" aca="1" ref="M289" ca="1">IF(LEFT(G289&amp;"",1)="0",
IFERROR(
VALUE(MID(G289&amp;"",_xlfn.AGGREGATE(15,6,ROW(INDIRECT("1:"&amp;LEN(G289&amp;"")))/(MID(G289&amp;"",ROW(INDIRECT("1:"&amp;LEN(G289&amp;""))),1)&lt;&gt;"0"),1),999)),
MID(G289&amp;"",_xlfn.AGGREGATE(15,6,ROW(INDIRECT("1:"&amp;LEN(G289&amp;"")))/(MID(G289&amp;"",ROW(INDIRECT("1:"&amp;LEN(G289&amp;""))),1)&lt;&gt;"0"),1),999)
),
IFERROR(VALUE(G289),G289))</f>
        <v>707387808358</v>
      </c>
      <c r="N289" t="str">
        <f>TEXT(relatorio[[#This Row],[Data Emissão]],"mmm")</f>
        <v>set</v>
      </c>
      <c r="O289" t="str">
        <f>_xlfn.XLOOKUP(relatorio[[#This Row],[Número]],relatorio_Entrada_NF!A:A,relatorio_Entrada_NF!A:A,"Pendente")</f>
        <v>Pendente</v>
      </c>
      <c r="P289" t="str">
        <f>_xlfn.XLOOKUP(relatorio[[#This Row],[Nome PJ Emitente]],Material!A:A,Material!B:B,"Medicamento")</f>
        <v>Material</v>
      </c>
      <c r="Q289">
        <f>IF(relatorio[[#This Row],[Natureza]]="Medicamento",_xlfn.XLOOKUP(relatorio[[#This Row],[EAN]],CadastroProd!U:U,CadastroProd!A:A," "),_xlfn.XLOOKUP(relatorio[[#This Row],['[Item'] Código]],CadastroProd!X:X,CadastroProd!A:A," "))</f>
        <v>3561</v>
      </c>
      <c r="R289">
        <f>IF(O289="Pendente",_xlfn.XLOOKUP(relatorio[[#This Row],[Número]],Relatório_CTE!A:A,Relatório_CTE!B:B,"Sem CTE")," ")</f>
        <v>4791</v>
      </c>
      <c r="S289" s="1">
        <f>IF(relatorio[[#This Row],[NFs Entrada - Winthor]]="Pendente",_xlfn.XLOOKUP(relatorio[[#This Row],[Número]],Relatório_CTE!A:A,Relatório_CTE!H:H,"Sem CTE")," ")</f>
        <v>45918</v>
      </c>
      <c r="T28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28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290" spans="1:21" x14ac:dyDescent="0.25">
      <c r="A290" t="s">
        <v>11</v>
      </c>
      <c r="B290" t="s">
        <v>46</v>
      </c>
      <c r="C290" t="s">
        <v>13</v>
      </c>
      <c r="D290">
        <v>509483</v>
      </c>
      <c r="E290" s="1">
        <v>45917</v>
      </c>
      <c r="F290">
        <v>12749.88</v>
      </c>
      <c r="G290" s="4" t="s">
        <v>431</v>
      </c>
      <c r="H290" t="s">
        <v>432</v>
      </c>
      <c r="I290" t="s">
        <v>433</v>
      </c>
      <c r="J290" s="1">
        <v>46824</v>
      </c>
      <c r="K290">
        <v>4</v>
      </c>
      <c r="L290" t="str">
        <f>_xlfn.XLOOKUP(relatorio[[#This Row],[Nome PJ Emitente]],De_Para!A:A,De_Para!C:C)</f>
        <v>3M</v>
      </c>
      <c r="M290" s="5" cm="1">
        <f t="array" aca="1" ref="M290" ca="1">IF(LEFT(G290&amp;"",1)="0",
IFERROR(
VALUE(MID(G290&amp;"",_xlfn.AGGREGATE(15,6,ROW(INDIRECT("1:"&amp;LEN(G290&amp;"")))/(MID(G290&amp;"",ROW(INDIRECT("1:"&amp;LEN(G290&amp;""))),1)&lt;&gt;"0"),1),999)),
MID(G290&amp;"",_xlfn.AGGREGATE(15,6,ROW(INDIRECT("1:"&amp;LEN(G290&amp;"")))/(MID(G290&amp;"",ROW(INDIRECT("1:"&amp;LEN(G290&amp;""))),1)&lt;&gt;"0"),1),999)
),
IFERROR(VALUE(G290),G290))</f>
        <v>707387808211</v>
      </c>
      <c r="N290" t="str">
        <f>TEXT(relatorio[[#This Row],[Data Emissão]],"mmm")</f>
        <v>set</v>
      </c>
      <c r="O290" t="str">
        <f>_xlfn.XLOOKUP(relatorio[[#This Row],[Número]],relatorio_Entrada_NF!A:A,relatorio_Entrada_NF!A:A,"Pendente")</f>
        <v>Pendente</v>
      </c>
      <c r="P290" t="str">
        <f>_xlfn.XLOOKUP(relatorio[[#This Row],[Nome PJ Emitente]],Material!A:A,Material!B:B,"Medicamento")</f>
        <v>Material</v>
      </c>
      <c r="Q290">
        <f>IF(relatorio[[#This Row],[Natureza]]="Medicamento",_xlfn.XLOOKUP(relatorio[[#This Row],[EAN]],CadastroProd!U:U,CadastroProd!A:A," "),_xlfn.XLOOKUP(relatorio[[#This Row],['[Item'] Código]],CadastroProd!X:X,CadastroProd!A:A," "))</f>
        <v>3286</v>
      </c>
      <c r="R290">
        <f>IF(O290="Pendente",_xlfn.XLOOKUP(relatorio[[#This Row],[Número]],Relatório_CTE!A:A,Relatório_CTE!B:B,"Sem CTE")," ")</f>
        <v>4791</v>
      </c>
      <c r="S290" s="1">
        <f>IF(relatorio[[#This Row],[NFs Entrada - Winthor]]="Pendente",_xlfn.XLOOKUP(relatorio[[#This Row],[Número]],Relatório_CTE!A:A,Relatório_CTE!H:H,"Sem CTE")," ")</f>
        <v>45918</v>
      </c>
      <c r="T29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29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291" spans="1:21" x14ac:dyDescent="0.25">
      <c r="A291" t="s">
        <v>11</v>
      </c>
      <c r="B291" t="s">
        <v>46</v>
      </c>
      <c r="C291" t="s">
        <v>13</v>
      </c>
      <c r="D291">
        <v>509483</v>
      </c>
      <c r="E291" s="1">
        <v>45917</v>
      </c>
      <c r="F291">
        <v>12749.88</v>
      </c>
      <c r="G291" s="4" t="s">
        <v>400</v>
      </c>
      <c r="H291" t="s">
        <v>401</v>
      </c>
      <c r="I291" t="s">
        <v>402</v>
      </c>
      <c r="J291" s="1">
        <v>46839</v>
      </c>
      <c r="K291">
        <v>4</v>
      </c>
      <c r="L291" t="str">
        <f>_xlfn.XLOOKUP(relatorio[[#This Row],[Nome PJ Emitente]],De_Para!A:A,De_Para!C:C)</f>
        <v>3M</v>
      </c>
      <c r="M291" s="5" cm="1">
        <f t="array" aca="1" ref="M291" ca="1">IF(LEFT(G291&amp;"",1)="0",
IFERROR(
VALUE(MID(G291&amp;"",_xlfn.AGGREGATE(15,6,ROW(INDIRECT("1:"&amp;LEN(G291&amp;"")))/(MID(G291&amp;"",ROW(INDIRECT("1:"&amp;LEN(G291&amp;""))),1)&lt;&gt;"0"),1),999)),
MID(G291&amp;"",_xlfn.AGGREGATE(15,6,ROW(INDIRECT("1:"&amp;LEN(G291&amp;"")))/(MID(G291&amp;"",ROW(INDIRECT("1:"&amp;LEN(G291&amp;""))),1)&lt;&gt;"0"),1),999)
),
IFERROR(VALUE(G291),G291))</f>
        <v>707387807979</v>
      </c>
      <c r="N291" t="str">
        <f>TEXT(relatorio[[#This Row],[Data Emissão]],"mmm")</f>
        <v>set</v>
      </c>
      <c r="O291" t="str">
        <f>_xlfn.XLOOKUP(relatorio[[#This Row],[Número]],relatorio_Entrada_NF!A:A,relatorio_Entrada_NF!A:A,"Pendente")</f>
        <v>Pendente</v>
      </c>
      <c r="P291" t="str">
        <f>_xlfn.XLOOKUP(relatorio[[#This Row],[Nome PJ Emitente]],Material!A:A,Material!B:B,"Medicamento")</f>
        <v>Material</v>
      </c>
      <c r="Q291">
        <f>IF(relatorio[[#This Row],[Natureza]]="Medicamento",_xlfn.XLOOKUP(relatorio[[#This Row],[EAN]],CadastroProd!U:U,CadastroProd!A:A," "),_xlfn.XLOOKUP(relatorio[[#This Row],['[Item'] Código]],CadastroProd!X:X,CadastroProd!A:A," "))</f>
        <v>3345</v>
      </c>
      <c r="R291">
        <f>IF(O291="Pendente",_xlfn.XLOOKUP(relatorio[[#This Row],[Número]],Relatório_CTE!A:A,Relatório_CTE!B:B,"Sem CTE")," ")</f>
        <v>4791</v>
      </c>
      <c r="S291" s="1">
        <f>IF(relatorio[[#This Row],[NFs Entrada - Winthor]]="Pendente",_xlfn.XLOOKUP(relatorio[[#This Row],[Número]],Relatório_CTE!A:A,Relatório_CTE!H:H,"Sem CTE")," ")</f>
        <v>45918</v>
      </c>
      <c r="T29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45936</v>
      </c>
      <c r="U29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92" spans="1:21" x14ac:dyDescent="0.25">
      <c r="A292" t="s">
        <v>11</v>
      </c>
      <c r="B292" t="s">
        <v>46</v>
      </c>
      <c r="C292" t="s">
        <v>13</v>
      </c>
      <c r="D292">
        <v>509483</v>
      </c>
      <c r="E292" s="1">
        <v>45917</v>
      </c>
      <c r="F292">
        <v>12749.88</v>
      </c>
      <c r="G292" s="4" t="s">
        <v>343</v>
      </c>
      <c r="H292" t="s">
        <v>344</v>
      </c>
      <c r="I292" t="s">
        <v>345</v>
      </c>
      <c r="J292" s="1">
        <v>46920</v>
      </c>
      <c r="K292">
        <v>4</v>
      </c>
      <c r="L292" t="str">
        <f>_xlfn.XLOOKUP(relatorio[[#This Row],[Nome PJ Emitente]],De_Para!A:A,De_Para!C:C)</f>
        <v>3M</v>
      </c>
      <c r="M292" s="5" cm="1">
        <f t="array" aca="1" ref="M292" ca="1">IF(LEFT(G292&amp;"",1)="0",
IFERROR(
VALUE(MID(G292&amp;"",_xlfn.AGGREGATE(15,6,ROW(INDIRECT("1:"&amp;LEN(G292&amp;"")))/(MID(G292&amp;"",ROW(INDIRECT("1:"&amp;LEN(G292&amp;""))),1)&lt;&gt;"0"),1),999)),
MID(G292&amp;"",_xlfn.AGGREGATE(15,6,ROW(INDIRECT("1:"&amp;LEN(G292&amp;"")))/(MID(G292&amp;"",ROW(INDIRECT("1:"&amp;LEN(G292&amp;""))),1)&lt;&gt;"0"),1),999)
),
IFERROR(VALUE(G292),G292))</f>
        <v>7891040357789</v>
      </c>
      <c r="N292" t="str">
        <f>TEXT(relatorio[[#This Row],[Data Emissão]],"mmm")</f>
        <v>set</v>
      </c>
      <c r="O292" t="str">
        <f>_xlfn.XLOOKUP(relatorio[[#This Row],[Número]],relatorio_Entrada_NF!A:A,relatorio_Entrada_NF!A:A,"Pendente")</f>
        <v>Pendente</v>
      </c>
      <c r="P292" t="str">
        <f>_xlfn.XLOOKUP(relatorio[[#This Row],[Nome PJ Emitente]],Material!A:A,Material!B:B,"Medicamento")</f>
        <v>Material</v>
      </c>
      <c r="Q292">
        <f>IF(relatorio[[#This Row],[Natureza]]="Medicamento",_xlfn.XLOOKUP(relatorio[[#This Row],[EAN]],CadastroProd!U:U,CadastroProd!A:A," "),_xlfn.XLOOKUP(relatorio[[#This Row],['[Item'] Código]],CadastroProd!X:X,CadastroProd!A:A," "))</f>
        <v>3547</v>
      </c>
      <c r="R292">
        <f>IF(O292="Pendente",_xlfn.XLOOKUP(relatorio[[#This Row],[Número]],Relatório_CTE!A:A,Relatório_CTE!B:B,"Sem CTE")," ")</f>
        <v>4791</v>
      </c>
      <c r="S292" s="1">
        <f>IF(relatorio[[#This Row],[NFs Entrada - Winthor]]="Pendente",_xlfn.XLOOKUP(relatorio[[#This Row],[Número]],Relatório_CTE!A:A,Relatório_CTE!H:H,"Sem CTE")," ")</f>
        <v>45918</v>
      </c>
      <c r="T29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29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293" spans="1:21" x14ac:dyDescent="0.25">
      <c r="A293" t="s">
        <v>11</v>
      </c>
      <c r="B293" t="s">
        <v>46</v>
      </c>
      <c r="C293" t="s">
        <v>13</v>
      </c>
      <c r="D293">
        <v>509484</v>
      </c>
      <c r="E293" s="1">
        <v>45917</v>
      </c>
      <c r="F293">
        <v>2218.2399999999998</v>
      </c>
      <c r="G293" s="4" t="s">
        <v>340</v>
      </c>
      <c r="H293" t="s">
        <v>341</v>
      </c>
      <c r="I293" t="s">
        <v>342</v>
      </c>
      <c r="J293" s="1">
        <v>46234</v>
      </c>
      <c r="K293">
        <v>4</v>
      </c>
      <c r="L293" t="str">
        <f>_xlfn.XLOOKUP(relatorio[[#This Row],[Nome PJ Emitente]],De_Para!A:A,De_Para!C:C)</f>
        <v>3M</v>
      </c>
      <c r="M293" s="5" cm="1">
        <f t="array" aca="1" ref="M293" ca="1">IF(LEFT(G293&amp;"",1)="0",
IFERROR(
VALUE(MID(G293&amp;"",_xlfn.AGGREGATE(15,6,ROW(INDIRECT("1:"&amp;LEN(G293&amp;"")))/(MID(G293&amp;"",ROW(INDIRECT("1:"&amp;LEN(G293&amp;""))),1)&lt;&gt;"0"),1),999)),
MID(G293&amp;"",_xlfn.AGGREGATE(15,6,ROW(INDIRECT("1:"&amp;LEN(G293&amp;"")))/(MID(G293&amp;"",ROW(INDIRECT("1:"&amp;LEN(G293&amp;""))),1)&lt;&gt;"0"),1),999)
),
IFERROR(VALUE(G293),G293))</f>
        <v>707387792374</v>
      </c>
      <c r="N293" t="str">
        <f>TEXT(relatorio[[#This Row],[Data Emissão]],"mmm")</f>
        <v>set</v>
      </c>
      <c r="O293" t="str">
        <f>_xlfn.XLOOKUP(relatorio[[#This Row],[Número]],relatorio_Entrada_NF!A:A,relatorio_Entrada_NF!A:A,"Pendente")</f>
        <v>Pendente</v>
      </c>
      <c r="P293" t="str">
        <f>_xlfn.XLOOKUP(relatorio[[#This Row],[Nome PJ Emitente]],Material!A:A,Material!B:B,"Medicamento")</f>
        <v>Material</v>
      </c>
      <c r="Q293">
        <f>IF(relatorio[[#This Row],[Natureza]]="Medicamento",_xlfn.XLOOKUP(relatorio[[#This Row],[EAN]],CadastroProd!U:U,CadastroProd!A:A," "),_xlfn.XLOOKUP(relatorio[[#This Row],['[Item'] Código]],CadastroProd!X:X,CadastroProd!A:A," "))</f>
        <v>3399</v>
      </c>
      <c r="R293">
        <f>IF(O293="Pendente",_xlfn.XLOOKUP(relatorio[[#This Row],[Número]],Relatório_CTE!A:A,Relatório_CTE!B:B,"Sem CTE")," ")</f>
        <v>4791</v>
      </c>
      <c r="S293" s="1">
        <f>IF(relatorio[[#This Row],[NFs Entrada - Winthor]]="Pendente",_xlfn.XLOOKUP(relatorio[[#This Row],[Número]],Relatório_CTE!A:A,Relatório_CTE!H:H,"Sem CTE")," ")</f>
        <v>45918</v>
      </c>
      <c r="T293" s="1" t="e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29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294" spans="1:21" x14ac:dyDescent="0.25">
      <c r="A294" t="s">
        <v>11</v>
      </c>
      <c r="B294" t="s">
        <v>46</v>
      </c>
      <c r="C294" t="s">
        <v>13</v>
      </c>
      <c r="D294">
        <v>509485</v>
      </c>
      <c r="E294" s="1">
        <v>45917</v>
      </c>
      <c r="F294">
        <v>9201.19</v>
      </c>
      <c r="G294" s="4" t="s">
        <v>352</v>
      </c>
      <c r="H294" t="s">
        <v>353</v>
      </c>
      <c r="I294" t="s">
        <v>354</v>
      </c>
      <c r="J294" s="1">
        <v>46466</v>
      </c>
      <c r="K294">
        <v>320</v>
      </c>
      <c r="L294" t="str">
        <f>_xlfn.XLOOKUP(relatorio[[#This Row],[Nome PJ Emitente]],De_Para!A:A,De_Para!C:C)</f>
        <v>3M</v>
      </c>
      <c r="M294" s="5" cm="1">
        <f t="array" aca="1" ref="M294" ca="1">IF(LEFT(G294&amp;"",1)="0",
IFERROR(
VALUE(MID(G294&amp;"",_xlfn.AGGREGATE(15,6,ROW(INDIRECT("1:"&amp;LEN(G294&amp;"")))/(MID(G294&amp;"",ROW(INDIRECT("1:"&amp;LEN(G294&amp;""))),1)&lt;&gt;"0"),1),999)),
MID(G294&amp;"",_xlfn.AGGREGATE(15,6,ROW(INDIRECT("1:"&amp;LEN(G294&amp;"")))/(MID(G294&amp;"",ROW(INDIRECT("1:"&amp;LEN(G294&amp;""))),1)&lt;&gt;"0"),1),999)
),
IFERROR(VALUE(G294),G294))</f>
        <v>7891040010738</v>
      </c>
      <c r="N294" t="str">
        <f>TEXT(relatorio[[#This Row],[Data Emissão]],"mmm")</f>
        <v>set</v>
      </c>
      <c r="O294" t="str">
        <f>_xlfn.XLOOKUP(relatorio[[#This Row],[Número]],relatorio_Entrada_NF!A:A,relatorio_Entrada_NF!A:A,"Pendente")</f>
        <v>Pendente</v>
      </c>
      <c r="P294" t="str">
        <f>_xlfn.XLOOKUP(relatorio[[#This Row],[Nome PJ Emitente]],Material!A:A,Material!B:B,"Medicamento")</f>
        <v>Material</v>
      </c>
      <c r="Q294">
        <f>IF(relatorio[[#This Row],[Natureza]]="Medicamento",_xlfn.XLOOKUP(relatorio[[#This Row],[EAN]],CadastroProd!U:U,CadastroProd!A:A," "),_xlfn.XLOOKUP(relatorio[[#This Row],['[Item'] Código]],CadastroProd!X:X,CadastroProd!A:A," "))</f>
        <v>2174</v>
      </c>
      <c r="R294">
        <f>IF(O294="Pendente",_xlfn.XLOOKUP(relatorio[[#This Row],[Número]],Relatório_CTE!A:A,Relatório_CTE!B:B,"Sem CTE")," ")</f>
        <v>4791</v>
      </c>
      <c r="S294" s="1">
        <f>IF(relatorio[[#This Row],[NFs Entrada - Winthor]]="Pendente",_xlfn.XLOOKUP(relatorio[[#This Row],[Número]],Relatório_CTE!A:A,Relatório_CTE!H:H,"Sem CTE")," ")</f>
        <v>45918</v>
      </c>
      <c r="T29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45930</v>
      </c>
      <c r="U29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45930</v>
      </c>
    </row>
    <row r="295" spans="1:21" x14ac:dyDescent="0.25">
      <c r="A295" t="s">
        <v>11</v>
      </c>
      <c r="B295" t="s">
        <v>46</v>
      </c>
      <c r="C295" t="s">
        <v>13</v>
      </c>
      <c r="D295">
        <v>509485</v>
      </c>
      <c r="E295" s="1">
        <v>45917</v>
      </c>
      <c r="F295">
        <v>9201.19</v>
      </c>
      <c r="G295" s="4" t="s">
        <v>355</v>
      </c>
      <c r="H295" t="s">
        <v>356</v>
      </c>
      <c r="I295" t="s">
        <v>357</v>
      </c>
      <c r="J295" s="1">
        <v>46579</v>
      </c>
      <c r="K295">
        <v>760</v>
      </c>
      <c r="L295" t="str">
        <f>_xlfn.XLOOKUP(relatorio[[#This Row],[Nome PJ Emitente]],De_Para!A:A,De_Para!C:C)</f>
        <v>3M</v>
      </c>
      <c r="M295" s="5" cm="1">
        <f t="array" aca="1" ref="M295" ca="1">IF(LEFT(G295&amp;"",1)="0",
IFERROR(
VALUE(MID(G295&amp;"",_xlfn.AGGREGATE(15,6,ROW(INDIRECT("1:"&amp;LEN(G295&amp;"")))/(MID(G295&amp;"",ROW(INDIRECT("1:"&amp;LEN(G295&amp;""))),1)&lt;&gt;"0"),1),999)),
MID(G295&amp;"",_xlfn.AGGREGATE(15,6,ROW(INDIRECT("1:"&amp;LEN(G295&amp;"")))/(MID(G295&amp;"",ROW(INDIRECT("1:"&amp;LEN(G295&amp;""))),1)&lt;&gt;"0"),1),999)
),
IFERROR(VALUE(G295),G295))</f>
        <v>7891040010745</v>
      </c>
      <c r="N295" t="str">
        <f>TEXT(relatorio[[#This Row],[Data Emissão]],"mmm")</f>
        <v>set</v>
      </c>
      <c r="O295" t="str">
        <f>_xlfn.XLOOKUP(relatorio[[#This Row],[Número]],relatorio_Entrada_NF!A:A,relatorio_Entrada_NF!A:A,"Pendente")</f>
        <v>Pendente</v>
      </c>
      <c r="P295" t="str">
        <f>_xlfn.XLOOKUP(relatorio[[#This Row],[Nome PJ Emitente]],Material!A:A,Material!B:B,"Medicamento")</f>
        <v>Material</v>
      </c>
      <c r="Q295">
        <f>IF(relatorio[[#This Row],[Natureza]]="Medicamento",_xlfn.XLOOKUP(relatorio[[#This Row],[EAN]],CadastroProd!U:U,CadastroProd!A:A," "),_xlfn.XLOOKUP(relatorio[[#This Row],['[Item'] Código]],CadastroProd!X:X,CadastroProd!A:A," "))</f>
        <v>2175</v>
      </c>
      <c r="R295">
        <f>IF(O295="Pendente",_xlfn.XLOOKUP(relatorio[[#This Row],[Número]],Relatório_CTE!A:A,Relatório_CTE!B:B,"Sem CTE")," ")</f>
        <v>4791</v>
      </c>
      <c r="S295" s="1">
        <f>IF(relatorio[[#This Row],[NFs Entrada - Winthor]]="Pendente",_xlfn.XLOOKUP(relatorio[[#This Row],[Número]],Relatório_CTE!A:A,Relatório_CTE!H:H,"Sem CTE")," ")</f>
        <v>45918</v>
      </c>
      <c r="T29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9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96" spans="1:21" x14ac:dyDescent="0.25">
      <c r="A296" t="s">
        <v>11</v>
      </c>
      <c r="B296" t="s">
        <v>46</v>
      </c>
      <c r="C296" t="s">
        <v>13</v>
      </c>
      <c r="D296">
        <v>509485</v>
      </c>
      <c r="E296" s="1">
        <v>45917</v>
      </c>
      <c r="F296">
        <v>9201.19</v>
      </c>
      <c r="G296" s="4" t="s">
        <v>406</v>
      </c>
      <c r="H296" t="s">
        <v>407</v>
      </c>
      <c r="I296" t="s">
        <v>408</v>
      </c>
      <c r="J296" s="1">
        <v>46942</v>
      </c>
      <c r="K296">
        <v>18</v>
      </c>
      <c r="L296" t="str">
        <f>_xlfn.XLOOKUP(relatorio[[#This Row],[Nome PJ Emitente]],De_Para!A:A,De_Para!C:C)</f>
        <v>3M</v>
      </c>
      <c r="M296" s="5" cm="1">
        <f t="array" aca="1" ref="M296" ca="1">IF(LEFT(G296&amp;"",1)="0",
IFERROR(
VALUE(MID(G296&amp;"",_xlfn.AGGREGATE(15,6,ROW(INDIRECT("1:"&amp;LEN(G296&amp;"")))/(MID(G296&amp;"",ROW(INDIRECT("1:"&amp;LEN(G296&amp;""))),1)&lt;&gt;"0"),1),999)),
MID(G296&amp;"",_xlfn.AGGREGATE(15,6,ROW(INDIRECT("1:"&amp;LEN(G296&amp;"")))/(MID(G296&amp;"",ROW(INDIRECT("1:"&amp;LEN(G296&amp;""))),1)&lt;&gt;"0"),1),999)
),
IFERROR(VALUE(G296),G296))</f>
        <v>7891040313235</v>
      </c>
      <c r="N296" t="str">
        <f>TEXT(relatorio[[#This Row],[Data Emissão]],"mmm")</f>
        <v>set</v>
      </c>
      <c r="O296" t="str">
        <f>_xlfn.XLOOKUP(relatorio[[#This Row],[Número]],relatorio_Entrada_NF!A:A,relatorio_Entrada_NF!A:A,"Pendente")</f>
        <v>Pendente</v>
      </c>
      <c r="P296" t="str">
        <f>_xlfn.XLOOKUP(relatorio[[#This Row],[Nome PJ Emitente]],Material!A:A,Material!B:B,"Medicamento")</f>
        <v>Material</v>
      </c>
      <c r="Q296">
        <f>IF(relatorio[[#This Row],[Natureza]]="Medicamento",_xlfn.XLOOKUP(relatorio[[#This Row],[EAN]],CadastroProd!U:U,CadastroProd!A:A," "),_xlfn.XLOOKUP(relatorio[[#This Row],['[Item'] Código]],CadastroProd!X:X,CadastroProd!A:A," "))</f>
        <v>2250</v>
      </c>
      <c r="R296">
        <f>IF(O296="Pendente",_xlfn.XLOOKUP(relatorio[[#This Row],[Número]],Relatório_CTE!A:A,Relatório_CTE!B:B,"Sem CTE")," ")</f>
        <v>4791</v>
      </c>
      <c r="S296" s="1">
        <f>IF(relatorio[[#This Row],[NFs Entrada - Winthor]]="Pendente",_xlfn.XLOOKUP(relatorio[[#This Row],[Número]],Relatório_CTE!A:A,Relatório_CTE!H:H,"Sem CTE")," ")</f>
        <v>45918</v>
      </c>
      <c r="T29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29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297" spans="1:21" x14ac:dyDescent="0.25">
      <c r="A297" t="s">
        <v>11</v>
      </c>
      <c r="B297" t="s">
        <v>46</v>
      </c>
      <c r="C297" t="s">
        <v>13</v>
      </c>
      <c r="D297">
        <v>509485</v>
      </c>
      <c r="E297" s="1">
        <v>45917</v>
      </c>
      <c r="F297">
        <v>9201.19</v>
      </c>
      <c r="G297" s="4" t="s">
        <v>122</v>
      </c>
      <c r="H297" t="s">
        <v>366</v>
      </c>
      <c r="I297" t="s">
        <v>367</v>
      </c>
      <c r="J297" s="1">
        <v>46946</v>
      </c>
      <c r="K297">
        <v>1</v>
      </c>
      <c r="L297" t="str">
        <f>_xlfn.XLOOKUP(relatorio[[#This Row],[Nome PJ Emitente]],De_Para!A:A,De_Para!C:C)</f>
        <v>3M</v>
      </c>
      <c r="M297" s="5" t="str" cm="1">
        <f t="array" aca="1" ref="M297" ca="1">IF(LEFT(G297&amp;"",1)="0",
IFERROR(
VALUE(MID(G297&amp;"",_xlfn.AGGREGATE(15,6,ROW(INDIRECT("1:"&amp;LEN(G297&amp;"")))/(MID(G297&amp;"",ROW(INDIRECT("1:"&amp;LEN(G297&amp;""))),1)&lt;&gt;"0"),1),999)),
MID(G297&amp;"",_xlfn.AGGREGATE(15,6,ROW(INDIRECT("1:"&amp;LEN(G297&amp;"")))/(MID(G297&amp;"",ROW(INDIRECT("1:"&amp;LEN(G297&amp;""))),1)&lt;&gt;"0"),1),999)
),
IFERROR(VALUE(G297),G297))</f>
        <v>SEM GTIN</v>
      </c>
      <c r="N297" t="str">
        <f>TEXT(relatorio[[#This Row],[Data Emissão]],"mmm")</f>
        <v>set</v>
      </c>
      <c r="O297" t="str">
        <f>_xlfn.XLOOKUP(relatorio[[#This Row],[Número]],relatorio_Entrada_NF!A:A,relatorio_Entrada_NF!A:A,"Pendente")</f>
        <v>Pendente</v>
      </c>
      <c r="P297" t="str">
        <f>_xlfn.XLOOKUP(relatorio[[#This Row],[Nome PJ Emitente]],Material!A:A,Material!B:B,"Medicamento")</f>
        <v>Material</v>
      </c>
      <c r="Q297">
        <f>IF(relatorio[[#This Row],[Natureza]]="Medicamento",_xlfn.XLOOKUP(relatorio[[#This Row],[EAN]],CadastroProd!U:U,CadastroProd!A:A," "),_xlfn.XLOOKUP(relatorio[[#This Row],['[Item'] Código]],CadastroProd!X:X,CadastroProd!A:A," "))</f>
        <v>2337</v>
      </c>
      <c r="R297">
        <f>IF(O297="Pendente",_xlfn.XLOOKUP(relatorio[[#This Row],[Número]],Relatório_CTE!A:A,Relatório_CTE!B:B,"Sem CTE")," ")</f>
        <v>4791</v>
      </c>
      <c r="S297" s="1">
        <f>IF(relatorio[[#This Row],[NFs Entrada - Winthor]]="Pendente",_xlfn.XLOOKUP(relatorio[[#This Row],[Número]],Relatório_CTE!A:A,Relatório_CTE!H:H,"Sem CTE")," ")</f>
        <v>45918</v>
      </c>
      <c r="T29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29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298" spans="1:21" x14ac:dyDescent="0.25">
      <c r="A298" t="s">
        <v>11</v>
      </c>
      <c r="B298" t="s">
        <v>46</v>
      </c>
      <c r="C298" t="s">
        <v>13</v>
      </c>
      <c r="D298">
        <v>509486</v>
      </c>
      <c r="E298" s="1">
        <v>45917</v>
      </c>
      <c r="F298">
        <v>23517.14</v>
      </c>
      <c r="G298" s="4" t="s">
        <v>379</v>
      </c>
      <c r="H298" t="s">
        <v>380</v>
      </c>
      <c r="I298" t="s">
        <v>381</v>
      </c>
      <c r="J298" s="1">
        <v>46431</v>
      </c>
      <c r="K298">
        <v>12</v>
      </c>
      <c r="L298" t="str">
        <f>_xlfn.XLOOKUP(relatorio[[#This Row],[Nome PJ Emitente]],De_Para!A:A,De_Para!C:C)</f>
        <v>3M</v>
      </c>
      <c r="M298" s="5" cm="1">
        <f t="array" aca="1" ref="M298" ca="1">IF(LEFT(G298&amp;"",1)="0",
IFERROR(
VALUE(MID(G298&amp;"",_xlfn.AGGREGATE(15,6,ROW(INDIRECT("1:"&amp;LEN(G298&amp;"")))/(MID(G298&amp;"",ROW(INDIRECT("1:"&amp;LEN(G298&amp;""))),1)&lt;&gt;"0"),1),999)),
MID(G298&amp;"",_xlfn.AGGREGATE(15,6,ROW(INDIRECT("1:"&amp;LEN(G298&amp;"")))/(MID(G298&amp;"",ROW(INDIRECT("1:"&amp;LEN(G298&amp;""))),1)&lt;&gt;"0"),1),999)
),
IFERROR(VALUE(G298),G298))</f>
        <v>7891040241293</v>
      </c>
      <c r="N298" t="str">
        <f>TEXT(relatorio[[#This Row],[Data Emissão]],"mmm")</f>
        <v>set</v>
      </c>
      <c r="O298" t="str">
        <f>_xlfn.XLOOKUP(relatorio[[#This Row],[Número]],relatorio_Entrada_NF!A:A,relatorio_Entrada_NF!A:A,"Pendente")</f>
        <v>Pendente</v>
      </c>
      <c r="P298" t="str">
        <f>_xlfn.XLOOKUP(relatorio[[#This Row],[Nome PJ Emitente]],Material!A:A,Material!B:B,"Medicamento")</f>
        <v>Material</v>
      </c>
      <c r="Q298">
        <f>IF(relatorio[[#This Row],[Natureza]]="Medicamento",_xlfn.XLOOKUP(relatorio[[#This Row],[EAN]],CadastroProd!U:U,CadastroProd!A:A," "),_xlfn.XLOOKUP(relatorio[[#This Row],['[Item'] Código]],CadastroProd!X:X,CadastroProd!A:A," "))</f>
        <v>2240</v>
      </c>
      <c r="R298">
        <f>IF(O298="Pendente",_xlfn.XLOOKUP(relatorio[[#This Row],[Número]],Relatório_CTE!A:A,Relatório_CTE!B:B,"Sem CTE")," ")</f>
        <v>4791</v>
      </c>
      <c r="S298" s="1">
        <f>IF(relatorio[[#This Row],[NFs Entrada - Winthor]]="Pendente",_xlfn.XLOOKUP(relatorio[[#This Row],[Número]],Relatório_CTE!A:A,Relatório_CTE!H:H,"Sem CTE")," ")</f>
        <v>45918</v>
      </c>
      <c r="T29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29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299" spans="1:21" x14ac:dyDescent="0.25">
      <c r="A299" t="s">
        <v>11</v>
      </c>
      <c r="B299" t="s">
        <v>46</v>
      </c>
      <c r="C299" t="s">
        <v>13</v>
      </c>
      <c r="D299">
        <v>509486</v>
      </c>
      <c r="E299" s="1">
        <v>45917</v>
      </c>
      <c r="F299">
        <v>23517.14</v>
      </c>
      <c r="G299" s="4" t="s">
        <v>374</v>
      </c>
      <c r="H299" t="s">
        <v>375</v>
      </c>
      <c r="I299" t="s">
        <v>376</v>
      </c>
      <c r="J299" s="1">
        <v>46572</v>
      </c>
      <c r="K299">
        <v>380</v>
      </c>
      <c r="L299" t="str">
        <f>_xlfn.XLOOKUP(relatorio[[#This Row],[Nome PJ Emitente]],De_Para!A:A,De_Para!C:C)</f>
        <v>3M</v>
      </c>
      <c r="M299" s="5" cm="1">
        <f t="array" aca="1" ref="M299" ca="1">IF(LEFT(G299&amp;"",1)="0",
IFERROR(
VALUE(MID(G299&amp;"",_xlfn.AGGREGATE(15,6,ROW(INDIRECT("1:"&amp;LEN(G299&amp;"")))/(MID(G299&amp;"",ROW(INDIRECT("1:"&amp;LEN(G299&amp;""))),1)&lt;&gt;"0"),1),999)),
MID(G299&amp;"",_xlfn.AGGREGATE(15,6,ROW(INDIRECT("1:"&amp;LEN(G299&amp;"")))/(MID(G299&amp;"",ROW(INDIRECT("1:"&amp;LEN(G299&amp;""))),1)&lt;&gt;"0"),1),999)
),
IFERROR(VALUE(G299),G299))</f>
        <v>7891040146468</v>
      </c>
      <c r="N299" t="str">
        <f>TEXT(relatorio[[#This Row],[Data Emissão]],"mmm")</f>
        <v>set</v>
      </c>
      <c r="O299" t="str">
        <f>_xlfn.XLOOKUP(relatorio[[#This Row],[Número]],relatorio_Entrada_NF!A:A,relatorio_Entrada_NF!A:A,"Pendente")</f>
        <v>Pendente</v>
      </c>
      <c r="P299" t="str">
        <f>_xlfn.XLOOKUP(relatorio[[#This Row],[Nome PJ Emitente]],Material!A:A,Material!B:B,"Medicamento")</f>
        <v>Material</v>
      </c>
      <c r="Q299">
        <f>IF(relatorio[[#This Row],[Natureza]]="Medicamento",_xlfn.XLOOKUP(relatorio[[#This Row],[EAN]],CadastroProd!U:U,CadastroProd!A:A," "),_xlfn.XLOOKUP(relatorio[[#This Row],['[Item'] Código]],CadastroProd!X:X,CadastroProd!A:A," "))</f>
        <v>2373</v>
      </c>
      <c r="R299">
        <f>IF(O299="Pendente",_xlfn.XLOOKUP(relatorio[[#This Row],[Número]],Relatório_CTE!A:A,Relatório_CTE!B:B,"Sem CTE")," ")</f>
        <v>4791</v>
      </c>
      <c r="S299" s="1">
        <f>IF(relatorio[[#This Row],[NFs Entrada - Winthor]]="Pendente",_xlfn.XLOOKUP(relatorio[[#This Row],[Número]],Relatório_CTE!A:A,Relatório_CTE!H:H,"Sem CTE")," ")</f>
        <v>45918</v>
      </c>
      <c r="T29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29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00" spans="1:21" x14ac:dyDescent="0.25">
      <c r="A300" t="s">
        <v>11</v>
      </c>
      <c r="B300" t="s">
        <v>46</v>
      </c>
      <c r="C300" t="s">
        <v>13</v>
      </c>
      <c r="D300">
        <v>509486</v>
      </c>
      <c r="E300" s="1">
        <v>45917</v>
      </c>
      <c r="F300">
        <v>23517.14</v>
      </c>
      <c r="G300" s="4" t="s">
        <v>343</v>
      </c>
      <c r="H300" t="s">
        <v>344</v>
      </c>
      <c r="I300" t="s">
        <v>345</v>
      </c>
      <c r="J300" s="1">
        <v>46924</v>
      </c>
      <c r="K300">
        <v>36</v>
      </c>
      <c r="L300" t="str">
        <f>_xlfn.XLOOKUP(relatorio[[#This Row],[Nome PJ Emitente]],De_Para!A:A,De_Para!C:C)</f>
        <v>3M</v>
      </c>
      <c r="M300" s="5" cm="1">
        <f t="array" aca="1" ref="M300" ca="1">IF(LEFT(G300&amp;"",1)="0",
IFERROR(
VALUE(MID(G300&amp;"",_xlfn.AGGREGATE(15,6,ROW(INDIRECT("1:"&amp;LEN(G300&amp;"")))/(MID(G300&amp;"",ROW(INDIRECT("1:"&amp;LEN(G300&amp;""))),1)&lt;&gt;"0"),1),999)),
MID(G300&amp;"",_xlfn.AGGREGATE(15,6,ROW(INDIRECT("1:"&amp;LEN(G300&amp;"")))/(MID(G300&amp;"",ROW(INDIRECT("1:"&amp;LEN(G300&amp;""))),1)&lt;&gt;"0"),1),999)
),
IFERROR(VALUE(G300),G300))</f>
        <v>7891040357789</v>
      </c>
      <c r="N300" t="str">
        <f>TEXT(relatorio[[#This Row],[Data Emissão]],"mmm")</f>
        <v>set</v>
      </c>
      <c r="O300" t="str">
        <f>_xlfn.XLOOKUP(relatorio[[#This Row],[Número]],relatorio_Entrada_NF!A:A,relatorio_Entrada_NF!A:A,"Pendente")</f>
        <v>Pendente</v>
      </c>
      <c r="P300" t="str">
        <f>_xlfn.XLOOKUP(relatorio[[#This Row],[Nome PJ Emitente]],Material!A:A,Material!B:B,"Medicamento")</f>
        <v>Material</v>
      </c>
      <c r="Q300">
        <f>IF(relatorio[[#This Row],[Natureza]]="Medicamento",_xlfn.XLOOKUP(relatorio[[#This Row],[EAN]],CadastroProd!U:U,CadastroProd!A:A," "),_xlfn.XLOOKUP(relatorio[[#This Row],['[Item'] Código]],CadastroProd!X:X,CadastroProd!A:A," "))</f>
        <v>3547</v>
      </c>
      <c r="R300">
        <f>IF(O300="Pendente",_xlfn.XLOOKUP(relatorio[[#This Row],[Número]],Relatório_CTE!A:A,Relatório_CTE!B:B,"Sem CTE")," ")</f>
        <v>4791</v>
      </c>
      <c r="S300" s="1">
        <f>IF(relatorio[[#This Row],[NFs Entrada - Winthor]]="Pendente",_xlfn.XLOOKUP(relatorio[[#This Row],[Número]],Relatório_CTE!A:A,Relatório_CTE!H:H,"Sem CTE")," ")</f>
        <v>45918</v>
      </c>
      <c r="T30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30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301" spans="1:21" x14ac:dyDescent="0.25">
      <c r="A301" t="s">
        <v>11</v>
      </c>
      <c r="B301" t="s">
        <v>46</v>
      </c>
      <c r="C301" t="s">
        <v>13</v>
      </c>
      <c r="D301">
        <v>509486</v>
      </c>
      <c r="E301" s="1">
        <v>45917</v>
      </c>
      <c r="F301">
        <v>23517.14</v>
      </c>
      <c r="G301" s="4" t="s">
        <v>394</v>
      </c>
      <c r="H301" t="s">
        <v>395</v>
      </c>
      <c r="I301" t="s">
        <v>396</v>
      </c>
      <c r="J301" s="1">
        <v>46897</v>
      </c>
      <c r="K301">
        <v>8</v>
      </c>
      <c r="L301" t="str">
        <f>_xlfn.XLOOKUP(relatorio[[#This Row],[Nome PJ Emitente]],De_Para!A:A,De_Para!C:C)</f>
        <v>3M</v>
      </c>
      <c r="M301" s="5" cm="1">
        <f t="array" aca="1" ref="M301" ca="1">IF(LEFT(G301&amp;"",1)="0",
IFERROR(
VALUE(MID(G301&amp;"",_xlfn.AGGREGATE(15,6,ROW(INDIRECT("1:"&amp;LEN(G301&amp;"")))/(MID(G301&amp;"",ROW(INDIRECT("1:"&amp;LEN(G301&amp;""))),1)&lt;&gt;"0"),1),999)),
MID(G301&amp;"",_xlfn.AGGREGATE(15,6,ROW(INDIRECT("1:"&amp;LEN(G301&amp;"")))/(MID(G301&amp;"",ROW(INDIRECT("1:"&amp;LEN(G301&amp;""))),1)&lt;&gt;"0"),1),999)
),
IFERROR(VALUE(G301),G301))</f>
        <v>707387808358</v>
      </c>
      <c r="N301" t="str">
        <f>TEXT(relatorio[[#This Row],[Data Emissão]],"mmm")</f>
        <v>set</v>
      </c>
      <c r="O301" t="str">
        <f>_xlfn.XLOOKUP(relatorio[[#This Row],[Número]],relatorio_Entrada_NF!A:A,relatorio_Entrada_NF!A:A,"Pendente")</f>
        <v>Pendente</v>
      </c>
      <c r="P301" t="str">
        <f>_xlfn.XLOOKUP(relatorio[[#This Row],[Nome PJ Emitente]],Material!A:A,Material!B:B,"Medicamento")</f>
        <v>Material</v>
      </c>
      <c r="Q301">
        <f>IF(relatorio[[#This Row],[Natureza]]="Medicamento",_xlfn.XLOOKUP(relatorio[[#This Row],[EAN]],CadastroProd!U:U,CadastroProd!A:A," "),_xlfn.XLOOKUP(relatorio[[#This Row],['[Item'] Código]],CadastroProd!X:X,CadastroProd!A:A," "))</f>
        <v>3561</v>
      </c>
      <c r="R301">
        <f>IF(O301="Pendente",_xlfn.XLOOKUP(relatorio[[#This Row],[Número]],Relatório_CTE!A:A,Relatório_CTE!B:B,"Sem CTE")," ")</f>
        <v>4791</v>
      </c>
      <c r="S301" s="1">
        <f>IF(relatorio[[#This Row],[NFs Entrada - Winthor]]="Pendente",_xlfn.XLOOKUP(relatorio[[#This Row],[Número]],Relatório_CTE!A:A,Relatório_CTE!H:H,"Sem CTE")," ")</f>
        <v>45918</v>
      </c>
      <c r="T30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30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302" spans="1:21" x14ac:dyDescent="0.25">
      <c r="A302" t="s">
        <v>11</v>
      </c>
      <c r="B302" t="s">
        <v>46</v>
      </c>
      <c r="C302" t="s">
        <v>13</v>
      </c>
      <c r="D302">
        <v>509487</v>
      </c>
      <c r="E302" s="1">
        <v>45917</v>
      </c>
      <c r="F302">
        <v>6224.82</v>
      </c>
      <c r="G302" s="4" t="s">
        <v>355</v>
      </c>
      <c r="H302" t="s">
        <v>356</v>
      </c>
      <c r="I302" t="s">
        <v>357</v>
      </c>
      <c r="J302" s="1">
        <v>46579</v>
      </c>
      <c r="K302">
        <v>200</v>
      </c>
      <c r="L302" t="str">
        <f>_xlfn.XLOOKUP(relatorio[[#This Row],[Nome PJ Emitente]],De_Para!A:A,De_Para!C:C)</f>
        <v>3M</v>
      </c>
      <c r="M302" s="5" cm="1">
        <f t="array" aca="1" ref="M302" ca="1">IF(LEFT(G302&amp;"",1)="0",
IFERROR(
VALUE(MID(G302&amp;"",_xlfn.AGGREGATE(15,6,ROW(INDIRECT("1:"&amp;LEN(G302&amp;"")))/(MID(G302&amp;"",ROW(INDIRECT("1:"&amp;LEN(G302&amp;""))),1)&lt;&gt;"0"),1),999)),
MID(G302&amp;"",_xlfn.AGGREGATE(15,6,ROW(INDIRECT("1:"&amp;LEN(G302&amp;"")))/(MID(G302&amp;"",ROW(INDIRECT("1:"&amp;LEN(G302&amp;""))),1)&lt;&gt;"0"),1),999)
),
IFERROR(VALUE(G302),G302))</f>
        <v>7891040010745</v>
      </c>
      <c r="N302" t="str">
        <f>TEXT(relatorio[[#This Row],[Data Emissão]],"mmm")</f>
        <v>set</v>
      </c>
      <c r="O302" t="str">
        <f>_xlfn.XLOOKUP(relatorio[[#This Row],[Número]],relatorio_Entrada_NF!A:A,relatorio_Entrada_NF!A:A,"Pendente")</f>
        <v>Pendente</v>
      </c>
      <c r="P302" t="str">
        <f>_xlfn.XLOOKUP(relatorio[[#This Row],[Nome PJ Emitente]],Material!A:A,Material!B:B,"Medicamento")</f>
        <v>Material</v>
      </c>
      <c r="Q302">
        <f>IF(relatorio[[#This Row],[Natureza]]="Medicamento",_xlfn.XLOOKUP(relatorio[[#This Row],[EAN]],CadastroProd!U:U,CadastroProd!A:A," "),_xlfn.XLOOKUP(relatorio[[#This Row],['[Item'] Código]],CadastroProd!X:X,CadastroProd!A:A," "))</f>
        <v>2175</v>
      </c>
      <c r="R302">
        <f>IF(O302="Pendente",_xlfn.XLOOKUP(relatorio[[#This Row],[Número]],Relatório_CTE!A:A,Relatório_CTE!B:B,"Sem CTE")," ")</f>
        <v>4791</v>
      </c>
      <c r="S302" s="1">
        <f>IF(relatorio[[#This Row],[NFs Entrada - Winthor]]="Pendente",_xlfn.XLOOKUP(relatorio[[#This Row],[Número]],Relatório_CTE!A:A,Relatório_CTE!H:H,"Sem CTE")," ")</f>
        <v>45918</v>
      </c>
      <c r="T30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30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03" spans="1:21" x14ac:dyDescent="0.25">
      <c r="A303" t="s">
        <v>11</v>
      </c>
      <c r="B303" t="s">
        <v>46</v>
      </c>
      <c r="C303" t="s">
        <v>13</v>
      </c>
      <c r="D303">
        <v>509487</v>
      </c>
      <c r="E303" s="1">
        <v>45917</v>
      </c>
      <c r="F303">
        <v>6224.82</v>
      </c>
      <c r="G303" s="4" t="s">
        <v>349</v>
      </c>
      <c r="H303" t="s">
        <v>350</v>
      </c>
      <c r="I303" t="s">
        <v>351</v>
      </c>
      <c r="J303" s="1">
        <v>46474</v>
      </c>
      <c r="K303">
        <v>60</v>
      </c>
      <c r="L303" t="str">
        <f>_xlfn.XLOOKUP(relatorio[[#This Row],[Nome PJ Emitente]],De_Para!A:A,De_Para!C:C)</f>
        <v>3M</v>
      </c>
      <c r="M303" s="5" cm="1">
        <f t="array" aca="1" ref="M303" ca="1">IF(LEFT(G303&amp;"",1)="0",
IFERROR(
VALUE(MID(G303&amp;"",_xlfn.AGGREGATE(15,6,ROW(INDIRECT("1:"&amp;LEN(G303&amp;"")))/(MID(G303&amp;"",ROW(INDIRECT("1:"&amp;LEN(G303&amp;""))),1)&lt;&gt;"0"),1),999)),
MID(G303&amp;"",_xlfn.AGGREGATE(15,6,ROW(INDIRECT("1:"&amp;LEN(G303&amp;"")))/(MID(G303&amp;"",ROW(INDIRECT("1:"&amp;LEN(G303&amp;""))),1)&lt;&gt;"0"),1),999)
),
IFERROR(VALUE(G303),G303))</f>
        <v>7891040034680</v>
      </c>
      <c r="N303" t="str">
        <f>TEXT(relatorio[[#This Row],[Data Emissão]],"mmm")</f>
        <v>set</v>
      </c>
      <c r="O303" t="str">
        <f>_xlfn.XLOOKUP(relatorio[[#This Row],[Número]],relatorio_Entrada_NF!A:A,relatorio_Entrada_NF!A:A,"Pendente")</f>
        <v>Pendente</v>
      </c>
      <c r="P303" t="str">
        <f>_xlfn.XLOOKUP(relatorio[[#This Row],[Nome PJ Emitente]],Material!A:A,Material!B:B,"Medicamento")</f>
        <v>Material</v>
      </c>
      <c r="Q303">
        <f>IF(relatorio[[#This Row],[Natureza]]="Medicamento",_xlfn.XLOOKUP(relatorio[[#This Row],[EAN]],CadastroProd!U:U,CadastroProd!A:A," "),_xlfn.XLOOKUP(relatorio[[#This Row],['[Item'] Código]],CadastroProd!X:X,CadastroProd!A:A," "))</f>
        <v>2176</v>
      </c>
      <c r="R303">
        <f>IF(O303="Pendente",_xlfn.XLOOKUP(relatorio[[#This Row],[Número]],Relatório_CTE!A:A,Relatório_CTE!B:B,"Sem CTE")," ")</f>
        <v>4791</v>
      </c>
      <c r="S303" s="1">
        <f>IF(relatorio[[#This Row],[NFs Entrada - Winthor]]="Pendente",_xlfn.XLOOKUP(relatorio[[#This Row],[Número]],Relatório_CTE!A:A,Relatório_CTE!H:H,"Sem CTE")," ")</f>
        <v>45918</v>
      </c>
      <c r="T30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30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04" spans="1:21" x14ac:dyDescent="0.25">
      <c r="A304" t="s">
        <v>11</v>
      </c>
      <c r="B304" t="s">
        <v>46</v>
      </c>
      <c r="C304" t="s">
        <v>13</v>
      </c>
      <c r="D304">
        <v>509487</v>
      </c>
      <c r="E304" s="1">
        <v>45917</v>
      </c>
      <c r="F304">
        <v>6224.82</v>
      </c>
      <c r="G304" s="4" t="s">
        <v>409</v>
      </c>
      <c r="H304" t="s">
        <v>410</v>
      </c>
      <c r="I304" t="s">
        <v>411</v>
      </c>
      <c r="J304" s="1">
        <v>46563</v>
      </c>
      <c r="K304">
        <v>180</v>
      </c>
      <c r="L304" t="str">
        <f>_xlfn.XLOOKUP(relatorio[[#This Row],[Nome PJ Emitente]],De_Para!A:A,De_Para!C:C)</f>
        <v>3M</v>
      </c>
      <c r="M304" s="5" cm="1">
        <f t="array" aca="1" ref="M304" ca="1">IF(LEFT(G304&amp;"",1)="0",
IFERROR(
VALUE(MID(G304&amp;"",_xlfn.AGGREGATE(15,6,ROW(INDIRECT("1:"&amp;LEN(G304&amp;"")))/(MID(G304&amp;"",ROW(INDIRECT("1:"&amp;LEN(G304&amp;""))),1)&lt;&gt;"0"),1),999)),
MID(G304&amp;"",_xlfn.AGGREGATE(15,6,ROW(INDIRECT("1:"&amp;LEN(G304&amp;"")))/(MID(G304&amp;"",ROW(INDIRECT("1:"&amp;LEN(G304&amp;""))),1)&lt;&gt;"0"),1),999)
),
IFERROR(VALUE(G304),G304))</f>
        <v>7891040010653</v>
      </c>
      <c r="N304" t="str">
        <f>TEXT(relatorio[[#This Row],[Data Emissão]],"mmm")</f>
        <v>set</v>
      </c>
      <c r="O304" t="str">
        <f>_xlfn.XLOOKUP(relatorio[[#This Row],[Número]],relatorio_Entrada_NF!A:A,relatorio_Entrada_NF!A:A,"Pendente")</f>
        <v>Pendente</v>
      </c>
      <c r="P304" t="str">
        <f>_xlfn.XLOOKUP(relatorio[[#This Row],[Nome PJ Emitente]],Material!A:A,Material!B:B,"Medicamento")</f>
        <v>Material</v>
      </c>
      <c r="Q304">
        <f>IF(relatorio[[#This Row],[Natureza]]="Medicamento",_xlfn.XLOOKUP(relatorio[[#This Row],[EAN]],CadastroProd!U:U,CadastroProd!A:A," "),_xlfn.XLOOKUP(relatorio[[#This Row],['[Item'] Código]],CadastroProd!X:X,CadastroProd!A:A," "))</f>
        <v>2180</v>
      </c>
      <c r="R304">
        <f>IF(O304="Pendente",_xlfn.XLOOKUP(relatorio[[#This Row],[Número]],Relatório_CTE!A:A,Relatório_CTE!B:B,"Sem CTE")," ")</f>
        <v>4791</v>
      </c>
      <c r="S304" s="1">
        <f>IF(relatorio[[#This Row],[NFs Entrada - Winthor]]="Pendente",_xlfn.XLOOKUP(relatorio[[#This Row],[Número]],Relatório_CTE!A:A,Relatório_CTE!H:H,"Sem CTE")," ")</f>
        <v>45918</v>
      </c>
      <c r="T30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30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05" spans="1:21" x14ac:dyDescent="0.25">
      <c r="A305" t="s">
        <v>11</v>
      </c>
      <c r="B305" t="s">
        <v>46</v>
      </c>
      <c r="C305" t="s">
        <v>13</v>
      </c>
      <c r="D305">
        <v>509487</v>
      </c>
      <c r="E305" s="1">
        <v>45917</v>
      </c>
      <c r="F305">
        <v>6224.82</v>
      </c>
      <c r="G305" s="4" t="s">
        <v>122</v>
      </c>
      <c r="H305" t="s">
        <v>200</v>
      </c>
      <c r="I305" t="s">
        <v>201</v>
      </c>
      <c r="J305" s="1">
        <v>46936</v>
      </c>
      <c r="K305">
        <v>1</v>
      </c>
      <c r="L305" t="str">
        <f>_xlfn.XLOOKUP(relatorio[[#This Row],[Nome PJ Emitente]],De_Para!A:A,De_Para!C:C)</f>
        <v>3M</v>
      </c>
      <c r="M305" s="5" t="str" cm="1">
        <f t="array" aca="1" ref="M305" ca="1">IF(LEFT(G305&amp;"",1)="0",
IFERROR(
VALUE(MID(G305&amp;"",_xlfn.AGGREGATE(15,6,ROW(INDIRECT("1:"&amp;LEN(G305&amp;"")))/(MID(G305&amp;"",ROW(INDIRECT("1:"&amp;LEN(G305&amp;""))),1)&lt;&gt;"0"),1),999)),
MID(G305&amp;"",_xlfn.AGGREGATE(15,6,ROW(INDIRECT("1:"&amp;LEN(G305&amp;"")))/(MID(G305&amp;"",ROW(INDIRECT("1:"&amp;LEN(G305&amp;""))),1)&lt;&gt;"0"),1),999)
),
IFERROR(VALUE(G305),G305))</f>
        <v>SEM GTIN</v>
      </c>
      <c r="N305" t="str">
        <f>TEXT(relatorio[[#This Row],[Data Emissão]],"mmm")</f>
        <v>set</v>
      </c>
      <c r="O305" t="str">
        <f>_xlfn.XLOOKUP(relatorio[[#This Row],[Número]],relatorio_Entrada_NF!A:A,relatorio_Entrada_NF!A:A,"Pendente")</f>
        <v>Pendente</v>
      </c>
      <c r="P305" t="str">
        <f>_xlfn.XLOOKUP(relatorio[[#This Row],[Nome PJ Emitente]],Material!A:A,Material!B:B,"Medicamento")</f>
        <v>Material</v>
      </c>
      <c r="Q305">
        <f>IF(relatorio[[#This Row],[Natureza]]="Medicamento",_xlfn.XLOOKUP(relatorio[[#This Row],[EAN]],CadastroProd!U:U,CadastroProd!A:A," "),_xlfn.XLOOKUP(relatorio[[#This Row],['[Item'] Código]],CadastroProd!X:X,CadastroProd!A:A," "))</f>
        <v>2335</v>
      </c>
      <c r="R305">
        <f>IF(O305="Pendente",_xlfn.XLOOKUP(relatorio[[#This Row],[Número]],Relatório_CTE!A:A,Relatório_CTE!B:B,"Sem CTE")," ")</f>
        <v>4791</v>
      </c>
      <c r="S305" s="1">
        <f>IF(relatorio[[#This Row],[NFs Entrada - Winthor]]="Pendente",_xlfn.XLOOKUP(relatorio[[#This Row],[Número]],Relatório_CTE!A:A,Relatório_CTE!H:H,"Sem CTE")," ")</f>
        <v>45918</v>
      </c>
      <c r="T30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30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06" spans="1:21" x14ac:dyDescent="0.25">
      <c r="A306" t="s">
        <v>11</v>
      </c>
      <c r="B306" t="s">
        <v>46</v>
      </c>
      <c r="C306" t="s">
        <v>13</v>
      </c>
      <c r="D306">
        <v>509488</v>
      </c>
      <c r="E306" s="1">
        <v>45917</v>
      </c>
      <c r="F306">
        <v>4517.67</v>
      </c>
      <c r="G306" s="4" t="s">
        <v>374</v>
      </c>
      <c r="H306" t="s">
        <v>375</v>
      </c>
      <c r="I306" t="s">
        <v>376</v>
      </c>
      <c r="J306" s="1">
        <v>46572</v>
      </c>
      <c r="K306">
        <v>180</v>
      </c>
      <c r="L306" t="str">
        <f>_xlfn.XLOOKUP(relatorio[[#This Row],[Nome PJ Emitente]],De_Para!A:A,De_Para!C:C)</f>
        <v>3M</v>
      </c>
      <c r="M306" s="5" cm="1">
        <f t="array" aca="1" ref="M306" ca="1">IF(LEFT(G306&amp;"",1)="0",
IFERROR(
VALUE(MID(G306&amp;"",_xlfn.AGGREGATE(15,6,ROW(INDIRECT("1:"&amp;LEN(G306&amp;"")))/(MID(G306&amp;"",ROW(INDIRECT("1:"&amp;LEN(G306&amp;""))),1)&lt;&gt;"0"),1),999)),
MID(G306&amp;"",_xlfn.AGGREGATE(15,6,ROW(INDIRECT("1:"&amp;LEN(G306&amp;"")))/(MID(G306&amp;"",ROW(INDIRECT("1:"&amp;LEN(G306&amp;""))),1)&lt;&gt;"0"),1),999)
),
IFERROR(VALUE(G306),G306))</f>
        <v>7891040146468</v>
      </c>
      <c r="N306" t="str">
        <f>TEXT(relatorio[[#This Row],[Data Emissão]],"mmm")</f>
        <v>set</v>
      </c>
      <c r="O306" t="str">
        <f>_xlfn.XLOOKUP(relatorio[[#This Row],[Número]],relatorio_Entrada_NF!A:A,relatorio_Entrada_NF!A:A,"Pendente")</f>
        <v>Pendente</v>
      </c>
      <c r="P306" t="str">
        <f>_xlfn.XLOOKUP(relatorio[[#This Row],[Nome PJ Emitente]],Material!A:A,Material!B:B,"Medicamento")</f>
        <v>Material</v>
      </c>
      <c r="Q306">
        <f>IF(relatorio[[#This Row],[Natureza]]="Medicamento",_xlfn.XLOOKUP(relatorio[[#This Row],[EAN]],CadastroProd!U:U,CadastroProd!A:A," "),_xlfn.XLOOKUP(relatorio[[#This Row],['[Item'] Código]],CadastroProd!X:X,CadastroProd!A:A," "))</f>
        <v>2373</v>
      </c>
      <c r="R306">
        <f>IF(O306="Pendente",_xlfn.XLOOKUP(relatorio[[#This Row],[Número]],Relatório_CTE!A:A,Relatório_CTE!B:B,"Sem CTE")," ")</f>
        <v>4791</v>
      </c>
      <c r="S306" s="1">
        <f>IF(relatorio[[#This Row],[NFs Entrada - Winthor]]="Pendente",_xlfn.XLOOKUP(relatorio[[#This Row],[Número]],Relatório_CTE!A:A,Relatório_CTE!H:H,"Sem CTE")," ")</f>
        <v>45918</v>
      </c>
      <c r="T30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30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07" spans="1:21" x14ac:dyDescent="0.25">
      <c r="A307" t="s">
        <v>11</v>
      </c>
      <c r="B307" t="s">
        <v>46</v>
      </c>
      <c r="C307" t="s">
        <v>13</v>
      </c>
      <c r="D307">
        <v>509488</v>
      </c>
      <c r="E307" s="1">
        <v>45917</v>
      </c>
      <c r="F307">
        <v>4517.67</v>
      </c>
      <c r="G307" s="4" t="s">
        <v>417</v>
      </c>
      <c r="H307" t="s">
        <v>418</v>
      </c>
      <c r="I307" t="s">
        <v>419</v>
      </c>
      <c r="J307" s="1">
        <v>46962</v>
      </c>
      <c r="K307">
        <v>48</v>
      </c>
      <c r="L307" t="str">
        <f>_xlfn.XLOOKUP(relatorio[[#This Row],[Nome PJ Emitente]],De_Para!A:A,De_Para!C:C)</f>
        <v>3M</v>
      </c>
      <c r="M307" s="5" cm="1">
        <f t="array" aca="1" ref="M307" ca="1">IF(LEFT(G307&amp;"",1)="0",
IFERROR(
VALUE(MID(G307&amp;"",_xlfn.AGGREGATE(15,6,ROW(INDIRECT("1:"&amp;LEN(G307&amp;"")))/(MID(G307&amp;"",ROW(INDIRECT("1:"&amp;LEN(G307&amp;""))),1)&lt;&gt;"0"),1),999)),
MID(G307&amp;"",_xlfn.AGGREGATE(15,6,ROW(INDIRECT("1:"&amp;LEN(G307&amp;"")))/(MID(G307&amp;"",ROW(INDIRECT("1:"&amp;LEN(G307&amp;""))),1)&lt;&gt;"0"),1),999)
),
IFERROR(VALUE(G307),G307))</f>
        <v>7891040350056</v>
      </c>
      <c r="N307" t="str">
        <f>TEXT(relatorio[[#This Row],[Data Emissão]],"mmm")</f>
        <v>set</v>
      </c>
      <c r="O307" t="str">
        <f>_xlfn.XLOOKUP(relatorio[[#This Row],[Número]],relatorio_Entrada_NF!A:A,relatorio_Entrada_NF!A:A,"Pendente")</f>
        <v>Pendente</v>
      </c>
      <c r="P307" t="str">
        <f>_xlfn.XLOOKUP(relatorio[[#This Row],[Nome PJ Emitente]],Material!A:A,Material!B:B,"Medicamento")</f>
        <v>Material</v>
      </c>
      <c r="Q307">
        <f>IF(relatorio[[#This Row],[Natureza]]="Medicamento",_xlfn.XLOOKUP(relatorio[[#This Row],[EAN]],CadastroProd!U:U,CadastroProd!A:A," "),_xlfn.XLOOKUP(relatorio[[#This Row],['[Item'] Código]],CadastroProd!X:X,CadastroProd!A:A," "))</f>
        <v>2956</v>
      </c>
      <c r="R307">
        <f>IF(O307="Pendente",_xlfn.XLOOKUP(relatorio[[#This Row],[Número]],Relatório_CTE!A:A,Relatório_CTE!B:B,"Sem CTE")," ")</f>
        <v>4791</v>
      </c>
      <c r="S307" s="1">
        <f>IF(relatorio[[#This Row],[NFs Entrada - Winthor]]="Pendente",_xlfn.XLOOKUP(relatorio[[#This Row],[Número]],Relatório_CTE!A:A,Relatório_CTE!H:H,"Sem CTE")," ")</f>
        <v>45918</v>
      </c>
      <c r="T30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30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308" spans="1:21" x14ac:dyDescent="0.25">
      <c r="A308" t="s">
        <v>11</v>
      </c>
      <c r="B308" t="s">
        <v>46</v>
      </c>
      <c r="C308" t="s">
        <v>13</v>
      </c>
      <c r="D308">
        <v>509489</v>
      </c>
      <c r="E308" s="1">
        <v>45917</v>
      </c>
      <c r="F308">
        <v>39727.32</v>
      </c>
      <c r="G308" s="4" t="s">
        <v>403</v>
      </c>
      <c r="H308" t="s">
        <v>404</v>
      </c>
      <c r="I308" t="s">
        <v>405</v>
      </c>
      <c r="J308" s="1">
        <v>46613</v>
      </c>
      <c r="K308">
        <v>12</v>
      </c>
      <c r="L308" t="str">
        <f>_xlfn.XLOOKUP(relatorio[[#This Row],[Nome PJ Emitente]],De_Para!A:A,De_Para!C:C)</f>
        <v>3M</v>
      </c>
      <c r="M308" s="5" cm="1">
        <f t="array" aca="1" ref="M308" ca="1">IF(LEFT(G308&amp;"",1)="0",
IFERROR(
VALUE(MID(G308&amp;"",_xlfn.AGGREGATE(15,6,ROW(INDIRECT("1:"&amp;LEN(G308&amp;"")))/(MID(G308&amp;"",ROW(INDIRECT("1:"&amp;LEN(G308&amp;""))),1)&lt;&gt;"0"),1),999)),
MID(G308&amp;"",_xlfn.AGGREGATE(15,6,ROW(INDIRECT("1:"&amp;LEN(G308&amp;"")))/(MID(G308&amp;"",ROW(INDIRECT("1:"&amp;LEN(G308&amp;""))),1)&lt;&gt;"0"),1),999)
),
IFERROR(VALUE(G308),G308))</f>
        <v>7891040166268</v>
      </c>
      <c r="N308" t="str">
        <f>TEXT(relatorio[[#This Row],[Data Emissão]],"mmm")</f>
        <v>set</v>
      </c>
      <c r="O308" t="str">
        <f>_xlfn.XLOOKUP(relatorio[[#This Row],[Número]],relatorio_Entrada_NF!A:A,relatorio_Entrada_NF!A:A,"Pendente")</f>
        <v>Pendente</v>
      </c>
      <c r="P308" t="str">
        <f>_xlfn.XLOOKUP(relatorio[[#This Row],[Nome PJ Emitente]],Material!A:A,Material!B:B,"Medicamento")</f>
        <v>Material</v>
      </c>
      <c r="Q308">
        <f>IF(relatorio[[#This Row],[Natureza]]="Medicamento",_xlfn.XLOOKUP(relatorio[[#This Row],[EAN]],CadastroProd!U:U,CadastroProd!A:A," "),_xlfn.XLOOKUP(relatorio[[#This Row],['[Item'] Código]],CadastroProd!X:X,CadastroProd!A:A," "))</f>
        <v>2221</v>
      </c>
      <c r="R308">
        <f>IF(O308="Pendente",_xlfn.XLOOKUP(relatorio[[#This Row],[Número]],Relatório_CTE!A:A,Relatório_CTE!B:B,"Sem CTE")," ")</f>
        <v>4791</v>
      </c>
      <c r="S308" s="1">
        <f>IF(relatorio[[#This Row],[NFs Entrada - Winthor]]="Pendente",_xlfn.XLOOKUP(relatorio[[#This Row],[Número]],Relatório_CTE!A:A,Relatório_CTE!H:H,"Sem CTE")," ")</f>
        <v>45918</v>
      </c>
      <c r="T30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30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09" spans="1:21" x14ac:dyDescent="0.25">
      <c r="A309" t="s">
        <v>11</v>
      </c>
      <c r="B309" t="s">
        <v>46</v>
      </c>
      <c r="C309" t="s">
        <v>13</v>
      </c>
      <c r="D309">
        <v>509489</v>
      </c>
      <c r="E309" s="1">
        <v>45917</v>
      </c>
      <c r="F309">
        <v>39727.32</v>
      </c>
      <c r="G309" s="4" t="s">
        <v>122</v>
      </c>
      <c r="H309" t="s">
        <v>412</v>
      </c>
      <c r="I309" t="s">
        <v>413</v>
      </c>
      <c r="J309" s="1">
        <v>46930</v>
      </c>
      <c r="K309">
        <v>22</v>
      </c>
      <c r="L309" t="str">
        <f>_xlfn.XLOOKUP(relatorio[[#This Row],[Nome PJ Emitente]],De_Para!A:A,De_Para!C:C)</f>
        <v>3M</v>
      </c>
      <c r="M309" s="5" t="str" cm="1">
        <f t="array" aca="1" ref="M309" ca="1">IF(LEFT(G309&amp;"",1)="0",
IFERROR(
VALUE(MID(G309&amp;"",_xlfn.AGGREGATE(15,6,ROW(INDIRECT("1:"&amp;LEN(G309&amp;"")))/(MID(G309&amp;"",ROW(INDIRECT("1:"&amp;LEN(G309&amp;""))),1)&lt;&gt;"0"),1),999)),
MID(G309&amp;"",_xlfn.AGGREGATE(15,6,ROW(INDIRECT("1:"&amp;LEN(G309&amp;"")))/(MID(G309&amp;"",ROW(INDIRECT("1:"&amp;LEN(G309&amp;""))),1)&lt;&gt;"0"),1),999)
),
IFERROR(VALUE(G309),G309))</f>
        <v>SEM GTIN</v>
      </c>
      <c r="N309" t="str">
        <f>TEXT(relatorio[[#This Row],[Data Emissão]],"mmm")</f>
        <v>set</v>
      </c>
      <c r="O309" t="str">
        <f>_xlfn.XLOOKUP(relatorio[[#This Row],[Número]],relatorio_Entrada_NF!A:A,relatorio_Entrada_NF!A:A,"Pendente")</f>
        <v>Pendente</v>
      </c>
      <c r="P309" t="str">
        <f>_xlfn.XLOOKUP(relatorio[[#This Row],[Nome PJ Emitente]],Material!A:A,Material!B:B,"Medicamento")</f>
        <v>Material</v>
      </c>
      <c r="Q309">
        <f>IF(relatorio[[#This Row],[Natureza]]="Medicamento",_xlfn.XLOOKUP(relatorio[[#This Row],[EAN]],CadastroProd!U:U,CadastroProd!A:A," "),_xlfn.XLOOKUP(relatorio[[#This Row],['[Item'] Código]],CadastroProd!X:X,CadastroProd!A:A," "))</f>
        <v>2333</v>
      </c>
      <c r="R309">
        <f>IF(O309="Pendente",_xlfn.XLOOKUP(relatorio[[#This Row],[Número]],Relatório_CTE!A:A,Relatório_CTE!B:B,"Sem CTE")," ")</f>
        <v>4791</v>
      </c>
      <c r="S309" s="1">
        <f>IF(relatorio[[#This Row],[NFs Entrada - Winthor]]="Pendente",_xlfn.XLOOKUP(relatorio[[#This Row],[Número]],Relatório_CTE!A:A,Relatório_CTE!H:H,"Sem CTE")," ")</f>
        <v>45918</v>
      </c>
      <c r="T30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30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310" spans="1:21" x14ac:dyDescent="0.25">
      <c r="A310" t="s">
        <v>11</v>
      </c>
      <c r="B310" t="s">
        <v>46</v>
      </c>
      <c r="C310" t="s">
        <v>13</v>
      </c>
      <c r="D310">
        <v>509489</v>
      </c>
      <c r="E310" s="1">
        <v>45917</v>
      </c>
      <c r="F310">
        <v>39727.32</v>
      </c>
      <c r="G310" s="4" t="s">
        <v>122</v>
      </c>
      <c r="H310" t="s">
        <v>200</v>
      </c>
      <c r="I310" t="s">
        <v>201</v>
      </c>
      <c r="J310" s="1">
        <v>46936</v>
      </c>
      <c r="K310">
        <v>2</v>
      </c>
      <c r="L310" t="str">
        <f>_xlfn.XLOOKUP(relatorio[[#This Row],[Nome PJ Emitente]],De_Para!A:A,De_Para!C:C)</f>
        <v>3M</v>
      </c>
      <c r="M310" s="5" t="str" cm="1">
        <f t="array" aca="1" ref="M310" ca="1">IF(LEFT(G310&amp;"",1)="0",
IFERROR(
VALUE(MID(G310&amp;"",_xlfn.AGGREGATE(15,6,ROW(INDIRECT("1:"&amp;LEN(G310&amp;"")))/(MID(G310&amp;"",ROW(INDIRECT("1:"&amp;LEN(G310&amp;""))),1)&lt;&gt;"0"),1),999)),
MID(G310&amp;"",_xlfn.AGGREGATE(15,6,ROW(INDIRECT("1:"&amp;LEN(G310&amp;"")))/(MID(G310&amp;"",ROW(INDIRECT("1:"&amp;LEN(G310&amp;""))),1)&lt;&gt;"0"),1),999)
),
IFERROR(VALUE(G310),G310))</f>
        <v>SEM GTIN</v>
      </c>
      <c r="N310" t="str">
        <f>TEXT(relatorio[[#This Row],[Data Emissão]],"mmm")</f>
        <v>set</v>
      </c>
      <c r="O310" t="str">
        <f>_xlfn.XLOOKUP(relatorio[[#This Row],[Número]],relatorio_Entrada_NF!A:A,relatorio_Entrada_NF!A:A,"Pendente")</f>
        <v>Pendente</v>
      </c>
      <c r="P310" t="str">
        <f>_xlfn.XLOOKUP(relatorio[[#This Row],[Nome PJ Emitente]],Material!A:A,Material!B:B,"Medicamento")</f>
        <v>Material</v>
      </c>
      <c r="Q310">
        <f>IF(relatorio[[#This Row],[Natureza]]="Medicamento",_xlfn.XLOOKUP(relatorio[[#This Row],[EAN]],CadastroProd!U:U,CadastroProd!A:A," "),_xlfn.XLOOKUP(relatorio[[#This Row],['[Item'] Código]],CadastroProd!X:X,CadastroProd!A:A," "))</f>
        <v>2335</v>
      </c>
      <c r="R310">
        <f>IF(O310="Pendente",_xlfn.XLOOKUP(relatorio[[#This Row],[Número]],Relatório_CTE!A:A,Relatório_CTE!B:B,"Sem CTE")," ")</f>
        <v>4791</v>
      </c>
      <c r="S310" s="1">
        <f>IF(relatorio[[#This Row],[NFs Entrada - Winthor]]="Pendente",_xlfn.XLOOKUP(relatorio[[#This Row],[Número]],Relatório_CTE!A:A,Relatório_CTE!H:H,"Sem CTE")," ")</f>
        <v>45918</v>
      </c>
      <c r="T31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31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11" spans="1:21" x14ac:dyDescent="0.25">
      <c r="A311" t="s">
        <v>11</v>
      </c>
      <c r="B311" t="s">
        <v>46</v>
      </c>
      <c r="C311" t="s">
        <v>13</v>
      </c>
      <c r="D311">
        <v>509489</v>
      </c>
      <c r="E311" s="1">
        <v>45917</v>
      </c>
      <c r="F311">
        <v>39727.32</v>
      </c>
      <c r="G311" s="4" t="s">
        <v>122</v>
      </c>
      <c r="H311" t="s">
        <v>366</v>
      </c>
      <c r="I311" t="s">
        <v>367</v>
      </c>
      <c r="J311" s="1">
        <v>46946</v>
      </c>
      <c r="K311">
        <v>49</v>
      </c>
      <c r="L311" t="str">
        <f>_xlfn.XLOOKUP(relatorio[[#This Row],[Nome PJ Emitente]],De_Para!A:A,De_Para!C:C)</f>
        <v>3M</v>
      </c>
      <c r="M311" s="5" t="str" cm="1">
        <f t="array" aca="1" ref="M311" ca="1">IF(LEFT(G311&amp;"",1)="0",
IFERROR(
VALUE(MID(G311&amp;"",_xlfn.AGGREGATE(15,6,ROW(INDIRECT("1:"&amp;LEN(G311&amp;"")))/(MID(G311&amp;"",ROW(INDIRECT("1:"&amp;LEN(G311&amp;""))),1)&lt;&gt;"0"),1),999)),
MID(G311&amp;"",_xlfn.AGGREGATE(15,6,ROW(INDIRECT("1:"&amp;LEN(G311&amp;"")))/(MID(G311&amp;"",ROW(INDIRECT("1:"&amp;LEN(G311&amp;""))),1)&lt;&gt;"0"),1),999)
),
IFERROR(VALUE(G311),G311))</f>
        <v>SEM GTIN</v>
      </c>
      <c r="N311" t="str">
        <f>TEXT(relatorio[[#This Row],[Data Emissão]],"mmm")</f>
        <v>set</v>
      </c>
      <c r="O311" t="str">
        <f>_xlfn.XLOOKUP(relatorio[[#This Row],[Número]],relatorio_Entrada_NF!A:A,relatorio_Entrada_NF!A:A,"Pendente")</f>
        <v>Pendente</v>
      </c>
      <c r="P311" t="str">
        <f>_xlfn.XLOOKUP(relatorio[[#This Row],[Nome PJ Emitente]],Material!A:A,Material!B:B,"Medicamento")</f>
        <v>Material</v>
      </c>
      <c r="Q311">
        <f>IF(relatorio[[#This Row],[Natureza]]="Medicamento",_xlfn.XLOOKUP(relatorio[[#This Row],[EAN]],CadastroProd!U:U,CadastroProd!A:A," "),_xlfn.XLOOKUP(relatorio[[#This Row],['[Item'] Código]],CadastroProd!X:X,CadastroProd!A:A," "))</f>
        <v>2337</v>
      </c>
      <c r="R311">
        <f>IF(O311="Pendente",_xlfn.XLOOKUP(relatorio[[#This Row],[Número]],Relatório_CTE!A:A,Relatório_CTE!B:B,"Sem CTE")," ")</f>
        <v>4791</v>
      </c>
      <c r="S311" s="1">
        <f>IF(relatorio[[#This Row],[NFs Entrada - Winthor]]="Pendente",_xlfn.XLOOKUP(relatorio[[#This Row],[Número]],Relatório_CTE!A:A,Relatório_CTE!H:H,"Sem CTE")," ")</f>
        <v>45918</v>
      </c>
      <c r="T31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31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312" spans="1:21" x14ac:dyDescent="0.25">
      <c r="A312" t="s">
        <v>11</v>
      </c>
      <c r="B312" t="s">
        <v>46</v>
      </c>
      <c r="C312" t="s">
        <v>13</v>
      </c>
      <c r="D312">
        <v>509490</v>
      </c>
      <c r="E312" s="1">
        <v>45917</v>
      </c>
      <c r="F312">
        <v>12795.16</v>
      </c>
      <c r="G312" s="4" t="s">
        <v>379</v>
      </c>
      <c r="H312" t="s">
        <v>380</v>
      </c>
      <c r="I312" t="s">
        <v>381</v>
      </c>
      <c r="J312" s="1">
        <v>46431</v>
      </c>
      <c r="K312">
        <v>24</v>
      </c>
      <c r="L312" t="str">
        <f>_xlfn.XLOOKUP(relatorio[[#This Row],[Nome PJ Emitente]],De_Para!A:A,De_Para!C:C)</f>
        <v>3M</v>
      </c>
      <c r="M312" s="5" cm="1">
        <f t="array" aca="1" ref="M312" ca="1">IF(LEFT(G312&amp;"",1)="0",
IFERROR(
VALUE(MID(G312&amp;"",_xlfn.AGGREGATE(15,6,ROW(INDIRECT("1:"&amp;LEN(G312&amp;"")))/(MID(G312&amp;"",ROW(INDIRECT("1:"&amp;LEN(G312&amp;""))),1)&lt;&gt;"0"),1),999)),
MID(G312&amp;"",_xlfn.AGGREGATE(15,6,ROW(INDIRECT("1:"&amp;LEN(G312&amp;"")))/(MID(G312&amp;"",ROW(INDIRECT("1:"&amp;LEN(G312&amp;""))),1)&lt;&gt;"0"),1),999)
),
IFERROR(VALUE(G312),G312))</f>
        <v>7891040241293</v>
      </c>
      <c r="N312" t="str">
        <f>TEXT(relatorio[[#This Row],[Data Emissão]],"mmm")</f>
        <v>set</v>
      </c>
      <c r="O312" t="str">
        <f>_xlfn.XLOOKUP(relatorio[[#This Row],[Número]],relatorio_Entrada_NF!A:A,relatorio_Entrada_NF!A:A,"Pendente")</f>
        <v>Pendente</v>
      </c>
      <c r="P312" t="str">
        <f>_xlfn.XLOOKUP(relatorio[[#This Row],[Nome PJ Emitente]],Material!A:A,Material!B:B,"Medicamento")</f>
        <v>Material</v>
      </c>
      <c r="Q312">
        <f>IF(relatorio[[#This Row],[Natureza]]="Medicamento",_xlfn.XLOOKUP(relatorio[[#This Row],[EAN]],CadastroProd!U:U,CadastroProd!A:A," "),_xlfn.XLOOKUP(relatorio[[#This Row],['[Item'] Código]],CadastroProd!X:X,CadastroProd!A:A," "))</f>
        <v>2240</v>
      </c>
      <c r="R312">
        <f>IF(O312="Pendente",_xlfn.XLOOKUP(relatorio[[#This Row],[Número]],Relatório_CTE!A:A,Relatório_CTE!B:B,"Sem CTE")," ")</f>
        <v>4791</v>
      </c>
      <c r="S312" s="1">
        <f>IF(relatorio[[#This Row],[NFs Entrada - Winthor]]="Pendente",_xlfn.XLOOKUP(relatorio[[#This Row],[Número]],Relatório_CTE!A:A,Relatório_CTE!H:H,"Sem CTE")," ")</f>
        <v>45918</v>
      </c>
      <c r="T31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31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13" spans="1:21" x14ac:dyDescent="0.25">
      <c r="A313" t="s">
        <v>11</v>
      </c>
      <c r="B313" t="s">
        <v>46</v>
      </c>
      <c r="C313" t="s">
        <v>13</v>
      </c>
      <c r="D313">
        <v>509490</v>
      </c>
      <c r="E313" s="1">
        <v>45917</v>
      </c>
      <c r="F313">
        <v>12795.16</v>
      </c>
      <c r="G313" s="4" t="s">
        <v>337</v>
      </c>
      <c r="H313" t="s">
        <v>338</v>
      </c>
      <c r="I313" t="s">
        <v>339</v>
      </c>
      <c r="J313" s="1">
        <v>46630</v>
      </c>
      <c r="K313">
        <v>84</v>
      </c>
      <c r="L313" t="str">
        <f>_xlfn.XLOOKUP(relatorio[[#This Row],[Nome PJ Emitente]],De_Para!A:A,De_Para!C:C)</f>
        <v>3M</v>
      </c>
      <c r="M313" s="5" cm="1">
        <f t="array" aca="1" ref="M313" ca="1">IF(LEFT(G313&amp;"",1)="0",
IFERROR(
VALUE(MID(G313&amp;"",_xlfn.AGGREGATE(15,6,ROW(INDIRECT("1:"&amp;LEN(G313&amp;"")))/(MID(G313&amp;"",ROW(INDIRECT("1:"&amp;LEN(G313&amp;""))),1)&lt;&gt;"0"),1),999)),
MID(G313&amp;"",_xlfn.AGGREGATE(15,6,ROW(INDIRECT("1:"&amp;LEN(G313&amp;"")))/(MID(G313&amp;"",ROW(INDIRECT("1:"&amp;LEN(G313&amp;""))),1)&lt;&gt;"0"),1),999)
),
IFERROR(VALUE(G313),G313))</f>
        <v>7891040159970</v>
      </c>
      <c r="N313" t="str">
        <f>TEXT(relatorio[[#This Row],[Data Emissão]],"mmm")</f>
        <v>set</v>
      </c>
      <c r="O313" t="str">
        <f>_xlfn.XLOOKUP(relatorio[[#This Row],[Número]],relatorio_Entrada_NF!A:A,relatorio_Entrada_NF!A:A,"Pendente")</f>
        <v>Pendente</v>
      </c>
      <c r="P313" t="str">
        <f>_xlfn.XLOOKUP(relatorio[[#This Row],[Nome PJ Emitente]],Material!A:A,Material!B:B,"Medicamento")</f>
        <v>Material</v>
      </c>
      <c r="Q313">
        <f>IF(relatorio[[#This Row],[Natureza]]="Medicamento",_xlfn.XLOOKUP(relatorio[[#This Row],[EAN]],CadastroProd!U:U,CadastroProd!A:A," "),_xlfn.XLOOKUP(relatorio[[#This Row],['[Item'] Código]],CadastroProd!X:X,CadastroProd!A:A," "))</f>
        <v>2241</v>
      </c>
      <c r="R313">
        <f>IF(O313="Pendente",_xlfn.XLOOKUP(relatorio[[#This Row],[Número]],Relatório_CTE!A:A,Relatório_CTE!B:B,"Sem CTE")," ")</f>
        <v>4791</v>
      </c>
      <c r="S313" s="1">
        <f>IF(relatorio[[#This Row],[NFs Entrada - Winthor]]="Pendente",_xlfn.XLOOKUP(relatorio[[#This Row],[Número]],Relatório_CTE!A:A,Relatório_CTE!H:H,"Sem CTE")," ")</f>
        <v>45918</v>
      </c>
      <c r="T31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45928</v>
      </c>
      <c r="U31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314" spans="1:21" x14ac:dyDescent="0.25">
      <c r="A314" t="s">
        <v>11</v>
      </c>
      <c r="B314" t="s">
        <v>46</v>
      </c>
      <c r="C314" t="s">
        <v>13</v>
      </c>
      <c r="D314">
        <v>509490</v>
      </c>
      <c r="E314" s="1">
        <v>45917</v>
      </c>
      <c r="F314">
        <v>12795.16</v>
      </c>
      <c r="G314" s="4" t="s">
        <v>425</v>
      </c>
      <c r="H314" t="s">
        <v>426</v>
      </c>
      <c r="I314" t="s">
        <v>427</v>
      </c>
      <c r="J314" s="1">
        <v>46914</v>
      </c>
      <c r="K314">
        <v>96</v>
      </c>
      <c r="L314" t="str">
        <f>_xlfn.XLOOKUP(relatorio[[#This Row],[Nome PJ Emitente]],De_Para!A:A,De_Para!C:C)</f>
        <v>3M</v>
      </c>
      <c r="M314" s="5" cm="1">
        <f t="array" aca="1" ref="M314" ca="1">IF(LEFT(G314&amp;"",1)="0",
IFERROR(
VALUE(MID(G314&amp;"",_xlfn.AGGREGATE(15,6,ROW(INDIRECT("1:"&amp;LEN(G314&amp;"")))/(MID(G314&amp;"",ROW(INDIRECT("1:"&amp;LEN(G314&amp;""))),1)&lt;&gt;"0"),1),999)),
MID(G314&amp;"",_xlfn.AGGREGATE(15,6,ROW(INDIRECT("1:"&amp;LEN(G314&amp;"")))/(MID(G314&amp;"",ROW(INDIRECT("1:"&amp;LEN(G314&amp;""))),1)&lt;&gt;"0"),1),999)
),
IFERROR(VALUE(G314),G314))</f>
        <v>7891040350032</v>
      </c>
      <c r="N314" t="str">
        <f>TEXT(relatorio[[#This Row],[Data Emissão]],"mmm")</f>
        <v>set</v>
      </c>
      <c r="O314" t="str">
        <f>_xlfn.XLOOKUP(relatorio[[#This Row],[Número]],relatorio_Entrada_NF!A:A,relatorio_Entrada_NF!A:A,"Pendente")</f>
        <v>Pendente</v>
      </c>
      <c r="P314" t="str">
        <f>_xlfn.XLOOKUP(relatorio[[#This Row],[Nome PJ Emitente]],Material!A:A,Material!B:B,"Medicamento")</f>
        <v>Material</v>
      </c>
      <c r="Q314">
        <f>IF(relatorio[[#This Row],[Natureza]]="Medicamento",_xlfn.XLOOKUP(relatorio[[#This Row],[EAN]],CadastroProd!U:U,CadastroProd!A:A," "),_xlfn.XLOOKUP(relatorio[[#This Row],['[Item'] Código]],CadastroProd!X:X,CadastroProd!A:A," "))</f>
        <v>2958</v>
      </c>
      <c r="R314">
        <f>IF(O314="Pendente",_xlfn.XLOOKUP(relatorio[[#This Row],[Número]],Relatório_CTE!A:A,Relatório_CTE!B:B,"Sem CTE")," ")</f>
        <v>4791</v>
      </c>
      <c r="S314" s="1">
        <f>IF(relatorio[[#This Row],[NFs Entrada - Winthor]]="Pendente",_xlfn.XLOOKUP(relatorio[[#This Row],[Número]],Relatório_CTE!A:A,Relatório_CTE!H:H,"Sem CTE")," ")</f>
        <v>45918</v>
      </c>
      <c r="T31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31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315" spans="1:21" x14ac:dyDescent="0.25">
      <c r="A315" t="s">
        <v>11</v>
      </c>
      <c r="B315" t="s">
        <v>46</v>
      </c>
      <c r="C315" t="s">
        <v>13</v>
      </c>
      <c r="D315">
        <v>509490</v>
      </c>
      <c r="E315" s="1">
        <v>45917</v>
      </c>
      <c r="F315">
        <v>12795.16</v>
      </c>
      <c r="G315" s="4" t="s">
        <v>343</v>
      </c>
      <c r="H315" t="s">
        <v>344</v>
      </c>
      <c r="I315" t="s">
        <v>345</v>
      </c>
      <c r="J315" s="1">
        <v>46924</v>
      </c>
      <c r="K315">
        <v>8</v>
      </c>
      <c r="L315" t="str">
        <f>_xlfn.XLOOKUP(relatorio[[#This Row],[Nome PJ Emitente]],De_Para!A:A,De_Para!C:C)</f>
        <v>3M</v>
      </c>
      <c r="M315" s="5" cm="1">
        <f t="array" aca="1" ref="M315" ca="1">IF(LEFT(G315&amp;"",1)="0",
IFERROR(
VALUE(MID(G315&amp;"",_xlfn.AGGREGATE(15,6,ROW(INDIRECT("1:"&amp;LEN(G315&amp;"")))/(MID(G315&amp;"",ROW(INDIRECT("1:"&amp;LEN(G315&amp;""))),1)&lt;&gt;"0"),1),999)),
MID(G315&amp;"",_xlfn.AGGREGATE(15,6,ROW(INDIRECT("1:"&amp;LEN(G315&amp;"")))/(MID(G315&amp;"",ROW(INDIRECT("1:"&amp;LEN(G315&amp;""))),1)&lt;&gt;"0"),1),999)
),
IFERROR(VALUE(G315),G315))</f>
        <v>7891040357789</v>
      </c>
      <c r="N315" t="str">
        <f>TEXT(relatorio[[#This Row],[Data Emissão]],"mmm")</f>
        <v>set</v>
      </c>
      <c r="O315" t="str">
        <f>_xlfn.XLOOKUP(relatorio[[#This Row],[Número]],relatorio_Entrada_NF!A:A,relatorio_Entrada_NF!A:A,"Pendente")</f>
        <v>Pendente</v>
      </c>
      <c r="P315" t="str">
        <f>_xlfn.XLOOKUP(relatorio[[#This Row],[Nome PJ Emitente]],Material!A:A,Material!B:B,"Medicamento")</f>
        <v>Material</v>
      </c>
      <c r="Q315">
        <f>IF(relatorio[[#This Row],[Natureza]]="Medicamento",_xlfn.XLOOKUP(relatorio[[#This Row],[EAN]],CadastroProd!U:U,CadastroProd!A:A," "),_xlfn.XLOOKUP(relatorio[[#This Row],['[Item'] Código]],CadastroProd!X:X,CadastroProd!A:A," "))</f>
        <v>3547</v>
      </c>
      <c r="R315">
        <f>IF(O315="Pendente",_xlfn.XLOOKUP(relatorio[[#This Row],[Número]],Relatório_CTE!A:A,Relatório_CTE!B:B,"Sem CTE")," ")</f>
        <v>4791</v>
      </c>
      <c r="S315" s="1">
        <f>IF(relatorio[[#This Row],[NFs Entrada - Winthor]]="Pendente",_xlfn.XLOOKUP(relatorio[[#This Row],[Número]],Relatório_CTE!A:A,Relatório_CTE!H:H,"Sem CTE")," ")</f>
        <v>45918</v>
      </c>
      <c r="T31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31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316" spans="1:21" x14ac:dyDescent="0.25">
      <c r="A316" t="s">
        <v>11</v>
      </c>
      <c r="B316" t="s">
        <v>46</v>
      </c>
      <c r="C316" t="s">
        <v>13</v>
      </c>
      <c r="D316">
        <v>509490</v>
      </c>
      <c r="E316" s="1">
        <v>45917</v>
      </c>
      <c r="F316">
        <v>12795.16</v>
      </c>
      <c r="G316" s="4" t="s">
        <v>394</v>
      </c>
      <c r="H316" t="s">
        <v>395</v>
      </c>
      <c r="I316" t="s">
        <v>396</v>
      </c>
      <c r="J316" s="1">
        <v>46895</v>
      </c>
      <c r="K316">
        <v>4</v>
      </c>
      <c r="L316" t="str">
        <f>_xlfn.XLOOKUP(relatorio[[#This Row],[Nome PJ Emitente]],De_Para!A:A,De_Para!C:C)</f>
        <v>3M</v>
      </c>
      <c r="M316" s="5" cm="1">
        <f t="array" aca="1" ref="M316" ca="1">IF(LEFT(G316&amp;"",1)="0",
IFERROR(
VALUE(MID(G316&amp;"",_xlfn.AGGREGATE(15,6,ROW(INDIRECT("1:"&amp;LEN(G316&amp;"")))/(MID(G316&amp;"",ROW(INDIRECT("1:"&amp;LEN(G316&amp;""))),1)&lt;&gt;"0"),1),999)),
MID(G316&amp;"",_xlfn.AGGREGATE(15,6,ROW(INDIRECT("1:"&amp;LEN(G316&amp;"")))/(MID(G316&amp;"",ROW(INDIRECT("1:"&amp;LEN(G316&amp;""))),1)&lt;&gt;"0"),1),999)
),
IFERROR(VALUE(G316),G316))</f>
        <v>707387808358</v>
      </c>
      <c r="N316" t="str">
        <f>TEXT(relatorio[[#This Row],[Data Emissão]],"mmm")</f>
        <v>set</v>
      </c>
      <c r="O316" t="str">
        <f>_xlfn.XLOOKUP(relatorio[[#This Row],[Número]],relatorio_Entrada_NF!A:A,relatorio_Entrada_NF!A:A,"Pendente")</f>
        <v>Pendente</v>
      </c>
      <c r="P316" t="str">
        <f>_xlfn.XLOOKUP(relatorio[[#This Row],[Nome PJ Emitente]],Material!A:A,Material!B:B,"Medicamento")</f>
        <v>Material</v>
      </c>
      <c r="Q316">
        <f>IF(relatorio[[#This Row],[Natureza]]="Medicamento",_xlfn.XLOOKUP(relatorio[[#This Row],[EAN]],CadastroProd!U:U,CadastroProd!A:A," "),_xlfn.XLOOKUP(relatorio[[#This Row],['[Item'] Código]],CadastroProd!X:X,CadastroProd!A:A," "))</f>
        <v>3561</v>
      </c>
      <c r="R316">
        <f>IF(O316="Pendente",_xlfn.XLOOKUP(relatorio[[#This Row],[Número]],Relatório_CTE!A:A,Relatório_CTE!B:B,"Sem CTE")," ")</f>
        <v>4791</v>
      </c>
      <c r="S316" s="1">
        <f>IF(relatorio[[#This Row],[NFs Entrada - Winthor]]="Pendente",_xlfn.XLOOKUP(relatorio[[#This Row],[Número]],Relatório_CTE!A:A,Relatório_CTE!H:H,"Sem CTE")," ")</f>
        <v>45918</v>
      </c>
      <c r="T31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31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317" spans="1:21" x14ac:dyDescent="0.25">
      <c r="A317" t="s">
        <v>11</v>
      </c>
      <c r="B317" t="s">
        <v>46</v>
      </c>
      <c r="C317" t="s">
        <v>13</v>
      </c>
      <c r="D317">
        <v>509491</v>
      </c>
      <c r="E317" s="1">
        <v>45917</v>
      </c>
      <c r="F317">
        <v>27537.56</v>
      </c>
      <c r="G317" s="4" t="s">
        <v>355</v>
      </c>
      <c r="H317" t="s">
        <v>356</v>
      </c>
      <c r="I317" t="s">
        <v>357</v>
      </c>
      <c r="J317" s="1">
        <v>46579</v>
      </c>
      <c r="K317">
        <v>760</v>
      </c>
      <c r="L317" t="str">
        <f>_xlfn.XLOOKUP(relatorio[[#This Row],[Nome PJ Emitente]],De_Para!A:A,De_Para!C:C)</f>
        <v>3M</v>
      </c>
      <c r="M317" s="5" cm="1">
        <f t="array" aca="1" ref="M317" ca="1">IF(LEFT(G317&amp;"",1)="0",
IFERROR(
VALUE(MID(G317&amp;"",_xlfn.AGGREGATE(15,6,ROW(INDIRECT("1:"&amp;LEN(G317&amp;"")))/(MID(G317&amp;"",ROW(INDIRECT("1:"&amp;LEN(G317&amp;""))),1)&lt;&gt;"0"),1),999)),
MID(G317&amp;"",_xlfn.AGGREGATE(15,6,ROW(INDIRECT("1:"&amp;LEN(G317&amp;"")))/(MID(G317&amp;"",ROW(INDIRECT("1:"&amp;LEN(G317&amp;""))),1)&lt;&gt;"0"),1),999)
),
IFERROR(VALUE(G317),G317))</f>
        <v>7891040010745</v>
      </c>
      <c r="N317" t="str">
        <f>TEXT(relatorio[[#This Row],[Data Emissão]],"mmm")</f>
        <v>set</v>
      </c>
      <c r="O317" t="str">
        <f>_xlfn.XLOOKUP(relatorio[[#This Row],[Número]],relatorio_Entrada_NF!A:A,relatorio_Entrada_NF!A:A,"Pendente")</f>
        <v>Pendente</v>
      </c>
      <c r="P317" t="str">
        <f>_xlfn.XLOOKUP(relatorio[[#This Row],[Nome PJ Emitente]],Material!A:A,Material!B:B,"Medicamento")</f>
        <v>Material</v>
      </c>
      <c r="Q317">
        <f>IF(relatorio[[#This Row],[Natureza]]="Medicamento",_xlfn.XLOOKUP(relatorio[[#This Row],[EAN]],CadastroProd!U:U,CadastroProd!A:A," "),_xlfn.XLOOKUP(relatorio[[#This Row],['[Item'] Código]],CadastroProd!X:X,CadastroProd!A:A," "))</f>
        <v>2175</v>
      </c>
      <c r="R317">
        <f>IF(O317="Pendente",_xlfn.XLOOKUP(relatorio[[#This Row],[Número]],Relatório_CTE!A:A,Relatório_CTE!B:B,"Sem CTE")," ")</f>
        <v>4791</v>
      </c>
      <c r="S317" s="1">
        <f>IF(relatorio[[#This Row],[NFs Entrada - Winthor]]="Pendente",_xlfn.XLOOKUP(relatorio[[#This Row],[Número]],Relatório_CTE!A:A,Relatório_CTE!H:H,"Sem CTE")," ")</f>
        <v>45918</v>
      </c>
      <c r="T31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31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18" spans="1:21" x14ac:dyDescent="0.25">
      <c r="A318" t="s">
        <v>11</v>
      </c>
      <c r="B318" t="s">
        <v>46</v>
      </c>
      <c r="C318" t="s">
        <v>13</v>
      </c>
      <c r="D318">
        <v>509491</v>
      </c>
      <c r="E318" s="1">
        <v>45917</v>
      </c>
      <c r="F318">
        <v>27537.56</v>
      </c>
      <c r="G318" s="4" t="s">
        <v>349</v>
      </c>
      <c r="H318" t="s">
        <v>350</v>
      </c>
      <c r="I318" t="s">
        <v>351</v>
      </c>
      <c r="J318" s="1">
        <v>46474</v>
      </c>
      <c r="K318">
        <v>180</v>
      </c>
      <c r="L318" t="str">
        <f>_xlfn.XLOOKUP(relatorio[[#This Row],[Nome PJ Emitente]],De_Para!A:A,De_Para!C:C)</f>
        <v>3M</v>
      </c>
      <c r="M318" s="5" cm="1">
        <f t="array" aca="1" ref="M318" ca="1">IF(LEFT(G318&amp;"",1)="0",
IFERROR(
VALUE(MID(G318&amp;"",_xlfn.AGGREGATE(15,6,ROW(INDIRECT("1:"&amp;LEN(G318&amp;"")))/(MID(G318&amp;"",ROW(INDIRECT("1:"&amp;LEN(G318&amp;""))),1)&lt;&gt;"0"),1),999)),
MID(G318&amp;"",_xlfn.AGGREGATE(15,6,ROW(INDIRECT("1:"&amp;LEN(G318&amp;"")))/(MID(G318&amp;"",ROW(INDIRECT("1:"&amp;LEN(G318&amp;""))),1)&lt;&gt;"0"),1),999)
),
IFERROR(VALUE(G318),G318))</f>
        <v>7891040034680</v>
      </c>
      <c r="N318" t="str">
        <f>TEXT(relatorio[[#This Row],[Data Emissão]],"mmm")</f>
        <v>set</v>
      </c>
      <c r="O318" t="str">
        <f>_xlfn.XLOOKUP(relatorio[[#This Row],[Número]],relatorio_Entrada_NF!A:A,relatorio_Entrada_NF!A:A,"Pendente")</f>
        <v>Pendente</v>
      </c>
      <c r="P318" t="str">
        <f>_xlfn.XLOOKUP(relatorio[[#This Row],[Nome PJ Emitente]],Material!A:A,Material!B:B,"Medicamento")</f>
        <v>Material</v>
      </c>
      <c r="Q318">
        <f>IF(relatorio[[#This Row],[Natureza]]="Medicamento",_xlfn.XLOOKUP(relatorio[[#This Row],[EAN]],CadastroProd!U:U,CadastroProd!A:A," "),_xlfn.XLOOKUP(relatorio[[#This Row],['[Item'] Código]],CadastroProd!X:X,CadastroProd!A:A," "))</f>
        <v>2176</v>
      </c>
      <c r="R318">
        <f>IF(O318="Pendente",_xlfn.XLOOKUP(relatorio[[#This Row],[Número]],Relatório_CTE!A:A,Relatório_CTE!B:B,"Sem CTE")," ")</f>
        <v>4791</v>
      </c>
      <c r="S318" s="1">
        <f>IF(relatorio[[#This Row],[NFs Entrada - Winthor]]="Pendente",_xlfn.XLOOKUP(relatorio[[#This Row],[Número]],Relatório_CTE!A:A,Relatório_CTE!H:H,"Sem CTE")," ")</f>
        <v>45918</v>
      </c>
      <c r="T31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31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19" spans="1:21" x14ac:dyDescent="0.25">
      <c r="A319" t="s">
        <v>11</v>
      </c>
      <c r="B319" t="s">
        <v>46</v>
      </c>
      <c r="C319" t="s">
        <v>13</v>
      </c>
      <c r="D319">
        <v>509491</v>
      </c>
      <c r="E319" s="1">
        <v>45917</v>
      </c>
      <c r="F319">
        <v>27537.56</v>
      </c>
      <c r="G319" s="4" t="s">
        <v>368</v>
      </c>
      <c r="H319" t="s">
        <v>369</v>
      </c>
      <c r="I319" t="s">
        <v>370</v>
      </c>
      <c r="J319" s="1">
        <v>46910</v>
      </c>
      <c r="K319">
        <v>216</v>
      </c>
      <c r="L319" t="str">
        <f>_xlfn.XLOOKUP(relatorio[[#This Row],[Nome PJ Emitente]],De_Para!A:A,De_Para!C:C)</f>
        <v>3M</v>
      </c>
      <c r="M319" s="5" cm="1">
        <f t="array" aca="1" ref="M319" ca="1">IF(LEFT(G319&amp;"",1)="0",
IFERROR(
VALUE(MID(G319&amp;"",_xlfn.AGGREGATE(15,6,ROW(INDIRECT("1:"&amp;LEN(G319&amp;"")))/(MID(G319&amp;"",ROW(INDIRECT("1:"&amp;LEN(G319&amp;""))),1)&lt;&gt;"0"),1),999)),
MID(G319&amp;"",_xlfn.AGGREGATE(15,6,ROW(INDIRECT("1:"&amp;LEN(G319&amp;"")))/(MID(G319&amp;"",ROW(INDIRECT("1:"&amp;LEN(G319&amp;""))),1)&lt;&gt;"0"),1),999)
),
IFERROR(VALUE(G319),G319))</f>
        <v>7891040313204</v>
      </c>
      <c r="N319" t="str">
        <f>TEXT(relatorio[[#This Row],[Data Emissão]],"mmm")</f>
        <v>set</v>
      </c>
      <c r="O319" t="str">
        <f>_xlfn.XLOOKUP(relatorio[[#This Row],[Número]],relatorio_Entrada_NF!A:A,relatorio_Entrada_NF!A:A,"Pendente")</f>
        <v>Pendente</v>
      </c>
      <c r="P319" t="str">
        <f>_xlfn.XLOOKUP(relatorio[[#This Row],[Nome PJ Emitente]],Material!A:A,Material!B:B,"Medicamento")</f>
        <v>Material</v>
      </c>
      <c r="Q319">
        <f>IF(relatorio[[#This Row],[Natureza]]="Medicamento",_xlfn.XLOOKUP(relatorio[[#This Row],[EAN]],CadastroProd!U:U,CadastroProd!A:A," "),_xlfn.XLOOKUP(relatorio[[#This Row],['[Item'] Código]],CadastroProd!X:X,CadastroProd!A:A," "))</f>
        <v>2248</v>
      </c>
      <c r="R319">
        <f>IF(O319="Pendente",_xlfn.XLOOKUP(relatorio[[#This Row],[Número]],Relatório_CTE!A:A,Relatório_CTE!B:B,"Sem CTE")," ")</f>
        <v>4791</v>
      </c>
      <c r="S319" s="1">
        <f>IF(relatorio[[#This Row],[NFs Entrada - Winthor]]="Pendente",_xlfn.XLOOKUP(relatorio[[#This Row],[Número]],Relatório_CTE!A:A,Relatório_CTE!H:H,"Sem CTE")," ")</f>
        <v>45918</v>
      </c>
      <c r="T31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31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320" spans="1:21" x14ac:dyDescent="0.25">
      <c r="A320" t="s">
        <v>11</v>
      </c>
      <c r="B320" t="s">
        <v>46</v>
      </c>
      <c r="C320" t="s">
        <v>13</v>
      </c>
      <c r="D320">
        <v>509491</v>
      </c>
      <c r="E320" s="1">
        <v>45917</v>
      </c>
      <c r="F320">
        <v>27537.56</v>
      </c>
      <c r="G320" s="4" t="s">
        <v>122</v>
      </c>
      <c r="H320" t="s">
        <v>366</v>
      </c>
      <c r="I320" t="s">
        <v>367</v>
      </c>
      <c r="J320" s="1">
        <v>46946</v>
      </c>
      <c r="K320">
        <v>15</v>
      </c>
      <c r="L320" t="str">
        <f>_xlfn.XLOOKUP(relatorio[[#This Row],[Nome PJ Emitente]],De_Para!A:A,De_Para!C:C)</f>
        <v>3M</v>
      </c>
      <c r="M320" s="5" t="str" cm="1">
        <f t="array" aca="1" ref="M320" ca="1">IF(LEFT(G320&amp;"",1)="0",
IFERROR(
VALUE(MID(G320&amp;"",_xlfn.AGGREGATE(15,6,ROW(INDIRECT("1:"&amp;LEN(G320&amp;"")))/(MID(G320&amp;"",ROW(INDIRECT("1:"&amp;LEN(G320&amp;""))),1)&lt;&gt;"0"),1),999)),
MID(G320&amp;"",_xlfn.AGGREGATE(15,6,ROW(INDIRECT("1:"&amp;LEN(G320&amp;"")))/(MID(G320&amp;"",ROW(INDIRECT("1:"&amp;LEN(G320&amp;""))),1)&lt;&gt;"0"),1),999)
),
IFERROR(VALUE(G320),G320))</f>
        <v>SEM GTIN</v>
      </c>
      <c r="N320" t="str">
        <f>TEXT(relatorio[[#This Row],[Data Emissão]],"mmm")</f>
        <v>set</v>
      </c>
      <c r="O320" t="str">
        <f>_xlfn.XLOOKUP(relatorio[[#This Row],[Número]],relatorio_Entrada_NF!A:A,relatorio_Entrada_NF!A:A,"Pendente")</f>
        <v>Pendente</v>
      </c>
      <c r="P320" t="str">
        <f>_xlfn.XLOOKUP(relatorio[[#This Row],[Nome PJ Emitente]],Material!A:A,Material!B:B,"Medicamento")</f>
        <v>Material</v>
      </c>
      <c r="Q320">
        <f>IF(relatorio[[#This Row],[Natureza]]="Medicamento",_xlfn.XLOOKUP(relatorio[[#This Row],[EAN]],CadastroProd!U:U,CadastroProd!A:A," "),_xlfn.XLOOKUP(relatorio[[#This Row],['[Item'] Código]],CadastroProd!X:X,CadastroProd!A:A," "))</f>
        <v>2337</v>
      </c>
      <c r="R320">
        <f>IF(O320="Pendente",_xlfn.XLOOKUP(relatorio[[#This Row],[Número]],Relatório_CTE!A:A,Relatório_CTE!B:B,"Sem CTE")," ")</f>
        <v>4791</v>
      </c>
      <c r="S320" s="1">
        <f>IF(relatorio[[#This Row],[NFs Entrada - Winthor]]="Pendente",_xlfn.XLOOKUP(relatorio[[#This Row],[Número]],Relatório_CTE!A:A,Relatório_CTE!H:H,"Sem CTE")," ")</f>
        <v>45918</v>
      </c>
      <c r="T32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32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321" spans="1:21" x14ac:dyDescent="0.25">
      <c r="A321" t="s">
        <v>11</v>
      </c>
      <c r="B321" t="s">
        <v>46</v>
      </c>
      <c r="C321" t="s">
        <v>13</v>
      </c>
      <c r="D321">
        <v>509491</v>
      </c>
      <c r="E321" s="1">
        <v>45917</v>
      </c>
      <c r="F321">
        <v>27537.56</v>
      </c>
      <c r="G321" s="4" t="s">
        <v>122</v>
      </c>
      <c r="H321" t="s">
        <v>358</v>
      </c>
      <c r="I321" t="s">
        <v>359</v>
      </c>
      <c r="J321" s="1">
        <v>46549</v>
      </c>
      <c r="K321">
        <v>19</v>
      </c>
      <c r="L321" t="str">
        <f>_xlfn.XLOOKUP(relatorio[[#This Row],[Nome PJ Emitente]],De_Para!A:A,De_Para!C:C)</f>
        <v>3M</v>
      </c>
      <c r="M321" s="5" t="str" cm="1">
        <f t="array" aca="1" ref="M321" ca="1">IF(LEFT(G321&amp;"",1)="0",
IFERROR(
VALUE(MID(G321&amp;"",_xlfn.AGGREGATE(15,6,ROW(INDIRECT("1:"&amp;LEN(G321&amp;"")))/(MID(G321&amp;"",ROW(INDIRECT("1:"&amp;LEN(G321&amp;""))),1)&lt;&gt;"0"),1),999)),
MID(G321&amp;"",_xlfn.AGGREGATE(15,6,ROW(INDIRECT("1:"&amp;LEN(G321&amp;"")))/(MID(G321&amp;"",ROW(INDIRECT("1:"&amp;LEN(G321&amp;""))),1)&lt;&gt;"0"),1),999)
),
IFERROR(VALUE(G321),G321))</f>
        <v>SEM GTIN</v>
      </c>
      <c r="N321" t="str">
        <f>TEXT(relatorio[[#This Row],[Data Emissão]],"mmm")</f>
        <v>set</v>
      </c>
      <c r="O321" t="str">
        <f>_xlfn.XLOOKUP(relatorio[[#This Row],[Número]],relatorio_Entrada_NF!A:A,relatorio_Entrada_NF!A:A,"Pendente")</f>
        <v>Pendente</v>
      </c>
      <c r="P321" t="str">
        <f>_xlfn.XLOOKUP(relatorio[[#This Row],[Nome PJ Emitente]],Material!A:A,Material!B:B,"Medicamento")</f>
        <v>Material</v>
      </c>
      <c r="Q321">
        <f>IF(relatorio[[#This Row],[Natureza]]="Medicamento",_xlfn.XLOOKUP(relatorio[[#This Row],[EAN]],CadastroProd!U:U,CadastroProd!A:A," "),_xlfn.XLOOKUP(relatorio[[#This Row],['[Item'] Código]],CadastroProd!X:X,CadastroProd!A:A," "))</f>
        <v>2367</v>
      </c>
      <c r="R321">
        <f>IF(O321="Pendente",_xlfn.XLOOKUP(relatorio[[#This Row],[Número]],Relatório_CTE!A:A,Relatório_CTE!B:B,"Sem CTE")," ")</f>
        <v>4791</v>
      </c>
      <c r="S321" s="1">
        <f>IF(relatorio[[#This Row],[NFs Entrada - Winthor]]="Pendente",_xlfn.XLOOKUP(relatorio[[#This Row],[Número]],Relatório_CTE!A:A,Relatório_CTE!H:H,"Sem CTE")," ")</f>
        <v>45918</v>
      </c>
      <c r="T32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32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322" spans="1:21" x14ac:dyDescent="0.25">
      <c r="A322" t="s">
        <v>11</v>
      </c>
      <c r="B322" t="s">
        <v>46</v>
      </c>
      <c r="C322" t="s">
        <v>13</v>
      </c>
      <c r="D322">
        <v>509491</v>
      </c>
      <c r="E322" s="1">
        <v>45917</v>
      </c>
      <c r="F322">
        <v>27537.56</v>
      </c>
      <c r="G322" s="4" t="s">
        <v>360</v>
      </c>
      <c r="H322" t="s">
        <v>361</v>
      </c>
      <c r="I322" t="s">
        <v>362</v>
      </c>
      <c r="J322" s="1">
        <v>46775</v>
      </c>
      <c r="K322">
        <v>400</v>
      </c>
      <c r="L322" t="str">
        <f>_xlfn.XLOOKUP(relatorio[[#This Row],[Nome PJ Emitente]],De_Para!A:A,De_Para!C:C)</f>
        <v>3M</v>
      </c>
      <c r="M322" s="5" cm="1">
        <f t="array" aca="1" ref="M322" ca="1">IF(LEFT(G322&amp;"",1)="0",
IFERROR(
VALUE(MID(G322&amp;"",_xlfn.AGGREGATE(15,6,ROW(INDIRECT("1:"&amp;LEN(G322&amp;"")))/(MID(G322&amp;"",ROW(INDIRECT("1:"&amp;LEN(G322&amp;""))),1)&lt;&gt;"0"),1),999)),
MID(G322&amp;"",_xlfn.AGGREGATE(15,6,ROW(INDIRECT("1:"&amp;LEN(G322&amp;"")))/(MID(G322&amp;"",ROW(INDIRECT("1:"&amp;LEN(G322&amp;""))),1)&lt;&gt;"0"),1),999)
),
IFERROR(VALUE(G322),G322))</f>
        <v>7891040086870</v>
      </c>
      <c r="N322" t="str">
        <f>TEXT(relatorio[[#This Row],[Data Emissão]],"mmm")</f>
        <v>set</v>
      </c>
      <c r="O322" t="str">
        <f>_xlfn.XLOOKUP(relatorio[[#This Row],[Número]],relatorio_Entrada_NF!A:A,relatorio_Entrada_NF!A:A,"Pendente")</f>
        <v>Pendente</v>
      </c>
      <c r="P322" t="str">
        <f>_xlfn.XLOOKUP(relatorio[[#This Row],[Nome PJ Emitente]],Material!A:A,Material!B:B,"Medicamento")</f>
        <v>Material</v>
      </c>
      <c r="Q322">
        <f>IF(relatorio[[#This Row],[Natureza]]="Medicamento",_xlfn.XLOOKUP(relatorio[[#This Row],[EAN]],CadastroProd!U:U,CadastroProd!A:A," "),_xlfn.XLOOKUP(relatorio[[#This Row],['[Item'] Código]],CadastroProd!X:X,CadastroProd!A:A," "))</f>
        <v>2380</v>
      </c>
      <c r="R322">
        <f>IF(O322="Pendente",_xlfn.XLOOKUP(relatorio[[#This Row],[Número]],Relatório_CTE!A:A,Relatório_CTE!B:B,"Sem CTE")," ")</f>
        <v>4791</v>
      </c>
      <c r="S322" s="1">
        <f>IF(relatorio[[#This Row],[NFs Entrada - Winthor]]="Pendente",_xlfn.XLOOKUP(relatorio[[#This Row],[Número]],Relatório_CTE!A:A,Relatório_CTE!H:H,"Sem CTE")," ")</f>
        <v>45918</v>
      </c>
      <c r="T32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32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323" spans="1:21" x14ac:dyDescent="0.25">
      <c r="A323" t="s">
        <v>11</v>
      </c>
      <c r="B323" t="s">
        <v>46</v>
      </c>
      <c r="C323" t="s">
        <v>13</v>
      </c>
      <c r="D323">
        <v>509492</v>
      </c>
      <c r="E323" s="1">
        <v>45917</v>
      </c>
      <c r="F323">
        <v>115895.89</v>
      </c>
      <c r="G323" s="4" t="s">
        <v>371</v>
      </c>
      <c r="H323" t="s">
        <v>372</v>
      </c>
      <c r="I323" t="s">
        <v>373</v>
      </c>
      <c r="J323" s="1">
        <v>46879</v>
      </c>
      <c r="K323">
        <v>36</v>
      </c>
      <c r="L323" t="str">
        <f>_xlfn.XLOOKUP(relatorio[[#This Row],[Nome PJ Emitente]],De_Para!A:A,De_Para!C:C)</f>
        <v>3M</v>
      </c>
      <c r="M323" s="5" cm="1">
        <f t="array" aca="1" ref="M323" ca="1">IF(LEFT(G323&amp;"",1)="0",
IFERROR(
VALUE(MID(G323&amp;"",_xlfn.AGGREGATE(15,6,ROW(INDIRECT("1:"&amp;LEN(G323&amp;"")))/(MID(G323&amp;"",ROW(INDIRECT("1:"&amp;LEN(G323&amp;""))),1)&lt;&gt;"0"),1),999)),
MID(G323&amp;"",_xlfn.AGGREGATE(15,6,ROW(INDIRECT("1:"&amp;LEN(G323&amp;"")))/(MID(G323&amp;"",ROW(INDIRECT("1:"&amp;LEN(G323&amp;""))),1)&lt;&gt;"0"),1),999)
),
IFERROR(VALUE(G323),G323))</f>
        <v>7891040081356</v>
      </c>
      <c r="N323" t="str">
        <f>TEXT(relatorio[[#This Row],[Data Emissão]],"mmm")</f>
        <v>set</v>
      </c>
      <c r="O323" t="str">
        <f>_xlfn.XLOOKUP(relatorio[[#This Row],[Número]],relatorio_Entrada_NF!A:A,relatorio_Entrada_NF!A:A,"Pendente")</f>
        <v>Pendente</v>
      </c>
      <c r="P323" t="str">
        <f>_xlfn.XLOOKUP(relatorio[[#This Row],[Nome PJ Emitente]],Material!A:A,Material!B:B,"Medicamento")</f>
        <v>Material</v>
      </c>
      <c r="Q323">
        <f>IF(relatorio[[#This Row],[Natureza]]="Medicamento",_xlfn.XLOOKUP(relatorio[[#This Row],[EAN]],CadastroProd!U:U,CadastroProd!A:A," "),_xlfn.XLOOKUP(relatorio[[#This Row],['[Item'] Código]],CadastroProd!X:X,CadastroProd!A:A," "))</f>
        <v>2213</v>
      </c>
      <c r="R323">
        <f>IF(O323="Pendente",_xlfn.XLOOKUP(relatorio[[#This Row],[Número]],Relatório_CTE!A:A,Relatório_CTE!B:B,"Sem CTE")," ")</f>
        <v>4791</v>
      </c>
      <c r="S323" s="1">
        <f>IF(relatorio[[#This Row],[NFs Entrada - Winthor]]="Pendente",_xlfn.XLOOKUP(relatorio[[#This Row],[Número]],Relatório_CTE!A:A,Relatório_CTE!H:H,"Sem CTE")," ")</f>
        <v>45918</v>
      </c>
      <c r="T32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32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324" spans="1:21" x14ac:dyDescent="0.25">
      <c r="A324" t="s">
        <v>11</v>
      </c>
      <c r="B324" t="s">
        <v>46</v>
      </c>
      <c r="C324" t="s">
        <v>13</v>
      </c>
      <c r="D324">
        <v>509492</v>
      </c>
      <c r="E324" s="1">
        <v>45917</v>
      </c>
      <c r="F324">
        <v>115895.89</v>
      </c>
      <c r="G324" s="4" t="s">
        <v>397</v>
      </c>
      <c r="H324" t="s">
        <v>398</v>
      </c>
      <c r="I324" t="s">
        <v>399</v>
      </c>
      <c r="J324" s="1">
        <v>46865</v>
      </c>
      <c r="K324">
        <v>36</v>
      </c>
      <c r="L324" t="str">
        <f>_xlfn.XLOOKUP(relatorio[[#This Row],[Nome PJ Emitente]],De_Para!A:A,De_Para!C:C)</f>
        <v>3M</v>
      </c>
      <c r="M324" s="5" cm="1">
        <f t="array" aca="1" ref="M324" ca="1">IF(LEFT(G324&amp;"",1)="0",
IFERROR(
VALUE(MID(G324&amp;"",_xlfn.AGGREGATE(15,6,ROW(INDIRECT("1:"&amp;LEN(G324&amp;"")))/(MID(G324&amp;"",ROW(INDIRECT("1:"&amp;LEN(G324&amp;""))),1)&lt;&gt;"0"),1),999)),
MID(G324&amp;"",_xlfn.AGGREGATE(15,6,ROW(INDIRECT("1:"&amp;LEN(G324&amp;"")))/(MID(G324&amp;"",ROW(INDIRECT("1:"&amp;LEN(G324&amp;""))),1)&lt;&gt;"0"),1),999)
),
IFERROR(VALUE(G324),G324))</f>
        <v>707387807931</v>
      </c>
      <c r="N324" t="str">
        <f>TEXT(relatorio[[#This Row],[Data Emissão]],"mmm")</f>
        <v>set</v>
      </c>
      <c r="O324" t="str">
        <f>_xlfn.XLOOKUP(relatorio[[#This Row],[Número]],relatorio_Entrada_NF!A:A,relatorio_Entrada_NF!A:A,"Pendente")</f>
        <v>Pendente</v>
      </c>
      <c r="P324" t="str">
        <f>_xlfn.XLOOKUP(relatorio[[#This Row],[Nome PJ Emitente]],Material!A:A,Material!B:B,"Medicamento")</f>
        <v>Material</v>
      </c>
      <c r="Q324">
        <f>IF(relatorio[[#This Row],[Natureza]]="Medicamento",_xlfn.XLOOKUP(relatorio[[#This Row],[EAN]],CadastroProd!U:U,CadastroProd!A:A," "),_xlfn.XLOOKUP(relatorio[[#This Row],['[Item'] Código]],CadastroProd!X:X,CadastroProd!A:A," "))</f>
        <v>2217</v>
      </c>
      <c r="R324">
        <f>IF(O324="Pendente",_xlfn.XLOOKUP(relatorio[[#This Row],[Número]],Relatório_CTE!A:A,Relatório_CTE!B:B,"Sem CTE")," ")</f>
        <v>4791</v>
      </c>
      <c r="S324" s="1">
        <f>IF(relatorio[[#This Row],[NFs Entrada - Winthor]]="Pendente",_xlfn.XLOOKUP(relatorio[[#This Row],[Número]],Relatório_CTE!A:A,Relatório_CTE!H:H,"Sem CTE")," ")</f>
        <v>45918</v>
      </c>
      <c r="T32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32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25" spans="1:21" x14ac:dyDescent="0.25">
      <c r="A325" t="s">
        <v>11</v>
      </c>
      <c r="B325" t="s">
        <v>46</v>
      </c>
      <c r="C325" t="s">
        <v>13</v>
      </c>
      <c r="D325">
        <v>509492</v>
      </c>
      <c r="E325" s="1">
        <v>45917</v>
      </c>
      <c r="F325">
        <v>115895.89</v>
      </c>
      <c r="G325" s="4" t="s">
        <v>379</v>
      </c>
      <c r="H325" t="s">
        <v>380</v>
      </c>
      <c r="I325" t="s">
        <v>381</v>
      </c>
      <c r="J325" s="1">
        <v>46431</v>
      </c>
      <c r="K325">
        <v>1668</v>
      </c>
      <c r="L325" t="str">
        <f>_xlfn.XLOOKUP(relatorio[[#This Row],[Nome PJ Emitente]],De_Para!A:A,De_Para!C:C)</f>
        <v>3M</v>
      </c>
      <c r="M325" s="5" cm="1">
        <f t="array" aca="1" ref="M325" ca="1">IF(LEFT(G325&amp;"",1)="0",
IFERROR(
VALUE(MID(G325&amp;"",_xlfn.AGGREGATE(15,6,ROW(INDIRECT("1:"&amp;LEN(G325&amp;"")))/(MID(G325&amp;"",ROW(INDIRECT("1:"&amp;LEN(G325&amp;""))),1)&lt;&gt;"0"),1),999)),
MID(G325&amp;"",_xlfn.AGGREGATE(15,6,ROW(INDIRECT("1:"&amp;LEN(G325&amp;"")))/(MID(G325&amp;"",ROW(INDIRECT("1:"&amp;LEN(G325&amp;""))),1)&lt;&gt;"0"),1),999)
),
IFERROR(VALUE(G325),G325))</f>
        <v>7891040241293</v>
      </c>
      <c r="N325" t="str">
        <f>TEXT(relatorio[[#This Row],[Data Emissão]],"mmm")</f>
        <v>set</v>
      </c>
      <c r="O325" t="str">
        <f>_xlfn.XLOOKUP(relatorio[[#This Row],[Número]],relatorio_Entrada_NF!A:A,relatorio_Entrada_NF!A:A,"Pendente")</f>
        <v>Pendente</v>
      </c>
      <c r="P325" t="str">
        <f>_xlfn.XLOOKUP(relatorio[[#This Row],[Nome PJ Emitente]],Material!A:A,Material!B:B,"Medicamento")</f>
        <v>Material</v>
      </c>
      <c r="Q325">
        <f>IF(relatorio[[#This Row],[Natureza]]="Medicamento",_xlfn.XLOOKUP(relatorio[[#This Row],[EAN]],CadastroProd!U:U,CadastroProd!A:A," "),_xlfn.XLOOKUP(relatorio[[#This Row],['[Item'] Código]],CadastroProd!X:X,CadastroProd!A:A," "))</f>
        <v>2240</v>
      </c>
      <c r="R325">
        <f>IF(O325="Pendente",_xlfn.XLOOKUP(relatorio[[#This Row],[Número]],Relatório_CTE!A:A,Relatório_CTE!B:B,"Sem CTE")," ")</f>
        <v>4791</v>
      </c>
      <c r="S325" s="1">
        <f>IF(relatorio[[#This Row],[NFs Entrada - Winthor]]="Pendente",_xlfn.XLOOKUP(relatorio[[#This Row],[Número]],Relatório_CTE!A:A,Relatório_CTE!H:H,"Sem CTE")," ")</f>
        <v>45918</v>
      </c>
      <c r="T32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32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26" spans="1:21" x14ac:dyDescent="0.25">
      <c r="A326" t="s">
        <v>11</v>
      </c>
      <c r="B326" t="s">
        <v>46</v>
      </c>
      <c r="C326" t="s">
        <v>13</v>
      </c>
      <c r="D326">
        <v>509492</v>
      </c>
      <c r="E326" s="1">
        <v>45917</v>
      </c>
      <c r="F326">
        <v>115895.89</v>
      </c>
      <c r="G326" s="4" t="s">
        <v>122</v>
      </c>
      <c r="H326" t="s">
        <v>377</v>
      </c>
      <c r="I326" t="s">
        <v>378</v>
      </c>
      <c r="J326" s="1">
        <v>46593</v>
      </c>
      <c r="K326">
        <v>20</v>
      </c>
      <c r="L326" t="str">
        <f>_xlfn.XLOOKUP(relatorio[[#This Row],[Nome PJ Emitente]],De_Para!A:A,De_Para!C:C)</f>
        <v>3M</v>
      </c>
      <c r="M326" s="5" t="str" cm="1">
        <f t="array" aca="1" ref="M326" ca="1">IF(LEFT(G326&amp;"",1)="0",
IFERROR(
VALUE(MID(G326&amp;"",_xlfn.AGGREGATE(15,6,ROW(INDIRECT("1:"&amp;LEN(G326&amp;"")))/(MID(G326&amp;"",ROW(INDIRECT("1:"&amp;LEN(G326&amp;""))),1)&lt;&gt;"0"),1),999)),
MID(G326&amp;"",_xlfn.AGGREGATE(15,6,ROW(INDIRECT("1:"&amp;LEN(G326&amp;"")))/(MID(G326&amp;"",ROW(INDIRECT("1:"&amp;LEN(G326&amp;""))),1)&lt;&gt;"0"),1),999)
),
IFERROR(VALUE(G326),G326))</f>
        <v>SEM GTIN</v>
      </c>
      <c r="N326" t="str">
        <f>TEXT(relatorio[[#This Row],[Data Emissão]],"mmm")</f>
        <v>set</v>
      </c>
      <c r="O326" t="str">
        <f>_xlfn.XLOOKUP(relatorio[[#This Row],[Número]],relatorio_Entrada_NF!A:A,relatorio_Entrada_NF!A:A,"Pendente")</f>
        <v>Pendente</v>
      </c>
      <c r="P326" t="str">
        <f>_xlfn.XLOOKUP(relatorio[[#This Row],[Nome PJ Emitente]],Material!A:A,Material!B:B,"Medicamento")</f>
        <v>Material</v>
      </c>
      <c r="Q326">
        <f>IF(relatorio[[#This Row],[Natureza]]="Medicamento",_xlfn.XLOOKUP(relatorio[[#This Row],[EAN]],CadastroProd!U:U,CadastroProd!A:A," "),_xlfn.XLOOKUP(relatorio[[#This Row],['[Item'] Código]],CadastroProd!X:X,CadastroProd!A:A," "))</f>
        <v>2371</v>
      </c>
      <c r="R326">
        <f>IF(O326="Pendente",_xlfn.XLOOKUP(relatorio[[#This Row],[Número]],Relatório_CTE!A:A,Relatório_CTE!B:B,"Sem CTE")," ")</f>
        <v>4791</v>
      </c>
      <c r="S326" s="1">
        <f>IF(relatorio[[#This Row],[NFs Entrada - Winthor]]="Pendente",_xlfn.XLOOKUP(relatorio[[#This Row],[Número]],Relatório_CTE!A:A,Relatório_CTE!H:H,"Sem CTE")," ")</f>
        <v>45918</v>
      </c>
      <c r="T32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32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327" spans="1:21" x14ac:dyDescent="0.25">
      <c r="A327" t="s">
        <v>11</v>
      </c>
      <c r="B327" t="s">
        <v>46</v>
      </c>
      <c r="C327" t="s">
        <v>13</v>
      </c>
      <c r="D327">
        <v>509492</v>
      </c>
      <c r="E327" s="1">
        <v>45917</v>
      </c>
      <c r="F327">
        <v>115895.89</v>
      </c>
      <c r="G327" s="4" t="s">
        <v>374</v>
      </c>
      <c r="H327" t="s">
        <v>375</v>
      </c>
      <c r="I327" t="s">
        <v>376</v>
      </c>
      <c r="J327" s="1">
        <v>46572</v>
      </c>
      <c r="K327">
        <v>1700</v>
      </c>
      <c r="L327" t="str">
        <f>_xlfn.XLOOKUP(relatorio[[#This Row],[Nome PJ Emitente]],De_Para!A:A,De_Para!C:C)</f>
        <v>3M</v>
      </c>
      <c r="M327" s="5" cm="1">
        <f t="array" aca="1" ref="M327" ca="1">IF(LEFT(G327&amp;"",1)="0",
IFERROR(
VALUE(MID(G327&amp;"",_xlfn.AGGREGATE(15,6,ROW(INDIRECT("1:"&amp;LEN(G327&amp;"")))/(MID(G327&amp;"",ROW(INDIRECT("1:"&amp;LEN(G327&amp;""))),1)&lt;&gt;"0"),1),999)),
MID(G327&amp;"",_xlfn.AGGREGATE(15,6,ROW(INDIRECT("1:"&amp;LEN(G327&amp;"")))/(MID(G327&amp;"",ROW(INDIRECT("1:"&amp;LEN(G327&amp;""))),1)&lt;&gt;"0"),1),999)
),
IFERROR(VALUE(G327),G327))</f>
        <v>7891040146468</v>
      </c>
      <c r="N327" t="str">
        <f>TEXT(relatorio[[#This Row],[Data Emissão]],"mmm")</f>
        <v>set</v>
      </c>
      <c r="O327" t="str">
        <f>_xlfn.XLOOKUP(relatorio[[#This Row],[Número]],relatorio_Entrada_NF!A:A,relatorio_Entrada_NF!A:A,"Pendente")</f>
        <v>Pendente</v>
      </c>
      <c r="P327" t="str">
        <f>_xlfn.XLOOKUP(relatorio[[#This Row],[Nome PJ Emitente]],Material!A:A,Material!B:B,"Medicamento")</f>
        <v>Material</v>
      </c>
      <c r="Q327">
        <f>IF(relatorio[[#This Row],[Natureza]]="Medicamento",_xlfn.XLOOKUP(relatorio[[#This Row],[EAN]],CadastroProd!U:U,CadastroProd!A:A," "),_xlfn.XLOOKUP(relatorio[[#This Row],['[Item'] Código]],CadastroProd!X:X,CadastroProd!A:A," "))</f>
        <v>2373</v>
      </c>
      <c r="R327">
        <f>IF(O327="Pendente",_xlfn.XLOOKUP(relatorio[[#This Row],[Número]],Relatório_CTE!A:A,Relatório_CTE!B:B,"Sem CTE")," ")</f>
        <v>4791</v>
      </c>
      <c r="S327" s="1">
        <f>IF(relatorio[[#This Row],[NFs Entrada - Winthor]]="Pendente",_xlfn.XLOOKUP(relatorio[[#This Row],[Número]],Relatório_CTE!A:A,Relatório_CTE!H:H,"Sem CTE")," ")</f>
        <v>45918</v>
      </c>
      <c r="T32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32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28" spans="1:21" x14ac:dyDescent="0.25">
      <c r="A328" t="s">
        <v>11</v>
      </c>
      <c r="B328" t="s">
        <v>46</v>
      </c>
      <c r="C328" t="s">
        <v>13</v>
      </c>
      <c r="D328">
        <v>509492</v>
      </c>
      <c r="E328" s="1">
        <v>45917</v>
      </c>
      <c r="F328">
        <v>115895.89</v>
      </c>
      <c r="G328" s="4" t="s">
        <v>400</v>
      </c>
      <c r="H328" t="s">
        <v>401</v>
      </c>
      <c r="I328" t="s">
        <v>402</v>
      </c>
      <c r="J328" s="1">
        <v>46839</v>
      </c>
      <c r="K328">
        <v>8</v>
      </c>
      <c r="L328" t="str">
        <f>_xlfn.XLOOKUP(relatorio[[#This Row],[Nome PJ Emitente]],De_Para!A:A,De_Para!C:C)</f>
        <v>3M</v>
      </c>
      <c r="M328" s="5" cm="1">
        <f t="array" aca="1" ref="M328" ca="1">IF(LEFT(G328&amp;"",1)="0",
IFERROR(
VALUE(MID(G328&amp;"",_xlfn.AGGREGATE(15,6,ROW(INDIRECT("1:"&amp;LEN(G328&amp;"")))/(MID(G328&amp;"",ROW(INDIRECT("1:"&amp;LEN(G328&amp;""))),1)&lt;&gt;"0"),1),999)),
MID(G328&amp;"",_xlfn.AGGREGATE(15,6,ROW(INDIRECT("1:"&amp;LEN(G328&amp;"")))/(MID(G328&amp;"",ROW(INDIRECT("1:"&amp;LEN(G328&amp;""))),1)&lt;&gt;"0"),1),999)
),
IFERROR(VALUE(G328),G328))</f>
        <v>707387807979</v>
      </c>
      <c r="N328" t="str">
        <f>TEXT(relatorio[[#This Row],[Data Emissão]],"mmm")</f>
        <v>set</v>
      </c>
      <c r="O328" t="str">
        <f>_xlfn.XLOOKUP(relatorio[[#This Row],[Número]],relatorio_Entrada_NF!A:A,relatorio_Entrada_NF!A:A,"Pendente")</f>
        <v>Pendente</v>
      </c>
      <c r="P328" t="str">
        <f>_xlfn.XLOOKUP(relatorio[[#This Row],[Nome PJ Emitente]],Material!A:A,Material!B:B,"Medicamento")</f>
        <v>Material</v>
      </c>
      <c r="Q328">
        <f>IF(relatorio[[#This Row],[Natureza]]="Medicamento",_xlfn.XLOOKUP(relatorio[[#This Row],[EAN]],CadastroProd!U:U,CadastroProd!A:A," "),_xlfn.XLOOKUP(relatorio[[#This Row],['[Item'] Código]],CadastroProd!X:X,CadastroProd!A:A," "))</f>
        <v>3345</v>
      </c>
      <c r="R328">
        <f>IF(O328="Pendente",_xlfn.XLOOKUP(relatorio[[#This Row],[Número]],Relatório_CTE!A:A,Relatório_CTE!B:B,"Sem CTE")," ")</f>
        <v>4791</v>
      </c>
      <c r="S328" s="1">
        <f>IF(relatorio[[#This Row],[NFs Entrada - Winthor]]="Pendente",_xlfn.XLOOKUP(relatorio[[#This Row],[Número]],Relatório_CTE!A:A,Relatório_CTE!H:H,"Sem CTE")," ")</f>
        <v>45918</v>
      </c>
      <c r="T32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45936</v>
      </c>
      <c r="U32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29" spans="1:21" x14ac:dyDescent="0.25">
      <c r="A329" t="s">
        <v>11</v>
      </c>
      <c r="B329" t="s">
        <v>46</v>
      </c>
      <c r="C329" t="s">
        <v>13</v>
      </c>
      <c r="D329">
        <v>509492</v>
      </c>
      <c r="E329" s="1">
        <v>45917</v>
      </c>
      <c r="F329">
        <v>115895.89</v>
      </c>
      <c r="G329" s="4" t="s">
        <v>340</v>
      </c>
      <c r="H329" t="s">
        <v>341</v>
      </c>
      <c r="I329" t="s">
        <v>342</v>
      </c>
      <c r="J329" s="1">
        <v>46234</v>
      </c>
      <c r="K329">
        <v>28</v>
      </c>
      <c r="L329" t="str">
        <f>_xlfn.XLOOKUP(relatorio[[#This Row],[Nome PJ Emitente]],De_Para!A:A,De_Para!C:C)</f>
        <v>3M</v>
      </c>
      <c r="M329" s="5" cm="1">
        <f t="array" aca="1" ref="M329" ca="1">IF(LEFT(G329&amp;"",1)="0",
IFERROR(
VALUE(MID(G329&amp;"",_xlfn.AGGREGATE(15,6,ROW(INDIRECT("1:"&amp;LEN(G329&amp;"")))/(MID(G329&amp;"",ROW(INDIRECT("1:"&amp;LEN(G329&amp;""))),1)&lt;&gt;"0"),1),999)),
MID(G329&amp;"",_xlfn.AGGREGATE(15,6,ROW(INDIRECT("1:"&amp;LEN(G329&amp;"")))/(MID(G329&amp;"",ROW(INDIRECT("1:"&amp;LEN(G329&amp;""))),1)&lt;&gt;"0"),1),999)
),
IFERROR(VALUE(G329),G329))</f>
        <v>707387792374</v>
      </c>
      <c r="N329" t="str">
        <f>TEXT(relatorio[[#This Row],[Data Emissão]],"mmm")</f>
        <v>set</v>
      </c>
      <c r="O329" t="str">
        <f>_xlfn.XLOOKUP(relatorio[[#This Row],[Número]],relatorio_Entrada_NF!A:A,relatorio_Entrada_NF!A:A,"Pendente")</f>
        <v>Pendente</v>
      </c>
      <c r="P329" t="str">
        <f>_xlfn.XLOOKUP(relatorio[[#This Row],[Nome PJ Emitente]],Material!A:A,Material!B:B,"Medicamento")</f>
        <v>Material</v>
      </c>
      <c r="Q329">
        <f>IF(relatorio[[#This Row],[Natureza]]="Medicamento",_xlfn.XLOOKUP(relatorio[[#This Row],[EAN]],CadastroProd!U:U,CadastroProd!A:A," "),_xlfn.XLOOKUP(relatorio[[#This Row],['[Item'] Código]],CadastroProd!X:X,CadastroProd!A:A," "))</f>
        <v>3399</v>
      </c>
      <c r="R329">
        <f>IF(O329="Pendente",_xlfn.XLOOKUP(relatorio[[#This Row],[Número]],Relatório_CTE!A:A,Relatório_CTE!B:B,"Sem CTE")," ")</f>
        <v>4791</v>
      </c>
      <c r="S329" s="1">
        <f>IF(relatorio[[#This Row],[NFs Entrada - Winthor]]="Pendente",_xlfn.XLOOKUP(relatorio[[#This Row],[Número]],Relatório_CTE!A:A,Relatório_CTE!H:H,"Sem CTE")," ")</f>
        <v>45918</v>
      </c>
      <c r="T329" s="1" t="e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32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30" spans="1:21" x14ac:dyDescent="0.25">
      <c r="A330" t="s">
        <v>11</v>
      </c>
      <c r="B330" t="s">
        <v>46</v>
      </c>
      <c r="C330" t="s">
        <v>13</v>
      </c>
      <c r="D330">
        <v>509493</v>
      </c>
      <c r="E330" s="1">
        <v>45917</v>
      </c>
      <c r="F330">
        <v>62389.08</v>
      </c>
      <c r="G330" s="4" t="s">
        <v>343</v>
      </c>
      <c r="H330" t="s">
        <v>344</v>
      </c>
      <c r="I330" t="s">
        <v>345</v>
      </c>
      <c r="J330" s="1">
        <v>46924</v>
      </c>
      <c r="K330">
        <v>316</v>
      </c>
      <c r="L330" t="str">
        <f>_xlfn.XLOOKUP(relatorio[[#This Row],[Nome PJ Emitente]],De_Para!A:A,De_Para!C:C)</f>
        <v>3M</v>
      </c>
      <c r="M330" s="5" cm="1">
        <f t="array" aca="1" ref="M330" ca="1">IF(LEFT(G330&amp;"",1)="0",
IFERROR(
VALUE(MID(G330&amp;"",_xlfn.AGGREGATE(15,6,ROW(INDIRECT("1:"&amp;LEN(G330&amp;"")))/(MID(G330&amp;"",ROW(INDIRECT("1:"&amp;LEN(G330&amp;""))),1)&lt;&gt;"0"),1),999)),
MID(G330&amp;"",_xlfn.AGGREGATE(15,6,ROW(INDIRECT("1:"&amp;LEN(G330&amp;"")))/(MID(G330&amp;"",ROW(INDIRECT("1:"&amp;LEN(G330&amp;""))),1)&lt;&gt;"0"),1),999)
),
IFERROR(VALUE(G330),G330))</f>
        <v>7891040357789</v>
      </c>
      <c r="N330" t="str">
        <f>TEXT(relatorio[[#This Row],[Data Emissão]],"mmm")</f>
        <v>set</v>
      </c>
      <c r="O330" t="str">
        <f>_xlfn.XLOOKUP(relatorio[[#This Row],[Número]],relatorio_Entrada_NF!A:A,relatorio_Entrada_NF!A:A,"Pendente")</f>
        <v>Pendente</v>
      </c>
      <c r="P330" t="str">
        <f>_xlfn.XLOOKUP(relatorio[[#This Row],[Nome PJ Emitente]],Material!A:A,Material!B:B,"Medicamento")</f>
        <v>Material</v>
      </c>
      <c r="Q330">
        <f>IF(relatorio[[#This Row],[Natureza]]="Medicamento",_xlfn.XLOOKUP(relatorio[[#This Row],[EAN]],CadastroProd!U:U,CadastroProd!A:A," "),_xlfn.XLOOKUP(relatorio[[#This Row],['[Item'] Código]],CadastroProd!X:X,CadastroProd!A:A," "))</f>
        <v>3547</v>
      </c>
      <c r="R330">
        <f>IF(O330="Pendente",_xlfn.XLOOKUP(relatorio[[#This Row],[Número]],Relatório_CTE!A:A,Relatório_CTE!B:B,"Sem CTE")," ")</f>
        <v>4791</v>
      </c>
      <c r="S330" s="1">
        <f>IF(relatorio[[#This Row],[NFs Entrada - Winthor]]="Pendente",_xlfn.XLOOKUP(relatorio[[#This Row],[Número]],Relatório_CTE!A:A,Relatório_CTE!H:H,"Sem CTE")," ")</f>
        <v>45918</v>
      </c>
      <c r="T33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33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331" spans="1:21" x14ac:dyDescent="0.25">
      <c r="A331" t="s">
        <v>11</v>
      </c>
      <c r="B331" t="s">
        <v>46</v>
      </c>
      <c r="C331" t="s">
        <v>13</v>
      </c>
      <c r="D331">
        <v>509493</v>
      </c>
      <c r="E331" s="1">
        <v>45917</v>
      </c>
      <c r="F331">
        <v>62389.08</v>
      </c>
      <c r="G331" s="4" t="s">
        <v>394</v>
      </c>
      <c r="H331" t="s">
        <v>395</v>
      </c>
      <c r="I331" t="s">
        <v>396</v>
      </c>
      <c r="J331" s="1">
        <v>46895</v>
      </c>
      <c r="K331">
        <v>8</v>
      </c>
      <c r="L331" t="str">
        <f>_xlfn.XLOOKUP(relatorio[[#This Row],[Nome PJ Emitente]],De_Para!A:A,De_Para!C:C)</f>
        <v>3M</v>
      </c>
      <c r="M331" s="5" cm="1">
        <f t="array" aca="1" ref="M331" ca="1">IF(LEFT(G331&amp;"",1)="0",
IFERROR(
VALUE(MID(G331&amp;"",_xlfn.AGGREGATE(15,6,ROW(INDIRECT("1:"&amp;LEN(G331&amp;"")))/(MID(G331&amp;"",ROW(INDIRECT("1:"&amp;LEN(G331&amp;""))),1)&lt;&gt;"0"),1),999)),
MID(G331&amp;"",_xlfn.AGGREGATE(15,6,ROW(INDIRECT("1:"&amp;LEN(G331&amp;"")))/(MID(G331&amp;"",ROW(INDIRECT("1:"&amp;LEN(G331&amp;""))),1)&lt;&gt;"0"),1),999)
),
IFERROR(VALUE(G331),G331))</f>
        <v>707387808358</v>
      </c>
      <c r="N331" t="str">
        <f>TEXT(relatorio[[#This Row],[Data Emissão]],"mmm")</f>
        <v>set</v>
      </c>
      <c r="O331" t="str">
        <f>_xlfn.XLOOKUP(relatorio[[#This Row],[Número]],relatorio_Entrada_NF!A:A,relatorio_Entrada_NF!A:A,"Pendente")</f>
        <v>Pendente</v>
      </c>
      <c r="P331" t="str">
        <f>_xlfn.XLOOKUP(relatorio[[#This Row],[Nome PJ Emitente]],Material!A:A,Material!B:B,"Medicamento")</f>
        <v>Material</v>
      </c>
      <c r="Q331">
        <f>IF(relatorio[[#This Row],[Natureza]]="Medicamento",_xlfn.XLOOKUP(relatorio[[#This Row],[EAN]],CadastroProd!U:U,CadastroProd!A:A," "),_xlfn.XLOOKUP(relatorio[[#This Row],['[Item'] Código]],CadastroProd!X:X,CadastroProd!A:A," "))</f>
        <v>3561</v>
      </c>
      <c r="R331">
        <f>IF(O331="Pendente",_xlfn.XLOOKUP(relatorio[[#This Row],[Número]],Relatório_CTE!A:A,Relatório_CTE!B:B,"Sem CTE")," ")</f>
        <v>4791</v>
      </c>
      <c r="S331" s="1">
        <f>IF(relatorio[[#This Row],[NFs Entrada - Winthor]]="Pendente",_xlfn.XLOOKUP(relatorio[[#This Row],[Número]],Relatório_CTE!A:A,Relatório_CTE!H:H,"Sem CTE")," ")</f>
        <v>45918</v>
      </c>
      <c r="T33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33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332" spans="1:21" x14ac:dyDescent="0.25">
      <c r="A332" t="s">
        <v>11</v>
      </c>
      <c r="B332" t="s">
        <v>46</v>
      </c>
      <c r="C332" t="s">
        <v>13</v>
      </c>
      <c r="D332">
        <v>509494</v>
      </c>
      <c r="E332" s="1">
        <v>45917</v>
      </c>
      <c r="F332">
        <v>7040.04</v>
      </c>
      <c r="G332" s="4" t="s">
        <v>125</v>
      </c>
      <c r="H332" t="s">
        <v>126</v>
      </c>
      <c r="I332" t="s">
        <v>127</v>
      </c>
      <c r="J332" s="1">
        <v>46956</v>
      </c>
      <c r="K332">
        <v>204</v>
      </c>
      <c r="L332" t="str">
        <f>_xlfn.XLOOKUP(relatorio[[#This Row],[Nome PJ Emitente]],De_Para!A:A,De_Para!C:C)</f>
        <v>3M</v>
      </c>
      <c r="M332" s="5" cm="1">
        <f t="array" aca="1" ref="M332" ca="1">IF(LEFT(G332&amp;"",1)="0",
IFERROR(
VALUE(MID(G332&amp;"",_xlfn.AGGREGATE(15,6,ROW(INDIRECT("1:"&amp;LEN(G332&amp;"")))/(MID(G332&amp;"",ROW(INDIRECT("1:"&amp;LEN(G332&amp;""))),1)&lt;&gt;"0"),1),999)),
MID(G332&amp;"",_xlfn.AGGREGATE(15,6,ROW(INDIRECT("1:"&amp;LEN(G332&amp;"")))/(MID(G332&amp;"",ROW(INDIRECT("1:"&amp;LEN(G332&amp;""))),1)&lt;&gt;"0"),1),999)
),
IFERROR(VALUE(G332),G332))</f>
        <v>7891040075546</v>
      </c>
      <c r="N332" t="str">
        <f>TEXT(relatorio[[#This Row],[Data Emissão]],"mmm")</f>
        <v>set</v>
      </c>
      <c r="O332" t="str">
        <f>_xlfn.XLOOKUP(relatorio[[#This Row],[Número]],relatorio_Entrada_NF!A:A,relatorio_Entrada_NF!A:A,"Pendente")</f>
        <v>Pendente</v>
      </c>
      <c r="P332" t="str">
        <f>_xlfn.XLOOKUP(relatorio[[#This Row],[Nome PJ Emitente]],Material!A:A,Material!B:B,"Medicamento")</f>
        <v>Material</v>
      </c>
      <c r="Q332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332">
        <f>IF(O332="Pendente",_xlfn.XLOOKUP(relatorio[[#This Row],[Número]],Relatório_CTE!A:A,Relatório_CTE!B:B,"Sem CTE")," ")</f>
        <v>4791</v>
      </c>
      <c r="S332" s="1">
        <f>IF(relatorio[[#This Row],[NFs Entrada - Winthor]]="Pendente",_xlfn.XLOOKUP(relatorio[[#This Row],[Número]],Relatório_CTE!A:A,Relatório_CTE!H:H,"Sem CTE")," ")</f>
        <v>45918</v>
      </c>
      <c r="T33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33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333" spans="1:21" x14ac:dyDescent="0.25">
      <c r="A333" t="s">
        <v>11</v>
      </c>
      <c r="B333" t="s">
        <v>46</v>
      </c>
      <c r="C333" t="s">
        <v>13</v>
      </c>
      <c r="D333">
        <v>509495</v>
      </c>
      <c r="E333" s="1">
        <v>45917</v>
      </c>
      <c r="F333">
        <v>12837.72</v>
      </c>
      <c r="G333" s="4" t="s">
        <v>125</v>
      </c>
      <c r="H333" t="s">
        <v>126</v>
      </c>
      <c r="I333" t="s">
        <v>127</v>
      </c>
      <c r="J333" s="1">
        <v>46760</v>
      </c>
      <c r="K333">
        <v>372</v>
      </c>
      <c r="L333" t="str">
        <f>_xlfn.XLOOKUP(relatorio[[#This Row],[Nome PJ Emitente]],De_Para!A:A,De_Para!C:C)</f>
        <v>3M</v>
      </c>
      <c r="M333" s="5" cm="1">
        <f t="array" aca="1" ref="M333" ca="1">IF(LEFT(G333&amp;"",1)="0",
IFERROR(
VALUE(MID(G333&amp;"",_xlfn.AGGREGATE(15,6,ROW(INDIRECT("1:"&amp;LEN(G333&amp;"")))/(MID(G333&amp;"",ROW(INDIRECT("1:"&amp;LEN(G333&amp;""))),1)&lt;&gt;"0"),1),999)),
MID(G333&amp;"",_xlfn.AGGREGATE(15,6,ROW(INDIRECT("1:"&amp;LEN(G333&amp;"")))/(MID(G333&amp;"",ROW(INDIRECT("1:"&amp;LEN(G333&amp;""))),1)&lt;&gt;"0"),1),999)
),
IFERROR(VALUE(G333),G333))</f>
        <v>7891040075546</v>
      </c>
      <c r="N333" t="str">
        <f>TEXT(relatorio[[#This Row],[Data Emissão]],"mmm")</f>
        <v>set</v>
      </c>
      <c r="O333" t="str">
        <f>_xlfn.XLOOKUP(relatorio[[#This Row],[Número]],relatorio_Entrada_NF!A:A,relatorio_Entrada_NF!A:A,"Pendente")</f>
        <v>Pendente</v>
      </c>
      <c r="P333" t="str">
        <f>_xlfn.XLOOKUP(relatorio[[#This Row],[Nome PJ Emitente]],Material!A:A,Material!B:B,"Medicamento")</f>
        <v>Material</v>
      </c>
      <c r="Q333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333">
        <f>IF(O333="Pendente",_xlfn.XLOOKUP(relatorio[[#This Row],[Número]],Relatório_CTE!A:A,Relatório_CTE!B:B,"Sem CTE")," ")</f>
        <v>4791</v>
      </c>
      <c r="S333" s="1">
        <f>IF(relatorio[[#This Row],[NFs Entrada - Winthor]]="Pendente",_xlfn.XLOOKUP(relatorio[[#This Row],[Número]],Relatório_CTE!A:A,Relatório_CTE!H:H,"Sem CTE")," ")</f>
        <v>45918</v>
      </c>
      <c r="T33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33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334" spans="1:21" x14ac:dyDescent="0.25">
      <c r="A334" t="s">
        <v>11</v>
      </c>
      <c r="B334" t="s">
        <v>46</v>
      </c>
      <c r="C334" t="s">
        <v>13</v>
      </c>
      <c r="D334">
        <v>509496</v>
      </c>
      <c r="E334" s="1">
        <v>45917</v>
      </c>
      <c r="F334">
        <v>414.12</v>
      </c>
      <c r="G334" s="4" t="s">
        <v>125</v>
      </c>
      <c r="H334" t="s">
        <v>126</v>
      </c>
      <c r="I334" t="s">
        <v>127</v>
      </c>
      <c r="J334" s="1">
        <v>46760</v>
      </c>
      <c r="K334">
        <v>12</v>
      </c>
      <c r="L334" t="str">
        <f>_xlfn.XLOOKUP(relatorio[[#This Row],[Nome PJ Emitente]],De_Para!A:A,De_Para!C:C)</f>
        <v>3M</v>
      </c>
      <c r="M334" s="5" cm="1">
        <f t="array" aca="1" ref="M334" ca="1">IF(LEFT(G334&amp;"",1)="0",
IFERROR(
VALUE(MID(G334&amp;"",_xlfn.AGGREGATE(15,6,ROW(INDIRECT("1:"&amp;LEN(G334&amp;"")))/(MID(G334&amp;"",ROW(INDIRECT("1:"&amp;LEN(G334&amp;""))),1)&lt;&gt;"0"),1),999)),
MID(G334&amp;"",_xlfn.AGGREGATE(15,6,ROW(INDIRECT("1:"&amp;LEN(G334&amp;"")))/(MID(G334&amp;"",ROW(INDIRECT("1:"&amp;LEN(G334&amp;""))),1)&lt;&gt;"0"),1),999)
),
IFERROR(VALUE(G334),G334))</f>
        <v>7891040075546</v>
      </c>
      <c r="N334" t="str">
        <f>TEXT(relatorio[[#This Row],[Data Emissão]],"mmm")</f>
        <v>set</v>
      </c>
      <c r="O334" t="str">
        <f>_xlfn.XLOOKUP(relatorio[[#This Row],[Número]],relatorio_Entrada_NF!A:A,relatorio_Entrada_NF!A:A,"Pendente")</f>
        <v>Pendente</v>
      </c>
      <c r="P334" t="str">
        <f>_xlfn.XLOOKUP(relatorio[[#This Row],[Nome PJ Emitente]],Material!A:A,Material!B:B,"Medicamento")</f>
        <v>Material</v>
      </c>
      <c r="Q334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334">
        <f>IF(O334="Pendente",_xlfn.XLOOKUP(relatorio[[#This Row],[Número]],Relatório_CTE!A:A,Relatório_CTE!B:B,"Sem CTE")," ")</f>
        <v>4791</v>
      </c>
      <c r="S334" s="1">
        <f>IF(relatorio[[#This Row],[NFs Entrada - Winthor]]="Pendente",_xlfn.XLOOKUP(relatorio[[#This Row],[Número]],Relatório_CTE!A:A,Relatório_CTE!H:H,"Sem CTE")," ")</f>
        <v>45918</v>
      </c>
      <c r="T33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33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335" spans="1:21" x14ac:dyDescent="0.25">
      <c r="A335" t="s">
        <v>11</v>
      </c>
      <c r="B335" t="s">
        <v>46</v>
      </c>
      <c r="C335" t="s">
        <v>13</v>
      </c>
      <c r="D335">
        <v>509497</v>
      </c>
      <c r="E335" s="1">
        <v>45917</v>
      </c>
      <c r="F335">
        <v>649.79999999999995</v>
      </c>
      <c r="G335" s="4" t="s">
        <v>125</v>
      </c>
      <c r="H335" t="s">
        <v>126</v>
      </c>
      <c r="I335" t="s">
        <v>127</v>
      </c>
      <c r="J335" s="1">
        <v>46760</v>
      </c>
      <c r="K335">
        <v>12</v>
      </c>
      <c r="L335" t="str">
        <f>_xlfn.XLOOKUP(relatorio[[#This Row],[Nome PJ Emitente]],De_Para!A:A,De_Para!C:C)</f>
        <v>3M</v>
      </c>
      <c r="M335" s="5" cm="1">
        <f t="array" aca="1" ref="M335" ca="1">IF(LEFT(G335&amp;"",1)="0",
IFERROR(
VALUE(MID(G335&amp;"",_xlfn.AGGREGATE(15,6,ROW(INDIRECT("1:"&amp;LEN(G335&amp;"")))/(MID(G335&amp;"",ROW(INDIRECT("1:"&amp;LEN(G335&amp;""))),1)&lt;&gt;"0"),1),999)),
MID(G335&amp;"",_xlfn.AGGREGATE(15,6,ROW(INDIRECT("1:"&amp;LEN(G335&amp;"")))/(MID(G335&amp;"",ROW(INDIRECT("1:"&amp;LEN(G335&amp;""))),1)&lt;&gt;"0"),1),999)
),
IFERROR(VALUE(G335),G335))</f>
        <v>7891040075546</v>
      </c>
      <c r="N335" t="str">
        <f>TEXT(relatorio[[#This Row],[Data Emissão]],"mmm")</f>
        <v>set</v>
      </c>
      <c r="O335" t="str">
        <f>_xlfn.XLOOKUP(relatorio[[#This Row],[Número]],relatorio_Entrada_NF!A:A,relatorio_Entrada_NF!A:A,"Pendente")</f>
        <v>Pendente</v>
      </c>
      <c r="P335" t="str">
        <f>_xlfn.XLOOKUP(relatorio[[#This Row],[Nome PJ Emitente]],Material!A:A,Material!B:B,"Medicamento")</f>
        <v>Material</v>
      </c>
      <c r="Q335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335">
        <f>IF(O335="Pendente",_xlfn.XLOOKUP(relatorio[[#This Row],[Número]],Relatório_CTE!A:A,Relatório_CTE!B:B,"Sem CTE")," ")</f>
        <v>4791</v>
      </c>
      <c r="S335" s="1">
        <f>IF(relatorio[[#This Row],[NFs Entrada - Winthor]]="Pendente",_xlfn.XLOOKUP(relatorio[[#This Row],[Número]],Relatório_CTE!A:A,Relatório_CTE!H:H,"Sem CTE")," ")</f>
        <v>45918</v>
      </c>
      <c r="T33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33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336" spans="1:21" x14ac:dyDescent="0.25">
      <c r="A336" t="s">
        <v>11</v>
      </c>
      <c r="B336" t="s">
        <v>46</v>
      </c>
      <c r="C336" t="s">
        <v>13</v>
      </c>
      <c r="D336">
        <v>509498</v>
      </c>
      <c r="E336" s="1">
        <v>45917</v>
      </c>
      <c r="F336">
        <v>423.24</v>
      </c>
      <c r="G336" s="4" t="s">
        <v>125</v>
      </c>
      <c r="H336" t="s">
        <v>126</v>
      </c>
      <c r="I336" t="s">
        <v>127</v>
      </c>
      <c r="J336" s="1">
        <v>46760</v>
      </c>
      <c r="K336">
        <v>12</v>
      </c>
      <c r="L336" t="str">
        <f>_xlfn.XLOOKUP(relatorio[[#This Row],[Nome PJ Emitente]],De_Para!A:A,De_Para!C:C)</f>
        <v>3M</v>
      </c>
      <c r="M336" s="5" cm="1">
        <f t="array" aca="1" ref="M336" ca="1">IF(LEFT(G336&amp;"",1)="0",
IFERROR(
VALUE(MID(G336&amp;"",_xlfn.AGGREGATE(15,6,ROW(INDIRECT("1:"&amp;LEN(G336&amp;"")))/(MID(G336&amp;"",ROW(INDIRECT("1:"&amp;LEN(G336&amp;""))),1)&lt;&gt;"0"),1),999)),
MID(G336&amp;"",_xlfn.AGGREGATE(15,6,ROW(INDIRECT("1:"&amp;LEN(G336&amp;"")))/(MID(G336&amp;"",ROW(INDIRECT("1:"&amp;LEN(G336&amp;""))),1)&lt;&gt;"0"),1),999)
),
IFERROR(VALUE(G336),G336))</f>
        <v>7891040075546</v>
      </c>
      <c r="N336" t="str">
        <f>TEXT(relatorio[[#This Row],[Data Emissão]],"mmm")</f>
        <v>set</v>
      </c>
      <c r="O336" t="str">
        <f>_xlfn.XLOOKUP(relatorio[[#This Row],[Número]],relatorio_Entrada_NF!A:A,relatorio_Entrada_NF!A:A,"Pendente")</f>
        <v>Pendente</v>
      </c>
      <c r="P336" t="str">
        <f>_xlfn.XLOOKUP(relatorio[[#This Row],[Nome PJ Emitente]],Material!A:A,Material!B:B,"Medicamento")</f>
        <v>Material</v>
      </c>
      <c r="Q336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336">
        <f>IF(O336="Pendente",_xlfn.XLOOKUP(relatorio[[#This Row],[Número]],Relatório_CTE!A:A,Relatório_CTE!B:B,"Sem CTE")," ")</f>
        <v>4791</v>
      </c>
      <c r="S336" s="1">
        <f>IF(relatorio[[#This Row],[NFs Entrada - Winthor]]="Pendente",_xlfn.XLOOKUP(relatorio[[#This Row],[Número]],Relatório_CTE!A:A,Relatório_CTE!H:H,"Sem CTE")," ")</f>
        <v>45918</v>
      </c>
      <c r="T33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33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337" spans="1:21" x14ac:dyDescent="0.25">
      <c r="A337" t="s">
        <v>11</v>
      </c>
      <c r="B337" t="s">
        <v>46</v>
      </c>
      <c r="C337" t="s">
        <v>13</v>
      </c>
      <c r="D337">
        <v>509499</v>
      </c>
      <c r="E337" s="1">
        <v>45917</v>
      </c>
      <c r="F337">
        <v>655.08000000000004</v>
      </c>
      <c r="G337" s="4" t="s">
        <v>125</v>
      </c>
      <c r="H337" t="s">
        <v>126</v>
      </c>
      <c r="I337" t="s">
        <v>127</v>
      </c>
      <c r="J337" s="1">
        <v>46760</v>
      </c>
      <c r="K337">
        <v>12</v>
      </c>
      <c r="L337" t="str">
        <f>_xlfn.XLOOKUP(relatorio[[#This Row],[Nome PJ Emitente]],De_Para!A:A,De_Para!C:C)</f>
        <v>3M</v>
      </c>
      <c r="M337" s="5" cm="1">
        <f t="array" aca="1" ref="M337" ca="1">IF(LEFT(G337&amp;"",1)="0",
IFERROR(
VALUE(MID(G337&amp;"",_xlfn.AGGREGATE(15,6,ROW(INDIRECT("1:"&amp;LEN(G337&amp;"")))/(MID(G337&amp;"",ROW(INDIRECT("1:"&amp;LEN(G337&amp;""))),1)&lt;&gt;"0"),1),999)),
MID(G337&amp;"",_xlfn.AGGREGATE(15,6,ROW(INDIRECT("1:"&amp;LEN(G337&amp;"")))/(MID(G337&amp;"",ROW(INDIRECT("1:"&amp;LEN(G337&amp;""))),1)&lt;&gt;"0"),1),999)
),
IFERROR(VALUE(G337),G337))</f>
        <v>7891040075546</v>
      </c>
      <c r="N337" t="str">
        <f>TEXT(relatorio[[#This Row],[Data Emissão]],"mmm")</f>
        <v>set</v>
      </c>
      <c r="O337" t="str">
        <f>_xlfn.XLOOKUP(relatorio[[#This Row],[Número]],relatorio_Entrada_NF!A:A,relatorio_Entrada_NF!A:A,"Pendente")</f>
        <v>Pendente</v>
      </c>
      <c r="P337" t="str">
        <f>_xlfn.XLOOKUP(relatorio[[#This Row],[Nome PJ Emitente]],Material!A:A,Material!B:B,"Medicamento")</f>
        <v>Material</v>
      </c>
      <c r="Q337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337">
        <f>IF(O337="Pendente",_xlfn.XLOOKUP(relatorio[[#This Row],[Número]],Relatório_CTE!A:A,Relatório_CTE!B:B,"Sem CTE")," ")</f>
        <v>4791</v>
      </c>
      <c r="S337" s="1">
        <f>IF(relatorio[[#This Row],[NFs Entrada - Winthor]]="Pendente",_xlfn.XLOOKUP(relatorio[[#This Row],[Número]],Relatório_CTE!A:A,Relatório_CTE!H:H,"Sem CTE")," ")</f>
        <v>45918</v>
      </c>
      <c r="T33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33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338" spans="1:21" x14ac:dyDescent="0.25">
      <c r="A338" t="s">
        <v>11</v>
      </c>
      <c r="B338" t="s">
        <v>46</v>
      </c>
      <c r="C338" t="s">
        <v>13</v>
      </c>
      <c r="D338">
        <v>509500</v>
      </c>
      <c r="E338" s="1">
        <v>45917</v>
      </c>
      <c r="F338">
        <v>3298.8</v>
      </c>
      <c r="G338" s="4" t="s">
        <v>125</v>
      </c>
      <c r="H338" t="s">
        <v>126</v>
      </c>
      <c r="I338" t="s">
        <v>127</v>
      </c>
      <c r="J338" s="1">
        <v>46760</v>
      </c>
      <c r="K338">
        <v>60</v>
      </c>
      <c r="L338" t="str">
        <f>_xlfn.XLOOKUP(relatorio[[#This Row],[Nome PJ Emitente]],De_Para!A:A,De_Para!C:C)</f>
        <v>3M</v>
      </c>
      <c r="M338" s="5" cm="1">
        <f t="array" aca="1" ref="M338" ca="1">IF(LEFT(G338&amp;"",1)="0",
IFERROR(
VALUE(MID(G338&amp;"",_xlfn.AGGREGATE(15,6,ROW(INDIRECT("1:"&amp;LEN(G338&amp;"")))/(MID(G338&amp;"",ROW(INDIRECT("1:"&amp;LEN(G338&amp;""))),1)&lt;&gt;"0"),1),999)),
MID(G338&amp;"",_xlfn.AGGREGATE(15,6,ROW(INDIRECT("1:"&amp;LEN(G338&amp;"")))/(MID(G338&amp;"",ROW(INDIRECT("1:"&amp;LEN(G338&amp;""))),1)&lt;&gt;"0"),1),999)
),
IFERROR(VALUE(G338),G338))</f>
        <v>7891040075546</v>
      </c>
      <c r="N338" t="str">
        <f>TEXT(relatorio[[#This Row],[Data Emissão]],"mmm")</f>
        <v>set</v>
      </c>
      <c r="O338" t="str">
        <f>_xlfn.XLOOKUP(relatorio[[#This Row],[Número]],relatorio_Entrada_NF!A:A,relatorio_Entrada_NF!A:A,"Pendente")</f>
        <v>Pendente</v>
      </c>
      <c r="P338" t="str">
        <f>_xlfn.XLOOKUP(relatorio[[#This Row],[Nome PJ Emitente]],Material!A:A,Material!B:B,"Medicamento")</f>
        <v>Material</v>
      </c>
      <c r="Q338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338">
        <f>IF(O338="Pendente",_xlfn.XLOOKUP(relatorio[[#This Row],[Número]],Relatório_CTE!A:A,Relatório_CTE!B:B,"Sem CTE")," ")</f>
        <v>4791</v>
      </c>
      <c r="S338" s="1">
        <f>IF(relatorio[[#This Row],[NFs Entrada - Winthor]]="Pendente",_xlfn.XLOOKUP(relatorio[[#This Row],[Número]],Relatório_CTE!A:A,Relatório_CTE!H:H,"Sem CTE")," ")</f>
        <v>45918</v>
      </c>
      <c r="T33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33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339" spans="1:21" x14ac:dyDescent="0.25">
      <c r="A339" t="s">
        <v>11</v>
      </c>
      <c r="B339" t="s">
        <v>46</v>
      </c>
      <c r="C339" t="s">
        <v>13</v>
      </c>
      <c r="D339">
        <v>509501</v>
      </c>
      <c r="E339" s="1">
        <v>45917</v>
      </c>
      <c r="F339">
        <v>659.76</v>
      </c>
      <c r="G339" s="4" t="s">
        <v>125</v>
      </c>
      <c r="H339" t="s">
        <v>126</v>
      </c>
      <c r="I339" t="s">
        <v>127</v>
      </c>
      <c r="J339" s="1">
        <v>46760</v>
      </c>
      <c r="K339">
        <v>12</v>
      </c>
      <c r="L339" t="str">
        <f>_xlfn.XLOOKUP(relatorio[[#This Row],[Nome PJ Emitente]],De_Para!A:A,De_Para!C:C)</f>
        <v>3M</v>
      </c>
      <c r="M339" s="5" cm="1">
        <f t="array" aca="1" ref="M339" ca="1">IF(LEFT(G339&amp;"",1)="0",
IFERROR(
VALUE(MID(G339&amp;"",_xlfn.AGGREGATE(15,6,ROW(INDIRECT("1:"&amp;LEN(G339&amp;"")))/(MID(G339&amp;"",ROW(INDIRECT("1:"&amp;LEN(G339&amp;""))),1)&lt;&gt;"0"),1),999)),
MID(G339&amp;"",_xlfn.AGGREGATE(15,6,ROW(INDIRECT("1:"&amp;LEN(G339&amp;"")))/(MID(G339&amp;"",ROW(INDIRECT("1:"&amp;LEN(G339&amp;""))),1)&lt;&gt;"0"),1),999)
),
IFERROR(VALUE(G339),G339))</f>
        <v>7891040075546</v>
      </c>
      <c r="N339" t="str">
        <f>TEXT(relatorio[[#This Row],[Data Emissão]],"mmm")</f>
        <v>set</v>
      </c>
      <c r="O339" t="str">
        <f>_xlfn.XLOOKUP(relatorio[[#This Row],[Número]],relatorio_Entrada_NF!A:A,relatorio_Entrada_NF!A:A,"Pendente")</f>
        <v>Pendente</v>
      </c>
      <c r="P339" t="str">
        <f>_xlfn.XLOOKUP(relatorio[[#This Row],[Nome PJ Emitente]],Material!A:A,Material!B:B,"Medicamento")</f>
        <v>Material</v>
      </c>
      <c r="Q339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339">
        <f>IF(O339="Pendente",_xlfn.XLOOKUP(relatorio[[#This Row],[Número]],Relatório_CTE!A:A,Relatório_CTE!B:B,"Sem CTE")," ")</f>
        <v>4791</v>
      </c>
      <c r="S339" s="1">
        <f>IF(relatorio[[#This Row],[NFs Entrada - Winthor]]="Pendente",_xlfn.XLOOKUP(relatorio[[#This Row],[Número]],Relatório_CTE!A:A,Relatório_CTE!H:H,"Sem CTE")," ")</f>
        <v>45918</v>
      </c>
      <c r="T33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33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340" spans="1:21" x14ac:dyDescent="0.25">
      <c r="A340" t="s">
        <v>11</v>
      </c>
      <c r="B340" t="s">
        <v>46</v>
      </c>
      <c r="C340" t="s">
        <v>13</v>
      </c>
      <c r="D340">
        <v>509502</v>
      </c>
      <c r="E340" s="1">
        <v>45917</v>
      </c>
      <c r="F340">
        <v>1269.72</v>
      </c>
      <c r="G340" s="4" t="s">
        <v>125</v>
      </c>
      <c r="H340" t="s">
        <v>126</v>
      </c>
      <c r="I340" t="s">
        <v>127</v>
      </c>
      <c r="J340" s="1">
        <v>46760</v>
      </c>
      <c r="K340">
        <v>36</v>
      </c>
      <c r="L340" t="str">
        <f>_xlfn.XLOOKUP(relatorio[[#This Row],[Nome PJ Emitente]],De_Para!A:A,De_Para!C:C)</f>
        <v>3M</v>
      </c>
      <c r="M340" s="5" cm="1">
        <f t="array" aca="1" ref="M340" ca="1">IF(LEFT(G340&amp;"",1)="0",
IFERROR(
VALUE(MID(G340&amp;"",_xlfn.AGGREGATE(15,6,ROW(INDIRECT("1:"&amp;LEN(G340&amp;"")))/(MID(G340&amp;"",ROW(INDIRECT("1:"&amp;LEN(G340&amp;""))),1)&lt;&gt;"0"),1),999)),
MID(G340&amp;"",_xlfn.AGGREGATE(15,6,ROW(INDIRECT("1:"&amp;LEN(G340&amp;"")))/(MID(G340&amp;"",ROW(INDIRECT("1:"&amp;LEN(G340&amp;""))),1)&lt;&gt;"0"),1),999)
),
IFERROR(VALUE(G340),G340))</f>
        <v>7891040075546</v>
      </c>
      <c r="N340" t="str">
        <f>TEXT(relatorio[[#This Row],[Data Emissão]],"mmm")</f>
        <v>set</v>
      </c>
      <c r="O340" t="str">
        <f>_xlfn.XLOOKUP(relatorio[[#This Row],[Número]],relatorio_Entrada_NF!A:A,relatorio_Entrada_NF!A:A,"Pendente")</f>
        <v>Pendente</v>
      </c>
      <c r="P340" t="str">
        <f>_xlfn.XLOOKUP(relatorio[[#This Row],[Nome PJ Emitente]],Material!A:A,Material!B:B,"Medicamento")</f>
        <v>Material</v>
      </c>
      <c r="Q340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340">
        <f>IF(O340="Pendente",_xlfn.XLOOKUP(relatorio[[#This Row],[Número]],Relatório_CTE!A:A,Relatório_CTE!B:B,"Sem CTE")," ")</f>
        <v>4791</v>
      </c>
      <c r="S340" s="1">
        <f>IF(relatorio[[#This Row],[NFs Entrada - Winthor]]="Pendente",_xlfn.XLOOKUP(relatorio[[#This Row],[Número]],Relatório_CTE!A:A,Relatório_CTE!H:H,"Sem CTE")," ")</f>
        <v>45918</v>
      </c>
      <c r="T34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34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341" spans="1:21" x14ac:dyDescent="0.25">
      <c r="A341" t="s">
        <v>11</v>
      </c>
      <c r="B341" t="s">
        <v>46</v>
      </c>
      <c r="C341" t="s">
        <v>13</v>
      </c>
      <c r="D341">
        <v>509503</v>
      </c>
      <c r="E341" s="1">
        <v>45917</v>
      </c>
      <c r="F341">
        <v>1979.28</v>
      </c>
      <c r="G341" s="4" t="s">
        <v>125</v>
      </c>
      <c r="H341" t="s">
        <v>126</v>
      </c>
      <c r="I341" t="s">
        <v>127</v>
      </c>
      <c r="J341" s="1">
        <v>46760</v>
      </c>
      <c r="K341">
        <v>36</v>
      </c>
      <c r="L341" t="str">
        <f>_xlfn.XLOOKUP(relatorio[[#This Row],[Nome PJ Emitente]],De_Para!A:A,De_Para!C:C)</f>
        <v>3M</v>
      </c>
      <c r="M341" s="5" cm="1">
        <f t="array" aca="1" ref="M341" ca="1">IF(LEFT(G341&amp;"",1)="0",
IFERROR(
VALUE(MID(G341&amp;"",_xlfn.AGGREGATE(15,6,ROW(INDIRECT("1:"&amp;LEN(G341&amp;"")))/(MID(G341&amp;"",ROW(INDIRECT("1:"&amp;LEN(G341&amp;""))),1)&lt;&gt;"0"),1),999)),
MID(G341&amp;"",_xlfn.AGGREGATE(15,6,ROW(INDIRECT("1:"&amp;LEN(G341&amp;"")))/(MID(G341&amp;"",ROW(INDIRECT("1:"&amp;LEN(G341&amp;""))),1)&lt;&gt;"0"),1),999)
),
IFERROR(VALUE(G341),G341))</f>
        <v>7891040075546</v>
      </c>
      <c r="N341" t="str">
        <f>TEXT(relatorio[[#This Row],[Data Emissão]],"mmm")</f>
        <v>set</v>
      </c>
      <c r="O341" t="str">
        <f>_xlfn.XLOOKUP(relatorio[[#This Row],[Número]],relatorio_Entrada_NF!A:A,relatorio_Entrada_NF!A:A,"Pendente")</f>
        <v>Pendente</v>
      </c>
      <c r="P341" t="str">
        <f>_xlfn.XLOOKUP(relatorio[[#This Row],[Nome PJ Emitente]],Material!A:A,Material!B:B,"Medicamento")</f>
        <v>Material</v>
      </c>
      <c r="Q341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341">
        <f>IF(O341="Pendente",_xlfn.XLOOKUP(relatorio[[#This Row],[Número]],Relatório_CTE!A:A,Relatório_CTE!B:B,"Sem CTE")," ")</f>
        <v>4791</v>
      </c>
      <c r="S341" s="1">
        <f>IF(relatorio[[#This Row],[NFs Entrada - Winthor]]="Pendente",_xlfn.XLOOKUP(relatorio[[#This Row],[Número]],Relatório_CTE!A:A,Relatório_CTE!H:H,"Sem CTE")," ")</f>
        <v>45918</v>
      </c>
      <c r="T34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34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342" spans="1:21" x14ac:dyDescent="0.25">
      <c r="A342" t="s">
        <v>11</v>
      </c>
      <c r="B342" t="s">
        <v>46</v>
      </c>
      <c r="C342" t="s">
        <v>13</v>
      </c>
      <c r="D342">
        <v>509504</v>
      </c>
      <c r="E342" s="1">
        <v>45917</v>
      </c>
      <c r="F342">
        <v>17807.16</v>
      </c>
      <c r="G342" s="4" t="s">
        <v>125</v>
      </c>
      <c r="H342" t="s">
        <v>126</v>
      </c>
      <c r="I342" t="s">
        <v>127</v>
      </c>
      <c r="J342" s="1">
        <v>46760</v>
      </c>
      <c r="K342">
        <v>516</v>
      </c>
      <c r="L342" t="str">
        <f>_xlfn.XLOOKUP(relatorio[[#This Row],[Nome PJ Emitente]],De_Para!A:A,De_Para!C:C)</f>
        <v>3M</v>
      </c>
      <c r="M342" s="5" cm="1">
        <f t="array" aca="1" ref="M342" ca="1">IF(LEFT(G342&amp;"",1)="0",
IFERROR(
VALUE(MID(G342&amp;"",_xlfn.AGGREGATE(15,6,ROW(INDIRECT("1:"&amp;LEN(G342&amp;"")))/(MID(G342&amp;"",ROW(INDIRECT("1:"&amp;LEN(G342&amp;""))),1)&lt;&gt;"0"),1),999)),
MID(G342&amp;"",_xlfn.AGGREGATE(15,6,ROW(INDIRECT("1:"&amp;LEN(G342&amp;"")))/(MID(G342&amp;"",ROW(INDIRECT("1:"&amp;LEN(G342&amp;""))),1)&lt;&gt;"0"),1),999)
),
IFERROR(VALUE(G342),G342))</f>
        <v>7891040075546</v>
      </c>
      <c r="N342" t="str">
        <f>TEXT(relatorio[[#This Row],[Data Emissão]],"mmm")</f>
        <v>set</v>
      </c>
      <c r="O342" t="str">
        <f>_xlfn.XLOOKUP(relatorio[[#This Row],[Número]],relatorio_Entrada_NF!A:A,relatorio_Entrada_NF!A:A,"Pendente")</f>
        <v>Pendente</v>
      </c>
      <c r="P342" t="str">
        <f>_xlfn.XLOOKUP(relatorio[[#This Row],[Nome PJ Emitente]],Material!A:A,Material!B:B,"Medicamento")</f>
        <v>Material</v>
      </c>
      <c r="Q342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342">
        <f>IF(O342="Pendente",_xlfn.XLOOKUP(relatorio[[#This Row],[Número]],Relatório_CTE!A:A,Relatório_CTE!B:B,"Sem CTE")," ")</f>
        <v>4791</v>
      </c>
      <c r="S342" s="1">
        <f>IF(relatorio[[#This Row],[NFs Entrada - Winthor]]="Pendente",_xlfn.XLOOKUP(relatorio[[#This Row],[Número]],Relatório_CTE!A:A,Relatório_CTE!H:H,"Sem CTE")," ")</f>
        <v>45918</v>
      </c>
      <c r="T34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34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343" spans="1:21" x14ac:dyDescent="0.25">
      <c r="A343" t="s">
        <v>11</v>
      </c>
      <c r="B343" t="s">
        <v>46</v>
      </c>
      <c r="C343" t="s">
        <v>13</v>
      </c>
      <c r="D343">
        <v>509505</v>
      </c>
      <c r="E343" s="1">
        <v>45917</v>
      </c>
      <c r="F343">
        <v>5694.32</v>
      </c>
      <c r="G343" s="4" t="s">
        <v>434</v>
      </c>
      <c r="H343" t="s">
        <v>435</v>
      </c>
      <c r="I343" t="s">
        <v>436</v>
      </c>
      <c r="J343" s="1">
        <v>46632</v>
      </c>
      <c r="K343">
        <v>12</v>
      </c>
      <c r="L343" t="str">
        <f>_xlfn.XLOOKUP(relatorio[[#This Row],[Nome PJ Emitente]],De_Para!A:A,De_Para!C:C)</f>
        <v>3M</v>
      </c>
      <c r="M343" s="5" cm="1">
        <f t="array" aca="1" ref="M343" ca="1">IF(LEFT(G343&amp;"",1)="0",
IFERROR(
VALUE(MID(G343&amp;"",_xlfn.AGGREGATE(15,6,ROW(INDIRECT("1:"&amp;LEN(G343&amp;"")))/(MID(G343&amp;"",ROW(INDIRECT("1:"&amp;LEN(G343&amp;""))),1)&lt;&gt;"0"),1),999)),
MID(G343&amp;"",_xlfn.AGGREGATE(15,6,ROW(INDIRECT("1:"&amp;LEN(G343&amp;"")))/(MID(G343&amp;"",ROW(INDIRECT("1:"&amp;LEN(G343&amp;""))),1)&lt;&gt;"0"),1),999)
),
IFERROR(VALUE(G343),G343))</f>
        <v>7891040143917</v>
      </c>
      <c r="N343" t="str">
        <f>TEXT(relatorio[[#This Row],[Data Emissão]],"mmm")</f>
        <v>set</v>
      </c>
      <c r="O343" t="str">
        <f>_xlfn.XLOOKUP(relatorio[[#This Row],[Número]],relatorio_Entrada_NF!A:A,relatorio_Entrada_NF!A:A,"Pendente")</f>
        <v>Pendente</v>
      </c>
      <c r="P343" t="str">
        <f>_xlfn.XLOOKUP(relatorio[[#This Row],[Nome PJ Emitente]],Material!A:A,Material!B:B,"Medicamento")</f>
        <v>Material</v>
      </c>
      <c r="Q343">
        <f>IF(relatorio[[#This Row],[Natureza]]="Medicamento",_xlfn.XLOOKUP(relatorio[[#This Row],[EAN]],CadastroProd!U:U,CadastroProd!A:A," "),_xlfn.XLOOKUP(relatorio[[#This Row],['[Item'] Código]],CadastroProd!X:X,CadastroProd!A:A," "))</f>
        <v>2273</v>
      </c>
      <c r="R343">
        <f>IF(O343="Pendente",_xlfn.XLOOKUP(relatorio[[#This Row],[Número]],Relatório_CTE!A:A,Relatório_CTE!B:B,"Sem CTE")," ")</f>
        <v>4791</v>
      </c>
      <c r="S343" s="1">
        <f>IF(relatorio[[#This Row],[NFs Entrada - Winthor]]="Pendente",_xlfn.XLOOKUP(relatorio[[#This Row],[Número]],Relatório_CTE!A:A,Relatório_CTE!H:H,"Sem CTE")," ")</f>
        <v>45918</v>
      </c>
      <c r="T34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34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344" spans="1:21" x14ac:dyDescent="0.25">
      <c r="A344" t="s">
        <v>11</v>
      </c>
      <c r="B344" t="s">
        <v>46</v>
      </c>
      <c r="C344" t="s">
        <v>13</v>
      </c>
      <c r="D344">
        <v>509506</v>
      </c>
      <c r="E344" s="1">
        <v>45917</v>
      </c>
      <c r="F344">
        <v>4959.1000000000004</v>
      </c>
      <c r="G344" s="4" t="s">
        <v>434</v>
      </c>
      <c r="H344" t="s">
        <v>435</v>
      </c>
      <c r="I344" t="s">
        <v>436</v>
      </c>
      <c r="J344" s="1">
        <v>46632</v>
      </c>
      <c r="K344">
        <v>20</v>
      </c>
      <c r="L344" t="str">
        <f>_xlfn.XLOOKUP(relatorio[[#This Row],[Nome PJ Emitente]],De_Para!A:A,De_Para!C:C)</f>
        <v>3M</v>
      </c>
      <c r="M344" s="5" cm="1">
        <f t="array" aca="1" ref="M344" ca="1">IF(LEFT(G344&amp;"",1)="0",
IFERROR(
VALUE(MID(G344&amp;"",_xlfn.AGGREGATE(15,6,ROW(INDIRECT("1:"&amp;LEN(G344&amp;"")))/(MID(G344&amp;"",ROW(INDIRECT("1:"&amp;LEN(G344&amp;""))),1)&lt;&gt;"0"),1),999)),
MID(G344&amp;"",_xlfn.AGGREGATE(15,6,ROW(INDIRECT("1:"&amp;LEN(G344&amp;"")))/(MID(G344&amp;"",ROW(INDIRECT("1:"&amp;LEN(G344&amp;""))),1)&lt;&gt;"0"),1),999)
),
IFERROR(VALUE(G344),G344))</f>
        <v>7891040143917</v>
      </c>
      <c r="N344" t="str">
        <f>TEXT(relatorio[[#This Row],[Data Emissão]],"mmm")</f>
        <v>set</v>
      </c>
      <c r="O344" t="str">
        <f>_xlfn.XLOOKUP(relatorio[[#This Row],[Número]],relatorio_Entrada_NF!A:A,relatorio_Entrada_NF!A:A,"Pendente")</f>
        <v>Pendente</v>
      </c>
      <c r="P344" t="str">
        <f>_xlfn.XLOOKUP(relatorio[[#This Row],[Nome PJ Emitente]],Material!A:A,Material!B:B,"Medicamento")</f>
        <v>Material</v>
      </c>
      <c r="Q344">
        <f>IF(relatorio[[#This Row],[Natureza]]="Medicamento",_xlfn.XLOOKUP(relatorio[[#This Row],[EAN]],CadastroProd!U:U,CadastroProd!A:A," "),_xlfn.XLOOKUP(relatorio[[#This Row],['[Item'] Código]],CadastroProd!X:X,CadastroProd!A:A," "))</f>
        <v>2273</v>
      </c>
      <c r="R344">
        <f>IF(O344="Pendente",_xlfn.XLOOKUP(relatorio[[#This Row],[Número]],Relatório_CTE!A:A,Relatório_CTE!B:B,"Sem CTE")," ")</f>
        <v>4791</v>
      </c>
      <c r="S344" s="1">
        <f>IF(relatorio[[#This Row],[NFs Entrada - Winthor]]="Pendente",_xlfn.XLOOKUP(relatorio[[#This Row],[Número]],Relatório_CTE!A:A,Relatório_CTE!H:H,"Sem CTE")," ")</f>
        <v>45918</v>
      </c>
      <c r="T34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34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345" spans="1:21" x14ac:dyDescent="0.25">
      <c r="A345" t="s">
        <v>11</v>
      </c>
      <c r="B345" t="s">
        <v>46</v>
      </c>
      <c r="C345" t="s">
        <v>47</v>
      </c>
      <c r="D345">
        <v>343266</v>
      </c>
      <c r="E345" s="1">
        <v>45917</v>
      </c>
      <c r="F345">
        <v>276017.8</v>
      </c>
      <c r="G345" s="4" t="s">
        <v>437</v>
      </c>
      <c r="H345" t="s">
        <v>438</v>
      </c>
      <c r="I345" t="s">
        <v>439</v>
      </c>
      <c r="J345" s="1">
        <v>46464</v>
      </c>
      <c r="K345">
        <v>50</v>
      </c>
      <c r="L345" t="str">
        <f>_xlfn.XLOOKUP(relatorio[[#This Row],[Nome PJ Emitente]],De_Para!A:A,De_Para!C:C)</f>
        <v>Libbs</v>
      </c>
      <c r="M345" s="5" cm="1">
        <f t="array" aca="1" ref="M345" ca="1">IF(LEFT(G345&amp;"",1)="0",
IFERROR(
VALUE(MID(G345&amp;"",_xlfn.AGGREGATE(15,6,ROW(INDIRECT("1:"&amp;LEN(G345&amp;"")))/(MID(G345&amp;"",ROW(INDIRECT("1:"&amp;LEN(G345&amp;""))),1)&lt;&gt;"0"),1),999)),
MID(G345&amp;"",_xlfn.AGGREGATE(15,6,ROW(INDIRECT("1:"&amp;LEN(G345&amp;"")))/(MID(G345&amp;"",ROW(INDIRECT("1:"&amp;LEN(G345&amp;""))),1)&lt;&gt;"0"),1),999)
),
IFERROR(VALUE(G345),G345))</f>
        <v>7896094202856</v>
      </c>
      <c r="N345" t="str">
        <f>TEXT(relatorio[[#This Row],[Data Emissão]],"mmm")</f>
        <v>set</v>
      </c>
      <c r="O345">
        <f>_xlfn.XLOOKUP(relatorio[[#This Row],[Número]],relatorio_Entrada_NF!A:A,relatorio_Entrada_NF!A:A,"Pendente")</f>
        <v>343266</v>
      </c>
      <c r="P345" t="str">
        <f>_xlfn.XLOOKUP(relatorio[[#This Row],[Nome PJ Emitente]],Material!A:A,Material!B:B,"Medicamento")</f>
        <v>Medicamento</v>
      </c>
      <c r="Q345">
        <f ca="1">IF(relatorio[[#This Row],[Natureza]]="Medicamento",_xlfn.XLOOKUP(relatorio[[#This Row],[EAN]],CadastroProd!U:U,CadastroProd!A:A," "),_xlfn.XLOOKUP(relatorio[[#This Row],['[Item'] Código]],CadastroProd!X:X,CadastroProd!A:A," "))</f>
        <v>2547</v>
      </c>
      <c r="R345" t="str">
        <f>IF(O345="Pendente",_xlfn.XLOOKUP(relatorio[[#This Row],[Número]],Relatório_CTE!A:A,Relatório_CTE!B:B,"Sem CTE")," ")</f>
        <v xml:space="preserve"> </v>
      </c>
      <c r="S345" s="1" t="str">
        <f>IF(relatorio[[#This Row],[NFs Entrada - Winthor]]="Pendente",_xlfn.XLOOKUP(relatorio[[#This Row],[Número]],Relatório_CTE!A:A,Relatório_CTE!H:H,"Sem CTE")," ")</f>
        <v xml:space="preserve"> </v>
      </c>
      <c r="T34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4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46" spans="1:21" x14ac:dyDescent="0.25">
      <c r="A346" t="s">
        <v>11</v>
      </c>
      <c r="B346" t="s">
        <v>46</v>
      </c>
      <c r="C346" t="s">
        <v>47</v>
      </c>
      <c r="D346">
        <v>343266</v>
      </c>
      <c r="E346" s="1">
        <v>45917</v>
      </c>
      <c r="F346">
        <v>276017.8</v>
      </c>
      <c r="G346" s="4" t="s">
        <v>440</v>
      </c>
      <c r="H346" t="s">
        <v>441</v>
      </c>
      <c r="I346" t="s">
        <v>442</v>
      </c>
      <c r="J346" s="1">
        <v>46500</v>
      </c>
      <c r="K346">
        <v>30</v>
      </c>
      <c r="L346" t="str">
        <f>_xlfn.XLOOKUP(relatorio[[#This Row],[Nome PJ Emitente]],De_Para!A:A,De_Para!C:C)</f>
        <v>Libbs</v>
      </c>
      <c r="M346" s="5" cm="1">
        <f t="array" aca="1" ref="M346" ca="1">IF(LEFT(G346&amp;"",1)="0",
IFERROR(
VALUE(MID(G346&amp;"",_xlfn.AGGREGATE(15,6,ROW(INDIRECT("1:"&amp;LEN(G346&amp;"")))/(MID(G346&amp;"",ROW(INDIRECT("1:"&amp;LEN(G346&amp;""))),1)&lt;&gt;"0"),1),999)),
MID(G346&amp;"",_xlfn.AGGREGATE(15,6,ROW(INDIRECT("1:"&amp;LEN(G346&amp;"")))/(MID(G346&amp;"",ROW(INDIRECT("1:"&amp;LEN(G346&amp;""))),1)&lt;&gt;"0"),1),999)
),
IFERROR(VALUE(G346),G346))</f>
        <v>7896094202863</v>
      </c>
      <c r="N346" t="str">
        <f>TEXT(relatorio[[#This Row],[Data Emissão]],"mmm")</f>
        <v>set</v>
      </c>
      <c r="O346">
        <f>_xlfn.XLOOKUP(relatorio[[#This Row],[Número]],relatorio_Entrada_NF!A:A,relatorio_Entrada_NF!A:A,"Pendente")</f>
        <v>343266</v>
      </c>
      <c r="P346" t="str">
        <f>_xlfn.XLOOKUP(relatorio[[#This Row],[Nome PJ Emitente]],Material!A:A,Material!B:B,"Medicamento")</f>
        <v>Medicamento</v>
      </c>
      <c r="Q346">
        <f ca="1">IF(relatorio[[#This Row],[Natureza]]="Medicamento",_xlfn.XLOOKUP(relatorio[[#This Row],[EAN]],CadastroProd!U:U,CadastroProd!A:A," "),_xlfn.XLOOKUP(relatorio[[#This Row],['[Item'] Código]],CadastroProd!X:X,CadastroProd!A:A," "))</f>
        <v>2568</v>
      </c>
      <c r="R346" t="str">
        <f>IF(O346="Pendente",_xlfn.XLOOKUP(relatorio[[#This Row],[Número]],Relatório_CTE!A:A,Relatório_CTE!B:B,"Sem CTE")," ")</f>
        <v xml:space="preserve"> </v>
      </c>
      <c r="S346" s="1" t="str">
        <f>IF(relatorio[[#This Row],[NFs Entrada - Winthor]]="Pendente",_xlfn.XLOOKUP(relatorio[[#This Row],[Número]],Relatório_CTE!A:A,Relatório_CTE!H:H,"Sem CTE")," ")</f>
        <v xml:space="preserve"> </v>
      </c>
      <c r="T34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4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47" spans="1:21" x14ac:dyDescent="0.25">
      <c r="A347" t="s">
        <v>11</v>
      </c>
      <c r="B347" t="s">
        <v>46</v>
      </c>
      <c r="C347" t="s">
        <v>47</v>
      </c>
      <c r="D347">
        <v>343266</v>
      </c>
      <c r="E347" s="1">
        <v>45917</v>
      </c>
      <c r="F347">
        <v>276017.8</v>
      </c>
      <c r="G347" s="4" t="s">
        <v>94</v>
      </c>
      <c r="H347" t="s">
        <v>95</v>
      </c>
      <c r="I347" t="s">
        <v>96</v>
      </c>
      <c r="J347" s="1">
        <v>46843</v>
      </c>
      <c r="K347">
        <v>70</v>
      </c>
      <c r="L347" t="str">
        <f>_xlfn.XLOOKUP(relatorio[[#This Row],[Nome PJ Emitente]],De_Para!A:A,De_Para!C:C)</f>
        <v>Libbs</v>
      </c>
      <c r="M347" s="5" cm="1">
        <f t="array" aca="1" ref="M347" ca="1">IF(LEFT(G347&amp;"",1)="0",
IFERROR(
VALUE(MID(G347&amp;"",_xlfn.AGGREGATE(15,6,ROW(INDIRECT("1:"&amp;LEN(G347&amp;"")))/(MID(G347&amp;"",ROW(INDIRECT("1:"&amp;LEN(G347&amp;""))),1)&lt;&gt;"0"),1),999)),
MID(G347&amp;"",_xlfn.AGGREGATE(15,6,ROW(INDIRECT("1:"&amp;LEN(G347&amp;"")))/(MID(G347&amp;"",ROW(INDIRECT("1:"&amp;LEN(G347&amp;""))),1)&lt;&gt;"0"),1),999)
),
IFERROR(VALUE(G347),G347))</f>
        <v>7896094209756</v>
      </c>
      <c r="N347" t="str">
        <f>TEXT(relatorio[[#This Row],[Data Emissão]],"mmm")</f>
        <v>set</v>
      </c>
      <c r="O347">
        <f>_xlfn.XLOOKUP(relatorio[[#This Row],[Número]],relatorio_Entrada_NF!A:A,relatorio_Entrada_NF!A:A,"Pendente")</f>
        <v>343266</v>
      </c>
      <c r="P347" t="str">
        <f>_xlfn.XLOOKUP(relatorio[[#This Row],[Nome PJ Emitente]],Material!A:A,Material!B:B,"Medicamento")</f>
        <v>Medicamento</v>
      </c>
      <c r="Q347">
        <f ca="1">IF(relatorio[[#This Row],[Natureza]]="Medicamento",_xlfn.XLOOKUP(relatorio[[#This Row],[EAN]],CadastroProd!U:U,CadastroProd!A:A," "),_xlfn.XLOOKUP(relatorio[[#This Row],['[Item'] Código]],CadastroProd!X:X,CadastroProd!A:A," "))</f>
        <v>2555</v>
      </c>
      <c r="R347" t="str">
        <f>IF(O347="Pendente",_xlfn.XLOOKUP(relatorio[[#This Row],[Número]],Relatório_CTE!A:A,Relatório_CTE!B:B,"Sem CTE")," ")</f>
        <v xml:space="preserve"> </v>
      </c>
      <c r="S347" s="1" t="str">
        <f>IF(relatorio[[#This Row],[NFs Entrada - Winthor]]="Pendente",_xlfn.XLOOKUP(relatorio[[#This Row],[Número]],Relatório_CTE!A:A,Relatório_CTE!H:H,"Sem CTE")," ")</f>
        <v xml:space="preserve"> </v>
      </c>
      <c r="T34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4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48" spans="1:21" x14ac:dyDescent="0.25">
      <c r="A348" t="s">
        <v>11</v>
      </c>
      <c r="B348" t="s">
        <v>46</v>
      </c>
      <c r="C348" t="s">
        <v>47</v>
      </c>
      <c r="D348">
        <v>343267</v>
      </c>
      <c r="E348" s="1">
        <v>45917</v>
      </c>
      <c r="F348">
        <v>67661.100000000006</v>
      </c>
      <c r="G348" s="4" t="s">
        <v>443</v>
      </c>
      <c r="H348" t="s">
        <v>444</v>
      </c>
      <c r="I348" t="s">
        <v>445</v>
      </c>
      <c r="J348" s="1">
        <v>46265</v>
      </c>
      <c r="K348">
        <v>15</v>
      </c>
      <c r="L348" t="str">
        <f>_xlfn.XLOOKUP(relatorio[[#This Row],[Nome PJ Emitente]],De_Para!A:A,De_Para!C:C)</f>
        <v>Libbs</v>
      </c>
      <c r="M348" s="5" cm="1">
        <f t="array" aca="1" ref="M348" ca="1">IF(LEFT(G348&amp;"",1)="0",
IFERROR(
VALUE(MID(G348&amp;"",_xlfn.AGGREGATE(15,6,ROW(INDIRECT("1:"&amp;LEN(G348&amp;"")))/(MID(G348&amp;"",ROW(INDIRECT("1:"&amp;LEN(G348&amp;""))),1)&lt;&gt;"0"),1),999)),
MID(G348&amp;"",_xlfn.AGGREGATE(15,6,ROW(INDIRECT("1:"&amp;LEN(G348&amp;"")))/(MID(G348&amp;"",ROW(INDIRECT("1:"&amp;LEN(G348&amp;""))),1)&lt;&gt;"0"),1),999)
),
IFERROR(VALUE(G348),G348))</f>
        <v>7896094210950</v>
      </c>
      <c r="N348" t="str">
        <f>TEXT(relatorio[[#This Row],[Data Emissão]],"mmm")</f>
        <v>set</v>
      </c>
      <c r="O348">
        <f>_xlfn.XLOOKUP(relatorio[[#This Row],[Número]],relatorio_Entrada_NF!A:A,relatorio_Entrada_NF!A:A,"Pendente")</f>
        <v>343267</v>
      </c>
      <c r="P348" t="str">
        <f>_xlfn.XLOOKUP(relatorio[[#This Row],[Nome PJ Emitente]],Material!A:A,Material!B:B,"Medicamento")</f>
        <v>Medicamento</v>
      </c>
      <c r="Q348">
        <f ca="1">IF(relatorio[[#This Row],[Natureza]]="Medicamento",_xlfn.XLOOKUP(relatorio[[#This Row],[EAN]],CadastroProd!U:U,CadastroProd!A:A," "),_xlfn.XLOOKUP(relatorio[[#This Row],['[Item'] Código]],CadastroProd!X:X,CadastroProd!A:A," "))</f>
        <v>2906</v>
      </c>
      <c r="R348" t="str">
        <f>IF(O348="Pendente",_xlfn.XLOOKUP(relatorio[[#This Row],[Número]],Relatório_CTE!A:A,Relatório_CTE!B:B,"Sem CTE")," ")</f>
        <v xml:space="preserve"> </v>
      </c>
      <c r="S348" s="1" t="str">
        <f>IF(relatorio[[#This Row],[NFs Entrada - Winthor]]="Pendente",_xlfn.XLOOKUP(relatorio[[#This Row],[Número]],Relatório_CTE!A:A,Relatório_CTE!H:H,"Sem CTE")," ")</f>
        <v xml:space="preserve"> </v>
      </c>
      <c r="T34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4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49" spans="1:21" x14ac:dyDescent="0.25">
      <c r="A349" t="s">
        <v>11</v>
      </c>
      <c r="B349" t="s">
        <v>46</v>
      </c>
      <c r="C349" t="s">
        <v>47</v>
      </c>
      <c r="D349">
        <v>343268</v>
      </c>
      <c r="E349" s="1">
        <v>45917</v>
      </c>
      <c r="F349">
        <v>14380.2</v>
      </c>
      <c r="G349" s="4" t="s">
        <v>446</v>
      </c>
      <c r="H349" t="s">
        <v>447</v>
      </c>
      <c r="I349" t="s">
        <v>448</v>
      </c>
      <c r="J349" s="1">
        <v>46568</v>
      </c>
      <c r="K349">
        <v>40</v>
      </c>
      <c r="L349" t="str">
        <f>_xlfn.XLOOKUP(relatorio[[#This Row],[Nome PJ Emitente]],De_Para!A:A,De_Para!C:C)</f>
        <v>Libbs</v>
      </c>
      <c r="M349" s="5" cm="1">
        <f t="array" aca="1" ref="M349" ca="1">IF(LEFT(G349&amp;"",1)="0",
IFERROR(
VALUE(MID(G349&amp;"",_xlfn.AGGREGATE(15,6,ROW(INDIRECT("1:"&amp;LEN(G349&amp;"")))/(MID(G349&amp;"",ROW(INDIRECT("1:"&amp;LEN(G349&amp;""))),1)&lt;&gt;"0"),1),999)),
MID(G349&amp;"",_xlfn.AGGREGATE(15,6,ROW(INDIRECT("1:"&amp;LEN(G349&amp;"")))/(MID(G349&amp;"",ROW(INDIRECT("1:"&amp;LEN(G349&amp;""))),1)&lt;&gt;"0"),1),999)
),
IFERROR(VALUE(G349),G349))</f>
        <v>7896094203013</v>
      </c>
      <c r="N349" t="str">
        <f>TEXT(relatorio[[#This Row],[Data Emissão]],"mmm")</f>
        <v>set</v>
      </c>
      <c r="O349">
        <f>_xlfn.XLOOKUP(relatorio[[#This Row],[Número]],relatorio_Entrada_NF!A:A,relatorio_Entrada_NF!A:A,"Pendente")</f>
        <v>343268</v>
      </c>
      <c r="P349" t="str">
        <f>_xlfn.XLOOKUP(relatorio[[#This Row],[Nome PJ Emitente]],Material!A:A,Material!B:B,"Medicamento")</f>
        <v>Medicamento</v>
      </c>
      <c r="Q349">
        <f ca="1">IF(relatorio[[#This Row],[Natureza]]="Medicamento",_xlfn.XLOOKUP(relatorio[[#This Row],[EAN]],CadastroProd!U:U,CadastroProd!A:A," "),_xlfn.XLOOKUP(relatorio[[#This Row],['[Item'] Código]],CadastroProd!X:X,CadastroProd!A:A," "))</f>
        <v>2574</v>
      </c>
      <c r="R349" t="str">
        <f>IF(O349="Pendente",_xlfn.XLOOKUP(relatorio[[#This Row],[Número]],Relatório_CTE!A:A,Relatório_CTE!B:B,"Sem CTE")," ")</f>
        <v xml:space="preserve"> </v>
      </c>
      <c r="S349" s="1" t="str">
        <f>IF(relatorio[[#This Row],[NFs Entrada - Winthor]]="Pendente",_xlfn.XLOOKUP(relatorio[[#This Row],[Número]],Relatório_CTE!A:A,Relatório_CTE!H:H,"Sem CTE")," ")</f>
        <v xml:space="preserve"> </v>
      </c>
      <c r="T34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4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50" spans="1:21" x14ac:dyDescent="0.25">
      <c r="A350" t="s">
        <v>11</v>
      </c>
      <c r="B350" t="s">
        <v>46</v>
      </c>
      <c r="C350" t="s">
        <v>47</v>
      </c>
      <c r="D350">
        <v>343268</v>
      </c>
      <c r="E350" s="1">
        <v>45917</v>
      </c>
      <c r="F350">
        <v>14380.2</v>
      </c>
      <c r="G350" s="4" t="s">
        <v>449</v>
      </c>
      <c r="H350" t="s">
        <v>450</v>
      </c>
      <c r="I350" t="s">
        <v>451</v>
      </c>
      <c r="J350" s="1">
        <v>46464</v>
      </c>
      <c r="K350">
        <v>70</v>
      </c>
      <c r="L350" t="str">
        <f>_xlfn.XLOOKUP(relatorio[[#This Row],[Nome PJ Emitente]],De_Para!A:A,De_Para!C:C)</f>
        <v>Libbs</v>
      </c>
      <c r="M350" s="5" cm="1">
        <f t="array" aca="1" ref="M350" ca="1">IF(LEFT(G350&amp;"",1)="0",
IFERROR(
VALUE(MID(G350&amp;"",_xlfn.AGGREGATE(15,6,ROW(INDIRECT("1:"&amp;LEN(G350&amp;"")))/(MID(G350&amp;"",ROW(INDIRECT("1:"&amp;LEN(G350&amp;""))),1)&lt;&gt;"0"),1),999)),
MID(G350&amp;"",_xlfn.AGGREGATE(15,6,ROW(INDIRECT("1:"&amp;LEN(G350&amp;"")))/(MID(G350&amp;"",ROW(INDIRECT("1:"&amp;LEN(G350&amp;""))),1)&lt;&gt;"0"),1),999)
),
IFERROR(VALUE(G350),G350))</f>
        <v>7896094203020</v>
      </c>
      <c r="N350" t="str">
        <f>TEXT(relatorio[[#This Row],[Data Emissão]],"mmm")</f>
        <v>set</v>
      </c>
      <c r="O350">
        <f>_xlfn.XLOOKUP(relatorio[[#This Row],[Número]],relatorio_Entrada_NF!A:A,relatorio_Entrada_NF!A:A,"Pendente")</f>
        <v>343268</v>
      </c>
      <c r="P350" t="str">
        <f>_xlfn.XLOOKUP(relatorio[[#This Row],[Nome PJ Emitente]],Material!A:A,Material!B:B,"Medicamento")</f>
        <v>Medicamento</v>
      </c>
      <c r="Q350">
        <f ca="1">IF(relatorio[[#This Row],[Natureza]]="Medicamento",_xlfn.XLOOKUP(relatorio[[#This Row],[EAN]],CadastroProd!U:U,CadastroProd!A:A," "),_xlfn.XLOOKUP(relatorio[[#This Row],['[Item'] Código]],CadastroProd!X:X,CadastroProd!A:A," "))</f>
        <v>2549</v>
      </c>
      <c r="R350" t="str">
        <f>IF(O350="Pendente",_xlfn.XLOOKUP(relatorio[[#This Row],[Número]],Relatório_CTE!A:A,Relatório_CTE!B:B,"Sem CTE")," ")</f>
        <v xml:space="preserve"> </v>
      </c>
      <c r="S350" s="1" t="str">
        <f>IF(relatorio[[#This Row],[NFs Entrada - Winthor]]="Pendente",_xlfn.XLOOKUP(relatorio[[#This Row],[Número]],Relatório_CTE!A:A,Relatório_CTE!H:H,"Sem CTE")," ")</f>
        <v xml:space="preserve"> </v>
      </c>
      <c r="T35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5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51" spans="1:21" x14ac:dyDescent="0.25">
      <c r="A351" t="s">
        <v>17</v>
      </c>
      <c r="B351" t="s">
        <v>46</v>
      </c>
      <c r="C351" t="s">
        <v>36</v>
      </c>
      <c r="D351">
        <v>49999</v>
      </c>
      <c r="E351" s="1">
        <v>45917</v>
      </c>
      <c r="F351">
        <v>47092.22</v>
      </c>
      <c r="G351" s="4" t="s">
        <v>43</v>
      </c>
      <c r="H351" t="s">
        <v>44</v>
      </c>
      <c r="I351" t="s">
        <v>45</v>
      </c>
      <c r="J351" s="1">
        <v>46265</v>
      </c>
      <c r="K351">
        <v>120</v>
      </c>
      <c r="L351" t="str">
        <f>_xlfn.XLOOKUP(relatorio[[#This Row],[Nome PJ Emitente]],De_Para!A:A,De_Para!C:C)</f>
        <v>Novartis</v>
      </c>
      <c r="M351" s="5" cm="1">
        <f t="array" aca="1" ref="M351" ca="1">IF(LEFT(G351&amp;"",1)="0",
IFERROR(
VALUE(MID(G351&amp;"",_xlfn.AGGREGATE(15,6,ROW(INDIRECT("1:"&amp;LEN(G351&amp;"")))/(MID(G351&amp;"",ROW(INDIRECT("1:"&amp;LEN(G351&amp;""))),1)&lt;&gt;"0"),1),999)),
MID(G351&amp;"",_xlfn.AGGREGATE(15,6,ROW(INDIRECT("1:"&amp;LEN(G351&amp;"")))/(MID(G351&amp;"",ROW(INDIRECT("1:"&amp;LEN(G351&amp;""))),1)&lt;&gt;"0"),1),999)
),
IFERROR(VALUE(G351),G351))</f>
        <v>7896261020382</v>
      </c>
      <c r="N351" t="str">
        <f>TEXT(relatorio[[#This Row],[Data Emissão]],"mmm")</f>
        <v>set</v>
      </c>
      <c r="O351">
        <f>_xlfn.XLOOKUP(relatorio[[#This Row],[Número]],relatorio_Entrada_NF!A:A,relatorio_Entrada_NF!A:A,"Pendente")</f>
        <v>49999</v>
      </c>
      <c r="P351" t="str">
        <f>_xlfn.XLOOKUP(relatorio[[#This Row],[Nome PJ Emitente]],Material!A:A,Material!B:B,"Medicamento")</f>
        <v>Medicamento</v>
      </c>
      <c r="Q351">
        <f ca="1">IF(relatorio[[#This Row],[Natureza]]="Medicamento",_xlfn.XLOOKUP(relatorio[[#This Row],[EAN]],CadastroProd!U:U,CadastroProd!A:A," "),_xlfn.XLOOKUP(relatorio[[#This Row],['[Item'] Código]],CadastroProd!X:X,CadastroProd!A:A," "))</f>
        <v>2438</v>
      </c>
      <c r="R351" t="str">
        <f>IF(O351="Pendente",_xlfn.XLOOKUP(relatorio[[#This Row],[Número]],Relatório_CTE!A:A,Relatório_CTE!B:B,"Sem CTE")," ")</f>
        <v xml:space="preserve"> </v>
      </c>
      <c r="S351" s="1" t="str">
        <f>IF(relatorio[[#This Row],[NFs Entrada - Winthor]]="Pendente",_xlfn.XLOOKUP(relatorio[[#This Row],[Número]],Relatório_CTE!A:A,Relatório_CTE!H:H,"Sem CTE")," ")</f>
        <v xml:space="preserve"> </v>
      </c>
      <c r="T35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5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52" spans="1:21" x14ac:dyDescent="0.25">
      <c r="A352" t="s">
        <v>17</v>
      </c>
      <c r="B352" t="s">
        <v>46</v>
      </c>
      <c r="C352" t="s">
        <v>36</v>
      </c>
      <c r="D352">
        <v>50000</v>
      </c>
      <c r="E352" s="1">
        <v>45917</v>
      </c>
      <c r="F352">
        <v>1020331.45</v>
      </c>
      <c r="G352" s="4" t="s">
        <v>43</v>
      </c>
      <c r="H352" t="s">
        <v>44</v>
      </c>
      <c r="I352" t="s">
        <v>45</v>
      </c>
      <c r="J352" s="1">
        <v>46265</v>
      </c>
      <c r="K352">
        <v>2600</v>
      </c>
      <c r="L352" t="str">
        <f>_xlfn.XLOOKUP(relatorio[[#This Row],[Nome PJ Emitente]],De_Para!A:A,De_Para!C:C)</f>
        <v>Novartis</v>
      </c>
      <c r="M352" s="5" cm="1">
        <f t="array" aca="1" ref="M352" ca="1">IF(LEFT(G352&amp;"",1)="0",
IFERROR(
VALUE(MID(G352&amp;"",_xlfn.AGGREGATE(15,6,ROW(INDIRECT("1:"&amp;LEN(G352&amp;"")))/(MID(G352&amp;"",ROW(INDIRECT("1:"&amp;LEN(G352&amp;""))),1)&lt;&gt;"0"),1),999)),
MID(G352&amp;"",_xlfn.AGGREGATE(15,6,ROW(INDIRECT("1:"&amp;LEN(G352&amp;"")))/(MID(G352&amp;"",ROW(INDIRECT("1:"&amp;LEN(G352&amp;""))),1)&lt;&gt;"0"),1),999)
),
IFERROR(VALUE(G352),G352))</f>
        <v>7896261020382</v>
      </c>
      <c r="N352" t="str">
        <f>TEXT(relatorio[[#This Row],[Data Emissão]],"mmm")</f>
        <v>set</v>
      </c>
      <c r="O352">
        <f>_xlfn.XLOOKUP(relatorio[[#This Row],[Número]],relatorio_Entrada_NF!A:A,relatorio_Entrada_NF!A:A,"Pendente")</f>
        <v>50000</v>
      </c>
      <c r="P352" t="str">
        <f>_xlfn.XLOOKUP(relatorio[[#This Row],[Nome PJ Emitente]],Material!A:A,Material!B:B,"Medicamento")</f>
        <v>Medicamento</v>
      </c>
      <c r="Q352">
        <f ca="1">IF(relatorio[[#This Row],[Natureza]]="Medicamento",_xlfn.XLOOKUP(relatorio[[#This Row],[EAN]],CadastroProd!U:U,CadastroProd!A:A," "),_xlfn.XLOOKUP(relatorio[[#This Row],['[Item'] Código]],CadastroProd!X:X,CadastroProd!A:A," "))</f>
        <v>2438</v>
      </c>
      <c r="R352" t="str">
        <f>IF(O352="Pendente",_xlfn.XLOOKUP(relatorio[[#This Row],[Número]],Relatório_CTE!A:A,Relatório_CTE!B:B,"Sem CTE")," ")</f>
        <v xml:space="preserve"> </v>
      </c>
      <c r="S352" s="1" t="str">
        <f>IF(relatorio[[#This Row],[NFs Entrada - Winthor]]="Pendente",_xlfn.XLOOKUP(relatorio[[#This Row],[Número]],Relatório_CTE!A:A,Relatório_CTE!H:H,"Sem CTE")," ")</f>
        <v xml:space="preserve"> </v>
      </c>
      <c r="T35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5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53" spans="1:21" x14ac:dyDescent="0.25">
      <c r="A353" t="s">
        <v>17</v>
      </c>
      <c r="B353" t="s">
        <v>18</v>
      </c>
      <c r="C353" t="s">
        <v>19</v>
      </c>
      <c r="D353">
        <v>267231</v>
      </c>
      <c r="E353" s="1">
        <v>45916</v>
      </c>
      <c r="F353">
        <v>4831.3999999999996</v>
      </c>
      <c r="G353" s="4" t="s">
        <v>20</v>
      </c>
      <c r="H353" t="s">
        <v>21</v>
      </c>
      <c r="I353" t="s">
        <v>22</v>
      </c>
      <c r="J353" s="1">
        <v>46386</v>
      </c>
      <c r="K353">
        <v>28</v>
      </c>
      <c r="L353" t="str">
        <f>_xlfn.XLOOKUP(relatorio[[#This Row],[Nome PJ Emitente]],De_Para!A:A,De_Para!C:C)</f>
        <v>Aspen</v>
      </c>
      <c r="M353" s="5" cm="1">
        <f t="array" aca="1" ref="M353" ca="1">IF(LEFT(G353&amp;"",1)="0",
IFERROR(
VALUE(MID(G353&amp;"",_xlfn.AGGREGATE(15,6,ROW(INDIRECT("1:"&amp;LEN(G353&amp;"")))/(MID(G353&amp;"",ROW(INDIRECT("1:"&amp;LEN(G353&amp;""))),1)&lt;&gt;"0"),1),999)),
MID(G353&amp;"",_xlfn.AGGREGATE(15,6,ROW(INDIRECT("1:"&amp;LEN(G353&amp;"")))/(MID(G353&amp;"",ROW(INDIRECT("1:"&amp;LEN(G353&amp;""))),1)&lt;&gt;"0"),1),999)
),
IFERROR(VALUE(G353),G353))</f>
        <v>7895858016821</v>
      </c>
      <c r="N353" t="str">
        <f>TEXT(relatorio[[#This Row],[Data Emissão]],"mmm")</f>
        <v>set</v>
      </c>
      <c r="O353">
        <f>_xlfn.XLOOKUP(relatorio[[#This Row],[Número]],relatorio_Entrada_NF!A:A,relatorio_Entrada_NF!A:A,"Pendente")</f>
        <v>267231</v>
      </c>
      <c r="P353" t="str">
        <f>_xlfn.XLOOKUP(relatorio[[#This Row],[Nome PJ Emitente]],Material!A:A,Material!B:B,"Medicamento")</f>
        <v>Medicamento</v>
      </c>
      <c r="Q353">
        <f ca="1">IF(relatorio[[#This Row],[Natureza]]="Medicamento",_xlfn.XLOOKUP(relatorio[[#This Row],[EAN]],CadastroProd!U:U,CadastroProd!A:A," "),_xlfn.XLOOKUP(relatorio[[#This Row],['[Item'] Código]],CadastroProd!X:X,CadastroProd!A:A," "))</f>
        <v>869</v>
      </c>
      <c r="R353" t="str">
        <f>IF(O353="Pendente",_xlfn.XLOOKUP(relatorio[[#This Row],[Número]],Relatório_CTE!A:A,Relatório_CTE!B:B,"Sem CTE")," ")</f>
        <v xml:space="preserve"> </v>
      </c>
      <c r="S353" s="1" t="str">
        <f>IF(relatorio[[#This Row],[NFs Entrada - Winthor]]="Pendente",_xlfn.XLOOKUP(relatorio[[#This Row],[Número]],Relatório_CTE!A:A,Relatório_CTE!H:H,"Sem CTE")," ")</f>
        <v xml:space="preserve"> </v>
      </c>
      <c r="T35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5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54" spans="1:21" x14ac:dyDescent="0.25">
      <c r="A354" t="s">
        <v>17</v>
      </c>
      <c r="B354" t="s">
        <v>18</v>
      </c>
      <c r="C354" t="s">
        <v>32</v>
      </c>
      <c r="D354">
        <v>55973</v>
      </c>
      <c r="E354" s="1">
        <v>45916</v>
      </c>
      <c r="F354">
        <v>711687.11</v>
      </c>
      <c r="G354" s="4" t="s">
        <v>452</v>
      </c>
      <c r="H354" t="s">
        <v>453</v>
      </c>
      <c r="I354" t="s">
        <v>454</v>
      </c>
      <c r="J354" s="1">
        <v>46630</v>
      </c>
      <c r="K354">
        <v>8</v>
      </c>
      <c r="L354" t="str">
        <f>_xlfn.XLOOKUP(relatorio[[#This Row],[Nome PJ Emitente]],De_Para!A:A,De_Para!C:C)</f>
        <v>Astellas</v>
      </c>
      <c r="M354" s="5" cm="1">
        <f t="array" aca="1" ref="M354" ca="1">IF(LEFT(G354&amp;"",1)="0",
IFERROR(
VALUE(MID(G354&amp;"",_xlfn.AGGREGATE(15,6,ROW(INDIRECT("1:"&amp;LEN(G354&amp;"")))/(MID(G354&amp;"",ROW(INDIRECT("1:"&amp;LEN(G354&amp;""))),1)&lt;&gt;"0"),1),999)),
MID(G354&amp;"",_xlfn.AGGREGATE(15,6,ROW(INDIRECT("1:"&amp;LEN(G354&amp;"")))/(MID(G354&amp;"",ROW(INDIRECT("1:"&amp;LEN(G354&amp;""))),1)&lt;&gt;"0"),1),999)
),
IFERROR(VALUE(G354),G354))</f>
        <v>7899337001063</v>
      </c>
      <c r="N354" t="str">
        <f>TEXT(relatorio[[#This Row],[Data Emissão]],"mmm")</f>
        <v>set</v>
      </c>
      <c r="O354">
        <f>_xlfn.XLOOKUP(relatorio[[#This Row],[Número]],relatorio_Entrada_NF!A:A,relatorio_Entrada_NF!A:A,"Pendente")</f>
        <v>55973</v>
      </c>
      <c r="P354" t="str">
        <f>_xlfn.XLOOKUP(relatorio[[#This Row],[Nome PJ Emitente]],Material!A:A,Material!B:B,"Medicamento")</f>
        <v>Medicamento</v>
      </c>
      <c r="Q354">
        <f ca="1">IF(relatorio[[#This Row],[Natureza]]="Medicamento",_xlfn.XLOOKUP(relatorio[[#This Row],[EAN]],CadastroProd!U:U,CadastroProd!A:A," "),_xlfn.XLOOKUP(relatorio[[#This Row],['[Item'] Código]],CadastroProd!X:X,CadastroProd!A:A," "))</f>
        <v>2543</v>
      </c>
      <c r="R354" t="str">
        <f>IF(O354="Pendente",_xlfn.XLOOKUP(relatorio[[#This Row],[Número]],Relatório_CTE!A:A,Relatório_CTE!B:B,"Sem CTE")," ")</f>
        <v xml:space="preserve"> </v>
      </c>
      <c r="S354" s="1" t="str">
        <f>IF(relatorio[[#This Row],[NFs Entrada - Winthor]]="Pendente",_xlfn.XLOOKUP(relatorio[[#This Row],[Número]],Relatório_CTE!A:A,Relatório_CTE!H:H,"Sem CTE")," ")</f>
        <v xml:space="preserve"> </v>
      </c>
      <c r="T35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5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55" spans="1:21" x14ac:dyDescent="0.25">
      <c r="A355" t="s">
        <v>17</v>
      </c>
      <c r="B355" t="s">
        <v>18</v>
      </c>
      <c r="C355" t="s">
        <v>32</v>
      </c>
      <c r="D355">
        <v>55974</v>
      </c>
      <c r="E355" s="1">
        <v>45916</v>
      </c>
      <c r="F355">
        <v>444804.44</v>
      </c>
      <c r="G355" s="4" t="s">
        <v>452</v>
      </c>
      <c r="H355" t="s">
        <v>453</v>
      </c>
      <c r="I355" t="s">
        <v>454</v>
      </c>
      <c r="J355" s="1">
        <v>46630</v>
      </c>
      <c r="K355">
        <v>5</v>
      </c>
      <c r="L355" t="str">
        <f>_xlfn.XLOOKUP(relatorio[[#This Row],[Nome PJ Emitente]],De_Para!A:A,De_Para!C:C)</f>
        <v>Astellas</v>
      </c>
      <c r="M355" s="5" cm="1">
        <f t="array" aca="1" ref="M355" ca="1">IF(LEFT(G355&amp;"",1)="0",
IFERROR(
VALUE(MID(G355&amp;"",_xlfn.AGGREGATE(15,6,ROW(INDIRECT("1:"&amp;LEN(G355&amp;"")))/(MID(G355&amp;"",ROW(INDIRECT("1:"&amp;LEN(G355&amp;""))),1)&lt;&gt;"0"),1),999)),
MID(G355&amp;"",_xlfn.AGGREGATE(15,6,ROW(INDIRECT("1:"&amp;LEN(G355&amp;"")))/(MID(G355&amp;"",ROW(INDIRECT("1:"&amp;LEN(G355&amp;""))),1)&lt;&gt;"0"),1),999)
),
IFERROR(VALUE(G355),G355))</f>
        <v>7899337001063</v>
      </c>
      <c r="N355" t="str">
        <f>TEXT(relatorio[[#This Row],[Data Emissão]],"mmm")</f>
        <v>set</v>
      </c>
      <c r="O355">
        <f>_xlfn.XLOOKUP(relatorio[[#This Row],[Número]],relatorio_Entrada_NF!A:A,relatorio_Entrada_NF!A:A,"Pendente")</f>
        <v>55974</v>
      </c>
      <c r="P355" t="str">
        <f>_xlfn.XLOOKUP(relatorio[[#This Row],[Nome PJ Emitente]],Material!A:A,Material!B:B,"Medicamento")</f>
        <v>Medicamento</v>
      </c>
      <c r="Q355">
        <f ca="1">IF(relatorio[[#This Row],[Natureza]]="Medicamento",_xlfn.XLOOKUP(relatorio[[#This Row],[EAN]],CadastroProd!U:U,CadastroProd!A:A," "),_xlfn.XLOOKUP(relatorio[[#This Row],['[Item'] Código]],CadastroProd!X:X,CadastroProd!A:A," "))</f>
        <v>2543</v>
      </c>
      <c r="R355" t="str">
        <f>IF(O355="Pendente",_xlfn.XLOOKUP(relatorio[[#This Row],[Número]],Relatório_CTE!A:A,Relatório_CTE!B:B,"Sem CTE")," ")</f>
        <v xml:space="preserve"> </v>
      </c>
      <c r="S355" s="1" t="str">
        <f>IF(relatorio[[#This Row],[NFs Entrada - Winthor]]="Pendente",_xlfn.XLOOKUP(relatorio[[#This Row],[Número]],Relatório_CTE!A:A,Relatório_CTE!H:H,"Sem CTE")," ")</f>
        <v xml:space="preserve"> </v>
      </c>
      <c r="T35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5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56" spans="1:21" x14ac:dyDescent="0.25">
      <c r="A356" t="s">
        <v>17</v>
      </c>
      <c r="B356" t="s">
        <v>18</v>
      </c>
      <c r="C356" t="s">
        <v>51</v>
      </c>
      <c r="D356">
        <v>494568</v>
      </c>
      <c r="E356" s="1">
        <v>45916</v>
      </c>
      <c r="F356">
        <v>118616.73</v>
      </c>
      <c r="G356" s="4" t="s">
        <v>455</v>
      </c>
      <c r="H356" t="s">
        <v>456</v>
      </c>
      <c r="I356" t="s">
        <v>457</v>
      </c>
      <c r="J356" s="1">
        <v>46432</v>
      </c>
      <c r="K356">
        <v>107</v>
      </c>
      <c r="L356" t="str">
        <f>_xlfn.XLOOKUP(relatorio[[#This Row],[Nome PJ Emitente]],De_Para!A:A,De_Para!C:C)</f>
        <v>Adium</v>
      </c>
      <c r="M356" s="5" cm="1">
        <f t="array" aca="1" ref="M356" ca="1">IF(LEFT(G356&amp;"",1)="0",
IFERROR(
VALUE(MID(G356&amp;"",_xlfn.AGGREGATE(15,6,ROW(INDIRECT("1:"&amp;LEN(G356&amp;"")))/(MID(G356&amp;"",ROW(INDIRECT("1:"&amp;LEN(G356&amp;""))),1)&lt;&gt;"0"),1),999)),
MID(G356&amp;"",_xlfn.AGGREGATE(15,6,ROW(INDIRECT("1:"&amp;LEN(G356&amp;"")))/(MID(G356&amp;"",ROW(INDIRECT("1:"&amp;LEN(G356&amp;""))),1)&lt;&gt;"0"),1),999)
),
IFERROR(VALUE(G356),G356))</f>
        <v>7892953102916</v>
      </c>
      <c r="N356" t="str">
        <f>TEXT(relatorio[[#This Row],[Data Emissão]],"mmm")</f>
        <v>set</v>
      </c>
      <c r="O356" t="str">
        <f>_xlfn.XLOOKUP(relatorio[[#This Row],[Número]],relatorio_Entrada_NF!A:A,relatorio_Entrada_NF!A:A,"Pendente")</f>
        <v>Pendente</v>
      </c>
      <c r="P356" t="str">
        <f>_xlfn.XLOOKUP(relatorio[[#This Row],[Nome PJ Emitente]],Material!A:A,Material!B:B,"Medicamento")</f>
        <v>Medicamento</v>
      </c>
      <c r="Q356">
        <f ca="1">IF(relatorio[[#This Row],[Natureza]]="Medicamento",_xlfn.XLOOKUP(relatorio[[#This Row],[EAN]],CadastroProd!U:U,CadastroProd!A:A," "),_xlfn.XLOOKUP(relatorio[[#This Row],['[Item'] Código]],CadastroProd!X:X,CadastroProd!A:A," "))</f>
        <v>1568</v>
      </c>
      <c r="R356">
        <f>IF(O356="Pendente",_xlfn.XLOOKUP(relatorio[[#This Row],[Número]],Relatório_CTE!A:A,Relatório_CTE!B:B,"Sem CTE")," ")</f>
        <v>131556</v>
      </c>
      <c r="S356" s="1">
        <f>IF(relatorio[[#This Row],[NFs Entrada - Winthor]]="Pendente",_xlfn.XLOOKUP(relatorio[[#This Row],[Número]],Relatório_CTE!A:A,Relatório_CTE!H:H,"Sem CTE")," ")</f>
        <v>45919</v>
      </c>
      <c r="T356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45929</v>
      </c>
      <c r="U356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357" spans="1:21" x14ac:dyDescent="0.25">
      <c r="A357" t="s">
        <v>11</v>
      </c>
      <c r="B357" t="s">
        <v>18</v>
      </c>
      <c r="C357" t="s">
        <v>36</v>
      </c>
      <c r="D357">
        <v>501087</v>
      </c>
      <c r="E357" s="1">
        <v>45916</v>
      </c>
      <c r="F357">
        <v>350391.88</v>
      </c>
      <c r="G357" s="4" t="s">
        <v>55</v>
      </c>
      <c r="H357" t="s">
        <v>56</v>
      </c>
      <c r="I357" t="s">
        <v>57</v>
      </c>
      <c r="J357" s="1">
        <v>46326</v>
      </c>
      <c r="K357">
        <v>2</v>
      </c>
      <c r="L357" t="str">
        <f>_xlfn.XLOOKUP(relatorio[[#This Row],[Nome PJ Emitente]],De_Para!A:A,De_Para!C:C)</f>
        <v>Novartis</v>
      </c>
      <c r="M357" s="5" cm="1">
        <f t="array" aca="1" ref="M357" ca="1">IF(LEFT(G357&amp;"",1)="0",
IFERROR(
VALUE(MID(G357&amp;"",_xlfn.AGGREGATE(15,6,ROW(INDIRECT("1:"&amp;LEN(G357&amp;"")))/(MID(G357&amp;"",ROW(INDIRECT("1:"&amp;LEN(G357&amp;""))),1)&lt;&gt;"0"),1),999)),
MID(G357&amp;"",_xlfn.AGGREGATE(15,6,ROW(INDIRECT("1:"&amp;LEN(G357&amp;"")))/(MID(G357&amp;"",ROW(INDIRECT("1:"&amp;LEN(G357&amp;""))),1)&lt;&gt;"0"),1),999)
),
IFERROR(VALUE(G357),G357))</f>
        <v>7896261023192</v>
      </c>
      <c r="N357" t="str">
        <f>TEXT(relatorio[[#This Row],[Data Emissão]],"mmm")</f>
        <v>set</v>
      </c>
      <c r="O357">
        <f>_xlfn.XLOOKUP(relatorio[[#This Row],[Número]],relatorio_Entrada_NF!A:A,relatorio_Entrada_NF!A:A,"Pendente")</f>
        <v>501087</v>
      </c>
      <c r="P357" t="str">
        <f>_xlfn.XLOOKUP(relatorio[[#This Row],[Nome PJ Emitente]],Material!A:A,Material!B:B,"Medicamento")</f>
        <v>Medicamento</v>
      </c>
      <c r="Q357">
        <f ca="1">IF(relatorio[[#This Row],[Natureza]]="Medicamento",_xlfn.XLOOKUP(relatorio[[#This Row],[EAN]],CadastroProd!U:U,CadastroProd!A:A," "),_xlfn.XLOOKUP(relatorio[[#This Row],['[Item'] Código]],CadastroProd!X:X,CadastroProd!A:A," "))</f>
        <v>3758</v>
      </c>
      <c r="R357" t="str">
        <f>IF(O357="Pendente",_xlfn.XLOOKUP(relatorio[[#This Row],[Número]],Relatório_CTE!A:A,Relatório_CTE!B:B,"Sem CTE")," ")</f>
        <v xml:space="preserve"> </v>
      </c>
      <c r="S357" s="1" t="str">
        <f>IF(relatorio[[#This Row],[NFs Entrada - Winthor]]="Pendente",_xlfn.XLOOKUP(relatorio[[#This Row],[Número]],Relatório_CTE!A:A,Relatório_CTE!H:H,"Sem CTE")," ")</f>
        <v xml:space="preserve"> </v>
      </c>
      <c r="T35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5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58" spans="1:21" x14ac:dyDescent="0.25">
      <c r="A358" t="s">
        <v>11</v>
      </c>
      <c r="B358" t="s">
        <v>18</v>
      </c>
      <c r="C358" t="s">
        <v>36</v>
      </c>
      <c r="D358">
        <v>501087</v>
      </c>
      <c r="E358" s="1">
        <v>45916</v>
      </c>
      <c r="F358">
        <v>350391.88</v>
      </c>
      <c r="G358" s="4" t="s">
        <v>40</v>
      </c>
      <c r="H358" t="s">
        <v>41</v>
      </c>
      <c r="I358" t="s">
        <v>42</v>
      </c>
      <c r="J358" s="1">
        <v>46326</v>
      </c>
      <c r="K358">
        <v>20</v>
      </c>
      <c r="L358" t="str">
        <f>_xlfn.XLOOKUP(relatorio[[#This Row],[Nome PJ Emitente]],De_Para!A:A,De_Para!C:C)</f>
        <v>Novartis</v>
      </c>
      <c r="M358" s="5" cm="1">
        <f t="array" aca="1" ref="M358" ca="1">IF(LEFT(G358&amp;"",1)="0",
IFERROR(
VALUE(MID(G358&amp;"",_xlfn.AGGREGATE(15,6,ROW(INDIRECT("1:"&amp;LEN(G358&amp;"")))/(MID(G358&amp;"",ROW(INDIRECT("1:"&amp;LEN(G358&amp;""))),1)&lt;&gt;"0"),1),999)),
MID(G358&amp;"",_xlfn.AGGREGATE(15,6,ROW(INDIRECT("1:"&amp;LEN(G358&amp;"")))/(MID(G358&amp;"",ROW(INDIRECT("1:"&amp;LEN(G358&amp;""))),1)&lt;&gt;"0"),1),999)
),
IFERROR(VALUE(G358),G358))</f>
        <v>7896261023185</v>
      </c>
      <c r="N358" t="str">
        <f>TEXT(relatorio[[#This Row],[Data Emissão]],"mmm")</f>
        <v>set</v>
      </c>
      <c r="O358">
        <f>_xlfn.XLOOKUP(relatorio[[#This Row],[Número]],relatorio_Entrada_NF!A:A,relatorio_Entrada_NF!A:A,"Pendente")</f>
        <v>501087</v>
      </c>
      <c r="P358" t="str">
        <f>_xlfn.XLOOKUP(relatorio[[#This Row],[Nome PJ Emitente]],Material!A:A,Material!B:B,"Medicamento")</f>
        <v>Medicamento</v>
      </c>
      <c r="Q358">
        <f ca="1">IF(relatorio[[#This Row],[Natureza]]="Medicamento",_xlfn.XLOOKUP(relatorio[[#This Row],[EAN]],CadastroProd!U:U,CadastroProd!A:A," "),_xlfn.XLOOKUP(relatorio[[#This Row],['[Item'] Código]],CadastroProd!X:X,CadastroProd!A:A," "))</f>
        <v>3759</v>
      </c>
      <c r="R358" t="str">
        <f>IF(O358="Pendente",_xlfn.XLOOKUP(relatorio[[#This Row],[Número]],Relatório_CTE!A:A,Relatório_CTE!B:B,"Sem CTE")," ")</f>
        <v xml:space="preserve"> </v>
      </c>
      <c r="S358" s="1" t="str">
        <f>IF(relatorio[[#This Row],[NFs Entrada - Winthor]]="Pendente",_xlfn.XLOOKUP(relatorio[[#This Row],[Número]],Relatório_CTE!A:A,Relatório_CTE!H:H,"Sem CTE")," ")</f>
        <v xml:space="preserve"> </v>
      </c>
      <c r="T35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5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59" spans="1:21" x14ac:dyDescent="0.25">
      <c r="A359" t="s">
        <v>11</v>
      </c>
      <c r="B359" t="s">
        <v>12</v>
      </c>
      <c r="C359" t="s">
        <v>184</v>
      </c>
      <c r="D359">
        <v>151745</v>
      </c>
      <c r="E359" s="1">
        <v>45916</v>
      </c>
      <c r="F359">
        <v>3871.48</v>
      </c>
      <c r="G359" s="4" t="s">
        <v>458</v>
      </c>
      <c r="H359" t="s">
        <v>459</v>
      </c>
      <c r="I359" t="s">
        <v>460</v>
      </c>
      <c r="J359" s="1">
        <v>46356</v>
      </c>
      <c r="K359">
        <v>2</v>
      </c>
      <c r="L359" t="str">
        <f>_xlfn.XLOOKUP(relatorio[[#This Row],[Nome PJ Emitente]],De_Para!A:A,De_Para!C:C)</f>
        <v>Abbvie</v>
      </c>
      <c r="M359" s="5" cm="1">
        <f t="array" aca="1" ref="M359" ca="1">IF(LEFT(G359&amp;"",1)="0",
IFERROR(
VALUE(MID(G359&amp;"",_xlfn.AGGREGATE(15,6,ROW(INDIRECT("1:"&amp;LEN(G359&amp;"")))/(MID(G359&amp;"",ROW(INDIRECT("1:"&amp;LEN(G359&amp;""))),1)&lt;&gt;"0"),1),999)),
MID(G359&amp;"",_xlfn.AGGREGATE(15,6,ROW(INDIRECT("1:"&amp;LEN(G359&amp;"")))/(MID(G359&amp;"",ROW(INDIRECT("1:"&amp;LEN(G359&amp;""))),1)&lt;&gt;"0"),1),999)
),
IFERROR(VALUE(G359),G359))</f>
        <v>8054083015750</v>
      </c>
      <c r="N359" t="str">
        <f>TEXT(relatorio[[#This Row],[Data Emissão]],"mmm")</f>
        <v>set</v>
      </c>
      <c r="O359">
        <f>_xlfn.XLOOKUP(relatorio[[#This Row],[Número]],relatorio_Entrada_NF!A:A,relatorio_Entrada_NF!A:A,"Pendente")</f>
        <v>151745</v>
      </c>
      <c r="P359" t="str">
        <f>_xlfn.XLOOKUP(relatorio[[#This Row],[Nome PJ Emitente]],Material!A:A,Material!B:B,"Medicamento")</f>
        <v>Medicamento</v>
      </c>
      <c r="Q359">
        <f ca="1">IF(relatorio[[#This Row],[Natureza]]="Medicamento",_xlfn.XLOOKUP(relatorio[[#This Row],[EAN]],CadastroProd!U:U,CadastroProd!A:A," "),_xlfn.XLOOKUP(relatorio[[#This Row],['[Item'] Código]],CadastroProd!X:X,CadastroProd!A:A," "))</f>
        <v>2920</v>
      </c>
      <c r="R359" t="str">
        <f>IF(O359="Pendente",_xlfn.XLOOKUP(relatorio[[#This Row],[Número]],Relatório_CTE!A:A,Relatório_CTE!B:B,"Sem CTE")," ")</f>
        <v xml:space="preserve"> </v>
      </c>
      <c r="S359" s="1" t="str">
        <f>IF(relatorio[[#This Row],[NFs Entrada - Winthor]]="Pendente",_xlfn.XLOOKUP(relatorio[[#This Row],[Número]],Relatório_CTE!A:A,Relatório_CTE!H:H,"Sem CTE")," ")</f>
        <v xml:space="preserve"> </v>
      </c>
      <c r="T35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5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60" spans="1:21" x14ac:dyDescent="0.25">
      <c r="A360" t="s">
        <v>17</v>
      </c>
      <c r="B360" t="s">
        <v>12</v>
      </c>
      <c r="C360" t="s">
        <v>102</v>
      </c>
      <c r="D360">
        <v>79130</v>
      </c>
      <c r="E360" s="1">
        <v>45916</v>
      </c>
      <c r="F360">
        <v>4747.5</v>
      </c>
      <c r="G360" s="4" t="s">
        <v>128</v>
      </c>
      <c r="H360" t="s">
        <v>129</v>
      </c>
      <c r="I360" t="s">
        <v>130</v>
      </c>
      <c r="J360" s="1">
        <v>46591</v>
      </c>
      <c r="K360">
        <v>250</v>
      </c>
      <c r="L360" t="str">
        <f>_xlfn.XLOOKUP(relatorio[[#This Row],[Nome PJ Emitente]],De_Para!A:A,De_Para!C:C)</f>
        <v>Chiesi</v>
      </c>
      <c r="M360" s="5" cm="1">
        <f t="array" aca="1" ref="M360" ca="1">IF(LEFT(G360&amp;"",1)="0",
IFERROR(
VALUE(MID(G360&amp;"",_xlfn.AGGREGATE(15,6,ROW(INDIRECT("1:"&amp;LEN(G360&amp;"")))/(MID(G360&amp;"",ROW(INDIRECT("1:"&amp;LEN(G360&amp;""))),1)&lt;&gt;"0"),1),999)),
MID(G360&amp;"",_xlfn.AGGREGATE(15,6,ROW(INDIRECT("1:"&amp;LEN(G360&amp;"")))/(MID(G360&amp;"",ROW(INDIRECT("1:"&amp;LEN(G360&amp;""))),1)&lt;&gt;"0"),1),999)
),
IFERROR(VALUE(G360),G360))</f>
        <v>7896672202902</v>
      </c>
      <c r="N360" t="str">
        <f>TEXT(relatorio[[#This Row],[Data Emissão]],"mmm")</f>
        <v>set</v>
      </c>
      <c r="O360" t="str">
        <f>_xlfn.XLOOKUP(relatorio[[#This Row],[Número]],relatorio_Entrada_NF!A:A,relatorio_Entrada_NF!A:A,"Pendente")</f>
        <v>Pendente</v>
      </c>
      <c r="P360" t="str">
        <f>_xlfn.XLOOKUP(relatorio[[#This Row],[Nome PJ Emitente]],Material!A:A,Material!B:B,"Medicamento")</f>
        <v>Medicamento</v>
      </c>
      <c r="Q360">
        <f ca="1">IF(relatorio[[#This Row],[Natureza]]="Medicamento",_xlfn.XLOOKUP(relatorio[[#This Row],[EAN]],CadastroProd!U:U,CadastroProd!A:A," "),_xlfn.XLOOKUP(relatorio[[#This Row],['[Item'] Código]],CadastroProd!X:X,CadastroProd!A:A," "))</f>
        <v>1589</v>
      </c>
      <c r="R360">
        <f>IF(O360="Pendente",_xlfn.XLOOKUP(relatorio[[#This Row],[Número]],Relatório_CTE!A:A,Relatório_CTE!B:B,"Sem CTE")," ")</f>
        <v>6540</v>
      </c>
      <c r="S360" s="1">
        <f>IF(relatorio[[#This Row],[NFs Entrada - Winthor]]="Pendente",_xlfn.XLOOKUP(relatorio[[#This Row],[Número]],Relatório_CTE!A:A,Relatório_CTE!H:H,"Sem CTE")," ")</f>
        <v>45918</v>
      </c>
      <c r="T360" s="1" t="e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360" s="1" t="str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61" spans="1:21" x14ac:dyDescent="0.25">
      <c r="A361" t="s">
        <v>11</v>
      </c>
      <c r="B361" t="s">
        <v>12</v>
      </c>
      <c r="C361" t="s">
        <v>19</v>
      </c>
      <c r="D361">
        <v>267235</v>
      </c>
      <c r="E361" s="1">
        <v>45916</v>
      </c>
      <c r="F361">
        <v>84000</v>
      </c>
      <c r="G361" s="4" t="s">
        <v>20</v>
      </c>
      <c r="H361" t="s">
        <v>21</v>
      </c>
      <c r="I361" t="s">
        <v>22</v>
      </c>
      <c r="J361" s="1">
        <v>46386</v>
      </c>
      <c r="K361">
        <v>600</v>
      </c>
      <c r="L361" t="str">
        <f>_xlfn.XLOOKUP(relatorio[[#This Row],[Nome PJ Emitente]],De_Para!A:A,De_Para!C:C)</f>
        <v>Aspen</v>
      </c>
      <c r="M361" s="5" cm="1">
        <f t="array" aca="1" ref="M361" ca="1">IF(LEFT(G361&amp;"",1)="0",
IFERROR(
VALUE(MID(G361&amp;"",_xlfn.AGGREGATE(15,6,ROW(INDIRECT("1:"&amp;LEN(G361&amp;"")))/(MID(G361&amp;"",ROW(INDIRECT("1:"&amp;LEN(G361&amp;""))),1)&lt;&gt;"0"),1),999)),
MID(G361&amp;"",_xlfn.AGGREGATE(15,6,ROW(INDIRECT("1:"&amp;LEN(G361&amp;"")))/(MID(G361&amp;"",ROW(INDIRECT("1:"&amp;LEN(G361&amp;""))),1)&lt;&gt;"0"),1),999)
),
IFERROR(VALUE(G361),G361))</f>
        <v>7895858016821</v>
      </c>
      <c r="N361" t="str">
        <f>TEXT(relatorio[[#This Row],[Data Emissão]],"mmm")</f>
        <v>set</v>
      </c>
      <c r="O361">
        <f>_xlfn.XLOOKUP(relatorio[[#This Row],[Número]],relatorio_Entrada_NF!A:A,relatorio_Entrada_NF!A:A,"Pendente")</f>
        <v>267235</v>
      </c>
      <c r="P361" t="str">
        <f>_xlfn.XLOOKUP(relatorio[[#This Row],[Nome PJ Emitente]],Material!A:A,Material!B:B,"Medicamento")</f>
        <v>Medicamento</v>
      </c>
      <c r="Q361">
        <f ca="1">IF(relatorio[[#This Row],[Natureza]]="Medicamento",_xlfn.XLOOKUP(relatorio[[#This Row],[EAN]],CadastroProd!U:U,CadastroProd!A:A," "),_xlfn.XLOOKUP(relatorio[[#This Row],['[Item'] Código]],CadastroProd!X:X,CadastroProd!A:A," "))</f>
        <v>869</v>
      </c>
      <c r="R361" t="str">
        <f>IF(O361="Pendente",_xlfn.XLOOKUP(relatorio[[#This Row],[Número]],Relatório_CTE!A:A,Relatório_CTE!B:B,"Sem CTE")," ")</f>
        <v xml:space="preserve"> </v>
      </c>
      <c r="S361" s="1" t="str">
        <f>IF(relatorio[[#This Row],[NFs Entrada - Winthor]]="Pendente",_xlfn.XLOOKUP(relatorio[[#This Row],[Número]],Relatório_CTE!A:A,Relatório_CTE!H:H,"Sem CTE")," ")</f>
        <v xml:space="preserve"> </v>
      </c>
      <c r="T36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6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62" spans="1:21" x14ac:dyDescent="0.25">
      <c r="A362" t="s">
        <v>17</v>
      </c>
      <c r="B362" t="s">
        <v>12</v>
      </c>
      <c r="C362" t="s">
        <v>214</v>
      </c>
      <c r="D362">
        <v>446875</v>
      </c>
      <c r="E362" s="1">
        <v>45916</v>
      </c>
      <c r="F362">
        <v>190195.22</v>
      </c>
      <c r="G362" s="4" t="s">
        <v>461</v>
      </c>
      <c r="H362" t="s">
        <v>462</v>
      </c>
      <c r="I362" t="s">
        <v>463</v>
      </c>
      <c r="J362" s="1">
        <v>46538</v>
      </c>
      <c r="K362">
        <v>12</v>
      </c>
      <c r="L362" t="str">
        <f>_xlfn.XLOOKUP(relatorio[[#This Row],[Nome PJ Emitente]],De_Para!A:A,De_Para!C:C)</f>
        <v>Eli Lilly</v>
      </c>
      <c r="M362" s="5" cm="1">
        <f t="array" aca="1" ref="M362" ca="1">IF(LEFT(G362&amp;"",1)="0",
IFERROR(
VALUE(MID(G362&amp;"",_xlfn.AGGREGATE(15,6,ROW(INDIRECT("1:"&amp;LEN(G362&amp;"")))/(MID(G362&amp;"",ROW(INDIRECT("1:"&amp;LEN(G362&amp;""))),1)&lt;&gt;"0"),1),999)),
MID(G362&amp;"",_xlfn.AGGREGATE(15,6,ROW(INDIRECT("1:"&amp;LEN(G362&amp;"")))/(MID(G362&amp;"",ROW(INDIRECT("1:"&amp;LEN(G362&amp;""))),1)&lt;&gt;"0"),1),999)
),
IFERROR(VALUE(G362),G362))</f>
        <v>7896382708497</v>
      </c>
      <c r="N362" t="str">
        <f>TEXT(relatorio[[#This Row],[Data Emissão]],"mmm")</f>
        <v>set</v>
      </c>
      <c r="O362" t="str">
        <f>_xlfn.XLOOKUP(relatorio[[#This Row],[Número]],relatorio_Entrada_NF!A:A,relatorio_Entrada_NF!A:A,"Pendente")</f>
        <v>Pendente</v>
      </c>
      <c r="P362" t="str">
        <f>_xlfn.XLOOKUP(relatorio[[#This Row],[Nome PJ Emitente]],Material!A:A,Material!B:B,"Medicamento")</f>
        <v>Medicamento</v>
      </c>
      <c r="Q362">
        <f ca="1">IF(relatorio[[#This Row],[Natureza]]="Medicamento",_xlfn.XLOOKUP(relatorio[[#This Row],[EAN]],CadastroProd!U:U,CadastroProd!A:A," "),_xlfn.XLOOKUP(relatorio[[#This Row],['[Item'] Código]],CadastroProd!X:X,CadastroProd!A:A," "))</f>
        <v>2890</v>
      </c>
      <c r="R362">
        <f>IF(O362="Pendente",_xlfn.XLOOKUP(relatorio[[#This Row],[Número]],Relatório_CTE!A:A,Relatório_CTE!B:B,"Sem CTE")," ")</f>
        <v>12947</v>
      </c>
      <c r="S362" s="1">
        <f>IF(relatorio[[#This Row],[NFs Entrada - Winthor]]="Pendente",_xlfn.XLOOKUP(relatorio[[#This Row],[Número]],Relatório_CTE!A:A,Relatório_CTE!H:H,"Sem CTE")," ")</f>
        <v>45924</v>
      </c>
      <c r="T362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45924</v>
      </c>
      <c r="U362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45924</v>
      </c>
    </row>
    <row r="363" spans="1:21" x14ac:dyDescent="0.25">
      <c r="A363" t="s">
        <v>11</v>
      </c>
      <c r="B363" t="s">
        <v>12</v>
      </c>
      <c r="C363" t="s">
        <v>13</v>
      </c>
      <c r="D363">
        <v>508626</v>
      </c>
      <c r="E363" s="1">
        <v>45916</v>
      </c>
      <c r="F363">
        <v>1095.95</v>
      </c>
      <c r="G363" s="4" t="s">
        <v>147</v>
      </c>
      <c r="H363" t="s">
        <v>148</v>
      </c>
      <c r="I363" t="s">
        <v>149</v>
      </c>
      <c r="J363" s="1">
        <v>46407</v>
      </c>
      <c r="K363">
        <v>1</v>
      </c>
      <c r="L363" t="str">
        <f>_xlfn.XLOOKUP(relatorio[[#This Row],[Nome PJ Emitente]],De_Para!A:A,De_Para!C:C)</f>
        <v>3M</v>
      </c>
      <c r="M363" s="5" cm="1">
        <f t="array" aca="1" ref="M363" ca="1">IF(LEFT(G363&amp;"",1)="0",
IFERROR(
VALUE(MID(G363&amp;"",_xlfn.AGGREGATE(15,6,ROW(INDIRECT("1:"&amp;LEN(G363&amp;"")))/(MID(G363&amp;"",ROW(INDIRECT("1:"&amp;LEN(G363&amp;""))),1)&lt;&gt;"0"),1),999)),
MID(G363&amp;"",_xlfn.AGGREGATE(15,6,ROW(INDIRECT("1:"&amp;LEN(G363&amp;"")))/(MID(G363&amp;"",ROW(INDIRECT("1:"&amp;LEN(G363&amp;""))),1)&lt;&gt;"0"),1),999)
),
IFERROR(VALUE(G363),G363))</f>
        <v>7891040326686</v>
      </c>
      <c r="N363" t="str">
        <f>TEXT(relatorio[[#This Row],[Data Emissão]],"mmm")</f>
        <v>set</v>
      </c>
      <c r="O363">
        <f>_xlfn.XLOOKUP(relatorio[[#This Row],[Número]],relatorio_Entrada_NF!A:A,relatorio_Entrada_NF!A:A,"Pendente")</f>
        <v>508626</v>
      </c>
      <c r="P363" t="str">
        <f>_xlfn.XLOOKUP(relatorio[[#This Row],[Nome PJ Emitente]],Material!A:A,Material!B:B,"Medicamento")</f>
        <v>Material</v>
      </c>
      <c r="Q363">
        <f>IF(relatorio[[#This Row],[Natureza]]="Medicamento",_xlfn.XLOOKUP(relatorio[[#This Row],[EAN]],CadastroProd!U:U,CadastroProd!A:A," "),_xlfn.XLOOKUP(relatorio[[#This Row],['[Item'] Código]],CadastroProd!X:X,CadastroProd!A:A," "))</f>
        <v>2320</v>
      </c>
      <c r="R363" t="str">
        <f>IF(O363="Pendente",_xlfn.XLOOKUP(relatorio[[#This Row],[Número]],Relatório_CTE!A:A,Relatório_CTE!B:B,"Sem CTE")," ")</f>
        <v xml:space="preserve"> </v>
      </c>
      <c r="S363" s="1" t="str">
        <f>IF(relatorio[[#This Row],[NFs Entrada - Winthor]]="Pendente",_xlfn.XLOOKUP(relatorio[[#This Row],[Número]],Relatório_CTE!A:A,Relatório_CTE!H:H,"Sem CTE")," ")</f>
        <v xml:space="preserve"> </v>
      </c>
      <c r="T36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6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64" spans="1:21" x14ac:dyDescent="0.25">
      <c r="A364" t="s">
        <v>11</v>
      </c>
      <c r="B364" t="s">
        <v>12</v>
      </c>
      <c r="C364" t="s">
        <v>13</v>
      </c>
      <c r="D364">
        <v>508626</v>
      </c>
      <c r="E364" s="1">
        <v>45916</v>
      </c>
      <c r="F364">
        <v>1095.95</v>
      </c>
      <c r="G364" s="4" t="s">
        <v>322</v>
      </c>
      <c r="H364" t="s">
        <v>323</v>
      </c>
      <c r="I364" t="s">
        <v>324</v>
      </c>
      <c r="J364" s="1">
        <v>46617</v>
      </c>
      <c r="K364">
        <v>1</v>
      </c>
      <c r="L364" t="str">
        <f>_xlfn.XLOOKUP(relatorio[[#This Row],[Nome PJ Emitente]],De_Para!A:A,De_Para!C:C)</f>
        <v>3M</v>
      </c>
      <c r="M364" s="5" cm="1">
        <f t="array" aca="1" ref="M364" ca="1">IF(LEFT(G364&amp;"",1)="0",
IFERROR(
VALUE(MID(G364&amp;"",_xlfn.AGGREGATE(15,6,ROW(INDIRECT("1:"&amp;LEN(G364&amp;"")))/(MID(G364&amp;"",ROW(INDIRECT("1:"&amp;LEN(G364&amp;""))),1)&lt;&gt;"0"),1),999)),
MID(G364&amp;"",_xlfn.AGGREGATE(15,6,ROW(INDIRECT("1:"&amp;LEN(G364&amp;"")))/(MID(G364&amp;"",ROW(INDIRECT("1:"&amp;LEN(G364&amp;""))),1)&lt;&gt;"0"),1),999)
),
IFERROR(VALUE(G364),G364))</f>
        <v>7891040326679</v>
      </c>
      <c r="N364" t="str">
        <f>TEXT(relatorio[[#This Row],[Data Emissão]],"mmm")</f>
        <v>set</v>
      </c>
      <c r="O364">
        <f>_xlfn.XLOOKUP(relatorio[[#This Row],[Número]],relatorio_Entrada_NF!A:A,relatorio_Entrada_NF!A:A,"Pendente")</f>
        <v>508626</v>
      </c>
      <c r="P364" t="str">
        <f>_xlfn.XLOOKUP(relatorio[[#This Row],[Nome PJ Emitente]],Material!A:A,Material!B:B,"Medicamento")</f>
        <v>Material</v>
      </c>
      <c r="Q364">
        <f>IF(relatorio[[#This Row],[Natureza]]="Medicamento",_xlfn.XLOOKUP(relatorio[[#This Row],[EAN]],CadastroProd!U:U,CadastroProd!A:A," "),_xlfn.XLOOKUP(relatorio[[#This Row],['[Item'] Código]],CadastroProd!X:X,CadastroProd!A:A," "))</f>
        <v>2323</v>
      </c>
      <c r="R364" t="str">
        <f>IF(O364="Pendente",_xlfn.XLOOKUP(relatorio[[#This Row],[Número]],Relatório_CTE!A:A,Relatório_CTE!B:B,"Sem CTE")," ")</f>
        <v xml:space="preserve"> </v>
      </c>
      <c r="S364" s="1" t="str">
        <f>IF(relatorio[[#This Row],[NFs Entrada - Winthor]]="Pendente",_xlfn.XLOOKUP(relatorio[[#This Row],[Número]],Relatório_CTE!A:A,Relatório_CTE!H:H,"Sem CTE")," ")</f>
        <v xml:space="preserve"> </v>
      </c>
      <c r="T36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6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65" spans="1:21" x14ac:dyDescent="0.25">
      <c r="A365" t="s">
        <v>11</v>
      </c>
      <c r="B365" t="s">
        <v>12</v>
      </c>
      <c r="C365" t="s">
        <v>13</v>
      </c>
      <c r="D365">
        <v>508627</v>
      </c>
      <c r="E365" s="1">
        <v>45916</v>
      </c>
      <c r="F365">
        <v>2071.89</v>
      </c>
      <c r="G365" s="4" t="s">
        <v>147</v>
      </c>
      <c r="H365" t="s">
        <v>148</v>
      </c>
      <c r="I365" t="s">
        <v>149</v>
      </c>
      <c r="J365" s="1">
        <v>46407</v>
      </c>
      <c r="K365">
        <v>3</v>
      </c>
      <c r="L365" t="str">
        <f>_xlfn.XLOOKUP(relatorio[[#This Row],[Nome PJ Emitente]],De_Para!A:A,De_Para!C:C)</f>
        <v>3M</v>
      </c>
      <c r="M365" s="5" cm="1">
        <f t="array" aca="1" ref="M365" ca="1">IF(LEFT(G365&amp;"",1)="0",
IFERROR(
VALUE(MID(G365&amp;"",_xlfn.AGGREGATE(15,6,ROW(INDIRECT("1:"&amp;LEN(G365&amp;"")))/(MID(G365&amp;"",ROW(INDIRECT("1:"&amp;LEN(G365&amp;""))),1)&lt;&gt;"0"),1),999)),
MID(G365&amp;"",_xlfn.AGGREGATE(15,6,ROW(INDIRECT("1:"&amp;LEN(G365&amp;"")))/(MID(G365&amp;"",ROW(INDIRECT("1:"&amp;LEN(G365&amp;""))),1)&lt;&gt;"0"),1),999)
),
IFERROR(VALUE(G365),G365))</f>
        <v>7891040326686</v>
      </c>
      <c r="N365" t="str">
        <f>TEXT(relatorio[[#This Row],[Data Emissão]],"mmm")</f>
        <v>set</v>
      </c>
      <c r="O365">
        <f>_xlfn.XLOOKUP(relatorio[[#This Row],[Número]],relatorio_Entrada_NF!A:A,relatorio_Entrada_NF!A:A,"Pendente")</f>
        <v>508627</v>
      </c>
      <c r="P365" t="str">
        <f>_xlfn.XLOOKUP(relatorio[[#This Row],[Nome PJ Emitente]],Material!A:A,Material!B:B,"Medicamento")</f>
        <v>Material</v>
      </c>
      <c r="Q365">
        <f>IF(relatorio[[#This Row],[Natureza]]="Medicamento",_xlfn.XLOOKUP(relatorio[[#This Row],[EAN]],CadastroProd!U:U,CadastroProd!A:A," "),_xlfn.XLOOKUP(relatorio[[#This Row],['[Item'] Código]],CadastroProd!X:X,CadastroProd!A:A," "))</f>
        <v>2320</v>
      </c>
      <c r="R365" t="str">
        <f>IF(O365="Pendente",_xlfn.XLOOKUP(relatorio[[#This Row],[Número]],Relatório_CTE!A:A,Relatório_CTE!B:B,"Sem CTE")," ")</f>
        <v xml:space="preserve"> </v>
      </c>
      <c r="S365" s="1" t="str">
        <f>IF(relatorio[[#This Row],[NFs Entrada - Winthor]]="Pendente",_xlfn.XLOOKUP(relatorio[[#This Row],[Número]],Relatório_CTE!A:A,Relatório_CTE!H:H,"Sem CTE")," ")</f>
        <v xml:space="preserve"> </v>
      </c>
      <c r="T36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6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66" spans="1:21" x14ac:dyDescent="0.25">
      <c r="A366" t="s">
        <v>11</v>
      </c>
      <c r="B366" t="s">
        <v>12</v>
      </c>
      <c r="C366" t="s">
        <v>13</v>
      </c>
      <c r="D366">
        <v>508628</v>
      </c>
      <c r="E366" s="1">
        <v>45916</v>
      </c>
      <c r="F366">
        <v>2837.24</v>
      </c>
      <c r="G366" s="4" t="s">
        <v>322</v>
      </c>
      <c r="H366" t="s">
        <v>323</v>
      </c>
      <c r="I366" t="s">
        <v>324</v>
      </c>
      <c r="J366" s="1">
        <v>46617</v>
      </c>
      <c r="K366">
        <v>7</v>
      </c>
      <c r="L366" t="str">
        <f>_xlfn.XLOOKUP(relatorio[[#This Row],[Nome PJ Emitente]],De_Para!A:A,De_Para!C:C)</f>
        <v>3M</v>
      </c>
      <c r="M366" s="5" cm="1">
        <f t="array" aca="1" ref="M366" ca="1">IF(LEFT(G366&amp;"",1)="0",
IFERROR(
VALUE(MID(G366&amp;"",_xlfn.AGGREGATE(15,6,ROW(INDIRECT("1:"&amp;LEN(G366&amp;"")))/(MID(G366&amp;"",ROW(INDIRECT("1:"&amp;LEN(G366&amp;""))),1)&lt;&gt;"0"),1),999)),
MID(G366&amp;"",_xlfn.AGGREGATE(15,6,ROW(INDIRECT("1:"&amp;LEN(G366&amp;"")))/(MID(G366&amp;"",ROW(INDIRECT("1:"&amp;LEN(G366&amp;""))),1)&lt;&gt;"0"),1),999)
),
IFERROR(VALUE(G366),G366))</f>
        <v>7891040326679</v>
      </c>
      <c r="N366" t="str">
        <f>TEXT(relatorio[[#This Row],[Data Emissão]],"mmm")</f>
        <v>set</v>
      </c>
      <c r="O366">
        <f>_xlfn.XLOOKUP(relatorio[[#This Row],[Número]],relatorio_Entrada_NF!A:A,relatorio_Entrada_NF!A:A,"Pendente")</f>
        <v>508628</v>
      </c>
      <c r="P366" t="str">
        <f>_xlfn.XLOOKUP(relatorio[[#This Row],[Nome PJ Emitente]],Material!A:A,Material!B:B,"Medicamento")</f>
        <v>Material</v>
      </c>
      <c r="Q366">
        <f>IF(relatorio[[#This Row],[Natureza]]="Medicamento",_xlfn.XLOOKUP(relatorio[[#This Row],[EAN]],CadastroProd!U:U,CadastroProd!A:A," "),_xlfn.XLOOKUP(relatorio[[#This Row],['[Item'] Código]],CadastroProd!X:X,CadastroProd!A:A," "))</f>
        <v>2323</v>
      </c>
      <c r="R366" t="str">
        <f>IF(O366="Pendente",_xlfn.XLOOKUP(relatorio[[#This Row],[Número]],Relatório_CTE!A:A,Relatório_CTE!B:B,"Sem CTE")," ")</f>
        <v xml:space="preserve"> </v>
      </c>
      <c r="S366" s="1" t="str">
        <f>IF(relatorio[[#This Row],[NFs Entrada - Winthor]]="Pendente",_xlfn.XLOOKUP(relatorio[[#This Row],[Número]],Relatório_CTE!A:A,Relatório_CTE!H:H,"Sem CTE")," ")</f>
        <v xml:space="preserve"> </v>
      </c>
      <c r="T36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6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67" spans="1:21" x14ac:dyDescent="0.25">
      <c r="A367" t="s">
        <v>11</v>
      </c>
      <c r="B367" t="s">
        <v>12</v>
      </c>
      <c r="C367" t="s">
        <v>13</v>
      </c>
      <c r="D367">
        <v>508630</v>
      </c>
      <c r="E367" s="1">
        <v>45916</v>
      </c>
      <c r="F367">
        <v>414.12</v>
      </c>
      <c r="G367" s="4" t="s">
        <v>125</v>
      </c>
      <c r="H367" t="s">
        <v>126</v>
      </c>
      <c r="I367" t="s">
        <v>127</v>
      </c>
      <c r="J367" s="1">
        <v>46956</v>
      </c>
      <c r="K367">
        <v>12</v>
      </c>
      <c r="L367" t="str">
        <f>_xlfn.XLOOKUP(relatorio[[#This Row],[Nome PJ Emitente]],De_Para!A:A,De_Para!C:C)</f>
        <v>3M</v>
      </c>
      <c r="M367" s="5" cm="1">
        <f t="array" aca="1" ref="M367" ca="1">IF(LEFT(G367&amp;"",1)="0",
IFERROR(
VALUE(MID(G367&amp;"",_xlfn.AGGREGATE(15,6,ROW(INDIRECT("1:"&amp;LEN(G367&amp;"")))/(MID(G367&amp;"",ROW(INDIRECT("1:"&amp;LEN(G367&amp;""))),1)&lt;&gt;"0"),1),999)),
MID(G367&amp;"",_xlfn.AGGREGATE(15,6,ROW(INDIRECT("1:"&amp;LEN(G367&amp;"")))/(MID(G367&amp;"",ROW(INDIRECT("1:"&amp;LEN(G367&amp;""))),1)&lt;&gt;"0"),1),999)
),
IFERROR(VALUE(G367),G367))</f>
        <v>7891040075546</v>
      </c>
      <c r="N367" t="str">
        <f>TEXT(relatorio[[#This Row],[Data Emissão]],"mmm")</f>
        <v>set</v>
      </c>
      <c r="O367">
        <f>_xlfn.XLOOKUP(relatorio[[#This Row],[Número]],relatorio_Entrada_NF!A:A,relatorio_Entrada_NF!A:A,"Pendente")</f>
        <v>508630</v>
      </c>
      <c r="P367" t="str">
        <f>_xlfn.XLOOKUP(relatorio[[#This Row],[Nome PJ Emitente]],Material!A:A,Material!B:B,"Medicamento")</f>
        <v>Material</v>
      </c>
      <c r="Q367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367" t="str">
        <f>IF(O367="Pendente",_xlfn.XLOOKUP(relatorio[[#This Row],[Número]],Relatório_CTE!A:A,Relatório_CTE!B:B,"Sem CTE")," ")</f>
        <v xml:space="preserve"> </v>
      </c>
      <c r="S367" s="1" t="str">
        <f>IF(relatorio[[#This Row],[NFs Entrada - Winthor]]="Pendente",_xlfn.XLOOKUP(relatorio[[#This Row],[Número]],Relatório_CTE!A:A,Relatório_CTE!H:H,"Sem CTE")," ")</f>
        <v xml:space="preserve"> </v>
      </c>
      <c r="T36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6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68" spans="1:21" x14ac:dyDescent="0.25">
      <c r="A368" t="s">
        <v>11</v>
      </c>
      <c r="B368" t="s">
        <v>12</v>
      </c>
      <c r="C368" t="s">
        <v>13</v>
      </c>
      <c r="D368">
        <v>508631</v>
      </c>
      <c r="E368" s="1">
        <v>45916</v>
      </c>
      <c r="F368">
        <v>624.12</v>
      </c>
      <c r="G368" s="4" t="s">
        <v>125</v>
      </c>
      <c r="H368" t="s">
        <v>126</v>
      </c>
      <c r="I368" t="s">
        <v>127</v>
      </c>
      <c r="J368" s="1">
        <v>46956</v>
      </c>
      <c r="K368">
        <v>12</v>
      </c>
      <c r="L368" t="str">
        <f>_xlfn.XLOOKUP(relatorio[[#This Row],[Nome PJ Emitente]],De_Para!A:A,De_Para!C:C)</f>
        <v>3M</v>
      </c>
      <c r="M368" s="5" cm="1">
        <f t="array" aca="1" ref="M368" ca="1">IF(LEFT(G368&amp;"",1)="0",
IFERROR(
VALUE(MID(G368&amp;"",_xlfn.AGGREGATE(15,6,ROW(INDIRECT("1:"&amp;LEN(G368&amp;"")))/(MID(G368&amp;"",ROW(INDIRECT("1:"&amp;LEN(G368&amp;""))),1)&lt;&gt;"0"),1),999)),
MID(G368&amp;"",_xlfn.AGGREGATE(15,6,ROW(INDIRECT("1:"&amp;LEN(G368&amp;"")))/(MID(G368&amp;"",ROW(INDIRECT("1:"&amp;LEN(G368&amp;""))),1)&lt;&gt;"0"),1),999)
),
IFERROR(VALUE(G368),G368))</f>
        <v>7891040075546</v>
      </c>
      <c r="N368" t="str">
        <f>TEXT(relatorio[[#This Row],[Data Emissão]],"mmm")</f>
        <v>set</v>
      </c>
      <c r="O368">
        <f>_xlfn.XLOOKUP(relatorio[[#This Row],[Número]],relatorio_Entrada_NF!A:A,relatorio_Entrada_NF!A:A,"Pendente")</f>
        <v>508631</v>
      </c>
      <c r="P368" t="str">
        <f>_xlfn.XLOOKUP(relatorio[[#This Row],[Nome PJ Emitente]],Material!A:A,Material!B:B,"Medicamento")</f>
        <v>Material</v>
      </c>
      <c r="Q368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368" t="str">
        <f>IF(O368="Pendente",_xlfn.XLOOKUP(relatorio[[#This Row],[Número]],Relatório_CTE!A:A,Relatório_CTE!B:B,"Sem CTE")," ")</f>
        <v xml:space="preserve"> </v>
      </c>
      <c r="S368" s="1" t="str">
        <f>IF(relatorio[[#This Row],[NFs Entrada - Winthor]]="Pendente",_xlfn.XLOOKUP(relatorio[[#This Row],[Número]],Relatório_CTE!A:A,Relatório_CTE!H:H,"Sem CTE")," ")</f>
        <v xml:space="preserve"> </v>
      </c>
      <c r="T36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6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69" spans="1:21" x14ac:dyDescent="0.25">
      <c r="A369" t="s">
        <v>11</v>
      </c>
      <c r="B369" t="s">
        <v>12</v>
      </c>
      <c r="C369" t="s">
        <v>13</v>
      </c>
      <c r="D369">
        <v>508632</v>
      </c>
      <c r="E369" s="1">
        <v>45916</v>
      </c>
      <c r="F369">
        <v>624.12</v>
      </c>
      <c r="G369" s="4" t="s">
        <v>125</v>
      </c>
      <c r="H369" t="s">
        <v>126</v>
      </c>
      <c r="I369" t="s">
        <v>127</v>
      </c>
      <c r="J369" s="1">
        <v>46956</v>
      </c>
      <c r="K369">
        <v>12</v>
      </c>
      <c r="L369" t="str">
        <f>_xlfn.XLOOKUP(relatorio[[#This Row],[Nome PJ Emitente]],De_Para!A:A,De_Para!C:C)</f>
        <v>3M</v>
      </c>
      <c r="M369" s="5" cm="1">
        <f t="array" aca="1" ref="M369" ca="1">IF(LEFT(G369&amp;"",1)="0",
IFERROR(
VALUE(MID(G369&amp;"",_xlfn.AGGREGATE(15,6,ROW(INDIRECT("1:"&amp;LEN(G369&amp;"")))/(MID(G369&amp;"",ROW(INDIRECT("1:"&amp;LEN(G369&amp;""))),1)&lt;&gt;"0"),1),999)),
MID(G369&amp;"",_xlfn.AGGREGATE(15,6,ROW(INDIRECT("1:"&amp;LEN(G369&amp;"")))/(MID(G369&amp;"",ROW(INDIRECT("1:"&amp;LEN(G369&amp;""))),1)&lt;&gt;"0"),1),999)
),
IFERROR(VALUE(G369),G369))</f>
        <v>7891040075546</v>
      </c>
      <c r="N369" t="str">
        <f>TEXT(relatorio[[#This Row],[Data Emissão]],"mmm")</f>
        <v>set</v>
      </c>
      <c r="O369">
        <f>_xlfn.XLOOKUP(relatorio[[#This Row],[Número]],relatorio_Entrada_NF!A:A,relatorio_Entrada_NF!A:A,"Pendente")</f>
        <v>508632</v>
      </c>
      <c r="P369" t="str">
        <f>_xlfn.XLOOKUP(relatorio[[#This Row],[Nome PJ Emitente]],Material!A:A,Material!B:B,"Medicamento")</f>
        <v>Material</v>
      </c>
      <c r="Q369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369" t="str">
        <f>IF(O369="Pendente",_xlfn.XLOOKUP(relatorio[[#This Row],[Número]],Relatório_CTE!A:A,Relatório_CTE!B:B,"Sem CTE")," ")</f>
        <v xml:space="preserve"> </v>
      </c>
      <c r="S369" s="1" t="str">
        <f>IF(relatorio[[#This Row],[NFs Entrada - Winthor]]="Pendente",_xlfn.XLOOKUP(relatorio[[#This Row],[Número]],Relatório_CTE!A:A,Relatório_CTE!H:H,"Sem CTE")," ")</f>
        <v xml:space="preserve"> </v>
      </c>
      <c r="T36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6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70" spans="1:21" x14ac:dyDescent="0.25">
      <c r="A370" t="s">
        <v>11</v>
      </c>
      <c r="B370" t="s">
        <v>12</v>
      </c>
      <c r="C370" t="s">
        <v>13</v>
      </c>
      <c r="D370">
        <v>508633</v>
      </c>
      <c r="E370" s="1">
        <v>45916</v>
      </c>
      <c r="F370">
        <v>1111.92</v>
      </c>
      <c r="G370" s="4" t="s">
        <v>125</v>
      </c>
      <c r="H370" t="s">
        <v>126</v>
      </c>
      <c r="I370" t="s">
        <v>127</v>
      </c>
      <c r="J370" s="1">
        <v>46956</v>
      </c>
      <c r="K370">
        <v>12</v>
      </c>
      <c r="L370" t="str">
        <f>_xlfn.XLOOKUP(relatorio[[#This Row],[Nome PJ Emitente]],De_Para!A:A,De_Para!C:C)</f>
        <v>3M</v>
      </c>
      <c r="M370" s="5" cm="1">
        <f t="array" aca="1" ref="M370" ca="1">IF(LEFT(G370&amp;"",1)="0",
IFERROR(
VALUE(MID(G370&amp;"",_xlfn.AGGREGATE(15,6,ROW(INDIRECT("1:"&amp;LEN(G370&amp;"")))/(MID(G370&amp;"",ROW(INDIRECT("1:"&amp;LEN(G370&amp;""))),1)&lt;&gt;"0"),1),999)),
MID(G370&amp;"",_xlfn.AGGREGATE(15,6,ROW(INDIRECT("1:"&amp;LEN(G370&amp;"")))/(MID(G370&amp;"",ROW(INDIRECT("1:"&amp;LEN(G370&amp;""))),1)&lt;&gt;"0"),1),999)
),
IFERROR(VALUE(G370),G370))</f>
        <v>7891040075546</v>
      </c>
      <c r="N370" t="str">
        <f>TEXT(relatorio[[#This Row],[Data Emissão]],"mmm")</f>
        <v>set</v>
      </c>
      <c r="O370">
        <f>_xlfn.XLOOKUP(relatorio[[#This Row],[Número]],relatorio_Entrada_NF!A:A,relatorio_Entrada_NF!A:A,"Pendente")</f>
        <v>508633</v>
      </c>
      <c r="P370" t="str">
        <f>_xlfn.XLOOKUP(relatorio[[#This Row],[Nome PJ Emitente]],Material!A:A,Material!B:B,"Medicamento")</f>
        <v>Material</v>
      </c>
      <c r="Q370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370" t="str">
        <f>IF(O370="Pendente",_xlfn.XLOOKUP(relatorio[[#This Row],[Número]],Relatório_CTE!A:A,Relatório_CTE!B:B,"Sem CTE")," ")</f>
        <v xml:space="preserve"> </v>
      </c>
      <c r="S370" s="1" t="str">
        <f>IF(relatorio[[#This Row],[NFs Entrada - Winthor]]="Pendente",_xlfn.XLOOKUP(relatorio[[#This Row],[Número]],Relatório_CTE!A:A,Relatório_CTE!H:H,"Sem CTE")," ")</f>
        <v xml:space="preserve"> </v>
      </c>
      <c r="T37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7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71" spans="1:21" x14ac:dyDescent="0.25">
      <c r="A371" t="s">
        <v>11</v>
      </c>
      <c r="B371" t="s">
        <v>12</v>
      </c>
      <c r="C371" t="s">
        <v>13</v>
      </c>
      <c r="D371">
        <v>508633</v>
      </c>
      <c r="E371" s="1">
        <v>45916</v>
      </c>
      <c r="F371">
        <v>1111.92</v>
      </c>
      <c r="G371" s="4" t="s">
        <v>125</v>
      </c>
      <c r="H371" t="s">
        <v>126</v>
      </c>
      <c r="I371" t="s">
        <v>127</v>
      </c>
      <c r="J371" s="1">
        <v>46956</v>
      </c>
      <c r="K371">
        <v>12</v>
      </c>
      <c r="L371" t="str">
        <f>_xlfn.XLOOKUP(relatorio[[#This Row],[Nome PJ Emitente]],De_Para!A:A,De_Para!C:C)</f>
        <v>3M</v>
      </c>
      <c r="M371" s="5" cm="1">
        <f t="array" aca="1" ref="M371" ca="1">IF(LEFT(G371&amp;"",1)="0",
IFERROR(
VALUE(MID(G371&amp;"",_xlfn.AGGREGATE(15,6,ROW(INDIRECT("1:"&amp;LEN(G371&amp;"")))/(MID(G371&amp;"",ROW(INDIRECT("1:"&amp;LEN(G371&amp;""))),1)&lt;&gt;"0"),1),999)),
MID(G371&amp;"",_xlfn.AGGREGATE(15,6,ROW(INDIRECT("1:"&amp;LEN(G371&amp;"")))/(MID(G371&amp;"",ROW(INDIRECT("1:"&amp;LEN(G371&amp;""))),1)&lt;&gt;"0"),1),999)
),
IFERROR(VALUE(G371),G371))</f>
        <v>7891040075546</v>
      </c>
      <c r="N371" t="str">
        <f>TEXT(relatorio[[#This Row],[Data Emissão]],"mmm")</f>
        <v>set</v>
      </c>
      <c r="O371">
        <f>_xlfn.XLOOKUP(relatorio[[#This Row],[Número]],relatorio_Entrada_NF!A:A,relatorio_Entrada_NF!A:A,"Pendente")</f>
        <v>508633</v>
      </c>
      <c r="P371" t="str">
        <f>_xlfn.XLOOKUP(relatorio[[#This Row],[Nome PJ Emitente]],Material!A:A,Material!B:B,"Medicamento")</f>
        <v>Material</v>
      </c>
      <c r="Q371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371" t="str">
        <f>IF(O371="Pendente",_xlfn.XLOOKUP(relatorio[[#This Row],[Número]],Relatório_CTE!A:A,Relatório_CTE!B:B,"Sem CTE")," ")</f>
        <v xml:space="preserve"> </v>
      </c>
      <c r="S371" s="1" t="str">
        <f>IF(relatorio[[#This Row],[NFs Entrada - Winthor]]="Pendente",_xlfn.XLOOKUP(relatorio[[#This Row],[Número]],Relatório_CTE!A:A,Relatório_CTE!H:H,"Sem CTE")," ")</f>
        <v xml:space="preserve"> </v>
      </c>
      <c r="T37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7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72" spans="1:21" x14ac:dyDescent="0.25">
      <c r="A372" t="s">
        <v>11</v>
      </c>
      <c r="B372" t="s">
        <v>12</v>
      </c>
      <c r="C372" t="s">
        <v>13</v>
      </c>
      <c r="D372">
        <v>508634</v>
      </c>
      <c r="E372" s="1">
        <v>45916</v>
      </c>
      <c r="F372">
        <v>4992.96</v>
      </c>
      <c r="G372" s="4" t="s">
        <v>125</v>
      </c>
      <c r="H372" t="s">
        <v>126</v>
      </c>
      <c r="I372" t="s">
        <v>127</v>
      </c>
      <c r="J372" s="1">
        <v>46956</v>
      </c>
      <c r="K372">
        <v>96</v>
      </c>
      <c r="L372" t="str">
        <f>_xlfn.XLOOKUP(relatorio[[#This Row],[Nome PJ Emitente]],De_Para!A:A,De_Para!C:C)</f>
        <v>3M</v>
      </c>
      <c r="M372" s="5" cm="1">
        <f t="array" aca="1" ref="M372" ca="1">IF(LEFT(G372&amp;"",1)="0",
IFERROR(
VALUE(MID(G372&amp;"",_xlfn.AGGREGATE(15,6,ROW(INDIRECT("1:"&amp;LEN(G372&amp;"")))/(MID(G372&amp;"",ROW(INDIRECT("1:"&amp;LEN(G372&amp;""))),1)&lt;&gt;"0"),1),999)),
MID(G372&amp;"",_xlfn.AGGREGATE(15,6,ROW(INDIRECT("1:"&amp;LEN(G372&amp;"")))/(MID(G372&amp;"",ROW(INDIRECT("1:"&amp;LEN(G372&amp;""))),1)&lt;&gt;"0"),1),999)
),
IFERROR(VALUE(G372),G372))</f>
        <v>7891040075546</v>
      </c>
      <c r="N372" t="str">
        <f>TEXT(relatorio[[#This Row],[Data Emissão]],"mmm")</f>
        <v>set</v>
      </c>
      <c r="O372">
        <f>_xlfn.XLOOKUP(relatorio[[#This Row],[Número]],relatorio_Entrada_NF!A:A,relatorio_Entrada_NF!A:A,"Pendente")</f>
        <v>508634</v>
      </c>
      <c r="P372" t="str">
        <f>_xlfn.XLOOKUP(relatorio[[#This Row],[Nome PJ Emitente]],Material!A:A,Material!B:B,"Medicamento")</f>
        <v>Material</v>
      </c>
      <c r="Q372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372" t="str">
        <f>IF(O372="Pendente",_xlfn.XLOOKUP(relatorio[[#This Row],[Número]],Relatório_CTE!A:A,Relatório_CTE!B:B,"Sem CTE")," ")</f>
        <v xml:space="preserve"> </v>
      </c>
      <c r="S372" s="1" t="str">
        <f>IF(relatorio[[#This Row],[NFs Entrada - Winthor]]="Pendente",_xlfn.XLOOKUP(relatorio[[#This Row],[Número]],Relatório_CTE!A:A,Relatório_CTE!H:H,"Sem CTE")," ")</f>
        <v xml:space="preserve"> </v>
      </c>
      <c r="T37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7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73" spans="1:21" x14ac:dyDescent="0.25">
      <c r="A373" t="s">
        <v>11</v>
      </c>
      <c r="B373" t="s">
        <v>12</v>
      </c>
      <c r="C373" t="s">
        <v>13</v>
      </c>
      <c r="D373">
        <v>508637</v>
      </c>
      <c r="E373" s="1">
        <v>45916</v>
      </c>
      <c r="F373">
        <v>801.62</v>
      </c>
      <c r="G373" s="4" t="s">
        <v>360</v>
      </c>
      <c r="H373" t="s">
        <v>361</v>
      </c>
      <c r="I373" t="s">
        <v>362</v>
      </c>
      <c r="J373" s="1">
        <v>46775</v>
      </c>
      <c r="K373">
        <v>200</v>
      </c>
      <c r="L373" t="str">
        <f>_xlfn.XLOOKUP(relatorio[[#This Row],[Nome PJ Emitente]],De_Para!A:A,De_Para!C:C)</f>
        <v>3M</v>
      </c>
      <c r="M373" s="5" cm="1">
        <f t="array" aca="1" ref="M373" ca="1">IF(LEFT(G373&amp;"",1)="0",
IFERROR(
VALUE(MID(G373&amp;"",_xlfn.AGGREGATE(15,6,ROW(INDIRECT("1:"&amp;LEN(G373&amp;"")))/(MID(G373&amp;"",ROW(INDIRECT("1:"&amp;LEN(G373&amp;""))),1)&lt;&gt;"0"),1),999)),
MID(G373&amp;"",_xlfn.AGGREGATE(15,6,ROW(INDIRECT("1:"&amp;LEN(G373&amp;"")))/(MID(G373&amp;"",ROW(INDIRECT("1:"&amp;LEN(G373&amp;""))),1)&lt;&gt;"0"),1),999)
),
IFERROR(VALUE(G373),G373))</f>
        <v>7891040086870</v>
      </c>
      <c r="N373" t="str">
        <f>TEXT(relatorio[[#This Row],[Data Emissão]],"mmm")</f>
        <v>set</v>
      </c>
      <c r="O373">
        <f>_xlfn.XLOOKUP(relatorio[[#This Row],[Número]],relatorio_Entrada_NF!A:A,relatorio_Entrada_NF!A:A,"Pendente")</f>
        <v>508637</v>
      </c>
      <c r="P373" t="str">
        <f>_xlfn.XLOOKUP(relatorio[[#This Row],[Nome PJ Emitente]],Material!A:A,Material!B:B,"Medicamento")</f>
        <v>Material</v>
      </c>
      <c r="Q373">
        <f>IF(relatorio[[#This Row],[Natureza]]="Medicamento",_xlfn.XLOOKUP(relatorio[[#This Row],[EAN]],CadastroProd!U:U,CadastroProd!A:A," "),_xlfn.XLOOKUP(relatorio[[#This Row],['[Item'] Código]],CadastroProd!X:X,CadastroProd!A:A," "))</f>
        <v>2380</v>
      </c>
      <c r="R373" t="str">
        <f>IF(O373="Pendente",_xlfn.XLOOKUP(relatorio[[#This Row],[Número]],Relatório_CTE!A:A,Relatório_CTE!B:B,"Sem CTE")," ")</f>
        <v xml:space="preserve"> </v>
      </c>
      <c r="S373" s="1" t="str">
        <f>IF(relatorio[[#This Row],[NFs Entrada - Winthor]]="Pendente",_xlfn.XLOOKUP(relatorio[[#This Row],[Número]],Relatório_CTE!A:A,Relatório_CTE!H:H,"Sem CTE")," ")</f>
        <v xml:space="preserve"> </v>
      </c>
      <c r="T37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7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74" spans="1:21" x14ac:dyDescent="0.25">
      <c r="A374" t="s">
        <v>11</v>
      </c>
      <c r="B374" t="s">
        <v>12</v>
      </c>
      <c r="C374" t="s">
        <v>13</v>
      </c>
      <c r="D374">
        <v>508638</v>
      </c>
      <c r="E374" s="1">
        <v>45916</v>
      </c>
      <c r="F374">
        <v>3845.63</v>
      </c>
      <c r="G374" s="4" t="s">
        <v>374</v>
      </c>
      <c r="H374" t="s">
        <v>375</v>
      </c>
      <c r="I374" t="s">
        <v>376</v>
      </c>
      <c r="J374" s="1">
        <v>46134</v>
      </c>
      <c r="K374">
        <v>20</v>
      </c>
      <c r="L374" t="str">
        <f>_xlfn.XLOOKUP(relatorio[[#This Row],[Nome PJ Emitente]],De_Para!A:A,De_Para!C:C)</f>
        <v>3M</v>
      </c>
      <c r="M374" s="5" cm="1">
        <f t="array" aca="1" ref="M374" ca="1">IF(LEFT(G374&amp;"",1)="0",
IFERROR(
VALUE(MID(G374&amp;"",_xlfn.AGGREGATE(15,6,ROW(INDIRECT("1:"&amp;LEN(G374&amp;"")))/(MID(G374&amp;"",ROW(INDIRECT("1:"&amp;LEN(G374&amp;""))),1)&lt;&gt;"0"),1),999)),
MID(G374&amp;"",_xlfn.AGGREGATE(15,6,ROW(INDIRECT("1:"&amp;LEN(G374&amp;"")))/(MID(G374&amp;"",ROW(INDIRECT("1:"&amp;LEN(G374&amp;""))),1)&lt;&gt;"0"),1),999)
),
IFERROR(VALUE(G374),G374))</f>
        <v>7891040146468</v>
      </c>
      <c r="N374" t="str">
        <f>TEXT(relatorio[[#This Row],[Data Emissão]],"mmm")</f>
        <v>set</v>
      </c>
      <c r="O374" t="str">
        <f>_xlfn.XLOOKUP(relatorio[[#This Row],[Número]],relatorio_Entrada_NF!A:A,relatorio_Entrada_NF!A:A,"Pendente")</f>
        <v>Pendente</v>
      </c>
      <c r="P374" t="str">
        <f>_xlfn.XLOOKUP(relatorio[[#This Row],[Nome PJ Emitente]],Material!A:A,Material!B:B,"Medicamento")</f>
        <v>Material</v>
      </c>
      <c r="Q374">
        <f>IF(relatorio[[#This Row],[Natureza]]="Medicamento",_xlfn.XLOOKUP(relatorio[[#This Row],[EAN]],CadastroProd!U:U,CadastroProd!A:A," "),_xlfn.XLOOKUP(relatorio[[#This Row],['[Item'] Código]],CadastroProd!X:X,CadastroProd!A:A," "))</f>
        <v>2373</v>
      </c>
      <c r="R374">
        <f>IF(O374="Pendente",_xlfn.XLOOKUP(relatorio[[#This Row],[Número]],Relatório_CTE!A:A,Relatório_CTE!B:B,"Sem CTE")," ")</f>
        <v>170183</v>
      </c>
      <c r="S374" s="1">
        <f>IF(relatorio[[#This Row],[NFs Entrada - Winthor]]="Pendente",_xlfn.XLOOKUP(relatorio[[#This Row],[Número]],Relatório_CTE!A:A,Relatório_CTE!H:H,"Sem CTE")," ")</f>
        <v>45917</v>
      </c>
      <c r="T37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37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375" spans="1:21" x14ac:dyDescent="0.25">
      <c r="A375" t="s">
        <v>11</v>
      </c>
      <c r="B375" t="s">
        <v>12</v>
      </c>
      <c r="C375" t="s">
        <v>13</v>
      </c>
      <c r="D375">
        <v>508638</v>
      </c>
      <c r="E375" s="1">
        <v>45916</v>
      </c>
      <c r="F375">
        <v>3845.63</v>
      </c>
      <c r="G375" s="4" t="s">
        <v>122</v>
      </c>
      <c r="H375" t="s">
        <v>335</v>
      </c>
      <c r="I375" t="s">
        <v>336</v>
      </c>
      <c r="J375" s="1">
        <v>46622</v>
      </c>
      <c r="K375">
        <v>20</v>
      </c>
      <c r="L375" t="str">
        <f>_xlfn.XLOOKUP(relatorio[[#This Row],[Nome PJ Emitente]],De_Para!A:A,De_Para!C:C)</f>
        <v>3M</v>
      </c>
      <c r="M375" s="5" t="str" cm="1">
        <f t="array" aca="1" ref="M375" ca="1">IF(LEFT(G375&amp;"",1)="0",
IFERROR(
VALUE(MID(G375&amp;"",_xlfn.AGGREGATE(15,6,ROW(INDIRECT("1:"&amp;LEN(G375&amp;"")))/(MID(G375&amp;"",ROW(INDIRECT("1:"&amp;LEN(G375&amp;""))),1)&lt;&gt;"0"),1),999)),
MID(G375&amp;"",_xlfn.AGGREGATE(15,6,ROW(INDIRECT("1:"&amp;LEN(G375&amp;"")))/(MID(G375&amp;"",ROW(INDIRECT("1:"&amp;LEN(G375&amp;""))),1)&lt;&gt;"0"),1),999)
),
IFERROR(VALUE(G375),G375))</f>
        <v>SEM GTIN</v>
      </c>
      <c r="N375" t="str">
        <f>TEXT(relatorio[[#This Row],[Data Emissão]],"mmm")</f>
        <v>set</v>
      </c>
      <c r="O375" t="str">
        <f>_xlfn.XLOOKUP(relatorio[[#This Row],[Número]],relatorio_Entrada_NF!A:A,relatorio_Entrada_NF!A:A,"Pendente")</f>
        <v>Pendente</v>
      </c>
      <c r="P375" t="str">
        <f>_xlfn.XLOOKUP(relatorio[[#This Row],[Nome PJ Emitente]],Material!A:A,Material!B:B,"Medicamento")</f>
        <v>Material</v>
      </c>
      <c r="Q375">
        <f>IF(relatorio[[#This Row],[Natureza]]="Medicamento",_xlfn.XLOOKUP(relatorio[[#This Row],[EAN]],CadastroProd!U:U,CadastroProd!A:A," "),_xlfn.XLOOKUP(relatorio[[#This Row],['[Item'] Código]],CadastroProd!X:X,CadastroProd!A:A," "))</f>
        <v>2372</v>
      </c>
      <c r="R375">
        <f>IF(O375="Pendente",_xlfn.XLOOKUP(relatorio[[#This Row],[Número]],Relatório_CTE!A:A,Relatório_CTE!B:B,"Sem CTE")," ")</f>
        <v>170183</v>
      </c>
      <c r="S375" s="1">
        <f>IF(relatorio[[#This Row],[NFs Entrada - Winthor]]="Pendente",_xlfn.XLOOKUP(relatorio[[#This Row],[Número]],Relatório_CTE!A:A,Relatório_CTE!H:H,"Sem CTE")," ")</f>
        <v>45917</v>
      </c>
      <c r="T37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45936</v>
      </c>
      <c r="U37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76" spans="1:21" x14ac:dyDescent="0.25">
      <c r="A376" t="s">
        <v>11</v>
      </c>
      <c r="B376" t="s">
        <v>12</v>
      </c>
      <c r="C376" t="s">
        <v>13</v>
      </c>
      <c r="D376">
        <v>508638</v>
      </c>
      <c r="E376" s="1">
        <v>45916</v>
      </c>
      <c r="F376">
        <v>3845.63</v>
      </c>
      <c r="G376" s="4" t="s">
        <v>122</v>
      </c>
      <c r="H376" t="s">
        <v>377</v>
      </c>
      <c r="I376" t="s">
        <v>378</v>
      </c>
      <c r="J376" s="1">
        <v>46593</v>
      </c>
      <c r="K376">
        <v>20</v>
      </c>
      <c r="L376" t="str">
        <f>_xlfn.XLOOKUP(relatorio[[#This Row],[Nome PJ Emitente]],De_Para!A:A,De_Para!C:C)</f>
        <v>3M</v>
      </c>
      <c r="M376" s="5" t="str" cm="1">
        <f t="array" aca="1" ref="M376" ca="1">IF(LEFT(G376&amp;"",1)="0",
IFERROR(
VALUE(MID(G376&amp;"",_xlfn.AGGREGATE(15,6,ROW(INDIRECT("1:"&amp;LEN(G376&amp;"")))/(MID(G376&amp;"",ROW(INDIRECT("1:"&amp;LEN(G376&amp;""))),1)&lt;&gt;"0"),1),999)),
MID(G376&amp;"",_xlfn.AGGREGATE(15,6,ROW(INDIRECT("1:"&amp;LEN(G376&amp;"")))/(MID(G376&amp;"",ROW(INDIRECT("1:"&amp;LEN(G376&amp;""))),1)&lt;&gt;"0"),1),999)
),
IFERROR(VALUE(G376),G376))</f>
        <v>SEM GTIN</v>
      </c>
      <c r="N376" t="str">
        <f>TEXT(relatorio[[#This Row],[Data Emissão]],"mmm")</f>
        <v>set</v>
      </c>
      <c r="O376" t="str">
        <f>_xlfn.XLOOKUP(relatorio[[#This Row],[Número]],relatorio_Entrada_NF!A:A,relatorio_Entrada_NF!A:A,"Pendente")</f>
        <v>Pendente</v>
      </c>
      <c r="P376" t="str">
        <f>_xlfn.XLOOKUP(relatorio[[#This Row],[Nome PJ Emitente]],Material!A:A,Material!B:B,"Medicamento")</f>
        <v>Material</v>
      </c>
      <c r="Q376">
        <f>IF(relatorio[[#This Row],[Natureza]]="Medicamento",_xlfn.XLOOKUP(relatorio[[#This Row],[EAN]],CadastroProd!U:U,CadastroProd!A:A," "),_xlfn.XLOOKUP(relatorio[[#This Row],['[Item'] Código]],CadastroProd!X:X,CadastroProd!A:A," "))</f>
        <v>2371</v>
      </c>
      <c r="R376">
        <f>IF(O376="Pendente",_xlfn.XLOOKUP(relatorio[[#This Row],[Número]],Relatório_CTE!A:A,Relatório_CTE!B:B,"Sem CTE")," ")</f>
        <v>170183</v>
      </c>
      <c r="S376" s="1">
        <f>IF(relatorio[[#This Row],[NFs Entrada - Winthor]]="Pendente",_xlfn.XLOOKUP(relatorio[[#This Row],[Número]],Relatório_CTE!A:A,Relatório_CTE!H:H,"Sem CTE")," ")</f>
        <v>45917</v>
      </c>
      <c r="T37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45917</v>
      </c>
      <c r="U37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45917</v>
      </c>
    </row>
    <row r="377" spans="1:21" x14ac:dyDescent="0.25">
      <c r="A377" t="s">
        <v>11</v>
      </c>
      <c r="B377" t="s">
        <v>12</v>
      </c>
      <c r="C377" t="s">
        <v>13</v>
      </c>
      <c r="D377">
        <v>508638</v>
      </c>
      <c r="E377" s="1">
        <v>45916</v>
      </c>
      <c r="F377">
        <v>3845.63</v>
      </c>
      <c r="G377" s="4" t="s">
        <v>379</v>
      </c>
      <c r="H377" t="s">
        <v>380</v>
      </c>
      <c r="I377" t="s">
        <v>381</v>
      </c>
      <c r="J377" s="1">
        <v>46431</v>
      </c>
      <c r="K377">
        <v>12</v>
      </c>
      <c r="L377" t="str">
        <f>_xlfn.XLOOKUP(relatorio[[#This Row],[Nome PJ Emitente]],De_Para!A:A,De_Para!C:C)</f>
        <v>3M</v>
      </c>
      <c r="M377" s="5" cm="1">
        <f t="array" aca="1" ref="M377" ca="1">IF(LEFT(G377&amp;"",1)="0",
IFERROR(
VALUE(MID(G377&amp;"",_xlfn.AGGREGATE(15,6,ROW(INDIRECT("1:"&amp;LEN(G377&amp;"")))/(MID(G377&amp;"",ROW(INDIRECT("1:"&amp;LEN(G377&amp;""))),1)&lt;&gt;"0"),1),999)),
MID(G377&amp;"",_xlfn.AGGREGATE(15,6,ROW(INDIRECT("1:"&amp;LEN(G377&amp;"")))/(MID(G377&amp;"",ROW(INDIRECT("1:"&amp;LEN(G377&amp;""))),1)&lt;&gt;"0"),1),999)
),
IFERROR(VALUE(G377),G377))</f>
        <v>7891040241293</v>
      </c>
      <c r="N377" t="str">
        <f>TEXT(relatorio[[#This Row],[Data Emissão]],"mmm")</f>
        <v>set</v>
      </c>
      <c r="O377" t="str">
        <f>_xlfn.XLOOKUP(relatorio[[#This Row],[Número]],relatorio_Entrada_NF!A:A,relatorio_Entrada_NF!A:A,"Pendente")</f>
        <v>Pendente</v>
      </c>
      <c r="P377" t="str">
        <f>_xlfn.XLOOKUP(relatorio[[#This Row],[Nome PJ Emitente]],Material!A:A,Material!B:B,"Medicamento")</f>
        <v>Material</v>
      </c>
      <c r="Q377">
        <f>IF(relatorio[[#This Row],[Natureza]]="Medicamento",_xlfn.XLOOKUP(relatorio[[#This Row],[EAN]],CadastroProd!U:U,CadastroProd!A:A," "),_xlfn.XLOOKUP(relatorio[[#This Row],['[Item'] Código]],CadastroProd!X:X,CadastroProd!A:A," "))</f>
        <v>2240</v>
      </c>
      <c r="R377">
        <f>IF(O377="Pendente",_xlfn.XLOOKUP(relatorio[[#This Row],[Número]],Relatório_CTE!A:A,Relatório_CTE!B:B,"Sem CTE")," ")</f>
        <v>170183</v>
      </c>
      <c r="S377" s="1">
        <f>IF(relatorio[[#This Row],[NFs Entrada - Winthor]]="Pendente",_xlfn.XLOOKUP(relatorio[[#This Row],[Número]],Relatório_CTE!A:A,Relatório_CTE!H:H,"Sem CTE")," ")</f>
        <v>45917</v>
      </c>
      <c r="T37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37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78" spans="1:21" x14ac:dyDescent="0.25">
      <c r="A378" t="s">
        <v>11</v>
      </c>
      <c r="B378" t="s">
        <v>12</v>
      </c>
      <c r="C378" t="s">
        <v>13</v>
      </c>
      <c r="D378">
        <v>508639</v>
      </c>
      <c r="E378" s="1">
        <v>45916</v>
      </c>
      <c r="F378">
        <v>2518.73</v>
      </c>
      <c r="G378" s="4" t="s">
        <v>352</v>
      </c>
      <c r="H378" t="s">
        <v>353</v>
      </c>
      <c r="I378" t="s">
        <v>354</v>
      </c>
      <c r="J378" s="1">
        <v>46494</v>
      </c>
      <c r="K378">
        <v>80</v>
      </c>
      <c r="L378" t="str">
        <f>_xlfn.XLOOKUP(relatorio[[#This Row],[Nome PJ Emitente]],De_Para!A:A,De_Para!C:C)</f>
        <v>3M</v>
      </c>
      <c r="M378" s="5" cm="1">
        <f t="array" aca="1" ref="M378" ca="1">IF(LEFT(G378&amp;"",1)="0",
IFERROR(
VALUE(MID(G378&amp;"",_xlfn.AGGREGATE(15,6,ROW(INDIRECT("1:"&amp;LEN(G378&amp;"")))/(MID(G378&amp;"",ROW(INDIRECT("1:"&amp;LEN(G378&amp;""))),1)&lt;&gt;"0"),1),999)),
MID(G378&amp;"",_xlfn.AGGREGATE(15,6,ROW(INDIRECT("1:"&amp;LEN(G378&amp;"")))/(MID(G378&amp;"",ROW(INDIRECT("1:"&amp;LEN(G378&amp;""))),1)&lt;&gt;"0"),1),999)
),
IFERROR(VALUE(G378),G378))</f>
        <v>7891040010738</v>
      </c>
      <c r="N378" t="str">
        <f>TEXT(relatorio[[#This Row],[Data Emissão]],"mmm")</f>
        <v>set</v>
      </c>
      <c r="O378" t="str">
        <f>_xlfn.XLOOKUP(relatorio[[#This Row],[Número]],relatorio_Entrada_NF!A:A,relatorio_Entrada_NF!A:A,"Pendente")</f>
        <v>Pendente</v>
      </c>
      <c r="P378" t="str">
        <f>_xlfn.XLOOKUP(relatorio[[#This Row],[Nome PJ Emitente]],Material!A:A,Material!B:B,"Medicamento")</f>
        <v>Material</v>
      </c>
      <c r="Q378">
        <f>IF(relatorio[[#This Row],[Natureza]]="Medicamento",_xlfn.XLOOKUP(relatorio[[#This Row],[EAN]],CadastroProd!U:U,CadastroProd!A:A," "),_xlfn.XLOOKUP(relatorio[[#This Row],['[Item'] Código]],CadastroProd!X:X,CadastroProd!A:A," "))</f>
        <v>2174</v>
      </c>
      <c r="R378">
        <f>IF(O378="Pendente",_xlfn.XLOOKUP(relatorio[[#This Row],[Número]],Relatório_CTE!A:A,Relatório_CTE!B:B,"Sem CTE")," ")</f>
        <v>170183</v>
      </c>
      <c r="S378" s="1">
        <f>IF(relatorio[[#This Row],[NFs Entrada - Winthor]]="Pendente",_xlfn.XLOOKUP(relatorio[[#This Row],[Número]],Relatório_CTE!A:A,Relatório_CTE!H:H,"Sem CTE")," ")</f>
        <v>45917</v>
      </c>
      <c r="T37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45929</v>
      </c>
      <c r="U37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379" spans="1:21" x14ac:dyDescent="0.25">
      <c r="A379" t="s">
        <v>11</v>
      </c>
      <c r="B379" t="s">
        <v>12</v>
      </c>
      <c r="C379" t="s">
        <v>13</v>
      </c>
      <c r="D379">
        <v>508639</v>
      </c>
      <c r="E379" s="1">
        <v>45916</v>
      </c>
      <c r="F379">
        <v>2518.73</v>
      </c>
      <c r="G379" s="4" t="s">
        <v>355</v>
      </c>
      <c r="H379" t="s">
        <v>356</v>
      </c>
      <c r="I379" t="s">
        <v>357</v>
      </c>
      <c r="J379" s="1">
        <v>46572</v>
      </c>
      <c r="K379">
        <v>40</v>
      </c>
      <c r="L379" t="str">
        <f>_xlfn.XLOOKUP(relatorio[[#This Row],[Nome PJ Emitente]],De_Para!A:A,De_Para!C:C)</f>
        <v>3M</v>
      </c>
      <c r="M379" s="5" cm="1">
        <f t="array" aca="1" ref="M379" ca="1">IF(LEFT(G379&amp;"",1)="0",
IFERROR(
VALUE(MID(G379&amp;"",_xlfn.AGGREGATE(15,6,ROW(INDIRECT("1:"&amp;LEN(G379&amp;"")))/(MID(G379&amp;"",ROW(INDIRECT("1:"&amp;LEN(G379&amp;""))),1)&lt;&gt;"0"),1),999)),
MID(G379&amp;"",_xlfn.AGGREGATE(15,6,ROW(INDIRECT("1:"&amp;LEN(G379&amp;"")))/(MID(G379&amp;"",ROW(INDIRECT("1:"&amp;LEN(G379&amp;""))),1)&lt;&gt;"0"),1),999)
),
IFERROR(VALUE(G379),G379))</f>
        <v>7891040010745</v>
      </c>
      <c r="N379" t="str">
        <f>TEXT(relatorio[[#This Row],[Data Emissão]],"mmm")</f>
        <v>set</v>
      </c>
      <c r="O379" t="str">
        <f>_xlfn.XLOOKUP(relatorio[[#This Row],[Número]],relatorio_Entrada_NF!A:A,relatorio_Entrada_NF!A:A,"Pendente")</f>
        <v>Pendente</v>
      </c>
      <c r="P379" t="str">
        <f>_xlfn.XLOOKUP(relatorio[[#This Row],[Nome PJ Emitente]],Material!A:A,Material!B:B,"Medicamento")</f>
        <v>Material</v>
      </c>
      <c r="Q379">
        <f>IF(relatorio[[#This Row],[Natureza]]="Medicamento",_xlfn.XLOOKUP(relatorio[[#This Row],[EAN]],CadastroProd!U:U,CadastroProd!A:A," "),_xlfn.XLOOKUP(relatorio[[#This Row],['[Item'] Código]],CadastroProd!X:X,CadastroProd!A:A," "))</f>
        <v>2175</v>
      </c>
      <c r="R379">
        <f>IF(O379="Pendente",_xlfn.XLOOKUP(relatorio[[#This Row],[Número]],Relatório_CTE!A:A,Relatório_CTE!B:B,"Sem CTE")," ")</f>
        <v>170183</v>
      </c>
      <c r="S379" s="1">
        <f>IF(relatorio[[#This Row],[NFs Entrada - Winthor]]="Pendente",_xlfn.XLOOKUP(relatorio[[#This Row],[Número]],Relatório_CTE!A:A,Relatório_CTE!H:H,"Sem CTE")," ")</f>
        <v>45917</v>
      </c>
      <c r="T37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37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380" spans="1:21" x14ac:dyDescent="0.25">
      <c r="A380" t="s">
        <v>11</v>
      </c>
      <c r="B380" t="s">
        <v>12</v>
      </c>
      <c r="C380" t="s">
        <v>13</v>
      </c>
      <c r="D380">
        <v>508639</v>
      </c>
      <c r="E380" s="1">
        <v>45916</v>
      </c>
      <c r="F380">
        <v>2518.73</v>
      </c>
      <c r="G380" s="4" t="s">
        <v>122</v>
      </c>
      <c r="H380" t="s">
        <v>464</v>
      </c>
      <c r="I380" t="s">
        <v>465</v>
      </c>
      <c r="J380" s="1">
        <v>46881</v>
      </c>
      <c r="K380">
        <v>1</v>
      </c>
      <c r="L380" t="str">
        <f>_xlfn.XLOOKUP(relatorio[[#This Row],[Nome PJ Emitente]],De_Para!A:A,De_Para!C:C)</f>
        <v>3M</v>
      </c>
      <c r="M380" s="5" t="str" cm="1">
        <f t="array" aca="1" ref="M380" ca="1">IF(LEFT(G380&amp;"",1)="0",
IFERROR(
VALUE(MID(G380&amp;"",_xlfn.AGGREGATE(15,6,ROW(INDIRECT("1:"&amp;LEN(G380&amp;"")))/(MID(G380&amp;"",ROW(INDIRECT("1:"&amp;LEN(G380&amp;""))),1)&lt;&gt;"0"),1),999)),
MID(G380&amp;"",_xlfn.AGGREGATE(15,6,ROW(INDIRECT("1:"&amp;LEN(G380&amp;"")))/(MID(G380&amp;"",ROW(INDIRECT("1:"&amp;LEN(G380&amp;""))),1)&lt;&gt;"0"),1),999)
),
IFERROR(VALUE(G380),G380))</f>
        <v>SEM GTIN</v>
      </c>
      <c r="N380" t="str">
        <f>TEXT(relatorio[[#This Row],[Data Emissão]],"mmm")</f>
        <v>set</v>
      </c>
      <c r="O380" t="str">
        <f>_xlfn.XLOOKUP(relatorio[[#This Row],[Número]],relatorio_Entrada_NF!A:A,relatorio_Entrada_NF!A:A,"Pendente")</f>
        <v>Pendente</v>
      </c>
      <c r="P380" t="str">
        <f>_xlfn.XLOOKUP(relatorio[[#This Row],[Nome PJ Emitente]],Material!A:A,Material!B:B,"Medicamento")</f>
        <v>Material</v>
      </c>
      <c r="Q380">
        <f>IF(relatorio[[#This Row],[Natureza]]="Medicamento",_xlfn.XLOOKUP(relatorio[[#This Row],[EAN]],CadastroProd!U:U,CadastroProd!A:A," "),_xlfn.XLOOKUP(relatorio[[#This Row],['[Item'] Código]],CadastroProd!X:X,CadastroProd!A:A," "))</f>
        <v>2328</v>
      </c>
      <c r="R380">
        <f>IF(O380="Pendente",_xlfn.XLOOKUP(relatorio[[#This Row],[Número]],Relatório_CTE!A:A,Relatório_CTE!B:B,"Sem CTE")," ")</f>
        <v>170183</v>
      </c>
      <c r="S380" s="1">
        <f>IF(relatorio[[#This Row],[NFs Entrada - Winthor]]="Pendente",_xlfn.XLOOKUP(relatorio[[#This Row],[Número]],Relatório_CTE!A:A,Relatório_CTE!H:H,"Sem CTE")," ")</f>
        <v>45917</v>
      </c>
      <c r="T380" s="1" t="e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38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81" spans="1:21" x14ac:dyDescent="0.25">
      <c r="A381" t="s">
        <v>11</v>
      </c>
      <c r="B381" t="s">
        <v>12</v>
      </c>
      <c r="C381" t="s">
        <v>13</v>
      </c>
      <c r="D381">
        <v>508639</v>
      </c>
      <c r="E381" s="1">
        <v>45916</v>
      </c>
      <c r="F381">
        <v>2518.73</v>
      </c>
      <c r="G381" s="4" t="s">
        <v>122</v>
      </c>
      <c r="H381" t="s">
        <v>200</v>
      </c>
      <c r="I381" t="s">
        <v>201</v>
      </c>
      <c r="J381" s="1">
        <v>46936</v>
      </c>
      <c r="K381">
        <v>1</v>
      </c>
      <c r="L381" t="str">
        <f>_xlfn.XLOOKUP(relatorio[[#This Row],[Nome PJ Emitente]],De_Para!A:A,De_Para!C:C)</f>
        <v>3M</v>
      </c>
      <c r="M381" s="5" t="str" cm="1">
        <f t="array" aca="1" ref="M381" ca="1">IF(LEFT(G381&amp;"",1)="0",
IFERROR(
VALUE(MID(G381&amp;"",_xlfn.AGGREGATE(15,6,ROW(INDIRECT("1:"&amp;LEN(G381&amp;"")))/(MID(G381&amp;"",ROW(INDIRECT("1:"&amp;LEN(G381&amp;""))),1)&lt;&gt;"0"),1),999)),
MID(G381&amp;"",_xlfn.AGGREGATE(15,6,ROW(INDIRECT("1:"&amp;LEN(G381&amp;"")))/(MID(G381&amp;"",ROW(INDIRECT("1:"&amp;LEN(G381&amp;""))),1)&lt;&gt;"0"),1),999)
),
IFERROR(VALUE(G381),G381))</f>
        <v>SEM GTIN</v>
      </c>
      <c r="N381" t="str">
        <f>TEXT(relatorio[[#This Row],[Data Emissão]],"mmm")</f>
        <v>set</v>
      </c>
      <c r="O381" t="str">
        <f>_xlfn.XLOOKUP(relatorio[[#This Row],[Número]],relatorio_Entrada_NF!A:A,relatorio_Entrada_NF!A:A,"Pendente")</f>
        <v>Pendente</v>
      </c>
      <c r="P381" t="str">
        <f>_xlfn.XLOOKUP(relatorio[[#This Row],[Nome PJ Emitente]],Material!A:A,Material!B:B,"Medicamento")</f>
        <v>Material</v>
      </c>
      <c r="Q381">
        <f>IF(relatorio[[#This Row],[Natureza]]="Medicamento",_xlfn.XLOOKUP(relatorio[[#This Row],[EAN]],CadastroProd!U:U,CadastroProd!A:A," "),_xlfn.XLOOKUP(relatorio[[#This Row],['[Item'] Código]],CadastroProd!X:X,CadastroProd!A:A," "))</f>
        <v>2335</v>
      </c>
      <c r="R381">
        <f>IF(O381="Pendente",_xlfn.XLOOKUP(relatorio[[#This Row],[Número]],Relatório_CTE!A:A,Relatório_CTE!B:B,"Sem CTE")," ")</f>
        <v>170183</v>
      </c>
      <c r="S381" s="1">
        <f>IF(relatorio[[#This Row],[NFs Entrada - Winthor]]="Pendente",_xlfn.XLOOKUP(relatorio[[#This Row],[Número]],Relatório_CTE!A:A,Relatório_CTE!H:H,"Sem CTE")," ")</f>
        <v>45917</v>
      </c>
      <c r="T38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38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382" spans="1:21" x14ac:dyDescent="0.25">
      <c r="A382" t="s">
        <v>11</v>
      </c>
      <c r="B382" t="s">
        <v>12</v>
      </c>
      <c r="C382" t="s">
        <v>13</v>
      </c>
      <c r="D382">
        <v>508639</v>
      </c>
      <c r="E382" s="1">
        <v>45916</v>
      </c>
      <c r="F382">
        <v>2518.73</v>
      </c>
      <c r="G382" s="4" t="s">
        <v>153</v>
      </c>
      <c r="H382" t="s">
        <v>154</v>
      </c>
      <c r="I382" t="s">
        <v>155</v>
      </c>
      <c r="J382" s="1">
        <v>46904</v>
      </c>
      <c r="K382">
        <v>24</v>
      </c>
      <c r="L382" t="str">
        <f>_xlfn.XLOOKUP(relatorio[[#This Row],[Nome PJ Emitente]],De_Para!A:A,De_Para!C:C)</f>
        <v>3M</v>
      </c>
      <c r="M382" s="5" cm="1">
        <f t="array" aca="1" ref="M382" ca="1">IF(LEFT(G382&amp;"",1)="0",
IFERROR(
VALUE(MID(G382&amp;"",_xlfn.AGGREGATE(15,6,ROW(INDIRECT("1:"&amp;LEN(G382&amp;"")))/(MID(G382&amp;"",ROW(INDIRECT("1:"&amp;LEN(G382&amp;""))),1)&lt;&gt;"0"),1),999)),
MID(G382&amp;"",_xlfn.AGGREGATE(15,6,ROW(INDIRECT("1:"&amp;LEN(G382&amp;"")))/(MID(G382&amp;"",ROW(INDIRECT("1:"&amp;LEN(G382&amp;""))),1)&lt;&gt;"0"),1),999)
),
IFERROR(VALUE(G382),G382))</f>
        <v>7891040313211</v>
      </c>
      <c r="N382" t="str">
        <f>TEXT(relatorio[[#This Row],[Data Emissão]],"mmm")</f>
        <v>set</v>
      </c>
      <c r="O382" t="str">
        <f>_xlfn.XLOOKUP(relatorio[[#This Row],[Número]],relatorio_Entrada_NF!A:A,relatorio_Entrada_NF!A:A,"Pendente")</f>
        <v>Pendente</v>
      </c>
      <c r="P382" t="str">
        <f>_xlfn.XLOOKUP(relatorio[[#This Row],[Nome PJ Emitente]],Material!A:A,Material!B:B,"Medicamento")</f>
        <v>Material</v>
      </c>
      <c r="Q382">
        <f>IF(relatorio[[#This Row],[Natureza]]="Medicamento",_xlfn.XLOOKUP(relatorio[[#This Row],[EAN]],CadastroProd!U:U,CadastroProd!A:A," "),_xlfn.XLOOKUP(relatorio[[#This Row],['[Item'] Código]],CadastroProd!X:X,CadastroProd!A:A," "))</f>
        <v>2649</v>
      </c>
      <c r="R382">
        <f>IF(O382="Pendente",_xlfn.XLOOKUP(relatorio[[#This Row],[Número]],Relatório_CTE!A:A,Relatório_CTE!B:B,"Sem CTE")," ")</f>
        <v>170183</v>
      </c>
      <c r="S382" s="1">
        <f>IF(relatorio[[#This Row],[NFs Entrada - Winthor]]="Pendente",_xlfn.XLOOKUP(relatorio[[#This Row],[Número]],Relatório_CTE!A:A,Relatório_CTE!H:H,"Sem CTE")," ")</f>
        <v>45917</v>
      </c>
      <c r="T382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45936</v>
      </c>
      <c r="U382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83" spans="1:21" x14ac:dyDescent="0.25">
      <c r="A383" t="s">
        <v>11</v>
      </c>
      <c r="B383" t="s">
        <v>12</v>
      </c>
      <c r="C383" t="s">
        <v>13</v>
      </c>
      <c r="D383">
        <v>508640</v>
      </c>
      <c r="E383" s="1">
        <v>45916</v>
      </c>
      <c r="F383">
        <v>14632.97</v>
      </c>
      <c r="G383" s="4" t="s">
        <v>374</v>
      </c>
      <c r="H383" t="s">
        <v>375</v>
      </c>
      <c r="I383" t="s">
        <v>376</v>
      </c>
      <c r="J383" s="1">
        <v>46134</v>
      </c>
      <c r="K383">
        <v>20</v>
      </c>
      <c r="L383" t="str">
        <f>_xlfn.XLOOKUP(relatorio[[#This Row],[Nome PJ Emitente]],De_Para!A:A,De_Para!C:C)</f>
        <v>3M</v>
      </c>
      <c r="M383" s="5" cm="1">
        <f t="array" aca="1" ref="M383" ca="1">IF(LEFT(G383&amp;"",1)="0",
IFERROR(
VALUE(MID(G383&amp;"",_xlfn.AGGREGATE(15,6,ROW(INDIRECT("1:"&amp;LEN(G383&amp;"")))/(MID(G383&amp;"",ROW(INDIRECT("1:"&amp;LEN(G383&amp;""))),1)&lt;&gt;"0"),1),999)),
MID(G383&amp;"",_xlfn.AGGREGATE(15,6,ROW(INDIRECT("1:"&amp;LEN(G383&amp;"")))/(MID(G383&amp;"",ROW(INDIRECT("1:"&amp;LEN(G383&amp;""))),1)&lt;&gt;"0"),1),999)
),
IFERROR(VALUE(G383),G383))</f>
        <v>7891040146468</v>
      </c>
      <c r="N383" t="str">
        <f>TEXT(relatorio[[#This Row],[Data Emissão]],"mmm")</f>
        <v>set</v>
      </c>
      <c r="O383" t="str">
        <f>_xlfn.XLOOKUP(relatorio[[#This Row],[Número]],relatorio_Entrada_NF!A:A,relatorio_Entrada_NF!A:A,"Pendente")</f>
        <v>Pendente</v>
      </c>
      <c r="P383" t="str">
        <f>_xlfn.XLOOKUP(relatorio[[#This Row],[Nome PJ Emitente]],Material!A:A,Material!B:B,"Medicamento")</f>
        <v>Material</v>
      </c>
      <c r="Q383">
        <f>IF(relatorio[[#This Row],[Natureza]]="Medicamento",_xlfn.XLOOKUP(relatorio[[#This Row],[EAN]],CadastroProd!U:U,CadastroProd!A:A," "),_xlfn.XLOOKUP(relatorio[[#This Row],['[Item'] Código]],CadastroProd!X:X,CadastroProd!A:A," "))</f>
        <v>2373</v>
      </c>
      <c r="R383">
        <f>IF(O383="Pendente",_xlfn.XLOOKUP(relatorio[[#This Row],[Número]],Relatório_CTE!A:A,Relatório_CTE!B:B,"Sem CTE")," ")</f>
        <v>170183</v>
      </c>
      <c r="S383" s="1">
        <f>IF(relatorio[[#This Row],[NFs Entrada - Winthor]]="Pendente",_xlfn.XLOOKUP(relatorio[[#This Row],[Número]],Relatório_CTE!A:A,Relatório_CTE!H:H,"Sem CTE")," ")</f>
        <v>45917</v>
      </c>
      <c r="T38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38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384" spans="1:21" x14ac:dyDescent="0.25">
      <c r="A384" t="s">
        <v>11</v>
      </c>
      <c r="B384" t="s">
        <v>12</v>
      </c>
      <c r="C384" t="s">
        <v>13</v>
      </c>
      <c r="D384">
        <v>508640</v>
      </c>
      <c r="E384" s="1">
        <v>45916</v>
      </c>
      <c r="F384">
        <v>14632.97</v>
      </c>
      <c r="G384" s="4" t="s">
        <v>466</v>
      </c>
      <c r="H384" t="s">
        <v>467</v>
      </c>
      <c r="I384" t="s">
        <v>468</v>
      </c>
      <c r="J384" s="1">
        <v>46544</v>
      </c>
      <c r="K384">
        <v>4</v>
      </c>
      <c r="L384" t="str">
        <f>_xlfn.XLOOKUP(relatorio[[#This Row],[Nome PJ Emitente]],De_Para!A:A,De_Para!C:C)</f>
        <v>3M</v>
      </c>
      <c r="M384" s="5" cm="1">
        <f t="array" aca="1" ref="M384" ca="1">IF(LEFT(G384&amp;"",1)="0",
IFERROR(
VALUE(MID(G384&amp;"",_xlfn.AGGREGATE(15,6,ROW(INDIRECT("1:"&amp;LEN(G384&amp;"")))/(MID(G384&amp;"",ROW(INDIRECT("1:"&amp;LEN(G384&amp;""))),1)&lt;&gt;"0"),1),999)),
MID(G384&amp;"",_xlfn.AGGREGATE(15,6,ROW(INDIRECT("1:"&amp;LEN(G384&amp;"")))/(MID(G384&amp;"",ROW(INDIRECT("1:"&amp;LEN(G384&amp;""))),1)&lt;&gt;"0"),1),999)
),
IFERROR(VALUE(G384),G384))</f>
        <v>7891040151431</v>
      </c>
      <c r="N384" t="str">
        <f>TEXT(relatorio[[#This Row],[Data Emissão]],"mmm")</f>
        <v>set</v>
      </c>
      <c r="O384" t="str">
        <f>_xlfn.XLOOKUP(relatorio[[#This Row],[Número]],relatorio_Entrada_NF!A:A,relatorio_Entrada_NF!A:A,"Pendente")</f>
        <v>Pendente</v>
      </c>
      <c r="P384" t="str">
        <f>_xlfn.XLOOKUP(relatorio[[#This Row],[Nome PJ Emitente]],Material!A:A,Material!B:B,"Medicamento")</f>
        <v>Material</v>
      </c>
      <c r="Q384">
        <f>IF(relatorio[[#This Row],[Natureza]]="Medicamento",_xlfn.XLOOKUP(relatorio[[#This Row],[EAN]],CadastroProd!U:U,CadastroProd!A:A," "),_xlfn.XLOOKUP(relatorio[[#This Row],['[Item'] Código]],CadastroProd!X:X,CadastroProd!A:A," "))</f>
        <v>2192</v>
      </c>
      <c r="R384">
        <f>IF(O384="Pendente",_xlfn.XLOOKUP(relatorio[[#This Row],[Número]],Relatório_CTE!A:A,Relatório_CTE!B:B,"Sem CTE")," ")</f>
        <v>170183</v>
      </c>
      <c r="S384" s="1">
        <f>IF(relatorio[[#This Row],[NFs Entrada - Winthor]]="Pendente",_xlfn.XLOOKUP(relatorio[[#This Row],[Número]],Relatório_CTE!A:A,Relatório_CTE!H:H,"Sem CTE")," ")</f>
        <v>45917</v>
      </c>
      <c r="T38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38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385" spans="1:21" x14ac:dyDescent="0.25">
      <c r="A385" t="s">
        <v>11</v>
      </c>
      <c r="B385" t="s">
        <v>12</v>
      </c>
      <c r="C385" t="s">
        <v>13</v>
      </c>
      <c r="D385">
        <v>508640</v>
      </c>
      <c r="E385" s="1">
        <v>45916</v>
      </c>
      <c r="F385">
        <v>14632.97</v>
      </c>
      <c r="G385" s="4" t="s">
        <v>122</v>
      </c>
      <c r="H385" t="s">
        <v>335</v>
      </c>
      <c r="I385" t="s">
        <v>336</v>
      </c>
      <c r="J385" s="1">
        <v>46622</v>
      </c>
      <c r="K385">
        <v>20</v>
      </c>
      <c r="L385" t="str">
        <f>_xlfn.XLOOKUP(relatorio[[#This Row],[Nome PJ Emitente]],De_Para!A:A,De_Para!C:C)</f>
        <v>3M</v>
      </c>
      <c r="M385" s="5" t="str" cm="1">
        <f t="array" aca="1" ref="M385" ca="1">IF(LEFT(G385&amp;"",1)="0",
IFERROR(
VALUE(MID(G385&amp;"",_xlfn.AGGREGATE(15,6,ROW(INDIRECT("1:"&amp;LEN(G385&amp;"")))/(MID(G385&amp;"",ROW(INDIRECT("1:"&amp;LEN(G385&amp;""))),1)&lt;&gt;"0"),1),999)),
MID(G385&amp;"",_xlfn.AGGREGATE(15,6,ROW(INDIRECT("1:"&amp;LEN(G385&amp;"")))/(MID(G385&amp;"",ROW(INDIRECT("1:"&amp;LEN(G385&amp;""))),1)&lt;&gt;"0"),1),999)
),
IFERROR(VALUE(G385),G385))</f>
        <v>SEM GTIN</v>
      </c>
      <c r="N385" t="str">
        <f>TEXT(relatorio[[#This Row],[Data Emissão]],"mmm")</f>
        <v>set</v>
      </c>
      <c r="O385" t="str">
        <f>_xlfn.XLOOKUP(relatorio[[#This Row],[Número]],relatorio_Entrada_NF!A:A,relatorio_Entrada_NF!A:A,"Pendente")</f>
        <v>Pendente</v>
      </c>
      <c r="P385" t="str">
        <f>_xlfn.XLOOKUP(relatorio[[#This Row],[Nome PJ Emitente]],Material!A:A,Material!B:B,"Medicamento")</f>
        <v>Material</v>
      </c>
      <c r="Q385">
        <f>IF(relatorio[[#This Row],[Natureza]]="Medicamento",_xlfn.XLOOKUP(relatorio[[#This Row],[EAN]],CadastroProd!U:U,CadastroProd!A:A," "),_xlfn.XLOOKUP(relatorio[[#This Row],['[Item'] Código]],CadastroProd!X:X,CadastroProd!A:A," "))</f>
        <v>2372</v>
      </c>
      <c r="R385">
        <f>IF(O385="Pendente",_xlfn.XLOOKUP(relatorio[[#This Row],[Número]],Relatório_CTE!A:A,Relatório_CTE!B:B,"Sem CTE")," ")</f>
        <v>170183</v>
      </c>
      <c r="S385" s="1">
        <f>IF(relatorio[[#This Row],[NFs Entrada - Winthor]]="Pendente",_xlfn.XLOOKUP(relatorio[[#This Row],[Número]],Relatório_CTE!A:A,Relatório_CTE!H:H,"Sem CTE")," ")</f>
        <v>45917</v>
      </c>
      <c r="T38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45936</v>
      </c>
      <c r="U38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86" spans="1:21" x14ac:dyDescent="0.25">
      <c r="A386" t="s">
        <v>11</v>
      </c>
      <c r="B386" t="s">
        <v>12</v>
      </c>
      <c r="C386" t="s">
        <v>13</v>
      </c>
      <c r="D386">
        <v>508640</v>
      </c>
      <c r="E386" s="1">
        <v>45916</v>
      </c>
      <c r="F386">
        <v>14632.97</v>
      </c>
      <c r="G386" s="4" t="s">
        <v>122</v>
      </c>
      <c r="H386" t="s">
        <v>420</v>
      </c>
      <c r="I386" t="s">
        <v>421</v>
      </c>
      <c r="J386" s="1">
        <v>55676</v>
      </c>
      <c r="K386">
        <v>1</v>
      </c>
      <c r="L386" t="str">
        <f>_xlfn.XLOOKUP(relatorio[[#This Row],[Nome PJ Emitente]],De_Para!A:A,De_Para!C:C)</f>
        <v>3M</v>
      </c>
      <c r="M386" s="5" t="str" cm="1">
        <f t="array" aca="1" ref="M386" ca="1">IF(LEFT(G386&amp;"",1)="0",
IFERROR(
VALUE(MID(G386&amp;"",_xlfn.AGGREGATE(15,6,ROW(INDIRECT("1:"&amp;LEN(G386&amp;"")))/(MID(G386&amp;"",ROW(INDIRECT("1:"&amp;LEN(G386&amp;""))),1)&lt;&gt;"0"),1),999)),
MID(G386&amp;"",_xlfn.AGGREGATE(15,6,ROW(INDIRECT("1:"&amp;LEN(G386&amp;"")))/(MID(G386&amp;"",ROW(INDIRECT("1:"&amp;LEN(G386&amp;""))),1)&lt;&gt;"0"),1),999)
),
IFERROR(VALUE(G386),G386))</f>
        <v>SEM GTIN</v>
      </c>
      <c r="N386" t="str">
        <f>TEXT(relatorio[[#This Row],[Data Emissão]],"mmm")</f>
        <v>set</v>
      </c>
      <c r="O386" t="str">
        <f>_xlfn.XLOOKUP(relatorio[[#This Row],[Número]],relatorio_Entrada_NF!A:A,relatorio_Entrada_NF!A:A,"Pendente")</f>
        <v>Pendente</v>
      </c>
      <c r="P386" t="str">
        <f>_xlfn.XLOOKUP(relatorio[[#This Row],[Nome PJ Emitente]],Material!A:A,Material!B:B,"Medicamento")</f>
        <v>Material</v>
      </c>
      <c r="Q386">
        <f>IF(relatorio[[#This Row],[Natureza]]="Medicamento",_xlfn.XLOOKUP(relatorio[[#This Row],[EAN]],CadastroProd!U:U,CadastroProd!A:A," "),_xlfn.XLOOKUP(relatorio[[#This Row],['[Item'] Código]],CadastroProd!X:X,CadastroProd!A:A," "))</f>
        <v>2349</v>
      </c>
      <c r="R386">
        <f>IF(O386="Pendente",_xlfn.XLOOKUP(relatorio[[#This Row],[Número]],Relatório_CTE!A:A,Relatório_CTE!B:B,"Sem CTE")," ")</f>
        <v>170183</v>
      </c>
      <c r="S386" s="1">
        <f>IF(relatorio[[#This Row],[NFs Entrada - Winthor]]="Pendente",_xlfn.XLOOKUP(relatorio[[#This Row],[Número]],Relatório_CTE!A:A,Relatório_CTE!H:H,"Sem CTE")," ")</f>
        <v>45917</v>
      </c>
      <c r="T38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45924</v>
      </c>
      <c r="U38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45924</v>
      </c>
    </row>
    <row r="387" spans="1:21" x14ac:dyDescent="0.25">
      <c r="A387" t="s">
        <v>11</v>
      </c>
      <c r="B387" t="s">
        <v>12</v>
      </c>
      <c r="C387" t="s">
        <v>13</v>
      </c>
      <c r="D387">
        <v>508640</v>
      </c>
      <c r="E387" s="1">
        <v>45916</v>
      </c>
      <c r="F387">
        <v>14632.97</v>
      </c>
      <c r="G387" s="4" t="s">
        <v>379</v>
      </c>
      <c r="H387" t="s">
        <v>380</v>
      </c>
      <c r="I387" t="s">
        <v>381</v>
      </c>
      <c r="J387" s="1">
        <v>46431</v>
      </c>
      <c r="K387">
        <v>12</v>
      </c>
      <c r="L387" t="str">
        <f>_xlfn.XLOOKUP(relatorio[[#This Row],[Nome PJ Emitente]],De_Para!A:A,De_Para!C:C)</f>
        <v>3M</v>
      </c>
      <c r="M387" s="5" cm="1">
        <f t="array" aca="1" ref="M387" ca="1">IF(LEFT(G387&amp;"",1)="0",
IFERROR(
VALUE(MID(G387&amp;"",_xlfn.AGGREGATE(15,6,ROW(INDIRECT("1:"&amp;LEN(G387&amp;"")))/(MID(G387&amp;"",ROW(INDIRECT("1:"&amp;LEN(G387&amp;""))),1)&lt;&gt;"0"),1),999)),
MID(G387&amp;"",_xlfn.AGGREGATE(15,6,ROW(INDIRECT("1:"&amp;LEN(G387&amp;"")))/(MID(G387&amp;"",ROW(INDIRECT("1:"&amp;LEN(G387&amp;""))),1)&lt;&gt;"0"),1),999)
),
IFERROR(VALUE(G387),G387))</f>
        <v>7891040241293</v>
      </c>
      <c r="N387" t="str">
        <f>TEXT(relatorio[[#This Row],[Data Emissão]],"mmm")</f>
        <v>set</v>
      </c>
      <c r="O387" t="str">
        <f>_xlfn.XLOOKUP(relatorio[[#This Row],[Número]],relatorio_Entrada_NF!A:A,relatorio_Entrada_NF!A:A,"Pendente")</f>
        <v>Pendente</v>
      </c>
      <c r="P387" t="str">
        <f>_xlfn.XLOOKUP(relatorio[[#This Row],[Nome PJ Emitente]],Material!A:A,Material!B:B,"Medicamento")</f>
        <v>Material</v>
      </c>
      <c r="Q387">
        <f>IF(relatorio[[#This Row],[Natureza]]="Medicamento",_xlfn.XLOOKUP(relatorio[[#This Row],[EAN]],CadastroProd!U:U,CadastroProd!A:A," "),_xlfn.XLOOKUP(relatorio[[#This Row],['[Item'] Código]],CadastroProd!X:X,CadastroProd!A:A," "))</f>
        <v>2240</v>
      </c>
      <c r="R387">
        <f>IF(O387="Pendente",_xlfn.XLOOKUP(relatorio[[#This Row],[Número]],Relatório_CTE!A:A,Relatório_CTE!B:B,"Sem CTE")," ")</f>
        <v>170183</v>
      </c>
      <c r="S387" s="1">
        <f>IF(relatorio[[#This Row],[NFs Entrada - Winthor]]="Pendente",_xlfn.XLOOKUP(relatorio[[#This Row],[Número]],Relatório_CTE!A:A,Relatório_CTE!H:H,"Sem CTE")," ")</f>
        <v>45917</v>
      </c>
      <c r="T38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38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88" spans="1:21" x14ac:dyDescent="0.25">
      <c r="A388" t="s">
        <v>11</v>
      </c>
      <c r="B388" t="s">
        <v>12</v>
      </c>
      <c r="C388" t="s">
        <v>13</v>
      </c>
      <c r="D388">
        <v>508640</v>
      </c>
      <c r="E388" s="1">
        <v>45916</v>
      </c>
      <c r="F388">
        <v>14632.97</v>
      </c>
      <c r="G388" s="4" t="s">
        <v>122</v>
      </c>
      <c r="H388" t="s">
        <v>382</v>
      </c>
      <c r="I388" t="s">
        <v>383</v>
      </c>
      <c r="J388" s="1">
        <v>46584</v>
      </c>
      <c r="K388">
        <v>4</v>
      </c>
      <c r="L388" t="str">
        <f>_xlfn.XLOOKUP(relatorio[[#This Row],[Nome PJ Emitente]],De_Para!A:A,De_Para!C:C)</f>
        <v>3M</v>
      </c>
      <c r="M388" s="5" t="str" cm="1">
        <f t="array" aca="1" ref="M388" ca="1">IF(LEFT(G388&amp;"",1)="0",
IFERROR(
VALUE(MID(G388&amp;"",_xlfn.AGGREGATE(15,6,ROW(INDIRECT("1:"&amp;LEN(G388&amp;"")))/(MID(G388&amp;"",ROW(INDIRECT("1:"&amp;LEN(G388&amp;""))),1)&lt;&gt;"0"),1),999)),
MID(G388&amp;"",_xlfn.AGGREGATE(15,6,ROW(INDIRECT("1:"&amp;LEN(G388&amp;"")))/(MID(G388&amp;"",ROW(INDIRECT("1:"&amp;LEN(G388&amp;""))),1)&lt;&gt;"0"),1),999)
),
IFERROR(VALUE(G388),G388))</f>
        <v>SEM GTIN</v>
      </c>
      <c r="N388" t="str">
        <f>TEXT(relatorio[[#This Row],[Data Emissão]],"mmm")</f>
        <v>set</v>
      </c>
      <c r="O388" t="str">
        <f>_xlfn.XLOOKUP(relatorio[[#This Row],[Número]],relatorio_Entrada_NF!A:A,relatorio_Entrada_NF!A:A,"Pendente")</f>
        <v>Pendente</v>
      </c>
      <c r="P388" t="str">
        <f>_xlfn.XLOOKUP(relatorio[[#This Row],[Nome PJ Emitente]],Material!A:A,Material!B:B,"Medicamento")</f>
        <v>Material</v>
      </c>
      <c r="Q388">
        <f>IF(relatorio[[#This Row],[Natureza]]="Medicamento",_xlfn.XLOOKUP(relatorio[[#This Row],[EAN]],CadastroProd!U:U,CadastroProd!A:A," "),_xlfn.XLOOKUP(relatorio[[#This Row],['[Item'] Código]],CadastroProd!X:X,CadastroProd!A:A," "))</f>
        <v>2209</v>
      </c>
      <c r="R388">
        <f>IF(O388="Pendente",_xlfn.XLOOKUP(relatorio[[#This Row],[Número]],Relatório_CTE!A:A,Relatório_CTE!B:B,"Sem CTE")," ")</f>
        <v>170183</v>
      </c>
      <c r="S388" s="1">
        <f>IF(relatorio[[#This Row],[NFs Entrada - Winthor]]="Pendente",_xlfn.XLOOKUP(relatorio[[#This Row],[Número]],Relatório_CTE!A:A,Relatório_CTE!H:H,"Sem CTE")," ")</f>
        <v>45917</v>
      </c>
      <c r="T38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38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389" spans="1:21" x14ac:dyDescent="0.25">
      <c r="A389" t="s">
        <v>11</v>
      </c>
      <c r="B389" t="s">
        <v>12</v>
      </c>
      <c r="C389" t="s">
        <v>13</v>
      </c>
      <c r="D389">
        <v>508640</v>
      </c>
      <c r="E389" s="1">
        <v>45916</v>
      </c>
      <c r="F389">
        <v>14632.97</v>
      </c>
      <c r="G389" s="4" t="s">
        <v>162</v>
      </c>
      <c r="H389" t="s">
        <v>163</v>
      </c>
      <c r="I389" t="s">
        <v>164</v>
      </c>
      <c r="J389" s="1">
        <v>46476</v>
      </c>
      <c r="K389">
        <v>4</v>
      </c>
      <c r="L389" t="str">
        <f>_xlfn.XLOOKUP(relatorio[[#This Row],[Nome PJ Emitente]],De_Para!A:A,De_Para!C:C)</f>
        <v>3M</v>
      </c>
      <c r="M389" s="5" cm="1">
        <f t="array" aca="1" ref="M389" ca="1">IF(LEFT(G389&amp;"",1)="0",
IFERROR(
VALUE(MID(G389&amp;"",_xlfn.AGGREGATE(15,6,ROW(INDIRECT("1:"&amp;LEN(G389&amp;"")))/(MID(G389&amp;"",ROW(INDIRECT("1:"&amp;LEN(G389&amp;""))),1)&lt;&gt;"0"),1),999)),
MID(G389&amp;"",_xlfn.AGGREGATE(15,6,ROW(INDIRECT("1:"&amp;LEN(G389&amp;"")))/(MID(G389&amp;"",ROW(INDIRECT("1:"&amp;LEN(G389&amp;""))),1)&lt;&gt;"0"),1),999)
),
IFERROR(VALUE(G389),G389))</f>
        <v>50707387802252</v>
      </c>
      <c r="N389" t="str">
        <f>TEXT(relatorio[[#This Row],[Data Emissão]],"mmm")</f>
        <v>set</v>
      </c>
      <c r="O389" t="str">
        <f>_xlfn.XLOOKUP(relatorio[[#This Row],[Número]],relatorio_Entrada_NF!A:A,relatorio_Entrada_NF!A:A,"Pendente")</f>
        <v>Pendente</v>
      </c>
      <c r="P389" t="str">
        <f>_xlfn.XLOOKUP(relatorio[[#This Row],[Nome PJ Emitente]],Material!A:A,Material!B:B,"Medicamento")</f>
        <v>Material</v>
      </c>
      <c r="Q389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389">
        <f>IF(O389="Pendente",_xlfn.XLOOKUP(relatorio[[#This Row],[Número]],Relatório_CTE!A:A,Relatório_CTE!B:B,"Sem CTE")," ")</f>
        <v>170183</v>
      </c>
      <c r="S389" s="1">
        <f>IF(relatorio[[#This Row],[NFs Entrada - Winthor]]="Pendente",_xlfn.XLOOKUP(relatorio[[#This Row],[Número]],Relatório_CTE!A:A,Relatório_CTE!H:H,"Sem CTE")," ")</f>
        <v>45917</v>
      </c>
      <c r="T38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38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390" spans="1:21" x14ac:dyDescent="0.25">
      <c r="A390" t="s">
        <v>11</v>
      </c>
      <c r="B390" t="s">
        <v>12</v>
      </c>
      <c r="C390" t="s">
        <v>13</v>
      </c>
      <c r="D390">
        <v>508640</v>
      </c>
      <c r="E390" s="1">
        <v>45916</v>
      </c>
      <c r="F390">
        <v>14632.97</v>
      </c>
      <c r="G390" s="4" t="s">
        <v>428</v>
      </c>
      <c r="H390" t="s">
        <v>429</v>
      </c>
      <c r="I390" t="s">
        <v>430</v>
      </c>
      <c r="J390" s="1">
        <v>46488</v>
      </c>
      <c r="K390">
        <v>4</v>
      </c>
      <c r="L390" t="str">
        <f>_xlfn.XLOOKUP(relatorio[[#This Row],[Nome PJ Emitente]],De_Para!A:A,De_Para!C:C)</f>
        <v>3M</v>
      </c>
      <c r="M390" s="5" cm="1">
        <f t="array" aca="1" ref="M390" ca="1">IF(LEFT(G390&amp;"",1)="0",
IFERROR(
VALUE(MID(G390&amp;"",_xlfn.AGGREGATE(15,6,ROW(INDIRECT("1:"&amp;LEN(G390&amp;"")))/(MID(G390&amp;"",ROW(INDIRECT("1:"&amp;LEN(G390&amp;""))),1)&lt;&gt;"0"),1),999)),
MID(G390&amp;"",_xlfn.AGGREGATE(15,6,ROW(INDIRECT("1:"&amp;LEN(G390&amp;"")))/(MID(G390&amp;"",ROW(INDIRECT("1:"&amp;LEN(G390&amp;""))),1)&lt;&gt;"0"),1),999)
),
IFERROR(VALUE(G390),G390))</f>
        <v>30707387802241</v>
      </c>
      <c r="N390" t="str">
        <f>TEXT(relatorio[[#This Row],[Data Emissão]],"mmm")</f>
        <v>set</v>
      </c>
      <c r="O390" t="str">
        <f>_xlfn.XLOOKUP(relatorio[[#This Row],[Número]],relatorio_Entrada_NF!A:A,relatorio_Entrada_NF!A:A,"Pendente")</f>
        <v>Pendente</v>
      </c>
      <c r="P390" t="str">
        <f>_xlfn.XLOOKUP(relatorio[[#This Row],[Nome PJ Emitente]],Material!A:A,Material!B:B,"Medicamento")</f>
        <v>Material</v>
      </c>
      <c r="Q390">
        <f>IF(relatorio[[#This Row],[Natureza]]="Medicamento",_xlfn.XLOOKUP(relatorio[[#This Row],[EAN]],CadastroProd!U:U,CadastroProd!A:A," "),_xlfn.XLOOKUP(relatorio[[#This Row],['[Item'] Código]],CadastroProd!X:X,CadastroProd!A:A," "))</f>
        <v>3551</v>
      </c>
      <c r="R390">
        <f>IF(O390="Pendente",_xlfn.XLOOKUP(relatorio[[#This Row],[Número]],Relatório_CTE!A:A,Relatório_CTE!B:B,"Sem CTE")," ")</f>
        <v>170183</v>
      </c>
      <c r="S390" s="1">
        <f>IF(relatorio[[#This Row],[NFs Entrada - Winthor]]="Pendente",_xlfn.XLOOKUP(relatorio[[#This Row],[Número]],Relatório_CTE!A:A,Relatório_CTE!H:H,"Sem CTE")," ")</f>
        <v>45917</v>
      </c>
      <c r="T39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45917</v>
      </c>
      <c r="U39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45917</v>
      </c>
    </row>
    <row r="391" spans="1:21" x14ac:dyDescent="0.25">
      <c r="A391" t="s">
        <v>11</v>
      </c>
      <c r="B391" t="s">
        <v>12</v>
      </c>
      <c r="C391" t="s">
        <v>13</v>
      </c>
      <c r="D391">
        <v>508641</v>
      </c>
      <c r="E391" s="1">
        <v>45916</v>
      </c>
      <c r="F391">
        <v>7394.8</v>
      </c>
      <c r="G391" s="4" t="s">
        <v>156</v>
      </c>
      <c r="H391" t="s">
        <v>157</v>
      </c>
      <c r="I391" t="s">
        <v>158</v>
      </c>
      <c r="J391" s="1">
        <v>46562</v>
      </c>
      <c r="K391">
        <v>4</v>
      </c>
      <c r="L391" t="str">
        <f>_xlfn.XLOOKUP(relatorio[[#This Row],[Nome PJ Emitente]],De_Para!A:A,De_Para!C:C)</f>
        <v>3M</v>
      </c>
      <c r="M391" s="5" cm="1">
        <f t="array" aca="1" ref="M391" ca="1">IF(LEFT(G391&amp;"",1)="0",
IFERROR(
VALUE(MID(G391&amp;"",_xlfn.AGGREGATE(15,6,ROW(INDIRECT("1:"&amp;LEN(G391&amp;"")))/(MID(G391&amp;"",ROW(INDIRECT("1:"&amp;LEN(G391&amp;""))),1)&lt;&gt;"0"),1),999)),
MID(G391&amp;"",_xlfn.AGGREGATE(15,6,ROW(INDIRECT("1:"&amp;LEN(G391&amp;"")))/(MID(G391&amp;"",ROW(INDIRECT("1:"&amp;LEN(G391&amp;""))),1)&lt;&gt;"0"),1),999)
),
IFERROR(VALUE(G391),G391))</f>
        <v>30707387444403</v>
      </c>
      <c r="N391" t="str">
        <f>TEXT(relatorio[[#This Row],[Data Emissão]],"mmm")</f>
        <v>set</v>
      </c>
      <c r="O391">
        <f>_xlfn.XLOOKUP(relatorio[[#This Row],[Número]],relatorio_Entrada_NF!A:A,relatorio_Entrada_NF!A:A,"Pendente")</f>
        <v>508641</v>
      </c>
      <c r="P391" t="str">
        <f>_xlfn.XLOOKUP(relatorio[[#This Row],[Nome PJ Emitente]],Material!A:A,Material!B:B,"Medicamento")</f>
        <v>Material</v>
      </c>
      <c r="Q391">
        <f>IF(relatorio[[#This Row],[Natureza]]="Medicamento",_xlfn.XLOOKUP(relatorio[[#This Row],[EAN]],CadastroProd!U:U,CadastroProd!A:A," "),_xlfn.XLOOKUP(relatorio[[#This Row],['[Item'] Código]],CadastroProd!X:X,CadastroProd!A:A," "))</f>
        <v>2352</v>
      </c>
      <c r="R391" t="str">
        <f>IF(O391="Pendente",_xlfn.XLOOKUP(relatorio[[#This Row],[Número]],Relatório_CTE!A:A,Relatório_CTE!B:B,"Sem CTE")," ")</f>
        <v xml:space="preserve"> </v>
      </c>
      <c r="S391" s="1" t="str">
        <f>IF(relatorio[[#This Row],[NFs Entrada - Winthor]]="Pendente",_xlfn.XLOOKUP(relatorio[[#This Row],[Número]],Relatório_CTE!A:A,Relatório_CTE!H:H,"Sem CTE")," ")</f>
        <v xml:space="preserve"> </v>
      </c>
      <c r="T39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9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92" spans="1:21" x14ac:dyDescent="0.25">
      <c r="A392" t="s">
        <v>11</v>
      </c>
      <c r="B392" t="s">
        <v>12</v>
      </c>
      <c r="C392" t="s">
        <v>13</v>
      </c>
      <c r="D392">
        <v>508641</v>
      </c>
      <c r="E392" s="1">
        <v>45916</v>
      </c>
      <c r="F392">
        <v>7394.8</v>
      </c>
      <c r="G392" s="4" t="s">
        <v>394</v>
      </c>
      <c r="H392" t="s">
        <v>395</v>
      </c>
      <c r="I392" t="s">
        <v>396</v>
      </c>
      <c r="J392" s="1">
        <v>46895</v>
      </c>
      <c r="K392">
        <v>4</v>
      </c>
      <c r="L392" t="str">
        <f>_xlfn.XLOOKUP(relatorio[[#This Row],[Nome PJ Emitente]],De_Para!A:A,De_Para!C:C)</f>
        <v>3M</v>
      </c>
      <c r="M392" s="5" cm="1">
        <f t="array" aca="1" ref="M392" ca="1">IF(LEFT(G392&amp;"",1)="0",
IFERROR(
VALUE(MID(G392&amp;"",_xlfn.AGGREGATE(15,6,ROW(INDIRECT("1:"&amp;LEN(G392&amp;"")))/(MID(G392&amp;"",ROW(INDIRECT("1:"&amp;LEN(G392&amp;""))),1)&lt;&gt;"0"),1),999)),
MID(G392&amp;"",_xlfn.AGGREGATE(15,6,ROW(INDIRECT("1:"&amp;LEN(G392&amp;"")))/(MID(G392&amp;"",ROW(INDIRECT("1:"&amp;LEN(G392&amp;""))),1)&lt;&gt;"0"),1),999)
),
IFERROR(VALUE(G392),G392))</f>
        <v>707387808358</v>
      </c>
      <c r="N392" t="str">
        <f>TEXT(relatorio[[#This Row],[Data Emissão]],"mmm")</f>
        <v>set</v>
      </c>
      <c r="O392">
        <f>_xlfn.XLOOKUP(relatorio[[#This Row],[Número]],relatorio_Entrada_NF!A:A,relatorio_Entrada_NF!A:A,"Pendente")</f>
        <v>508641</v>
      </c>
      <c r="P392" t="str">
        <f>_xlfn.XLOOKUP(relatorio[[#This Row],[Nome PJ Emitente]],Material!A:A,Material!B:B,"Medicamento")</f>
        <v>Material</v>
      </c>
      <c r="Q392">
        <f>IF(relatorio[[#This Row],[Natureza]]="Medicamento",_xlfn.XLOOKUP(relatorio[[#This Row],[EAN]],CadastroProd!U:U,CadastroProd!A:A," "),_xlfn.XLOOKUP(relatorio[[#This Row],['[Item'] Código]],CadastroProd!X:X,CadastroProd!A:A," "))</f>
        <v>3561</v>
      </c>
      <c r="R392" t="str">
        <f>IF(O392="Pendente",_xlfn.XLOOKUP(relatorio[[#This Row],[Número]],Relatório_CTE!A:A,Relatório_CTE!B:B,"Sem CTE")," ")</f>
        <v xml:space="preserve"> </v>
      </c>
      <c r="S392" s="1" t="str">
        <f>IF(relatorio[[#This Row],[NFs Entrada - Winthor]]="Pendente",_xlfn.XLOOKUP(relatorio[[#This Row],[Número]],Relatório_CTE!A:A,Relatório_CTE!H:H,"Sem CTE")," ")</f>
        <v xml:space="preserve"> </v>
      </c>
      <c r="T39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9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93" spans="1:21" x14ac:dyDescent="0.25">
      <c r="A393" t="s">
        <v>11</v>
      </c>
      <c r="B393" t="s">
        <v>12</v>
      </c>
      <c r="C393" t="s">
        <v>13</v>
      </c>
      <c r="D393">
        <v>508642</v>
      </c>
      <c r="E393" s="1">
        <v>45916</v>
      </c>
      <c r="F393">
        <v>3703.78</v>
      </c>
      <c r="G393" s="4" t="s">
        <v>409</v>
      </c>
      <c r="H393" t="s">
        <v>410</v>
      </c>
      <c r="I393" t="s">
        <v>411</v>
      </c>
      <c r="J393" s="1">
        <v>46563</v>
      </c>
      <c r="K393">
        <v>120</v>
      </c>
      <c r="L393" t="str">
        <f>_xlfn.XLOOKUP(relatorio[[#This Row],[Nome PJ Emitente]],De_Para!A:A,De_Para!C:C)</f>
        <v>3M</v>
      </c>
      <c r="M393" s="5" cm="1">
        <f t="array" aca="1" ref="M393" ca="1">IF(LEFT(G393&amp;"",1)="0",
IFERROR(
VALUE(MID(G393&amp;"",_xlfn.AGGREGATE(15,6,ROW(INDIRECT("1:"&amp;LEN(G393&amp;"")))/(MID(G393&amp;"",ROW(INDIRECT("1:"&amp;LEN(G393&amp;""))),1)&lt;&gt;"0"),1),999)),
MID(G393&amp;"",_xlfn.AGGREGATE(15,6,ROW(INDIRECT("1:"&amp;LEN(G393&amp;"")))/(MID(G393&amp;"",ROW(INDIRECT("1:"&amp;LEN(G393&amp;""))),1)&lt;&gt;"0"),1),999)
),
IFERROR(VALUE(G393),G393))</f>
        <v>7891040010653</v>
      </c>
      <c r="N393" t="str">
        <f>TEXT(relatorio[[#This Row],[Data Emissão]],"mmm")</f>
        <v>set</v>
      </c>
      <c r="O393" t="str">
        <f>_xlfn.XLOOKUP(relatorio[[#This Row],[Número]],relatorio_Entrada_NF!A:A,relatorio_Entrada_NF!A:A,"Pendente")</f>
        <v>Pendente</v>
      </c>
      <c r="P393" t="str">
        <f>_xlfn.XLOOKUP(relatorio[[#This Row],[Nome PJ Emitente]],Material!A:A,Material!B:B,"Medicamento")</f>
        <v>Material</v>
      </c>
      <c r="Q393">
        <f>IF(relatorio[[#This Row],[Natureza]]="Medicamento",_xlfn.XLOOKUP(relatorio[[#This Row],[EAN]],CadastroProd!U:U,CadastroProd!A:A," "),_xlfn.XLOOKUP(relatorio[[#This Row],['[Item'] Código]],CadastroProd!X:X,CadastroProd!A:A," "))</f>
        <v>2180</v>
      </c>
      <c r="R393">
        <f>IF(O393="Pendente",_xlfn.XLOOKUP(relatorio[[#This Row],[Número]],Relatório_CTE!A:A,Relatório_CTE!B:B,"Sem CTE")," ")</f>
        <v>170183</v>
      </c>
      <c r="S393" s="1">
        <f>IF(relatorio[[#This Row],[NFs Entrada - Winthor]]="Pendente",_xlfn.XLOOKUP(relatorio[[#This Row],[Número]],Relatório_CTE!A:A,Relatório_CTE!H:H,"Sem CTE")," ")</f>
        <v>45917</v>
      </c>
      <c r="T393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393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394" spans="1:21" x14ac:dyDescent="0.25">
      <c r="A394" t="s">
        <v>11</v>
      </c>
      <c r="B394" t="s">
        <v>12</v>
      </c>
      <c r="C394" t="s">
        <v>13</v>
      </c>
      <c r="D394">
        <v>508642</v>
      </c>
      <c r="E394" s="1">
        <v>45916</v>
      </c>
      <c r="F394">
        <v>3703.78</v>
      </c>
      <c r="G394" s="4" t="s">
        <v>355</v>
      </c>
      <c r="H394" t="s">
        <v>356</v>
      </c>
      <c r="I394" t="s">
        <v>357</v>
      </c>
      <c r="J394" s="1">
        <v>46572</v>
      </c>
      <c r="K394">
        <v>120</v>
      </c>
      <c r="L394" t="str">
        <f>_xlfn.XLOOKUP(relatorio[[#This Row],[Nome PJ Emitente]],De_Para!A:A,De_Para!C:C)</f>
        <v>3M</v>
      </c>
      <c r="M394" s="5" cm="1">
        <f t="array" aca="1" ref="M394" ca="1">IF(LEFT(G394&amp;"",1)="0",
IFERROR(
VALUE(MID(G394&amp;"",_xlfn.AGGREGATE(15,6,ROW(INDIRECT("1:"&amp;LEN(G394&amp;"")))/(MID(G394&amp;"",ROW(INDIRECT("1:"&amp;LEN(G394&amp;""))),1)&lt;&gt;"0"),1),999)),
MID(G394&amp;"",_xlfn.AGGREGATE(15,6,ROW(INDIRECT("1:"&amp;LEN(G394&amp;"")))/(MID(G394&amp;"",ROW(INDIRECT("1:"&amp;LEN(G394&amp;""))),1)&lt;&gt;"0"),1),999)
),
IFERROR(VALUE(G394),G394))</f>
        <v>7891040010745</v>
      </c>
      <c r="N394" t="str">
        <f>TEXT(relatorio[[#This Row],[Data Emissão]],"mmm")</f>
        <v>set</v>
      </c>
      <c r="O394" t="str">
        <f>_xlfn.XLOOKUP(relatorio[[#This Row],[Número]],relatorio_Entrada_NF!A:A,relatorio_Entrada_NF!A:A,"Pendente")</f>
        <v>Pendente</v>
      </c>
      <c r="P394" t="str">
        <f>_xlfn.XLOOKUP(relatorio[[#This Row],[Nome PJ Emitente]],Material!A:A,Material!B:B,"Medicamento")</f>
        <v>Material</v>
      </c>
      <c r="Q394">
        <f>IF(relatorio[[#This Row],[Natureza]]="Medicamento",_xlfn.XLOOKUP(relatorio[[#This Row],[EAN]],CadastroProd!U:U,CadastroProd!A:A," "),_xlfn.XLOOKUP(relatorio[[#This Row],['[Item'] Código]],CadastroProd!X:X,CadastroProd!A:A," "))</f>
        <v>2175</v>
      </c>
      <c r="R394">
        <f>IF(O394="Pendente",_xlfn.XLOOKUP(relatorio[[#This Row],[Número]],Relatório_CTE!A:A,Relatório_CTE!B:B,"Sem CTE")," ")</f>
        <v>170183</v>
      </c>
      <c r="S394" s="1">
        <f>IF(relatorio[[#This Row],[NFs Entrada - Winthor]]="Pendente",_xlfn.XLOOKUP(relatorio[[#This Row],[Número]],Relatório_CTE!A:A,Relatório_CTE!H:H,"Sem CTE")," ")</f>
        <v>45917</v>
      </c>
      <c r="T39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39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395" spans="1:21" x14ac:dyDescent="0.25">
      <c r="A395" t="s">
        <v>11</v>
      </c>
      <c r="B395" t="s">
        <v>12</v>
      </c>
      <c r="C395" t="s">
        <v>13</v>
      </c>
      <c r="D395">
        <v>508642</v>
      </c>
      <c r="E395" s="1">
        <v>45916</v>
      </c>
      <c r="F395">
        <v>3703.78</v>
      </c>
      <c r="G395" s="4" t="s">
        <v>122</v>
      </c>
      <c r="H395" t="s">
        <v>412</v>
      </c>
      <c r="I395" t="s">
        <v>413</v>
      </c>
      <c r="J395" s="1"/>
      <c r="K395">
        <v>2</v>
      </c>
      <c r="L395" t="str">
        <f>_xlfn.XLOOKUP(relatorio[[#This Row],[Nome PJ Emitente]],De_Para!A:A,De_Para!C:C)</f>
        <v>3M</v>
      </c>
      <c r="M395" s="5" t="str" cm="1">
        <f t="array" aca="1" ref="M395" ca="1">IF(LEFT(G395&amp;"",1)="0",
IFERROR(
VALUE(MID(G395&amp;"",_xlfn.AGGREGATE(15,6,ROW(INDIRECT("1:"&amp;LEN(G395&amp;"")))/(MID(G395&amp;"",ROW(INDIRECT("1:"&amp;LEN(G395&amp;""))),1)&lt;&gt;"0"),1),999)),
MID(G395&amp;"",_xlfn.AGGREGATE(15,6,ROW(INDIRECT("1:"&amp;LEN(G395&amp;"")))/(MID(G395&amp;"",ROW(INDIRECT("1:"&amp;LEN(G395&amp;""))),1)&lt;&gt;"0"),1),999)
),
IFERROR(VALUE(G395),G395))</f>
        <v>SEM GTIN</v>
      </c>
      <c r="N395" t="str">
        <f>TEXT(relatorio[[#This Row],[Data Emissão]],"mmm")</f>
        <v>set</v>
      </c>
      <c r="O395" t="str">
        <f>_xlfn.XLOOKUP(relatorio[[#This Row],[Número]],relatorio_Entrada_NF!A:A,relatorio_Entrada_NF!A:A,"Pendente")</f>
        <v>Pendente</v>
      </c>
      <c r="P395" t="str">
        <f>_xlfn.XLOOKUP(relatorio[[#This Row],[Nome PJ Emitente]],Material!A:A,Material!B:B,"Medicamento")</f>
        <v>Material</v>
      </c>
      <c r="Q395">
        <f>IF(relatorio[[#This Row],[Natureza]]="Medicamento",_xlfn.XLOOKUP(relatorio[[#This Row],[EAN]],CadastroProd!U:U,CadastroProd!A:A," "),_xlfn.XLOOKUP(relatorio[[#This Row],['[Item'] Código]],CadastroProd!X:X,CadastroProd!A:A," "))</f>
        <v>2333</v>
      </c>
      <c r="R395">
        <f>IF(O395="Pendente",_xlfn.XLOOKUP(relatorio[[#This Row],[Número]],Relatório_CTE!A:A,Relatório_CTE!B:B,"Sem CTE")," ")</f>
        <v>170183</v>
      </c>
      <c r="S395" s="1">
        <f>IF(relatorio[[#This Row],[NFs Entrada - Winthor]]="Pendente",_xlfn.XLOOKUP(relatorio[[#This Row],[Número]],Relatório_CTE!A:A,Relatório_CTE!H:H,"Sem CTE")," ")</f>
        <v>45917</v>
      </c>
      <c r="T39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39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396" spans="1:21" x14ac:dyDescent="0.25">
      <c r="A396" t="s">
        <v>11</v>
      </c>
      <c r="B396" t="s">
        <v>12</v>
      </c>
      <c r="C396" t="s">
        <v>13</v>
      </c>
      <c r="D396">
        <v>508643</v>
      </c>
      <c r="E396" s="1">
        <v>45916</v>
      </c>
      <c r="F396">
        <v>23131</v>
      </c>
      <c r="G396" s="4" t="s">
        <v>414</v>
      </c>
      <c r="H396" t="s">
        <v>415</v>
      </c>
      <c r="I396" t="s">
        <v>416</v>
      </c>
      <c r="J396" s="1">
        <v>47587</v>
      </c>
      <c r="K396">
        <v>4</v>
      </c>
      <c r="L396" t="str">
        <f>_xlfn.XLOOKUP(relatorio[[#This Row],[Nome PJ Emitente]],De_Para!A:A,De_Para!C:C)</f>
        <v>3M</v>
      </c>
      <c r="M396" s="5" cm="1">
        <f t="array" aca="1" ref="M396" ca="1">IF(LEFT(G396&amp;"",1)="0",
IFERROR(
VALUE(MID(G396&amp;"",_xlfn.AGGREGATE(15,6,ROW(INDIRECT("1:"&amp;LEN(G396&amp;"")))/(MID(G396&amp;"",ROW(INDIRECT("1:"&amp;LEN(G396&amp;""))),1)&lt;&gt;"0"),1),999)),
MID(G396&amp;"",_xlfn.AGGREGATE(15,6,ROW(INDIRECT("1:"&amp;LEN(G396&amp;"")))/(MID(G396&amp;"",ROW(INDIRECT("1:"&amp;LEN(G396&amp;""))),1)&lt;&gt;"0"),1),999)
),
IFERROR(VALUE(G396),G396))</f>
        <v>7891040330836</v>
      </c>
      <c r="N396" t="str">
        <f>TEXT(relatorio[[#This Row],[Data Emissão]],"mmm")</f>
        <v>set</v>
      </c>
      <c r="O396">
        <f>_xlfn.XLOOKUP(relatorio[[#This Row],[Número]],relatorio_Entrada_NF!A:A,relatorio_Entrada_NF!A:A,"Pendente")</f>
        <v>508643</v>
      </c>
      <c r="P396" t="str">
        <f>_xlfn.XLOOKUP(relatorio[[#This Row],[Nome PJ Emitente]],Material!A:A,Material!B:B,"Medicamento")</f>
        <v>Material</v>
      </c>
      <c r="Q396">
        <f>IF(relatorio[[#This Row],[Natureza]]="Medicamento",_xlfn.XLOOKUP(relatorio[[#This Row],[EAN]],CadastroProd!U:U,CadastroProd!A:A," "),_xlfn.XLOOKUP(relatorio[[#This Row],['[Item'] Código]],CadastroProd!X:X,CadastroProd!A:A," "))</f>
        <v>2613</v>
      </c>
      <c r="R396" t="str">
        <f>IF(O396="Pendente",_xlfn.XLOOKUP(relatorio[[#This Row],[Número]],Relatório_CTE!A:A,Relatório_CTE!B:B,"Sem CTE")," ")</f>
        <v xml:space="preserve"> </v>
      </c>
      <c r="S396" s="1" t="str">
        <f>IF(relatorio[[#This Row],[NFs Entrada - Winthor]]="Pendente",_xlfn.XLOOKUP(relatorio[[#This Row],[Número]],Relatório_CTE!A:A,Relatório_CTE!H:H,"Sem CTE")," ")</f>
        <v xml:space="preserve"> </v>
      </c>
      <c r="T39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9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97" spans="1:21" x14ac:dyDescent="0.25">
      <c r="A397" t="s">
        <v>11</v>
      </c>
      <c r="B397" t="s">
        <v>12</v>
      </c>
      <c r="C397" t="s">
        <v>13</v>
      </c>
      <c r="D397">
        <v>508643</v>
      </c>
      <c r="E397" s="1">
        <v>45916</v>
      </c>
      <c r="F397">
        <v>23131</v>
      </c>
      <c r="G397" s="4" t="s">
        <v>162</v>
      </c>
      <c r="H397" t="s">
        <v>163</v>
      </c>
      <c r="I397" t="s">
        <v>164</v>
      </c>
      <c r="J397" s="1">
        <v>46476</v>
      </c>
      <c r="K397">
        <v>12</v>
      </c>
      <c r="L397" t="str">
        <f>_xlfn.XLOOKUP(relatorio[[#This Row],[Nome PJ Emitente]],De_Para!A:A,De_Para!C:C)</f>
        <v>3M</v>
      </c>
      <c r="M397" s="5" cm="1">
        <f t="array" aca="1" ref="M397" ca="1">IF(LEFT(G397&amp;"",1)="0",
IFERROR(
VALUE(MID(G397&amp;"",_xlfn.AGGREGATE(15,6,ROW(INDIRECT("1:"&amp;LEN(G397&amp;"")))/(MID(G397&amp;"",ROW(INDIRECT("1:"&amp;LEN(G397&amp;""))),1)&lt;&gt;"0"),1),999)),
MID(G397&amp;"",_xlfn.AGGREGATE(15,6,ROW(INDIRECT("1:"&amp;LEN(G397&amp;"")))/(MID(G397&amp;"",ROW(INDIRECT("1:"&amp;LEN(G397&amp;""))),1)&lt;&gt;"0"),1),999)
),
IFERROR(VALUE(G397),G397))</f>
        <v>50707387802252</v>
      </c>
      <c r="N397" t="str">
        <f>TEXT(relatorio[[#This Row],[Data Emissão]],"mmm")</f>
        <v>set</v>
      </c>
      <c r="O397">
        <f>_xlfn.XLOOKUP(relatorio[[#This Row],[Número]],relatorio_Entrada_NF!A:A,relatorio_Entrada_NF!A:A,"Pendente")</f>
        <v>508643</v>
      </c>
      <c r="P397" t="str">
        <f>_xlfn.XLOOKUP(relatorio[[#This Row],[Nome PJ Emitente]],Material!A:A,Material!B:B,"Medicamento")</f>
        <v>Material</v>
      </c>
      <c r="Q397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397" t="str">
        <f>IF(O397="Pendente",_xlfn.XLOOKUP(relatorio[[#This Row],[Número]],Relatório_CTE!A:A,Relatório_CTE!B:B,"Sem CTE")," ")</f>
        <v xml:space="preserve"> </v>
      </c>
      <c r="S397" s="1" t="str">
        <f>IF(relatorio[[#This Row],[NFs Entrada - Winthor]]="Pendente",_xlfn.XLOOKUP(relatorio[[#This Row],[Número]],Relatório_CTE!A:A,Relatório_CTE!H:H,"Sem CTE")," ")</f>
        <v xml:space="preserve"> </v>
      </c>
      <c r="T39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9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98" spans="1:21" x14ac:dyDescent="0.25">
      <c r="A398" t="s">
        <v>11</v>
      </c>
      <c r="B398" t="s">
        <v>12</v>
      </c>
      <c r="C398" t="s">
        <v>13</v>
      </c>
      <c r="D398">
        <v>508643</v>
      </c>
      <c r="E398" s="1">
        <v>45916</v>
      </c>
      <c r="F398">
        <v>23131</v>
      </c>
      <c r="G398" s="4" t="s">
        <v>156</v>
      </c>
      <c r="H398" t="s">
        <v>157</v>
      </c>
      <c r="I398" t="s">
        <v>158</v>
      </c>
      <c r="J398" s="1">
        <v>46562</v>
      </c>
      <c r="K398">
        <v>4</v>
      </c>
      <c r="L398" t="str">
        <f>_xlfn.XLOOKUP(relatorio[[#This Row],[Nome PJ Emitente]],De_Para!A:A,De_Para!C:C)</f>
        <v>3M</v>
      </c>
      <c r="M398" s="5" cm="1">
        <f t="array" aca="1" ref="M398" ca="1">IF(LEFT(G398&amp;"",1)="0",
IFERROR(
VALUE(MID(G398&amp;"",_xlfn.AGGREGATE(15,6,ROW(INDIRECT("1:"&amp;LEN(G398&amp;"")))/(MID(G398&amp;"",ROW(INDIRECT("1:"&amp;LEN(G398&amp;""))),1)&lt;&gt;"0"),1),999)),
MID(G398&amp;"",_xlfn.AGGREGATE(15,6,ROW(INDIRECT("1:"&amp;LEN(G398&amp;"")))/(MID(G398&amp;"",ROW(INDIRECT("1:"&amp;LEN(G398&amp;""))),1)&lt;&gt;"0"),1),999)
),
IFERROR(VALUE(G398),G398))</f>
        <v>30707387444403</v>
      </c>
      <c r="N398" t="str">
        <f>TEXT(relatorio[[#This Row],[Data Emissão]],"mmm")</f>
        <v>set</v>
      </c>
      <c r="O398">
        <f>_xlfn.XLOOKUP(relatorio[[#This Row],[Número]],relatorio_Entrada_NF!A:A,relatorio_Entrada_NF!A:A,"Pendente")</f>
        <v>508643</v>
      </c>
      <c r="P398" t="str">
        <f>_xlfn.XLOOKUP(relatorio[[#This Row],[Nome PJ Emitente]],Material!A:A,Material!B:B,"Medicamento")</f>
        <v>Material</v>
      </c>
      <c r="Q398">
        <f>IF(relatorio[[#This Row],[Natureza]]="Medicamento",_xlfn.XLOOKUP(relatorio[[#This Row],[EAN]],CadastroProd!U:U,CadastroProd!A:A," "),_xlfn.XLOOKUP(relatorio[[#This Row],['[Item'] Código]],CadastroProd!X:X,CadastroProd!A:A," "))</f>
        <v>2352</v>
      </c>
      <c r="R398" t="str">
        <f>IF(O398="Pendente",_xlfn.XLOOKUP(relatorio[[#This Row],[Número]],Relatório_CTE!A:A,Relatório_CTE!B:B,"Sem CTE")," ")</f>
        <v xml:space="preserve"> </v>
      </c>
      <c r="S398" s="1" t="str">
        <f>IF(relatorio[[#This Row],[NFs Entrada - Winthor]]="Pendente",_xlfn.XLOOKUP(relatorio[[#This Row],[Número]],Relatório_CTE!A:A,Relatório_CTE!H:H,"Sem CTE")," ")</f>
        <v xml:space="preserve"> </v>
      </c>
      <c r="T39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9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399" spans="1:21" x14ac:dyDescent="0.25">
      <c r="A399" t="s">
        <v>11</v>
      </c>
      <c r="B399" t="s">
        <v>12</v>
      </c>
      <c r="C399" t="s">
        <v>13</v>
      </c>
      <c r="D399">
        <v>508643</v>
      </c>
      <c r="E399" s="1">
        <v>45916</v>
      </c>
      <c r="F399">
        <v>23131</v>
      </c>
      <c r="G399" s="4" t="s">
        <v>346</v>
      </c>
      <c r="H399" t="s">
        <v>347</v>
      </c>
      <c r="I399" t="s">
        <v>348</v>
      </c>
      <c r="J399" s="1">
        <v>46853</v>
      </c>
      <c r="K399">
        <v>4</v>
      </c>
      <c r="L399" t="str">
        <f>_xlfn.XLOOKUP(relatorio[[#This Row],[Nome PJ Emitente]],De_Para!A:A,De_Para!C:C)</f>
        <v>3M</v>
      </c>
      <c r="M399" s="5" cm="1">
        <f t="array" aca="1" ref="M399" ca="1">IF(LEFT(G399&amp;"",1)="0",
IFERROR(
VALUE(MID(G399&amp;"",_xlfn.AGGREGATE(15,6,ROW(INDIRECT("1:"&amp;LEN(G399&amp;"")))/(MID(G399&amp;"",ROW(INDIRECT("1:"&amp;LEN(G399&amp;""))),1)&lt;&gt;"0"),1),999)),
MID(G399&amp;"",_xlfn.AGGREGATE(15,6,ROW(INDIRECT("1:"&amp;LEN(G399&amp;"")))/(MID(G399&amp;"",ROW(INDIRECT("1:"&amp;LEN(G399&amp;""))),1)&lt;&gt;"0"),1),999)
),
IFERROR(VALUE(G399),G399))</f>
        <v>50707387807684</v>
      </c>
      <c r="N399" t="str">
        <f>TEXT(relatorio[[#This Row],[Data Emissão]],"mmm")</f>
        <v>set</v>
      </c>
      <c r="O399">
        <f>_xlfn.XLOOKUP(relatorio[[#This Row],[Número]],relatorio_Entrada_NF!A:A,relatorio_Entrada_NF!A:A,"Pendente")</f>
        <v>508643</v>
      </c>
      <c r="P399" t="str">
        <f>_xlfn.XLOOKUP(relatorio[[#This Row],[Nome PJ Emitente]],Material!A:A,Material!B:B,"Medicamento")</f>
        <v>Material</v>
      </c>
      <c r="Q399">
        <f>IF(relatorio[[#This Row],[Natureza]]="Medicamento",_xlfn.XLOOKUP(relatorio[[#This Row],[EAN]],CadastroProd!U:U,CadastroProd!A:A," "),_xlfn.XLOOKUP(relatorio[[#This Row],['[Item'] Código]],CadastroProd!X:X,CadastroProd!A:A," "))</f>
        <v>3479</v>
      </c>
      <c r="R399" t="str">
        <f>IF(O399="Pendente",_xlfn.XLOOKUP(relatorio[[#This Row],[Número]],Relatório_CTE!A:A,Relatório_CTE!B:B,"Sem CTE")," ")</f>
        <v xml:space="preserve"> </v>
      </c>
      <c r="S399" s="1" t="str">
        <f>IF(relatorio[[#This Row],[NFs Entrada - Winthor]]="Pendente",_xlfn.XLOOKUP(relatorio[[#This Row],[Número]],Relatório_CTE!A:A,Relatório_CTE!H:H,"Sem CTE")," ")</f>
        <v xml:space="preserve"> </v>
      </c>
      <c r="T39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39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00" spans="1:21" x14ac:dyDescent="0.25">
      <c r="A400" t="s">
        <v>11</v>
      </c>
      <c r="B400" t="s">
        <v>12</v>
      </c>
      <c r="C400" t="s">
        <v>13</v>
      </c>
      <c r="D400">
        <v>508644</v>
      </c>
      <c r="E400" s="1">
        <v>45916</v>
      </c>
      <c r="F400">
        <v>1194.4000000000001</v>
      </c>
      <c r="G400" s="4" t="s">
        <v>409</v>
      </c>
      <c r="H400" t="s">
        <v>410</v>
      </c>
      <c r="I400" t="s">
        <v>411</v>
      </c>
      <c r="J400" s="1">
        <v>46563</v>
      </c>
      <c r="K400">
        <v>80</v>
      </c>
      <c r="L400" t="str">
        <f>_xlfn.XLOOKUP(relatorio[[#This Row],[Nome PJ Emitente]],De_Para!A:A,De_Para!C:C)</f>
        <v>3M</v>
      </c>
      <c r="M400" s="5" cm="1">
        <f t="array" aca="1" ref="M400" ca="1">IF(LEFT(G400&amp;"",1)="0",
IFERROR(
VALUE(MID(G400&amp;"",_xlfn.AGGREGATE(15,6,ROW(INDIRECT("1:"&amp;LEN(G400&amp;"")))/(MID(G400&amp;"",ROW(INDIRECT("1:"&amp;LEN(G400&amp;""))),1)&lt;&gt;"0"),1),999)),
MID(G400&amp;"",_xlfn.AGGREGATE(15,6,ROW(INDIRECT("1:"&amp;LEN(G400&amp;"")))/(MID(G400&amp;"",ROW(INDIRECT("1:"&amp;LEN(G400&amp;""))),1)&lt;&gt;"0"),1),999)
),
IFERROR(VALUE(G400),G400))</f>
        <v>7891040010653</v>
      </c>
      <c r="N400" t="str">
        <f>TEXT(relatorio[[#This Row],[Data Emissão]],"mmm")</f>
        <v>set</v>
      </c>
      <c r="O400">
        <f>_xlfn.XLOOKUP(relatorio[[#This Row],[Número]],relatorio_Entrada_NF!A:A,relatorio_Entrada_NF!A:A,"Pendente")</f>
        <v>508644</v>
      </c>
      <c r="P400" t="str">
        <f>_xlfn.XLOOKUP(relatorio[[#This Row],[Nome PJ Emitente]],Material!A:A,Material!B:B,"Medicamento")</f>
        <v>Material</v>
      </c>
      <c r="Q400">
        <f>IF(relatorio[[#This Row],[Natureza]]="Medicamento",_xlfn.XLOOKUP(relatorio[[#This Row],[EAN]],CadastroProd!U:U,CadastroProd!A:A," "),_xlfn.XLOOKUP(relatorio[[#This Row],['[Item'] Código]],CadastroProd!X:X,CadastroProd!A:A," "))</f>
        <v>2180</v>
      </c>
      <c r="R400" t="str">
        <f>IF(O400="Pendente",_xlfn.XLOOKUP(relatorio[[#This Row],[Número]],Relatório_CTE!A:A,Relatório_CTE!B:B,"Sem CTE")," ")</f>
        <v xml:space="preserve"> </v>
      </c>
      <c r="S400" s="1" t="str">
        <f>IF(relatorio[[#This Row],[NFs Entrada - Winthor]]="Pendente",_xlfn.XLOOKUP(relatorio[[#This Row],[Número]],Relatório_CTE!A:A,Relatório_CTE!H:H,"Sem CTE")," ")</f>
        <v xml:space="preserve"> </v>
      </c>
      <c r="T40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0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01" spans="1:21" x14ac:dyDescent="0.25">
      <c r="A401" t="s">
        <v>11</v>
      </c>
      <c r="B401" t="s">
        <v>12</v>
      </c>
      <c r="C401" t="s">
        <v>13</v>
      </c>
      <c r="D401">
        <v>508645</v>
      </c>
      <c r="E401" s="1">
        <v>45916</v>
      </c>
      <c r="F401">
        <v>969.4</v>
      </c>
      <c r="G401" s="4" t="s">
        <v>409</v>
      </c>
      <c r="H401" t="s">
        <v>410</v>
      </c>
      <c r="I401" t="s">
        <v>411</v>
      </c>
      <c r="J401" s="1">
        <v>46563</v>
      </c>
      <c r="K401">
        <v>20</v>
      </c>
      <c r="L401" t="str">
        <f>_xlfn.XLOOKUP(relatorio[[#This Row],[Nome PJ Emitente]],De_Para!A:A,De_Para!C:C)</f>
        <v>3M</v>
      </c>
      <c r="M401" s="5" cm="1">
        <f t="array" aca="1" ref="M401" ca="1">IF(LEFT(G401&amp;"",1)="0",
IFERROR(
VALUE(MID(G401&amp;"",_xlfn.AGGREGATE(15,6,ROW(INDIRECT("1:"&amp;LEN(G401&amp;"")))/(MID(G401&amp;"",ROW(INDIRECT("1:"&amp;LEN(G401&amp;""))),1)&lt;&gt;"0"),1),999)),
MID(G401&amp;"",_xlfn.AGGREGATE(15,6,ROW(INDIRECT("1:"&amp;LEN(G401&amp;"")))/(MID(G401&amp;"",ROW(INDIRECT("1:"&amp;LEN(G401&amp;""))),1)&lt;&gt;"0"),1),999)
),
IFERROR(VALUE(G401),G401))</f>
        <v>7891040010653</v>
      </c>
      <c r="N401" t="str">
        <f>TEXT(relatorio[[#This Row],[Data Emissão]],"mmm")</f>
        <v>set</v>
      </c>
      <c r="O401">
        <f>_xlfn.XLOOKUP(relatorio[[#This Row],[Número]],relatorio_Entrada_NF!A:A,relatorio_Entrada_NF!A:A,"Pendente")</f>
        <v>508645</v>
      </c>
      <c r="P401" t="str">
        <f>_xlfn.XLOOKUP(relatorio[[#This Row],[Nome PJ Emitente]],Material!A:A,Material!B:B,"Medicamento")</f>
        <v>Material</v>
      </c>
      <c r="Q401">
        <f>IF(relatorio[[#This Row],[Natureza]]="Medicamento",_xlfn.XLOOKUP(relatorio[[#This Row],[EAN]],CadastroProd!U:U,CadastroProd!A:A," "),_xlfn.XLOOKUP(relatorio[[#This Row],['[Item'] Código]],CadastroProd!X:X,CadastroProd!A:A," "))</f>
        <v>2180</v>
      </c>
      <c r="R401" t="str">
        <f>IF(O401="Pendente",_xlfn.XLOOKUP(relatorio[[#This Row],[Número]],Relatório_CTE!A:A,Relatório_CTE!B:B,"Sem CTE")," ")</f>
        <v xml:space="preserve"> </v>
      </c>
      <c r="S401" s="1" t="str">
        <f>IF(relatorio[[#This Row],[NFs Entrada - Winthor]]="Pendente",_xlfn.XLOOKUP(relatorio[[#This Row],[Número]],Relatório_CTE!A:A,Relatório_CTE!H:H,"Sem CTE")," ")</f>
        <v xml:space="preserve"> </v>
      </c>
      <c r="T40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0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02" spans="1:21" x14ac:dyDescent="0.25">
      <c r="A402" t="s">
        <v>11</v>
      </c>
      <c r="B402" t="s">
        <v>12</v>
      </c>
      <c r="C402" t="s">
        <v>13</v>
      </c>
      <c r="D402">
        <v>508645</v>
      </c>
      <c r="E402" s="1">
        <v>45916</v>
      </c>
      <c r="F402">
        <v>969.4</v>
      </c>
      <c r="G402" s="4" t="s">
        <v>349</v>
      </c>
      <c r="H402" t="s">
        <v>350</v>
      </c>
      <c r="I402" t="s">
        <v>351</v>
      </c>
      <c r="J402" s="1">
        <v>46474</v>
      </c>
      <c r="K402">
        <v>20</v>
      </c>
      <c r="L402" t="str">
        <f>_xlfn.XLOOKUP(relatorio[[#This Row],[Nome PJ Emitente]],De_Para!A:A,De_Para!C:C)</f>
        <v>3M</v>
      </c>
      <c r="M402" s="5" cm="1">
        <f t="array" aca="1" ref="M402" ca="1">IF(LEFT(G402&amp;"",1)="0",
IFERROR(
VALUE(MID(G402&amp;"",_xlfn.AGGREGATE(15,6,ROW(INDIRECT("1:"&amp;LEN(G402&amp;"")))/(MID(G402&amp;"",ROW(INDIRECT("1:"&amp;LEN(G402&amp;""))),1)&lt;&gt;"0"),1),999)),
MID(G402&amp;"",_xlfn.AGGREGATE(15,6,ROW(INDIRECT("1:"&amp;LEN(G402&amp;"")))/(MID(G402&amp;"",ROW(INDIRECT("1:"&amp;LEN(G402&amp;""))),1)&lt;&gt;"0"),1),999)
),
IFERROR(VALUE(G402),G402))</f>
        <v>7891040034680</v>
      </c>
      <c r="N402" t="str">
        <f>TEXT(relatorio[[#This Row],[Data Emissão]],"mmm")</f>
        <v>set</v>
      </c>
      <c r="O402">
        <f>_xlfn.XLOOKUP(relatorio[[#This Row],[Número]],relatorio_Entrada_NF!A:A,relatorio_Entrada_NF!A:A,"Pendente")</f>
        <v>508645</v>
      </c>
      <c r="P402" t="str">
        <f>_xlfn.XLOOKUP(relatorio[[#This Row],[Nome PJ Emitente]],Material!A:A,Material!B:B,"Medicamento")</f>
        <v>Material</v>
      </c>
      <c r="Q402">
        <f>IF(relatorio[[#This Row],[Natureza]]="Medicamento",_xlfn.XLOOKUP(relatorio[[#This Row],[EAN]],CadastroProd!U:U,CadastroProd!A:A," "),_xlfn.XLOOKUP(relatorio[[#This Row],['[Item'] Código]],CadastroProd!X:X,CadastroProd!A:A," "))</f>
        <v>2176</v>
      </c>
      <c r="R402" t="str">
        <f>IF(O402="Pendente",_xlfn.XLOOKUP(relatorio[[#This Row],[Número]],Relatório_CTE!A:A,Relatório_CTE!B:B,"Sem CTE")," ")</f>
        <v xml:space="preserve"> </v>
      </c>
      <c r="S402" s="1" t="str">
        <f>IF(relatorio[[#This Row],[NFs Entrada - Winthor]]="Pendente",_xlfn.XLOOKUP(relatorio[[#This Row],[Número]],Relatório_CTE!A:A,Relatório_CTE!H:H,"Sem CTE")," ")</f>
        <v xml:space="preserve"> </v>
      </c>
      <c r="T40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0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03" spans="1:21" x14ac:dyDescent="0.25">
      <c r="A403" t="s">
        <v>11</v>
      </c>
      <c r="B403" t="s">
        <v>12</v>
      </c>
      <c r="C403" t="s">
        <v>13</v>
      </c>
      <c r="D403">
        <v>508645</v>
      </c>
      <c r="E403" s="1">
        <v>45916</v>
      </c>
      <c r="F403">
        <v>969.4</v>
      </c>
      <c r="G403" s="4" t="s">
        <v>355</v>
      </c>
      <c r="H403" t="s">
        <v>356</v>
      </c>
      <c r="I403" t="s">
        <v>357</v>
      </c>
      <c r="J403" s="1">
        <v>46572</v>
      </c>
      <c r="K403">
        <v>40</v>
      </c>
      <c r="L403" t="str">
        <f>_xlfn.XLOOKUP(relatorio[[#This Row],[Nome PJ Emitente]],De_Para!A:A,De_Para!C:C)</f>
        <v>3M</v>
      </c>
      <c r="M403" s="5" cm="1">
        <f t="array" aca="1" ref="M403" ca="1">IF(LEFT(G403&amp;"",1)="0",
IFERROR(
VALUE(MID(G403&amp;"",_xlfn.AGGREGATE(15,6,ROW(INDIRECT("1:"&amp;LEN(G403&amp;"")))/(MID(G403&amp;"",ROW(INDIRECT("1:"&amp;LEN(G403&amp;""))),1)&lt;&gt;"0"),1),999)),
MID(G403&amp;"",_xlfn.AGGREGATE(15,6,ROW(INDIRECT("1:"&amp;LEN(G403&amp;"")))/(MID(G403&amp;"",ROW(INDIRECT("1:"&amp;LEN(G403&amp;""))),1)&lt;&gt;"0"),1),999)
),
IFERROR(VALUE(G403),G403))</f>
        <v>7891040010745</v>
      </c>
      <c r="N403" t="str">
        <f>TEXT(relatorio[[#This Row],[Data Emissão]],"mmm")</f>
        <v>set</v>
      </c>
      <c r="O403">
        <f>_xlfn.XLOOKUP(relatorio[[#This Row],[Número]],relatorio_Entrada_NF!A:A,relatorio_Entrada_NF!A:A,"Pendente")</f>
        <v>508645</v>
      </c>
      <c r="P403" t="str">
        <f>_xlfn.XLOOKUP(relatorio[[#This Row],[Nome PJ Emitente]],Material!A:A,Material!B:B,"Medicamento")</f>
        <v>Material</v>
      </c>
      <c r="Q403">
        <f>IF(relatorio[[#This Row],[Natureza]]="Medicamento",_xlfn.XLOOKUP(relatorio[[#This Row],[EAN]],CadastroProd!U:U,CadastroProd!A:A," "),_xlfn.XLOOKUP(relatorio[[#This Row],['[Item'] Código]],CadastroProd!X:X,CadastroProd!A:A," "))</f>
        <v>2175</v>
      </c>
      <c r="R403" t="str">
        <f>IF(O403="Pendente",_xlfn.XLOOKUP(relatorio[[#This Row],[Número]],Relatório_CTE!A:A,Relatório_CTE!B:B,"Sem CTE")," ")</f>
        <v xml:space="preserve"> </v>
      </c>
      <c r="S403" s="1" t="str">
        <f>IF(relatorio[[#This Row],[NFs Entrada - Winthor]]="Pendente",_xlfn.XLOOKUP(relatorio[[#This Row],[Número]],Relatório_CTE!A:A,Relatório_CTE!H:H,"Sem CTE")," ")</f>
        <v xml:space="preserve"> </v>
      </c>
      <c r="T40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0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04" spans="1:21" x14ac:dyDescent="0.25">
      <c r="A404" t="s">
        <v>11</v>
      </c>
      <c r="B404" t="s">
        <v>12</v>
      </c>
      <c r="C404" t="s">
        <v>13</v>
      </c>
      <c r="D404">
        <v>508646</v>
      </c>
      <c r="E404" s="1">
        <v>45916</v>
      </c>
      <c r="F404">
        <v>13568.96</v>
      </c>
      <c r="G404" s="4" t="s">
        <v>466</v>
      </c>
      <c r="H404" t="s">
        <v>467</v>
      </c>
      <c r="I404" t="s">
        <v>468</v>
      </c>
      <c r="J404" s="1">
        <v>46544</v>
      </c>
      <c r="K404">
        <v>4</v>
      </c>
      <c r="L404" t="str">
        <f>_xlfn.XLOOKUP(relatorio[[#This Row],[Nome PJ Emitente]],De_Para!A:A,De_Para!C:C)</f>
        <v>3M</v>
      </c>
      <c r="M404" s="5" cm="1">
        <f t="array" aca="1" ref="M404" ca="1">IF(LEFT(G404&amp;"",1)="0",
IFERROR(
VALUE(MID(G404&amp;"",_xlfn.AGGREGATE(15,6,ROW(INDIRECT("1:"&amp;LEN(G404&amp;"")))/(MID(G404&amp;"",ROW(INDIRECT("1:"&amp;LEN(G404&amp;""))),1)&lt;&gt;"0"),1),999)),
MID(G404&amp;"",_xlfn.AGGREGATE(15,6,ROW(INDIRECT("1:"&amp;LEN(G404&amp;"")))/(MID(G404&amp;"",ROW(INDIRECT("1:"&amp;LEN(G404&amp;""))),1)&lt;&gt;"0"),1),999)
),
IFERROR(VALUE(G404),G404))</f>
        <v>7891040151431</v>
      </c>
      <c r="N404" t="str">
        <f>TEXT(relatorio[[#This Row],[Data Emissão]],"mmm")</f>
        <v>set</v>
      </c>
      <c r="O404" t="str">
        <f>_xlfn.XLOOKUP(relatorio[[#This Row],[Número]],relatorio_Entrada_NF!A:A,relatorio_Entrada_NF!A:A,"Pendente")</f>
        <v>Pendente</v>
      </c>
      <c r="P404" t="str">
        <f>_xlfn.XLOOKUP(relatorio[[#This Row],[Nome PJ Emitente]],Material!A:A,Material!B:B,"Medicamento")</f>
        <v>Material</v>
      </c>
      <c r="Q404">
        <f>IF(relatorio[[#This Row],[Natureza]]="Medicamento",_xlfn.XLOOKUP(relatorio[[#This Row],[EAN]],CadastroProd!U:U,CadastroProd!A:A," "),_xlfn.XLOOKUP(relatorio[[#This Row],['[Item'] Código]],CadastroProd!X:X,CadastroProd!A:A," "))</f>
        <v>2192</v>
      </c>
      <c r="R404">
        <f>IF(O404="Pendente",_xlfn.XLOOKUP(relatorio[[#This Row],[Número]],Relatório_CTE!A:A,Relatório_CTE!B:B,"Sem CTE")," ")</f>
        <v>170183</v>
      </c>
      <c r="S404" s="1">
        <f>IF(relatorio[[#This Row],[NFs Entrada - Winthor]]="Pendente",_xlfn.XLOOKUP(relatorio[[#This Row],[Número]],Relatório_CTE!A:A,Relatório_CTE!H:H,"Sem CTE")," ")</f>
        <v>45917</v>
      </c>
      <c r="T40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45932</v>
      </c>
      <c r="U40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45932</v>
      </c>
    </row>
    <row r="405" spans="1:21" x14ac:dyDescent="0.25">
      <c r="A405" t="s">
        <v>11</v>
      </c>
      <c r="B405" t="s">
        <v>12</v>
      </c>
      <c r="C405" t="s">
        <v>13</v>
      </c>
      <c r="D405">
        <v>508646</v>
      </c>
      <c r="E405" s="1">
        <v>45916</v>
      </c>
      <c r="F405">
        <v>13568.96</v>
      </c>
      <c r="G405" s="4" t="s">
        <v>379</v>
      </c>
      <c r="H405" t="s">
        <v>380</v>
      </c>
      <c r="I405" t="s">
        <v>381</v>
      </c>
      <c r="J405" s="1">
        <v>46431</v>
      </c>
      <c r="K405">
        <v>12</v>
      </c>
      <c r="L405" t="str">
        <f>_xlfn.XLOOKUP(relatorio[[#This Row],[Nome PJ Emitente]],De_Para!A:A,De_Para!C:C)</f>
        <v>3M</v>
      </c>
      <c r="M405" s="5" cm="1">
        <f t="array" aca="1" ref="M405" ca="1">IF(LEFT(G405&amp;"",1)="0",
IFERROR(
VALUE(MID(G405&amp;"",_xlfn.AGGREGATE(15,6,ROW(INDIRECT("1:"&amp;LEN(G405&amp;"")))/(MID(G405&amp;"",ROW(INDIRECT("1:"&amp;LEN(G405&amp;""))),1)&lt;&gt;"0"),1),999)),
MID(G405&amp;"",_xlfn.AGGREGATE(15,6,ROW(INDIRECT("1:"&amp;LEN(G405&amp;"")))/(MID(G405&amp;"",ROW(INDIRECT("1:"&amp;LEN(G405&amp;""))),1)&lt;&gt;"0"),1),999)
),
IFERROR(VALUE(G405),G405))</f>
        <v>7891040241293</v>
      </c>
      <c r="N405" t="str">
        <f>TEXT(relatorio[[#This Row],[Data Emissão]],"mmm")</f>
        <v>set</v>
      </c>
      <c r="O405" t="str">
        <f>_xlfn.XLOOKUP(relatorio[[#This Row],[Número]],relatorio_Entrada_NF!A:A,relatorio_Entrada_NF!A:A,"Pendente")</f>
        <v>Pendente</v>
      </c>
      <c r="P405" t="str">
        <f>_xlfn.XLOOKUP(relatorio[[#This Row],[Nome PJ Emitente]],Material!A:A,Material!B:B,"Medicamento")</f>
        <v>Material</v>
      </c>
      <c r="Q405">
        <f>IF(relatorio[[#This Row],[Natureza]]="Medicamento",_xlfn.XLOOKUP(relatorio[[#This Row],[EAN]],CadastroProd!U:U,CadastroProd!A:A," "),_xlfn.XLOOKUP(relatorio[[#This Row],['[Item'] Código]],CadastroProd!X:X,CadastroProd!A:A," "))</f>
        <v>2240</v>
      </c>
      <c r="R405">
        <f>IF(O405="Pendente",_xlfn.XLOOKUP(relatorio[[#This Row],[Número]],Relatório_CTE!A:A,Relatório_CTE!B:B,"Sem CTE")," ")</f>
        <v>170183</v>
      </c>
      <c r="S405" s="1">
        <f>IF(relatorio[[#This Row],[NFs Entrada - Winthor]]="Pendente",_xlfn.XLOOKUP(relatorio[[#This Row],[Número]],Relatório_CTE!A:A,Relatório_CTE!H:H,"Sem CTE")," ")</f>
        <v>45917</v>
      </c>
      <c r="T40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40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406" spans="1:21" x14ac:dyDescent="0.25">
      <c r="A406" t="s">
        <v>11</v>
      </c>
      <c r="B406" t="s">
        <v>12</v>
      </c>
      <c r="C406" t="s">
        <v>13</v>
      </c>
      <c r="D406">
        <v>508646</v>
      </c>
      <c r="E406" s="1">
        <v>45916</v>
      </c>
      <c r="F406">
        <v>13568.96</v>
      </c>
      <c r="G406" s="4" t="s">
        <v>122</v>
      </c>
      <c r="H406" t="s">
        <v>382</v>
      </c>
      <c r="I406" t="s">
        <v>383</v>
      </c>
      <c r="J406" s="1">
        <v>46584</v>
      </c>
      <c r="K406">
        <v>4</v>
      </c>
      <c r="L406" t="str">
        <f>_xlfn.XLOOKUP(relatorio[[#This Row],[Nome PJ Emitente]],De_Para!A:A,De_Para!C:C)</f>
        <v>3M</v>
      </c>
      <c r="M406" s="5" t="str" cm="1">
        <f t="array" aca="1" ref="M406" ca="1">IF(LEFT(G406&amp;"",1)="0",
IFERROR(
VALUE(MID(G406&amp;"",_xlfn.AGGREGATE(15,6,ROW(INDIRECT("1:"&amp;LEN(G406&amp;"")))/(MID(G406&amp;"",ROW(INDIRECT("1:"&amp;LEN(G406&amp;""))),1)&lt;&gt;"0"),1),999)),
MID(G406&amp;"",_xlfn.AGGREGATE(15,6,ROW(INDIRECT("1:"&amp;LEN(G406&amp;"")))/(MID(G406&amp;"",ROW(INDIRECT("1:"&amp;LEN(G406&amp;""))),1)&lt;&gt;"0"),1),999)
),
IFERROR(VALUE(G406),G406))</f>
        <v>SEM GTIN</v>
      </c>
      <c r="N406" t="str">
        <f>TEXT(relatorio[[#This Row],[Data Emissão]],"mmm")</f>
        <v>set</v>
      </c>
      <c r="O406" t="str">
        <f>_xlfn.XLOOKUP(relatorio[[#This Row],[Número]],relatorio_Entrada_NF!A:A,relatorio_Entrada_NF!A:A,"Pendente")</f>
        <v>Pendente</v>
      </c>
      <c r="P406" t="str">
        <f>_xlfn.XLOOKUP(relatorio[[#This Row],[Nome PJ Emitente]],Material!A:A,Material!B:B,"Medicamento")</f>
        <v>Material</v>
      </c>
      <c r="Q406">
        <f>IF(relatorio[[#This Row],[Natureza]]="Medicamento",_xlfn.XLOOKUP(relatorio[[#This Row],[EAN]],CadastroProd!U:U,CadastroProd!A:A," "),_xlfn.XLOOKUP(relatorio[[#This Row],['[Item'] Código]],CadastroProd!X:X,CadastroProd!A:A," "))</f>
        <v>2209</v>
      </c>
      <c r="R406">
        <f>IF(O406="Pendente",_xlfn.XLOOKUP(relatorio[[#This Row],[Número]],Relatório_CTE!A:A,Relatório_CTE!B:B,"Sem CTE")," ")</f>
        <v>170183</v>
      </c>
      <c r="S406" s="1">
        <f>IF(relatorio[[#This Row],[NFs Entrada - Winthor]]="Pendente",_xlfn.XLOOKUP(relatorio[[#This Row],[Número]],Relatório_CTE!A:A,Relatório_CTE!H:H,"Sem CTE")," ")</f>
        <v>45917</v>
      </c>
      <c r="T40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40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407" spans="1:21" x14ac:dyDescent="0.25">
      <c r="A407" t="s">
        <v>11</v>
      </c>
      <c r="B407" t="s">
        <v>12</v>
      </c>
      <c r="C407" t="s">
        <v>13</v>
      </c>
      <c r="D407">
        <v>508646</v>
      </c>
      <c r="E407" s="1">
        <v>45916</v>
      </c>
      <c r="F407">
        <v>13568.96</v>
      </c>
      <c r="G407" s="4" t="s">
        <v>122</v>
      </c>
      <c r="H407" t="s">
        <v>469</v>
      </c>
      <c r="I407" t="s">
        <v>470</v>
      </c>
      <c r="J407" s="1">
        <v>46787</v>
      </c>
      <c r="K407">
        <v>120</v>
      </c>
      <c r="L407" t="str">
        <f>_xlfn.XLOOKUP(relatorio[[#This Row],[Nome PJ Emitente]],De_Para!A:A,De_Para!C:C)</f>
        <v>3M</v>
      </c>
      <c r="M407" s="5" t="str" cm="1">
        <f t="array" aca="1" ref="M407" ca="1">IF(LEFT(G407&amp;"",1)="0",
IFERROR(
VALUE(MID(G407&amp;"",_xlfn.AGGREGATE(15,6,ROW(INDIRECT("1:"&amp;LEN(G407&amp;"")))/(MID(G407&amp;"",ROW(INDIRECT("1:"&amp;LEN(G407&amp;""))),1)&lt;&gt;"0"),1),999)),
MID(G407&amp;"",_xlfn.AGGREGATE(15,6,ROW(INDIRECT("1:"&amp;LEN(G407&amp;"")))/(MID(G407&amp;"",ROW(INDIRECT("1:"&amp;LEN(G407&amp;""))),1)&lt;&gt;"0"),1),999)
),
IFERROR(VALUE(G407),G407))</f>
        <v>SEM GTIN</v>
      </c>
      <c r="N407" t="str">
        <f>TEXT(relatorio[[#This Row],[Data Emissão]],"mmm")</f>
        <v>set</v>
      </c>
      <c r="O407" t="str">
        <f>_xlfn.XLOOKUP(relatorio[[#This Row],[Número]],relatorio_Entrada_NF!A:A,relatorio_Entrada_NF!A:A,"Pendente")</f>
        <v>Pendente</v>
      </c>
      <c r="P407" t="str">
        <f>_xlfn.XLOOKUP(relatorio[[#This Row],[Nome PJ Emitente]],Material!A:A,Material!B:B,"Medicamento")</f>
        <v>Material</v>
      </c>
      <c r="Q407">
        <f>IF(relatorio[[#This Row],[Natureza]]="Medicamento",_xlfn.XLOOKUP(relatorio[[#This Row],[EAN]],CadastroProd!U:U,CadastroProd!A:A," "),_xlfn.XLOOKUP(relatorio[[#This Row],['[Item'] Código]],CadastroProd!X:X,CadastroProd!A:A," "))</f>
        <v>2182</v>
      </c>
      <c r="R407">
        <f>IF(O407="Pendente",_xlfn.XLOOKUP(relatorio[[#This Row],[Número]],Relatório_CTE!A:A,Relatório_CTE!B:B,"Sem CTE")," ")</f>
        <v>170183</v>
      </c>
      <c r="S407" s="1">
        <f>IF(relatorio[[#This Row],[NFs Entrada - Winthor]]="Pendente",_xlfn.XLOOKUP(relatorio[[#This Row],[Número]],Relatório_CTE!A:A,Relatório_CTE!H:H,"Sem CTE")," ")</f>
        <v>45917</v>
      </c>
      <c r="T407" s="1" t="e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40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08" spans="1:21" x14ac:dyDescent="0.25">
      <c r="A408" t="s">
        <v>11</v>
      </c>
      <c r="B408" t="s">
        <v>12</v>
      </c>
      <c r="C408" t="s">
        <v>13</v>
      </c>
      <c r="D408">
        <v>508646</v>
      </c>
      <c r="E408" s="1">
        <v>45916</v>
      </c>
      <c r="F408">
        <v>13568.96</v>
      </c>
      <c r="G408" s="4" t="s">
        <v>159</v>
      </c>
      <c r="H408" t="s">
        <v>160</v>
      </c>
      <c r="I408" t="s">
        <v>161</v>
      </c>
      <c r="J408" s="1">
        <v>46910</v>
      </c>
      <c r="K408">
        <v>24</v>
      </c>
      <c r="L408" t="str">
        <f>_xlfn.XLOOKUP(relatorio[[#This Row],[Nome PJ Emitente]],De_Para!A:A,De_Para!C:C)</f>
        <v>3M</v>
      </c>
      <c r="M408" s="5" cm="1">
        <f t="array" aca="1" ref="M408" ca="1">IF(LEFT(G408&amp;"",1)="0",
IFERROR(
VALUE(MID(G408&amp;"",_xlfn.AGGREGATE(15,6,ROW(INDIRECT("1:"&amp;LEN(G408&amp;"")))/(MID(G408&amp;"",ROW(INDIRECT("1:"&amp;LEN(G408&amp;""))),1)&lt;&gt;"0"),1),999)),
MID(G408&amp;"",_xlfn.AGGREGATE(15,6,ROW(INDIRECT("1:"&amp;LEN(G408&amp;"")))/(MID(G408&amp;"",ROW(INDIRECT("1:"&amp;LEN(G408&amp;""))),1)&lt;&gt;"0"),1),999)
),
IFERROR(VALUE(G408),G408))</f>
        <v>7891040350049</v>
      </c>
      <c r="N408" t="str">
        <f>TEXT(relatorio[[#This Row],[Data Emissão]],"mmm")</f>
        <v>set</v>
      </c>
      <c r="O408" t="str">
        <f>_xlfn.XLOOKUP(relatorio[[#This Row],[Número]],relatorio_Entrada_NF!A:A,relatorio_Entrada_NF!A:A,"Pendente")</f>
        <v>Pendente</v>
      </c>
      <c r="P408" t="str">
        <f>_xlfn.XLOOKUP(relatorio[[#This Row],[Nome PJ Emitente]],Material!A:A,Material!B:B,"Medicamento")</f>
        <v>Material</v>
      </c>
      <c r="Q408">
        <f>IF(relatorio[[#This Row],[Natureza]]="Medicamento",_xlfn.XLOOKUP(relatorio[[#This Row],[EAN]],CadastroProd!U:U,CadastroProd!A:A," "),_xlfn.XLOOKUP(relatorio[[#This Row],['[Item'] Código]],CadastroProd!X:X,CadastroProd!A:A," "))</f>
        <v>2957</v>
      </c>
      <c r="R408">
        <f>IF(O408="Pendente",_xlfn.XLOOKUP(relatorio[[#This Row],[Número]],Relatório_CTE!A:A,Relatório_CTE!B:B,"Sem CTE")," ")</f>
        <v>170183</v>
      </c>
      <c r="S408" s="1">
        <f>IF(relatorio[[#This Row],[NFs Entrada - Winthor]]="Pendente",_xlfn.XLOOKUP(relatorio[[#This Row],[Número]],Relatório_CTE!A:A,Relatório_CTE!H:H,"Sem CTE")," ")</f>
        <v>45917</v>
      </c>
      <c r="T40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40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409" spans="1:21" x14ac:dyDescent="0.25">
      <c r="A409" t="s">
        <v>11</v>
      </c>
      <c r="B409" t="s">
        <v>12</v>
      </c>
      <c r="C409" t="s">
        <v>13</v>
      </c>
      <c r="D409">
        <v>508646</v>
      </c>
      <c r="E409" s="1">
        <v>45916</v>
      </c>
      <c r="F409">
        <v>13568.96</v>
      </c>
      <c r="G409" s="4" t="s">
        <v>162</v>
      </c>
      <c r="H409" t="s">
        <v>163</v>
      </c>
      <c r="I409" t="s">
        <v>164</v>
      </c>
      <c r="J409" s="1">
        <v>46476</v>
      </c>
      <c r="K409">
        <v>4</v>
      </c>
      <c r="L409" t="str">
        <f>_xlfn.XLOOKUP(relatorio[[#This Row],[Nome PJ Emitente]],De_Para!A:A,De_Para!C:C)</f>
        <v>3M</v>
      </c>
      <c r="M409" s="5" cm="1">
        <f t="array" aca="1" ref="M409" ca="1">IF(LEFT(G409&amp;"",1)="0",
IFERROR(
VALUE(MID(G409&amp;"",_xlfn.AGGREGATE(15,6,ROW(INDIRECT("1:"&amp;LEN(G409&amp;"")))/(MID(G409&amp;"",ROW(INDIRECT("1:"&amp;LEN(G409&amp;""))),1)&lt;&gt;"0"),1),999)),
MID(G409&amp;"",_xlfn.AGGREGATE(15,6,ROW(INDIRECT("1:"&amp;LEN(G409&amp;"")))/(MID(G409&amp;"",ROW(INDIRECT("1:"&amp;LEN(G409&amp;""))),1)&lt;&gt;"0"),1),999)
),
IFERROR(VALUE(G409),G409))</f>
        <v>50707387802252</v>
      </c>
      <c r="N409" t="str">
        <f>TEXT(relatorio[[#This Row],[Data Emissão]],"mmm")</f>
        <v>set</v>
      </c>
      <c r="O409" t="str">
        <f>_xlfn.XLOOKUP(relatorio[[#This Row],[Número]],relatorio_Entrada_NF!A:A,relatorio_Entrada_NF!A:A,"Pendente")</f>
        <v>Pendente</v>
      </c>
      <c r="P409" t="str">
        <f>_xlfn.XLOOKUP(relatorio[[#This Row],[Nome PJ Emitente]],Material!A:A,Material!B:B,"Medicamento")</f>
        <v>Material</v>
      </c>
      <c r="Q409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409">
        <f>IF(O409="Pendente",_xlfn.XLOOKUP(relatorio[[#This Row],[Número]],Relatório_CTE!A:A,Relatório_CTE!B:B,"Sem CTE")," ")</f>
        <v>170183</v>
      </c>
      <c r="S409" s="1">
        <f>IF(relatorio[[#This Row],[NFs Entrada - Winthor]]="Pendente",_xlfn.XLOOKUP(relatorio[[#This Row],[Número]],Relatório_CTE!A:A,Relatório_CTE!H:H,"Sem CTE")," ")</f>
        <v>45917</v>
      </c>
      <c r="T40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40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410" spans="1:21" x14ac:dyDescent="0.25">
      <c r="A410" t="s">
        <v>11</v>
      </c>
      <c r="B410" t="s">
        <v>12</v>
      </c>
      <c r="C410" t="s">
        <v>13</v>
      </c>
      <c r="D410">
        <v>508646</v>
      </c>
      <c r="E410" s="1">
        <v>45916</v>
      </c>
      <c r="F410">
        <v>13568.96</v>
      </c>
      <c r="G410" s="4" t="s">
        <v>400</v>
      </c>
      <c r="H410" t="s">
        <v>401</v>
      </c>
      <c r="I410" t="s">
        <v>402</v>
      </c>
      <c r="J410" s="1">
        <v>46839</v>
      </c>
      <c r="K410">
        <v>4</v>
      </c>
      <c r="L410" t="str">
        <f>_xlfn.XLOOKUP(relatorio[[#This Row],[Nome PJ Emitente]],De_Para!A:A,De_Para!C:C)</f>
        <v>3M</v>
      </c>
      <c r="M410" s="5" cm="1">
        <f t="array" aca="1" ref="M410" ca="1">IF(LEFT(G410&amp;"",1)="0",
IFERROR(
VALUE(MID(G410&amp;"",_xlfn.AGGREGATE(15,6,ROW(INDIRECT("1:"&amp;LEN(G410&amp;"")))/(MID(G410&amp;"",ROW(INDIRECT("1:"&amp;LEN(G410&amp;""))),1)&lt;&gt;"0"),1),999)),
MID(G410&amp;"",_xlfn.AGGREGATE(15,6,ROW(INDIRECT("1:"&amp;LEN(G410&amp;"")))/(MID(G410&amp;"",ROW(INDIRECT("1:"&amp;LEN(G410&amp;""))),1)&lt;&gt;"0"),1),999)
),
IFERROR(VALUE(G410),G410))</f>
        <v>707387807979</v>
      </c>
      <c r="N410" t="str">
        <f>TEXT(relatorio[[#This Row],[Data Emissão]],"mmm")</f>
        <v>set</v>
      </c>
      <c r="O410" t="str">
        <f>_xlfn.XLOOKUP(relatorio[[#This Row],[Número]],relatorio_Entrada_NF!A:A,relatorio_Entrada_NF!A:A,"Pendente")</f>
        <v>Pendente</v>
      </c>
      <c r="P410" t="str">
        <f>_xlfn.XLOOKUP(relatorio[[#This Row],[Nome PJ Emitente]],Material!A:A,Material!B:B,"Medicamento")</f>
        <v>Material</v>
      </c>
      <c r="Q410">
        <f>IF(relatorio[[#This Row],[Natureza]]="Medicamento",_xlfn.XLOOKUP(relatorio[[#This Row],[EAN]],CadastroProd!U:U,CadastroProd!A:A," "),_xlfn.XLOOKUP(relatorio[[#This Row],['[Item'] Código]],CadastroProd!X:X,CadastroProd!A:A," "))</f>
        <v>3345</v>
      </c>
      <c r="R410">
        <f>IF(O410="Pendente",_xlfn.XLOOKUP(relatorio[[#This Row],[Número]],Relatório_CTE!A:A,Relatório_CTE!B:B,"Sem CTE")," ")</f>
        <v>170183</v>
      </c>
      <c r="S410" s="1">
        <f>IF(relatorio[[#This Row],[NFs Entrada - Winthor]]="Pendente",_xlfn.XLOOKUP(relatorio[[#This Row],[Número]],Relatório_CTE!A:A,Relatório_CTE!H:H,"Sem CTE")," ")</f>
        <v>45917</v>
      </c>
      <c r="T41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45935</v>
      </c>
      <c r="U41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411" spans="1:21" x14ac:dyDescent="0.25">
      <c r="A411" t="s">
        <v>11</v>
      </c>
      <c r="B411" t="s">
        <v>12</v>
      </c>
      <c r="C411" t="s">
        <v>13</v>
      </c>
      <c r="D411">
        <v>508646</v>
      </c>
      <c r="E411" s="1">
        <v>45916</v>
      </c>
      <c r="F411">
        <v>13568.96</v>
      </c>
      <c r="G411" s="4" t="s">
        <v>471</v>
      </c>
      <c r="H411" t="s">
        <v>472</v>
      </c>
      <c r="I411" t="s">
        <v>473</v>
      </c>
      <c r="J411" s="1">
        <v>46890</v>
      </c>
      <c r="K411">
        <v>4</v>
      </c>
      <c r="L411" t="str">
        <f>_xlfn.XLOOKUP(relatorio[[#This Row],[Nome PJ Emitente]],De_Para!A:A,De_Para!C:C)</f>
        <v>3M</v>
      </c>
      <c r="M411" s="5" cm="1">
        <f t="array" aca="1" ref="M411" ca="1">IF(LEFT(G411&amp;"",1)="0",
IFERROR(
VALUE(MID(G411&amp;"",_xlfn.AGGREGATE(15,6,ROW(INDIRECT("1:"&amp;LEN(G411&amp;"")))/(MID(G411&amp;"",ROW(INDIRECT("1:"&amp;LEN(G411&amp;""))),1)&lt;&gt;"0"),1),999)),
MID(G411&amp;"",_xlfn.AGGREGATE(15,6,ROW(INDIRECT("1:"&amp;LEN(G411&amp;"")))/(MID(G411&amp;"",ROW(INDIRECT("1:"&amp;LEN(G411&amp;""))),1)&lt;&gt;"0"),1),999)
),
IFERROR(VALUE(G411),G411))</f>
        <v>707387807993</v>
      </c>
      <c r="N411" t="str">
        <f>TEXT(relatorio[[#This Row],[Data Emissão]],"mmm")</f>
        <v>set</v>
      </c>
      <c r="O411" t="str">
        <f>_xlfn.XLOOKUP(relatorio[[#This Row],[Número]],relatorio_Entrada_NF!A:A,relatorio_Entrada_NF!A:A,"Pendente")</f>
        <v>Pendente</v>
      </c>
      <c r="P411" t="str">
        <f>_xlfn.XLOOKUP(relatorio[[#This Row],[Nome PJ Emitente]],Material!A:A,Material!B:B,"Medicamento")</f>
        <v>Material</v>
      </c>
      <c r="Q411">
        <f>IF(relatorio[[#This Row],[Natureza]]="Medicamento",_xlfn.XLOOKUP(relatorio[[#This Row],[EAN]],CadastroProd!U:U,CadastroProd!A:A," "),_xlfn.XLOOKUP(relatorio[[#This Row],['[Item'] Código]],CadastroProd!X:X,CadastroProd!A:A," "))</f>
        <v>2219</v>
      </c>
      <c r="R411">
        <f>IF(O411="Pendente",_xlfn.XLOOKUP(relatorio[[#This Row],[Número]],Relatório_CTE!A:A,Relatório_CTE!B:B,"Sem CTE")," ")</f>
        <v>170183</v>
      </c>
      <c r="S411" s="1">
        <f>IF(relatorio[[#This Row],[NFs Entrada - Winthor]]="Pendente",_xlfn.XLOOKUP(relatorio[[#This Row],[Número]],Relatório_CTE!A:A,Relatório_CTE!H:H,"Sem CTE")," ")</f>
        <v>45917</v>
      </c>
      <c r="T41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45917</v>
      </c>
      <c r="U41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45917</v>
      </c>
    </row>
    <row r="412" spans="1:21" x14ac:dyDescent="0.25">
      <c r="A412" t="s">
        <v>11</v>
      </c>
      <c r="B412" t="s">
        <v>12</v>
      </c>
      <c r="C412" t="s">
        <v>13</v>
      </c>
      <c r="D412">
        <v>508647</v>
      </c>
      <c r="E412" s="1">
        <v>45916</v>
      </c>
      <c r="F412">
        <v>1928.88</v>
      </c>
      <c r="G412" s="4" t="s">
        <v>352</v>
      </c>
      <c r="H412" t="s">
        <v>353</v>
      </c>
      <c r="I412" t="s">
        <v>354</v>
      </c>
      <c r="J412" s="1">
        <v>46494</v>
      </c>
      <c r="K412">
        <v>80</v>
      </c>
      <c r="L412" t="str">
        <f>_xlfn.XLOOKUP(relatorio[[#This Row],[Nome PJ Emitente]],De_Para!A:A,De_Para!C:C)</f>
        <v>3M</v>
      </c>
      <c r="M412" s="5" cm="1">
        <f t="array" aca="1" ref="M412" ca="1">IF(LEFT(G412&amp;"",1)="0",
IFERROR(
VALUE(MID(G412&amp;"",_xlfn.AGGREGATE(15,6,ROW(INDIRECT("1:"&amp;LEN(G412&amp;"")))/(MID(G412&amp;"",ROW(INDIRECT("1:"&amp;LEN(G412&amp;""))),1)&lt;&gt;"0"),1),999)),
MID(G412&amp;"",_xlfn.AGGREGATE(15,6,ROW(INDIRECT("1:"&amp;LEN(G412&amp;"")))/(MID(G412&amp;"",ROW(INDIRECT("1:"&amp;LEN(G412&amp;""))),1)&lt;&gt;"0"),1),999)
),
IFERROR(VALUE(G412),G412))</f>
        <v>7891040010738</v>
      </c>
      <c r="N412" t="str">
        <f>TEXT(relatorio[[#This Row],[Data Emissão]],"mmm")</f>
        <v>set</v>
      </c>
      <c r="O412">
        <f>_xlfn.XLOOKUP(relatorio[[#This Row],[Número]],relatorio_Entrada_NF!A:A,relatorio_Entrada_NF!A:A,"Pendente")</f>
        <v>508647</v>
      </c>
      <c r="P412" t="str">
        <f>_xlfn.XLOOKUP(relatorio[[#This Row],[Nome PJ Emitente]],Material!A:A,Material!B:B,"Medicamento")</f>
        <v>Material</v>
      </c>
      <c r="Q412">
        <f>IF(relatorio[[#This Row],[Natureza]]="Medicamento",_xlfn.XLOOKUP(relatorio[[#This Row],[EAN]],CadastroProd!U:U,CadastroProd!A:A," "),_xlfn.XLOOKUP(relatorio[[#This Row],['[Item'] Código]],CadastroProd!X:X,CadastroProd!A:A," "))</f>
        <v>2174</v>
      </c>
      <c r="R412" t="str">
        <f>IF(O412="Pendente",_xlfn.XLOOKUP(relatorio[[#This Row],[Número]],Relatório_CTE!A:A,Relatório_CTE!B:B,"Sem CTE")," ")</f>
        <v xml:space="preserve"> </v>
      </c>
      <c r="S412" s="1" t="str">
        <f>IF(relatorio[[#This Row],[NFs Entrada - Winthor]]="Pendente",_xlfn.XLOOKUP(relatorio[[#This Row],[Número]],Relatório_CTE!A:A,Relatório_CTE!H:H,"Sem CTE")," ")</f>
        <v xml:space="preserve"> </v>
      </c>
      <c r="T41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1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13" spans="1:21" x14ac:dyDescent="0.25">
      <c r="A413" t="s">
        <v>11</v>
      </c>
      <c r="B413" t="s">
        <v>12</v>
      </c>
      <c r="C413" t="s">
        <v>13</v>
      </c>
      <c r="D413">
        <v>508647</v>
      </c>
      <c r="E413" s="1">
        <v>45916</v>
      </c>
      <c r="F413">
        <v>1928.88</v>
      </c>
      <c r="G413" s="4" t="s">
        <v>360</v>
      </c>
      <c r="H413" t="s">
        <v>361</v>
      </c>
      <c r="I413" t="s">
        <v>362</v>
      </c>
      <c r="J413" s="1">
        <v>46775</v>
      </c>
      <c r="K413">
        <v>200</v>
      </c>
      <c r="L413" t="str">
        <f>_xlfn.XLOOKUP(relatorio[[#This Row],[Nome PJ Emitente]],De_Para!A:A,De_Para!C:C)</f>
        <v>3M</v>
      </c>
      <c r="M413" s="5" cm="1">
        <f t="array" aca="1" ref="M413" ca="1">IF(LEFT(G413&amp;"",1)="0",
IFERROR(
VALUE(MID(G413&amp;"",_xlfn.AGGREGATE(15,6,ROW(INDIRECT("1:"&amp;LEN(G413&amp;"")))/(MID(G413&amp;"",ROW(INDIRECT("1:"&amp;LEN(G413&amp;""))),1)&lt;&gt;"0"),1),999)),
MID(G413&amp;"",_xlfn.AGGREGATE(15,6,ROW(INDIRECT("1:"&amp;LEN(G413&amp;"")))/(MID(G413&amp;"",ROW(INDIRECT("1:"&amp;LEN(G413&amp;""))),1)&lt;&gt;"0"),1),999)
),
IFERROR(VALUE(G413),G413))</f>
        <v>7891040086870</v>
      </c>
      <c r="N413" t="str">
        <f>TEXT(relatorio[[#This Row],[Data Emissão]],"mmm")</f>
        <v>set</v>
      </c>
      <c r="O413">
        <f>_xlfn.XLOOKUP(relatorio[[#This Row],[Número]],relatorio_Entrada_NF!A:A,relatorio_Entrada_NF!A:A,"Pendente")</f>
        <v>508647</v>
      </c>
      <c r="P413" t="str">
        <f>_xlfn.XLOOKUP(relatorio[[#This Row],[Nome PJ Emitente]],Material!A:A,Material!B:B,"Medicamento")</f>
        <v>Material</v>
      </c>
      <c r="Q413">
        <f>IF(relatorio[[#This Row],[Natureza]]="Medicamento",_xlfn.XLOOKUP(relatorio[[#This Row],[EAN]],CadastroProd!U:U,CadastroProd!A:A," "),_xlfn.XLOOKUP(relatorio[[#This Row],['[Item'] Código]],CadastroProd!X:X,CadastroProd!A:A," "))</f>
        <v>2380</v>
      </c>
      <c r="R413" t="str">
        <f>IF(O413="Pendente",_xlfn.XLOOKUP(relatorio[[#This Row],[Número]],Relatório_CTE!A:A,Relatório_CTE!B:B,"Sem CTE")," ")</f>
        <v xml:space="preserve"> </v>
      </c>
      <c r="S413" s="1" t="str">
        <f>IF(relatorio[[#This Row],[NFs Entrada - Winthor]]="Pendente",_xlfn.XLOOKUP(relatorio[[#This Row],[Número]],Relatório_CTE!A:A,Relatório_CTE!H:H,"Sem CTE")," ")</f>
        <v xml:space="preserve"> </v>
      </c>
      <c r="T41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1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14" spans="1:21" x14ac:dyDescent="0.25">
      <c r="A414" t="s">
        <v>11</v>
      </c>
      <c r="B414" t="s">
        <v>12</v>
      </c>
      <c r="C414" t="s">
        <v>13</v>
      </c>
      <c r="D414">
        <v>508648</v>
      </c>
      <c r="E414" s="1">
        <v>45916</v>
      </c>
      <c r="F414">
        <v>7992.01</v>
      </c>
      <c r="G414" s="4" t="s">
        <v>374</v>
      </c>
      <c r="H414" t="s">
        <v>375</v>
      </c>
      <c r="I414" t="s">
        <v>376</v>
      </c>
      <c r="J414" s="1">
        <v>46134</v>
      </c>
      <c r="K414">
        <v>20</v>
      </c>
      <c r="L414" t="str">
        <f>_xlfn.XLOOKUP(relatorio[[#This Row],[Nome PJ Emitente]],De_Para!A:A,De_Para!C:C)</f>
        <v>3M</v>
      </c>
      <c r="M414" s="5" cm="1">
        <f t="array" aca="1" ref="M414" ca="1">IF(LEFT(G414&amp;"",1)="0",
IFERROR(
VALUE(MID(G414&amp;"",_xlfn.AGGREGATE(15,6,ROW(INDIRECT("1:"&amp;LEN(G414&amp;"")))/(MID(G414&amp;"",ROW(INDIRECT("1:"&amp;LEN(G414&amp;""))),1)&lt;&gt;"0"),1),999)),
MID(G414&amp;"",_xlfn.AGGREGATE(15,6,ROW(INDIRECT("1:"&amp;LEN(G414&amp;"")))/(MID(G414&amp;"",ROW(INDIRECT("1:"&amp;LEN(G414&amp;""))),1)&lt;&gt;"0"),1),999)
),
IFERROR(VALUE(G414),G414))</f>
        <v>7891040146468</v>
      </c>
      <c r="N414" t="str">
        <f>TEXT(relatorio[[#This Row],[Data Emissão]],"mmm")</f>
        <v>set</v>
      </c>
      <c r="O414" t="str">
        <f>_xlfn.XLOOKUP(relatorio[[#This Row],[Número]],relatorio_Entrada_NF!A:A,relatorio_Entrada_NF!A:A,"Pendente")</f>
        <v>Pendente</v>
      </c>
      <c r="P414" t="str">
        <f>_xlfn.XLOOKUP(relatorio[[#This Row],[Nome PJ Emitente]],Material!A:A,Material!B:B,"Medicamento")</f>
        <v>Material</v>
      </c>
      <c r="Q414">
        <f>IF(relatorio[[#This Row],[Natureza]]="Medicamento",_xlfn.XLOOKUP(relatorio[[#This Row],[EAN]],CadastroProd!U:U,CadastroProd!A:A," "),_xlfn.XLOOKUP(relatorio[[#This Row],['[Item'] Código]],CadastroProd!X:X,CadastroProd!A:A," "))</f>
        <v>2373</v>
      </c>
      <c r="R414">
        <f>IF(O414="Pendente",_xlfn.XLOOKUP(relatorio[[#This Row],[Número]],Relatório_CTE!A:A,Relatório_CTE!B:B,"Sem CTE")," ")</f>
        <v>170183</v>
      </c>
      <c r="S414" s="1">
        <f>IF(relatorio[[#This Row],[NFs Entrada - Winthor]]="Pendente",_xlfn.XLOOKUP(relatorio[[#This Row],[Número]],Relatório_CTE!A:A,Relatório_CTE!H:H,"Sem CTE")," ")</f>
        <v>45917</v>
      </c>
      <c r="T414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414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415" spans="1:21" x14ac:dyDescent="0.25">
      <c r="A415" t="s">
        <v>11</v>
      </c>
      <c r="B415" t="s">
        <v>12</v>
      </c>
      <c r="C415" t="s">
        <v>13</v>
      </c>
      <c r="D415">
        <v>508648</v>
      </c>
      <c r="E415" s="1">
        <v>45916</v>
      </c>
      <c r="F415">
        <v>7992.01</v>
      </c>
      <c r="G415" s="4" t="s">
        <v>474</v>
      </c>
      <c r="H415" t="s">
        <v>475</v>
      </c>
      <c r="I415" t="s">
        <v>476</v>
      </c>
      <c r="J415" s="1">
        <v>46591</v>
      </c>
      <c r="K415">
        <v>20</v>
      </c>
      <c r="L415" t="str">
        <f>_xlfn.XLOOKUP(relatorio[[#This Row],[Nome PJ Emitente]],De_Para!A:A,De_Para!C:C)</f>
        <v>3M</v>
      </c>
      <c r="M415" s="5" cm="1">
        <f t="array" aca="1" ref="M415" ca="1">IF(LEFT(G415&amp;"",1)="0",
IFERROR(
VALUE(MID(G415&amp;"",_xlfn.AGGREGATE(15,6,ROW(INDIRECT("1:"&amp;LEN(G415&amp;"")))/(MID(G415&amp;"",ROW(INDIRECT("1:"&amp;LEN(G415&amp;""))),1)&lt;&gt;"0"),1),999)),
MID(G415&amp;"",_xlfn.AGGREGATE(15,6,ROW(INDIRECT("1:"&amp;LEN(G415&amp;"")))/(MID(G415&amp;"",ROW(INDIRECT("1:"&amp;LEN(G415&amp;""))),1)&lt;&gt;"0"),1),999)
),
IFERROR(VALUE(G415),G415))</f>
        <v>7891040203857</v>
      </c>
      <c r="N415" t="str">
        <f>TEXT(relatorio[[#This Row],[Data Emissão]],"mmm")</f>
        <v>set</v>
      </c>
      <c r="O415" t="str">
        <f>_xlfn.XLOOKUP(relatorio[[#This Row],[Número]],relatorio_Entrada_NF!A:A,relatorio_Entrada_NF!A:A,"Pendente")</f>
        <v>Pendente</v>
      </c>
      <c r="P415" t="str">
        <f>_xlfn.XLOOKUP(relatorio[[#This Row],[Nome PJ Emitente]],Material!A:A,Material!B:B,"Medicamento")</f>
        <v>Material</v>
      </c>
      <c r="Q415">
        <f>IF(relatorio[[#This Row],[Natureza]]="Medicamento",_xlfn.XLOOKUP(relatorio[[#This Row],[EAN]],CadastroProd!U:U,CadastroProd!A:A," "),_xlfn.XLOOKUP(relatorio[[#This Row],['[Item'] Código]],CadastroProd!X:X,CadastroProd!A:A," "))</f>
        <v>2366</v>
      </c>
      <c r="R415">
        <f>IF(O415="Pendente",_xlfn.XLOOKUP(relatorio[[#This Row],[Número]],Relatório_CTE!A:A,Relatório_CTE!B:B,"Sem CTE")," ")</f>
        <v>170183</v>
      </c>
      <c r="S415" s="1">
        <f>IF(relatorio[[#This Row],[NFs Entrada - Winthor]]="Pendente",_xlfn.XLOOKUP(relatorio[[#This Row],[Número]],Relatório_CTE!A:A,Relatório_CTE!H:H,"Sem CTE")," ")</f>
        <v>45917</v>
      </c>
      <c r="T41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45938</v>
      </c>
      <c r="U41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45938</v>
      </c>
    </row>
    <row r="416" spans="1:21" x14ac:dyDescent="0.25">
      <c r="A416" t="s">
        <v>11</v>
      </c>
      <c r="B416" t="s">
        <v>12</v>
      </c>
      <c r="C416" t="s">
        <v>13</v>
      </c>
      <c r="D416">
        <v>508648</v>
      </c>
      <c r="E416" s="1">
        <v>45916</v>
      </c>
      <c r="F416">
        <v>7992.01</v>
      </c>
      <c r="G416" s="4" t="s">
        <v>379</v>
      </c>
      <c r="H416" t="s">
        <v>380</v>
      </c>
      <c r="I416" t="s">
        <v>381</v>
      </c>
      <c r="J416" s="1">
        <v>46431</v>
      </c>
      <c r="K416">
        <v>12</v>
      </c>
      <c r="L416" t="str">
        <f>_xlfn.XLOOKUP(relatorio[[#This Row],[Nome PJ Emitente]],De_Para!A:A,De_Para!C:C)</f>
        <v>3M</v>
      </c>
      <c r="M416" s="5" cm="1">
        <f t="array" aca="1" ref="M416" ca="1">IF(LEFT(G416&amp;"",1)="0",
IFERROR(
VALUE(MID(G416&amp;"",_xlfn.AGGREGATE(15,6,ROW(INDIRECT("1:"&amp;LEN(G416&amp;"")))/(MID(G416&amp;"",ROW(INDIRECT("1:"&amp;LEN(G416&amp;""))),1)&lt;&gt;"0"),1),999)),
MID(G416&amp;"",_xlfn.AGGREGATE(15,6,ROW(INDIRECT("1:"&amp;LEN(G416&amp;"")))/(MID(G416&amp;"",ROW(INDIRECT("1:"&amp;LEN(G416&amp;""))),1)&lt;&gt;"0"),1),999)
),
IFERROR(VALUE(G416),G416))</f>
        <v>7891040241293</v>
      </c>
      <c r="N416" t="str">
        <f>TEXT(relatorio[[#This Row],[Data Emissão]],"mmm")</f>
        <v>set</v>
      </c>
      <c r="O416" t="str">
        <f>_xlfn.XLOOKUP(relatorio[[#This Row],[Número]],relatorio_Entrada_NF!A:A,relatorio_Entrada_NF!A:A,"Pendente")</f>
        <v>Pendente</v>
      </c>
      <c r="P416" t="str">
        <f>_xlfn.XLOOKUP(relatorio[[#This Row],[Nome PJ Emitente]],Material!A:A,Material!B:B,"Medicamento")</f>
        <v>Material</v>
      </c>
      <c r="Q416">
        <f>IF(relatorio[[#This Row],[Natureza]]="Medicamento",_xlfn.XLOOKUP(relatorio[[#This Row],[EAN]],CadastroProd!U:U,CadastroProd!A:A," "),_xlfn.XLOOKUP(relatorio[[#This Row],['[Item'] Código]],CadastroProd!X:X,CadastroProd!A:A," "))</f>
        <v>2240</v>
      </c>
      <c r="R416">
        <f>IF(O416="Pendente",_xlfn.XLOOKUP(relatorio[[#This Row],[Número]],Relatório_CTE!A:A,Relatório_CTE!B:B,"Sem CTE")," ")</f>
        <v>170183</v>
      </c>
      <c r="S416" s="1">
        <f>IF(relatorio[[#This Row],[NFs Entrada - Winthor]]="Pendente",_xlfn.XLOOKUP(relatorio[[#This Row],[Número]],Relatório_CTE!A:A,Relatório_CTE!H:H,"Sem CTE")," ")</f>
        <v>45917</v>
      </c>
      <c r="T41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41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417" spans="1:21" x14ac:dyDescent="0.25">
      <c r="A417" t="s">
        <v>11</v>
      </c>
      <c r="B417" t="s">
        <v>12</v>
      </c>
      <c r="C417" t="s">
        <v>13</v>
      </c>
      <c r="D417">
        <v>508648</v>
      </c>
      <c r="E417" s="1">
        <v>45916</v>
      </c>
      <c r="F417">
        <v>7992.01</v>
      </c>
      <c r="G417" s="4" t="s">
        <v>417</v>
      </c>
      <c r="H417" t="s">
        <v>418</v>
      </c>
      <c r="I417" t="s">
        <v>419</v>
      </c>
      <c r="J417" s="1">
        <v>46964</v>
      </c>
      <c r="K417">
        <v>48</v>
      </c>
      <c r="L417" t="str">
        <f>_xlfn.XLOOKUP(relatorio[[#This Row],[Nome PJ Emitente]],De_Para!A:A,De_Para!C:C)</f>
        <v>3M</v>
      </c>
      <c r="M417" s="5" cm="1">
        <f t="array" aca="1" ref="M417" ca="1">IF(LEFT(G417&amp;"",1)="0",
IFERROR(
VALUE(MID(G417&amp;"",_xlfn.AGGREGATE(15,6,ROW(INDIRECT("1:"&amp;LEN(G417&amp;"")))/(MID(G417&amp;"",ROW(INDIRECT("1:"&amp;LEN(G417&amp;""))),1)&lt;&gt;"0"),1),999)),
MID(G417&amp;"",_xlfn.AGGREGATE(15,6,ROW(INDIRECT("1:"&amp;LEN(G417&amp;"")))/(MID(G417&amp;"",ROW(INDIRECT("1:"&amp;LEN(G417&amp;""))),1)&lt;&gt;"0"),1),999)
),
IFERROR(VALUE(G417),G417))</f>
        <v>7891040350056</v>
      </c>
      <c r="N417" t="str">
        <f>TEXT(relatorio[[#This Row],[Data Emissão]],"mmm")</f>
        <v>set</v>
      </c>
      <c r="O417" t="str">
        <f>_xlfn.XLOOKUP(relatorio[[#This Row],[Número]],relatorio_Entrada_NF!A:A,relatorio_Entrada_NF!A:A,"Pendente")</f>
        <v>Pendente</v>
      </c>
      <c r="P417" t="str">
        <f>_xlfn.XLOOKUP(relatorio[[#This Row],[Nome PJ Emitente]],Material!A:A,Material!B:B,"Medicamento")</f>
        <v>Material</v>
      </c>
      <c r="Q417">
        <f>IF(relatorio[[#This Row],[Natureza]]="Medicamento",_xlfn.XLOOKUP(relatorio[[#This Row],[EAN]],CadastroProd!U:U,CadastroProd!A:A," "),_xlfn.XLOOKUP(relatorio[[#This Row],['[Item'] Código]],CadastroProd!X:X,CadastroProd!A:A," "))</f>
        <v>2956</v>
      </c>
      <c r="R417">
        <f>IF(O417="Pendente",_xlfn.XLOOKUP(relatorio[[#This Row],[Número]],Relatório_CTE!A:A,Relatório_CTE!B:B,"Sem CTE")," ")</f>
        <v>170183</v>
      </c>
      <c r="S417" s="1">
        <f>IF(relatorio[[#This Row],[NFs Entrada - Winthor]]="Pendente",_xlfn.XLOOKUP(relatorio[[#This Row],[Número]],Relatório_CTE!A:A,Relatório_CTE!H:H,"Sem CTE")," ")</f>
        <v>45917</v>
      </c>
      <c r="T41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41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418" spans="1:21" x14ac:dyDescent="0.25">
      <c r="A418" t="s">
        <v>11</v>
      </c>
      <c r="B418" t="s">
        <v>12</v>
      </c>
      <c r="C418" t="s">
        <v>13</v>
      </c>
      <c r="D418">
        <v>508648</v>
      </c>
      <c r="E418" s="1">
        <v>45916</v>
      </c>
      <c r="F418">
        <v>7992.01</v>
      </c>
      <c r="G418" s="4" t="s">
        <v>159</v>
      </c>
      <c r="H418" t="s">
        <v>160</v>
      </c>
      <c r="I418" t="s">
        <v>161</v>
      </c>
      <c r="J418" s="1">
        <v>46910</v>
      </c>
      <c r="K418">
        <v>24</v>
      </c>
      <c r="L418" t="str">
        <f>_xlfn.XLOOKUP(relatorio[[#This Row],[Nome PJ Emitente]],De_Para!A:A,De_Para!C:C)</f>
        <v>3M</v>
      </c>
      <c r="M418" s="5" cm="1">
        <f t="array" aca="1" ref="M418" ca="1">IF(LEFT(G418&amp;"",1)="0",
IFERROR(
VALUE(MID(G418&amp;"",_xlfn.AGGREGATE(15,6,ROW(INDIRECT("1:"&amp;LEN(G418&amp;"")))/(MID(G418&amp;"",ROW(INDIRECT("1:"&amp;LEN(G418&amp;""))),1)&lt;&gt;"0"),1),999)),
MID(G418&amp;"",_xlfn.AGGREGATE(15,6,ROW(INDIRECT("1:"&amp;LEN(G418&amp;"")))/(MID(G418&amp;"",ROW(INDIRECT("1:"&amp;LEN(G418&amp;""))),1)&lt;&gt;"0"),1),999)
),
IFERROR(VALUE(G418),G418))</f>
        <v>7891040350049</v>
      </c>
      <c r="N418" t="str">
        <f>TEXT(relatorio[[#This Row],[Data Emissão]],"mmm")</f>
        <v>set</v>
      </c>
      <c r="O418" t="str">
        <f>_xlfn.XLOOKUP(relatorio[[#This Row],[Número]],relatorio_Entrada_NF!A:A,relatorio_Entrada_NF!A:A,"Pendente")</f>
        <v>Pendente</v>
      </c>
      <c r="P418" t="str">
        <f>_xlfn.XLOOKUP(relatorio[[#This Row],[Nome PJ Emitente]],Material!A:A,Material!B:B,"Medicamento")</f>
        <v>Material</v>
      </c>
      <c r="Q418">
        <f>IF(relatorio[[#This Row],[Natureza]]="Medicamento",_xlfn.XLOOKUP(relatorio[[#This Row],[EAN]],CadastroProd!U:U,CadastroProd!A:A," "),_xlfn.XLOOKUP(relatorio[[#This Row],['[Item'] Código]],CadastroProd!X:X,CadastroProd!A:A," "))</f>
        <v>2957</v>
      </c>
      <c r="R418">
        <f>IF(O418="Pendente",_xlfn.XLOOKUP(relatorio[[#This Row],[Número]],Relatório_CTE!A:A,Relatório_CTE!B:B,"Sem CTE")," ")</f>
        <v>170183</v>
      </c>
      <c r="S418" s="1">
        <f>IF(relatorio[[#This Row],[NFs Entrada - Winthor]]="Pendente",_xlfn.XLOOKUP(relatorio[[#This Row],[Número]],Relatório_CTE!A:A,Relatório_CTE!H:H,"Sem CTE")," ")</f>
        <v>45917</v>
      </c>
      <c r="T41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41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419" spans="1:21" x14ac:dyDescent="0.25">
      <c r="A419" t="s">
        <v>11</v>
      </c>
      <c r="B419" t="s">
        <v>12</v>
      </c>
      <c r="C419" t="s">
        <v>13</v>
      </c>
      <c r="D419">
        <v>508648</v>
      </c>
      <c r="E419" s="1">
        <v>45916</v>
      </c>
      <c r="F419">
        <v>7992.01</v>
      </c>
      <c r="G419" s="4" t="s">
        <v>428</v>
      </c>
      <c r="H419" t="s">
        <v>429</v>
      </c>
      <c r="I419" t="s">
        <v>430</v>
      </c>
      <c r="J419" s="1">
        <v>46488</v>
      </c>
      <c r="K419">
        <v>4</v>
      </c>
      <c r="L419" t="str">
        <f>_xlfn.XLOOKUP(relatorio[[#This Row],[Nome PJ Emitente]],De_Para!A:A,De_Para!C:C)</f>
        <v>3M</v>
      </c>
      <c r="M419" s="5" cm="1">
        <f t="array" aca="1" ref="M419" ca="1">IF(LEFT(G419&amp;"",1)="0",
IFERROR(
VALUE(MID(G419&amp;"",_xlfn.AGGREGATE(15,6,ROW(INDIRECT("1:"&amp;LEN(G419&amp;"")))/(MID(G419&amp;"",ROW(INDIRECT("1:"&amp;LEN(G419&amp;""))),1)&lt;&gt;"0"),1),999)),
MID(G419&amp;"",_xlfn.AGGREGATE(15,6,ROW(INDIRECT("1:"&amp;LEN(G419&amp;"")))/(MID(G419&amp;"",ROW(INDIRECT("1:"&amp;LEN(G419&amp;""))),1)&lt;&gt;"0"),1),999)
),
IFERROR(VALUE(G419),G419))</f>
        <v>30707387802241</v>
      </c>
      <c r="N419" t="str">
        <f>TEXT(relatorio[[#This Row],[Data Emissão]],"mmm")</f>
        <v>set</v>
      </c>
      <c r="O419" t="str">
        <f>_xlfn.XLOOKUP(relatorio[[#This Row],[Número]],relatorio_Entrada_NF!A:A,relatorio_Entrada_NF!A:A,"Pendente")</f>
        <v>Pendente</v>
      </c>
      <c r="P419" t="str">
        <f>_xlfn.XLOOKUP(relatorio[[#This Row],[Nome PJ Emitente]],Material!A:A,Material!B:B,"Medicamento")</f>
        <v>Material</v>
      </c>
      <c r="Q419">
        <f>IF(relatorio[[#This Row],[Natureza]]="Medicamento",_xlfn.XLOOKUP(relatorio[[#This Row],[EAN]],CadastroProd!U:U,CadastroProd!A:A," "),_xlfn.XLOOKUP(relatorio[[#This Row],['[Item'] Código]],CadastroProd!X:X,CadastroProd!A:A," "))</f>
        <v>3551</v>
      </c>
      <c r="R419">
        <f>IF(O419="Pendente",_xlfn.XLOOKUP(relatorio[[#This Row],[Número]],Relatório_CTE!A:A,Relatório_CTE!B:B,"Sem CTE")," ")</f>
        <v>170183</v>
      </c>
      <c r="S419" s="1">
        <f>IF(relatorio[[#This Row],[NFs Entrada - Winthor]]="Pendente",_xlfn.XLOOKUP(relatorio[[#This Row],[Número]],Relatório_CTE!A:A,Relatório_CTE!H:H,"Sem CTE")," ")</f>
        <v>45917</v>
      </c>
      <c r="T41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45917</v>
      </c>
      <c r="U41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45917</v>
      </c>
    </row>
    <row r="420" spans="1:21" x14ac:dyDescent="0.25">
      <c r="A420" t="s">
        <v>11</v>
      </c>
      <c r="B420" t="s">
        <v>12</v>
      </c>
      <c r="C420" t="s">
        <v>13</v>
      </c>
      <c r="D420">
        <v>508648</v>
      </c>
      <c r="E420" s="1">
        <v>45916</v>
      </c>
      <c r="F420">
        <v>7992.01</v>
      </c>
      <c r="G420" s="4" t="s">
        <v>343</v>
      </c>
      <c r="H420" t="s">
        <v>344</v>
      </c>
      <c r="I420" t="s">
        <v>345</v>
      </c>
      <c r="J420" s="1">
        <v>46922</v>
      </c>
      <c r="K420">
        <v>4</v>
      </c>
      <c r="L420" t="str">
        <f>_xlfn.XLOOKUP(relatorio[[#This Row],[Nome PJ Emitente]],De_Para!A:A,De_Para!C:C)</f>
        <v>3M</v>
      </c>
      <c r="M420" s="5" cm="1">
        <f t="array" aca="1" ref="M420" ca="1">IF(LEFT(G420&amp;"",1)="0",
IFERROR(
VALUE(MID(G420&amp;"",_xlfn.AGGREGATE(15,6,ROW(INDIRECT("1:"&amp;LEN(G420&amp;"")))/(MID(G420&amp;"",ROW(INDIRECT("1:"&amp;LEN(G420&amp;""))),1)&lt;&gt;"0"),1),999)),
MID(G420&amp;"",_xlfn.AGGREGATE(15,6,ROW(INDIRECT("1:"&amp;LEN(G420&amp;"")))/(MID(G420&amp;"",ROW(INDIRECT("1:"&amp;LEN(G420&amp;""))),1)&lt;&gt;"0"),1),999)
),
IFERROR(VALUE(G420),G420))</f>
        <v>7891040357789</v>
      </c>
      <c r="N420" t="str">
        <f>TEXT(relatorio[[#This Row],[Data Emissão]],"mmm")</f>
        <v>set</v>
      </c>
      <c r="O420" t="str">
        <f>_xlfn.XLOOKUP(relatorio[[#This Row],[Número]],relatorio_Entrada_NF!A:A,relatorio_Entrada_NF!A:A,"Pendente")</f>
        <v>Pendente</v>
      </c>
      <c r="P420" t="str">
        <f>_xlfn.XLOOKUP(relatorio[[#This Row],[Nome PJ Emitente]],Material!A:A,Material!B:B,"Medicamento")</f>
        <v>Material</v>
      </c>
      <c r="Q420">
        <f>IF(relatorio[[#This Row],[Natureza]]="Medicamento",_xlfn.XLOOKUP(relatorio[[#This Row],[EAN]],CadastroProd!U:U,CadastroProd!A:A," "),_xlfn.XLOOKUP(relatorio[[#This Row],['[Item'] Código]],CadastroProd!X:X,CadastroProd!A:A," "))</f>
        <v>3547</v>
      </c>
      <c r="R420">
        <f>IF(O420="Pendente",_xlfn.XLOOKUP(relatorio[[#This Row],[Número]],Relatório_CTE!A:A,Relatório_CTE!B:B,"Sem CTE")," ")</f>
        <v>170183</v>
      </c>
      <c r="S420" s="1">
        <f>IF(relatorio[[#This Row],[NFs Entrada - Winthor]]="Pendente",_xlfn.XLOOKUP(relatorio[[#This Row],[Número]],Relatório_CTE!A:A,Relatório_CTE!H:H,"Sem CTE")," ")</f>
        <v>45917</v>
      </c>
      <c r="T42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45917</v>
      </c>
      <c r="U42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45917</v>
      </c>
    </row>
    <row r="421" spans="1:21" x14ac:dyDescent="0.25">
      <c r="A421" t="s">
        <v>11</v>
      </c>
      <c r="B421" t="s">
        <v>12</v>
      </c>
      <c r="C421" t="s">
        <v>13</v>
      </c>
      <c r="D421">
        <v>508649</v>
      </c>
      <c r="E421" s="1">
        <v>45916</v>
      </c>
      <c r="F421">
        <v>2143.7199999999998</v>
      </c>
      <c r="G421" s="4" t="s">
        <v>343</v>
      </c>
      <c r="H421" t="s">
        <v>344</v>
      </c>
      <c r="I421" t="s">
        <v>345</v>
      </c>
      <c r="J421" s="1">
        <v>46922</v>
      </c>
      <c r="K421">
        <v>4</v>
      </c>
      <c r="L421" t="str">
        <f>_xlfn.XLOOKUP(relatorio[[#This Row],[Nome PJ Emitente]],De_Para!A:A,De_Para!C:C)</f>
        <v>3M</v>
      </c>
      <c r="M421" s="5" cm="1">
        <f t="array" aca="1" ref="M421" ca="1">IF(LEFT(G421&amp;"",1)="0",
IFERROR(
VALUE(MID(G421&amp;"",_xlfn.AGGREGATE(15,6,ROW(INDIRECT("1:"&amp;LEN(G421&amp;"")))/(MID(G421&amp;"",ROW(INDIRECT("1:"&amp;LEN(G421&amp;""))),1)&lt;&gt;"0"),1),999)),
MID(G421&amp;"",_xlfn.AGGREGATE(15,6,ROW(INDIRECT("1:"&amp;LEN(G421&amp;"")))/(MID(G421&amp;"",ROW(INDIRECT("1:"&amp;LEN(G421&amp;""))),1)&lt;&gt;"0"),1),999)
),
IFERROR(VALUE(G421),G421))</f>
        <v>7891040357789</v>
      </c>
      <c r="N421" t="str">
        <f>TEXT(relatorio[[#This Row],[Data Emissão]],"mmm")</f>
        <v>set</v>
      </c>
      <c r="O421">
        <f>_xlfn.XLOOKUP(relatorio[[#This Row],[Número]],relatorio_Entrada_NF!A:A,relatorio_Entrada_NF!A:A,"Pendente")</f>
        <v>508649</v>
      </c>
      <c r="P421" t="str">
        <f>_xlfn.XLOOKUP(relatorio[[#This Row],[Nome PJ Emitente]],Material!A:A,Material!B:B,"Medicamento")</f>
        <v>Material</v>
      </c>
      <c r="Q421">
        <f>IF(relatorio[[#This Row],[Natureza]]="Medicamento",_xlfn.XLOOKUP(relatorio[[#This Row],[EAN]],CadastroProd!U:U,CadastroProd!A:A," "),_xlfn.XLOOKUP(relatorio[[#This Row],['[Item'] Código]],CadastroProd!X:X,CadastroProd!A:A," "))</f>
        <v>3547</v>
      </c>
      <c r="R421" t="str">
        <f>IF(O421="Pendente",_xlfn.XLOOKUP(relatorio[[#This Row],[Número]],Relatório_CTE!A:A,Relatório_CTE!B:B,"Sem CTE")," ")</f>
        <v xml:space="preserve"> </v>
      </c>
      <c r="S421" s="1" t="str">
        <f>IF(relatorio[[#This Row],[NFs Entrada - Winthor]]="Pendente",_xlfn.XLOOKUP(relatorio[[#This Row],[Número]],Relatório_CTE!A:A,Relatório_CTE!H:H,"Sem CTE")," ")</f>
        <v xml:space="preserve"> </v>
      </c>
      <c r="T42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2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22" spans="1:21" x14ac:dyDescent="0.25">
      <c r="A422" t="s">
        <v>11</v>
      </c>
      <c r="B422" t="s">
        <v>12</v>
      </c>
      <c r="C422" t="s">
        <v>13</v>
      </c>
      <c r="D422">
        <v>508650</v>
      </c>
      <c r="E422" s="1">
        <v>45916</v>
      </c>
      <c r="F422">
        <v>4957.16</v>
      </c>
      <c r="G422" s="4" t="s">
        <v>352</v>
      </c>
      <c r="H422" t="s">
        <v>353</v>
      </c>
      <c r="I422" t="s">
        <v>354</v>
      </c>
      <c r="J422" s="1">
        <v>46494</v>
      </c>
      <c r="K422">
        <v>320</v>
      </c>
      <c r="L422" t="str">
        <f>_xlfn.XLOOKUP(relatorio[[#This Row],[Nome PJ Emitente]],De_Para!A:A,De_Para!C:C)</f>
        <v>3M</v>
      </c>
      <c r="M422" s="5" cm="1">
        <f t="array" aca="1" ref="M422" ca="1">IF(LEFT(G422&amp;"",1)="0",
IFERROR(
VALUE(MID(G422&amp;"",_xlfn.AGGREGATE(15,6,ROW(INDIRECT("1:"&amp;LEN(G422&amp;"")))/(MID(G422&amp;"",ROW(INDIRECT("1:"&amp;LEN(G422&amp;""))),1)&lt;&gt;"0"),1),999)),
MID(G422&amp;"",_xlfn.AGGREGATE(15,6,ROW(INDIRECT("1:"&amp;LEN(G422&amp;"")))/(MID(G422&amp;"",ROW(INDIRECT("1:"&amp;LEN(G422&amp;""))),1)&lt;&gt;"0"),1),999)
),
IFERROR(VALUE(G422),G422))</f>
        <v>7891040010738</v>
      </c>
      <c r="N422" t="str">
        <f>TEXT(relatorio[[#This Row],[Data Emissão]],"mmm")</f>
        <v>set</v>
      </c>
      <c r="O422">
        <f>_xlfn.XLOOKUP(relatorio[[#This Row],[Número]],relatorio_Entrada_NF!A:A,relatorio_Entrada_NF!A:A,"Pendente")</f>
        <v>508650</v>
      </c>
      <c r="P422" t="str">
        <f>_xlfn.XLOOKUP(relatorio[[#This Row],[Nome PJ Emitente]],Material!A:A,Material!B:B,"Medicamento")</f>
        <v>Material</v>
      </c>
      <c r="Q422">
        <f>IF(relatorio[[#This Row],[Natureza]]="Medicamento",_xlfn.XLOOKUP(relatorio[[#This Row],[EAN]],CadastroProd!U:U,CadastroProd!A:A," "),_xlfn.XLOOKUP(relatorio[[#This Row],['[Item'] Código]],CadastroProd!X:X,CadastroProd!A:A," "))</f>
        <v>2174</v>
      </c>
      <c r="R422" t="str">
        <f>IF(O422="Pendente",_xlfn.XLOOKUP(relatorio[[#This Row],[Número]],Relatório_CTE!A:A,Relatório_CTE!B:B,"Sem CTE")," ")</f>
        <v xml:space="preserve"> </v>
      </c>
      <c r="S422" s="1" t="str">
        <f>IF(relatorio[[#This Row],[NFs Entrada - Winthor]]="Pendente",_xlfn.XLOOKUP(relatorio[[#This Row],[Número]],Relatório_CTE!A:A,Relatório_CTE!H:H,"Sem CTE")," ")</f>
        <v xml:space="preserve"> </v>
      </c>
      <c r="T42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2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23" spans="1:21" x14ac:dyDescent="0.25">
      <c r="A423" t="s">
        <v>11</v>
      </c>
      <c r="B423" t="s">
        <v>12</v>
      </c>
      <c r="C423" t="s">
        <v>13</v>
      </c>
      <c r="D423">
        <v>508650</v>
      </c>
      <c r="E423" s="1">
        <v>45916</v>
      </c>
      <c r="F423">
        <v>4957.16</v>
      </c>
      <c r="G423" s="4" t="s">
        <v>355</v>
      </c>
      <c r="H423" t="s">
        <v>356</v>
      </c>
      <c r="I423" t="s">
        <v>357</v>
      </c>
      <c r="J423" s="1">
        <v>46572</v>
      </c>
      <c r="K423">
        <v>400</v>
      </c>
      <c r="L423" t="str">
        <f>_xlfn.XLOOKUP(relatorio[[#This Row],[Nome PJ Emitente]],De_Para!A:A,De_Para!C:C)</f>
        <v>3M</v>
      </c>
      <c r="M423" s="5" cm="1">
        <f t="array" aca="1" ref="M423" ca="1">IF(LEFT(G423&amp;"",1)="0",
IFERROR(
VALUE(MID(G423&amp;"",_xlfn.AGGREGATE(15,6,ROW(INDIRECT("1:"&amp;LEN(G423&amp;"")))/(MID(G423&amp;"",ROW(INDIRECT("1:"&amp;LEN(G423&amp;""))),1)&lt;&gt;"0"),1),999)),
MID(G423&amp;"",_xlfn.AGGREGATE(15,6,ROW(INDIRECT("1:"&amp;LEN(G423&amp;"")))/(MID(G423&amp;"",ROW(INDIRECT("1:"&amp;LEN(G423&amp;""))),1)&lt;&gt;"0"),1),999)
),
IFERROR(VALUE(G423),G423))</f>
        <v>7891040010745</v>
      </c>
      <c r="N423" t="str">
        <f>TEXT(relatorio[[#This Row],[Data Emissão]],"mmm")</f>
        <v>set</v>
      </c>
      <c r="O423">
        <f>_xlfn.XLOOKUP(relatorio[[#This Row],[Número]],relatorio_Entrada_NF!A:A,relatorio_Entrada_NF!A:A,"Pendente")</f>
        <v>508650</v>
      </c>
      <c r="P423" t="str">
        <f>_xlfn.XLOOKUP(relatorio[[#This Row],[Nome PJ Emitente]],Material!A:A,Material!B:B,"Medicamento")</f>
        <v>Material</v>
      </c>
      <c r="Q423">
        <f>IF(relatorio[[#This Row],[Natureza]]="Medicamento",_xlfn.XLOOKUP(relatorio[[#This Row],[EAN]],CadastroProd!U:U,CadastroProd!A:A," "),_xlfn.XLOOKUP(relatorio[[#This Row],['[Item'] Código]],CadastroProd!X:X,CadastroProd!A:A," "))</f>
        <v>2175</v>
      </c>
      <c r="R423" t="str">
        <f>IF(O423="Pendente",_xlfn.XLOOKUP(relatorio[[#This Row],[Número]],Relatório_CTE!A:A,Relatório_CTE!B:B,"Sem CTE")," ")</f>
        <v xml:space="preserve"> </v>
      </c>
      <c r="S423" s="1" t="str">
        <f>IF(relatorio[[#This Row],[NFs Entrada - Winthor]]="Pendente",_xlfn.XLOOKUP(relatorio[[#This Row],[Número]],Relatório_CTE!A:A,Relatório_CTE!H:H,"Sem CTE")," ")</f>
        <v xml:space="preserve"> </v>
      </c>
      <c r="T42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2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24" spans="1:21" x14ac:dyDescent="0.25">
      <c r="A424" t="s">
        <v>11</v>
      </c>
      <c r="B424" t="s">
        <v>12</v>
      </c>
      <c r="C424" t="s">
        <v>13</v>
      </c>
      <c r="D424">
        <v>508650</v>
      </c>
      <c r="E424" s="1">
        <v>45916</v>
      </c>
      <c r="F424">
        <v>4957.16</v>
      </c>
      <c r="G424" s="4" t="s">
        <v>122</v>
      </c>
      <c r="H424" t="s">
        <v>200</v>
      </c>
      <c r="I424" t="s">
        <v>201</v>
      </c>
      <c r="J424" s="1">
        <v>46936</v>
      </c>
      <c r="K424">
        <v>1</v>
      </c>
      <c r="L424" t="str">
        <f>_xlfn.XLOOKUP(relatorio[[#This Row],[Nome PJ Emitente]],De_Para!A:A,De_Para!C:C)</f>
        <v>3M</v>
      </c>
      <c r="M424" s="5" t="str" cm="1">
        <f t="array" aca="1" ref="M424" ca="1">IF(LEFT(G424&amp;"",1)="0",
IFERROR(
VALUE(MID(G424&amp;"",_xlfn.AGGREGATE(15,6,ROW(INDIRECT("1:"&amp;LEN(G424&amp;"")))/(MID(G424&amp;"",ROW(INDIRECT("1:"&amp;LEN(G424&amp;""))),1)&lt;&gt;"0"),1),999)),
MID(G424&amp;"",_xlfn.AGGREGATE(15,6,ROW(INDIRECT("1:"&amp;LEN(G424&amp;"")))/(MID(G424&amp;"",ROW(INDIRECT("1:"&amp;LEN(G424&amp;""))),1)&lt;&gt;"0"),1),999)
),
IFERROR(VALUE(G424),G424))</f>
        <v>SEM GTIN</v>
      </c>
      <c r="N424" t="str">
        <f>TEXT(relatorio[[#This Row],[Data Emissão]],"mmm")</f>
        <v>set</v>
      </c>
      <c r="O424">
        <f>_xlfn.XLOOKUP(relatorio[[#This Row],[Número]],relatorio_Entrada_NF!A:A,relatorio_Entrada_NF!A:A,"Pendente")</f>
        <v>508650</v>
      </c>
      <c r="P424" t="str">
        <f>_xlfn.XLOOKUP(relatorio[[#This Row],[Nome PJ Emitente]],Material!A:A,Material!B:B,"Medicamento")</f>
        <v>Material</v>
      </c>
      <c r="Q424">
        <f>IF(relatorio[[#This Row],[Natureza]]="Medicamento",_xlfn.XLOOKUP(relatorio[[#This Row],[EAN]],CadastroProd!U:U,CadastroProd!A:A," "),_xlfn.XLOOKUP(relatorio[[#This Row],['[Item'] Código]],CadastroProd!X:X,CadastroProd!A:A," "))</f>
        <v>2335</v>
      </c>
      <c r="R424" t="str">
        <f>IF(O424="Pendente",_xlfn.XLOOKUP(relatorio[[#This Row],[Número]],Relatório_CTE!A:A,Relatório_CTE!B:B,"Sem CTE")," ")</f>
        <v xml:space="preserve"> </v>
      </c>
      <c r="S424" s="1" t="str">
        <f>IF(relatorio[[#This Row],[NFs Entrada - Winthor]]="Pendente",_xlfn.XLOOKUP(relatorio[[#This Row],[Número]],Relatório_CTE!A:A,Relatório_CTE!H:H,"Sem CTE")," ")</f>
        <v xml:space="preserve"> </v>
      </c>
      <c r="T42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2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25" spans="1:21" x14ac:dyDescent="0.25">
      <c r="A425" t="s">
        <v>11</v>
      </c>
      <c r="B425" t="s">
        <v>12</v>
      </c>
      <c r="C425" t="s">
        <v>13</v>
      </c>
      <c r="D425">
        <v>508651</v>
      </c>
      <c r="E425" s="1">
        <v>45916</v>
      </c>
      <c r="F425">
        <v>28447.11</v>
      </c>
      <c r="G425" s="4" t="s">
        <v>122</v>
      </c>
      <c r="H425" t="s">
        <v>420</v>
      </c>
      <c r="I425" t="s">
        <v>421</v>
      </c>
      <c r="J425" s="1">
        <v>55676</v>
      </c>
      <c r="K425">
        <v>1</v>
      </c>
      <c r="L425" t="str">
        <f>_xlfn.XLOOKUP(relatorio[[#This Row],[Nome PJ Emitente]],De_Para!A:A,De_Para!C:C)</f>
        <v>3M</v>
      </c>
      <c r="M425" s="5" t="str" cm="1">
        <f t="array" aca="1" ref="M425" ca="1">IF(LEFT(G425&amp;"",1)="0",
IFERROR(
VALUE(MID(G425&amp;"",_xlfn.AGGREGATE(15,6,ROW(INDIRECT("1:"&amp;LEN(G425&amp;"")))/(MID(G425&amp;"",ROW(INDIRECT("1:"&amp;LEN(G425&amp;""))),1)&lt;&gt;"0"),1),999)),
MID(G425&amp;"",_xlfn.AGGREGATE(15,6,ROW(INDIRECT("1:"&amp;LEN(G425&amp;"")))/(MID(G425&amp;"",ROW(INDIRECT("1:"&amp;LEN(G425&amp;""))),1)&lt;&gt;"0"),1),999)
),
IFERROR(VALUE(G425),G425))</f>
        <v>SEM GTIN</v>
      </c>
      <c r="N425" t="str">
        <f>TEXT(relatorio[[#This Row],[Data Emissão]],"mmm")</f>
        <v>set</v>
      </c>
      <c r="O425" t="str">
        <f>_xlfn.XLOOKUP(relatorio[[#This Row],[Número]],relatorio_Entrada_NF!A:A,relatorio_Entrada_NF!A:A,"Pendente")</f>
        <v>Pendente</v>
      </c>
      <c r="P425" t="str">
        <f>_xlfn.XLOOKUP(relatorio[[#This Row],[Nome PJ Emitente]],Material!A:A,Material!B:B,"Medicamento")</f>
        <v>Material</v>
      </c>
      <c r="Q425">
        <f>IF(relatorio[[#This Row],[Natureza]]="Medicamento",_xlfn.XLOOKUP(relatorio[[#This Row],[EAN]],CadastroProd!U:U,CadastroProd!A:A," "),_xlfn.XLOOKUP(relatorio[[#This Row],['[Item'] Código]],CadastroProd!X:X,CadastroProd!A:A," "))</f>
        <v>2349</v>
      </c>
      <c r="R425">
        <f>IF(O425="Pendente",_xlfn.XLOOKUP(relatorio[[#This Row],[Número]],Relatório_CTE!A:A,Relatório_CTE!B:B,"Sem CTE")," ")</f>
        <v>170183</v>
      </c>
      <c r="S425" s="1">
        <f>IF(relatorio[[#This Row],[NFs Entrada - Winthor]]="Pendente",_xlfn.XLOOKUP(relatorio[[#This Row],[Número]],Relatório_CTE!A:A,Relatório_CTE!H:H,"Sem CTE")," ")</f>
        <v>45917</v>
      </c>
      <c r="T425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45924</v>
      </c>
      <c r="U425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45924</v>
      </c>
    </row>
    <row r="426" spans="1:21" x14ac:dyDescent="0.25">
      <c r="A426" t="s">
        <v>11</v>
      </c>
      <c r="B426" t="s">
        <v>12</v>
      </c>
      <c r="C426" t="s">
        <v>13</v>
      </c>
      <c r="D426">
        <v>508651</v>
      </c>
      <c r="E426" s="1">
        <v>45916</v>
      </c>
      <c r="F426">
        <v>28447.11</v>
      </c>
      <c r="G426" s="4" t="s">
        <v>374</v>
      </c>
      <c r="H426" t="s">
        <v>375</v>
      </c>
      <c r="I426" t="s">
        <v>376</v>
      </c>
      <c r="J426" s="1">
        <v>46134</v>
      </c>
      <c r="K426">
        <v>120</v>
      </c>
      <c r="L426" t="str">
        <f>_xlfn.XLOOKUP(relatorio[[#This Row],[Nome PJ Emitente]],De_Para!A:A,De_Para!C:C)</f>
        <v>3M</v>
      </c>
      <c r="M426" s="5" cm="1">
        <f t="array" aca="1" ref="M426" ca="1">IF(LEFT(G426&amp;"",1)="0",
IFERROR(
VALUE(MID(G426&amp;"",_xlfn.AGGREGATE(15,6,ROW(INDIRECT("1:"&amp;LEN(G426&amp;"")))/(MID(G426&amp;"",ROW(INDIRECT("1:"&amp;LEN(G426&amp;""))),1)&lt;&gt;"0"),1),999)),
MID(G426&amp;"",_xlfn.AGGREGATE(15,6,ROW(INDIRECT("1:"&amp;LEN(G426&amp;"")))/(MID(G426&amp;"",ROW(INDIRECT("1:"&amp;LEN(G426&amp;""))),1)&lt;&gt;"0"),1),999)
),
IFERROR(VALUE(G426),G426))</f>
        <v>7891040146468</v>
      </c>
      <c r="N426" t="str">
        <f>TEXT(relatorio[[#This Row],[Data Emissão]],"mmm")</f>
        <v>set</v>
      </c>
      <c r="O426" t="str">
        <f>_xlfn.XLOOKUP(relatorio[[#This Row],[Número]],relatorio_Entrada_NF!A:A,relatorio_Entrada_NF!A:A,"Pendente")</f>
        <v>Pendente</v>
      </c>
      <c r="P426" t="str">
        <f>_xlfn.XLOOKUP(relatorio[[#This Row],[Nome PJ Emitente]],Material!A:A,Material!B:B,"Medicamento")</f>
        <v>Material</v>
      </c>
      <c r="Q426">
        <f>IF(relatorio[[#This Row],[Natureza]]="Medicamento",_xlfn.XLOOKUP(relatorio[[#This Row],[EAN]],CadastroProd!U:U,CadastroProd!A:A," "),_xlfn.XLOOKUP(relatorio[[#This Row],['[Item'] Código]],CadastroProd!X:X,CadastroProd!A:A," "))</f>
        <v>2373</v>
      </c>
      <c r="R426">
        <f>IF(O426="Pendente",_xlfn.XLOOKUP(relatorio[[#This Row],[Número]],Relatório_CTE!A:A,Relatório_CTE!B:B,"Sem CTE")," ")</f>
        <v>170183</v>
      </c>
      <c r="S426" s="1">
        <f>IF(relatorio[[#This Row],[NFs Entrada - Winthor]]="Pendente",_xlfn.XLOOKUP(relatorio[[#This Row],[Número]],Relatório_CTE!A:A,Relatório_CTE!H:H,"Sem CTE")," ")</f>
        <v>45917</v>
      </c>
      <c r="T42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42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427" spans="1:21" x14ac:dyDescent="0.25">
      <c r="A427" t="s">
        <v>11</v>
      </c>
      <c r="B427" t="s">
        <v>12</v>
      </c>
      <c r="C427" t="s">
        <v>13</v>
      </c>
      <c r="D427">
        <v>508651</v>
      </c>
      <c r="E427" s="1">
        <v>45916</v>
      </c>
      <c r="F427">
        <v>28447.11</v>
      </c>
      <c r="G427" s="4" t="s">
        <v>162</v>
      </c>
      <c r="H427" t="s">
        <v>163</v>
      </c>
      <c r="I427" t="s">
        <v>164</v>
      </c>
      <c r="J427" s="1">
        <v>46476</v>
      </c>
      <c r="K427">
        <v>12</v>
      </c>
      <c r="L427" t="str">
        <f>_xlfn.XLOOKUP(relatorio[[#This Row],[Nome PJ Emitente]],De_Para!A:A,De_Para!C:C)</f>
        <v>3M</v>
      </c>
      <c r="M427" s="5" cm="1">
        <f t="array" aca="1" ref="M427" ca="1">IF(LEFT(G427&amp;"",1)="0",
IFERROR(
VALUE(MID(G427&amp;"",_xlfn.AGGREGATE(15,6,ROW(INDIRECT("1:"&amp;LEN(G427&amp;"")))/(MID(G427&amp;"",ROW(INDIRECT("1:"&amp;LEN(G427&amp;""))),1)&lt;&gt;"0"),1),999)),
MID(G427&amp;"",_xlfn.AGGREGATE(15,6,ROW(INDIRECT("1:"&amp;LEN(G427&amp;"")))/(MID(G427&amp;"",ROW(INDIRECT("1:"&amp;LEN(G427&amp;""))),1)&lt;&gt;"0"),1),999)
),
IFERROR(VALUE(G427),G427))</f>
        <v>50707387802252</v>
      </c>
      <c r="N427" t="str">
        <f>TEXT(relatorio[[#This Row],[Data Emissão]],"mmm")</f>
        <v>set</v>
      </c>
      <c r="O427" t="str">
        <f>_xlfn.XLOOKUP(relatorio[[#This Row],[Número]],relatorio_Entrada_NF!A:A,relatorio_Entrada_NF!A:A,"Pendente")</f>
        <v>Pendente</v>
      </c>
      <c r="P427" t="str">
        <f>_xlfn.XLOOKUP(relatorio[[#This Row],[Nome PJ Emitente]],Material!A:A,Material!B:B,"Medicamento")</f>
        <v>Material</v>
      </c>
      <c r="Q427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427">
        <f>IF(O427="Pendente",_xlfn.XLOOKUP(relatorio[[#This Row],[Número]],Relatório_CTE!A:A,Relatório_CTE!B:B,"Sem CTE")," ")</f>
        <v>170183</v>
      </c>
      <c r="S427" s="1">
        <f>IF(relatorio[[#This Row],[NFs Entrada - Winthor]]="Pendente",_xlfn.XLOOKUP(relatorio[[#This Row],[Número]],Relatório_CTE!A:A,Relatório_CTE!H:H,"Sem CTE")," ")</f>
        <v>45917</v>
      </c>
      <c r="T42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42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428" spans="1:21" x14ac:dyDescent="0.25">
      <c r="A428" t="s">
        <v>11</v>
      </c>
      <c r="B428" t="s">
        <v>12</v>
      </c>
      <c r="C428" t="s">
        <v>13</v>
      </c>
      <c r="D428">
        <v>508651</v>
      </c>
      <c r="E428" s="1">
        <v>45916</v>
      </c>
      <c r="F428">
        <v>28447.11</v>
      </c>
      <c r="G428" s="4" t="s">
        <v>428</v>
      </c>
      <c r="H428" t="s">
        <v>429</v>
      </c>
      <c r="I428" t="s">
        <v>430</v>
      </c>
      <c r="J428" s="1">
        <v>46450</v>
      </c>
      <c r="K428">
        <v>12</v>
      </c>
      <c r="L428" t="str">
        <f>_xlfn.XLOOKUP(relatorio[[#This Row],[Nome PJ Emitente]],De_Para!A:A,De_Para!C:C)</f>
        <v>3M</v>
      </c>
      <c r="M428" s="5" cm="1">
        <f t="array" aca="1" ref="M428" ca="1">IF(LEFT(G428&amp;"",1)="0",
IFERROR(
VALUE(MID(G428&amp;"",_xlfn.AGGREGATE(15,6,ROW(INDIRECT("1:"&amp;LEN(G428&amp;"")))/(MID(G428&amp;"",ROW(INDIRECT("1:"&amp;LEN(G428&amp;""))),1)&lt;&gt;"0"),1),999)),
MID(G428&amp;"",_xlfn.AGGREGATE(15,6,ROW(INDIRECT("1:"&amp;LEN(G428&amp;"")))/(MID(G428&amp;"",ROW(INDIRECT("1:"&amp;LEN(G428&amp;""))),1)&lt;&gt;"0"),1),999)
),
IFERROR(VALUE(G428),G428))</f>
        <v>30707387802241</v>
      </c>
      <c r="N428" t="str">
        <f>TEXT(relatorio[[#This Row],[Data Emissão]],"mmm")</f>
        <v>set</v>
      </c>
      <c r="O428" t="str">
        <f>_xlfn.XLOOKUP(relatorio[[#This Row],[Número]],relatorio_Entrada_NF!A:A,relatorio_Entrada_NF!A:A,"Pendente")</f>
        <v>Pendente</v>
      </c>
      <c r="P428" t="str">
        <f>_xlfn.XLOOKUP(relatorio[[#This Row],[Nome PJ Emitente]],Material!A:A,Material!B:B,"Medicamento")</f>
        <v>Material</v>
      </c>
      <c r="Q428">
        <f>IF(relatorio[[#This Row],[Natureza]]="Medicamento",_xlfn.XLOOKUP(relatorio[[#This Row],[EAN]],CadastroProd!U:U,CadastroProd!A:A," "),_xlfn.XLOOKUP(relatorio[[#This Row],['[Item'] Código]],CadastroProd!X:X,CadastroProd!A:A," "))</f>
        <v>3551</v>
      </c>
      <c r="R428">
        <f>IF(O428="Pendente",_xlfn.XLOOKUP(relatorio[[#This Row],[Número]],Relatório_CTE!A:A,Relatório_CTE!B:B,"Sem CTE")," ")</f>
        <v>170183</v>
      </c>
      <c r="S428" s="1">
        <f>IF(relatorio[[#This Row],[NFs Entrada - Winthor]]="Pendente",_xlfn.XLOOKUP(relatorio[[#This Row],[Número]],Relatório_CTE!A:A,Relatório_CTE!H:H,"Sem CTE")," ")</f>
        <v>45917</v>
      </c>
      <c r="T42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45917</v>
      </c>
      <c r="U42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45917</v>
      </c>
    </row>
    <row r="429" spans="1:21" x14ac:dyDescent="0.25">
      <c r="A429" t="s">
        <v>11</v>
      </c>
      <c r="B429" t="s">
        <v>12</v>
      </c>
      <c r="C429" t="s">
        <v>13</v>
      </c>
      <c r="D429">
        <v>508652</v>
      </c>
      <c r="E429" s="1">
        <v>45916</v>
      </c>
      <c r="F429">
        <v>2954.2</v>
      </c>
      <c r="G429" s="4" t="s">
        <v>355</v>
      </c>
      <c r="H429" t="s">
        <v>356</v>
      </c>
      <c r="I429" t="s">
        <v>357</v>
      </c>
      <c r="J429" s="1">
        <v>46572</v>
      </c>
      <c r="K429">
        <v>280</v>
      </c>
      <c r="L429" t="str">
        <f>_xlfn.XLOOKUP(relatorio[[#This Row],[Nome PJ Emitente]],De_Para!A:A,De_Para!C:C)</f>
        <v>3M</v>
      </c>
      <c r="M429" s="5" cm="1">
        <f t="array" aca="1" ref="M429" ca="1">IF(LEFT(G429&amp;"",1)="0",
IFERROR(
VALUE(MID(G429&amp;"",_xlfn.AGGREGATE(15,6,ROW(INDIRECT("1:"&amp;LEN(G429&amp;"")))/(MID(G429&amp;"",ROW(INDIRECT("1:"&amp;LEN(G429&amp;""))),1)&lt;&gt;"0"),1),999)),
MID(G429&amp;"",_xlfn.AGGREGATE(15,6,ROW(INDIRECT("1:"&amp;LEN(G429&amp;"")))/(MID(G429&amp;"",ROW(INDIRECT("1:"&amp;LEN(G429&amp;""))),1)&lt;&gt;"0"),1),999)
),
IFERROR(VALUE(G429),G429))</f>
        <v>7891040010745</v>
      </c>
      <c r="N429" t="str">
        <f>TEXT(relatorio[[#This Row],[Data Emissão]],"mmm")</f>
        <v>set</v>
      </c>
      <c r="O429">
        <f>_xlfn.XLOOKUP(relatorio[[#This Row],[Número]],relatorio_Entrada_NF!A:A,relatorio_Entrada_NF!A:A,"Pendente")</f>
        <v>508652</v>
      </c>
      <c r="P429" t="str">
        <f>_xlfn.XLOOKUP(relatorio[[#This Row],[Nome PJ Emitente]],Material!A:A,Material!B:B,"Medicamento")</f>
        <v>Material</v>
      </c>
      <c r="Q429">
        <f>IF(relatorio[[#This Row],[Natureza]]="Medicamento",_xlfn.XLOOKUP(relatorio[[#This Row],[EAN]],CadastroProd!U:U,CadastroProd!A:A," "),_xlfn.XLOOKUP(relatorio[[#This Row],['[Item'] Código]],CadastroProd!X:X,CadastroProd!A:A," "))</f>
        <v>2175</v>
      </c>
      <c r="R429" t="str">
        <f>IF(O429="Pendente",_xlfn.XLOOKUP(relatorio[[#This Row],[Número]],Relatório_CTE!A:A,Relatório_CTE!B:B,"Sem CTE")," ")</f>
        <v xml:space="preserve"> </v>
      </c>
      <c r="S429" s="1" t="str">
        <f>IF(relatorio[[#This Row],[NFs Entrada - Winthor]]="Pendente",_xlfn.XLOOKUP(relatorio[[#This Row],[Número]],Relatório_CTE!A:A,Relatório_CTE!H:H,"Sem CTE")," ")</f>
        <v xml:space="preserve"> </v>
      </c>
      <c r="T42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2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30" spans="1:21" x14ac:dyDescent="0.25">
      <c r="A430" t="s">
        <v>11</v>
      </c>
      <c r="B430" t="s">
        <v>12</v>
      </c>
      <c r="C430" t="s">
        <v>13</v>
      </c>
      <c r="D430">
        <v>508652</v>
      </c>
      <c r="E430" s="1">
        <v>45916</v>
      </c>
      <c r="F430">
        <v>2954.2</v>
      </c>
      <c r="G430" s="4" t="s">
        <v>349</v>
      </c>
      <c r="H430" t="s">
        <v>350</v>
      </c>
      <c r="I430" t="s">
        <v>351</v>
      </c>
      <c r="J430" s="1">
        <v>46474</v>
      </c>
      <c r="K430">
        <v>20</v>
      </c>
      <c r="L430" t="str">
        <f>_xlfn.XLOOKUP(relatorio[[#This Row],[Nome PJ Emitente]],De_Para!A:A,De_Para!C:C)</f>
        <v>3M</v>
      </c>
      <c r="M430" s="5" cm="1">
        <f t="array" aca="1" ref="M430" ca="1">IF(LEFT(G430&amp;"",1)="0",
IFERROR(
VALUE(MID(G430&amp;"",_xlfn.AGGREGATE(15,6,ROW(INDIRECT("1:"&amp;LEN(G430&amp;"")))/(MID(G430&amp;"",ROW(INDIRECT("1:"&amp;LEN(G430&amp;""))),1)&lt;&gt;"0"),1),999)),
MID(G430&amp;"",_xlfn.AGGREGATE(15,6,ROW(INDIRECT("1:"&amp;LEN(G430&amp;"")))/(MID(G430&amp;"",ROW(INDIRECT("1:"&amp;LEN(G430&amp;""))),1)&lt;&gt;"0"),1),999)
),
IFERROR(VALUE(G430),G430))</f>
        <v>7891040034680</v>
      </c>
      <c r="N430" t="str">
        <f>TEXT(relatorio[[#This Row],[Data Emissão]],"mmm")</f>
        <v>set</v>
      </c>
      <c r="O430">
        <f>_xlfn.XLOOKUP(relatorio[[#This Row],[Número]],relatorio_Entrada_NF!A:A,relatorio_Entrada_NF!A:A,"Pendente")</f>
        <v>508652</v>
      </c>
      <c r="P430" t="str">
        <f>_xlfn.XLOOKUP(relatorio[[#This Row],[Nome PJ Emitente]],Material!A:A,Material!B:B,"Medicamento")</f>
        <v>Material</v>
      </c>
      <c r="Q430">
        <f>IF(relatorio[[#This Row],[Natureza]]="Medicamento",_xlfn.XLOOKUP(relatorio[[#This Row],[EAN]],CadastroProd!U:U,CadastroProd!A:A," "),_xlfn.XLOOKUP(relatorio[[#This Row],['[Item'] Código]],CadastroProd!X:X,CadastroProd!A:A," "))</f>
        <v>2176</v>
      </c>
      <c r="R430" t="str">
        <f>IF(O430="Pendente",_xlfn.XLOOKUP(relatorio[[#This Row],[Número]],Relatório_CTE!A:A,Relatório_CTE!B:B,"Sem CTE")," ")</f>
        <v xml:space="preserve"> </v>
      </c>
      <c r="S430" s="1" t="str">
        <f>IF(relatorio[[#This Row],[NFs Entrada - Winthor]]="Pendente",_xlfn.XLOOKUP(relatorio[[#This Row],[Número]],Relatório_CTE!A:A,Relatório_CTE!H:H,"Sem CTE")," ")</f>
        <v xml:space="preserve"> </v>
      </c>
      <c r="T43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3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31" spans="1:21" x14ac:dyDescent="0.25">
      <c r="A431" t="s">
        <v>11</v>
      </c>
      <c r="B431" t="s">
        <v>12</v>
      </c>
      <c r="C431" t="s">
        <v>13</v>
      </c>
      <c r="D431">
        <v>508652</v>
      </c>
      <c r="E431" s="1">
        <v>45916</v>
      </c>
      <c r="F431">
        <v>2954.2</v>
      </c>
      <c r="G431" s="4" t="s">
        <v>409</v>
      </c>
      <c r="H431" t="s">
        <v>410</v>
      </c>
      <c r="I431" t="s">
        <v>411</v>
      </c>
      <c r="J431" s="1">
        <v>46563</v>
      </c>
      <c r="K431">
        <v>20</v>
      </c>
      <c r="L431" t="str">
        <f>_xlfn.XLOOKUP(relatorio[[#This Row],[Nome PJ Emitente]],De_Para!A:A,De_Para!C:C)</f>
        <v>3M</v>
      </c>
      <c r="M431" s="5" cm="1">
        <f t="array" aca="1" ref="M431" ca="1">IF(LEFT(G431&amp;"",1)="0",
IFERROR(
VALUE(MID(G431&amp;"",_xlfn.AGGREGATE(15,6,ROW(INDIRECT("1:"&amp;LEN(G431&amp;"")))/(MID(G431&amp;"",ROW(INDIRECT("1:"&amp;LEN(G431&amp;""))),1)&lt;&gt;"0"),1),999)),
MID(G431&amp;"",_xlfn.AGGREGATE(15,6,ROW(INDIRECT("1:"&amp;LEN(G431&amp;"")))/(MID(G431&amp;"",ROW(INDIRECT("1:"&amp;LEN(G431&amp;""))),1)&lt;&gt;"0"),1),999)
),
IFERROR(VALUE(G431),G431))</f>
        <v>7891040010653</v>
      </c>
      <c r="N431" t="str">
        <f>TEXT(relatorio[[#This Row],[Data Emissão]],"mmm")</f>
        <v>set</v>
      </c>
      <c r="O431">
        <f>_xlfn.XLOOKUP(relatorio[[#This Row],[Número]],relatorio_Entrada_NF!A:A,relatorio_Entrada_NF!A:A,"Pendente")</f>
        <v>508652</v>
      </c>
      <c r="P431" t="str">
        <f>_xlfn.XLOOKUP(relatorio[[#This Row],[Nome PJ Emitente]],Material!A:A,Material!B:B,"Medicamento")</f>
        <v>Material</v>
      </c>
      <c r="Q431">
        <f>IF(relatorio[[#This Row],[Natureza]]="Medicamento",_xlfn.XLOOKUP(relatorio[[#This Row],[EAN]],CadastroProd!U:U,CadastroProd!A:A," "),_xlfn.XLOOKUP(relatorio[[#This Row],['[Item'] Código]],CadastroProd!X:X,CadastroProd!A:A," "))</f>
        <v>2180</v>
      </c>
      <c r="R431" t="str">
        <f>IF(O431="Pendente",_xlfn.XLOOKUP(relatorio[[#This Row],[Número]],Relatório_CTE!A:A,Relatório_CTE!B:B,"Sem CTE")," ")</f>
        <v xml:space="preserve"> </v>
      </c>
      <c r="S431" s="1" t="str">
        <f>IF(relatorio[[#This Row],[NFs Entrada - Winthor]]="Pendente",_xlfn.XLOOKUP(relatorio[[#This Row],[Número]],Relatório_CTE!A:A,Relatório_CTE!H:H,"Sem CTE")," ")</f>
        <v xml:space="preserve"> </v>
      </c>
      <c r="T43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3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32" spans="1:21" x14ac:dyDescent="0.25">
      <c r="A432" t="s">
        <v>11</v>
      </c>
      <c r="B432" t="s">
        <v>12</v>
      </c>
      <c r="C432" t="s">
        <v>13</v>
      </c>
      <c r="D432">
        <v>508653</v>
      </c>
      <c r="E432" s="1">
        <v>45916</v>
      </c>
      <c r="F432">
        <v>9752.24</v>
      </c>
      <c r="G432" s="4" t="s">
        <v>379</v>
      </c>
      <c r="H432" t="s">
        <v>380</v>
      </c>
      <c r="I432" t="s">
        <v>381</v>
      </c>
      <c r="J432" s="1">
        <v>46431</v>
      </c>
      <c r="K432">
        <v>84</v>
      </c>
      <c r="L432" t="str">
        <f>_xlfn.XLOOKUP(relatorio[[#This Row],[Nome PJ Emitente]],De_Para!A:A,De_Para!C:C)</f>
        <v>3M</v>
      </c>
      <c r="M432" s="5" cm="1">
        <f t="array" aca="1" ref="M432" ca="1">IF(LEFT(G432&amp;"",1)="0",
IFERROR(
VALUE(MID(G432&amp;"",_xlfn.AGGREGATE(15,6,ROW(INDIRECT("1:"&amp;LEN(G432&amp;"")))/(MID(G432&amp;"",ROW(INDIRECT("1:"&amp;LEN(G432&amp;""))),1)&lt;&gt;"0"),1),999)),
MID(G432&amp;"",_xlfn.AGGREGATE(15,6,ROW(INDIRECT("1:"&amp;LEN(G432&amp;"")))/(MID(G432&amp;"",ROW(INDIRECT("1:"&amp;LEN(G432&amp;""))),1)&lt;&gt;"0"),1),999)
),
IFERROR(VALUE(G432),G432))</f>
        <v>7891040241293</v>
      </c>
      <c r="N432" t="str">
        <f>TEXT(relatorio[[#This Row],[Data Emissão]],"mmm")</f>
        <v>set</v>
      </c>
      <c r="O432">
        <f>_xlfn.XLOOKUP(relatorio[[#This Row],[Número]],relatorio_Entrada_NF!A:A,relatorio_Entrada_NF!A:A,"Pendente")</f>
        <v>508653</v>
      </c>
      <c r="P432" t="str">
        <f>_xlfn.XLOOKUP(relatorio[[#This Row],[Nome PJ Emitente]],Material!A:A,Material!B:B,"Medicamento")</f>
        <v>Material</v>
      </c>
      <c r="Q432">
        <f>IF(relatorio[[#This Row],[Natureza]]="Medicamento",_xlfn.XLOOKUP(relatorio[[#This Row],[EAN]],CadastroProd!U:U,CadastroProd!A:A," "),_xlfn.XLOOKUP(relatorio[[#This Row],['[Item'] Código]],CadastroProd!X:X,CadastroProd!A:A," "))</f>
        <v>2240</v>
      </c>
      <c r="R432" t="str">
        <f>IF(O432="Pendente",_xlfn.XLOOKUP(relatorio[[#This Row],[Número]],Relatório_CTE!A:A,Relatório_CTE!B:B,"Sem CTE")," ")</f>
        <v xml:space="preserve"> </v>
      </c>
      <c r="S432" s="1" t="str">
        <f>IF(relatorio[[#This Row],[NFs Entrada - Winthor]]="Pendente",_xlfn.XLOOKUP(relatorio[[#This Row],[Número]],Relatório_CTE!A:A,Relatório_CTE!H:H,"Sem CTE")," ")</f>
        <v xml:space="preserve"> </v>
      </c>
      <c r="T43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3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33" spans="1:21" x14ac:dyDescent="0.25">
      <c r="A433" t="s">
        <v>11</v>
      </c>
      <c r="B433" t="s">
        <v>12</v>
      </c>
      <c r="C433" t="s">
        <v>13</v>
      </c>
      <c r="D433">
        <v>508653</v>
      </c>
      <c r="E433" s="1">
        <v>45916</v>
      </c>
      <c r="F433">
        <v>9752.24</v>
      </c>
      <c r="G433" s="4" t="s">
        <v>159</v>
      </c>
      <c r="H433" t="s">
        <v>160</v>
      </c>
      <c r="I433" t="s">
        <v>161</v>
      </c>
      <c r="J433" s="1">
        <v>46910</v>
      </c>
      <c r="K433">
        <v>24</v>
      </c>
      <c r="L433" t="str">
        <f>_xlfn.XLOOKUP(relatorio[[#This Row],[Nome PJ Emitente]],De_Para!A:A,De_Para!C:C)</f>
        <v>3M</v>
      </c>
      <c r="M433" s="5" cm="1">
        <f t="array" aca="1" ref="M433" ca="1">IF(LEFT(G433&amp;"",1)="0",
IFERROR(
VALUE(MID(G433&amp;"",_xlfn.AGGREGATE(15,6,ROW(INDIRECT("1:"&amp;LEN(G433&amp;"")))/(MID(G433&amp;"",ROW(INDIRECT("1:"&amp;LEN(G433&amp;""))),1)&lt;&gt;"0"),1),999)),
MID(G433&amp;"",_xlfn.AGGREGATE(15,6,ROW(INDIRECT("1:"&amp;LEN(G433&amp;"")))/(MID(G433&amp;"",ROW(INDIRECT("1:"&amp;LEN(G433&amp;""))),1)&lt;&gt;"0"),1),999)
),
IFERROR(VALUE(G433),G433))</f>
        <v>7891040350049</v>
      </c>
      <c r="N433" t="str">
        <f>TEXT(relatorio[[#This Row],[Data Emissão]],"mmm")</f>
        <v>set</v>
      </c>
      <c r="O433">
        <f>_xlfn.XLOOKUP(relatorio[[#This Row],[Número]],relatorio_Entrada_NF!A:A,relatorio_Entrada_NF!A:A,"Pendente")</f>
        <v>508653</v>
      </c>
      <c r="P433" t="str">
        <f>_xlfn.XLOOKUP(relatorio[[#This Row],[Nome PJ Emitente]],Material!A:A,Material!B:B,"Medicamento")</f>
        <v>Material</v>
      </c>
      <c r="Q433">
        <f>IF(relatorio[[#This Row],[Natureza]]="Medicamento",_xlfn.XLOOKUP(relatorio[[#This Row],[EAN]],CadastroProd!U:U,CadastroProd!A:A," "),_xlfn.XLOOKUP(relatorio[[#This Row],['[Item'] Código]],CadastroProd!X:X,CadastroProd!A:A," "))</f>
        <v>2957</v>
      </c>
      <c r="R433" t="str">
        <f>IF(O433="Pendente",_xlfn.XLOOKUP(relatorio[[#This Row],[Número]],Relatório_CTE!A:A,Relatório_CTE!B:B,"Sem CTE")," ")</f>
        <v xml:space="preserve"> </v>
      </c>
      <c r="S433" s="1" t="str">
        <f>IF(relatorio[[#This Row],[NFs Entrada - Winthor]]="Pendente",_xlfn.XLOOKUP(relatorio[[#This Row],[Número]],Relatório_CTE!A:A,Relatório_CTE!H:H,"Sem CTE")," ")</f>
        <v xml:space="preserve"> </v>
      </c>
      <c r="T43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3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34" spans="1:21" x14ac:dyDescent="0.25">
      <c r="A434" t="s">
        <v>11</v>
      </c>
      <c r="B434" t="s">
        <v>12</v>
      </c>
      <c r="C434" t="s">
        <v>13</v>
      </c>
      <c r="D434">
        <v>508653</v>
      </c>
      <c r="E434" s="1">
        <v>45916</v>
      </c>
      <c r="F434">
        <v>9752.24</v>
      </c>
      <c r="G434" s="4" t="s">
        <v>162</v>
      </c>
      <c r="H434" t="s">
        <v>163</v>
      </c>
      <c r="I434" t="s">
        <v>164</v>
      </c>
      <c r="J434" s="1">
        <v>46476</v>
      </c>
      <c r="K434">
        <v>4</v>
      </c>
      <c r="L434" t="str">
        <f>_xlfn.XLOOKUP(relatorio[[#This Row],[Nome PJ Emitente]],De_Para!A:A,De_Para!C:C)</f>
        <v>3M</v>
      </c>
      <c r="M434" s="5" cm="1">
        <f t="array" aca="1" ref="M434" ca="1">IF(LEFT(G434&amp;"",1)="0",
IFERROR(
VALUE(MID(G434&amp;"",_xlfn.AGGREGATE(15,6,ROW(INDIRECT("1:"&amp;LEN(G434&amp;"")))/(MID(G434&amp;"",ROW(INDIRECT("1:"&amp;LEN(G434&amp;""))),1)&lt;&gt;"0"),1),999)),
MID(G434&amp;"",_xlfn.AGGREGATE(15,6,ROW(INDIRECT("1:"&amp;LEN(G434&amp;"")))/(MID(G434&amp;"",ROW(INDIRECT("1:"&amp;LEN(G434&amp;""))),1)&lt;&gt;"0"),1),999)
),
IFERROR(VALUE(G434),G434))</f>
        <v>50707387802252</v>
      </c>
      <c r="N434" t="str">
        <f>TEXT(relatorio[[#This Row],[Data Emissão]],"mmm")</f>
        <v>set</v>
      </c>
      <c r="O434">
        <f>_xlfn.XLOOKUP(relatorio[[#This Row],[Número]],relatorio_Entrada_NF!A:A,relatorio_Entrada_NF!A:A,"Pendente")</f>
        <v>508653</v>
      </c>
      <c r="P434" t="str">
        <f>_xlfn.XLOOKUP(relatorio[[#This Row],[Nome PJ Emitente]],Material!A:A,Material!B:B,"Medicamento")</f>
        <v>Material</v>
      </c>
      <c r="Q434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434" t="str">
        <f>IF(O434="Pendente",_xlfn.XLOOKUP(relatorio[[#This Row],[Número]],Relatório_CTE!A:A,Relatório_CTE!B:B,"Sem CTE")," ")</f>
        <v xml:space="preserve"> </v>
      </c>
      <c r="S434" s="1" t="str">
        <f>IF(relatorio[[#This Row],[NFs Entrada - Winthor]]="Pendente",_xlfn.XLOOKUP(relatorio[[#This Row],[Número]],Relatório_CTE!A:A,Relatório_CTE!H:H,"Sem CTE")," ")</f>
        <v xml:space="preserve"> </v>
      </c>
      <c r="T43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3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35" spans="1:21" x14ac:dyDescent="0.25">
      <c r="A435" t="s">
        <v>11</v>
      </c>
      <c r="B435" t="s">
        <v>12</v>
      </c>
      <c r="C435" t="s">
        <v>13</v>
      </c>
      <c r="D435">
        <v>508654</v>
      </c>
      <c r="E435" s="1">
        <v>45916</v>
      </c>
      <c r="F435">
        <v>308.8</v>
      </c>
      <c r="G435" s="4" t="s">
        <v>352</v>
      </c>
      <c r="H435" t="s">
        <v>353</v>
      </c>
      <c r="I435" t="s">
        <v>354</v>
      </c>
      <c r="J435" s="1">
        <v>46494</v>
      </c>
      <c r="K435">
        <v>80</v>
      </c>
      <c r="L435" t="str">
        <f>_xlfn.XLOOKUP(relatorio[[#This Row],[Nome PJ Emitente]],De_Para!A:A,De_Para!C:C)</f>
        <v>3M</v>
      </c>
      <c r="M435" s="5" cm="1">
        <f t="array" aca="1" ref="M435" ca="1">IF(LEFT(G435&amp;"",1)="0",
IFERROR(
VALUE(MID(G435&amp;"",_xlfn.AGGREGATE(15,6,ROW(INDIRECT("1:"&amp;LEN(G435&amp;"")))/(MID(G435&amp;"",ROW(INDIRECT("1:"&amp;LEN(G435&amp;""))),1)&lt;&gt;"0"),1),999)),
MID(G435&amp;"",_xlfn.AGGREGATE(15,6,ROW(INDIRECT("1:"&amp;LEN(G435&amp;"")))/(MID(G435&amp;"",ROW(INDIRECT("1:"&amp;LEN(G435&amp;""))),1)&lt;&gt;"0"),1),999)
),
IFERROR(VALUE(G435),G435))</f>
        <v>7891040010738</v>
      </c>
      <c r="N435" t="str">
        <f>TEXT(relatorio[[#This Row],[Data Emissão]],"mmm")</f>
        <v>set</v>
      </c>
      <c r="O435">
        <f>_xlfn.XLOOKUP(relatorio[[#This Row],[Número]],relatorio_Entrada_NF!A:A,relatorio_Entrada_NF!A:A,"Pendente")</f>
        <v>508654</v>
      </c>
      <c r="P435" t="str">
        <f>_xlfn.XLOOKUP(relatorio[[#This Row],[Nome PJ Emitente]],Material!A:A,Material!B:B,"Medicamento")</f>
        <v>Material</v>
      </c>
      <c r="Q435">
        <f>IF(relatorio[[#This Row],[Natureza]]="Medicamento",_xlfn.XLOOKUP(relatorio[[#This Row],[EAN]],CadastroProd!U:U,CadastroProd!A:A," "),_xlfn.XLOOKUP(relatorio[[#This Row],['[Item'] Código]],CadastroProd!X:X,CadastroProd!A:A," "))</f>
        <v>2174</v>
      </c>
      <c r="R435" t="str">
        <f>IF(O435="Pendente",_xlfn.XLOOKUP(relatorio[[#This Row],[Número]],Relatório_CTE!A:A,Relatório_CTE!B:B,"Sem CTE")," ")</f>
        <v xml:space="preserve"> </v>
      </c>
      <c r="S435" s="1" t="str">
        <f>IF(relatorio[[#This Row],[NFs Entrada - Winthor]]="Pendente",_xlfn.XLOOKUP(relatorio[[#This Row],[Número]],Relatório_CTE!A:A,Relatório_CTE!H:H,"Sem CTE")," ")</f>
        <v xml:space="preserve"> </v>
      </c>
      <c r="T43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3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36" spans="1:21" x14ac:dyDescent="0.25">
      <c r="A436" t="s">
        <v>11</v>
      </c>
      <c r="B436" t="s">
        <v>12</v>
      </c>
      <c r="C436" t="s">
        <v>13</v>
      </c>
      <c r="D436">
        <v>508655</v>
      </c>
      <c r="E436" s="1">
        <v>45916</v>
      </c>
      <c r="F436">
        <v>16110.09</v>
      </c>
      <c r="G436" s="4" t="s">
        <v>379</v>
      </c>
      <c r="H436" t="s">
        <v>380</v>
      </c>
      <c r="I436" t="s">
        <v>381</v>
      </c>
      <c r="J436" s="1">
        <v>46431</v>
      </c>
      <c r="K436">
        <v>96</v>
      </c>
      <c r="L436" t="str">
        <f>_xlfn.XLOOKUP(relatorio[[#This Row],[Nome PJ Emitente]],De_Para!A:A,De_Para!C:C)</f>
        <v>3M</v>
      </c>
      <c r="M436" s="5" cm="1">
        <f t="array" aca="1" ref="M436" ca="1">IF(LEFT(G436&amp;"",1)="0",
IFERROR(
VALUE(MID(G436&amp;"",_xlfn.AGGREGATE(15,6,ROW(INDIRECT("1:"&amp;LEN(G436&amp;"")))/(MID(G436&amp;"",ROW(INDIRECT("1:"&amp;LEN(G436&amp;""))),1)&lt;&gt;"0"),1),999)),
MID(G436&amp;"",_xlfn.AGGREGATE(15,6,ROW(INDIRECT("1:"&amp;LEN(G436&amp;"")))/(MID(G436&amp;"",ROW(INDIRECT("1:"&amp;LEN(G436&amp;""))),1)&lt;&gt;"0"),1),999)
),
IFERROR(VALUE(G436),G436))</f>
        <v>7891040241293</v>
      </c>
      <c r="N436" t="str">
        <f>TEXT(relatorio[[#This Row],[Data Emissão]],"mmm")</f>
        <v>set</v>
      </c>
      <c r="O436" t="str">
        <f>_xlfn.XLOOKUP(relatorio[[#This Row],[Número]],relatorio_Entrada_NF!A:A,relatorio_Entrada_NF!A:A,"Pendente")</f>
        <v>Pendente</v>
      </c>
      <c r="P436" t="str">
        <f>_xlfn.XLOOKUP(relatorio[[#This Row],[Nome PJ Emitente]],Material!A:A,Material!B:B,"Medicamento")</f>
        <v>Material</v>
      </c>
      <c r="Q436">
        <f>IF(relatorio[[#This Row],[Natureza]]="Medicamento",_xlfn.XLOOKUP(relatorio[[#This Row],[EAN]],CadastroProd!U:U,CadastroProd!A:A," "),_xlfn.XLOOKUP(relatorio[[#This Row],['[Item'] Código]],CadastroProd!X:X,CadastroProd!A:A," "))</f>
        <v>2240</v>
      </c>
      <c r="R436">
        <f>IF(O436="Pendente",_xlfn.XLOOKUP(relatorio[[#This Row],[Número]],Relatório_CTE!A:A,Relatório_CTE!B:B,"Sem CTE")," ")</f>
        <v>170183</v>
      </c>
      <c r="S436" s="1">
        <f>IF(relatorio[[#This Row],[NFs Entrada - Winthor]]="Pendente",_xlfn.XLOOKUP(relatorio[[#This Row],[Número]],Relatório_CTE!A:A,Relatório_CTE!H:H,"Sem CTE")," ")</f>
        <v>45917</v>
      </c>
      <c r="T43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45934</v>
      </c>
      <c r="U43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45936</v>
      </c>
    </row>
    <row r="437" spans="1:21" x14ac:dyDescent="0.25">
      <c r="A437" t="s">
        <v>11</v>
      </c>
      <c r="B437" t="s">
        <v>12</v>
      </c>
      <c r="C437" t="s">
        <v>13</v>
      </c>
      <c r="D437">
        <v>508655</v>
      </c>
      <c r="E437" s="1">
        <v>45916</v>
      </c>
      <c r="F437">
        <v>16110.09</v>
      </c>
      <c r="G437" s="4" t="s">
        <v>474</v>
      </c>
      <c r="H437" t="s">
        <v>475</v>
      </c>
      <c r="I437" t="s">
        <v>476</v>
      </c>
      <c r="J437" s="1">
        <v>46591</v>
      </c>
      <c r="K437">
        <v>60</v>
      </c>
      <c r="L437" t="str">
        <f>_xlfn.XLOOKUP(relatorio[[#This Row],[Nome PJ Emitente]],De_Para!A:A,De_Para!C:C)</f>
        <v>3M</v>
      </c>
      <c r="M437" s="5" cm="1">
        <f t="array" aca="1" ref="M437" ca="1">IF(LEFT(G437&amp;"",1)="0",
IFERROR(
VALUE(MID(G437&amp;"",_xlfn.AGGREGATE(15,6,ROW(INDIRECT("1:"&amp;LEN(G437&amp;"")))/(MID(G437&amp;"",ROW(INDIRECT("1:"&amp;LEN(G437&amp;""))),1)&lt;&gt;"0"),1),999)),
MID(G437&amp;"",_xlfn.AGGREGATE(15,6,ROW(INDIRECT("1:"&amp;LEN(G437&amp;"")))/(MID(G437&amp;"",ROW(INDIRECT("1:"&amp;LEN(G437&amp;""))),1)&lt;&gt;"0"),1),999)
),
IFERROR(VALUE(G437),G437))</f>
        <v>7891040203857</v>
      </c>
      <c r="N437" t="str">
        <f>TEXT(relatorio[[#This Row],[Data Emissão]],"mmm")</f>
        <v>set</v>
      </c>
      <c r="O437" t="str">
        <f>_xlfn.XLOOKUP(relatorio[[#This Row],[Número]],relatorio_Entrada_NF!A:A,relatorio_Entrada_NF!A:A,"Pendente")</f>
        <v>Pendente</v>
      </c>
      <c r="P437" t="str">
        <f>_xlfn.XLOOKUP(relatorio[[#This Row],[Nome PJ Emitente]],Material!A:A,Material!B:B,"Medicamento")</f>
        <v>Material</v>
      </c>
      <c r="Q437">
        <f>IF(relatorio[[#This Row],[Natureza]]="Medicamento",_xlfn.XLOOKUP(relatorio[[#This Row],[EAN]],CadastroProd!U:U,CadastroProd!A:A," "),_xlfn.XLOOKUP(relatorio[[#This Row],['[Item'] Código]],CadastroProd!X:X,CadastroProd!A:A," "))</f>
        <v>2366</v>
      </c>
      <c r="R437">
        <f>IF(O437="Pendente",_xlfn.XLOOKUP(relatorio[[#This Row],[Número]],Relatório_CTE!A:A,Relatório_CTE!B:B,"Sem CTE")," ")</f>
        <v>170183</v>
      </c>
      <c r="S437" s="1">
        <f>IF(relatorio[[#This Row],[NFs Entrada - Winthor]]="Pendente",_xlfn.XLOOKUP(relatorio[[#This Row],[Número]],Relatório_CTE!A:A,Relatório_CTE!H:H,"Sem CTE")," ")</f>
        <v>45917</v>
      </c>
      <c r="T437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45938</v>
      </c>
      <c r="U437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45938</v>
      </c>
    </row>
    <row r="438" spans="1:21" x14ac:dyDescent="0.25">
      <c r="A438" t="s">
        <v>11</v>
      </c>
      <c r="B438" t="s">
        <v>12</v>
      </c>
      <c r="C438" t="s">
        <v>13</v>
      </c>
      <c r="D438">
        <v>508655</v>
      </c>
      <c r="E438" s="1">
        <v>45916</v>
      </c>
      <c r="F438">
        <v>16110.09</v>
      </c>
      <c r="G438" s="4" t="s">
        <v>374</v>
      </c>
      <c r="H438" t="s">
        <v>375</v>
      </c>
      <c r="I438" t="s">
        <v>376</v>
      </c>
      <c r="J438" s="1">
        <v>46134</v>
      </c>
      <c r="K438">
        <v>140</v>
      </c>
      <c r="L438" t="str">
        <f>_xlfn.XLOOKUP(relatorio[[#This Row],[Nome PJ Emitente]],De_Para!A:A,De_Para!C:C)</f>
        <v>3M</v>
      </c>
      <c r="M438" s="5" cm="1">
        <f t="array" aca="1" ref="M438" ca="1">IF(LEFT(G438&amp;"",1)="0",
IFERROR(
VALUE(MID(G438&amp;"",_xlfn.AGGREGATE(15,6,ROW(INDIRECT("1:"&amp;LEN(G438&amp;"")))/(MID(G438&amp;"",ROW(INDIRECT("1:"&amp;LEN(G438&amp;""))),1)&lt;&gt;"0"),1),999)),
MID(G438&amp;"",_xlfn.AGGREGATE(15,6,ROW(INDIRECT("1:"&amp;LEN(G438&amp;"")))/(MID(G438&amp;"",ROW(INDIRECT("1:"&amp;LEN(G438&amp;""))),1)&lt;&gt;"0"),1),999)
),
IFERROR(VALUE(G438),G438))</f>
        <v>7891040146468</v>
      </c>
      <c r="N438" t="str">
        <f>TEXT(relatorio[[#This Row],[Data Emissão]],"mmm")</f>
        <v>set</v>
      </c>
      <c r="O438" t="str">
        <f>_xlfn.XLOOKUP(relatorio[[#This Row],[Número]],relatorio_Entrada_NF!A:A,relatorio_Entrada_NF!A:A,"Pendente")</f>
        <v>Pendente</v>
      </c>
      <c r="P438" t="str">
        <f>_xlfn.XLOOKUP(relatorio[[#This Row],[Nome PJ Emitente]],Material!A:A,Material!B:B,"Medicamento")</f>
        <v>Material</v>
      </c>
      <c r="Q438">
        <f>IF(relatorio[[#This Row],[Natureza]]="Medicamento",_xlfn.XLOOKUP(relatorio[[#This Row],[EAN]],CadastroProd!U:U,CadastroProd!A:A," "),_xlfn.XLOOKUP(relatorio[[#This Row],['[Item'] Código]],CadastroProd!X:X,CadastroProd!A:A," "))</f>
        <v>2373</v>
      </c>
      <c r="R438">
        <f>IF(O438="Pendente",_xlfn.XLOOKUP(relatorio[[#This Row],[Número]],Relatório_CTE!A:A,Relatório_CTE!B:B,"Sem CTE")," ")</f>
        <v>170183</v>
      </c>
      <c r="S438" s="1">
        <f>IF(relatorio[[#This Row],[NFs Entrada - Winthor]]="Pendente",_xlfn.XLOOKUP(relatorio[[#This Row],[Número]],Relatório_CTE!A:A,Relatório_CTE!H:H,"Sem CTE")," ")</f>
        <v>45917</v>
      </c>
      <c r="T43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43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439" spans="1:21" x14ac:dyDescent="0.25">
      <c r="A439" t="s">
        <v>11</v>
      </c>
      <c r="B439" t="s">
        <v>12</v>
      </c>
      <c r="C439" t="s">
        <v>13</v>
      </c>
      <c r="D439">
        <v>508655</v>
      </c>
      <c r="E439" s="1">
        <v>45916</v>
      </c>
      <c r="F439">
        <v>16110.09</v>
      </c>
      <c r="G439" s="4" t="s">
        <v>417</v>
      </c>
      <c r="H439" t="s">
        <v>418</v>
      </c>
      <c r="I439" t="s">
        <v>419</v>
      </c>
      <c r="J439" s="1">
        <v>46962</v>
      </c>
      <c r="K439">
        <v>96</v>
      </c>
      <c r="L439" t="str">
        <f>_xlfn.XLOOKUP(relatorio[[#This Row],[Nome PJ Emitente]],De_Para!A:A,De_Para!C:C)</f>
        <v>3M</v>
      </c>
      <c r="M439" s="5" cm="1">
        <f t="array" aca="1" ref="M439" ca="1">IF(LEFT(G439&amp;"",1)="0",
IFERROR(
VALUE(MID(G439&amp;"",_xlfn.AGGREGATE(15,6,ROW(INDIRECT("1:"&amp;LEN(G439&amp;"")))/(MID(G439&amp;"",ROW(INDIRECT("1:"&amp;LEN(G439&amp;""))),1)&lt;&gt;"0"),1),999)),
MID(G439&amp;"",_xlfn.AGGREGATE(15,6,ROW(INDIRECT("1:"&amp;LEN(G439&amp;"")))/(MID(G439&amp;"",ROW(INDIRECT("1:"&amp;LEN(G439&amp;""))),1)&lt;&gt;"0"),1),999)
),
IFERROR(VALUE(G439),G439))</f>
        <v>7891040350056</v>
      </c>
      <c r="N439" t="str">
        <f>TEXT(relatorio[[#This Row],[Data Emissão]],"mmm")</f>
        <v>set</v>
      </c>
      <c r="O439" t="str">
        <f>_xlfn.XLOOKUP(relatorio[[#This Row],[Número]],relatorio_Entrada_NF!A:A,relatorio_Entrada_NF!A:A,"Pendente")</f>
        <v>Pendente</v>
      </c>
      <c r="P439" t="str">
        <f>_xlfn.XLOOKUP(relatorio[[#This Row],[Nome PJ Emitente]],Material!A:A,Material!B:B,"Medicamento")</f>
        <v>Material</v>
      </c>
      <c r="Q439">
        <f>IF(relatorio[[#This Row],[Natureza]]="Medicamento",_xlfn.XLOOKUP(relatorio[[#This Row],[EAN]],CadastroProd!U:U,CadastroProd!A:A," "),_xlfn.XLOOKUP(relatorio[[#This Row],['[Item'] Código]],CadastroProd!X:X,CadastroProd!A:A," "))</f>
        <v>2956</v>
      </c>
      <c r="R439">
        <f>IF(O439="Pendente",_xlfn.XLOOKUP(relatorio[[#This Row],[Número]],Relatório_CTE!A:A,Relatório_CTE!B:B,"Sem CTE")," ")</f>
        <v>170183</v>
      </c>
      <c r="S439" s="1">
        <f>IF(relatorio[[#This Row],[NFs Entrada - Winthor]]="Pendente",_xlfn.XLOOKUP(relatorio[[#This Row],[Número]],Relatório_CTE!A:A,Relatório_CTE!H:H,"Sem CTE")," ")</f>
        <v>45917</v>
      </c>
      <c r="T43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43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440" spans="1:21" x14ac:dyDescent="0.25">
      <c r="A440" t="s">
        <v>11</v>
      </c>
      <c r="B440" t="s">
        <v>12</v>
      </c>
      <c r="C440" t="s">
        <v>13</v>
      </c>
      <c r="D440">
        <v>508655</v>
      </c>
      <c r="E440" s="1">
        <v>45916</v>
      </c>
      <c r="F440">
        <v>16110.09</v>
      </c>
      <c r="G440" s="4" t="s">
        <v>159</v>
      </c>
      <c r="H440" t="s">
        <v>160</v>
      </c>
      <c r="I440" t="s">
        <v>161</v>
      </c>
      <c r="J440" s="1">
        <v>46910</v>
      </c>
      <c r="K440">
        <v>264</v>
      </c>
      <c r="L440" t="str">
        <f>_xlfn.XLOOKUP(relatorio[[#This Row],[Nome PJ Emitente]],De_Para!A:A,De_Para!C:C)</f>
        <v>3M</v>
      </c>
      <c r="M440" s="5" cm="1">
        <f t="array" aca="1" ref="M440" ca="1">IF(LEFT(G440&amp;"",1)="0",
IFERROR(
VALUE(MID(G440&amp;"",_xlfn.AGGREGATE(15,6,ROW(INDIRECT("1:"&amp;LEN(G440&amp;"")))/(MID(G440&amp;"",ROW(INDIRECT("1:"&amp;LEN(G440&amp;""))),1)&lt;&gt;"0"),1),999)),
MID(G440&amp;"",_xlfn.AGGREGATE(15,6,ROW(INDIRECT("1:"&amp;LEN(G440&amp;"")))/(MID(G440&amp;"",ROW(INDIRECT("1:"&amp;LEN(G440&amp;""))),1)&lt;&gt;"0"),1),999)
),
IFERROR(VALUE(G440),G440))</f>
        <v>7891040350049</v>
      </c>
      <c r="N440" t="str">
        <f>TEXT(relatorio[[#This Row],[Data Emissão]],"mmm")</f>
        <v>set</v>
      </c>
      <c r="O440" t="str">
        <f>_xlfn.XLOOKUP(relatorio[[#This Row],[Número]],relatorio_Entrada_NF!A:A,relatorio_Entrada_NF!A:A,"Pendente")</f>
        <v>Pendente</v>
      </c>
      <c r="P440" t="str">
        <f>_xlfn.XLOOKUP(relatorio[[#This Row],[Nome PJ Emitente]],Material!A:A,Material!B:B,"Medicamento")</f>
        <v>Material</v>
      </c>
      <c r="Q440">
        <f>IF(relatorio[[#This Row],[Natureza]]="Medicamento",_xlfn.XLOOKUP(relatorio[[#This Row],[EAN]],CadastroProd!U:U,CadastroProd!A:A," "),_xlfn.XLOOKUP(relatorio[[#This Row],['[Item'] Código]],CadastroProd!X:X,CadastroProd!A:A," "))</f>
        <v>2957</v>
      </c>
      <c r="R440">
        <f>IF(O440="Pendente",_xlfn.XLOOKUP(relatorio[[#This Row],[Número]],Relatório_CTE!A:A,Relatório_CTE!B:B,"Sem CTE")," ")</f>
        <v>170183</v>
      </c>
      <c r="S440" s="1">
        <f>IF(relatorio[[#This Row],[NFs Entrada - Winthor]]="Pendente",_xlfn.XLOOKUP(relatorio[[#This Row],[Número]],Relatório_CTE!A:A,Relatório_CTE!H:H,"Sem CTE")," ")</f>
        <v>45917</v>
      </c>
      <c r="T44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45933</v>
      </c>
      <c r="U44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45933</v>
      </c>
    </row>
    <row r="441" spans="1:21" x14ac:dyDescent="0.25">
      <c r="A441" t="s">
        <v>17</v>
      </c>
      <c r="B441" t="s">
        <v>12</v>
      </c>
      <c r="C441" t="s">
        <v>51</v>
      </c>
      <c r="D441">
        <v>494569</v>
      </c>
      <c r="E441" s="1">
        <v>45916</v>
      </c>
      <c r="F441">
        <v>12640.34</v>
      </c>
      <c r="G441" s="4" t="s">
        <v>477</v>
      </c>
      <c r="H441" t="s">
        <v>478</v>
      </c>
      <c r="I441" t="s">
        <v>479</v>
      </c>
      <c r="J441" s="1">
        <v>46463</v>
      </c>
      <c r="K441">
        <v>12</v>
      </c>
      <c r="L441" t="str">
        <f>_xlfn.XLOOKUP(relatorio[[#This Row],[Nome PJ Emitente]],De_Para!A:A,De_Para!C:C)</f>
        <v>Adium</v>
      </c>
      <c r="M441" s="5" cm="1">
        <f t="array" aca="1" ref="M441" ca="1">IF(LEFT(G441&amp;"",1)="0",
IFERROR(
VALUE(MID(G441&amp;"",_xlfn.AGGREGATE(15,6,ROW(INDIRECT("1:"&amp;LEN(G441&amp;"")))/(MID(G441&amp;"",ROW(INDIRECT("1:"&amp;LEN(G441&amp;""))),1)&lt;&gt;"0"),1),999)),
MID(G441&amp;"",_xlfn.AGGREGATE(15,6,ROW(INDIRECT("1:"&amp;LEN(G441&amp;"")))/(MID(G441&amp;"",ROW(INDIRECT("1:"&amp;LEN(G441&amp;""))),1)&lt;&gt;"0"),1),999)
),
IFERROR(VALUE(G441),G441))</f>
        <v>7892953000823</v>
      </c>
      <c r="N441" t="str">
        <f>TEXT(relatorio[[#This Row],[Data Emissão]],"mmm")</f>
        <v>set</v>
      </c>
      <c r="O441">
        <f>_xlfn.XLOOKUP(relatorio[[#This Row],[Número]],relatorio_Entrada_NF!A:A,relatorio_Entrada_NF!A:A,"Pendente")</f>
        <v>494569</v>
      </c>
      <c r="P441" t="str">
        <f>_xlfn.XLOOKUP(relatorio[[#This Row],[Nome PJ Emitente]],Material!A:A,Material!B:B,"Medicamento")</f>
        <v>Medicamento</v>
      </c>
      <c r="Q441">
        <f ca="1">IF(relatorio[[#This Row],[Natureza]]="Medicamento",_xlfn.XLOOKUP(relatorio[[#This Row],[EAN]],CadastroProd!U:U,CadastroProd!A:A," "),_xlfn.XLOOKUP(relatorio[[#This Row],['[Item'] Código]],CadastroProd!X:X,CadastroProd!A:A," "))</f>
        <v>2099</v>
      </c>
      <c r="R441" t="str">
        <f>IF(O441="Pendente",_xlfn.XLOOKUP(relatorio[[#This Row],[Número]],Relatório_CTE!A:A,Relatório_CTE!B:B,"Sem CTE")," ")</f>
        <v xml:space="preserve"> </v>
      </c>
      <c r="S441" s="1" t="str">
        <f>IF(relatorio[[#This Row],[NFs Entrada - Winthor]]="Pendente",_xlfn.XLOOKUP(relatorio[[#This Row],[Número]],Relatório_CTE!A:A,Relatório_CTE!H:H,"Sem CTE")," ")</f>
        <v xml:space="preserve"> </v>
      </c>
      <c r="T44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4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42" spans="1:21" x14ac:dyDescent="0.25">
      <c r="A442" t="s">
        <v>17</v>
      </c>
      <c r="B442" t="s">
        <v>12</v>
      </c>
      <c r="C442" t="s">
        <v>47</v>
      </c>
      <c r="D442">
        <v>343239</v>
      </c>
      <c r="E442" s="1">
        <v>45916</v>
      </c>
      <c r="F442">
        <v>2559.44</v>
      </c>
      <c r="G442" s="4" t="s">
        <v>480</v>
      </c>
      <c r="H442" t="s">
        <v>481</v>
      </c>
      <c r="I442" t="s">
        <v>482</v>
      </c>
      <c r="J442" s="1">
        <v>46564</v>
      </c>
      <c r="K442">
        <v>26</v>
      </c>
      <c r="L442" t="str">
        <f>_xlfn.XLOOKUP(relatorio[[#This Row],[Nome PJ Emitente]],De_Para!A:A,De_Para!C:C)</f>
        <v>Libbs</v>
      </c>
      <c r="M442" s="5" cm="1">
        <f t="array" aca="1" ref="M442" ca="1">IF(LEFT(G442&amp;"",1)="0",
IFERROR(
VALUE(MID(G442&amp;"",_xlfn.AGGREGATE(15,6,ROW(INDIRECT("1:"&amp;LEN(G442&amp;"")))/(MID(G442&amp;"",ROW(INDIRECT("1:"&amp;LEN(G442&amp;""))),1)&lt;&gt;"0"),1),999)),
MID(G442&amp;"",_xlfn.AGGREGATE(15,6,ROW(INDIRECT("1:"&amp;LEN(G442&amp;"")))/(MID(G442&amp;"",ROW(INDIRECT("1:"&amp;LEN(G442&amp;""))),1)&lt;&gt;"0"),1),999)
),
IFERROR(VALUE(G442),G442))</f>
        <v>7896094209688</v>
      </c>
      <c r="N442" t="str">
        <f>TEXT(relatorio[[#This Row],[Data Emissão]],"mmm")</f>
        <v>set</v>
      </c>
      <c r="O442">
        <f>_xlfn.XLOOKUP(relatorio[[#This Row],[Número]],relatorio_Entrada_NF!A:A,relatorio_Entrada_NF!A:A,"Pendente")</f>
        <v>343239</v>
      </c>
      <c r="P442" t="str">
        <f>_xlfn.XLOOKUP(relatorio[[#This Row],[Nome PJ Emitente]],Material!A:A,Material!B:B,"Medicamento")</f>
        <v>Medicamento</v>
      </c>
      <c r="Q442">
        <f ca="1">IF(relatorio[[#This Row],[Natureza]]="Medicamento",_xlfn.XLOOKUP(relatorio[[#This Row],[EAN]],CadastroProd!U:U,CadastroProd!A:A," "),_xlfn.XLOOKUP(relatorio[[#This Row],['[Item'] Código]],CadastroProd!X:X,CadastroProd!A:A," "))</f>
        <v>2572</v>
      </c>
      <c r="R442" t="str">
        <f>IF(O442="Pendente",_xlfn.XLOOKUP(relatorio[[#This Row],[Número]],Relatório_CTE!A:A,Relatório_CTE!B:B,"Sem CTE")," ")</f>
        <v xml:space="preserve"> </v>
      </c>
      <c r="S442" s="1" t="str">
        <f>IF(relatorio[[#This Row],[NFs Entrada - Winthor]]="Pendente",_xlfn.XLOOKUP(relatorio[[#This Row],[Número]],Relatório_CTE!A:A,Relatório_CTE!H:H,"Sem CTE")," ")</f>
        <v xml:space="preserve"> </v>
      </c>
      <c r="T44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4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43" spans="1:21" x14ac:dyDescent="0.25">
      <c r="A443" t="s">
        <v>11</v>
      </c>
      <c r="B443" t="s">
        <v>46</v>
      </c>
      <c r="C443" t="s">
        <v>184</v>
      </c>
      <c r="D443">
        <v>151747</v>
      </c>
      <c r="E443" s="1">
        <v>45916</v>
      </c>
      <c r="F443">
        <v>234306.9</v>
      </c>
      <c r="G443" s="4" t="s">
        <v>483</v>
      </c>
      <c r="H443" t="s">
        <v>484</v>
      </c>
      <c r="I443" t="s">
        <v>485</v>
      </c>
      <c r="J443" s="1">
        <v>46660</v>
      </c>
      <c r="K443">
        <v>54</v>
      </c>
      <c r="L443" t="str">
        <f>_xlfn.XLOOKUP(relatorio[[#This Row],[Nome PJ Emitente]],De_Para!A:A,De_Para!C:C)</f>
        <v>Abbvie</v>
      </c>
      <c r="M443" s="5" cm="1">
        <f t="array" aca="1" ref="M443" ca="1">IF(LEFT(G443&amp;"",1)="0",
IFERROR(
VALUE(MID(G443&amp;"",_xlfn.AGGREGATE(15,6,ROW(INDIRECT("1:"&amp;LEN(G443&amp;"")))/(MID(G443&amp;"",ROW(INDIRECT("1:"&amp;LEN(G443&amp;""))),1)&lt;&gt;"0"),1),999)),
MID(G443&amp;"",_xlfn.AGGREGATE(15,6,ROW(INDIRECT("1:"&amp;LEN(G443&amp;"")))/(MID(G443&amp;"",ROW(INDIRECT("1:"&amp;LEN(G443&amp;""))),1)&lt;&gt;"0"),1),999)
),
IFERROR(VALUE(G443),G443))</f>
        <v>8054083018324</v>
      </c>
      <c r="N443" t="str">
        <f>TEXT(relatorio[[#This Row],[Data Emissão]],"mmm")</f>
        <v>set</v>
      </c>
      <c r="O443">
        <f>_xlfn.XLOOKUP(relatorio[[#This Row],[Número]],relatorio_Entrada_NF!A:A,relatorio_Entrada_NF!A:A,"Pendente")</f>
        <v>151747</v>
      </c>
      <c r="P443" t="str">
        <f>_xlfn.XLOOKUP(relatorio[[#This Row],[Nome PJ Emitente]],Material!A:A,Material!B:B,"Medicamento")</f>
        <v>Medicamento</v>
      </c>
      <c r="Q443">
        <f ca="1">IF(relatorio[[#This Row],[Natureza]]="Medicamento",_xlfn.XLOOKUP(relatorio[[#This Row],[EAN]],CadastroProd!U:U,CadastroProd!A:A," "),_xlfn.XLOOKUP(relatorio[[#This Row],['[Item'] Código]],CadastroProd!X:X,CadastroProd!A:A," "))</f>
        <v>2926</v>
      </c>
      <c r="R443" t="str">
        <f>IF(O443="Pendente",_xlfn.XLOOKUP(relatorio[[#This Row],[Número]],Relatório_CTE!A:A,Relatório_CTE!B:B,"Sem CTE")," ")</f>
        <v xml:space="preserve"> </v>
      </c>
      <c r="S443" s="1" t="str">
        <f>IF(relatorio[[#This Row],[NFs Entrada - Winthor]]="Pendente",_xlfn.XLOOKUP(relatorio[[#This Row],[Número]],Relatório_CTE!A:A,Relatório_CTE!H:H,"Sem CTE")," ")</f>
        <v xml:space="preserve"> </v>
      </c>
      <c r="T44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4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44" spans="1:21" x14ac:dyDescent="0.25">
      <c r="A444" t="s">
        <v>17</v>
      </c>
      <c r="B444" t="s">
        <v>46</v>
      </c>
      <c r="C444" t="s">
        <v>102</v>
      </c>
      <c r="D444">
        <v>79052</v>
      </c>
      <c r="E444" s="1">
        <v>45916</v>
      </c>
      <c r="F444">
        <v>46838.400000000001</v>
      </c>
      <c r="G444" s="4" t="s">
        <v>486</v>
      </c>
      <c r="H444" t="s">
        <v>487</v>
      </c>
      <c r="I444" t="s">
        <v>488</v>
      </c>
      <c r="J444" s="1">
        <v>46339</v>
      </c>
      <c r="K444">
        <v>30</v>
      </c>
      <c r="L444" t="str">
        <f>_xlfn.XLOOKUP(relatorio[[#This Row],[Nome PJ Emitente]],De_Para!A:A,De_Para!C:C)</f>
        <v>Chiesi</v>
      </c>
      <c r="M444" s="5" cm="1">
        <f t="array" aca="1" ref="M444" ca="1">IF(LEFT(G444&amp;"",1)="0",
IFERROR(
VALUE(MID(G444&amp;"",_xlfn.AGGREGATE(15,6,ROW(INDIRECT("1:"&amp;LEN(G444&amp;"")))/(MID(G444&amp;"",ROW(INDIRECT("1:"&amp;LEN(G444&amp;""))),1)&lt;&gt;"0"),1),999)),
MID(G444&amp;"",_xlfn.AGGREGATE(15,6,ROW(INDIRECT("1:"&amp;LEN(G444&amp;"")))/(MID(G444&amp;"",ROW(INDIRECT("1:"&amp;LEN(G444&amp;""))),1)&lt;&gt;"0"),1),999)
),
IFERROR(VALUE(G444),G444))</f>
        <v>7896672202124</v>
      </c>
      <c r="N444" t="str">
        <f>TEXT(relatorio[[#This Row],[Data Emissão]],"mmm")</f>
        <v>set</v>
      </c>
      <c r="O444">
        <f>_xlfn.XLOOKUP(relatorio[[#This Row],[Número]],relatorio_Entrada_NF!A:A,relatorio_Entrada_NF!A:A,"Pendente")</f>
        <v>79052</v>
      </c>
      <c r="P444" t="str">
        <f>_xlfn.XLOOKUP(relatorio[[#This Row],[Nome PJ Emitente]],Material!A:A,Material!B:B,"Medicamento")</f>
        <v>Medicamento</v>
      </c>
      <c r="Q444">
        <f ca="1">IF(relatorio[[#This Row],[Natureza]]="Medicamento",_xlfn.XLOOKUP(relatorio[[#This Row],[EAN]],CadastroProd!U:U,CadastroProd!A:A," "),_xlfn.XLOOKUP(relatorio[[#This Row],['[Item'] Código]],CadastroProd!X:X,CadastroProd!A:A," "))</f>
        <v>1457</v>
      </c>
      <c r="R444" t="str">
        <f>IF(O444="Pendente",_xlfn.XLOOKUP(relatorio[[#This Row],[Número]],Relatório_CTE!A:A,Relatório_CTE!B:B,"Sem CTE")," ")</f>
        <v xml:space="preserve"> </v>
      </c>
      <c r="S444" s="1" t="str">
        <f>IF(relatorio[[#This Row],[NFs Entrada - Winthor]]="Pendente",_xlfn.XLOOKUP(relatorio[[#This Row],[Número]],Relatório_CTE!A:A,Relatório_CTE!H:H,"Sem CTE")," ")</f>
        <v xml:space="preserve"> </v>
      </c>
      <c r="T44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4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45" spans="1:21" x14ac:dyDescent="0.25">
      <c r="A445" t="s">
        <v>11</v>
      </c>
      <c r="B445" t="s">
        <v>46</v>
      </c>
      <c r="C445" t="s">
        <v>19</v>
      </c>
      <c r="D445">
        <v>267236</v>
      </c>
      <c r="E445" s="1">
        <v>45916</v>
      </c>
      <c r="F445">
        <v>168000</v>
      </c>
      <c r="G445" s="4" t="s">
        <v>20</v>
      </c>
      <c r="H445" t="s">
        <v>21</v>
      </c>
      <c r="I445" t="s">
        <v>22</v>
      </c>
      <c r="J445" s="1">
        <v>46386</v>
      </c>
      <c r="K445">
        <v>1200</v>
      </c>
      <c r="L445" t="str">
        <f>_xlfn.XLOOKUP(relatorio[[#This Row],[Nome PJ Emitente]],De_Para!A:A,De_Para!C:C)</f>
        <v>Aspen</v>
      </c>
      <c r="M445" s="5" cm="1">
        <f t="array" aca="1" ref="M445" ca="1">IF(LEFT(G445&amp;"",1)="0",
IFERROR(
VALUE(MID(G445&amp;"",_xlfn.AGGREGATE(15,6,ROW(INDIRECT("1:"&amp;LEN(G445&amp;"")))/(MID(G445&amp;"",ROW(INDIRECT("1:"&amp;LEN(G445&amp;""))),1)&lt;&gt;"0"),1),999)),
MID(G445&amp;"",_xlfn.AGGREGATE(15,6,ROW(INDIRECT("1:"&amp;LEN(G445&amp;"")))/(MID(G445&amp;"",ROW(INDIRECT("1:"&amp;LEN(G445&amp;""))),1)&lt;&gt;"0"),1),999)
),
IFERROR(VALUE(G445),G445))</f>
        <v>7895858016821</v>
      </c>
      <c r="N445" t="str">
        <f>TEXT(relatorio[[#This Row],[Data Emissão]],"mmm")</f>
        <v>set</v>
      </c>
      <c r="O445">
        <f>_xlfn.XLOOKUP(relatorio[[#This Row],[Número]],relatorio_Entrada_NF!A:A,relatorio_Entrada_NF!A:A,"Pendente")</f>
        <v>267236</v>
      </c>
      <c r="P445" t="str">
        <f>_xlfn.XLOOKUP(relatorio[[#This Row],[Nome PJ Emitente]],Material!A:A,Material!B:B,"Medicamento")</f>
        <v>Medicamento</v>
      </c>
      <c r="Q445">
        <f ca="1">IF(relatorio[[#This Row],[Natureza]]="Medicamento",_xlfn.XLOOKUP(relatorio[[#This Row],[EAN]],CadastroProd!U:U,CadastroProd!A:A," "),_xlfn.XLOOKUP(relatorio[[#This Row],['[Item'] Código]],CadastroProd!X:X,CadastroProd!A:A," "))</f>
        <v>869</v>
      </c>
      <c r="R445" t="str">
        <f>IF(O445="Pendente",_xlfn.XLOOKUP(relatorio[[#This Row],[Número]],Relatório_CTE!A:A,Relatório_CTE!B:B,"Sem CTE")," ")</f>
        <v xml:space="preserve"> </v>
      </c>
      <c r="S445" s="1" t="str">
        <f>IF(relatorio[[#This Row],[NFs Entrada - Winthor]]="Pendente",_xlfn.XLOOKUP(relatorio[[#This Row],[Número]],Relatório_CTE!A:A,Relatório_CTE!H:H,"Sem CTE")," ")</f>
        <v xml:space="preserve"> </v>
      </c>
      <c r="T44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4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46" spans="1:21" x14ac:dyDescent="0.25">
      <c r="A446" t="s">
        <v>11</v>
      </c>
      <c r="B446" t="s">
        <v>46</v>
      </c>
      <c r="C446" t="s">
        <v>214</v>
      </c>
      <c r="D446">
        <v>446890</v>
      </c>
      <c r="E446" s="1">
        <v>45916</v>
      </c>
      <c r="F446">
        <v>35670.589999999997</v>
      </c>
      <c r="G446" s="4" t="s">
        <v>489</v>
      </c>
      <c r="H446" t="s">
        <v>490</v>
      </c>
      <c r="I446" t="s">
        <v>491</v>
      </c>
      <c r="J446" s="1">
        <v>46234</v>
      </c>
      <c r="K446">
        <v>10</v>
      </c>
      <c r="L446" t="str">
        <f>_xlfn.XLOOKUP(relatorio[[#This Row],[Nome PJ Emitente]],De_Para!A:A,De_Para!C:C)</f>
        <v>Eli Lilly</v>
      </c>
      <c r="M446" s="5" cm="1">
        <f t="array" aca="1" ref="M446" ca="1">IF(LEFT(G446&amp;"",1)="0",
IFERROR(
VALUE(MID(G446&amp;"",_xlfn.AGGREGATE(15,6,ROW(INDIRECT("1:"&amp;LEN(G446&amp;"")))/(MID(G446&amp;"",ROW(INDIRECT("1:"&amp;LEN(G446&amp;""))),1)&lt;&gt;"0"),1),999)),
MID(G446&amp;"",_xlfn.AGGREGATE(15,6,ROW(INDIRECT("1:"&amp;LEN(G446&amp;"")))/(MID(G446&amp;"",ROW(INDIRECT("1:"&amp;LEN(G446&amp;""))),1)&lt;&gt;"0"),1),999)
),
IFERROR(VALUE(G446),G446))</f>
        <v>7896382707827</v>
      </c>
      <c r="N446" t="str">
        <f>TEXT(relatorio[[#This Row],[Data Emissão]],"mmm")</f>
        <v>set</v>
      </c>
      <c r="O446">
        <f>_xlfn.XLOOKUP(relatorio[[#This Row],[Número]],relatorio_Entrada_NF!A:A,relatorio_Entrada_NF!A:A,"Pendente")</f>
        <v>446890</v>
      </c>
      <c r="P446" t="str">
        <f>_xlfn.XLOOKUP(relatorio[[#This Row],[Nome PJ Emitente]],Material!A:A,Material!B:B,"Medicamento")</f>
        <v>Medicamento</v>
      </c>
      <c r="Q446">
        <f ca="1">IF(relatorio[[#This Row],[Natureza]]="Medicamento",_xlfn.XLOOKUP(relatorio[[#This Row],[EAN]],CadastroProd!U:U,CadastroProd!A:A," "),_xlfn.XLOOKUP(relatorio[[#This Row],['[Item'] Código]],CadastroProd!X:X,CadastroProd!A:A," "))</f>
        <v>3310</v>
      </c>
      <c r="R446" t="str">
        <f>IF(O446="Pendente",_xlfn.XLOOKUP(relatorio[[#This Row],[Número]],Relatório_CTE!A:A,Relatório_CTE!B:B,"Sem CTE")," ")</f>
        <v xml:space="preserve"> </v>
      </c>
      <c r="S446" s="1" t="str">
        <f>IF(relatorio[[#This Row],[NFs Entrada - Winthor]]="Pendente",_xlfn.XLOOKUP(relatorio[[#This Row],[Número]],Relatório_CTE!A:A,Relatório_CTE!H:H,"Sem CTE")," ")</f>
        <v xml:space="preserve"> </v>
      </c>
      <c r="T44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4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47" spans="1:21" x14ac:dyDescent="0.25">
      <c r="A447" t="s">
        <v>17</v>
      </c>
      <c r="B447" t="s">
        <v>46</v>
      </c>
      <c r="C447" t="s">
        <v>51</v>
      </c>
      <c r="D447">
        <v>494570</v>
      </c>
      <c r="E447" s="1">
        <v>45916</v>
      </c>
      <c r="F447">
        <v>44977.42</v>
      </c>
      <c r="G447" s="4" t="s">
        <v>455</v>
      </c>
      <c r="H447" t="s">
        <v>456</v>
      </c>
      <c r="I447" t="s">
        <v>457</v>
      </c>
      <c r="J447" s="1">
        <v>46408</v>
      </c>
      <c r="K447">
        <v>46</v>
      </c>
      <c r="L447" t="str">
        <f>_xlfn.XLOOKUP(relatorio[[#This Row],[Nome PJ Emitente]],De_Para!A:A,De_Para!C:C)</f>
        <v>Adium</v>
      </c>
      <c r="M447" s="5" cm="1">
        <f t="array" aca="1" ref="M447" ca="1">IF(LEFT(G447&amp;"",1)="0",
IFERROR(
VALUE(MID(G447&amp;"",_xlfn.AGGREGATE(15,6,ROW(INDIRECT("1:"&amp;LEN(G447&amp;"")))/(MID(G447&amp;"",ROW(INDIRECT("1:"&amp;LEN(G447&amp;""))),1)&lt;&gt;"0"),1),999)),
MID(G447&amp;"",_xlfn.AGGREGATE(15,6,ROW(INDIRECT("1:"&amp;LEN(G447&amp;"")))/(MID(G447&amp;"",ROW(INDIRECT("1:"&amp;LEN(G447&amp;""))),1)&lt;&gt;"0"),1),999)
),
IFERROR(VALUE(G447),G447))</f>
        <v>7892953102916</v>
      </c>
      <c r="N447" t="str">
        <f>TEXT(relatorio[[#This Row],[Data Emissão]],"mmm")</f>
        <v>set</v>
      </c>
      <c r="O447" t="str">
        <f>_xlfn.XLOOKUP(relatorio[[#This Row],[Número]],relatorio_Entrada_NF!A:A,relatorio_Entrada_NF!A:A,"Pendente")</f>
        <v>Pendente</v>
      </c>
      <c r="P447" t="str">
        <f>_xlfn.XLOOKUP(relatorio[[#This Row],[Nome PJ Emitente]],Material!A:A,Material!B:B,"Medicamento")</f>
        <v>Medicamento</v>
      </c>
      <c r="Q447">
        <f ca="1">IF(relatorio[[#This Row],[Natureza]]="Medicamento",_xlfn.XLOOKUP(relatorio[[#This Row],[EAN]],CadastroProd!U:U,CadastroProd!A:A," "),_xlfn.XLOOKUP(relatorio[[#This Row],['[Item'] Código]],CadastroProd!X:X,CadastroProd!A:A," "))</f>
        <v>1568</v>
      </c>
      <c r="R447">
        <f>IF(O447="Pendente",_xlfn.XLOOKUP(relatorio[[#This Row],[Número]],Relatório_CTE!A:A,Relatório_CTE!B:B,"Sem CTE")," ")</f>
        <v>131567</v>
      </c>
      <c r="S447" s="1">
        <f>IF(relatorio[[#This Row],[NFs Entrada - Winthor]]="Pendente",_xlfn.XLOOKUP(relatorio[[#This Row],[Número]],Relatório_CTE!A:A,Relatório_CTE!H:H,"Sem CTE")," ")</f>
        <v>45919</v>
      </c>
      <c r="T447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45929</v>
      </c>
      <c r="U447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448" spans="1:21" x14ac:dyDescent="0.25">
      <c r="A448" t="s">
        <v>11</v>
      </c>
      <c r="B448" t="s">
        <v>46</v>
      </c>
      <c r="C448" t="s">
        <v>47</v>
      </c>
      <c r="D448">
        <v>343240</v>
      </c>
      <c r="E448" s="1">
        <v>45916</v>
      </c>
      <c r="F448">
        <v>42645.599999999999</v>
      </c>
      <c r="G448" s="4" t="s">
        <v>492</v>
      </c>
      <c r="H448" t="s">
        <v>493</v>
      </c>
      <c r="I448" t="s">
        <v>494</v>
      </c>
      <c r="J448" s="1">
        <v>46326</v>
      </c>
      <c r="K448">
        <v>40</v>
      </c>
      <c r="L448" t="str">
        <f>_xlfn.XLOOKUP(relatorio[[#This Row],[Nome PJ Emitente]],De_Para!A:A,De_Para!C:C)</f>
        <v>Libbs</v>
      </c>
      <c r="M448" s="5" cm="1">
        <f t="array" aca="1" ref="M448" ca="1">IF(LEFT(G448&amp;"",1)="0",
IFERROR(
VALUE(MID(G448&amp;"",_xlfn.AGGREGATE(15,6,ROW(INDIRECT("1:"&amp;LEN(G448&amp;"")))/(MID(G448&amp;"",ROW(INDIRECT("1:"&amp;LEN(G448&amp;""))),1)&lt;&gt;"0"),1),999)),
MID(G448&amp;"",_xlfn.AGGREGATE(15,6,ROW(INDIRECT("1:"&amp;LEN(G448&amp;"")))/(MID(G448&amp;"",ROW(INDIRECT("1:"&amp;LEN(G448&amp;""))),1)&lt;&gt;"0"),1),999)
),
IFERROR(VALUE(G448),G448))</f>
        <v>7896094210943</v>
      </c>
      <c r="N448" t="str">
        <f>TEXT(relatorio[[#This Row],[Data Emissão]],"mmm")</f>
        <v>set</v>
      </c>
      <c r="O448">
        <f>_xlfn.XLOOKUP(relatorio[[#This Row],[Número]],relatorio_Entrada_NF!A:A,relatorio_Entrada_NF!A:A,"Pendente")</f>
        <v>343240</v>
      </c>
      <c r="P448" t="str">
        <f>_xlfn.XLOOKUP(relatorio[[#This Row],[Nome PJ Emitente]],Material!A:A,Material!B:B,"Medicamento")</f>
        <v>Medicamento</v>
      </c>
      <c r="Q448">
        <f ca="1">IF(relatorio[[#This Row],[Natureza]]="Medicamento",_xlfn.XLOOKUP(relatorio[[#This Row],[EAN]],CadastroProd!U:U,CadastroProd!A:A," "),_xlfn.XLOOKUP(relatorio[[#This Row],['[Item'] Código]],CadastroProd!X:X,CadastroProd!A:A," "))</f>
        <v>2905</v>
      </c>
      <c r="R448" t="str">
        <f>IF(O448="Pendente",_xlfn.XLOOKUP(relatorio[[#This Row],[Número]],Relatório_CTE!A:A,Relatório_CTE!B:B,"Sem CTE")," ")</f>
        <v xml:space="preserve"> </v>
      </c>
      <c r="S448" s="1" t="str">
        <f>IF(relatorio[[#This Row],[NFs Entrada - Winthor]]="Pendente",_xlfn.XLOOKUP(relatorio[[#This Row],[Número]],Relatório_CTE!A:A,Relatório_CTE!H:H,"Sem CTE")," ")</f>
        <v xml:space="preserve"> </v>
      </c>
      <c r="T44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4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49" spans="1:21" x14ac:dyDescent="0.25">
      <c r="A449" t="s">
        <v>11</v>
      </c>
      <c r="B449" t="s">
        <v>46</v>
      </c>
      <c r="C449" t="s">
        <v>47</v>
      </c>
      <c r="D449">
        <v>343241</v>
      </c>
      <c r="E449" s="1">
        <v>45916</v>
      </c>
      <c r="F449">
        <v>5867</v>
      </c>
      <c r="G449" s="4" t="s">
        <v>495</v>
      </c>
      <c r="H449" t="s">
        <v>496</v>
      </c>
      <c r="I449" t="s">
        <v>497</v>
      </c>
      <c r="J449" s="1">
        <v>46464</v>
      </c>
      <c r="K449">
        <v>50</v>
      </c>
      <c r="L449" t="str">
        <f>_xlfn.XLOOKUP(relatorio[[#This Row],[Nome PJ Emitente]],De_Para!A:A,De_Para!C:C)</f>
        <v>Libbs</v>
      </c>
      <c r="M449" s="5" cm="1">
        <f t="array" aca="1" ref="M449" ca="1">IF(LEFT(G449&amp;"",1)="0",
IFERROR(
VALUE(MID(G449&amp;"",_xlfn.AGGREGATE(15,6,ROW(INDIRECT("1:"&amp;LEN(G449&amp;"")))/(MID(G449&amp;"",ROW(INDIRECT("1:"&amp;LEN(G449&amp;""))),1)&lt;&gt;"0"),1),999)),
MID(G449&amp;"",_xlfn.AGGREGATE(15,6,ROW(INDIRECT("1:"&amp;LEN(G449&amp;"")))/(MID(G449&amp;"",ROW(INDIRECT("1:"&amp;LEN(G449&amp;""))),1)&lt;&gt;"0"),1),999)
),
IFERROR(VALUE(G449),G449))</f>
        <v>7896094203037</v>
      </c>
      <c r="N449" t="str">
        <f>TEXT(relatorio[[#This Row],[Data Emissão]],"mmm")</f>
        <v>set</v>
      </c>
      <c r="O449">
        <f>_xlfn.XLOOKUP(relatorio[[#This Row],[Número]],relatorio_Entrada_NF!A:A,relatorio_Entrada_NF!A:A,"Pendente")</f>
        <v>343241</v>
      </c>
      <c r="P449" t="str">
        <f>_xlfn.XLOOKUP(relatorio[[#This Row],[Nome PJ Emitente]],Material!A:A,Material!B:B,"Medicamento")</f>
        <v>Medicamento</v>
      </c>
      <c r="Q449">
        <f ca="1">IF(relatorio[[#This Row],[Natureza]]="Medicamento",_xlfn.XLOOKUP(relatorio[[#This Row],[EAN]],CadastroProd!U:U,CadastroProd!A:A," "),_xlfn.XLOOKUP(relatorio[[#This Row],['[Item'] Código]],CadastroProd!X:X,CadastroProd!A:A," "))</f>
        <v>2573</v>
      </c>
      <c r="R449" t="str">
        <f>IF(O449="Pendente",_xlfn.XLOOKUP(relatorio[[#This Row],[Número]],Relatório_CTE!A:A,Relatório_CTE!B:B,"Sem CTE")," ")</f>
        <v xml:space="preserve"> </v>
      </c>
      <c r="S449" s="1" t="str">
        <f>IF(relatorio[[#This Row],[NFs Entrada - Winthor]]="Pendente",_xlfn.XLOOKUP(relatorio[[#This Row],[Número]],Relatório_CTE!A:A,Relatório_CTE!H:H,"Sem CTE")," ")</f>
        <v xml:space="preserve"> </v>
      </c>
      <c r="T44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4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50" spans="1:21" x14ac:dyDescent="0.25">
      <c r="A450" t="s">
        <v>11</v>
      </c>
      <c r="B450" t="s">
        <v>46</v>
      </c>
      <c r="C450" t="s">
        <v>230</v>
      </c>
      <c r="D450">
        <v>103433</v>
      </c>
      <c r="E450" s="1">
        <v>45916</v>
      </c>
      <c r="F450">
        <v>49764.24</v>
      </c>
      <c r="G450" s="4" t="s">
        <v>231</v>
      </c>
      <c r="H450" t="s">
        <v>232</v>
      </c>
      <c r="I450" t="s">
        <v>233</v>
      </c>
      <c r="J450" s="1">
        <v>47205</v>
      </c>
      <c r="K450">
        <v>72</v>
      </c>
      <c r="L450" t="str">
        <f>_xlfn.XLOOKUP(relatorio[[#This Row],[Nome PJ Emitente]],De_Para!A:A,De_Para!C:C)</f>
        <v>Organon</v>
      </c>
      <c r="M450" s="5" cm="1">
        <f t="array" aca="1" ref="M450" ca="1">IF(LEFT(G450&amp;"",1)="0",
IFERROR(
VALUE(MID(G450&amp;"",_xlfn.AGGREGATE(15,6,ROW(INDIRECT("1:"&amp;LEN(G450&amp;"")))/(MID(G450&amp;"",ROW(INDIRECT("1:"&amp;LEN(G450&amp;""))),1)&lt;&gt;"0"),1),999)),
MID(G450&amp;"",_xlfn.AGGREGATE(15,6,ROW(INDIRECT("1:"&amp;LEN(G450&amp;"")))/(MID(G450&amp;"",ROW(INDIRECT("1:"&amp;LEN(G450&amp;""))),1)&lt;&gt;"0"),1),999)
),
IFERROR(VALUE(G450),G450))</f>
        <v>7897337716512</v>
      </c>
      <c r="N450" t="str">
        <f>TEXT(relatorio[[#This Row],[Data Emissão]],"mmm")</f>
        <v>set</v>
      </c>
      <c r="O450">
        <f>_xlfn.XLOOKUP(relatorio[[#This Row],[Número]],relatorio_Entrada_NF!A:A,relatorio_Entrada_NF!A:A,"Pendente")</f>
        <v>103433</v>
      </c>
      <c r="P450" t="str">
        <f>_xlfn.XLOOKUP(relatorio[[#This Row],[Nome PJ Emitente]],Material!A:A,Material!B:B,"Medicamento")</f>
        <v>Medicamento</v>
      </c>
      <c r="Q450">
        <f ca="1">IF(relatorio[[#This Row],[Natureza]]="Medicamento",_xlfn.XLOOKUP(relatorio[[#This Row],[EAN]],CadastroProd!U:U,CadastroProd!A:A," "),_xlfn.XLOOKUP(relatorio[[#This Row],['[Item'] Código]],CadastroProd!X:X,CadastroProd!A:A," "))</f>
        <v>3365</v>
      </c>
      <c r="R450" t="str">
        <f>IF(O450="Pendente",_xlfn.XLOOKUP(relatorio[[#This Row],[Número]],Relatório_CTE!A:A,Relatório_CTE!B:B,"Sem CTE")," ")</f>
        <v xml:space="preserve"> </v>
      </c>
      <c r="S450" s="1" t="str">
        <f>IF(relatorio[[#This Row],[NFs Entrada - Winthor]]="Pendente",_xlfn.XLOOKUP(relatorio[[#This Row],[Número]],Relatório_CTE!A:A,Relatório_CTE!H:H,"Sem CTE")," ")</f>
        <v xml:space="preserve"> </v>
      </c>
      <c r="T45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5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51" spans="1:21" x14ac:dyDescent="0.25">
      <c r="A451" t="s">
        <v>11</v>
      </c>
      <c r="B451" t="s">
        <v>18</v>
      </c>
      <c r="C451" t="s">
        <v>214</v>
      </c>
      <c r="D451">
        <v>446848</v>
      </c>
      <c r="E451" s="1">
        <v>45915</v>
      </c>
      <c r="F451">
        <v>142850.71</v>
      </c>
      <c r="G451" s="4" t="s">
        <v>215</v>
      </c>
      <c r="H451" t="s">
        <v>216</v>
      </c>
      <c r="I451" t="s">
        <v>217</v>
      </c>
      <c r="J451" s="1">
        <v>46507</v>
      </c>
      <c r="K451">
        <v>20</v>
      </c>
      <c r="L451" t="str">
        <f>_xlfn.XLOOKUP(relatorio[[#This Row],[Nome PJ Emitente]],De_Para!A:A,De_Para!C:C)</f>
        <v>Eli Lilly</v>
      </c>
      <c r="M451" s="5" cm="1">
        <f t="array" aca="1" ref="M451" ca="1">IF(LEFT(G451&amp;"",1)="0",
IFERROR(
VALUE(MID(G451&amp;"",_xlfn.AGGREGATE(15,6,ROW(INDIRECT("1:"&amp;LEN(G451&amp;"")))/(MID(G451&amp;"",ROW(INDIRECT("1:"&amp;LEN(G451&amp;""))),1)&lt;&gt;"0"),1),999)),
MID(G451&amp;"",_xlfn.AGGREGATE(15,6,ROW(INDIRECT("1:"&amp;LEN(G451&amp;"")))/(MID(G451&amp;"",ROW(INDIRECT("1:"&amp;LEN(G451&amp;""))),1)&lt;&gt;"0"),1),999)
),
IFERROR(VALUE(G451),G451))</f>
        <v>7896382708480</v>
      </c>
      <c r="N451" t="str">
        <f>TEXT(relatorio[[#This Row],[Data Emissão]],"mmm")</f>
        <v>set</v>
      </c>
      <c r="O451">
        <f>_xlfn.XLOOKUP(relatorio[[#This Row],[Número]],relatorio_Entrada_NF!A:A,relatorio_Entrada_NF!A:A,"Pendente")</f>
        <v>446848</v>
      </c>
      <c r="P451" t="str">
        <f>_xlfn.XLOOKUP(relatorio[[#This Row],[Nome PJ Emitente]],Material!A:A,Material!B:B,"Medicamento")</f>
        <v>Medicamento</v>
      </c>
      <c r="Q451">
        <f ca="1">IF(relatorio[[#This Row],[Natureza]]="Medicamento",_xlfn.XLOOKUP(relatorio[[#This Row],[EAN]],CadastroProd!U:U,CadastroProd!A:A," "),_xlfn.XLOOKUP(relatorio[[#This Row],['[Item'] Código]],CadastroProd!X:X,CadastroProd!A:A," "))</f>
        <v>2889</v>
      </c>
      <c r="R451" t="str">
        <f>IF(O451="Pendente",_xlfn.XLOOKUP(relatorio[[#This Row],[Número]],Relatório_CTE!A:A,Relatório_CTE!B:B,"Sem CTE")," ")</f>
        <v xml:space="preserve"> </v>
      </c>
      <c r="S451" s="1" t="str">
        <f>IF(relatorio[[#This Row],[NFs Entrada - Winthor]]="Pendente",_xlfn.XLOOKUP(relatorio[[#This Row],[Número]],Relatório_CTE!A:A,Relatório_CTE!H:H,"Sem CTE")," ")</f>
        <v xml:space="preserve"> </v>
      </c>
      <c r="T45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5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52" spans="1:21" x14ac:dyDescent="0.25">
      <c r="A452" t="s">
        <v>17</v>
      </c>
      <c r="B452" t="s">
        <v>18</v>
      </c>
      <c r="C452" t="s">
        <v>214</v>
      </c>
      <c r="D452">
        <v>446859</v>
      </c>
      <c r="E452" s="1">
        <v>45915</v>
      </c>
      <c r="F452">
        <v>103190.24</v>
      </c>
      <c r="G452" s="4" t="s">
        <v>498</v>
      </c>
      <c r="H452" t="s">
        <v>499</v>
      </c>
      <c r="I452" t="s">
        <v>500</v>
      </c>
      <c r="J452" s="1">
        <v>46234</v>
      </c>
      <c r="K452">
        <v>6</v>
      </c>
      <c r="L452" t="str">
        <f>_xlfn.XLOOKUP(relatorio[[#This Row],[Nome PJ Emitente]],De_Para!A:A,De_Para!C:C)</f>
        <v>Eli Lilly</v>
      </c>
      <c r="M452" s="5" cm="1">
        <f t="array" aca="1" ref="M452" ca="1">IF(LEFT(G452&amp;"",1)="0",
IFERROR(
VALUE(MID(G452&amp;"",_xlfn.AGGREGATE(15,6,ROW(INDIRECT("1:"&amp;LEN(G452&amp;"")))/(MID(G452&amp;"",ROW(INDIRECT("1:"&amp;LEN(G452&amp;""))),1)&lt;&gt;"0"),1),999)),
MID(G452&amp;"",_xlfn.AGGREGATE(15,6,ROW(INDIRECT("1:"&amp;LEN(G452&amp;"")))/(MID(G452&amp;"",ROW(INDIRECT("1:"&amp;LEN(G452&amp;""))),1)&lt;&gt;"0"),1),999)
),
IFERROR(VALUE(G452),G452))</f>
        <v>7896382707834</v>
      </c>
      <c r="N452" t="str">
        <f>TEXT(relatorio[[#This Row],[Data Emissão]],"mmm")</f>
        <v>set</v>
      </c>
      <c r="O452">
        <f>_xlfn.XLOOKUP(relatorio[[#This Row],[Número]],relatorio_Entrada_NF!A:A,relatorio_Entrada_NF!A:A,"Pendente")</f>
        <v>446859</v>
      </c>
      <c r="P452" t="str">
        <f>_xlfn.XLOOKUP(relatorio[[#This Row],[Nome PJ Emitente]],Material!A:A,Material!B:B,"Medicamento")</f>
        <v>Medicamento</v>
      </c>
      <c r="Q452">
        <f ca="1">IF(relatorio[[#This Row],[Natureza]]="Medicamento",_xlfn.XLOOKUP(relatorio[[#This Row],[EAN]],CadastroProd!U:U,CadastroProd!A:A," "),_xlfn.XLOOKUP(relatorio[[#This Row],['[Item'] Código]],CadastroProd!X:X,CadastroProd!A:A," "))</f>
        <v>3311</v>
      </c>
      <c r="R452" t="str">
        <f>IF(O452="Pendente",_xlfn.XLOOKUP(relatorio[[#This Row],[Número]],Relatório_CTE!A:A,Relatório_CTE!B:B,"Sem CTE")," ")</f>
        <v xml:space="preserve"> </v>
      </c>
      <c r="S452" s="1" t="str">
        <f>IF(relatorio[[#This Row],[NFs Entrada - Winthor]]="Pendente",_xlfn.XLOOKUP(relatorio[[#This Row],[Número]],Relatório_CTE!A:A,Relatório_CTE!H:H,"Sem CTE")," ")</f>
        <v xml:space="preserve"> </v>
      </c>
      <c r="T45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5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53" spans="1:21" x14ac:dyDescent="0.25">
      <c r="A453" t="s">
        <v>17</v>
      </c>
      <c r="B453" t="s">
        <v>12</v>
      </c>
      <c r="C453" t="s">
        <v>131</v>
      </c>
      <c r="D453">
        <v>16375</v>
      </c>
      <c r="E453" s="1">
        <v>45915</v>
      </c>
      <c r="F453">
        <v>1390.05</v>
      </c>
      <c r="G453" s="4" t="s">
        <v>135</v>
      </c>
      <c r="H453" t="s">
        <v>136</v>
      </c>
      <c r="I453" t="s">
        <v>137</v>
      </c>
      <c r="J453" s="1">
        <v>46387</v>
      </c>
      <c r="K453">
        <v>14</v>
      </c>
      <c r="L453" t="str">
        <f>_xlfn.XLOOKUP(relatorio[[#This Row],[Nome PJ Emitente]],De_Para!A:A,De_Para!C:C)</f>
        <v>Sanofi</v>
      </c>
      <c r="M453" s="5" cm="1">
        <f t="array" aca="1" ref="M453" ca="1">IF(LEFT(G453&amp;"",1)="0",
IFERROR(
VALUE(MID(G453&amp;"",_xlfn.AGGREGATE(15,6,ROW(INDIRECT("1:"&amp;LEN(G453&amp;"")))/(MID(G453&amp;"",ROW(INDIRECT("1:"&amp;LEN(G453&amp;""))),1)&lt;&gt;"0"),1),999)),
MID(G453&amp;"",_xlfn.AGGREGATE(15,6,ROW(INDIRECT("1:"&amp;LEN(G453&amp;"")))/(MID(G453&amp;"",ROW(INDIRECT("1:"&amp;LEN(G453&amp;""))),1)&lt;&gt;"0"),1),999)
),
IFERROR(VALUE(G453),G453))</f>
        <v>7896070605268</v>
      </c>
      <c r="N453" t="str">
        <f>TEXT(relatorio[[#This Row],[Data Emissão]],"mmm")</f>
        <v>set</v>
      </c>
      <c r="O453" t="str">
        <f>_xlfn.XLOOKUP(relatorio[[#This Row],[Número]],relatorio_Entrada_NF!A:A,relatorio_Entrada_NF!A:A,"Pendente")</f>
        <v>Pendente</v>
      </c>
      <c r="P453" t="str">
        <f>_xlfn.XLOOKUP(relatorio[[#This Row],[Nome PJ Emitente]],Material!A:A,Material!B:B,"Medicamento")</f>
        <v>Medicamento</v>
      </c>
      <c r="Q453">
        <f ca="1">IF(relatorio[[#This Row],[Natureza]]="Medicamento",_xlfn.XLOOKUP(relatorio[[#This Row],[EAN]],CadastroProd!U:U,CadastroProd!A:A," "),_xlfn.XLOOKUP(relatorio[[#This Row],['[Item'] Código]],CadastroProd!X:X,CadastroProd!A:A," "))</f>
        <v>1493</v>
      </c>
      <c r="R453">
        <f>IF(O453="Pendente",_xlfn.XLOOKUP(relatorio[[#This Row],[Número]],Relatório_CTE!A:A,Relatório_CTE!B:B,"Sem CTE")," ")</f>
        <v>796464</v>
      </c>
      <c r="S453" s="1">
        <f>IF(relatorio[[#This Row],[NFs Entrada - Winthor]]="Pendente",_xlfn.XLOOKUP(relatorio[[#This Row],[Número]],Relatório_CTE!A:A,Relatório_CTE!H:H,"Sem CTE")," ")</f>
        <v>45918</v>
      </c>
      <c r="T453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453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454" spans="1:21" x14ac:dyDescent="0.25">
      <c r="A454" t="s">
        <v>17</v>
      </c>
      <c r="B454" t="s">
        <v>12</v>
      </c>
      <c r="C454" t="s">
        <v>131</v>
      </c>
      <c r="D454">
        <v>16381</v>
      </c>
      <c r="E454" s="1">
        <v>45915</v>
      </c>
      <c r="F454">
        <v>7943.14</v>
      </c>
      <c r="G454" s="4" t="s">
        <v>135</v>
      </c>
      <c r="H454" t="s">
        <v>136</v>
      </c>
      <c r="I454" t="s">
        <v>137</v>
      </c>
      <c r="J454" s="1">
        <v>46387</v>
      </c>
      <c r="K454">
        <v>80</v>
      </c>
      <c r="L454" t="str">
        <f>_xlfn.XLOOKUP(relatorio[[#This Row],[Nome PJ Emitente]],De_Para!A:A,De_Para!C:C)</f>
        <v>Sanofi</v>
      </c>
      <c r="M454" s="5" cm="1">
        <f t="array" aca="1" ref="M454" ca="1">IF(LEFT(G454&amp;"",1)="0",
IFERROR(
VALUE(MID(G454&amp;"",_xlfn.AGGREGATE(15,6,ROW(INDIRECT("1:"&amp;LEN(G454&amp;"")))/(MID(G454&amp;"",ROW(INDIRECT("1:"&amp;LEN(G454&amp;""))),1)&lt;&gt;"0"),1),999)),
MID(G454&amp;"",_xlfn.AGGREGATE(15,6,ROW(INDIRECT("1:"&amp;LEN(G454&amp;"")))/(MID(G454&amp;"",ROW(INDIRECT("1:"&amp;LEN(G454&amp;""))),1)&lt;&gt;"0"),1),999)
),
IFERROR(VALUE(G454),G454))</f>
        <v>7896070605268</v>
      </c>
      <c r="N454" t="str">
        <f>TEXT(relatorio[[#This Row],[Data Emissão]],"mmm")</f>
        <v>set</v>
      </c>
      <c r="O454" t="str">
        <f>_xlfn.XLOOKUP(relatorio[[#This Row],[Número]],relatorio_Entrada_NF!A:A,relatorio_Entrada_NF!A:A,"Pendente")</f>
        <v>Pendente</v>
      </c>
      <c r="P454" t="str">
        <f>_xlfn.XLOOKUP(relatorio[[#This Row],[Nome PJ Emitente]],Material!A:A,Material!B:B,"Medicamento")</f>
        <v>Medicamento</v>
      </c>
      <c r="Q454">
        <f ca="1">IF(relatorio[[#This Row],[Natureza]]="Medicamento",_xlfn.XLOOKUP(relatorio[[#This Row],[EAN]],CadastroProd!U:U,CadastroProd!A:A," "),_xlfn.XLOOKUP(relatorio[[#This Row],['[Item'] Código]],CadastroProd!X:X,CadastroProd!A:A," "))</f>
        <v>1493</v>
      </c>
      <c r="R454">
        <f>IF(O454="Pendente",_xlfn.XLOOKUP(relatorio[[#This Row],[Número]],Relatório_CTE!A:A,Relatório_CTE!B:B,"Sem CTE")," ")</f>
        <v>796465</v>
      </c>
      <c r="S454" s="1">
        <f>IF(relatorio[[#This Row],[NFs Entrada - Winthor]]="Pendente",_xlfn.XLOOKUP(relatorio[[#This Row],[Número]],Relatório_CTE!A:A,Relatório_CTE!H:H,"Sem CTE")," ")</f>
        <v>45918</v>
      </c>
      <c r="T454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45931</v>
      </c>
      <c r="U454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45931</v>
      </c>
    </row>
    <row r="455" spans="1:21" x14ac:dyDescent="0.25">
      <c r="A455" t="s">
        <v>17</v>
      </c>
      <c r="B455" t="s">
        <v>12</v>
      </c>
      <c r="C455" t="s">
        <v>102</v>
      </c>
      <c r="D455">
        <v>78870</v>
      </c>
      <c r="E455" s="1">
        <v>45915</v>
      </c>
      <c r="F455">
        <v>116744</v>
      </c>
      <c r="G455" s="4" t="s">
        <v>103</v>
      </c>
      <c r="H455" t="s">
        <v>104</v>
      </c>
      <c r="I455" t="s">
        <v>105</v>
      </c>
      <c r="J455" s="1">
        <v>46344</v>
      </c>
      <c r="K455">
        <v>100</v>
      </c>
      <c r="L455" t="str">
        <f>_xlfn.XLOOKUP(relatorio[[#This Row],[Nome PJ Emitente]],De_Para!A:A,De_Para!C:C)</f>
        <v>Chiesi</v>
      </c>
      <c r="M455" s="5" cm="1">
        <f t="array" aca="1" ref="M455" ca="1">IF(LEFT(G455&amp;"",1)="0",
IFERROR(
VALUE(MID(G455&amp;"",_xlfn.AGGREGATE(15,6,ROW(INDIRECT("1:"&amp;LEN(G455&amp;"")))/(MID(G455&amp;"",ROW(INDIRECT("1:"&amp;LEN(G455&amp;""))),1)&lt;&gt;"0"),1),999)),
MID(G455&amp;"",_xlfn.AGGREGATE(15,6,ROW(INDIRECT("1:"&amp;LEN(G455&amp;"")))/(MID(G455&amp;"",ROW(INDIRECT("1:"&amp;LEN(G455&amp;""))),1)&lt;&gt;"0"),1),999)
),
IFERROR(VALUE(G455),G455))</f>
        <v>7896672201790</v>
      </c>
      <c r="N455" t="str">
        <f>TEXT(relatorio[[#This Row],[Data Emissão]],"mmm")</f>
        <v>set</v>
      </c>
      <c r="O455">
        <f>_xlfn.XLOOKUP(relatorio[[#This Row],[Número]],relatorio_Entrada_NF!A:A,relatorio_Entrada_NF!A:A,"Pendente")</f>
        <v>78870</v>
      </c>
      <c r="P455" t="str">
        <f>_xlfn.XLOOKUP(relatorio[[#This Row],[Nome PJ Emitente]],Material!A:A,Material!B:B,"Medicamento")</f>
        <v>Medicamento</v>
      </c>
      <c r="Q455">
        <f ca="1">IF(relatorio[[#This Row],[Natureza]]="Medicamento",_xlfn.XLOOKUP(relatorio[[#This Row],[EAN]],CadastroProd!U:U,CadastroProd!A:A," "),_xlfn.XLOOKUP(relatorio[[#This Row],['[Item'] Código]],CadastroProd!X:X,CadastroProd!A:A," "))</f>
        <v>1456</v>
      </c>
      <c r="R455" t="str">
        <f>IF(O455="Pendente",_xlfn.XLOOKUP(relatorio[[#This Row],[Número]],Relatório_CTE!A:A,Relatório_CTE!B:B,"Sem CTE")," ")</f>
        <v xml:space="preserve"> </v>
      </c>
      <c r="S455" s="1" t="str">
        <f>IF(relatorio[[#This Row],[NFs Entrada - Winthor]]="Pendente",_xlfn.XLOOKUP(relatorio[[#This Row],[Número]],Relatório_CTE!A:A,Relatório_CTE!H:H,"Sem CTE")," ")</f>
        <v xml:space="preserve"> </v>
      </c>
      <c r="T45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5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56" spans="1:21" x14ac:dyDescent="0.25">
      <c r="A456" t="s">
        <v>17</v>
      </c>
      <c r="B456" t="s">
        <v>12</v>
      </c>
      <c r="C456" t="s">
        <v>501</v>
      </c>
      <c r="D456">
        <v>12708</v>
      </c>
      <c r="E456" s="1">
        <v>45915</v>
      </c>
      <c r="F456">
        <v>4039.6</v>
      </c>
      <c r="G456" s="4" t="s">
        <v>502</v>
      </c>
      <c r="H456" t="s">
        <v>503</v>
      </c>
      <c r="I456" t="s">
        <v>504</v>
      </c>
      <c r="J456" s="1"/>
      <c r="K456">
        <v>10</v>
      </c>
      <c r="L456" t="str">
        <f>_xlfn.XLOOKUP(relatorio[[#This Row],[Nome PJ Emitente]],De_Para!A:A,De_Para!C:C)</f>
        <v>Blenta</v>
      </c>
      <c r="M456" s="5" cm="1">
        <f t="array" aca="1" ref="M456" ca="1">IF(LEFT(G456&amp;"",1)="0",
IFERROR(
VALUE(MID(G456&amp;"",_xlfn.AGGREGATE(15,6,ROW(INDIRECT("1:"&amp;LEN(G456&amp;"")))/(MID(G456&amp;"",ROW(INDIRECT("1:"&amp;LEN(G456&amp;""))),1)&lt;&gt;"0"),1),999)),
MID(G456&amp;"",_xlfn.AGGREGATE(15,6,ROW(INDIRECT("1:"&amp;LEN(G456&amp;"")))/(MID(G456&amp;"",ROW(INDIRECT("1:"&amp;LEN(G456&amp;""))),1)&lt;&gt;"0"),1),999)
),
IFERROR(VALUE(G456),G456))</f>
        <v>7898626113005</v>
      </c>
      <c r="N456" t="str">
        <f>TEXT(relatorio[[#This Row],[Data Emissão]],"mmm")</f>
        <v>set</v>
      </c>
      <c r="O456" t="str">
        <f>_xlfn.XLOOKUP(relatorio[[#This Row],[Número]],relatorio_Entrada_NF!A:A,relatorio_Entrada_NF!A:A,"Pendente")</f>
        <v>Pendente</v>
      </c>
      <c r="P456" t="str">
        <f>_xlfn.XLOOKUP(relatorio[[#This Row],[Nome PJ Emitente]],Material!A:A,Material!B:B,"Medicamento")</f>
        <v>Medicamento</v>
      </c>
      <c r="Q456">
        <f ca="1">IF(relatorio[[#This Row],[Natureza]]="Medicamento",_xlfn.XLOOKUP(relatorio[[#This Row],[EAN]],CadastroProd!U:U,CadastroProd!A:A," "),_xlfn.XLOOKUP(relatorio[[#This Row],['[Item'] Código]],CadastroProd!X:X,CadastroProd!A:A," "))</f>
        <v>2630</v>
      </c>
      <c r="R456" t="str">
        <f>IF(O456="Pendente",_xlfn.XLOOKUP(relatorio[[#This Row],[Número]],Relatório_CTE!A:A,Relatório_CTE!B:B,"Sem CTE")," ")</f>
        <v>Sem CTE</v>
      </c>
      <c r="S456" s="1" t="str">
        <f>IF(relatorio[[#This Row],[NFs Entrada - Winthor]]="Pendente",_xlfn.XLOOKUP(relatorio[[#This Row],[Número]],Relatório_CTE!A:A,Relatório_CTE!H:H,"Sem CTE")," ")</f>
        <v>Sem CTE</v>
      </c>
      <c r="T456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45928</v>
      </c>
      <c r="U456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45929</v>
      </c>
    </row>
    <row r="457" spans="1:21" x14ac:dyDescent="0.25">
      <c r="A457" t="s">
        <v>17</v>
      </c>
      <c r="B457" t="s">
        <v>12</v>
      </c>
      <c r="C457" t="s">
        <v>214</v>
      </c>
      <c r="D457">
        <v>446725</v>
      </c>
      <c r="E457" s="1">
        <v>45915</v>
      </c>
      <c r="F457">
        <v>1519002.56</v>
      </c>
      <c r="G457" s="4" t="s">
        <v>461</v>
      </c>
      <c r="H457" t="s">
        <v>462</v>
      </c>
      <c r="I457" t="s">
        <v>463</v>
      </c>
      <c r="J457" s="1">
        <v>46538</v>
      </c>
      <c r="K457">
        <v>120</v>
      </c>
      <c r="L457" t="str">
        <f>_xlfn.XLOOKUP(relatorio[[#This Row],[Nome PJ Emitente]],De_Para!A:A,De_Para!C:C)</f>
        <v>Eli Lilly</v>
      </c>
      <c r="M457" s="5" cm="1">
        <f t="array" aca="1" ref="M457" ca="1">IF(LEFT(G457&amp;"",1)="0",
IFERROR(
VALUE(MID(G457&amp;"",_xlfn.AGGREGATE(15,6,ROW(INDIRECT("1:"&amp;LEN(G457&amp;"")))/(MID(G457&amp;"",ROW(INDIRECT("1:"&amp;LEN(G457&amp;""))),1)&lt;&gt;"0"),1),999)),
MID(G457&amp;"",_xlfn.AGGREGATE(15,6,ROW(INDIRECT("1:"&amp;LEN(G457&amp;"")))/(MID(G457&amp;"",ROW(INDIRECT("1:"&amp;LEN(G457&amp;""))),1)&lt;&gt;"0"),1),999)
),
IFERROR(VALUE(G457),G457))</f>
        <v>7896382708497</v>
      </c>
      <c r="N457" t="str">
        <f>TEXT(relatorio[[#This Row],[Data Emissão]],"mmm")</f>
        <v>set</v>
      </c>
      <c r="O457" t="str">
        <f>_xlfn.XLOOKUP(relatorio[[#This Row],[Número]],relatorio_Entrada_NF!A:A,relatorio_Entrada_NF!A:A,"Pendente")</f>
        <v>Pendente</v>
      </c>
      <c r="P457" t="str">
        <f>_xlfn.XLOOKUP(relatorio[[#This Row],[Nome PJ Emitente]],Material!A:A,Material!B:B,"Medicamento")</f>
        <v>Medicamento</v>
      </c>
      <c r="Q457">
        <f ca="1">IF(relatorio[[#This Row],[Natureza]]="Medicamento",_xlfn.XLOOKUP(relatorio[[#This Row],[EAN]],CadastroProd!U:U,CadastroProd!A:A," "),_xlfn.XLOOKUP(relatorio[[#This Row],['[Item'] Código]],CadastroProd!X:X,CadastroProd!A:A," "))</f>
        <v>2890</v>
      </c>
      <c r="R457">
        <f>IF(O457="Pendente",_xlfn.XLOOKUP(relatorio[[#This Row],[Número]],Relatório_CTE!A:A,Relatório_CTE!B:B,"Sem CTE")," ")</f>
        <v>12948</v>
      </c>
      <c r="S457" s="1">
        <f>IF(relatorio[[#This Row],[NFs Entrada - Winthor]]="Pendente",_xlfn.XLOOKUP(relatorio[[#This Row],[Número]],Relatório_CTE!A:A,Relatório_CTE!H:H,"Sem CTE")," ")</f>
        <v>45924</v>
      </c>
      <c r="T457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45924</v>
      </c>
      <c r="U457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45924</v>
      </c>
    </row>
    <row r="458" spans="1:21" x14ac:dyDescent="0.25">
      <c r="A458" t="s">
        <v>17</v>
      </c>
      <c r="B458" t="s">
        <v>12</v>
      </c>
      <c r="C458" t="s">
        <v>214</v>
      </c>
      <c r="D458">
        <v>446726</v>
      </c>
      <c r="E458" s="1">
        <v>45915</v>
      </c>
      <c r="F458">
        <v>13531.66</v>
      </c>
      <c r="G458" s="4" t="s">
        <v>505</v>
      </c>
      <c r="H458" t="s">
        <v>506</v>
      </c>
      <c r="I458" t="s">
        <v>507</v>
      </c>
      <c r="J458" s="1">
        <v>46444</v>
      </c>
      <c r="K458">
        <v>6</v>
      </c>
      <c r="L458" t="str">
        <f>_xlfn.XLOOKUP(relatorio[[#This Row],[Nome PJ Emitente]],De_Para!A:A,De_Para!C:C)</f>
        <v>Eli Lilly</v>
      </c>
      <c r="M458" s="5" cm="1">
        <f t="array" aca="1" ref="M458" ca="1">IF(LEFT(G458&amp;"",1)="0",
IFERROR(
VALUE(MID(G458&amp;"",_xlfn.AGGREGATE(15,6,ROW(INDIRECT("1:"&amp;LEN(G458&amp;"")))/(MID(G458&amp;"",ROW(INDIRECT("1:"&amp;LEN(G458&amp;""))),1)&lt;&gt;"0"),1),999)),
MID(G458&amp;"",_xlfn.AGGREGATE(15,6,ROW(INDIRECT("1:"&amp;LEN(G458&amp;"")))/(MID(G458&amp;"",ROW(INDIRECT("1:"&amp;LEN(G458&amp;""))),1)&lt;&gt;"0"),1),999)
),
IFERROR(VALUE(G458),G458))</f>
        <v>7896382706769</v>
      </c>
      <c r="N458" t="str">
        <f>TEXT(relatorio[[#This Row],[Data Emissão]],"mmm")</f>
        <v>set</v>
      </c>
      <c r="O458" t="str">
        <f>_xlfn.XLOOKUP(relatorio[[#This Row],[Número]],relatorio_Entrada_NF!A:A,relatorio_Entrada_NF!A:A,"Pendente")</f>
        <v>Pendente</v>
      </c>
      <c r="P458" t="str">
        <f>_xlfn.XLOOKUP(relatorio[[#This Row],[Nome PJ Emitente]],Material!A:A,Material!B:B,"Medicamento")</f>
        <v>Medicamento</v>
      </c>
      <c r="Q458">
        <f ca="1">IF(relatorio[[#This Row],[Natureza]]="Medicamento",_xlfn.XLOOKUP(relatorio[[#This Row],[EAN]],CadastroProd!U:U,CadastroProd!A:A," "),_xlfn.XLOOKUP(relatorio[[#This Row],['[Item'] Código]],CadastroProd!X:X,CadastroProd!A:A," "))</f>
        <v>3018</v>
      </c>
      <c r="R458">
        <f>IF(O458="Pendente",_xlfn.XLOOKUP(relatorio[[#This Row],[Número]],Relatório_CTE!A:A,Relatório_CTE!B:B,"Sem CTE")," ")</f>
        <v>131862</v>
      </c>
      <c r="S458" s="1">
        <f>IF(relatorio[[#This Row],[NFs Entrada - Winthor]]="Pendente",_xlfn.XLOOKUP(relatorio[[#This Row],[Número]],Relatório_CTE!A:A,Relatório_CTE!H:H,"Sem CTE")," ")</f>
        <v>45919</v>
      </c>
      <c r="T458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45919</v>
      </c>
      <c r="U458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45919</v>
      </c>
    </row>
    <row r="459" spans="1:21" x14ac:dyDescent="0.25">
      <c r="A459" t="s">
        <v>17</v>
      </c>
      <c r="B459" t="s">
        <v>12</v>
      </c>
      <c r="C459" t="s">
        <v>214</v>
      </c>
      <c r="D459">
        <v>446863</v>
      </c>
      <c r="E459" s="1">
        <v>45915</v>
      </c>
      <c r="F459">
        <v>230690.15</v>
      </c>
      <c r="G459" s="4" t="s">
        <v>508</v>
      </c>
      <c r="H459" t="s">
        <v>509</v>
      </c>
      <c r="I459" t="s">
        <v>510</v>
      </c>
      <c r="J459" s="1">
        <v>46295</v>
      </c>
      <c r="K459">
        <v>2210</v>
      </c>
      <c r="L459" t="str">
        <f>_xlfn.XLOOKUP(relatorio[[#This Row],[Nome PJ Emitente]],De_Para!A:A,De_Para!C:C)</f>
        <v>Eli Lilly</v>
      </c>
      <c r="M459" s="5" cm="1">
        <f t="array" aca="1" ref="M459" ca="1">IF(LEFT(G459&amp;"",1)="0",
IFERROR(
VALUE(MID(G459&amp;"",_xlfn.AGGREGATE(15,6,ROW(INDIRECT("1:"&amp;LEN(G459&amp;"")))/(MID(G459&amp;"",ROW(INDIRECT("1:"&amp;LEN(G459&amp;""))),1)&lt;&gt;"0"),1),999)),
MID(G459&amp;"",_xlfn.AGGREGATE(15,6,ROW(INDIRECT("1:"&amp;LEN(G459&amp;"")))/(MID(G459&amp;"",ROW(INDIRECT("1:"&amp;LEN(G459&amp;""))),1)&lt;&gt;"0"),1),999)
),
IFERROR(VALUE(G459),G459))</f>
        <v>7896382708183</v>
      </c>
      <c r="N459" t="str">
        <f>TEXT(relatorio[[#This Row],[Data Emissão]],"mmm")</f>
        <v>set</v>
      </c>
      <c r="O459" t="str">
        <f>_xlfn.XLOOKUP(relatorio[[#This Row],[Número]],relatorio_Entrada_NF!A:A,relatorio_Entrada_NF!A:A,"Pendente")</f>
        <v>Pendente</v>
      </c>
      <c r="P459" t="str">
        <f>_xlfn.XLOOKUP(relatorio[[#This Row],[Nome PJ Emitente]],Material!A:A,Material!B:B,"Medicamento")</f>
        <v>Medicamento</v>
      </c>
      <c r="Q459">
        <f ca="1">IF(relatorio[[#This Row],[Natureza]]="Medicamento",_xlfn.XLOOKUP(relatorio[[#This Row],[EAN]],CadastroProd!U:U,CadastroProd!A:A," "),_xlfn.XLOOKUP(relatorio[[#This Row],['[Item'] Código]],CadastroProd!X:X,CadastroProd!A:A," "))</f>
        <v>3107</v>
      </c>
      <c r="R459">
        <f>IF(O459="Pendente",_xlfn.XLOOKUP(relatorio[[#This Row],[Número]],Relatório_CTE!A:A,Relatório_CTE!B:B,"Sem CTE")," ")</f>
        <v>131862</v>
      </c>
      <c r="S459" s="1">
        <f>IF(relatorio[[#This Row],[NFs Entrada - Winthor]]="Pendente",_xlfn.XLOOKUP(relatorio[[#This Row],[Número]],Relatório_CTE!A:A,Relatório_CTE!H:H,"Sem CTE")," ")</f>
        <v>45919</v>
      </c>
      <c r="T459" s="1" t="e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459" s="1" t="str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60" spans="1:21" x14ac:dyDescent="0.25">
      <c r="A460" t="s">
        <v>17</v>
      </c>
      <c r="B460" t="s">
        <v>12</v>
      </c>
      <c r="C460" t="s">
        <v>36</v>
      </c>
      <c r="D460">
        <v>501034</v>
      </c>
      <c r="E460" s="1">
        <v>45915</v>
      </c>
      <c r="F460">
        <v>818717.16</v>
      </c>
      <c r="G460" s="4" t="s">
        <v>181</v>
      </c>
      <c r="H460" t="s">
        <v>182</v>
      </c>
      <c r="I460" t="s">
        <v>183</v>
      </c>
      <c r="J460" s="1">
        <v>46446</v>
      </c>
      <c r="K460">
        <v>284</v>
      </c>
      <c r="L460" t="str">
        <f>_xlfn.XLOOKUP(relatorio[[#This Row],[Nome PJ Emitente]],De_Para!A:A,De_Para!C:C)</f>
        <v>Novartis</v>
      </c>
      <c r="M460" s="5" cm="1">
        <f t="array" aca="1" ref="M460" ca="1">IF(LEFT(G460&amp;"",1)="0",
IFERROR(
VALUE(MID(G460&amp;"",_xlfn.AGGREGATE(15,6,ROW(INDIRECT("1:"&amp;LEN(G460&amp;"")))/(MID(G460&amp;"",ROW(INDIRECT("1:"&amp;LEN(G460&amp;""))),1)&lt;&gt;"0"),1),999)),
MID(G460&amp;"",_xlfn.AGGREGATE(15,6,ROW(INDIRECT("1:"&amp;LEN(G460&amp;"")))/(MID(G460&amp;"",ROW(INDIRECT("1:"&amp;LEN(G460&amp;""))),1)&lt;&gt;"0"),1),999)
),
IFERROR(VALUE(G460),G460))</f>
        <v>7896261020689</v>
      </c>
      <c r="N460" t="str">
        <f>TEXT(relatorio[[#This Row],[Data Emissão]],"mmm")</f>
        <v>set</v>
      </c>
      <c r="O460">
        <f>_xlfn.XLOOKUP(relatorio[[#This Row],[Número]],relatorio_Entrada_NF!A:A,relatorio_Entrada_NF!A:A,"Pendente")</f>
        <v>501034</v>
      </c>
      <c r="P460" t="str">
        <f>_xlfn.XLOOKUP(relatorio[[#This Row],[Nome PJ Emitente]],Material!A:A,Material!B:B,"Medicamento")</f>
        <v>Medicamento</v>
      </c>
      <c r="Q460">
        <f ca="1">IF(relatorio[[#This Row],[Natureza]]="Medicamento",_xlfn.XLOOKUP(relatorio[[#This Row],[EAN]],CadastroProd!U:U,CadastroProd!A:A," "),_xlfn.XLOOKUP(relatorio[[#This Row],['[Item'] Código]],CadastroProd!X:X,CadastroProd!A:A," "))</f>
        <v>1344</v>
      </c>
      <c r="R460" t="str">
        <f>IF(O460="Pendente",_xlfn.XLOOKUP(relatorio[[#This Row],[Número]],Relatório_CTE!A:A,Relatório_CTE!B:B,"Sem CTE")," ")</f>
        <v xml:space="preserve"> </v>
      </c>
      <c r="S460" s="1" t="str">
        <f>IF(relatorio[[#This Row],[NFs Entrada - Winthor]]="Pendente",_xlfn.XLOOKUP(relatorio[[#This Row],[Número]],Relatório_CTE!A:A,Relatório_CTE!H:H,"Sem CTE")," ")</f>
        <v xml:space="preserve"> </v>
      </c>
      <c r="T46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6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61" spans="1:21" x14ac:dyDescent="0.25">
      <c r="A461" t="s">
        <v>11</v>
      </c>
      <c r="B461" t="s">
        <v>46</v>
      </c>
      <c r="C461" t="s">
        <v>79</v>
      </c>
      <c r="D461">
        <v>20221</v>
      </c>
      <c r="E461" s="1">
        <v>45915</v>
      </c>
      <c r="F461">
        <v>32940</v>
      </c>
      <c r="G461" s="4" t="s">
        <v>80</v>
      </c>
      <c r="H461" t="s">
        <v>80</v>
      </c>
      <c r="I461" t="s">
        <v>81</v>
      </c>
      <c r="J461" s="1">
        <v>46537</v>
      </c>
      <c r="K461">
        <v>60</v>
      </c>
      <c r="L461" t="str">
        <f>_xlfn.XLOOKUP(relatorio[[#This Row],[Nome PJ Emitente]],De_Para!A:A,De_Para!C:C)</f>
        <v>Mylan</v>
      </c>
      <c r="M461" s="5" cm="1">
        <f t="array" aca="1" ref="M461" ca="1">IF(LEFT(G461&amp;"",1)="0",
IFERROR(
VALUE(MID(G461&amp;"",_xlfn.AGGREGATE(15,6,ROW(INDIRECT("1:"&amp;LEN(G461&amp;"")))/(MID(G461&amp;"",ROW(INDIRECT("1:"&amp;LEN(G461&amp;""))),1)&lt;&gt;"0"),1),999)),
MID(G461&amp;"",_xlfn.AGGREGATE(15,6,ROW(INDIRECT("1:"&amp;LEN(G461&amp;"")))/(MID(G461&amp;"",ROW(INDIRECT("1:"&amp;LEN(G461&amp;""))),1)&lt;&gt;"0"),1),999)
),
IFERROR(VALUE(G461),G461))</f>
        <v>7898560661587</v>
      </c>
      <c r="N461" t="str">
        <f>TEXT(relatorio[[#This Row],[Data Emissão]],"mmm")</f>
        <v>set</v>
      </c>
      <c r="O461">
        <f>_xlfn.XLOOKUP(relatorio[[#This Row],[Número]],relatorio_Entrada_NF!A:A,relatorio_Entrada_NF!A:A,"Pendente")</f>
        <v>20221</v>
      </c>
      <c r="P461" t="str">
        <f>_xlfn.XLOOKUP(relatorio[[#This Row],[Nome PJ Emitente]],Material!A:A,Material!B:B,"Medicamento")</f>
        <v>Medicamento</v>
      </c>
      <c r="Q461">
        <f ca="1">IF(relatorio[[#This Row],[Natureza]]="Medicamento",_xlfn.XLOOKUP(relatorio[[#This Row],[EAN]],CadastroProd!U:U,CadastroProd!A:A," "),_xlfn.XLOOKUP(relatorio[[#This Row],['[Item'] Código]],CadastroProd!X:X,CadastroProd!A:A," "))</f>
        <v>2619</v>
      </c>
      <c r="R461" t="str">
        <f>IF(O461="Pendente",_xlfn.XLOOKUP(relatorio[[#This Row],[Número]],Relatório_CTE!A:A,Relatório_CTE!B:B,"Sem CTE")," ")</f>
        <v xml:space="preserve"> </v>
      </c>
      <c r="S461" s="1" t="str">
        <f>IF(relatorio[[#This Row],[NFs Entrada - Winthor]]="Pendente",_xlfn.XLOOKUP(relatorio[[#This Row],[Número]],Relatório_CTE!A:A,Relatório_CTE!H:H,"Sem CTE")," ")</f>
        <v xml:space="preserve"> </v>
      </c>
      <c r="T46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6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62" spans="1:21" x14ac:dyDescent="0.25">
      <c r="A462" t="s">
        <v>11</v>
      </c>
      <c r="B462" t="s">
        <v>46</v>
      </c>
      <c r="C462" t="s">
        <v>214</v>
      </c>
      <c r="D462">
        <v>446847</v>
      </c>
      <c r="E462" s="1">
        <v>45915</v>
      </c>
      <c r="F462">
        <v>248933.64</v>
      </c>
      <c r="G462" s="4" t="s">
        <v>218</v>
      </c>
      <c r="H462" t="s">
        <v>219</v>
      </c>
      <c r="I462" t="s">
        <v>220</v>
      </c>
      <c r="J462" s="1">
        <v>46387</v>
      </c>
      <c r="K462">
        <v>56</v>
      </c>
      <c r="L462" t="str">
        <f>_xlfn.XLOOKUP(relatorio[[#This Row],[Nome PJ Emitente]],De_Para!A:A,De_Para!C:C)</f>
        <v>Eli Lilly</v>
      </c>
      <c r="M462" s="5" cm="1">
        <f t="array" aca="1" ref="M462" ca="1">IF(LEFT(G462&amp;"",1)="0",
IFERROR(
VALUE(MID(G462&amp;"",_xlfn.AGGREGATE(15,6,ROW(INDIRECT("1:"&amp;LEN(G462&amp;"")))/(MID(G462&amp;"",ROW(INDIRECT("1:"&amp;LEN(G462&amp;""))),1)&lt;&gt;"0"),1),999)),
MID(G462&amp;"",_xlfn.AGGREGATE(15,6,ROW(INDIRECT("1:"&amp;LEN(G462&amp;"")))/(MID(G462&amp;"",ROW(INDIRECT("1:"&amp;LEN(G462&amp;""))),1)&lt;&gt;"0"),1),999)
),
IFERROR(VALUE(G462),G462))</f>
        <v>7896382708060</v>
      </c>
      <c r="N462" t="str">
        <f>TEXT(relatorio[[#This Row],[Data Emissão]],"mmm")</f>
        <v>set</v>
      </c>
      <c r="O462" t="str">
        <f>_xlfn.XLOOKUP(relatorio[[#This Row],[Número]],relatorio_Entrada_NF!A:A,relatorio_Entrada_NF!A:A,"Pendente")</f>
        <v>Pendente</v>
      </c>
      <c r="P462" t="str">
        <f>_xlfn.XLOOKUP(relatorio[[#This Row],[Nome PJ Emitente]],Material!A:A,Material!B:B,"Medicamento")</f>
        <v>Medicamento</v>
      </c>
      <c r="Q462">
        <f ca="1">IF(relatorio[[#This Row],[Natureza]]="Medicamento",_xlfn.XLOOKUP(relatorio[[#This Row],[EAN]],CadastroProd!U:U,CadastroProd!A:A," "),_xlfn.XLOOKUP(relatorio[[#This Row],['[Item'] Código]],CadastroProd!X:X,CadastroProd!A:A," "))</f>
        <v>3330</v>
      </c>
      <c r="R462">
        <f>IF(O462="Pendente",_xlfn.XLOOKUP(relatorio[[#This Row],[Número]],Relatório_CTE!A:A,Relatório_CTE!B:B,"Sem CTE")," ")</f>
        <v>131864</v>
      </c>
      <c r="S462" s="1">
        <f>IF(relatorio[[#This Row],[NFs Entrada - Winthor]]="Pendente",_xlfn.XLOOKUP(relatorio[[#This Row],[Número]],Relatório_CTE!A:A,Relatório_CTE!H:H,"Sem CTE")," ")</f>
        <v>45919</v>
      </c>
      <c r="T462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45923</v>
      </c>
      <c r="U462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45923</v>
      </c>
    </row>
    <row r="463" spans="1:21" x14ac:dyDescent="0.25">
      <c r="A463" t="s">
        <v>11</v>
      </c>
      <c r="B463" t="s">
        <v>46</v>
      </c>
      <c r="C463" t="s">
        <v>214</v>
      </c>
      <c r="D463">
        <v>446849</v>
      </c>
      <c r="E463" s="1">
        <v>45915</v>
      </c>
      <c r="F463">
        <v>31420.48</v>
      </c>
      <c r="G463" s="4" t="s">
        <v>489</v>
      </c>
      <c r="H463" t="s">
        <v>490</v>
      </c>
      <c r="I463" t="s">
        <v>491</v>
      </c>
      <c r="J463" s="1">
        <v>46234</v>
      </c>
      <c r="K463">
        <v>9</v>
      </c>
      <c r="L463" t="str">
        <f>_xlfn.XLOOKUP(relatorio[[#This Row],[Nome PJ Emitente]],De_Para!A:A,De_Para!C:C)</f>
        <v>Eli Lilly</v>
      </c>
      <c r="M463" s="5" cm="1">
        <f t="array" aca="1" ref="M463" ca="1">IF(LEFT(G463&amp;"",1)="0",
IFERROR(
VALUE(MID(G463&amp;"",_xlfn.AGGREGATE(15,6,ROW(INDIRECT("1:"&amp;LEN(G463&amp;"")))/(MID(G463&amp;"",ROW(INDIRECT("1:"&amp;LEN(G463&amp;""))),1)&lt;&gt;"0"),1),999)),
MID(G463&amp;"",_xlfn.AGGREGATE(15,6,ROW(INDIRECT("1:"&amp;LEN(G463&amp;"")))/(MID(G463&amp;"",ROW(INDIRECT("1:"&amp;LEN(G463&amp;""))),1)&lt;&gt;"0"),1),999)
),
IFERROR(VALUE(G463),G463))</f>
        <v>7896382707827</v>
      </c>
      <c r="N463" t="str">
        <f>TEXT(relatorio[[#This Row],[Data Emissão]],"mmm")</f>
        <v>set</v>
      </c>
      <c r="O463" t="str">
        <f>_xlfn.XLOOKUP(relatorio[[#This Row],[Número]],relatorio_Entrada_NF!A:A,relatorio_Entrada_NF!A:A,"Pendente")</f>
        <v>Pendente</v>
      </c>
      <c r="P463" t="str">
        <f>_xlfn.XLOOKUP(relatorio[[#This Row],[Nome PJ Emitente]],Material!A:A,Material!B:B,"Medicamento")</f>
        <v>Medicamento</v>
      </c>
      <c r="Q463">
        <f ca="1">IF(relatorio[[#This Row],[Natureza]]="Medicamento",_xlfn.XLOOKUP(relatorio[[#This Row],[EAN]],CadastroProd!U:U,CadastroProd!A:A," "),_xlfn.XLOOKUP(relatorio[[#This Row],['[Item'] Código]],CadastroProd!X:X,CadastroProd!A:A," "))</f>
        <v>3310</v>
      </c>
      <c r="R463">
        <f>IF(O463="Pendente",_xlfn.XLOOKUP(relatorio[[#This Row],[Número]],Relatório_CTE!A:A,Relatório_CTE!B:B,"Sem CTE")," ")</f>
        <v>131864</v>
      </c>
      <c r="S463" s="1">
        <f>IF(relatorio[[#This Row],[NFs Entrada - Winthor]]="Pendente",_xlfn.XLOOKUP(relatorio[[#This Row],[Número]],Relatório_CTE!A:A,Relatório_CTE!H:H,"Sem CTE")," ")</f>
        <v>45919</v>
      </c>
      <c r="T463" s="1" t="e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463" s="1" t="str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64" spans="1:21" x14ac:dyDescent="0.25">
      <c r="A464" t="s">
        <v>17</v>
      </c>
      <c r="B464" t="s">
        <v>46</v>
      </c>
      <c r="C464" t="s">
        <v>36</v>
      </c>
      <c r="D464">
        <v>501042</v>
      </c>
      <c r="E464" s="1">
        <v>45915</v>
      </c>
      <c r="F464">
        <v>10475.52</v>
      </c>
      <c r="G464" s="4" t="s">
        <v>511</v>
      </c>
      <c r="H464" t="s">
        <v>512</v>
      </c>
      <c r="I464" t="s">
        <v>513</v>
      </c>
      <c r="J464" s="1">
        <v>46873</v>
      </c>
      <c r="K464">
        <v>10</v>
      </c>
      <c r="L464" t="str">
        <f>_xlfn.XLOOKUP(relatorio[[#This Row],[Nome PJ Emitente]],De_Para!A:A,De_Para!C:C)</f>
        <v>Novartis</v>
      </c>
      <c r="M464" s="5" cm="1">
        <f t="array" aca="1" ref="M464" ca="1">IF(LEFT(G464&amp;"",1)="0",
IFERROR(
VALUE(MID(G464&amp;"",_xlfn.AGGREGATE(15,6,ROW(INDIRECT("1:"&amp;LEN(G464&amp;"")))/(MID(G464&amp;"",ROW(INDIRECT("1:"&amp;LEN(G464&amp;""))),1)&lt;&gt;"0"),1),999)),
MID(G464&amp;"",_xlfn.AGGREGATE(15,6,ROW(INDIRECT("1:"&amp;LEN(G464&amp;"")))/(MID(G464&amp;"",ROW(INDIRECT("1:"&amp;LEN(G464&amp;""))),1)&lt;&gt;"0"),1),999)
),
IFERROR(VALUE(G464),G464))</f>
        <v>7896261014336</v>
      </c>
      <c r="N464" t="str">
        <f>TEXT(relatorio[[#This Row],[Data Emissão]],"mmm")</f>
        <v>set</v>
      </c>
      <c r="O464" t="str">
        <f>_xlfn.XLOOKUP(relatorio[[#This Row],[Número]],relatorio_Entrada_NF!A:A,relatorio_Entrada_NF!A:A,"Pendente")</f>
        <v>Pendente</v>
      </c>
      <c r="P464" t="str">
        <f>_xlfn.XLOOKUP(relatorio[[#This Row],[Nome PJ Emitente]],Material!A:A,Material!B:B,"Medicamento")</f>
        <v>Medicamento</v>
      </c>
      <c r="Q464">
        <f ca="1">IF(relatorio[[#This Row],[Natureza]]="Medicamento",_xlfn.XLOOKUP(relatorio[[#This Row],[EAN]],CadastroProd!U:U,CadastroProd!A:A," "),_xlfn.XLOOKUP(relatorio[[#This Row],['[Item'] Código]],CadastroProd!X:X,CadastroProd!A:A," "))</f>
        <v>3279</v>
      </c>
      <c r="R464">
        <f>IF(O464="Pendente",_xlfn.XLOOKUP(relatorio[[#This Row],[Número]],Relatório_CTE!A:A,Relatório_CTE!B:B,"Sem CTE")," ")</f>
        <v>1873681</v>
      </c>
      <c r="S464" s="1">
        <f>IF(relatorio[[#This Row],[NFs Entrada - Winthor]]="Pendente",_xlfn.XLOOKUP(relatorio[[#This Row],[Número]],Relatório_CTE!A:A,Relatório_CTE!H:H,"Sem CTE")," ")</f>
        <v>45924</v>
      </c>
      <c r="T464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45924</v>
      </c>
      <c r="U464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45924</v>
      </c>
    </row>
    <row r="465" spans="1:21" x14ac:dyDescent="0.25">
      <c r="A465" t="s">
        <v>17</v>
      </c>
      <c r="B465" t="s">
        <v>46</v>
      </c>
      <c r="C465" t="s">
        <v>36</v>
      </c>
      <c r="D465">
        <v>501043</v>
      </c>
      <c r="E465" s="1">
        <v>45915</v>
      </c>
      <c r="F465">
        <v>5517.12</v>
      </c>
      <c r="G465" s="4" t="s">
        <v>514</v>
      </c>
      <c r="H465" t="s">
        <v>515</v>
      </c>
      <c r="I465" t="s">
        <v>516</v>
      </c>
      <c r="J465" s="1">
        <v>46599</v>
      </c>
      <c r="K465">
        <v>5</v>
      </c>
      <c r="L465" t="str">
        <f>_xlfn.XLOOKUP(relatorio[[#This Row],[Nome PJ Emitente]],De_Para!A:A,De_Para!C:C)</f>
        <v>Novartis</v>
      </c>
      <c r="M465" s="5" cm="1">
        <f t="array" aca="1" ref="M465" ca="1">IF(LEFT(G465&amp;"",1)="0",
IFERROR(
VALUE(MID(G465&amp;"",_xlfn.AGGREGATE(15,6,ROW(INDIRECT("1:"&amp;LEN(G465&amp;"")))/(MID(G465&amp;"",ROW(INDIRECT("1:"&amp;LEN(G465&amp;""))),1)&lt;&gt;"0"),1),999)),
MID(G465&amp;"",_xlfn.AGGREGATE(15,6,ROW(INDIRECT("1:"&amp;LEN(G465&amp;"")))/(MID(G465&amp;"",ROW(INDIRECT("1:"&amp;LEN(G465&amp;""))),1)&lt;&gt;"0"),1),999)
),
IFERROR(VALUE(G465),G465))</f>
        <v>7896261008212</v>
      </c>
      <c r="N465" t="str">
        <f>TEXT(relatorio[[#This Row],[Data Emissão]],"mmm")</f>
        <v>set</v>
      </c>
      <c r="O465" t="str">
        <f>_xlfn.XLOOKUP(relatorio[[#This Row],[Número]],relatorio_Entrada_NF!A:A,relatorio_Entrada_NF!A:A,"Pendente")</f>
        <v>Pendente</v>
      </c>
      <c r="P465" t="str">
        <f>_xlfn.XLOOKUP(relatorio[[#This Row],[Nome PJ Emitente]],Material!A:A,Material!B:B,"Medicamento")</f>
        <v>Medicamento</v>
      </c>
      <c r="Q465">
        <f ca="1">IF(relatorio[[#This Row],[Natureza]]="Medicamento",_xlfn.XLOOKUP(relatorio[[#This Row],[EAN]],CadastroProd!U:U,CadastroProd!A:A," "),_xlfn.XLOOKUP(relatorio[[#This Row],['[Item'] Código]],CadastroProd!X:X,CadastroProd!A:A," "))</f>
        <v>1173</v>
      </c>
      <c r="R465">
        <f>IF(O465="Pendente",_xlfn.XLOOKUP(relatorio[[#This Row],[Número]],Relatório_CTE!A:A,Relatório_CTE!B:B,"Sem CTE")," ")</f>
        <v>1873681</v>
      </c>
      <c r="S465" s="1">
        <f>IF(relatorio[[#This Row],[NFs Entrada - Winthor]]="Pendente",_xlfn.XLOOKUP(relatorio[[#This Row],[Número]],Relatório_CTE!A:A,Relatório_CTE!H:H,"Sem CTE")," ")</f>
        <v>45924</v>
      </c>
      <c r="T465" s="1" t="e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465" s="1" t="str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66" spans="1:21" x14ac:dyDescent="0.25">
      <c r="A466" t="s">
        <v>11</v>
      </c>
      <c r="B466" t="s">
        <v>46</v>
      </c>
      <c r="C466" t="s">
        <v>47</v>
      </c>
      <c r="D466">
        <v>343175</v>
      </c>
      <c r="E466" s="1">
        <v>45915</v>
      </c>
      <c r="F466">
        <v>54546.53</v>
      </c>
      <c r="G466" s="4" t="s">
        <v>517</v>
      </c>
      <c r="H466" t="s">
        <v>518</v>
      </c>
      <c r="I466" t="s">
        <v>519</v>
      </c>
      <c r="J466" s="1">
        <v>46752</v>
      </c>
      <c r="K466">
        <v>7</v>
      </c>
      <c r="L466" t="str">
        <f>_xlfn.XLOOKUP(relatorio[[#This Row],[Nome PJ Emitente]],De_Para!A:A,De_Para!C:C)</f>
        <v>Libbs</v>
      </c>
      <c r="M466" s="5" cm="1">
        <f t="array" aca="1" ref="M466" ca="1">IF(LEFT(G466&amp;"",1)="0",
IFERROR(
VALUE(MID(G466&amp;"",_xlfn.AGGREGATE(15,6,ROW(INDIRECT("1:"&amp;LEN(G466&amp;"")))/(MID(G466&amp;"",ROW(INDIRECT("1:"&amp;LEN(G466&amp;""))),1)&lt;&gt;"0"),1),999)),
MID(G466&amp;"",_xlfn.AGGREGATE(15,6,ROW(INDIRECT("1:"&amp;LEN(G466&amp;"")))/(MID(G466&amp;"",ROW(INDIRECT("1:"&amp;LEN(G466&amp;""))),1)&lt;&gt;"0"),1),999)
),
IFERROR(VALUE(G466),G466))</f>
        <v>7891045166003</v>
      </c>
      <c r="N466" t="str">
        <f>TEXT(relatorio[[#This Row],[Data Emissão]],"mmm")</f>
        <v>set</v>
      </c>
      <c r="O466">
        <f>_xlfn.XLOOKUP(relatorio[[#This Row],[Número]],relatorio_Entrada_NF!A:A,relatorio_Entrada_NF!A:A,"Pendente")</f>
        <v>343175</v>
      </c>
      <c r="P466" t="str">
        <f>_xlfn.XLOOKUP(relatorio[[#This Row],[Nome PJ Emitente]],Material!A:A,Material!B:B,"Medicamento")</f>
        <v>Medicamento</v>
      </c>
      <c r="Q466">
        <f ca="1">IF(relatorio[[#This Row],[Natureza]]="Medicamento",_xlfn.XLOOKUP(relatorio[[#This Row],[EAN]],CadastroProd!U:U,CadastroProd!A:A," "),_xlfn.XLOOKUP(relatorio[[#This Row],['[Item'] Código]],CadastroProd!X:X,CadastroProd!A:A," "))</f>
        <v>3198</v>
      </c>
      <c r="R466" t="str">
        <f>IF(O466="Pendente",_xlfn.XLOOKUP(relatorio[[#This Row],[Número]],Relatório_CTE!A:A,Relatório_CTE!B:B,"Sem CTE")," ")</f>
        <v xml:space="preserve"> </v>
      </c>
      <c r="S466" s="1" t="str">
        <f>IF(relatorio[[#This Row],[NFs Entrada - Winthor]]="Pendente",_xlfn.XLOOKUP(relatorio[[#This Row],[Número]],Relatório_CTE!A:A,Relatório_CTE!H:H,"Sem CTE")," ")</f>
        <v xml:space="preserve"> </v>
      </c>
      <c r="T46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6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67" spans="1:21" x14ac:dyDescent="0.25">
      <c r="A467" t="s">
        <v>11</v>
      </c>
      <c r="B467" t="s">
        <v>46</v>
      </c>
      <c r="C467" t="s">
        <v>47</v>
      </c>
      <c r="D467">
        <v>343175</v>
      </c>
      <c r="E467" s="1">
        <v>45915</v>
      </c>
      <c r="F467">
        <v>54546.53</v>
      </c>
      <c r="G467" s="4" t="s">
        <v>520</v>
      </c>
      <c r="H467" t="s">
        <v>521</v>
      </c>
      <c r="I467" t="s">
        <v>522</v>
      </c>
      <c r="J467" s="1">
        <v>46752</v>
      </c>
      <c r="K467">
        <v>3</v>
      </c>
      <c r="L467" t="str">
        <f>_xlfn.XLOOKUP(relatorio[[#This Row],[Nome PJ Emitente]],De_Para!A:A,De_Para!C:C)</f>
        <v>Libbs</v>
      </c>
      <c r="M467" s="5" cm="1">
        <f t="array" aca="1" ref="M467" ca="1">IF(LEFT(G467&amp;"",1)="0",
IFERROR(
VALUE(MID(G467&amp;"",_xlfn.AGGREGATE(15,6,ROW(INDIRECT("1:"&amp;LEN(G467&amp;"")))/(MID(G467&amp;"",ROW(INDIRECT("1:"&amp;LEN(G467&amp;""))),1)&lt;&gt;"0"),1),999)),
MID(G467&amp;"",_xlfn.AGGREGATE(15,6,ROW(INDIRECT("1:"&amp;LEN(G467&amp;"")))/(MID(G467&amp;"",ROW(INDIRECT("1:"&amp;LEN(G467&amp;""))),1)&lt;&gt;"0"),1),999)
),
IFERROR(VALUE(G467),G467))</f>
        <v>7891045165990</v>
      </c>
      <c r="N467" t="str">
        <f>TEXT(relatorio[[#This Row],[Data Emissão]],"mmm")</f>
        <v>set</v>
      </c>
      <c r="O467">
        <f>_xlfn.XLOOKUP(relatorio[[#This Row],[Número]],relatorio_Entrada_NF!A:A,relatorio_Entrada_NF!A:A,"Pendente")</f>
        <v>343175</v>
      </c>
      <c r="P467" t="str">
        <f>_xlfn.XLOOKUP(relatorio[[#This Row],[Nome PJ Emitente]],Material!A:A,Material!B:B,"Medicamento")</f>
        <v>Medicamento</v>
      </c>
      <c r="Q467">
        <f ca="1">IF(relatorio[[#This Row],[Natureza]]="Medicamento",_xlfn.XLOOKUP(relatorio[[#This Row],[EAN]],CadastroProd!U:U,CadastroProd!A:A," "),_xlfn.XLOOKUP(relatorio[[#This Row],['[Item'] Código]],CadastroProd!X:X,CadastroProd!A:A," "))</f>
        <v>3197</v>
      </c>
      <c r="R467" t="str">
        <f>IF(O467="Pendente",_xlfn.XLOOKUP(relatorio[[#This Row],[Número]],Relatório_CTE!A:A,Relatório_CTE!B:B,"Sem CTE")," ")</f>
        <v xml:space="preserve"> </v>
      </c>
      <c r="S467" s="1" t="str">
        <f>IF(relatorio[[#This Row],[NFs Entrada - Winthor]]="Pendente",_xlfn.XLOOKUP(relatorio[[#This Row],[Número]],Relatório_CTE!A:A,Relatório_CTE!H:H,"Sem CTE")," ")</f>
        <v xml:space="preserve"> </v>
      </c>
      <c r="T46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6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68" spans="1:21" x14ac:dyDescent="0.25">
      <c r="A468" t="s">
        <v>11</v>
      </c>
      <c r="B468" t="s">
        <v>46</v>
      </c>
      <c r="C468" t="s">
        <v>47</v>
      </c>
      <c r="D468">
        <v>343176</v>
      </c>
      <c r="E468" s="1">
        <v>45915</v>
      </c>
      <c r="F468">
        <v>254947.22</v>
      </c>
      <c r="G468" s="4" t="s">
        <v>523</v>
      </c>
      <c r="H468" t="s">
        <v>524</v>
      </c>
      <c r="I468" t="s">
        <v>525</v>
      </c>
      <c r="J468" s="1">
        <v>46590</v>
      </c>
      <c r="K468">
        <v>1</v>
      </c>
      <c r="L468" t="str">
        <f>_xlfn.XLOOKUP(relatorio[[#This Row],[Nome PJ Emitente]],De_Para!A:A,De_Para!C:C)</f>
        <v>Libbs</v>
      </c>
      <c r="M468" s="5" cm="1">
        <f t="array" aca="1" ref="M468" ca="1">IF(LEFT(G468&amp;"",1)="0",
IFERROR(
VALUE(MID(G468&amp;"",_xlfn.AGGREGATE(15,6,ROW(INDIRECT("1:"&amp;LEN(G468&amp;"")))/(MID(G468&amp;"",ROW(INDIRECT("1:"&amp;LEN(G468&amp;""))),1)&lt;&gt;"0"),1),999)),
MID(G468&amp;"",_xlfn.AGGREGATE(15,6,ROW(INDIRECT("1:"&amp;LEN(G468&amp;"")))/(MID(G468&amp;"",ROW(INDIRECT("1:"&amp;LEN(G468&amp;""))),1)&lt;&gt;"0"),1),999)
),
IFERROR(VALUE(G468),G468))</f>
        <v>7896094208186</v>
      </c>
      <c r="N468" t="str">
        <f>TEXT(relatorio[[#This Row],[Data Emissão]],"mmm")</f>
        <v>set</v>
      </c>
      <c r="O468">
        <f>_xlfn.XLOOKUP(relatorio[[#This Row],[Número]],relatorio_Entrada_NF!A:A,relatorio_Entrada_NF!A:A,"Pendente")</f>
        <v>343176</v>
      </c>
      <c r="P468" t="str">
        <f>_xlfn.XLOOKUP(relatorio[[#This Row],[Nome PJ Emitente]],Material!A:A,Material!B:B,"Medicamento")</f>
        <v>Medicamento</v>
      </c>
      <c r="Q468">
        <f ca="1">IF(relatorio[[#This Row],[Natureza]]="Medicamento",_xlfn.XLOOKUP(relatorio[[#This Row],[EAN]],CadastroProd!U:U,CadastroProd!A:A," "),_xlfn.XLOOKUP(relatorio[[#This Row],['[Item'] Código]],CadastroProd!X:X,CadastroProd!A:A," "))</f>
        <v>2536</v>
      </c>
      <c r="R468" t="str">
        <f>IF(O468="Pendente",_xlfn.XLOOKUP(relatorio[[#This Row],[Número]],Relatório_CTE!A:A,Relatório_CTE!B:B,"Sem CTE")," ")</f>
        <v xml:space="preserve"> </v>
      </c>
      <c r="S468" s="1" t="str">
        <f>IF(relatorio[[#This Row],[NFs Entrada - Winthor]]="Pendente",_xlfn.XLOOKUP(relatorio[[#This Row],[Número]],Relatório_CTE!A:A,Relatório_CTE!H:H,"Sem CTE")," ")</f>
        <v xml:space="preserve"> </v>
      </c>
      <c r="T46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6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69" spans="1:21" x14ac:dyDescent="0.25">
      <c r="A469" t="s">
        <v>11</v>
      </c>
      <c r="B469" t="s">
        <v>46</v>
      </c>
      <c r="C469" t="s">
        <v>47</v>
      </c>
      <c r="D469">
        <v>343176</v>
      </c>
      <c r="E469" s="1">
        <v>45915</v>
      </c>
      <c r="F469">
        <v>254947.22</v>
      </c>
      <c r="G469" s="4" t="s">
        <v>91</v>
      </c>
      <c r="H469" t="s">
        <v>92</v>
      </c>
      <c r="I469" t="s">
        <v>93</v>
      </c>
      <c r="J469" s="1">
        <v>46590</v>
      </c>
      <c r="K469">
        <v>488</v>
      </c>
      <c r="L469" t="str">
        <f>_xlfn.XLOOKUP(relatorio[[#This Row],[Nome PJ Emitente]],De_Para!A:A,De_Para!C:C)</f>
        <v>Libbs</v>
      </c>
      <c r="M469" s="5" cm="1">
        <f t="array" aca="1" ref="M469" ca="1">IF(LEFT(G469&amp;"",1)="0",
IFERROR(
VALUE(MID(G469&amp;"",_xlfn.AGGREGATE(15,6,ROW(INDIRECT("1:"&amp;LEN(G469&amp;"")))/(MID(G469&amp;"",ROW(INDIRECT("1:"&amp;LEN(G469&amp;""))),1)&lt;&gt;"0"),1),999)),
MID(G469&amp;"",_xlfn.AGGREGATE(15,6,ROW(INDIRECT("1:"&amp;LEN(G469&amp;"")))/(MID(G469&amp;"",ROW(INDIRECT("1:"&amp;LEN(G469&amp;""))),1)&lt;&gt;"0"),1),999)
),
IFERROR(VALUE(G469),G469))</f>
        <v>7896094208001</v>
      </c>
      <c r="N469" t="str">
        <f>TEXT(relatorio[[#This Row],[Data Emissão]],"mmm")</f>
        <v>set</v>
      </c>
      <c r="O469">
        <f>_xlfn.XLOOKUP(relatorio[[#This Row],[Número]],relatorio_Entrada_NF!A:A,relatorio_Entrada_NF!A:A,"Pendente")</f>
        <v>343176</v>
      </c>
      <c r="P469" t="str">
        <f>_xlfn.XLOOKUP(relatorio[[#This Row],[Nome PJ Emitente]],Material!A:A,Material!B:B,"Medicamento")</f>
        <v>Medicamento</v>
      </c>
      <c r="Q469">
        <f ca="1">IF(relatorio[[#This Row],[Natureza]]="Medicamento",_xlfn.XLOOKUP(relatorio[[#This Row],[EAN]],CadastroProd!U:U,CadastroProd!A:A," "),_xlfn.XLOOKUP(relatorio[[#This Row],['[Item'] Código]],CadastroProd!X:X,CadastroProd!A:A," "))</f>
        <v>2672</v>
      </c>
      <c r="R469" t="str">
        <f>IF(O469="Pendente",_xlfn.XLOOKUP(relatorio[[#This Row],[Número]],Relatório_CTE!A:A,Relatório_CTE!B:B,"Sem CTE")," ")</f>
        <v xml:space="preserve"> </v>
      </c>
      <c r="S469" s="1" t="str">
        <f>IF(relatorio[[#This Row],[NFs Entrada - Winthor]]="Pendente",_xlfn.XLOOKUP(relatorio[[#This Row],[Número]],Relatório_CTE!A:A,Relatório_CTE!H:H,"Sem CTE")," ")</f>
        <v xml:space="preserve"> </v>
      </c>
      <c r="T46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6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70" spans="1:21" x14ac:dyDescent="0.25">
      <c r="A470" t="s">
        <v>11</v>
      </c>
      <c r="B470" t="s">
        <v>46</v>
      </c>
      <c r="C470" t="s">
        <v>47</v>
      </c>
      <c r="D470">
        <v>343176</v>
      </c>
      <c r="E470" s="1">
        <v>45915</v>
      </c>
      <c r="F470">
        <v>254947.22</v>
      </c>
      <c r="G470" s="4" t="s">
        <v>526</v>
      </c>
      <c r="H470" t="s">
        <v>527</v>
      </c>
      <c r="I470" t="s">
        <v>528</v>
      </c>
      <c r="J470" s="1">
        <v>46590</v>
      </c>
      <c r="K470">
        <v>103</v>
      </c>
      <c r="L470" t="str">
        <f>_xlfn.XLOOKUP(relatorio[[#This Row],[Nome PJ Emitente]],De_Para!A:A,De_Para!C:C)</f>
        <v>Libbs</v>
      </c>
      <c r="M470" s="5" cm="1">
        <f t="array" aca="1" ref="M470" ca="1">IF(LEFT(G470&amp;"",1)="0",
IFERROR(
VALUE(MID(G470&amp;"",_xlfn.AGGREGATE(15,6,ROW(INDIRECT("1:"&amp;LEN(G470&amp;"")))/(MID(G470&amp;"",ROW(INDIRECT("1:"&amp;LEN(G470&amp;""))),1)&lt;&gt;"0"),1),999)),
MID(G470&amp;"",_xlfn.AGGREGATE(15,6,ROW(INDIRECT("1:"&amp;LEN(G470&amp;"")))/(MID(G470&amp;"",ROW(INDIRECT("1:"&amp;LEN(G470&amp;""))),1)&lt;&gt;"0"),1),999)
),
IFERROR(VALUE(G470),G470))</f>
        <v>7896094207127</v>
      </c>
      <c r="N470" t="str">
        <f>TEXT(relatorio[[#This Row],[Data Emissão]],"mmm")</f>
        <v>set</v>
      </c>
      <c r="O470">
        <f>_xlfn.XLOOKUP(relatorio[[#This Row],[Número]],relatorio_Entrada_NF!A:A,relatorio_Entrada_NF!A:A,"Pendente")</f>
        <v>343176</v>
      </c>
      <c r="P470" t="str">
        <f>_xlfn.XLOOKUP(relatorio[[#This Row],[Nome PJ Emitente]],Material!A:A,Material!B:B,"Medicamento")</f>
        <v>Medicamento</v>
      </c>
      <c r="Q470">
        <f ca="1">IF(relatorio[[#This Row],[Natureza]]="Medicamento",_xlfn.XLOOKUP(relatorio[[#This Row],[EAN]],CadastroProd!U:U,CadastroProd!A:A," "),_xlfn.XLOOKUP(relatorio[[#This Row],['[Item'] Código]],CadastroProd!X:X,CadastroProd!A:A," "))</f>
        <v>2580</v>
      </c>
      <c r="R470" t="str">
        <f>IF(O470="Pendente",_xlfn.XLOOKUP(relatorio[[#This Row],[Número]],Relatório_CTE!A:A,Relatório_CTE!B:B,"Sem CTE")," ")</f>
        <v xml:space="preserve"> </v>
      </c>
      <c r="S470" s="1" t="str">
        <f>IF(relatorio[[#This Row],[NFs Entrada - Winthor]]="Pendente",_xlfn.XLOOKUP(relatorio[[#This Row],[Número]],Relatório_CTE!A:A,Relatório_CTE!H:H,"Sem CTE")," ")</f>
        <v xml:space="preserve"> </v>
      </c>
      <c r="T47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7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71" spans="1:21" x14ac:dyDescent="0.25">
      <c r="A471" t="s">
        <v>11</v>
      </c>
      <c r="B471" t="s">
        <v>46</v>
      </c>
      <c r="C471" t="s">
        <v>47</v>
      </c>
      <c r="D471">
        <v>343176</v>
      </c>
      <c r="E471" s="1">
        <v>45915</v>
      </c>
      <c r="F471">
        <v>254947.22</v>
      </c>
      <c r="G471" s="4" t="s">
        <v>529</v>
      </c>
      <c r="H471" t="s">
        <v>530</v>
      </c>
      <c r="I471" t="s">
        <v>531</v>
      </c>
      <c r="J471" s="1">
        <v>46590</v>
      </c>
      <c r="K471">
        <v>7</v>
      </c>
      <c r="L471" t="str">
        <f>_xlfn.XLOOKUP(relatorio[[#This Row],[Nome PJ Emitente]],De_Para!A:A,De_Para!C:C)</f>
        <v>Libbs</v>
      </c>
      <c r="M471" s="5" cm="1">
        <f t="array" aca="1" ref="M471" ca="1">IF(LEFT(G471&amp;"",1)="0",
IFERROR(
VALUE(MID(G471&amp;"",_xlfn.AGGREGATE(15,6,ROW(INDIRECT("1:"&amp;LEN(G471&amp;"")))/(MID(G471&amp;"",ROW(INDIRECT("1:"&amp;LEN(G471&amp;""))),1)&lt;&gt;"0"),1),999)),
MID(G471&amp;"",_xlfn.AGGREGATE(15,6,ROW(INDIRECT("1:"&amp;LEN(G471&amp;"")))/(MID(G471&amp;"",ROW(INDIRECT("1:"&amp;LEN(G471&amp;""))),1)&lt;&gt;"0"),1),999)
),
IFERROR(VALUE(G471),G471))</f>
        <v>7896094207110</v>
      </c>
      <c r="N471" t="str">
        <f>TEXT(relatorio[[#This Row],[Data Emissão]],"mmm")</f>
        <v>set</v>
      </c>
      <c r="O471">
        <f>_xlfn.XLOOKUP(relatorio[[#This Row],[Número]],relatorio_Entrada_NF!A:A,relatorio_Entrada_NF!A:A,"Pendente")</f>
        <v>343176</v>
      </c>
      <c r="P471" t="str">
        <f>_xlfn.XLOOKUP(relatorio[[#This Row],[Nome PJ Emitente]],Material!A:A,Material!B:B,"Medicamento")</f>
        <v>Medicamento</v>
      </c>
      <c r="Q471">
        <f ca="1">IF(relatorio[[#This Row],[Natureza]]="Medicamento",_xlfn.XLOOKUP(relatorio[[#This Row],[EAN]],CadastroProd!U:U,CadastroProd!A:A," "),_xlfn.XLOOKUP(relatorio[[#This Row],['[Item'] Código]],CadastroProd!X:X,CadastroProd!A:A," "))</f>
        <v>2541</v>
      </c>
      <c r="R471" t="str">
        <f>IF(O471="Pendente",_xlfn.XLOOKUP(relatorio[[#This Row],[Número]],Relatório_CTE!A:A,Relatório_CTE!B:B,"Sem CTE")," ")</f>
        <v xml:space="preserve"> </v>
      </c>
      <c r="S471" s="1" t="str">
        <f>IF(relatorio[[#This Row],[NFs Entrada - Winthor]]="Pendente",_xlfn.XLOOKUP(relatorio[[#This Row],[Número]],Relatório_CTE!A:A,Relatório_CTE!H:H,"Sem CTE")," ")</f>
        <v xml:space="preserve"> </v>
      </c>
      <c r="T47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7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72" spans="1:21" x14ac:dyDescent="0.25">
      <c r="A472" t="s">
        <v>11</v>
      </c>
      <c r="B472" t="s">
        <v>46</v>
      </c>
      <c r="C472" t="s">
        <v>47</v>
      </c>
      <c r="D472">
        <v>343176</v>
      </c>
      <c r="E472" s="1">
        <v>45915</v>
      </c>
      <c r="F472">
        <v>254947.22</v>
      </c>
      <c r="G472" s="4" t="s">
        <v>48</v>
      </c>
      <c r="H472" t="s">
        <v>49</v>
      </c>
      <c r="I472" t="s">
        <v>50</v>
      </c>
      <c r="J472" s="1">
        <v>46568</v>
      </c>
      <c r="K472">
        <v>27</v>
      </c>
      <c r="L472" t="str">
        <f>_xlfn.XLOOKUP(relatorio[[#This Row],[Nome PJ Emitente]],De_Para!A:A,De_Para!C:C)</f>
        <v>Libbs</v>
      </c>
      <c r="M472" s="5" cm="1">
        <f t="array" aca="1" ref="M472" ca="1">IF(LEFT(G472&amp;"",1)="0",
IFERROR(
VALUE(MID(G472&amp;"",_xlfn.AGGREGATE(15,6,ROW(INDIRECT("1:"&amp;LEN(G472&amp;"")))/(MID(G472&amp;"",ROW(INDIRECT("1:"&amp;LEN(G472&amp;""))),1)&lt;&gt;"0"),1),999)),
MID(G472&amp;"",_xlfn.AGGREGATE(15,6,ROW(INDIRECT("1:"&amp;LEN(G472&amp;"")))/(MID(G472&amp;"",ROW(INDIRECT("1:"&amp;LEN(G472&amp;""))),1)&lt;&gt;"0"),1),999)
),
IFERROR(VALUE(G472),G472))</f>
        <v>7896094202818</v>
      </c>
      <c r="N472" t="str">
        <f>TEXT(relatorio[[#This Row],[Data Emissão]],"mmm")</f>
        <v>set</v>
      </c>
      <c r="O472">
        <f>_xlfn.XLOOKUP(relatorio[[#This Row],[Número]],relatorio_Entrada_NF!A:A,relatorio_Entrada_NF!A:A,"Pendente")</f>
        <v>343176</v>
      </c>
      <c r="P472" t="str">
        <f>_xlfn.XLOOKUP(relatorio[[#This Row],[Nome PJ Emitente]],Material!A:A,Material!B:B,"Medicamento")</f>
        <v>Medicamento</v>
      </c>
      <c r="Q472">
        <f ca="1">IF(relatorio[[#This Row],[Natureza]]="Medicamento",_xlfn.XLOOKUP(relatorio[[#This Row],[EAN]],CadastroProd!U:U,CadastroProd!A:A," "),_xlfn.XLOOKUP(relatorio[[#This Row],['[Item'] Código]],CadastroProd!X:X,CadastroProd!A:A," "))</f>
        <v>2575</v>
      </c>
      <c r="R472" t="str">
        <f>IF(O472="Pendente",_xlfn.XLOOKUP(relatorio[[#This Row],[Número]],Relatório_CTE!A:A,Relatório_CTE!B:B,"Sem CTE")," ")</f>
        <v xml:space="preserve"> </v>
      </c>
      <c r="S472" s="1" t="str">
        <f>IF(relatorio[[#This Row],[NFs Entrada - Winthor]]="Pendente",_xlfn.XLOOKUP(relatorio[[#This Row],[Número]],Relatório_CTE!A:A,Relatório_CTE!H:H,"Sem CTE")," ")</f>
        <v xml:space="preserve"> </v>
      </c>
      <c r="T47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7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73" spans="1:21" x14ac:dyDescent="0.25">
      <c r="A473" t="s">
        <v>11</v>
      </c>
      <c r="B473" t="s">
        <v>46</v>
      </c>
      <c r="C473" t="s">
        <v>47</v>
      </c>
      <c r="D473">
        <v>343177</v>
      </c>
      <c r="E473" s="1">
        <v>45915</v>
      </c>
      <c r="F473">
        <v>40064</v>
      </c>
      <c r="G473" s="4" t="s">
        <v>532</v>
      </c>
      <c r="H473" t="s">
        <v>533</v>
      </c>
      <c r="I473" t="s">
        <v>534</v>
      </c>
      <c r="J473" s="1">
        <v>46523</v>
      </c>
      <c r="K473">
        <v>80</v>
      </c>
      <c r="L473" t="str">
        <f>_xlfn.XLOOKUP(relatorio[[#This Row],[Nome PJ Emitente]],De_Para!A:A,De_Para!C:C)</f>
        <v>Libbs</v>
      </c>
      <c r="M473" s="5" cm="1">
        <f t="array" aca="1" ref="M473" ca="1">IF(LEFT(G473&amp;"",1)="0",
IFERROR(
VALUE(MID(G473&amp;"",_xlfn.AGGREGATE(15,6,ROW(INDIRECT("1:"&amp;LEN(G473&amp;"")))/(MID(G473&amp;"",ROW(INDIRECT("1:"&amp;LEN(G473&amp;""))),1)&lt;&gt;"0"),1),999)),
MID(G473&amp;"",_xlfn.AGGREGATE(15,6,ROW(INDIRECT("1:"&amp;LEN(G473&amp;"")))/(MID(G473&amp;"",ROW(INDIRECT("1:"&amp;LEN(G473&amp;""))),1)&lt;&gt;"0"),1),999)
),
IFERROR(VALUE(G473),G473))</f>
        <v>7896094209466</v>
      </c>
      <c r="N473" t="str">
        <f>TEXT(relatorio[[#This Row],[Data Emissão]],"mmm")</f>
        <v>set</v>
      </c>
      <c r="O473">
        <f>_xlfn.XLOOKUP(relatorio[[#This Row],[Número]],relatorio_Entrada_NF!A:A,relatorio_Entrada_NF!A:A,"Pendente")</f>
        <v>343177</v>
      </c>
      <c r="P473" t="str">
        <f>_xlfn.XLOOKUP(relatorio[[#This Row],[Nome PJ Emitente]],Material!A:A,Material!B:B,"Medicamento")</f>
        <v>Medicamento</v>
      </c>
      <c r="Q473">
        <f ca="1">IF(relatorio[[#This Row],[Natureza]]="Medicamento",_xlfn.XLOOKUP(relatorio[[#This Row],[EAN]],CadastroProd!U:U,CadastroProd!A:A," "),_xlfn.XLOOKUP(relatorio[[#This Row],['[Item'] Código]],CadastroProd!X:X,CadastroProd!A:A," "))</f>
        <v>2593</v>
      </c>
      <c r="R473" t="str">
        <f>IF(O473="Pendente",_xlfn.XLOOKUP(relatorio[[#This Row],[Número]],Relatório_CTE!A:A,Relatório_CTE!B:B,"Sem CTE")," ")</f>
        <v xml:space="preserve"> </v>
      </c>
      <c r="S473" s="1" t="str">
        <f>IF(relatorio[[#This Row],[NFs Entrada - Winthor]]="Pendente",_xlfn.XLOOKUP(relatorio[[#This Row],[Número]],Relatório_CTE!A:A,Relatório_CTE!H:H,"Sem CTE")," ")</f>
        <v xml:space="preserve"> </v>
      </c>
      <c r="T47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7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74" spans="1:21" x14ac:dyDescent="0.25">
      <c r="A474" t="s">
        <v>11</v>
      </c>
      <c r="B474" t="s">
        <v>46</v>
      </c>
      <c r="C474" t="s">
        <v>47</v>
      </c>
      <c r="D474">
        <v>343178</v>
      </c>
      <c r="E474" s="1">
        <v>45915</v>
      </c>
      <c r="F474">
        <v>26663.5</v>
      </c>
      <c r="G474" s="4" t="s">
        <v>535</v>
      </c>
      <c r="H474" t="s">
        <v>536</v>
      </c>
      <c r="I474" t="s">
        <v>537</v>
      </c>
      <c r="J474" s="1">
        <v>46500</v>
      </c>
      <c r="K474">
        <v>100</v>
      </c>
      <c r="L474" t="str">
        <f>_xlfn.XLOOKUP(relatorio[[#This Row],[Nome PJ Emitente]],De_Para!A:A,De_Para!C:C)</f>
        <v>Libbs</v>
      </c>
      <c r="M474" s="5" cm="1">
        <f t="array" aca="1" ref="M474" ca="1">IF(LEFT(G474&amp;"",1)="0",
IFERROR(
VALUE(MID(G474&amp;"",_xlfn.AGGREGATE(15,6,ROW(INDIRECT("1:"&amp;LEN(G474&amp;"")))/(MID(G474&amp;"",ROW(INDIRECT("1:"&amp;LEN(G474&amp;""))),1)&lt;&gt;"0"),1),999)),
MID(G474&amp;"",_xlfn.AGGREGATE(15,6,ROW(INDIRECT("1:"&amp;LEN(G474&amp;"")))/(MID(G474&amp;"",ROW(INDIRECT("1:"&amp;LEN(G474&amp;""))),1)&lt;&gt;"0"),1),999)
),
IFERROR(VALUE(G474),G474))</f>
        <v>7896094207189</v>
      </c>
      <c r="N474" t="str">
        <f>TEXT(relatorio[[#This Row],[Data Emissão]],"mmm")</f>
        <v>set</v>
      </c>
      <c r="O474">
        <f>_xlfn.XLOOKUP(relatorio[[#This Row],[Número]],relatorio_Entrada_NF!A:A,relatorio_Entrada_NF!A:A,"Pendente")</f>
        <v>343178</v>
      </c>
      <c r="P474" t="str">
        <f>_xlfn.XLOOKUP(relatorio[[#This Row],[Nome PJ Emitente]],Material!A:A,Material!B:B,"Medicamento")</f>
        <v>Medicamento</v>
      </c>
      <c r="Q474">
        <f ca="1">IF(relatorio[[#This Row],[Natureza]]="Medicamento",_xlfn.XLOOKUP(relatorio[[#This Row],[EAN]],CadastroProd!U:U,CadastroProd!A:A," "),_xlfn.XLOOKUP(relatorio[[#This Row],['[Item'] Código]],CadastroProd!X:X,CadastroProd!A:A," "))</f>
        <v>2592</v>
      </c>
      <c r="R474" t="str">
        <f>IF(O474="Pendente",_xlfn.XLOOKUP(relatorio[[#This Row],[Número]],Relatório_CTE!A:A,Relatório_CTE!B:B,"Sem CTE")," ")</f>
        <v xml:space="preserve"> </v>
      </c>
      <c r="S474" s="1" t="str">
        <f>IF(relatorio[[#This Row],[NFs Entrada - Winthor]]="Pendente",_xlfn.XLOOKUP(relatorio[[#This Row],[Número]],Relatório_CTE!A:A,Relatório_CTE!H:H,"Sem CTE")," ")</f>
        <v xml:space="preserve"> </v>
      </c>
      <c r="T47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7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75" spans="1:21" x14ac:dyDescent="0.25">
      <c r="A475" t="s">
        <v>11</v>
      </c>
      <c r="B475" t="s">
        <v>46</v>
      </c>
      <c r="C475" t="s">
        <v>47</v>
      </c>
      <c r="D475">
        <v>343178</v>
      </c>
      <c r="E475" s="1">
        <v>45915</v>
      </c>
      <c r="F475">
        <v>26663.5</v>
      </c>
      <c r="G475" s="4" t="s">
        <v>538</v>
      </c>
      <c r="H475" t="s">
        <v>539</v>
      </c>
      <c r="I475" t="s">
        <v>540</v>
      </c>
      <c r="J475" s="1">
        <v>46500</v>
      </c>
      <c r="K475">
        <v>150</v>
      </c>
      <c r="L475" t="str">
        <f>_xlfn.XLOOKUP(relatorio[[#This Row],[Nome PJ Emitente]],De_Para!A:A,De_Para!C:C)</f>
        <v>Libbs</v>
      </c>
      <c r="M475" s="5" cm="1">
        <f t="array" aca="1" ref="M475" ca="1">IF(LEFT(G475&amp;"",1)="0",
IFERROR(
VALUE(MID(G475&amp;"",_xlfn.AGGREGATE(15,6,ROW(INDIRECT("1:"&amp;LEN(G475&amp;"")))/(MID(G475&amp;"",ROW(INDIRECT("1:"&amp;LEN(G475&amp;""))),1)&lt;&gt;"0"),1),999)),
MID(G475&amp;"",_xlfn.AGGREGATE(15,6,ROW(INDIRECT("1:"&amp;LEN(G475&amp;"")))/(MID(G475&amp;"",ROW(INDIRECT("1:"&amp;LEN(G475&amp;""))),1)&lt;&gt;"0"),1),999)
),
IFERROR(VALUE(G475),G475))</f>
        <v>7896094207196</v>
      </c>
      <c r="N475" t="str">
        <f>TEXT(relatorio[[#This Row],[Data Emissão]],"mmm")</f>
        <v>set</v>
      </c>
      <c r="O475">
        <f>_xlfn.XLOOKUP(relatorio[[#This Row],[Número]],relatorio_Entrada_NF!A:A,relatorio_Entrada_NF!A:A,"Pendente")</f>
        <v>343178</v>
      </c>
      <c r="P475" t="str">
        <f>_xlfn.XLOOKUP(relatorio[[#This Row],[Nome PJ Emitente]],Material!A:A,Material!B:B,"Medicamento")</f>
        <v>Medicamento</v>
      </c>
      <c r="Q475">
        <f ca="1">IF(relatorio[[#This Row],[Natureza]]="Medicamento",_xlfn.XLOOKUP(relatorio[[#This Row],[EAN]],CadastroProd!U:U,CadastroProd!A:A," "),_xlfn.XLOOKUP(relatorio[[#This Row],['[Item'] Código]],CadastroProd!X:X,CadastroProd!A:A," "))</f>
        <v>2544</v>
      </c>
      <c r="R475" t="str">
        <f>IF(O475="Pendente",_xlfn.XLOOKUP(relatorio[[#This Row],[Número]],Relatório_CTE!A:A,Relatório_CTE!B:B,"Sem CTE")," ")</f>
        <v xml:space="preserve"> </v>
      </c>
      <c r="S475" s="1" t="str">
        <f>IF(relatorio[[#This Row],[NFs Entrada - Winthor]]="Pendente",_xlfn.XLOOKUP(relatorio[[#This Row],[Número]],Relatório_CTE!A:A,Relatório_CTE!H:H,"Sem CTE")," ")</f>
        <v xml:space="preserve"> </v>
      </c>
      <c r="T47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7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76" spans="1:21" x14ac:dyDescent="0.25">
      <c r="A476" t="s">
        <v>11</v>
      </c>
      <c r="B476" t="s">
        <v>46</v>
      </c>
      <c r="C476" t="s">
        <v>47</v>
      </c>
      <c r="D476">
        <v>343179</v>
      </c>
      <c r="E476" s="1">
        <v>45915</v>
      </c>
      <c r="F476">
        <v>47976.3</v>
      </c>
      <c r="G476" s="4" t="s">
        <v>492</v>
      </c>
      <c r="H476" t="s">
        <v>493</v>
      </c>
      <c r="I476" t="s">
        <v>494</v>
      </c>
      <c r="J476" s="1">
        <v>46326</v>
      </c>
      <c r="K476">
        <v>45</v>
      </c>
      <c r="L476" t="str">
        <f>_xlfn.XLOOKUP(relatorio[[#This Row],[Nome PJ Emitente]],De_Para!A:A,De_Para!C:C)</f>
        <v>Libbs</v>
      </c>
      <c r="M476" s="5" cm="1">
        <f t="array" aca="1" ref="M476" ca="1">IF(LEFT(G476&amp;"",1)="0",
IFERROR(
VALUE(MID(G476&amp;"",_xlfn.AGGREGATE(15,6,ROW(INDIRECT("1:"&amp;LEN(G476&amp;"")))/(MID(G476&amp;"",ROW(INDIRECT("1:"&amp;LEN(G476&amp;""))),1)&lt;&gt;"0"),1),999)),
MID(G476&amp;"",_xlfn.AGGREGATE(15,6,ROW(INDIRECT("1:"&amp;LEN(G476&amp;"")))/(MID(G476&amp;"",ROW(INDIRECT("1:"&amp;LEN(G476&amp;""))),1)&lt;&gt;"0"),1),999)
),
IFERROR(VALUE(G476),G476))</f>
        <v>7896094210943</v>
      </c>
      <c r="N476" t="str">
        <f>TEXT(relatorio[[#This Row],[Data Emissão]],"mmm")</f>
        <v>set</v>
      </c>
      <c r="O476">
        <f>_xlfn.XLOOKUP(relatorio[[#This Row],[Número]],relatorio_Entrada_NF!A:A,relatorio_Entrada_NF!A:A,"Pendente")</f>
        <v>343179</v>
      </c>
      <c r="P476" t="str">
        <f>_xlfn.XLOOKUP(relatorio[[#This Row],[Nome PJ Emitente]],Material!A:A,Material!B:B,"Medicamento")</f>
        <v>Medicamento</v>
      </c>
      <c r="Q476">
        <f ca="1">IF(relatorio[[#This Row],[Natureza]]="Medicamento",_xlfn.XLOOKUP(relatorio[[#This Row],[EAN]],CadastroProd!U:U,CadastroProd!A:A," "),_xlfn.XLOOKUP(relatorio[[#This Row],['[Item'] Código]],CadastroProd!X:X,CadastroProd!A:A," "))</f>
        <v>2905</v>
      </c>
      <c r="R476" t="str">
        <f>IF(O476="Pendente",_xlfn.XLOOKUP(relatorio[[#This Row],[Número]],Relatório_CTE!A:A,Relatório_CTE!B:B,"Sem CTE")," ")</f>
        <v xml:space="preserve"> </v>
      </c>
      <c r="S476" s="1" t="str">
        <f>IF(relatorio[[#This Row],[NFs Entrada - Winthor]]="Pendente",_xlfn.XLOOKUP(relatorio[[#This Row],[Número]],Relatório_CTE!A:A,Relatório_CTE!H:H,"Sem CTE")," ")</f>
        <v xml:space="preserve"> </v>
      </c>
      <c r="T47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7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77" spans="1:21" x14ac:dyDescent="0.25">
      <c r="A477" t="s">
        <v>11</v>
      </c>
      <c r="B477" t="s">
        <v>46</v>
      </c>
      <c r="C477" t="s">
        <v>47</v>
      </c>
      <c r="D477">
        <v>343180</v>
      </c>
      <c r="E477" s="1">
        <v>45915</v>
      </c>
      <c r="F477">
        <v>78479.199999999997</v>
      </c>
      <c r="G477" s="4" t="s">
        <v>541</v>
      </c>
      <c r="H477" t="s">
        <v>542</v>
      </c>
      <c r="I477" t="s">
        <v>543</v>
      </c>
      <c r="J477" s="1">
        <v>46419</v>
      </c>
      <c r="K477">
        <v>100</v>
      </c>
      <c r="L477" t="str">
        <f>_xlfn.XLOOKUP(relatorio[[#This Row],[Nome PJ Emitente]],De_Para!A:A,De_Para!C:C)</f>
        <v>Libbs</v>
      </c>
      <c r="M477" s="5" cm="1">
        <f t="array" aca="1" ref="M477" ca="1">IF(LEFT(G477&amp;"",1)="0",
IFERROR(
VALUE(MID(G477&amp;"",_xlfn.AGGREGATE(15,6,ROW(INDIRECT("1:"&amp;LEN(G477&amp;"")))/(MID(G477&amp;"",ROW(INDIRECT("1:"&amp;LEN(G477&amp;""))),1)&lt;&gt;"0"),1),999)),
MID(G477&amp;"",_xlfn.AGGREGATE(15,6,ROW(INDIRECT("1:"&amp;LEN(G477&amp;"")))/(MID(G477&amp;"",ROW(INDIRECT("1:"&amp;LEN(G477&amp;""))),1)&lt;&gt;"0"),1),999)
),
IFERROR(VALUE(G477),G477))</f>
        <v>7896094207981</v>
      </c>
      <c r="N477" t="str">
        <f>TEXT(relatorio[[#This Row],[Data Emissão]],"mmm")</f>
        <v>set</v>
      </c>
      <c r="O477">
        <f>_xlfn.XLOOKUP(relatorio[[#This Row],[Número]],relatorio_Entrada_NF!A:A,relatorio_Entrada_NF!A:A,"Pendente")</f>
        <v>343180</v>
      </c>
      <c r="P477" t="str">
        <f>_xlfn.XLOOKUP(relatorio[[#This Row],[Nome PJ Emitente]],Material!A:A,Material!B:B,"Medicamento")</f>
        <v>Medicamento</v>
      </c>
      <c r="Q477">
        <f ca="1">IF(relatorio[[#This Row],[Natureza]]="Medicamento",_xlfn.XLOOKUP(relatorio[[#This Row],[EAN]],CadastroProd!U:U,CadastroProd!A:A," "),_xlfn.XLOOKUP(relatorio[[#This Row],['[Item'] Código]],CadastroProd!X:X,CadastroProd!A:A," "))</f>
        <v>2578</v>
      </c>
      <c r="R477" t="str">
        <f>IF(O477="Pendente",_xlfn.XLOOKUP(relatorio[[#This Row],[Número]],Relatório_CTE!A:A,Relatório_CTE!B:B,"Sem CTE")," ")</f>
        <v xml:space="preserve"> </v>
      </c>
      <c r="S477" s="1" t="str">
        <f>IF(relatorio[[#This Row],[NFs Entrada - Winthor]]="Pendente",_xlfn.XLOOKUP(relatorio[[#This Row],[Número]],Relatório_CTE!A:A,Relatório_CTE!H:H,"Sem CTE")," ")</f>
        <v xml:space="preserve"> </v>
      </c>
      <c r="T47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7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78" spans="1:21" x14ac:dyDescent="0.25">
      <c r="A478" t="s">
        <v>11</v>
      </c>
      <c r="B478" t="s">
        <v>46</v>
      </c>
      <c r="C478" t="s">
        <v>47</v>
      </c>
      <c r="D478">
        <v>343180</v>
      </c>
      <c r="E478" s="1">
        <v>45915</v>
      </c>
      <c r="F478">
        <v>78479.199999999997</v>
      </c>
      <c r="G478" s="4" t="s">
        <v>544</v>
      </c>
      <c r="H478" t="s">
        <v>545</v>
      </c>
      <c r="I478" t="s">
        <v>546</v>
      </c>
      <c r="J478" s="1">
        <v>46568</v>
      </c>
      <c r="K478">
        <v>120</v>
      </c>
      <c r="L478" t="str">
        <f>_xlfn.XLOOKUP(relatorio[[#This Row],[Nome PJ Emitente]],De_Para!A:A,De_Para!C:C)</f>
        <v>Libbs</v>
      </c>
      <c r="M478" s="5" cm="1">
        <f t="array" aca="1" ref="M478" ca="1">IF(LEFT(G478&amp;"",1)="0",
IFERROR(
VALUE(MID(G478&amp;"",_xlfn.AGGREGATE(15,6,ROW(INDIRECT("1:"&amp;LEN(G478&amp;"")))/(MID(G478&amp;"",ROW(INDIRECT("1:"&amp;LEN(G478&amp;""))),1)&lt;&gt;"0"),1),999)),
MID(G478&amp;"",_xlfn.AGGREGATE(15,6,ROW(INDIRECT("1:"&amp;LEN(G478&amp;"")))/(MID(G478&amp;"",ROW(INDIRECT("1:"&amp;LEN(G478&amp;""))),1)&lt;&gt;"0"),1),999)
),
IFERROR(VALUE(G478),G478))</f>
        <v>7896094207998</v>
      </c>
      <c r="N478" t="str">
        <f>TEXT(relatorio[[#This Row],[Data Emissão]],"mmm")</f>
        <v>set</v>
      </c>
      <c r="O478">
        <f>_xlfn.XLOOKUP(relatorio[[#This Row],[Número]],relatorio_Entrada_NF!A:A,relatorio_Entrada_NF!A:A,"Pendente")</f>
        <v>343180</v>
      </c>
      <c r="P478" t="str">
        <f>_xlfn.XLOOKUP(relatorio[[#This Row],[Nome PJ Emitente]],Material!A:A,Material!B:B,"Medicamento")</f>
        <v>Medicamento</v>
      </c>
      <c r="Q478">
        <f ca="1">IF(relatorio[[#This Row],[Natureza]]="Medicamento",_xlfn.XLOOKUP(relatorio[[#This Row],[EAN]],CadastroProd!U:U,CadastroProd!A:A," "),_xlfn.XLOOKUP(relatorio[[#This Row],['[Item'] Código]],CadastroProd!X:X,CadastroProd!A:A," "))</f>
        <v>2540</v>
      </c>
      <c r="R478" t="str">
        <f>IF(O478="Pendente",_xlfn.XLOOKUP(relatorio[[#This Row],[Número]],Relatório_CTE!A:A,Relatório_CTE!B:B,"Sem CTE")," ")</f>
        <v xml:space="preserve"> </v>
      </c>
      <c r="S478" s="1" t="str">
        <f>IF(relatorio[[#This Row],[NFs Entrada - Winthor]]="Pendente",_xlfn.XLOOKUP(relatorio[[#This Row],[Número]],Relatório_CTE!A:A,Relatório_CTE!H:H,"Sem CTE")," ")</f>
        <v xml:space="preserve"> </v>
      </c>
      <c r="T47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7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79" spans="1:21" x14ac:dyDescent="0.25">
      <c r="A479" t="s">
        <v>11</v>
      </c>
      <c r="B479" t="s">
        <v>46</v>
      </c>
      <c r="C479" t="s">
        <v>47</v>
      </c>
      <c r="D479">
        <v>343180</v>
      </c>
      <c r="E479" s="1">
        <v>45915</v>
      </c>
      <c r="F479">
        <v>78479.199999999997</v>
      </c>
      <c r="G479" s="4" t="s">
        <v>547</v>
      </c>
      <c r="H479" t="s">
        <v>548</v>
      </c>
      <c r="I479" t="s">
        <v>549</v>
      </c>
      <c r="J479" s="1">
        <v>46464</v>
      </c>
      <c r="K479">
        <v>400</v>
      </c>
      <c r="L479" t="str">
        <f>_xlfn.XLOOKUP(relatorio[[#This Row],[Nome PJ Emitente]],De_Para!A:A,De_Para!C:C)</f>
        <v>Libbs</v>
      </c>
      <c r="M479" s="5" cm="1">
        <f t="array" aca="1" ref="M479" ca="1">IF(LEFT(G479&amp;"",1)="0",
IFERROR(
VALUE(MID(G479&amp;"",_xlfn.AGGREGATE(15,6,ROW(INDIRECT("1:"&amp;LEN(G479&amp;"")))/(MID(G479&amp;"",ROW(INDIRECT("1:"&amp;LEN(G479&amp;""))),1)&lt;&gt;"0"),1),999)),
MID(G479&amp;"",_xlfn.AGGREGATE(15,6,ROW(INDIRECT("1:"&amp;LEN(G479&amp;"")))/(MID(G479&amp;"",ROW(INDIRECT("1:"&amp;LEN(G479&amp;""))),1)&lt;&gt;"0"),1),999)
),
IFERROR(VALUE(G479),G479))</f>
        <v>7896094207097</v>
      </c>
      <c r="N479" t="str">
        <f>TEXT(relatorio[[#This Row],[Data Emissão]],"mmm")</f>
        <v>set</v>
      </c>
      <c r="O479">
        <f>_xlfn.XLOOKUP(relatorio[[#This Row],[Número]],relatorio_Entrada_NF!A:A,relatorio_Entrada_NF!A:A,"Pendente")</f>
        <v>343180</v>
      </c>
      <c r="P479" t="str">
        <f>_xlfn.XLOOKUP(relatorio[[#This Row],[Nome PJ Emitente]],Material!A:A,Material!B:B,"Medicamento")</f>
        <v>Medicamento</v>
      </c>
      <c r="Q479">
        <f ca="1">IF(relatorio[[#This Row],[Natureza]]="Medicamento",_xlfn.XLOOKUP(relatorio[[#This Row],[EAN]],CadastroProd!U:U,CadastroProd!A:A," "),_xlfn.XLOOKUP(relatorio[[#This Row],['[Item'] Código]],CadastroProd!X:X,CadastroProd!A:A," "))</f>
        <v>2534</v>
      </c>
      <c r="R479" t="str">
        <f>IF(O479="Pendente",_xlfn.XLOOKUP(relatorio[[#This Row],[Número]],Relatório_CTE!A:A,Relatório_CTE!B:B,"Sem CTE")," ")</f>
        <v xml:space="preserve"> </v>
      </c>
      <c r="S479" s="1" t="str">
        <f>IF(relatorio[[#This Row],[NFs Entrada - Winthor]]="Pendente",_xlfn.XLOOKUP(relatorio[[#This Row],[Número]],Relatório_CTE!A:A,Relatório_CTE!H:H,"Sem CTE")," ")</f>
        <v xml:space="preserve"> </v>
      </c>
      <c r="T47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7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80" spans="1:21" x14ac:dyDescent="0.25">
      <c r="A480" t="s">
        <v>11</v>
      </c>
      <c r="B480" t="s">
        <v>46</v>
      </c>
      <c r="C480" t="s">
        <v>47</v>
      </c>
      <c r="D480">
        <v>343181</v>
      </c>
      <c r="E480" s="1">
        <v>45915</v>
      </c>
      <c r="F480">
        <v>50605.599999999999</v>
      </c>
      <c r="G480" s="4" t="s">
        <v>550</v>
      </c>
      <c r="H480" t="s">
        <v>551</v>
      </c>
      <c r="I480" t="s">
        <v>552</v>
      </c>
      <c r="J480" s="1">
        <v>46823</v>
      </c>
      <c r="K480">
        <v>20</v>
      </c>
      <c r="L480" t="str">
        <f>_xlfn.XLOOKUP(relatorio[[#This Row],[Nome PJ Emitente]],De_Para!A:A,De_Para!C:C)</f>
        <v>Libbs</v>
      </c>
      <c r="M480" s="5" cm="1">
        <f t="array" aca="1" ref="M480" ca="1">IF(LEFT(G480&amp;"",1)="0",
IFERROR(
VALUE(MID(G480&amp;"",_xlfn.AGGREGATE(15,6,ROW(INDIRECT("1:"&amp;LEN(G480&amp;"")))/(MID(G480&amp;"",ROW(INDIRECT("1:"&amp;LEN(G480&amp;""))),1)&lt;&gt;"0"),1),999)),
MID(G480&amp;"",_xlfn.AGGREGATE(15,6,ROW(INDIRECT("1:"&amp;LEN(G480&amp;"")))/(MID(G480&amp;"",ROW(INDIRECT("1:"&amp;LEN(G480&amp;""))),1)&lt;&gt;"0"),1),999)
),
IFERROR(VALUE(G480),G480))</f>
        <v>7896094210219</v>
      </c>
      <c r="N480" t="str">
        <f>TEXT(relatorio[[#This Row],[Data Emissão]],"mmm")</f>
        <v>set</v>
      </c>
      <c r="O480">
        <f>_xlfn.XLOOKUP(relatorio[[#This Row],[Número]],relatorio_Entrada_NF!A:A,relatorio_Entrada_NF!A:A,"Pendente")</f>
        <v>343181</v>
      </c>
      <c r="P480" t="str">
        <f>_xlfn.XLOOKUP(relatorio[[#This Row],[Nome PJ Emitente]],Material!A:A,Material!B:B,"Medicamento")</f>
        <v>Medicamento</v>
      </c>
      <c r="Q480">
        <f ca="1">IF(relatorio[[#This Row],[Natureza]]="Medicamento",_xlfn.XLOOKUP(relatorio[[#This Row],[EAN]],CadastroProd!U:U,CadastroProd!A:A," "),_xlfn.XLOOKUP(relatorio[[#This Row],['[Item'] Código]],CadastroProd!X:X,CadastroProd!A:A," "))</f>
        <v>2589</v>
      </c>
      <c r="R480" t="str">
        <f>IF(O480="Pendente",_xlfn.XLOOKUP(relatorio[[#This Row],[Número]],Relatório_CTE!A:A,Relatório_CTE!B:B,"Sem CTE")," ")</f>
        <v xml:space="preserve"> </v>
      </c>
      <c r="S480" s="1" t="str">
        <f>IF(relatorio[[#This Row],[NFs Entrada - Winthor]]="Pendente",_xlfn.XLOOKUP(relatorio[[#This Row],[Número]],Relatório_CTE!A:A,Relatório_CTE!H:H,"Sem CTE")," ")</f>
        <v xml:space="preserve"> </v>
      </c>
      <c r="T48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8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81" spans="1:21" x14ac:dyDescent="0.25">
      <c r="A481" t="s">
        <v>11</v>
      </c>
      <c r="B481" t="s">
        <v>46</v>
      </c>
      <c r="C481" t="s">
        <v>47</v>
      </c>
      <c r="D481">
        <v>343211</v>
      </c>
      <c r="E481" s="1">
        <v>45915</v>
      </c>
      <c r="F481">
        <v>6069.98</v>
      </c>
      <c r="G481" s="4" t="s">
        <v>85</v>
      </c>
      <c r="H481" t="s">
        <v>86</v>
      </c>
      <c r="I481" t="s">
        <v>87</v>
      </c>
      <c r="J481" s="1">
        <v>46409</v>
      </c>
      <c r="K481">
        <v>14</v>
      </c>
      <c r="L481" t="str">
        <f>_xlfn.XLOOKUP(relatorio[[#This Row],[Nome PJ Emitente]],De_Para!A:A,De_Para!C:C)</f>
        <v>Libbs</v>
      </c>
      <c r="M481" s="5" cm="1">
        <f t="array" aca="1" ref="M481" ca="1">IF(LEFT(G481&amp;"",1)="0",
IFERROR(
VALUE(MID(G481&amp;"",_xlfn.AGGREGATE(15,6,ROW(INDIRECT("1:"&amp;LEN(G481&amp;"")))/(MID(G481&amp;"",ROW(INDIRECT("1:"&amp;LEN(G481&amp;""))),1)&lt;&gt;"0"),1),999)),
MID(G481&amp;"",_xlfn.AGGREGATE(15,6,ROW(INDIRECT("1:"&amp;LEN(G481&amp;"")))/(MID(G481&amp;"",ROW(INDIRECT("1:"&amp;LEN(G481&amp;""))),1)&lt;&gt;"0"),1),999)
),
IFERROR(VALUE(G481),G481))</f>
        <v>7896094202894</v>
      </c>
      <c r="N481" t="str">
        <f>TEXT(relatorio[[#This Row],[Data Emissão]],"mmm")</f>
        <v>set</v>
      </c>
      <c r="O481">
        <f>_xlfn.XLOOKUP(relatorio[[#This Row],[Número]],relatorio_Entrada_NF!A:A,relatorio_Entrada_NF!A:A,"Pendente")</f>
        <v>343211</v>
      </c>
      <c r="P481" t="str">
        <f>_xlfn.XLOOKUP(relatorio[[#This Row],[Nome PJ Emitente]],Material!A:A,Material!B:B,"Medicamento")</f>
        <v>Medicamento</v>
      </c>
      <c r="Q481">
        <f ca="1">IF(relatorio[[#This Row],[Natureza]]="Medicamento",_xlfn.XLOOKUP(relatorio[[#This Row],[EAN]],CadastroProd!U:U,CadastroProd!A:A," "),_xlfn.XLOOKUP(relatorio[[#This Row],['[Item'] Código]],CadastroProd!X:X,CadastroProd!A:A," "))</f>
        <v>2567</v>
      </c>
      <c r="R481" t="str">
        <f>IF(O481="Pendente",_xlfn.XLOOKUP(relatorio[[#This Row],[Número]],Relatório_CTE!A:A,Relatório_CTE!B:B,"Sem CTE")," ")</f>
        <v xml:space="preserve"> </v>
      </c>
      <c r="S481" s="1" t="str">
        <f>IF(relatorio[[#This Row],[NFs Entrada - Winthor]]="Pendente",_xlfn.XLOOKUP(relatorio[[#This Row],[Número]],Relatório_CTE!A:A,Relatório_CTE!H:H,"Sem CTE")," ")</f>
        <v xml:space="preserve"> </v>
      </c>
      <c r="T48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8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82" spans="1:21" x14ac:dyDescent="0.25">
      <c r="A482" t="s">
        <v>11</v>
      </c>
      <c r="B482" t="s">
        <v>46</v>
      </c>
      <c r="C482" t="s">
        <v>36</v>
      </c>
      <c r="D482">
        <v>49948</v>
      </c>
      <c r="E482" s="1">
        <v>45915</v>
      </c>
      <c r="F482">
        <v>106011.12</v>
      </c>
      <c r="G482" s="4" t="s">
        <v>553</v>
      </c>
      <c r="H482" t="s">
        <v>554</v>
      </c>
      <c r="I482" t="s">
        <v>555</v>
      </c>
      <c r="J482" s="1">
        <v>46326</v>
      </c>
      <c r="K482">
        <v>2</v>
      </c>
      <c r="L482" t="str">
        <f>_xlfn.XLOOKUP(relatorio[[#This Row],[Nome PJ Emitente]],De_Para!A:A,De_Para!C:C)</f>
        <v>Novartis</v>
      </c>
      <c r="M482" s="5" cm="1">
        <f t="array" aca="1" ref="M482" ca="1">IF(LEFT(G482&amp;"",1)="0",
IFERROR(
VALUE(MID(G482&amp;"",_xlfn.AGGREGATE(15,6,ROW(INDIRECT("1:"&amp;LEN(G482&amp;"")))/(MID(G482&amp;"",ROW(INDIRECT("1:"&amp;LEN(G482&amp;""))),1)&lt;&gt;"0"),1),999)),
MID(G482&amp;"",_xlfn.AGGREGATE(15,6,ROW(INDIRECT("1:"&amp;LEN(G482&amp;"")))/(MID(G482&amp;"",ROW(INDIRECT("1:"&amp;LEN(G482&amp;""))),1)&lt;&gt;"0"),1),999)
),
IFERROR(VALUE(G482),G482))</f>
        <v>7896261022225</v>
      </c>
      <c r="N482" t="str">
        <f>TEXT(relatorio[[#This Row],[Data Emissão]],"mmm")</f>
        <v>set</v>
      </c>
      <c r="O482">
        <f>_xlfn.XLOOKUP(relatorio[[#This Row],[Número]],relatorio_Entrada_NF!A:A,relatorio_Entrada_NF!A:A,"Pendente")</f>
        <v>49948</v>
      </c>
      <c r="P482" t="str">
        <f>_xlfn.XLOOKUP(relatorio[[#This Row],[Nome PJ Emitente]],Material!A:A,Material!B:B,"Medicamento")</f>
        <v>Medicamento</v>
      </c>
      <c r="Q482">
        <f ca="1">IF(relatorio[[#This Row],[Natureza]]="Medicamento",_xlfn.XLOOKUP(relatorio[[#This Row],[EAN]],CadastroProd!U:U,CadastroProd!A:A," "),_xlfn.XLOOKUP(relatorio[[#This Row],['[Item'] Código]],CadastroProd!X:X,CadastroProd!A:A," "))</f>
        <v>2511</v>
      </c>
      <c r="R482" t="str">
        <f>IF(O482="Pendente",_xlfn.XLOOKUP(relatorio[[#This Row],[Número]],Relatório_CTE!A:A,Relatório_CTE!B:B,"Sem CTE")," ")</f>
        <v xml:space="preserve"> </v>
      </c>
      <c r="S482" s="1" t="str">
        <f>IF(relatorio[[#This Row],[NFs Entrada - Winthor]]="Pendente",_xlfn.XLOOKUP(relatorio[[#This Row],[Número]],Relatório_CTE!A:A,Relatório_CTE!H:H,"Sem CTE")," ")</f>
        <v xml:space="preserve"> </v>
      </c>
      <c r="T48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8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83" spans="1:21" x14ac:dyDescent="0.25">
      <c r="A483" t="s">
        <v>11</v>
      </c>
      <c r="B483" t="s">
        <v>46</v>
      </c>
      <c r="C483" t="s">
        <v>36</v>
      </c>
      <c r="D483">
        <v>49948</v>
      </c>
      <c r="E483" s="1">
        <v>45915</v>
      </c>
      <c r="F483">
        <v>106011.12</v>
      </c>
      <c r="G483" s="4" t="s">
        <v>556</v>
      </c>
      <c r="H483" t="s">
        <v>557</v>
      </c>
      <c r="I483" t="s">
        <v>558</v>
      </c>
      <c r="J483" s="1">
        <v>46418</v>
      </c>
      <c r="K483">
        <v>30</v>
      </c>
      <c r="L483" t="str">
        <f>_xlfn.XLOOKUP(relatorio[[#This Row],[Nome PJ Emitente]],De_Para!A:A,De_Para!C:C)</f>
        <v>Novartis</v>
      </c>
      <c r="M483" s="5" cm="1">
        <f t="array" aca="1" ref="M483" ca="1">IF(LEFT(G483&amp;"",1)="0",
IFERROR(
VALUE(MID(G483&amp;"",_xlfn.AGGREGATE(15,6,ROW(INDIRECT("1:"&amp;LEN(G483&amp;"")))/(MID(G483&amp;"",ROW(INDIRECT("1:"&amp;LEN(G483&amp;""))),1)&lt;&gt;"0"),1),999)),
MID(G483&amp;"",_xlfn.AGGREGATE(15,6,ROW(INDIRECT("1:"&amp;LEN(G483&amp;"")))/(MID(G483&amp;"",ROW(INDIRECT("1:"&amp;LEN(G483&amp;""))),1)&lt;&gt;"0"),1),999)
),
IFERROR(VALUE(G483),G483))</f>
        <v>7896261019874</v>
      </c>
      <c r="N483" t="str">
        <f>TEXT(relatorio[[#This Row],[Data Emissão]],"mmm")</f>
        <v>set</v>
      </c>
      <c r="O483">
        <f>_xlfn.XLOOKUP(relatorio[[#This Row],[Número]],relatorio_Entrada_NF!A:A,relatorio_Entrada_NF!A:A,"Pendente")</f>
        <v>49948</v>
      </c>
      <c r="P483" t="str">
        <f>_xlfn.XLOOKUP(relatorio[[#This Row],[Nome PJ Emitente]],Material!A:A,Material!B:B,"Medicamento")</f>
        <v>Medicamento</v>
      </c>
      <c r="Q483">
        <f ca="1">IF(relatorio[[#This Row],[Natureza]]="Medicamento",_xlfn.XLOOKUP(relatorio[[#This Row],[EAN]],CadastroProd!U:U,CadastroProd!A:A," "),_xlfn.XLOOKUP(relatorio[[#This Row],['[Item'] Código]],CadastroProd!X:X,CadastroProd!A:A," "))</f>
        <v>871</v>
      </c>
      <c r="R483" t="str">
        <f>IF(O483="Pendente",_xlfn.XLOOKUP(relatorio[[#This Row],[Número]],Relatório_CTE!A:A,Relatório_CTE!B:B,"Sem CTE")," ")</f>
        <v xml:space="preserve"> </v>
      </c>
      <c r="S483" s="1" t="str">
        <f>IF(relatorio[[#This Row],[NFs Entrada - Winthor]]="Pendente",_xlfn.XLOOKUP(relatorio[[#This Row],[Número]],Relatório_CTE!A:A,Relatório_CTE!H:H,"Sem CTE")," ")</f>
        <v xml:space="preserve"> </v>
      </c>
      <c r="T48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8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84" spans="1:21" x14ac:dyDescent="0.25">
      <c r="A484" t="s">
        <v>11</v>
      </c>
      <c r="B484" t="s">
        <v>18</v>
      </c>
      <c r="C484" t="s">
        <v>559</v>
      </c>
      <c r="D484">
        <v>52364</v>
      </c>
      <c r="E484" s="1">
        <v>45915</v>
      </c>
      <c r="F484">
        <v>100</v>
      </c>
      <c r="G484" s="4" t="s">
        <v>560</v>
      </c>
      <c r="H484" t="s">
        <v>561</v>
      </c>
      <c r="I484" t="s">
        <v>562</v>
      </c>
      <c r="J484" s="1">
        <v>46257</v>
      </c>
      <c r="K484">
        <v>1</v>
      </c>
      <c r="L484" t="str">
        <f>_xlfn.XLOOKUP(relatorio[[#This Row],[Nome PJ Emitente]],De_Para!A:A,De_Para!C:C)</f>
        <v>Oncoexo</v>
      </c>
      <c r="M484" s="5" cm="1">
        <f t="array" aca="1" ref="M484" ca="1">IF(LEFT(G484&amp;"",1)="0",
IFERROR(
VALUE(MID(G484&amp;"",_xlfn.AGGREGATE(15,6,ROW(INDIRECT("1:"&amp;LEN(G484&amp;"")))/(MID(G484&amp;"",ROW(INDIRECT("1:"&amp;LEN(G484&amp;""))),1)&lt;&gt;"0"),1),999)),
MID(G484&amp;"",_xlfn.AGGREGATE(15,6,ROW(INDIRECT("1:"&amp;LEN(G484&amp;"")))/(MID(G484&amp;"",ROW(INDIRECT("1:"&amp;LEN(G484&amp;""))),1)&lt;&gt;"0"),1),999)
),
IFERROR(VALUE(G484),G484))</f>
        <v>7896637022811</v>
      </c>
      <c r="N484" t="str">
        <f>TEXT(relatorio[[#This Row],[Data Emissão]],"mmm")</f>
        <v>set</v>
      </c>
      <c r="O484">
        <f>_xlfn.XLOOKUP(relatorio[[#This Row],[Número]],relatorio_Entrada_NF!A:A,relatorio_Entrada_NF!A:A,"Pendente")</f>
        <v>52364</v>
      </c>
      <c r="P484" t="str">
        <f>_xlfn.XLOOKUP(relatorio[[#This Row],[Nome PJ Emitente]],Material!A:A,Material!B:B,"Medicamento")</f>
        <v>Medicamento</v>
      </c>
      <c r="Q484">
        <f ca="1">IF(relatorio[[#This Row],[Natureza]]="Medicamento",_xlfn.XLOOKUP(relatorio[[#This Row],[EAN]],CadastroProd!U:U,CadastroProd!A:A," "),_xlfn.XLOOKUP(relatorio[[#This Row],['[Item'] Código]],CadastroProd!X:X,CadastroProd!A:A," "))</f>
        <v>2868</v>
      </c>
      <c r="R484" t="str">
        <f>IF(O484="Pendente",_xlfn.XLOOKUP(relatorio[[#This Row],[Número]],Relatório_CTE!A:A,Relatório_CTE!B:B,"Sem CTE")," ")</f>
        <v xml:space="preserve"> </v>
      </c>
      <c r="S484" s="1" t="str">
        <f>IF(relatorio[[#This Row],[NFs Entrada - Winthor]]="Pendente",_xlfn.XLOOKUP(relatorio[[#This Row],[Número]],Relatório_CTE!A:A,Relatório_CTE!H:H,"Sem CTE")," ")</f>
        <v xml:space="preserve"> </v>
      </c>
      <c r="T48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8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85" spans="1:21" x14ac:dyDescent="0.25">
      <c r="A485" t="s">
        <v>11</v>
      </c>
      <c r="B485" t="s">
        <v>18</v>
      </c>
      <c r="C485" t="s">
        <v>75</v>
      </c>
      <c r="D485">
        <v>91521</v>
      </c>
      <c r="E485" s="1">
        <v>45915</v>
      </c>
      <c r="F485">
        <v>49787.1</v>
      </c>
      <c r="G485" s="4" t="s">
        <v>563</v>
      </c>
      <c r="H485" t="s">
        <v>564</v>
      </c>
      <c r="I485" t="s">
        <v>565</v>
      </c>
      <c r="J485" s="1">
        <v>46488</v>
      </c>
      <c r="K485">
        <v>300</v>
      </c>
      <c r="L485" t="str">
        <f>_xlfn.XLOOKUP(relatorio[[#This Row],[Nome PJ Emitente]],De_Para!A:A,De_Para!C:C)</f>
        <v>Apsen</v>
      </c>
      <c r="M485" s="5" cm="1">
        <f t="array" aca="1" ref="M485" ca="1">IF(LEFT(G485&amp;"",1)="0",
IFERROR(
VALUE(MID(G485&amp;"",_xlfn.AGGREGATE(15,6,ROW(INDIRECT("1:"&amp;LEN(G485&amp;"")))/(MID(G485&amp;"",ROW(INDIRECT("1:"&amp;LEN(G485&amp;""))),1)&lt;&gt;"0"),1),999)),
MID(G485&amp;"",_xlfn.AGGREGATE(15,6,ROW(INDIRECT("1:"&amp;LEN(G485&amp;"")))/(MID(G485&amp;"",ROW(INDIRECT("1:"&amp;LEN(G485&amp;""))),1)&lt;&gt;"0"),1),999)
),
IFERROR(VALUE(G485),G485))</f>
        <v>7896637035958</v>
      </c>
      <c r="N485" t="str">
        <f>TEXT(relatorio[[#This Row],[Data Emissão]],"mmm")</f>
        <v>set</v>
      </c>
      <c r="O485" t="str">
        <f>_xlfn.XLOOKUP(relatorio[[#This Row],[Número]],relatorio_Entrada_NF!A:A,relatorio_Entrada_NF!A:A,"Pendente")</f>
        <v>Pendente</v>
      </c>
      <c r="P485" t="str">
        <f>_xlfn.XLOOKUP(relatorio[[#This Row],[Nome PJ Emitente]],Material!A:A,Material!B:B,"Medicamento")</f>
        <v>Medicamento</v>
      </c>
      <c r="Q485">
        <f ca="1">IF(relatorio[[#This Row],[Natureza]]="Medicamento",_xlfn.XLOOKUP(relatorio[[#This Row],[EAN]],CadastroProd!U:U,CadastroProd!A:A," "),_xlfn.XLOOKUP(relatorio[[#This Row],['[Item'] Código]],CadastroProd!X:X,CadastroProd!A:A," "))</f>
        <v>3343</v>
      </c>
      <c r="R485">
        <f>IF(O485="Pendente",_xlfn.XLOOKUP(relatorio[[#This Row],[Número]],Relatório_CTE!A:A,Relatório_CTE!B:B,"Sem CTE")," ")</f>
        <v>355605</v>
      </c>
      <c r="S485" s="1">
        <f>IF(relatorio[[#This Row],[NFs Entrada - Winthor]]="Pendente",_xlfn.XLOOKUP(relatorio[[#This Row],[Número]],Relatório_CTE!A:A,Relatório_CTE!H:H,"Sem CTE")," ")</f>
        <v>45925</v>
      </c>
      <c r="T485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45930</v>
      </c>
      <c r="U485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45930</v>
      </c>
    </row>
    <row r="486" spans="1:21" x14ac:dyDescent="0.25">
      <c r="A486" t="s">
        <v>17</v>
      </c>
      <c r="B486" t="s">
        <v>18</v>
      </c>
      <c r="C486" t="s">
        <v>13</v>
      </c>
      <c r="D486">
        <v>506011</v>
      </c>
      <c r="E486" s="1">
        <v>45913</v>
      </c>
      <c r="F486">
        <v>7528.24</v>
      </c>
      <c r="G486" s="4" t="s">
        <v>428</v>
      </c>
      <c r="H486" t="s">
        <v>429</v>
      </c>
      <c r="I486" t="s">
        <v>430</v>
      </c>
      <c r="J486" s="1">
        <v>46488</v>
      </c>
      <c r="K486">
        <v>8</v>
      </c>
      <c r="L486" t="str">
        <f>_xlfn.XLOOKUP(relatorio[[#This Row],[Nome PJ Emitente]],De_Para!A:A,De_Para!C:C)</f>
        <v>3M</v>
      </c>
      <c r="M486" s="5" cm="1">
        <f t="array" aca="1" ref="M486" ca="1">IF(LEFT(G486&amp;"",1)="0",
IFERROR(
VALUE(MID(G486&amp;"",_xlfn.AGGREGATE(15,6,ROW(INDIRECT("1:"&amp;LEN(G486&amp;"")))/(MID(G486&amp;"",ROW(INDIRECT("1:"&amp;LEN(G486&amp;""))),1)&lt;&gt;"0"),1),999)),
MID(G486&amp;"",_xlfn.AGGREGATE(15,6,ROW(INDIRECT("1:"&amp;LEN(G486&amp;"")))/(MID(G486&amp;"",ROW(INDIRECT("1:"&amp;LEN(G486&amp;""))),1)&lt;&gt;"0"),1),999)
),
IFERROR(VALUE(G486),G486))</f>
        <v>30707387802241</v>
      </c>
      <c r="N486" t="str">
        <f>TEXT(relatorio[[#This Row],[Data Emissão]],"mmm")</f>
        <v>set</v>
      </c>
      <c r="O486">
        <f>_xlfn.XLOOKUP(relatorio[[#This Row],[Número]],relatorio_Entrada_NF!A:A,relatorio_Entrada_NF!A:A,"Pendente")</f>
        <v>506011</v>
      </c>
      <c r="P486" t="str">
        <f>_xlfn.XLOOKUP(relatorio[[#This Row],[Nome PJ Emitente]],Material!A:A,Material!B:B,"Medicamento")</f>
        <v>Material</v>
      </c>
      <c r="Q486">
        <f>IF(relatorio[[#This Row],[Natureza]]="Medicamento",_xlfn.XLOOKUP(relatorio[[#This Row],[EAN]],CadastroProd!U:U,CadastroProd!A:A," "),_xlfn.XLOOKUP(relatorio[[#This Row],['[Item'] Código]],CadastroProd!X:X,CadastroProd!A:A," "))</f>
        <v>3551</v>
      </c>
      <c r="R486" t="str">
        <f>IF(O486="Pendente",_xlfn.XLOOKUP(relatorio[[#This Row],[Número]],Relatório_CTE!A:A,Relatório_CTE!B:B,"Sem CTE")," ")</f>
        <v xml:space="preserve"> </v>
      </c>
      <c r="S486" s="1" t="str">
        <f>IF(relatorio[[#This Row],[NFs Entrada - Winthor]]="Pendente",_xlfn.XLOOKUP(relatorio[[#This Row],[Número]],Relatório_CTE!A:A,Relatório_CTE!H:H,"Sem CTE")," ")</f>
        <v xml:space="preserve"> </v>
      </c>
      <c r="T48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8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87" spans="1:21" x14ac:dyDescent="0.25">
      <c r="A487" t="s">
        <v>17</v>
      </c>
      <c r="B487" t="s">
        <v>18</v>
      </c>
      <c r="C487" t="s">
        <v>75</v>
      </c>
      <c r="D487">
        <v>91415</v>
      </c>
      <c r="E487" s="1">
        <v>45912</v>
      </c>
      <c r="F487">
        <v>449.17</v>
      </c>
      <c r="G487" s="4" t="s">
        <v>566</v>
      </c>
      <c r="H487" t="s">
        <v>567</v>
      </c>
      <c r="I487" t="s">
        <v>568</v>
      </c>
      <c r="J487" s="1">
        <v>46565</v>
      </c>
      <c r="K487">
        <v>56</v>
      </c>
      <c r="L487" t="str">
        <f>_xlfn.XLOOKUP(relatorio[[#This Row],[Nome PJ Emitente]],De_Para!A:A,De_Para!C:C)</f>
        <v>Apsen</v>
      </c>
      <c r="M487" s="5" cm="1">
        <f t="array" aca="1" ref="M487" ca="1">IF(LEFT(G487&amp;"",1)="0",
IFERROR(
VALUE(MID(G487&amp;"",_xlfn.AGGREGATE(15,6,ROW(INDIRECT("1:"&amp;LEN(G487&amp;"")))/(MID(G487&amp;"",ROW(INDIRECT("1:"&amp;LEN(G487&amp;""))),1)&lt;&gt;"0"),1),999)),
MID(G487&amp;"",_xlfn.AGGREGATE(15,6,ROW(INDIRECT("1:"&amp;LEN(G487&amp;"")))/(MID(G487&amp;"",ROW(INDIRECT("1:"&amp;LEN(G487&amp;""))),1)&lt;&gt;"0"),1),999)
),
IFERROR(VALUE(G487),G487))</f>
        <v>7896637018012</v>
      </c>
      <c r="N487" t="str">
        <f>TEXT(relatorio[[#This Row],[Data Emissão]],"mmm")</f>
        <v>set</v>
      </c>
      <c r="O487">
        <f>_xlfn.XLOOKUP(relatorio[[#This Row],[Número]],relatorio_Entrada_NF!A:A,relatorio_Entrada_NF!A:A,"Pendente")</f>
        <v>91415</v>
      </c>
      <c r="P487" t="str">
        <f>_xlfn.XLOOKUP(relatorio[[#This Row],[Nome PJ Emitente]],Material!A:A,Material!B:B,"Medicamento")</f>
        <v>Medicamento</v>
      </c>
      <c r="Q487">
        <f ca="1">IF(relatorio[[#This Row],[Natureza]]="Medicamento",_xlfn.XLOOKUP(relatorio[[#This Row],[EAN]],CadastroProd!U:U,CadastroProd!A:A," "),_xlfn.XLOOKUP(relatorio[[#This Row],['[Item'] Código]],CadastroProd!X:X,CadastroProd!A:A," "))</f>
        <v>2650</v>
      </c>
      <c r="R487" t="str">
        <f>IF(O487="Pendente",_xlfn.XLOOKUP(relatorio[[#This Row],[Número]],Relatório_CTE!A:A,Relatório_CTE!B:B,"Sem CTE")," ")</f>
        <v xml:space="preserve"> </v>
      </c>
      <c r="S487" s="1" t="str">
        <f>IF(relatorio[[#This Row],[NFs Entrada - Winthor]]="Pendente",_xlfn.XLOOKUP(relatorio[[#This Row],[Número]],Relatório_CTE!A:A,Relatório_CTE!H:H,"Sem CTE")," ")</f>
        <v xml:space="preserve"> </v>
      </c>
      <c r="T48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8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88" spans="1:21" x14ac:dyDescent="0.25">
      <c r="A488" t="s">
        <v>11</v>
      </c>
      <c r="B488" t="s">
        <v>18</v>
      </c>
      <c r="C488" t="s">
        <v>23</v>
      </c>
      <c r="D488">
        <v>287204</v>
      </c>
      <c r="E488" s="1">
        <v>45912</v>
      </c>
      <c r="F488">
        <v>143966.73000000001</v>
      </c>
      <c r="G488" s="4" t="s">
        <v>291</v>
      </c>
      <c r="H488" t="s">
        <v>292</v>
      </c>
      <c r="I488" t="s">
        <v>293</v>
      </c>
      <c r="J488" s="1">
        <v>46691</v>
      </c>
      <c r="K488">
        <v>150</v>
      </c>
      <c r="L488" t="str">
        <f>_xlfn.XLOOKUP(relatorio[[#This Row],[Nome PJ Emitente]],De_Para!A:A,De_Para!C:C)</f>
        <v>Bayer</v>
      </c>
      <c r="M488" s="5" cm="1">
        <f t="array" aca="1" ref="M488" ca="1">IF(LEFT(G488&amp;"",1)="0",
IFERROR(
VALUE(MID(G488&amp;"",_xlfn.AGGREGATE(15,6,ROW(INDIRECT("1:"&amp;LEN(G488&amp;"")))/(MID(G488&amp;"",ROW(INDIRECT("1:"&amp;LEN(G488&amp;""))),1)&lt;&gt;"0"),1),999)),
MID(G488&amp;"",_xlfn.AGGREGATE(15,6,ROW(INDIRECT("1:"&amp;LEN(G488&amp;"")))/(MID(G488&amp;"",ROW(INDIRECT("1:"&amp;LEN(G488&amp;""))),1)&lt;&gt;"0"),1),999)
),
IFERROR(VALUE(G488),G488))</f>
        <v>7891106915977</v>
      </c>
      <c r="N488" t="str">
        <f>TEXT(relatorio[[#This Row],[Data Emissão]],"mmm")</f>
        <v>set</v>
      </c>
      <c r="O488">
        <f>_xlfn.XLOOKUP(relatorio[[#This Row],[Número]],relatorio_Entrada_NF!A:A,relatorio_Entrada_NF!A:A,"Pendente")</f>
        <v>287204</v>
      </c>
      <c r="P488" t="str">
        <f>_xlfn.XLOOKUP(relatorio[[#This Row],[Nome PJ Emitente]],Material!A:A,Material!B:B,"Medicamento")</f>
        <v>Medicamento</v>
      </c>
      <c r="Q488">
        <f ca="1">IF(relatorio[[#This Row],[Natureza]]="Medicamento",_xlfn.XLOOKUP(relatorio[[#This Row],[EAN]],CadastroProd!U:U,CadastroProd!A:A," "),_xlfn.XLOOKUP(relatorio[[#This Row],['[Item'] Código]],CadastroProd!X:X,CadastroProd!A:A," "))</f>
        <v>1098</v>
      </c>
      <c r="R488" t="str">
        <f>IF(O488="Pendente",_xlfn.XLOOKUP(relatorio[[#This Row],[Número]],Relatório_CTE!A:A,Relatório_CTE!B:B,"Sem CTE")," ")</f>
        <v xml:space="preserve"> </v>
      </c>
      <c r="S488" s="1" t="str">
        <f>IF(relatorio[[#This Row],[NFs Entrada - Winthor]]="Pendente",_xlfn.XLOOKUP(relatorio[[#This Row],[Número]],Relatório_CTE!A:A,Relatório_CTE!H:H,"Sem CTE")," ")</f>
        <v xml:space="preserve"> </v>
      </c>
      <c r="T48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8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89" spans="1:21" x14ac:dyDescent="0.25">
      <c r="A489" t="s">
        <v>11</v>
      </c>
      <c r="B489" t="s">
        <v>12</v>
      </c>
      <c r="C489" t="s">
        <v>184</v>
      </c>
      <c r="D489">
        <v>151512</v>
      </c>
      <c r="E489" s="1">
        <v>45912</v>
      </c>
      <c r="F489">
        <v>134848.6</v>
      </c>
      <c r="G489" s="4" t="s">
        <v>569</v>
      </c>
      <c r="H489" t="s">
        <v>570</v>
      </c>
      <c r="I489" t="s">
        <v>571</v>
      </c>
      <c r="J489" s="1">
        <v>46356</v>
      </c>
      <c r="K489">
        <v>5</v>
      </c>
      <c r="L489" t="str">
        <f>_xlfn.XLOOKUP(relatorio[[#This Row],[Nome PJ Emitente]],De_Para!A:A,De_Para!C:C)</f>
        <v>Abbvie</v>
      </c>
      <c r="M489" s="5" cm="1">
        <f t="array" aca="1" ref="M489" ca="1">IF(LEFT(G489&amp;"",1)="0",
IFERROR(
VALUE(MID(G489&amp;"",_xlfn.AGGREGATE(15,6,ROW(INDIRECT("1:"&amp;LEN(G489&amp;"")))/(MID(G489&amp;"",ROW(INDIRECT("1:"&amp;LEN(G489&amp;""))),1)&lt;&gt;"0"),1),999)),
MID(G489&amp;"",_xlfn.AGGREGATE(15,6,ROW(INDIRECT("1:"&amp;LEN(G489&amp;"")))/(MID(G489&amp;"",ROW(INDIRECT("1:"&amp;LEN(G489&amp;""))),1)&lt;&gt;"0"),1),999)
),
IFERROR(VALUE(G489),G489))</f>
        <v>8054083021317</v>
      </c>
      <c r="N489" t="str">
        <f>TEXT(relatorio[[#This Row],[Data Emissão]],"mmm")</f>
        <v>set</v>
      </c>
      <c r="O489">
        <f>_xlfn.XLOOKUP(relatorio[[#This Row],[Número]],relatorio_Entrada_NF!A:A,relatorio_Entrada_NF!A:A,"Pendente")</f>
        <v>151512</v>
      </c>
      <c r="P489" t="str">
        <f>_xlfn.XLOOKUP(relatorio[[#This Row],[Nome PJ Emitente]],Material!A:A,Material!B:B,"Medicamento")</f>
        <v>Medicamento</v>
      </c>
      <c r="Q489">
        <f ca="1">IF(relatorio[[#This Row],[Natureza]]="Medicamento",_xlfn.XLOOKUP(relatorio[[#This Row],[EAN]],CadastroProd!U:U,CadastroProd!A:A," "),_xlfn.XLOOKUP(relatorio[[#This Row],['[Item'] Código]],CadastroProd!X:X,CadastroProd!A:A," "))</f>
        <v>3289</v>
      </c>
      <c r="R489" t="str">
        <f>IF(O489="Pendente",_xlfn.XLOOKUP(relatorio[[#This Row],[Número]],Relatório_CTE!A:A,Relatório_CTE!B:B,"Sem CTE")," ")</f>
        <v xml:space="preserve"> </v>
      </c>
      <c r="S489" s="1" t="str">
        <f>IF(relatorio[[#This Row],[NFs Entrada - Winthor]]="Pendente",_xlfn.XLOOKUP(relatorio[[#This Row],[Número]],Relatório_CTE!A:A,Relatório_CTE!H:H,"Sem CTE")," ")</f>
        <v xml:space="preserve"> </v>
      </c>
      <c r="T48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8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90" spans="1:21" x14ac:dyDescent="0.25">
      <c r="A490" t="s">
        <v>11</v>
      </c>
      <c r="B490" t="s">
        <v>12</v>
      </c>
      <c r="C490" t="s">
        <v>184</v>
      </c>
      <c r="D490">
        <v>151512</v>
      </c>
      <c r="E490" s="1">
        <v>45912</v>
      </c>
      <c r="F490">
        <v>134848.6</v>
      </c>
      <c r="G490" s="4" t="s">
        <v>572</v>
      </c>
      <c r="H490" t="s">
        <v>573</v>
      </c>
      <c r="I490" t="s">
        <v>574</v>
      </c>
      <c r="J490" s="1">
        <v>46356</v>
      </c>
      <c r="K490">
        <v>1</v>
      </c>
      <c r="L490" t="str">
        <f>_xlfn.XLOOKUP(relatorio[[#This Row],[Nome PJ Emitente]],De_Para!A:A,De_Para!C:C)</f>
        <v>Abbvie</v>
      </c>
      <c r="M490" s="5" cm="1">
        <f t="array" aca="1" ref="M490" ca="1">IF(LEFT(G490&amp;"",1)="0",
IFERROR(
VALUE(MID(G490&amp;"",_xlfn.AGGREGATE(15,6,ROW(INDIRECT("1:"&amp;LEN(G490&amp;"")))/(MID(G490&amp;"",ROW(INDIRECT("1:"&amp;LEN(G490&amp;""))),1)&lt;&gt;"0"),1),999)),
MID(G490&amp;"",_xlfn.AGGREGATE(15,6,ROW(INDIRECT("1:"&amp;LEN(G490&amp;"")))/(MID(G490&amp;"",ROW(INDIRECT("1:"&amp;LEN(G490&amp;""))),1)&lt;&gt;"0"),1),999)
),
IFERROR(VALUE(G490),G490))</f>
        <v>8054083023397</v>
      </c>
      <c r="N490" t="str">
        <f>TEXT(relatorio[[#This Row],[Data Emissão]],"mmm")</f>
        <v>set</v>
      </c>
      <c r="O490">
        <f>_xlfn.XLOOKUP(relatorio[[#This Row],[Número]],relatorio_Entrada_NF!A:A,relatorio_Entrada_NF!A:A,"Pendente")</f>
        <v>151512</v>
      </c>
      <c r="P490" t="str">
        <f>_xlfn.XLOOKUP(relatorio[[#This Row],[Nome PJ Emitente]],Material!A:A,Material!B:B,"Medicamento")</f>
        <v>Medicamento</v>
      </c>
      <c r="Q490">
        <f ca="1">IF(relatorio[[#This Row],[Natureza]]="Medicamento",_xlfn.XLOOKUP(relatorio[[#This Row],[EAN]],CadastroProd!U:U,CadastroProd!A:A," "),_xlfn.XLOOKUP(relatorio[[#This Row],['[Item'] Código]],CadastroProd!X:X,CadastroProd!A:A," "))</f>
        <v>3290</v>
      </c>
      <c r="R490" t="str">
        <f>IF(O490="Pendente",_xlfn.XLOOKUP(relatorio[[#This Row],[Número]],Relatório_CTE!A:A,Relatório_CTE!B:B,"Sem CTE")," ")</f>
        <v xml:space="preserve"> </v>
      </c>
      <c r="S490" s="1" t="str">
        <f>IF(relatorio[[#This Row],[NFs Entrada - Winthor]]="Pendente",_xlfn.XLOOKUP(relatorio[[#This Row],[Número]],Relatório_CTE!A:A,Relatório_CTE!H:H,"Sem CTE")," ")</f>
        <v xml:space="preserve"> </v>
      </c>
      <c r="T49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49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91" spans="1:21" x14ac:dyDescent="0.25">
      <c r="A491" t="s">
        <v>17</v>
      </c>
      <c r="B491" t="s">
        <v>12</v>
      </c>
      <c r="C491" t="s">
        <v>75</v>
      </c>
      <c r="D491">
        <v>91416</v>
      </c>
      <c r="E491" s="1">
        <v>45912</v>
      </c>
      <c r="F491">
        <v>359717.5</v>
      </c>
      <c r="G491" s="4" t="s">
        <v>308</v>
      </c>
      <c r="H491" t="s">
        <v>309</v>
      </c>
      <c r="I491" t="s">
        <v>310</v>
      </c>
      <c r="J491" s="1">
        <v>46521</v>
      </c>
      <c r="K491">
        <v>6160</v>
      </c>
      <c r="L491" t="str">
        <f>_xlfn.XLOOKUP(relatorio[[#This Row],[Nome PJ Emitente]],De_Para!A:A,De_Para!C:C)</f>
        <v>Apsen</v>
      </c>
      <c r="M491" s="5" cm="1">
        <f t="array" aca="1" ref="M491" ca="1">IF(LEFT(G491&amp;"",1)="0",
IFERROR(
VALUE(MID(G491&amp;"",_xlfn.AGGREGATE(15,6,ROW(INDIRECT("1:"&amp;LEN(G491&amp;"")))/(MID(G491&amp;"",ROW(INDIRECT("1:"&amp;LEN(G491&amp;""))),1)&lt;&gt;"0"),1),999)),
MID(G491&amp;"",_xlfn.AGGREGATE(15,6,ROW(INDIRECT("1:"&amp;LEN(G491&amp;"")))/(MID(G491&amp;"",ROW(INDIRECT("1:"&amp;LEN(G491&amp;""))),1)&lt;&gt;"0"),1),999)
),
IFERROR(VALUE(G491),G491))</f>
        <v>7896637023047</v>
      </c>
      <c r="N491" t="str">
        <f>TEXT(relatorio[[#This Row],[Data Emissão]],"mmm")</f>
        <v>set</v>
      </c>
      <c r="O491" t="str">
        <f>_xlfn.XLOOKUP(relatorio[[#This Row],[Número]],relatorio_Entrada_NF!A:A,relatorio_Entrada_NF!A:A,"Pendente")</f>
        <v>Pendente</v>
      </c>
      <c r="P491" t="str">
        <f>_xlfn.XLOOKUP(relatorio[[#This Row],[Nome PJ Emitente]],Material!A:A,Material!B:B,"Medicamento")</f>
        <v>Medicamento</v>
      </c>
      <c r="Q491">
        <f ca="1">IF(relatorio[[#This Row],[Natureza]]="Medicamento",_xlfn.XLOOKUP(relatorio[[#This Row],[EAN]],CadastroProd!U:U,CadastroProd!A:A," "),_xlfn.XLOOKUP(relatorio[[#This Row],['[Item'] Código]],CadastroProd!X:X,CadastroProd!A:A," "))</f>
        <v>1488</v>
      </c>
      <c r="R491">
        <f>IF(O491="Pendente",_xlfn.XLOOKUP(relatorio[[#This Row],[Número]],Relatório_CTE!A:A,Relatório_CTE!B:B,"Sem CTE")," ")</f>
        <v>794166</v>
      </c>
      <c r="S491" s="1">
        <f>IF(relatorio[[#This Row],[NFs Entrada - Winthor]]="Pendente",_xlfn.XLOOKUP(relatorio[[#This Row],[Número]],Relatório_CTE!A:A,Relatório_CTE!H:H,"Sem CTE")," ")</f>
        <v>45915</v>
      </c>
      <c r="T491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45915</v>
      </c>
      <c r="U491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45915</v>
      </c>
    </row>
    <row r="492" spans="1:21" x14ac:dyDescent="0.25">
      <c r="A492" t="s">
        <v>17</v>
      </c>
      <c r="B492" t="s">
        <v>12</v>
      </c>
      <c r="C492" t="s">
        <v>75</v>
      </c>
      <c r="D492">
        <v>91416</v>
      </c>
      <c r="E492" s="1">
        <v>45912</v>
      </c>
      <c r="F492">
        <v>359717.5</v>
      </c>
      <c r="G492" s="4" t="s">
        <v>308</v>
      </c>
      <c r="H492" t="s">
        <v>309</v>
      </c>
      <c r="I492" t="s">
        <v>310</v>
      </c>
      <c r="J492" s="1">
        <v>46529</v>
      </c>
      <c r="K492">
        <v>3840</v>
      </c>
      <c r="L492" t="str">
        <f>_xlfn.XLOOKUP(relatorio[[#This Row],[Nome PJ Emitente]],De_Para!A:A,De_Para!C:C)</f>
        <v>Apsen</v>
      </c>
      <c r="M492" s="5" cm="1">
        <f t="array" aca="1" ref="M492" ca="1">IF(LEFT(G492&amp;"",1)="0",
IFERROR(
VALUE(MID(G492&amp;"",_xlfn.AGGREGATE(15,6,ROW(INDIRECT("1:"&amp;LEN(G492&amp;"")))/(MID(G492&amp;"",ROW(INDIRECT("1:"&amp;LEN(G492&amp;""))),1)&lt;&gt;"0"),1),999)),
MID(G492&amp;"",_xlfn.AGGREGATE(15,6,ROW(INDIRECT("1:"&amp;LEN(G492&amp;"")))/(MID(G492&amp;"",ROW(INDIRECT("1:"&amp;LEN(G492&amp;""))),1)&lt;&gt;"0"),1),999)
),
IFERROR(VALUE(G492),G492))</f>
        <v>7896637023047</v>
      </c>
      <c r="N492" t="str">
        <f>TEXT(relatorio[[#This Row],[Data Emissão]],"mmm")</f>
        <v>set</v>
      </c>
      <c r="O492" t="str">
        <f>_xlfn.XLOOKUP(relatorio[[#This Row],[Número]],relatorio_Entrada_NF!A:A,relatorio_Entrada_NF!A:A,"Pendente")</f>
        <v>Pendente</v>
      </c>
      <c r="P492" t="str">
        <f>_xlfn.XLOOKUP(relatorio[[#This Row],[Nome PJ Emitente]],Material!A:A,Material!B:B,"Medicamento")</f>
        <v>Medicamento</v>
      </c>
      <c r="Q492">
        <f ca="1">IF(relatorio[[#This Row],[Natureza]]="Medicamento",_xlfn.XLOOKUP(relatorio[[#This Row],[EAN]],CadastroProd!U:U,CadastroProd!A:A," "),_xlfn.XLOOKUP(relatorio[[#This Row],['[Item'] Código]],CadastroProd!X:X,CadastroProd!A:A," "))</f>
        <v>1488</v>
      </c>
      <c r="R492">
        <f>IF(O492="Pendente",_xlfn.XLOOKUP(relatorio[[#This Row],[Número]],Relatório_CTE!A:A,Relatório_CTE!B:B,"Sem CTE")," ")</f>
        <v>794166</v>
      </c>
      <c r="S492" s="1">
        <f>IF(relatorio[[#This Row],[NFs Entrada - Winthor]]="Pendente",_xlfn.XLOOKUP(relatorio[[#This Row],[Número]],Relatório_CTE!A:A,Relatório_CTE!H:H,"Sem CTE")," ")</f>
        <v>45915</v>
      </c>
      <c r="T492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45915</v>
      </c>
      <c r="U492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45915</v>
      </c>
    </row>
    <row r="493" spans="1:21" x14ac:dyDescent="0.25">
      <c r="A493" t="s">
        <v>17</v>
      </c>
      <c r="B493" t="s">
        <v>12</v>
      </c>
      <c r="C493" t="s">
        <v>75</v>
      </c>
      <c r="D493">
        <v>91416</v>
      </c>
      <c r="E493" s="1">
        <v>45912</v>
      </c>
      <c r="F493">
        <v>359717.5</v>
      </c>
      <c r="G493" s="4" t="s">
        <v>575</v>
      </c>
      <c r="H493" t="s">
        <v>576</v>
      </c>
      <c r="I493" t="s">
        <v>577</v>
      </c>
      <c r="J493" s="1">
        <v>46530</v>
      </c>
      <c r="K493">
        <v>577</v>
      </c>
      <c r="L493" t="str">
        <f>_xlfn.XLOOKUP(relatorio[[#This Row],[Nome PJ Emitente]],De_Para!A:A,De_Para!C:C)</f>
        <v>Apsen</v>
      </c>
      <c r="M493" s="5" cm="1">
        <f t="array" aca="1" ref="M493" ca="1">IF(LEFT(G493&amp;"",1)="0",
IFERROR(
VALUE(MID(G493&amp;"",_xlfn.AGGREGATE(15,6,ROW(INDIRECT("1:"&amp;LEN(G493&amp;"")))/(MID(G493&amp;"",ROW(INDIRECT("1:"&amp;LEN(G493&amp;""))),1)&lt;&gt;"0"),1),999)),
MID(G493&amp;"",_xlfn.AGGREGATE(15,6,ROW(INDIRECT("1:"&amp;LEN(G493&amp;"")))/(MID(G493&amp;"",ROW(INDIRECT("1:"&amp;LEN(G493&amp;""))),1)&lt;&gt;"0"),1),999)
),
IFERROR(VALUE(G493),G493))</f>
        <v>7896637022729</v>
      </c>
      <c r="N493" t="str">
        <f>TEXT(relatorio[[#This Row],[Data Emissão]],"mmm")</f>
        <v>set</v>
      </c>
      <c r="O493" t="str">
        <f>_xlfn.XLOOKUP(relatorio[[#This Row],[Número]],relatorio_Entrada_NF!A:A,relatorio_Entrada_NF!A:A,"Pendente")</f>
        <v>Pendente</v>
      </c>
      <c r="P493" t="str">
        <f>_xlfn.XLOOKUP(relatorio[[#This Row],[Nome PJ Emitente]],Material!A:A,Material!B:B,"Medicamento")</f>
        <v>Medicamento</v>
      </c>
      <c r="Q493">
        <f ca="1">IF(relatorio[[#This Row],[Natureza]]="Medicamento",_xlfn.XLOOKUP(relatorio[[#This Row],[EAN]],CadastroProd!U:U,CadastroProd!A:A," "),_xlfn.XLOOKUP(relatorio[[#This Row],['[Item'] Código]],CadastroProd!X:X,CadastroProd!A:A," "))</f>
        <v>2107</v>
      </c>
      <c r="R493">
        <f>IF(O493="Pendente",_xlfn.XLOOKUP(relatorio[[#This Row],[Número]],Relatório_CTE!A:A,Relatório_CTE!B:B,"Sem CTE")," ")</f>
        <v>794166</v>
      </c>
      <c r="S493" s="1">
        <f>IF(relatorio[[#This Row],[NFs Entrada - Winthor]]="Pendente",_xlfn.XLOOKUP(relatorio[[#This Row],[Número]],Relatório_CTE!A:A,Relatório_CTE!H:H,"Sem CTE")," ")</f>
        <v>45915</v>
      </c>
      <c r="T493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45915</v>
      </c>
      <c r="U493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45915</v>
      </c>
    </row>
    <row r="494" spans="1:21" x14ac:dyDescent="0.25">
      <c r="A494" t="s">
        <v>17</v>
      </c>
      <c r="B494" t="s">
        <v>12</v>
      </c>
      <c r="C494" t="s">
        <v>75</v>
      </c>
      <c r="D494">
        <v>91416</v>
      </c>
      <c r="E494" s="1">
        <v>45912</v>
      </c>
      <c r="F494">
        <v>359717.5</v>
      </c>
      <c r="G494" s="4" t="s">
        <v>575</v>
      </c>
      <c r="H494" t="s">
        <v>576</v>
      </c>
      <c r="I494" t="s">
        <v>577</v>
      </c>
      <c r="J494" s="1">
        <v>46534</v>
      </c>
      <c r="K494">
        <v>2423</v>
      </c>
      <c r="L494" t="str">
        <f>_xlfn.XLOOKUP(relatorio[[#This Row],[Nome PJ Emitente]],De_Para!A:A,De_Para!C:C)</f>
        <v>Apsen</v>
      </c>
      <c r="M494" s="5" cm="1">
        <f t="array" aca="1" ref="M494" ca="1">IF(LEFT(G494&amp;"",1)="0",
IFERROR(
VALUE(MID(G494&amp;"",_xlfn.AGGREGATE(15,6,ROW(INDIRECT("1:"&amp;LEN(G494&amp;"")))/(MID(G494&amp;"",ROW(INDIRECT("1:"&amp;LEN(G494&amp;""))),1)&lt;&gt;"0"),1),999)),
MID(G494&amp;"",_xlfn.AGGREGATE(15,6,ROW(INDIRECT("1:"&amp;LEN(G494&amp;"")))/(MID(G494&amp;"",ROW(INDIRECT("1:"&amp;LEN(G494&amp;""))),1)&lt;&gt;"0"),1),999)
),
IFERROR(VALUE(G494),G494))</f>
        <v>7896637022729</v>
      </c>
      <c r="N494" t="str">
        <f>TEXT(relatorio[[#This Row],[Data Emissão]],"mmm")</f>
        <v>set</v>
      </c>
      <c r="O494" t="str">
        <f>_xlfn.XLOOKUP(relatorio[[#This Row],[Número]],relatorio_Entrada_NF!A:A,relatorio_Entrada_NF!A:A,"Pendente")</f>
        <v>Pendente</v>
      </c>
      <c r="P494" t="str">
        <f>_xlfn.XLOOKUP(relatorio[[#This Row],[Nome PJ Emitente]],Material!A:A,Material!B:B,"Medicamento")</f>
        <v>Medicamento</v>
      </c>
      <c r="Q494">
        <f ca="1">IF(relatorio[[#This Row],[Natureza]]="Medicamento",_xlfn.XLOOKUP(relatorio[[#This Row],[EAN]],CadastroProd!U:U,CadastroProd!A:A," "),_xlfn.XLOOKUP(relatorio[[#This Row],['[Item'] Código]],CadastroProd!X:X,CadastroProd!A:A," "))</f>
        <v>2107</v>
      </c>
      <c r="R494">
        <f>IF(O494="Pendente",_xlfn.XLOOKUP(relatorio[[#This Row],[Número]],Relatório_CTE!A:A,Relatório_CTE!B:B,"Sem CTE")," ")</f>
        <v>794166</v>
      </c>
      <c r="S494" s="1">
        <f>IF(relatorio[[#This Row],[NFs Entrada - Winthor]]="Pendente",_xlfn.XLOOKUP(relatorio[[#This Row],[Número]],Relatório_CTE!A:A,Relatório_CTE!H:H,"Sem CTE")," ")</f>
        <v>45915</v>
      </c>
      <c r="T494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45915</v>
      </c>
      <c r="U494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45915</v>
      </c>
    </row>
    <row r="495" spans="1:21" x14ac:dyDescent="0.25">
      <c r="A495" t="s">
        <v>17</v>
      </c>
      <c r="B495" t="s">
        <v>12</v>
      </c>
      <c r="C495" t="s">
        <v>75</v>
      </c>
      <c r="D495">
        <v>91417</v>
      </c>
      <c r="E495" s="1">
        <v>45912</v>
      </c>
      <c r="F495">
        <v>1394.06</v>
      </c>
      <c r="G495" s="4" t="s">
        <v>578</v>
      </c>
      <c r="H495" t="s">
        <v>579</v>
      </c>
      <c r="I495" t="s">
        <v>580</v>
      </c>
      <c r="J495" s="1">
        <v>46536</v>
      </c>
      <c r="K495">
        <v>35</v>
      </c>
      <c r="L495" t="str">
        <f>_xlfn.XLOOKUP(relatorio[[#This Row],[Nome PJ Emitente]],De_Para!A:A,De_Para!C:C)</f>
        <v>Apsen</v>
      </c>
      <c r="M495" s="5" cm="1">
        <f t="array" aca="1" ref="M495" ca="1">IF(LEFT(G495&amp;"",1)="0",
IFERROR(
VALUE(MID(G495&amp;"",_xlfn.AGGREGATE(15,6,ROW(INDIRECT("1:"&amp;LEN(G495&amp;"")))/(MID(G495&amp;"",ROW(INDIRECT("1:"&amp;LEN(G495&amp;""))),1)&lt;&gt;"0"),1),999)),
MID(G495&amp;"",_xlfn.AGGREGATE(15,6,ROW(INDIRECT("1:"&amp;LEN(G495&amp;"")))/(MID(G495&amp;"",ROW(INDIRECT("1:"&amp;LEN(G495&amp;""))),1)&lt;&gt;"0"),1),999)
),
IFERROR(VALUE(G495),G495))</f>
        <v>7896637025225</v>
      </c>
      <c r="N495" t="str">
        <f>TEXT(relatorio[[#This Row],[Data Emissão]],"mmm")</f>
        <v>set</v>
      </c>
      <c r="O495" t="str">
        <f>_xlfn.XLOOKUP(relatorio[[#This Row],[Número]],relatorio_Entrada_NF!A:A,relatorio_Entrada_NF!A:A,"Pendente")</f>
        <v>Pendente</v>
      </c>
      <c r="P495" t="str">
        <f>_xlfn.XLOOKUP(relatorio[[#This Row],[Nome PJ Emitente]],Material!A:A,Material!B:B,"Medicamento")</f>
        <v>Medicamento</v>
      </c>
      <c r="Q495">
        <f ca="1">IF(relatorio[[#This Row],[Natureza]]="Medicamento",_xlfn.XLOOKUP(relatorio[[#This Row],[EAN]],CadastroProd!U:U,CadastroProd!A:A," "),_xlfn.XLOOKUP(relatorio[[#This Row],['[Item'] Código]],CadastroProd!X:X,CadastroProd!A:A," "))</f>
        <v>1581</v>
      </c>
      <c r="R495">
        <f>IF(O495="Pendente",_xlfn.XLOOKUP(relatorio[[#This Row],[Número]],Relatório_CTE!A:A,Relatório_CTE!B:B,"Sem CTE")," ")</f>
        <v>794166</v>
      </c>
      <c r="S495" s="1">
        <f>IF(relatorio[[#This Row],[NFs Entrada - Winthor]]="Pendente",_xlfn.XLOOKUP(relatorio[[#This Row],[Número]],Relatório_CTE!A:A,Relatório_CTE!H:H,"Sem CTE")," ")</f>
        <v>45915</v>
      </c>
      <c r="T495" s="1" t="e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495" s="1" t="str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96" spans="1:21" x14ac:dyDescent="0.25">
      <c r="A496" t="s">
        <v>11</v>
      </c>
      <c r="B496" t="s">
        <v>12</v>
      </c>
      <c r="C496" t="s">
        <v>177</v>
      </c>
      <c r="D496">
        <v>36266</v>
      </c>
      <c r="E496" s="1">
        <v>45912</v>
      </c>
      <c r="F496">
        <v>11147.83</v>
      </c>
      <c r="G496" s="4" t="s">
        <v>581</v>
      </c>
      <c r="H496" t="s">
        <v>582</v>
      </c>
      <c r="I496" t="s">
        <v>583</v>
      </c>
      <c r="J496" s="1"/>
      <c r="K496">
        <v>1</v>
      </c>
      <c r="L496" t="str">
        <f>_xlfn.XLOOKUP(relatorio[[#This Row],[Nome PJ Emitente]],De_Para!A:A,De_Para!C:C)</f>
        <v>GMI</v>
      </c>
      <c r="M496" s="5" cm="1">
        <f t="array" aca="1" ref="M496" ca="1">IF(LEFT(G496&amp;"",1)="0",
IFERROR(
VALUE(MID(G496&amp;"",_xlfn.AGGREGATE(15,6,ROW(INDIRECT("1:"&amp;LEN(G496&amp;"")))/(MID(G496&amp;"",ROW(INDIRECT("1:"&amp;LEN(G496&amp;""))),1)&lt;&gt;"0"),1),999)),
MID(G496&amp;"",_xlfn.AGGREGATE(15,6,ROW(INDIRECT("1:"&amp;LEN(G496&amp;"")))/(MID(G496&amp;"",ROW(INDIRECT("1:"&amp;LEN(G496&amp;""))),1)&lt;&gt;"0"),1),999)
),
IFERROR(VALUE(G496),G496))</f>
        <v>7898660491367</v>
      </c>
      <c r="N496" t="str">
        <f>TEXT(relatorio[[#This Row],[Data Emissão]],"mmm")</f>
        <v>set</v>
      </c>
      <c r="O496" t="str">
        <f>_xlfn.XLOOKUP(relatorio[[#This Row],[Número]],relatorio_Entrada_NF!A:A,relatorio_Entrada_NF!A:A,"Pendente")</f>
        <v>Pendente</v>
      </c>
      <c r="P496" t="str">
        <f>_xlfn.XLOOKUP(relatorio[[#This Row],[Nome PJ Emitente]],Material!A:A,Material!B:B,"Medicamento")</f>
        <v>Material</v>
      </c>
      <c r="Q496">
        <f>IF(relatorio[[#This Row],[Natureza]]="Medicamento",_xlfn.XLOOKUP(relatorio[[#This Row],[EAN]],CadastroProd!U:U,CadastroProd!A:A," "),_xlfn.XLOOKUP(relatorio[[#This Row],['[Item'] Código]],CadastroProd!X:X,CadastroProd!A:A," "))</f>
        <v>3655</v>
      </c>
      <c r="R496">
        <f>IF(O496="Pendente",_xlfn.XLOOKUP(relatorio[[#This Row],[Número]],Relatório_CTE!A:A,Relatório_CTE!B:B,"Sem CTE")," ")</f>
        <v>11087625</v>
      </c>
      <c r="S496" s="1">
        <f>IF(relatorio[[#This Row],[NFs Entrada - Winthor]]="Pendente",_xlfn.XLOOKUP(relatorio[[#This Row],[Número]],Relatório_CTE!A:A,Relatório_CTE!H:H,"Sem CTE")," ")</f>
        <v>45915</v>
      </c>
      <c r="T496" s="1" t="e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49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97" spans="1:21" x14ac:dyDescent="0.25">
      <c r="A497" t="s">
        <v>11</v>
      </c>
      <c r="B497" t="s">
        <v>12</v>
      </c>
      <c r="C497" t="s">
        <v>177</v>
      </c>
      <c r="D497">
        <v>36266</v>
      </c>
      <c r="E497" s="1">
        <v>45912</v>
      </c>
      <c r="F497">
        <v>11147.83</v>
      </c>
      <c r="G497" s="4" t="s">
        <v>584</v>
      </c>
      <c r="H497" t="s">
        <v>585</v>
      </c>
      <c r="I497" t="s">
        <v>586</v>
      </c>
      <c r="J497" s="1"/>
      <c r="K497">
        <v>1</v>
      </c>
      <c r="L497" t="str">
        <f>_xlfn.XLOOKUP(relatorio[[#This Row],[Nome PJ Emitente]],De_Para!A:A,De_Para!C:C)</f>
        <v>GMI</v>
      </c>
      <c r="M497" s="5" cm="1">
        <f t="array" aca="1" ref="M497" ca="1">IF(LEFT(G497&amp;"",1)="0",
IFERROR(
VALUE(MID(G497&amp;"",_xlfn.AGGREGATE(15,6,ROW(INDIRECT("1:"&amp;LEN(G497&amp;"")))/(MID(G497&amp;"",ROW(INDIRECT("1:"&amp;LEN(G497&amp;""))),1)&lt;&gt;"0"),1),999)),
MID(G497&amp;"",_xlfn.AGGREGATE(15,6,ROW(INDIRECT("1:"&amp;LEN(G497&amp;"")))/(MID(G497&amp;"",ROW(INDIRECT("1:"&amp;LEN(G497&amp;""))),1)&lt;&gt;"0"),1),999)
),
IFERROR(VALUE(G497),G497))</f>
        <v>7898660491411</v>
      </c>
      <c r="N497" t="str">
        <f>TEXT(relatorio[[#This Row],[Data Emissão]],"mmm")</f>
        <v>set</v>
      </c>
      <c r="O497" t="str">
        <f>_xlfn.XLOOKUP(relatorio[[#This Row],[Número]],relatorio_Entrada_NF!A:A,relatorio_Entrada_NF!A:A,"Pendente")</f>
        <v>Pendente</v>
      </c>
      <c r="P497" t="str">
        <f>_xlfn.XLOOKUP(relatorio[[#This Row],[Nome PJ Emitente]],Material!A:A,Material!B:B,"Medicamento")</f>
        <v>Material</v>
      </c>
      <c r="Q497">
        <f>IF(relatorio[[#This Row],[Natureza]]="Medicamento",_xlfn.XLOOKUP(relatorio[[#This Row],[EAN]],CadastroProd!U:U,CadastroProd!A:A," "),_xlfn.XLOOKUP(relatorio[[#This Row],['[Item'] Código]],CadastroProd!X:X,CadastroProd!A:A," "))</f>
        <v>3658</v>
      </c>
      <c r="R497">
        <f>IF(O497="Pendente",_xlfn.XLOOKUP(relatorio[[#This Row],[Número]],Relatório_CTE!A:A,Relatório_CTE!B:B,"Sem CTE")," ")</f>
        <v>11087625</v>
      </c>
      <c r="S497" s="1">
        <f>IF(relatorio[[#This Row],[NFs Entrada - Winthor]]="Pendente",_xlfn.XLOOKUP(relatorio[[#This Row],[Número]],Relatório_CTE!A:A,Relatório_CTE!H:H,"Sem CTE")," ")</f>
        <v>45915</v>
      </c>
      <c r="T497" s="1" t="e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49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98" spans="1:21" x14ac:dyDescent="0.25">
      <c r="A498" t="s">
        <v>11</v>
      </c>
      <c r="B498" t="s">
        <v>12</v>
      </c>
      <c r="C498" t="s">
        <v>177</v>
      </c>
      <c r="D498">
        <v>36266</v>
      </c>
      <c r="E498" s="1">
        <v>45912</v>
      </c>
      <c r="F498">
        <v>11147.83</v>
      </c>
      <c r="G498" s="4" t="s">
        <v>587</v>
      </c>
      <c r="H498" t="s">
        <v>588</v>
      </c>
      <c r="I498" t="s">
        <v>589</v>
      </c>
      <c r="J498" s="1"/>
      <c r="K498">
        <v>2</v>
      </c>
      <c r="L498" t="str">
        <f>_xlfn.XLOOKUP(relatorio[[#This Row],[Nome PJ Emitente]],De_Para!A:A,De_Para!C:C)</f>
        <v>GMI</v>
      </c>
      <c r="M498" s="5" cm="1">
        <f t="array" aca="1" ref="M498" ca="1">IF(LEFT(G498&amp;"",1)="0",
IFERROR(
VALUE(MID(G498&amp;"",_xlfn.AGGREGATE(15,6,ROW(INDIRECT("1:"&amp;LEN(G498&amp;"")))/(MID(G498&amp;"",ROW(INDIRECT("1:"&amp;LEN(G498&amp;""))),1)&lt;&gt;"0"),1),999)),
MID(G498&amp;"",_xlfn.AGGREGATE(15,6,ROW(INDIRECT("1:"&amp;LEN(G498&amp;"")))/(MID(G498&amp;"",ROW(INDIRECT("1:"&amp;LEN(G498&amp;""))),1)&lt;&gt;"0"),1),999)
),
IFERROR(VALUE(G498),G498))</f>
        <v>7898660491442</v>
      </c>
      <c r="N498" t="str">
        <f>TEXT(relatorio[[#This Row],[Data Emissão]],"mmm")</f>
        <v>set</v>
      </c>
      <c r="O498" t="str">
        <f>_xlfn.XLOOKUP(relatorio[[#This Row],[Número]],relatorio_Entrada_NF!A:A,relatorio_Entrada_NF!A:A,"Pendente")</f>
        <v>Pendente</v>
      </c>
      <c r="P498" t="str">
        <f>_xlfn.XLOOKUP(relatorio[[#This Row],[Nome PJ Emitente]],Material!A:A,Material!B:B,"Medicamento")</f>
        <v>Material</v>
      </c>
      <c r="Q498">
        <f>IF(relatorio[[#This Row],[Natureza]]="Medicamento",_xlfn.XLOOKUP(relatorio[[#This Row],[EAN]],CadastroProd!U:U,CadastroProd!A:A," "),_xlfn.XLOOKUP(relatorio[[#This Row],['[Item'] Código]],CadastroProd!X:X,CadastroProd!A:A," "))</f>
        <v>3659</v>
      </c>
      <c r="R498">
        <f>IF(O498="Pendente",_xlfn.XLOOKUP(relatorio[[#This Row],[Número]],Relatório_CTE!A:A,Relatório_CTE!B:B,"Sem CTE")," ")</f>
        <v>11087625</v>
      </c>
      <c r="S498" s="1">
        <f>IF(relatorio[[#This Row],[NFs Entrada - Winthor]]="Pendente",_xlfn.XLOOKUP(relatorio[[#This Row],[Número]],Relatório_CTE!A:A,Relatório_CTE!H:H,"Sem CTE")," ")</f>
        <v>45915</v>
      </c>
      <c r="T498" s="1" t="e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49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499" spans="1:21" x14ac:dyDescent="0.25">
      <c r="A499" t="s">
        <v>11</v>
      </c>
      <c r="B499" t="s">
        <v>12</v>
      </c>
      <c r="C499" t="s">
        <v>177</v>
      </c>
      <c r="D499">
        <v>36266</v>
      </c>
      <c r="E499" s="1">
        <v>45912</v>
      </c>
      <c r="F499">
        <v>11147.83</v>
      </c>
      <c r="G499" s="4" t="s">
        <v>590</v>
      </c>
      <c r="H499" t="s">
        <v>591</v>
      </c>
      <c r="I499" t="s">
        <v>592</v>
      </c>
      <c r="J499" s="1"/>
      <c r="K499">
        <v>20</v>
      </c>
      <c r="L499" t="str">
        <f>_xlfn.XLOOKUP(relatorio[[#This Row],[Nome PJ Emitente]],De_Para!A:A,De_Para!C:C)</f>
        <v>GMI</v>
      </c>
      <c r="M499" s="5" cm="1">
        <f t="array" aca="1" ref="M499" ca="1">IF(LEFT(G499&amp;"",1)="0",
IFERROR(
VALUE(MID(G499&amp;"",_xlfn.AGGREGATE(15,6,ROW(INDIRECT("1:"&amp;LEN(G499&amp;"")))/(MID(G499&amp;"",ROW(INDIRECT("1:"&amp;LEN(G499&amp;""))),1)&lt;&gt;"0"),1),999)),
MID(G499&amp;"",_xlfn.AGGREGATE(15,6,ROW(INDIRECT("1:"&amp;LEN(G499&amp;"")))/(MID(G499&amp;"",ROW(INDIRECT("1:"&amp;LEN(G499&amp;""))),1)&lt;&gt;"0"),1),999)
),
IFERROR(VALUE(G499),G499))</f>
        <v>7898958242190</v>
      </c>
      <c r="N499" t="str">
        <f>TEXT(relatorio[[#This Row],[Data Emissão]],"mmm")</f>
        <v>set</v>
      </c>
      <c r="O499" t="str">
        <f>_xlfn.XLOOKUP(relatorio[[#This Row],[Número]],relatorio_Entrada_NF!A:A,relatorio_Entrada_NF!A:A,"Pendente")</f>
        <v>Pendente</v>
      </c>
      <c r="P499" t="str">
        <f>_xlfn.XLOOKUP(relatorio[[#This Row],[Nome PJ Emitente]],Material!A:A,Material!B:B,"Medicamento")</f>
        <v>Material</v>
      </c>
      <c r="Q499">
        <f>IF(relatorio[[#This Row],[Natureza]]="Medicamento",_xlfn.XLOOKUP(relatorio[[#This Row],[EAN]],CadastroProd!U:U,CadastroProd!A:A," "),_xlfn.XLOOKUP(relatorio[[#This Row],['[Item'] Código]],CadastroProd!X:X,CadastroProd!A:A," "))</f>
        <v>3384</v>
      </c>
      <c r="R499">
        <f>IF(O499="Pendente",_xlfn.XLOOKUP(relatorio[[#This Row],[Número]],Relatório_CTE!A:A,Relatório_CTE!B:B,"Sem CTE")," ")</f>
        <v>11087625</v>
      </c>
      <c r="S499" s="1">
        <f>IF(relatorio[[#This Row],[NFs Entrada - Winthor]]="Pendente",_xlfn.XLOOKUP(relatorio[[#This Row],[Número]],Relatório_CTE!A:A,Relatório_CTE!H:H,"Sem CTE")," ")</f>
        <v>45915</v>
      </c>
      <c r="T49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45926</v>
      </c>
      <c r="U49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45926</v>
      </c>
    </row>
    <row r="500" spans="1:21" x14ac:dyDescent="0.25">
      <c r="A500" t="s">
        <v>11</v>
      </c>
      <c r="B500" t="s">
        <v>12</v>
      </c>
      <c r="C500" t="s">
        <v>177</v>
      </c>
      <c r="D500">
        <v>36266</v>
      </c>
      <c r="E500" s="1">
        <v>45912</v>
      </c>
      <c r="F500">
        <v>11147.83</v>
      </c>
      <c r="G500" s="4" t="s">
        <v>593</v>
      </c>
      <c r="H500" t="s">
        <v>594</v>
      </c>
      <c r="I500" t="s">
        <v>595</v>
      </c>
      <c r="J500" s="1"/>
      <c r="K500">
        <v>48</v>
      </c>
      <c r="L500" t="str">
        <f>_xlfn.XLOOKUP(relatorio[[#This Row],[Nome PJ Emitente]],De_Para!A:A,De_Para!C:C)</f>
        <v>GMI</v>
      </c>
      <c r="M500" s="5" cm="1">
        <f t="array" aca="1" ref="M500" ca="1">IF(LEFT(G500&amp;"",1)="0",
IFERROR(
VALUE(MID(G500&amp;"",_xlfn.AGGREGATE(15,6,ROW(INDIRECT("1:"&amp;LEN(G500&amp;"")))/(MID(G500&amp;"",ROW(INDIRECT("1:"&amp;LEN(G500&amp;""))),1)&lt;&gt;"0"),1),999)),
MID(G500&amp;"",_xlfn.AGGREGATE(15,6,ROW(INDIRECT("1:"&amp;LEN(G500&amp;"")))/(MID(G500&amp;"",ROW(INDIRECT("1:"&amp;LEN(G500&amp;""))),1)&lt;&gt;"0"),1),999)
),
IFERROR(VALUE(G500),G500))</f>
        <v>7898943128591</v>
      </c>
      <c r="N500" t="str">
        <f>TEXT(relatorio[[#This Row],[Data Emissão]],"mmm")</f>
        <v>set</v>
      </c>
      <c r="O500" t="str">
        <f>_xlfn.XLOOKUP(relatorio[[#This Row],[Número]],relatorio_Entrada_NF!A:A,relatorio_Entrada_NF!A:A,"Pendente")</f>
        <v>Pendente</v>
      </c>
      <c r="P500" t="str">
        <f>_xlfn.XLOOKUP(relatorio[[#This Row],[Nome PJ Emitente]],Material!A:A,Material!B:B,"Medicamento")</f>
        <v>Material</v>
      </c>
      <c r="Q500">
        <f>IF(relatorio[[#This Row],[Natureza]]="Medicamento",_xlfn.XLOOKUP(relatorio[[#This Row],[EAN]],CadastroProd!U:U,CadastroProd!A:A," "),_xlfn.XLOOKUP(relatorio[[#This Row],['[Item'] Código]],CadastroProd!X:X,CadastroProd!A:A," "))</f>
        <v>3562</v>
      </c>
      <c r="R500">
        <f>IF(O500="Pendente",_xlfn.XLOOKUP(relatorio[[#This Row],[Número]],Relatório_CTE!A:A,Relatório_CTE!B:B,"Sem CTE")," ")</f>
        <v>11087625</v>
      </c>
      <c r="S500" s="1">
        <f>IF(relatorio[[#This Row],[NFs Entrada - Winthor]]="Pendente",_xlfn.XLOOKUP(relatorio[[#This Row],[Número]],Relatório_CTE!A:A,Relatório_CTE!H:H,"Sem CTE")," ")</f>
        <v>45915</v>
      </c>
      <c r="T500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45915</v>
      </c>
      <c r="U500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45915</v>
      </c>
    </row>
    <row r="501" spans="1:21" x14ac:dyDescent="0.25">
      <c r="A501" t="s">
        <v>11</v>
      </c>
      <c r="B501" t="s">
        <v>12</v>
      </c>
      <c r="C501" t="s">
        <v>177</v>
      </c>
      <c r="D501">
        <v>36266</v>
      </c>
      <c r="E501" s="1">
        <v>45912</v>
      </c>
      <c r="F501">
        <v>11147.83</v>
      </c>
      <c r="G501" s="4" t="s">
        <v>596</v>
      </c>
      <c r="H501" t="s">
        <v>597</v>
      </c>
      <c r="I501" t="s">
        <v>598</v>
      </c>
      <c r="J501" s="1"/>
      <c r="K501">
        <v>16</v>
      </c>
      <c r="L501" t="str">
        <f>_xlfn.XLOOKUP(relatorio[[#This Row],[Nome PJ Emitente]],De_Para!A:A,De_Para!C:C)</f>
        <v>GMI</v>
      </c>
      <c r="M501" s="5" cm="1">
        <f t="array" aca="1" ref="M501" ca="1">IF(LEFT(G501&amp;"",1)="0",
IFERROR(
VALUE(MID(G501&amp;"",_xlfn.AGGREGATE(15,6,ROW(INDIRECT("1:"&amp;LEN(G501&amp;"")))/(MID(G501&amp;"",ROW(INDIRECT("1:"&amp;LEN(G501&amp;""))),1)&lt;&gt;"0"),1),999)),
MID(G501&amp;"",_xlfn.AGGREGATE(15,6,ROW(INDIRECT("1:"&amp;LEN(G501&amp;"")))/(MID(G501&amp;"",ROW(INDIRECT("1:"&amp;LEN(G501&amp;""))),1)&lt;&gt;"0"),1),999)
),
IFERROR(VALUE(G501),G501))</f>
        <v>7898943128607</v>
      </c>
      <c r="N501" t="str">
        <f>TEXT(relatorio[[#This Row],[Data Emissão]],"mmm")</f>
        <v>set</v>
      </c>
      <c r="O501" t="str">
        <f>_xlfn.XLOOKUP(relatorio[[#This Row],[Número]],relatorio_Entrada_NF!A:A,relatorio_Entrada_NF!A:A,"Pendente")</f>
        <v>Pendente</v>
      </c>
      <c r="P501" t="str">
        <f>_xlfn.XLOOKUP(relatorio[[#This Row],[Nome PJ Emitente]],Material!A:A,Material!B:B,"Medicamento")</f>
        <v>Material</v>
      </c>
      <c r="Q501">
        <f>IF(relatorio[[#This Row],[Natureza]]="Medicamento",_xlfn.XLOOKUP(relatorio[[#This Row],[EAN]],CadastroProd!U:U,CadastroProd!A:A," "),_xlfn.XLOOKUP(relatorio[[#This Row],['[Item'] Código]],CadastroProd!X:X,CadastroProd!A:A," "))</f>
        <v>3267</v>
      </c>
      <c r="R501">
        <f>IF(O501="Pendente",_xlfn.XLOOKUP(relatorio[[#This Row],[Número]],Relatório_CTE!A:A,Relatório_CTE!B:B,"Sem CTE")," ")</f>
        <v>11087625</v>
      </c>
      <c r="S501" s="1">
        <f>IF(relatorio[[#This Row],[NFs Entrada - Winthor]]="Pendente",_xlfn.XLOOKUP(relatorio[[#This Row],[Número]],Relatório_CTE!A:A,Relatório_CTE!H:H,"Sem CTE")," ")</f>
        <v>45915</v>
      </c>
      <c r="T501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45915</v>
      </c>
      <c r="U501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45915</v>
      </c>
    </row>
    <row r="502" spans="1:21" x14ac:dyDescent="0.25">
      <c r="A502" t="s">
        <v>17</v>
      </c>
      <c r="B502" t="s">
        <v>12</v>
      </c>
      <c r="C502" t="s">
        <v>51</v>
      </c>
      <c r="D502">
        <v>494234</v>
      </c>
      <c r="E502" s="1">
        <v>45912</v>
      </c>
      <c r="F502">
        <v>108880.33</v>
      </c>
      <c r="G502" s="4" t="s">
        <v>477</v>
      </c>
      <c r="H502" t="s">
        <v>478</v>
      </c>
      <c r="I502" t="s">
        <v>479</v>
      </c>
      <c r="J502" s="1">
        <v>46463</v>
      </c>
      <c r="K502">
        <v>108</v>
      </c>
      <c r="L502" t="str">
        <f>_xlfn.XLOOKUP(relatorio[[#This Row],[Nome PJ Emitente]],De_Para!A:A,De_Para!C:C)</f>
        <v>Adium</v>
      </c>
      <c r="M502" s="5" cm="1">
        <f t="array" aca="1" ref="M502" ca="1">IF(LEFT(G502&amp;"",1)="0",
IFERROR(
VALUE(MID(G502&amp;"",_xlfn.AGGREGATE(15,6,ROW(INDIRECT("1:"&amp;LEN(G502&amp;"")))/(MID(G502&amp;"",ROW(INDIRECT("1:"&amp;LEN(G502&amp;""))),1)&lt;&gt;"0"),1),999)),
MID(G502&amp;"",_xlfn.AGGREGATE(15,6,ROW(INDIRECT("1:"&amp;LEN(G502&amp;"")))/(MID(G502&amp;"",ROW(INDIRECT("1:"&amp;LEN(G502&amp;""))),1)&lt;&gt;"0"),1),999)
),
IFERROR(VALUE(G502),G502))</f>
        <v>7892953000823</v>
      </c>
      <c r="N502" t="str">
        <f>TEXT(relatorio[[#This Row],[Data Emissão]],"mmm")</f>
        <v>set</v>
      </c>
      <c r="O502">
        <f>_xlfn.XLOOKUP(relatorio[[#This Row],[Número]],relatorio_Entrada_NF!A:A,relatorio_Entrada_NF!A:A,"Pendente")</f>
        <v>494234</v>
      </c>
      <c r="P502" t="str">
        <f>_xlfn.XLOOKUP(relatorio[[#This Row],[Nome PJ Emitente]],Material!A:A,Material!B:B,"Medicamento")</f>
        <v>Medicamento</v>
      </c>
      <c r="Q502">
        <f ca="1">IF(relatorio[[#This Row],[Natureza]]="Medicamento",_xlfn.XLOOKUP(relatorio[[#This Row],[EAN]],CadastroProd!U:U,CadastroProd!A:A," "),_xlfn.XLOOKUP(relatorio[[#This Row],['[Item'] Código]],CadastroProd!X:X,CadastroProd!A:A," "))</f>
        <v>2099</v>
      </c>
      <c r="R502" t="str">
        <f>IF(O502="Pendente",_xlfn.XLOOKUP(relatorio[[#This Row],[Número]],Relatório_CTE!A:A,Relatório_CTE!B:B,"Sem CTE")," ")</f>
        <v xml:space="preserve"> </v>
      </c>
      <c r="S502" s="1" t="str">
        <f>IF(relatorio[[#This Row],[NFs Entrada - Winthor]]="Pendente",_xlfn.XLOOKUP(relatorio[[#This Row],[Número]],Relatório_CTE!A:A,Relatório_CTE!H:H,"Sem CTE")," ")</f>
        <v xml:space="preserve"> </v>
      </c>
      <c r="T50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0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03" spans="1:21" x14ac:dyDescent="0.25">
      <c r="A503" t="s">
        <v>11</v>
      </c>
      <c r="B503" t="s">
        <v>12</v>
      </c>
      <c r="C503" t="s">
        <v>36</v>
      </c>
      <c r="D503">
        <v>500762</v>
      </c>
      <c r="E503" s="1">
        <v>45912</v>
      </c>
      <c r="F503">
        <v>21829.599999999999</v>
      </c>
      <c r="G503" s="4" t="s">
        <v>599</v>
      </c>
      <c r="H503" t="s">
        <v>600</v>
      </c>
      <c r="I503" t="s">
        <v>601</v>
      </c>
      <c r="J503" s="1">
        <v>46418</v>
      </c>
      <c r="K503">
        <v>1</v>
      </c>
      <c r="L503" t="str">
        <f>_xlfn.XLOOKUP(relatorio[[#This Row],[Nome PJ Emitente]],De_Para!A:A,De_Para!C:C)</f>
        <v>Novartis</v>
      </c>
      <c r="M503" s="5" cm="1">
        <f t="array" aca="1" ref="M503" ca="1">IF(LEFT(G503&amp;"",1)="0",
IFERROR(
VALUE(MID(G503&amp;"",_xlfn.AGGREGATE(15,6,ROW(INDIRECT("1:"&amp;LEN(G503&amp;"")))/(MID(G503&amp;"",ROW(INDIRECT("1:"&amp;LEN(G503&amp;""))),1)&lt;&gt;"0"),1),999)),
MID(G503&amp;"",_xlfn.AGGREGATE(15,6,ROW(INDIRECT("1:"&amp;LEN(G503&amp;"")))/(MID(G503&amp;"",ROW(INDIRECT("1:"&amp;LEN(G503&amp;""))),1)&lt;&gt;"0"),1),999)
),
IFERROR(VALUE(G503),G503))</f>
        <v>7896261022591</v>
      </c>
      <c r="N503" t="str">
        <f>TEXT(relatorio[[#This Row],[Data Emissão]],"mmm")</f>
        <v>set</v>
      </c>
      <c r="O503">
        <f>_xlfn.XLOOKUP(relatorio[[#This Row],[Número]],relatorio_Entrada_NF!A:A,relatorio_Entrada_NF!A:A,"Pendente")</f>
        <v>500762</v>
      </c>
      <c r="P503" t="str">
        <f>_xlfn.XLOOKUP(relatorio[[#This Row],[Nome PJ Emitente]],Material!A:A,Material!B:B,"Medicamento")</f>
        <v>Medicamento</v>
      </c>
      <c r="Q503">
        <f ca="1">IF(relatorio[[#This Row],[Natureza]]="Medicamento",_xlfn.XLOOKUP(relatorio[[#This Row],[EAN]],CadastroProd!U:U,CadastroProd!A:A," "),_xlfn.XLOOKUP(relatorio[[#This Row],['[Item'] Código]],CadastroProd!X:X,CadastroProd!A:A," "))</f>
        <v>3388</v>
      </c>
      <c r="R503" t="str">
        <f>IF(O503="Pendente",_xlfn.XLOOKUP(relatorio[[#This Row],[Número]],Relatório_CTE!A:A,Relatório_CTE!B:B,"Sem CTE")," ")</f>
        <v xml:space="preserve"> </v>
      </c>
      <c r="S503" s="1" t="str">
        <f>IF(relatorio[[#This Row],[NFs Entrada - Winthor]]="Pendente",_xlfn.XLOOKUP(relatorio[[#This Row],[Número]],Relatório_CTE!A:A,Relatório_CTE!H:H,"Sem CTE")," ")</f>
        <v xml:space="preserve"> </v>
      </c>
      <c r="T50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0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04" spans="1:21" x14ac:dyDescent="0.25">
      <c r="A504" t="s">
        <v>11</v>
      </c>
      <c r="B504" t="s">
        <v>46</v>
      </c>
      <c r="C504" t="s">
        <v>184</v>
      </c>
      <c r="D504">
        <v>151521</v>
      </c>
      <c r="E504" s="1">
        <v>45912</v>
      </c>
      <c r="F504">
        <v>333129.27</v>
      </c>
      <c r="G504" s="4" t="s">
        <v>302</v>
      </c>
      <c r="H504" t="s">
        <v>303</v>
      </c>
      <c r="I504" t="s">
        <v>304</v>
      </c>
      <c r="J504" s="1">
        <v>46203</v>
      </c>
      <c r="K504">
        <v>60</v>
      </c>
      <c r="L504" t="str">
        <f>_xlfn.XLOOKUP(relatorio[[#This Row],[Nome PJ Emitente]],De_Para!A:A,De_Para!C:C)</f>
        <v>Abbvie</v>
      </c>
      <c r="M504" s="5" cm="1">
        <f t="array" aca="1" ref="M504" ca="1">IF(LEFT(G504&amp;"",1)="0",
IFERROR(
VALUE(MID(G504&amp;"",_xlfn.AGGREGATE(15,6,ROW(INDIRECT("1:"&amp;LEN(G504&amp;"")))/(MID(G504&amp;"",ROW(INDIRECT("1:"&amp;LEN(G504&amp;""))),1)&lt;&gt;"0"),1),999)),
MID(G504&amp;"",_xlfn.AGGREGATE(15,6,ROW(INDIRECT("1:"&amp;LEN(G504&amp;"")))/(MID(G504&amp;"",ROW(INDIRECT("1:"&amp;LEN(G504&amp;""))),1)&lt;&gt;"0"),1),999)
),
IFERROR(VALUE(G504),G504))</f>
        <v>8054083013947</v>
      </c>
      <c r="N504" t="str">
        <f>TEXT(relatorio[[#This Row],[Data Emissão]],"mmm")</f>
        <v>set</v>
      </c>
      <c r="O504">
        <f>_xlfn.XLOOKUP(relatorio[[#This Row],[Número]],relatorio_Entrada_NF!A:A,relatorio_Entrada_NF!A:A,"Pendente")</f>
        <v>151521</v>
      </c>
      <c r="P504" t="str">
        <f>_xlfn.XLOOKUP(relatorio[[#This Row],[Nome PJ Emitente]],Material!A:A,Material!B:B,"Medicamento")</f>
        <v>Medicamento</v>
      </c>
      <c r="Q504">
        <f ca="1">IF(relatorio[[#This Row],[Natureza]]="Medicamento",_xlfn.XLOOKUP(relatorio[[#This Row],[EAN]],CadastroProd!U:U,CadastroProd!A:A," "),_xlfn.XLOOKUP(relatorio[[#This Row],['[Item'] Código]],CadastroProd!X:X,CadastroProd!A:A," "))</f>
        <v>2922</v>
      </c>
      <c r="R504" t="str">
        <f>IF(O504="Pendente",_xlfn.XLOOKUP(relatorio[[#This Row],[Número]],Relatório_CTE!A:A,Relatório_CTE!B:B,"Sem CTE")," ")</f>
        <v xml:space="preserve"> </v>
      </c>
      <c r="S504" s="1" t="str">
        <f>IF(relatorio[[#This Row],[NFs Entrada - Winthor]]="Pendente",_xlfn.XLOOKUP(relatorio[[#This Row],[Número]],Relatório_CTE!A:A,Relatório_CTE!H:H,"Sem CTE")," ")</f>
        <v xml:space="preserve"> </v>
      </c>
      <c r="T50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0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05" spans="1:21" x14ac:dyDescent="0.25">
      <c r="A505" t="s">
        <v>11</v>
      </c>
      <c r="B505" t="s">
        <v>46</v>
      </c>
      <c r="C505" t="s">
        <v>184</v>
      </c>
      <c r="D505">
        <v>151521</v>
      </c>
      <c r="E505" s="1">
        <v>45912</v>
      </c>
      <c r="F505">
        <v>333129.27</v>
      </c>
      <c r="G505" s="4" t="s">
        <v>305</v>
      </c>
      <c r="H505" t="s">
        <v>306</v>
      </c>
      <c r="I505" t="s">
        <v>307</v>
      </c>
      <c r="J505" s="1">
        <v>46265</v>
      </c>
      <c r="K505">
        <v>30</v>
      </c>
      <c r="L505" t="str">
        <f>_xlfn.XLOOKUP(relatorio[[#This Row],[Nome PJ Emitente]],De_Para!A:A,De_Para!C:C)</f>
        <v>Abbvie</v>
      </c>
      <c r="M505" s="5" cm="1">
        <f t="array" aca="1" ref="M505" ca="1">IF(LEFT(G505&amp;"",1)="0",
IFERROR(
VALUE(MID(G505&amp;"",_xlfn.AGGREGATE(15,6,ROW(INDIRECT("1:"&amp;LEN(G505&amp;"")))/(MID(G505&amp;"",ROW(INDIRECT("1:"&amp;LEN(G505&amp;""))),1)&lt;&gt;"0"),1),999)),
MID(G505&amp;"",_xlfn.AGGREGATE(15,6,ROW(INDIRECT("1:"&amp;LEN(G505&amp;"")))/(MID(G505&amp;"",ROW(INDIRECT("1:"&amp;LEN(G505&amp;""))),1)&lt;&gt;"0"),1),999)
),
IFERROR(VALUE(G505),G505))</f>
        <v>8054083015712</v>
      </c>
      <c r="N505" t="str">
        <f>TEXT(relatorio[[#This Row],[Data Emissão]],"mmm")</f>
        <v>set</v>
      </c>
      <c r="O505">
        <f>_xlfn.XLOOKUP(relatorio[[#This Row],[Número]],relatorio_Entrada_NF!A:A,relatorio_Entrada_NF!A:A,"Pendente")</f>
        <v>151521</v>
      </c>
      <c r="P505" t="str">
        <f>_xlfn.XLOOKUP(relatorio[[#This Row],[Nome PJ Emitente]],Material!A:A,Material!B:B,"Medicamento")</f>
        <v>Medicamento</v>
      </c>
      <c r="Q505">
        <f ca="1">IF(relatorio[[#This Row],[Natureza]]="Medicamento",_xlfn.XLOOKUP(relatorio[[#This Row],[EAN]],CadastroProd!U:U,CadastroProd!A:A," "),_xlfn.XLOOKUP(relatorio[[#This Row],['[Item'] Código]],CadastroProd!X:X,CadastroProd!A:A," "))</f>
        <v>2921</v>
      </c>
      <c r="R505" t="str">
        <f>IF(O505="Pendente",_xlfn.XLOOKUP(relatorio[[#This Row],[Número]],Relatório_CTE!A:A,Relatório_CTE!B:B,"Sem CTE")," ")</f>
        <v xml:space="preserve"> </v>
      </c>
      <c r="S505" s="1" t="str">
        <f>IF(relatorio[[#This Row],[NFs Entrada - Winthor]]="Pendente",_xlfn.XLOOKUP(relatorio[[#This Row],[Número]],Relatório_CTE!A:A,Relatório_CTE!H:H,"Sem CTE")," ")</f>
        <v xml:space="preserve"> </v>
      </c>
      <c r="T50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0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06" spans="1:21" x14ac:dyDescent="0.25">
      <c r="A506" t="s">
        <v>11</v>
      </c>
      <c r="B506" t="s">
        <v>46</v>
      </c>
      <c r="C506" t="s">
        <v>184</v>
      </c>
      <c r="D506">
        <v>151521</v>
      </c>
      <c r="E506" s="1">
        <v>45912</v>
      </c>
      <c r="F506">
        <v>333129.27</v>
      </c>
      <c r="G506" s="4" t="s">
        <v>602</v>
      </c>
      <c r="H506" t="s">
        <v>603</v>
      </c>
      <c r="I506" t="s">
        <v>604</v>
      </c>
      <c r="J506" s="1">
        <v>46326</v>
      </c>
      <c r="K506">
        <v>3</v>
      </c>
      <c r="L506" t="str">
        <f>_xlfn.XLOOKUP(relatorio[[#This Row],[Nome PJ Emitente]],De_Para!A:A,De_Para!C:C)</f>
        <v>Abbvie</v>
      </c>
      <c r="M506" s="5" cm="1">
        <f t="array" aca="1" ref="M506" ca="1">IF(LEFT(G506&amp;"",1)="0",
IFERROR(
VALUE(MID(G506&amp;"",_xlfn.AGGREGATE(15,6,ROW(INDIRECT("1:"&amp;LEN(G506&amp;"")))/(MID(G506&amp;"",ROW(INDIRECT("1:"&amp;LEN(G506&amp;""))),1)&lt;&gt;"0"),1),999)),
MID(G506&amp;"",_xlfn.AGGREGATE(15,6,ROW(INDIRECT("1:"&amp;LEN(G506&amp;"")))/(MID(G506&amp;"",ROW(INDIRECT("1:"&amp;LEN(G506&amp;""))),1)&lt;&gt;"0"),1),999)
),
IFERROR(VALUE(G506),G506))</f>
        <v>8054083023403</v>
      </c>
      <c r="N506" t="str">
        <f>TEXT(relatorio[[#This Row],[Data Emissão]],"mmm")</f>
        <v>set</v>
      </c>
      <c r="O506">
        <f>_xlfn.XLOOKUP(relatorio[[#This Row],[Número]],relatorio_Entrada_NF!A:A,relatorio_Entrada_NF!A:A,"Pendente")</f>
        <v>151521</v>
      </c>
      <c r="P506" t="str">
        <f>_xlfn.XLOOKUP(relatorio[[#This Row],[Nome PJ Emitente]],Material!A:A,Material!B:B,"Medicamento")</f>
        <v>Medicamento</v>
      </c>
      <c r="Q506">
        <f ca="1">IF(relatorio[[#This Row],[Natureza]]="Medicamento",_xlfn.XLOOKUP(relatorio[[#This Row],[EAN]],CadastroProd!U:U,CadastroProd!A:A," "),_xlfn.XLOOKUP(relatorio[[#This Row],['[Item'] Código]],CadastroProd!X:X,CadastroProd!A:A," "))</f>
        <v>3313</v>
      </c>
      <c r="R506" t="str">
        <f>IF(O506="Pendente",_xlfn.XLOOKUP(relatorio[[#This Row],[Número]],Relatório_CTE!A:A,Relatório_CTE!B:B,"Sem CTE")," ")</f>
        <v xml:space="preserve"> </v>
      </c>
      <c r="S506" s="1" t="str">
        <f>IF(relatorio[[#This Row],[NFs Entrada - Winthor]]="Pendente",_xlfn.XLOOKUP(relatorio[[#This Row],[Número]],Relatório_CTE!A:A,Relatório_CTE!H:H,"Sem CTE")," ")</f>
        <v xml:space="preserve"> </v>
      </c>
      <c r="T50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0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07" spans="1:21" x14ac:dyDescent="0.25">
      <c r="A507" t="s">
        <v>17</v>
      </c>
      <c r="B507" t="s">
        <v>46</v>
      </c>
      <c r="C507" t="s">
        <v>75</v>
      </c>
      <c r="D507">
        <v>91418</v>
      </c>
      <c r="E507" s="1">
        <v>45912</v>
      </c>
      <c r="F507">
        <v>46575.15</v>
      </c>
      <c r="G507" s="4" t="s">
        <v>605</v>
      </c>
      <c r="H507" t="s">
        <v>606</v>
      </c>
      <c r="I507" t="s">
        <v>607</v>
      </c>
      <c r="J507" s="1">
        <v>46514</v>
      </c>
      <c r="K507">
        <v>1047</v>
      </c>
      <c r="L507" t="str">
        <f>_xlfn.XLOOKUP(relatorio[[#This Row],[Nome PJ Emitente]],De_Para!A:A,De_Para!C:C)</f>
        <v>Apsen</v>
      </c>
      <c r="M507" s="5" cm="1">
        <f t="array" aca="1" ref="M507" ca="1">IF(LEFT(G507&amp;"",1)="0",
IFERROR(
VALUE(MID(G507&amp;"",_xlfn.AGGREGATE(15,6,ROW(INDIRECT("1:"&amp;LEN(G507&amp;"")))/(MID(G507&amp;"",ROW(INDIRECT("1:"&amp;LEN(G507&amp;""))),1)&lt;&gt;"0"),1),999)),
MID(G507&amp;"",_xlfn.AGGREGATE(15,6,ROW(INDIRECT("1:"&amp;LEN(G507&amp;"")))/(MID(G507&amp;"",ROW(INDIRECT("1:"&amp;LEN(G507&amp;""))),1)&lt;&gt;"0"),1),999)
),
IFERROR(VALUE(G507),G507))</f>
        <v>7896637022569</v>
      </c>
      <c r="N507" t="str">
        <f>TEXT(relatorio[[#This Row],[Data Emissão]],"mmm")</f>
        <v>set</v>
      </c>
      <c r="O507" t="str">
        <f>_xlfn.XLOOKUP(relatorio[[#This Row],[Número]],relatorio_Entrada_NF!A:A,relatorio_Entrada_NF!A:A,"Pendente")</f>
        <v>Pendente</v>
      </c>
      <c r="P507" t="str">
        <f>_xlfn.XLOOKUP(relatorio[[#This Row],[Nome PJ Emitente]],Material!A:A,Material!B:B,"Medicamento")</f>
        <v>Medicamento</v>
      </c>
      <c r="Q507">
        <f ca="1">IF(relatorio[[#This Row],[Natureza]]="Medicamento",_xlfn.XLOOKUP(relatorio[[#This Row],[EAN]],CadastroProd!U:U,CadastroProd!A:A," "),_xlfn.XLOOKUP(relatorio[[#This Row],['[Item'] Código]],CadastroProd!X:X,CadastroProd!A:A," "))</f>
        <v>2388</v>
      </c>
      <c r="R507">
        <f>IF(O507="Pendente",_xlfn.XLOOKUP(relatorio[[#This Row],[Número]],Relatório_CTE!A:A,Relatório_CTE!B:B,"Sem CTE")," ")</f>
        <v>794167</v>
      </c>
      <c r="S507" s="1">
        <f>IF(relatorio[[#This Row],[NFs Entrada - Winthor]]="Pendente",_xlfn.XLOOKUP(relatorio[[#This Row],[Número]],Relatório_CTE!A:A,Relatório_CTE!H:H,"Sem CTE")," ")</f>
        <v>45915</v>
      </c>
      <c r="T507" s="1" t="e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507" s="1" t="str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08" spans="1:21" x14ac:dyDescent="0.25">
      <c r="A508" t="s">
        <v>11</v>
      </c>
      <c r="B508" t="s">
        <v>46</v>
      </c>
      <c r="C508" t="s">
        <v>115</v>
      </c>
      <c r="D508">
        <v>250186</v>
      </c>
      <c r="E508" s="1">
        <v>45912</v>
      </c>
      <c r="F508">
        <v>39816.480000000003</v>
      </c>
      <c r="G508" s="4" t="s">
        <v>208</v>
      </c>
      <c r="H508" t="s">
        <v>209</v>
      </c>
      <c r="I508" t="s">
        <v>210</v>
      </c>
      <c r="J508" s="1">
        <v>46326</v>
      </c>
      <c r="K508">
        <v>2</v>
      </c>
      <c r="L508" t="str">
        <f>_xlfn.XLOOKUP(relatorio[[#This Row],[Nome PJ Emitente]],De_Para!A:A,De_Para!C:C)</f>
        <v>GSK</v>
      </c>
      <c r="M508" s="5" cm="1">
        <f t="array" aca="1" ref="M508" ca="1">IF(LEFT(G508&amp;"",1)="0",
IFERROR(
VALUE(MID(G508&amp;"",_xlfn.AGGREGATE(15,6,ROW(INDIRECT("1:"&amp;LEN(G508&amp;"")))/(MID(G508&amp;"",ROW(INDIRECT("1:"&amp;LEN(G508&amp;""))),1)&lt;&gt;"0"),1),999)),
MID(G508&amp;"",_xlfn.AGGREGATE(15,6,ROW(INDIRECT("1:"&amp;LEN(G508&amp;"")))/(MID(G508&amp;"",ROW(INDIRECT("1:"&amp;LEN(G508&amp;""))),1)&lt;&gt;"0"),1),999)
),
IFERROR(VALUE(G508),G508))</f>
        <v>7896015592066</v>
      </c>
      <c r="N508" t="str">
        <f>TEXT(relatorio[[#This Row],[Data Emissão]],"mmm")</f>
        <v>set</v>
      </c>
      <c r="O508" t="str">
        <f>_xlfn.XLOOKUP(relatorio[[#This Row],[Número]],relatorio_Entrada_NF!A:A,relatorio_Entrada_NF!A:A,"Pendente")</f>
        <v>Pendente</v>
      </c>
      <c r="P508" t="str">
        <f>_xlfn.XLOOKUP(relatorio[[#This Row],[Nome PJ Emitente]],Material!A:A,Material!B:B,"Medicamento")</f>
        <v>Medicamento</v>
      </c>
      <c r="Q508">
        <f ca="1">IF(relatorio[[#This Row],[Natureza]]="Medicamento",_xlfn.XLOOKUP(relatorio[[#This Row],[EAN]],CadastroProd!U:U,CadastroProd!A:A," "),_xlfn.XLOOKUP(relatorio[[#This Row],['[Item'] Código]],CadastroProd!X:X,CadastroProd!A:A," "))</f>
        <v>3199</v>
      </c>
      <c r="R508">
        <f>IF(O508="Pendente",_xlfn.XLOOKUP(relatorio[[#This Row],[Número]],Relatório_CTE!A:A,Relatório_CTE!B:B,"Sem CTE")," ")</f>
        <v>1306</v>
      </c>
      <c r="S508" s="1">
        <f>IF(relatorio[[#This Row],[NFs Entrada - Winthor]]="Pendente",_xlfn.XLOOKUP(relatorio[[#This Row],[Número]],Relatório_CTE!A:A,Relatório_CTE!H:H,"Sem CTE")," ")</f>
        <v>45915</v>
      </c>
      <c r="T508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45918</v>
      </c>
      <c r="U508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45918</v>
      </c>
    </row>
    <row r="509" spans="1:21" x14ac:dyDescent="0.25">
      <c r="A509" t="s">
        <v>17</v>
      </c>
      <c r="B509" t="s">
        <v>46</v>
      </c>
      <c r="C509" t="s">
        <v>115</v>
      </c>
      <c r="D509">
        <v>250236</v>
      </c>
      <c r="E509" s="1">
        <v>45912</v>
      </c>
      <c r="F509">
        <v>350.11</v>
      </c>
      <c r="G509" s="4" t="s">
        <v>608</v>
      </c>
      <c r="H509" t="s">
        <v>609</v>
      </c>
      <c r="I509" t="s">
        <v>610</v>
      </c>
      <c r="J509" s="1">
        <v>46446</v>
      </c>
      <c r="K509">
        <v>5</v>
      </c>
      <c r="L509" t="str">
        <f>_xlfn.XLOOKUP(relatorio[[#This Row],[Nome PJ Emitente]],De_Para!A:A,De_Para!C:C)</f>
        <v>GSK</v>
      </c>
      <c r="M509" s="5" cm="1">
        <f t="array" aca="1" ref="M509" ca="1">IF(LEFT(G509&amp;"",1)="0",
IFERROR(
VALUE(MID(G509&amp;"",_xlfn.AGGREGATE(15,6,ROW(INDIRECT("1:"&amp;LEN(G509&amp;"")))/(MID(G509&amp;"",ROW(INDIRECT("1:"&amp;LEN(G509&amp;""))),1)&lt;&gt;"0"),1),999)),
MID(G509&amp;"",_xlfn.AGGREGATE(15,6,ROW(INDIRECT("1:"&amp;LEN(G509&amp;"")))/(MID(G509&amp;"",ROW(INDIRECT("1:"&amp;LEN(G509&amp;""))),1)&lt;&gt;"0"),1),999)
),
IFERROR(VALUE(G509),G509))</f>
        <v>7896269900808</v>
      </c>
      <c r="N509" t="str">
        <f>TEXT(relatorio[[#This Row],[Data Emissão]],"mmm")</f>
        <v>set</v>
      </c>
      <c r="O509">
        <f>_xlfn.XLOOKUP(relatorio[[#This Row],[Número]],relatorio_Entrada_NF!A:A,relatorio_Entrada_NF!A:A,"Pendente")</f>
        <v>250236</v>
      </c>
      <c r="P509" t="str">
        <f>_xlfn.XLOOKUP(relatorio[[#This Row],[Nome PJ Emitente]],Material!A:A,Material!B:B,"Medicamento")</f>
        <v>Medicamento</v>
      </c>
      <c r="Q509">
        <f ca="1">IF(relatorio[[#This Row],[Natureza]]="Medicamento",_xlfn.XLOOKUP(relatorio[[#This Row],[EAN]],CadastroProd!U:U,CadastroProd!A:A," "),_xlfn.XLOOKUP(relatorio[[#This Row],['[Item'] Código]],CadastroProd!X:X,CadastroProd!A:A," "))</f>
        <v>2882</v>
      </c>
      <c r="R509" t="str">
        <f>IF(O509="Pendente",_xlfn.XLOOKUP(relatorio[[#This Row],[Número]],Relatório_CTE!A:A,Relatório_CTE!B:B,"Sem CTE")," ")</f>
        <v xml:space="preserve"> </v>
      </c>
      <c r="S509" s="1" t="str">
        <f>IF(relatorio[[#This Row],[NFs Entrada - Winthor]]="Pendente",_xlfn.XLOOKUP(relatorio[[#This Row],[Número]],Relatório_CTE!A:A,Relatório_CTE!H:H,"Sem CTE")," ")</f>
        <v xml:space="preserve"> </v>
      </c>
      <c r="T50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0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10" spans="1:21" x14ac:dyDescent="0.25">
      <c r="A510" t="s">
        <v>11</v>
      </c>
      <c r="B510" t="s">
        <v>46</v>
      </c>
      <c r="C510" t="s">
        <v>36</v>
      </c>
      <c r="D510">
        <v>500764</v>
      </c>
      <c r="E510" s="1">
        <v>45912</v>
      </c>
      <c r="F510">
        <v>59276.01</v>
      </c>
      <c r="G510" s="4" t="s">
        <v>205</v>
      </c>
      <c r="H510" t="s">
        <v>206</v>
      </c>
      <c r="I510" t="s">
        <v>207</v>
      </c>
      <c r="J510" s="1">
        <v>46295</v>
      </c>
      <c r="K510">
        <v>3</v>
      </c>
      <c r="L510" t="str">
        <f>_xlfn.XLOOKUP(relatorio[[#This Row],[Nome PJ Emitente]],De_Para!A:A,De_Para!C:C)</f>
        <v>Novartis</v>
      </c>
      <c r="M510" s="5" cm="1">
        <f t="array" aca="1" ref="M510" ca="1">IF(LEFT(G510&amp;"",1)="0",
IFERROR(
VALUE(MID(G510&amp;"",_xlfn.AGGREGATE(15,6,ROW(INDIRECT("1:"&amp;LEN(G510&amp;"")))/(MID(G510&amp;"",ROW(INDIRECT("1:"&amp;LEN(G510&amp;""))),1)&lt;&gt;"0"),1),999)),
MID(G510&amp;"",_xlfn.AGGREGATE(15,6,ROW(INDIRECT("1:"&amp;LEN(G510&amp;"")))/(MID(G510&amp;"",ROW(INDIRECT("1:"&amp;LEN(G510&amp;""))),1)&lt;&gt;"0"),1),999)
),
IFERROR(VALUE(G510),G510))</f>
        <v>7896261020450</v>
      </c>
      <c r="N510" t="str">
        <f>TEXT(relatorio[[#This Row],[Data Emissão]],"mmm")</f>
        <v>set</v>
      </c>
      <c r="O510">
        <f>_xlfn.XLOOKUP(relatorio[[#This Row],[Número]],relatorio_Entrada_NF!A:A,relatorio_Entrada_NF!A:A,"Pendente")</f>
        <v>500764</v>
      </c>
      <c r="P510" t="str">
        <f>_xlfn.XLOOKUP(relatorio[[#This Row],[Nome PJ Emitente]],Material!A:A,Material!B:B,"Medicamento")</f>
        <v>Medicamento</v>
      </c>
      <c r="Q510">
        <f ca="1">IF(relatorio[[#This Row],[Natureza]]="Medicamento",_xlfn.XLOOKUP(relatorio[[#This Row],[EAN]],CadastroProd!U:U,CadastroProd!A:A," "),_xlfn.XLOOKUP(relatorio[[#This Row],['[Item'] Código]],CadastroProd!X:X,CadastroProd!A:A," "))</f>
        <v>1296</v>
      </c>
      <c r="R510" t="str">
        <f>IF(O510="Pendente",_xlfn.XLOOKUP(relatorio[[#This Row],[Número]],Relatório_CTE!A:A,Relatório_CTE!B:B,"Sem CTE")," ")</f>
        <v xml:space="preserve"> </v>
      </c>
      <c r="S510" s="1" t="str">
        <f>IF(relatorio[[#This Row],[NFs Entrada - Winthor]]="Pendente",_xlfn.XLOOKUP(relatorio[[#This Row],[Número]],Relatório_CTE!A:A,Relatório_CTE!H:H,"Sem CTE")," ")</f>
        <v xml:space="preserve"> </v>
      </c>
      <c r="T51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1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11" spans="1:21" x14ac:dyDescent="0.25">
      <c r="A511" t="s">
        <v>11</v>
      </c>
      <c r="B511" t="s">
        <v>46</v>
      </c>
      <c r="C511" t="s">
        <v>36</v>
      </c>
      <c r="D511">
        <v>500765</v>
      </c>
      <c r="E511" s="1">
        <v>45912</v>
      </c>
      <c r="F511">
        <v>2589.5</v>
      </c>
      <c r="G511" s="4" t="s">
        <v>611</v>
      </c>
      <c r="H511" t="s">
        <v>612</v>
      </c>
      <c r="I511" t="s">
        <v>613</v>
      </c>
      <c r="J511" s="1">
        <v>46691</v>
      </c>
      <c r="K511">
        <v>7</v>
      </c>
      <c r="L511" t="str">
        <f>_xlfn.XLOOKUP(relatorio[[#This Row],[Nome PJ Emitente]],De_Para!A:A,De_Para!C:C)</f>
        <v>Novartis</v>
      </c>
      <c r="M511" s="5" cm="1">
        <f t="array" aca="1" ref="M511" ca="1">IF(LEFT(G511&amp;"",1)="0",
IFERROR(
VALUE(MID(G511&amp;"",_xlfn.AGGREGATE(15,6,ROW(INDIRECT("1:"&amp;LEN(G511&amp;"")))/(MID(G511&amp;"",ROW(INDIRECT("1:"&amp;LEN(G511&amp;""))),1)&lt;&gt;"0"),1),999)),
MID(G511&amp;"",_xlfn.AGGREGATE(15,6,ROW(INDIRECT("1:"&amp;LEN(G511&amp;"")))/(MID(G511&amp;"",ROW(INDIRECT("1:"&amp;LEN(G511&amp;""))),1)&lt;&gt;"0"),1),999)
),
IFERROR(VALUE(G511),G511))</f>
        <v>7896261014329</v>
      </c>
      <c r="N511" t="str">
        <f>TEXT(relatorio[[#This Row],[Data Emissão]],"mmm")</f>
        <v>set</v>
      </c>
      <c r="O511">
        <f>_xlfn.XLOOKUP(relatorio[[#This Row],[Número]],relatorio_Entrada_NF!A:A,relatorio_Entrada_NF!A:A,"Pendente")</f>
        <v>500765</v>
      </c>
      <c r="P511" t="str">
        <f>_xlfn.XLOOKUP(relatorio[[#This Row],[Nome PJ Emitente]],Material!A:A,Material!B:B,"Medicamento")</f>
        <v>Medicamento</v>
      </c>
      <c r="Q511">
        <f ca="1">IF(relatorio[[#This Row],[Natureza]]="Medicamento",_xlfn.XLOOKUP(relatorio[[#This Row],[EAN]],CadastroProd!U:U,CadastroProd!A:A," "),_xlfn.XLOOKUP(relatorio[[#This Row],['[Item'] Código]],CadastroProd!X:X,CadastroProd!A:A," "))</f>
        <v>1360</v>
      </c>
      <c r="R511" t="str">
        <f>IF(O511="Pendente",_xlfn.XLOOKUP(relatorio[[#This Row],[Número]],Relatório_CTE!A:A,Relatório_CTE!B:B,"Sem CTE")," ")</f>
        <v xml:space="preserve"> </v>
      </c>
      <c r="S511" s="1" t="str">
        <f>IF(relatorio[[#This Row],[NFs Entrada - Winthor]]="Pendente",_xlfn.XLOOKUP(relatorio[[#This Row],[Número]],Relatório_CTE!A:A,Relatório_CTE!H:H,"Sem CTE")," ")</f>
        <v xml:space="preserve"> </v>
      </c>
      <c r="T51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1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12" spans="1:21" x14ac:dyDescent="0.25">
      <c r="A512" t="s">
        <v>17</v>
      </c>
      <c r="B512" t="s">
        <v>97</v>
      </c>
      <c r="C512" t="s">
        <v>115</v>
      </c>
      <c r="D512">
        <v>250232</v>
      </c>
      <c r="E512" s="1">
        <v>45912</v>
      </c>
      <c r="F512">
        <v>111420.88</v>
      </c>
      <c r="G512" s="4" t="s">
        <v>116</v>
      </c>
      <c r="H512" t="s">
        <v>117</v>
      </c>
      <c r="I512" t="s">
        <v>118</v>
      </c>
      <c r="J512" s="1">
        <v>46843</v>
      </c>
      <c r="K512">
        <v>108</v>
      </c>
      <c r="L512" t="str">
        <f>_xlfn.XLOOKUP(relatorio[[#This Row],[Nome PJ Emitente]],De_Para!A:A,De_Para!C:C)</f>
        <v>GSK</v>
      </c>
      <c r="M512" s="5" cm="1">
        <f t="array" aca="1" ref="M512" ca="1">IF(LEFT(G512&amp;"",1)="0",
IFERROR(
VALUE(MID(G512&amp;"",_xlfn.AGGREGATE(15,6,ROW(INDIRECT("1:"&amp;LEN(G512&amp;"")))/(MID(G512&amp;"",ROW(INDIRECT("1:"&amp;LEN(G512&amp;""))),1)&lt;&gt;"0"),1),999)),
MID(G512&amp;"",_xlfn.AGGREGATE(15,6,ROW(INDIRECT("1:"&amp;LEN(G512&amp;"")))/(MID(G512&amp;"",ROW(INDIRECT("1:"&amp;LEN(G512&amp;""))),1)&lt;&gt;"0"),1),999)
),
IFERROR(VALUE(G512),G512))</f>
        <v>7896015520700</v>
      </c>
      <c r="N512" t="str">
        <f>TEXT(relatorio[[#This Row],[Data Emissão]],"mmm")</f>
        <v>set</v>
      </c>
      <c r="O512">
        <f>_xlfn.XLOOKUP(relatorio[[#This Row],[Número]],relatorio_Entrada_NF!A:A,relatorio_Entrada_NF!A:A,"Pendente")</f>
        <v>250232</v>
      </c>
      <c r="P512" t="str">
        <f>_xlfn.XLOOKUP(relatorio[[#This Row],[Nome PJ Emitente]],Material!A:A,Material!B:B,"Medicamento")</f>
        <v>Medicamento</v>
      </c>
      <c r="Q512">
        <f ca="1">IF(relatorio[[#This Row],[Natureza]]="Medicamento",_xlfn.XLOOKUP(relatorio[[#This Row],[EAN]],CadastroProd!U:U,CadastroProd!A:A," "),_xlfn.XLOOKUP(relatorio[[#This Row],['[Item'] Código]],CadastroProd!X:X,CadastroProd!A:A," "))</f>
        <v>2704</v>
      </c>
      <c r="R512" t="str">
        <f>IF(O512="Pendente",_xlfn.XLOOKUP(relatorio[[#This Row],[Número]],Relatório_CTE!A:A,Relatório_CTE!B:B,"Sem CTE")," ")</f>
        <v xml:space="preserve"> </v>
      </c>
      <c r="S512" s="1" t="str">
        <f>IF(relatorio[[#This Row],[NFs Entrada - Winthor]]="Pendente",_xlfn.XLOOKUP(relatorio[[#This Row],[Número]],Relatório_CTE!A:A,Relatório_CTE!H:H,"Sem CTE")," ")</f>
        <v xml:space="preserve"> </v>
      </c>
      <c r="T51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1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13" spans="1:21" x14ac:dyDescent="0.25">
      <c r="A513" t="s">
        <v>17</v>
      </c>
      <c r="B513" t="s">
        <v>97</v>
      </c>
      <c r="C513" t="s">
        <v>115</v>
      </c>
      <c r="D513">
        <v>250234</v>
      </c>
      <c r="E513" s="1">
        <v>45912</v>
      </c>
      <c r="F513">
        <v>37140.300000000003</v>
      </c>
      <c r="G513" s="4" t="s">
        <v>116</v>
      </c>
      <c r="H513" t="s">
        <v>117</v>
      </c>
      <c r="I513" t="s">
        <v>118</v>
      </c>
      <c r="J513" s="1">
        <v>46843</v>
      </c>
      <c r="K513">
        <v>36</v>
      </c>
      <c r="L513" t="str">
        <f>_xlfn.XLOOKUP(relatorio[[#This Row],[Nome PJ Emitente]],De_Para!A:A,De_Para!C:C)</f>
        <v>GSK</v>
      </c>
      <c r="M513" s="5" cm="1">
        <f t="array" aca="1" ref="M513" ca="1">IF(LEFT(G513&amp;"",1)="0",
IFERROR(
VALUE(MID(G513&amp;"",_xlfn.AGGREGATE(15,6,ROW(INDIRECT("1:"&amp;LEN(G513&amp;"")))/(MID(G513&amp;"",ROW(INDIRECT("1:"&amp;LEN(G513&amp;""))),1)&lt;&gt;"0"),1),999)),
MID(G513&amp;"",_xlfn.AGGREGATE(15,6,ROW(INDIRECT("1:"&amp;LEN(G513&amp;"")))/(MID(G513&amp;"",ROW(INDIRECT("1:"&amp;LEN(G513&amp;""))),1)&lt;&gt;"0"),1),999)
),
IFERROR(VALUE(G513),G513))</f>
        <v>7896015520700</v>
      </c>
      <c r="N513" t="str">
        <f>TEXT(relatorio[[#This Row],[Data Emissão]],"mmm")</f>
        <v>set</v>
      </c>
      <c r="O513">
        <f>_xlfn.XLOOKUP(relatorio[[#This Row],[Número]],relatorio_Entrada_NF!A:A,relatorio_Entrada_NF!A:A,"Pendente")</f>
        <v>250234</v>
      </c>
      <c r="P513" t="str">
        <f>_xlfn.XLOOKUP(relatorio[[#This Row],[Nome PJ Emitente]],Material!A:A,Material!B:B,"Medicamento")</f>
        <v>Medicamento</v>
      </c>
      <c r="Q513">
        <f ca="1">IF(relatorio[[#This Row],[Natureza]]="Medicamento",_xlfn.XLOOKUP(relatorio[[#This Row],[EAN]],CadastroProd!U:U,CadastroProd!A:A," "),_xlfn.XLOOKUP(relatorio[[#This Row],['[Item'] Código]],CadastroProd!X:X,CadastroProd!A:A," "))</f>
        <v>2704</v>
      </c>
      <c r="R513" t="str">
        <f>IF(O513="Pendente",_xlfn.XLOOKUP(relatorio[[#This Row],[Número]],Relatório_CTE!A:A,Relatório_CTE!B:B,"Sem CTE")," ")</f>
        <v xml:space="preserve"> </v>
      </c>
      <c r="S513" s="1" t="str">
        <f>IF(relatorio[[#This Row],[NFs Entrada - Winthor]]="Pendente",_xlfn.XLOOKUP(relatorio[[#This Row],[Número]],Relatório_CTE!A:A,Relatório_CTE!H:H,"Sem CTE")," ")</f>
        <v xml:space="preserve"> </v>
      </c>
      <c r="T51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1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14" spans="1:21" x14ac:dyDescent="0.25">
      <c r="A514" t="s">
        <v>17</v>
      </c>
      <c r="B514" t="s">
        <v>97</v>
      </c>
      <c r="C514" t="s">
        <v>36</v>
      </c>
      <c r="D514">
        <v>500892</v>
      </c>
      <c r="E514" s="1">
        <v>45912</v>
      </c>
      <c r="F514">
        <v>3007.75</v>
      </c>
      <c r="G514" s="4" t="s">
        <v>69</v>
      </c>
      <c r="H514" t="s">
        <v>70</v>
      </c>
      <c r="I514" t="s">
        <v>71</v>
      </c>
      <c r="J514" s="1">
        <v>46843</v>
      </c>
      <c r="K514">
        <v>36</v>
      </c>
      <c r="L514" t="str">
        <f>_xlfn.XLOOKUP(relatorio[[#This Row],[Nome PJ Emitente]],De_Para!A:A,De_Para!C:C)</f>
        <v>Novartis</v>
      </c>
      <c r="M514" s="5" cm="1">
        <f t="array" aca="1" ref="M514" ca="1">IF(LEFT(G514&amp;"",1)="0",
IFERROR(
VALUE(MID(G514&amp;"",_xlfn.AGGREGATE(15,6,ROW(INDIRECT("1:"&amp;LEN(G514&amp;"")))/(MID(G514&amp;"",ROW(INDIRECT("1:"&amp;LEN(G514&amp;""))),1)&lt;&gt;"0"),1),999)),
MID(G514&amp;"",_xlfn.AGGREGATE(15,6,ROW(INDIRECT("1:"&amp;LEN(G514&amp;"")))/(MID(G514&amp;"",ROW(INDIRECT("1:"&amp;LEN(G514&amp;""))),1)&lt;&gt;"0"),1),999)
),
IFERROR(VALUE(G514),G514))</f>
        <v>7896261020269</v>
      </c>
      <c r="N514" t="str">
        <f>TEXT(relatorio[[#This Row],[Data Emissão]],"mmm")</f>
        <v>set</v>
      </c>
      <c r="O514">
        <f>_xlfn.XLOOKUP(relatorio[[#This Row],[Número]],relatorio_Entrada_NF!A:A,relatorio_Entrada_NF!A:A,"Pendente")</f>
        <v>500892</v>
      </c>
      <c r="P514" t="str">
        <f>_xlfn.XLOOKUP(relatorio[[#This Row],[Nome PJ Emitente]],Material!A:A,Material!B:B,"Medicamento")</f>
        <v>Medicamento</v>
      </c>
      <c r="Q514">
        <f ca="1">IF(relatorio[[#This Row],[Natureza]]="Medicamento",_xlfn.XLOOKUP(relatorio[[#This Row],[EAN]],CadastroProd!U:U,CadastroProd!A:A," "),_xlfn.XLOOKUP(relatorio[[#This Row],['[Item'] Código]],CadastroProd!X:X,CadastroProd!A:A," "))</f>
        <v>1211</v>
      </c>
      <c r="R514" t="str">
        <f>IF(O514="Pendente",_xlfn.XLOOKUP(relatorio[[#This Row],[Número]],Relatório_CTE!A:A,Relatório_CTE!B:B,"Sem CTE")," ")</f>
        <v xml:space="preserve"> </v>
      </c>
      <c r="S514" s="1" t="str">
        <f>IF(relatorio[[#This Row],[NFs Entrada - Winthor]]="Pendente",_xlfn.XLOOKUP(relatorio[[#This Row],[Número]],Relatório_CTE!A:A,Relatório_CTE!H:H,"Sem CTE")," ")</f>
        <v xml:space="preserve"> </v>
      </c>
      <c r="T51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1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15" spans="1:21" x14ac:dyDescent="0.25">
      <c r="A515" t="s">
        <v>11</v>
      </c>
      <c r="B515" t="s">
        <v>18</v>
      </c>
      <c r="C515" t="s">
        <v>614</v>
      </c>
      <c r="D515">
        <v>28448</v>
      </c>
      <c r="E515" s="1">
        <v>45912</v>
      </c>
      <c r="F515">
        <v>436.9</v>
      </c>
      <c r="G515" s="4" t="s">
        <v>615</v>
      </c>
      <c r="H515" t="s">
        <v>616</v>
      </c>
      <c r="I515" t="s">
        <v>617</v>
      </c>
      <c r="J515" s="1">
        <v>46277</v>
      </c>
      <c r="K515">
        <v>1</v>
      </c>
      <c r="L515" t="str">
        <f>_xlfn.XLOOKUP(relatorio[[#This Row],[Nome PJ Emitente]],De_Para!A:A,De_Para!C:C)</f>
        <v>Oncoexo</v>
      </c>
      <c r="M515" s="5" cm="1">
        <f t="array" aca="1" ref="M515" ca="1">IF(LEFT(G515&amp;"",1)="0",
IFERROR(
VALUE(MID(G515&amp;"",_xlfn.AGGREGATE(15,6,ROW(INDIRECT("1:"&amp;LEN(G515&amp;"")))/(MID(G515&amp;"",ROW(INDIRECT("1:"&amp;LEN(G515&amp;""))),1)&lt;&gt;"0"),1),999)),
MID(G515&amp;"",_xlfn.AGGREGATE(15,6,ROW(INDIRECT("1:"&amp;LEN(G515&amp;"")))/(MID(G515&amp;"",ROW(INDIRECT("1:"&amp;LEN(G515&amp;""))),1)&lt;&gt;"0"),1),999)
),
IFERROR(VALUE(G515),G515))</f>
        <v>7896094208100</v>
      </c>
      <c r="N515" t="str">
        <f>TEXT(relatorio[[#This Row],[Data Emissão]],"mmm")</f>
        <v>set</v>
      </c>
      <c r="O515">
        <f>_xlfn.XLOOKUP(relatorio[[#This Row],[Número]],relatorio_Entrada_NF!A:A,relatorio_Entrada_NF!A:A,"Pendente")</f>
        <v>28448</v>
      </c>
      <c r="P515" t="str">
        <f>_xlfn.XLOOKUP(relatorio[[#This Row],[Nome PJ Emitente]],Material!A:A,Material!B:B,"Medicamento")</f>
        <v>Medicamento</v>
      </c>
      <c r="Q515">
        <f ca="1">IF(relatorio[[#This Row],[Natureza]]="Medicamento",_xlfn.XLOOKUP(relatorio[[#This Row],[EAN]],CadastroProd!U:U,CadastroProd!A:A," "),_xlfn.XLOOKUP(relatorio[[#This Row],['[Item'] Código]],CadastroProd!X:X,CadastroProd!A:A," "))</f>
        <v>2538</v>
      </c>
      <c r="R515" t="str">
        <f>IF(O515="Pendente",_xlfn.XLOOKUP(relatorio[[#This Row],[Número]],Relatório_CTE!A:A,Relatório_CTE!B:B,"Sem CTE")," ")</f>
        <v xml:space="preserve"> </v>
      </c>
      <c r="S515" s="1" t="str">
        <f>IF(relatorio[[#This Row],[NFs Entrada - Winthor]]="Pendente",_xlfn.XLOOKUP(relatorio[[#This Row],[Número]],Relatório_CTE!A:A,Relatório_CTE!H:H,"Sem CTE")," ")</f>
        <v xml:space="preserve"> </v>
      </c>
      <c r="T51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1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16" spans="1:21" x14ac:dyDescent="0.25">
      <c r="A516" t="s">
        <v>11</v>
      </c>
      <c r="B516" t="s">
        <v>18</v>
      </c>
      <c r="C516" t="s">
        <v>618</v>
      </c>
      <c r="D516">
        <v>4106941</v>
      </c>
      <c r="E516" s="1">
        <v>45912</v>
      </c>
      <c r="F516">
        <v>947.34</v>
      </c>
      <c r="G516" s="4" t="s">
        <v>619</v>
      </c>
      <c r="H516" t="s">
        <v>620</v>
      </c>
      <c r="I516" t="s">
        <v>621</v>
      </c>
      <c r="J516" s="1">
        <v>46053</v>
      </c>
      <c r="K516">
        <v>3</v>
      </c>
      <c r="L516" t="str">
        <f>_xlfn.XLOOKUP(relatorio[[#This Row],[Nome PJ Emitente]],De_Para!A:A,De_Para!C:C)</f>
        <v>SC Distribuidora</v>
      </c>
      <c r="M516" s="5" cm="1">
        <f t="array" aca="1" ref="M516" ca="1">IF(LEFT(G516&amp;"",1)="0",
IFERROR(
VALUE(MID(G516&amp;"",_xlfn.AGGREGATE(15,6,ROW(INDIRECT("1:"&amp;LEN(G516&amp;"")))/(MID(G516&amp;"",ROW(INDIRECT("1:"&amp;LEN(G516&amp;""))),1)&lt;&gt;"0"),1),999)),
MID(G516&amp;"",_xlfn.AGGREGATE(15,6,ROW(INDIRECT("1:"&amp;LEN(G516&amp;"")))/(MID(G516&amp;"",ROW(INDIRECT("1:"&amp;LEN(G516&amp;""))),1)&lt;&gt;"0"),1),999)
),
IFERROR(VALUE(G516),G516))</f>
        <v>7898616360389</v>
      </c>
      <c r="N516" t="str">
        <f>TEXT(relatorio[[#This Row],[Data Emissão]],"mmm")</f>
        <v>set</v>
      </c>
      <c r="O516" t="str">
        <f>_xlfn.XLOOKUP(relatorio[[#This Row],[Número]],relatorio_Entrada_NF!A:A,relatorio_Entrada_NF!A:A,"Pendente")</f>
        <v>Pendente</v>
      </c>
      <c r="P516" t="str">
        <f>_xlfn.XLOOKUP(relatorio[[#This Row],[Nome PJ Emitente]],Material!A:A,Material!B:B,"Medicamento")</f>
        <v>Medicamento</v>
      </c>
      <c r="Q516">
        <f ca="1">IF(relatorio[[#This Row],[Natureza]]="Medicamento",_xlfn.XLOOKUP(relatorio[[#This Row],[EAN]],CadastroProd!U:U,CadastroProd!A:A," "),_xlfn.XLOOKUP(relatorio[[#This Row],['[Item'] Código]],CadastroProd!X:X,CadastroProd!A:A," "))</f>
        <v>3749</v>
      </c>
      <c r="R516" t="str">
        <f>IF(O516="Pendente",_xlfn.XLOOKUP(relatorio[[#This Row],[Número]],Relatório_CTE!A:A,Relatório_CTE!B:B,"Sem CTE")," ")</f>
        <v>Sem CTE</v>
      </c>
      <c r="S516" s="1" t="str">
        <f>IF(relatorio[[#This Row],[NFs Entrada - Winthor]]="Pendente",_xlfn.XLOOKUP(relatorio[[#This Row],[Número]],Relatório_CTE!A:A,Relatório_CTE!H:H,"Sem CTE")," ")</f>
        <v>Sem CTE</v>
      </c>
      <c r="T516" s="1" t="e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51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17" spans="1:21" x14ac:dyDescent="0.25">
      <c r="A517" t="s">
        <v>11</v>
      </c>
      <c r="B517" t="s">
        <v>18</v>
      </c>
      <c r="C517" t="s">
        <v>618</v>
      </c>
      <c r="D517">
        <v>4106941</v>
      </c>
      <c r="E517" s="1">
        <v>45912</v>
      </c>
      <c r="F517">
        <v>947.34</v>
      </c>
      <c r="G517" s="4" t="s">
        <v>622</v>
      </c>
      <c r="H517" t="s">
        <v>623</v>
      </c>
      <c r="I517" t="s">
        <v>624</v>
      </c>
      <c r="J517" s="1">
        <v>46295</v>
      </c>
      <c r="K517">
        <v>5</v>
      </c>
      <c r="L517" t="str">
        <f>_xlfn.XLOOKUP(relatorio[[#This Row],[Nome PJ Emitente]],De_Para!A:A,De_Para!C:C)</f>
        <v>SC Distribuidora</v>
      </c>
      <c r="M517" s="5" cm="1">
        <f t="array" aca="1" ref="M517" ca="1">IF(LEFT(G517&amp;"",1)="0",
IFERROR(
VALUE(MID(G517&amp;"",_xlfn.AGGREGATE(15,6,ROW(INDIRECT("1:"&amp;LEN(G517&amp;"")))/(MID(G517&amp;"",ROW(INDIRECT("1:"&amp;LEN(G517&amp;""))),1)&lt;&gt;"0"),1),999)),
MID(G517&amp;"",_xlfn.AGGREGATE(15,6,ROW(INDIRECT("1:"&amp;LEN(G517&amp;"")))/(MID(G517&amp;"",ROW(INDIRECT("1:"&amp;LEN(G517&amp;""))),1)&lt;&gt;"0"),1),999)
),
IFERROR(VALUE(G517),G517))</f>
        <v>7898616360570</v>
      </c>
      <c r="N517" t="str">
        <f>TEXT(relatorio[[#This Row],[Data Emissão]],"mmm")</f>
        <v>set</v>
      </c>
      <c r="O517" t="str">
        <f>_xlfn.XLOOKUP(relatorio[[#This Row],[Número]],relatorio_Entrada_NF!A:A,relatorio_Entrada_NF!A:A,"Pendente")</f>
        <v>Pendente</v>
      </c>
      <c r="P517" t="str">
        <f>_xlfn.XLOOKUP(relatorio[[#This Row],[Nome PJ Emitente]],Material!A:A,Material!B:B,"Medicamento")</f>
        <v>Medicamento</v>
      </c>
      <c r="Q517">
        <f ca="1">IF(relatorio[[#This Row],[Natureza]]="Medicamento",_xlfn.XLOOKUP(relatorio[[#This Row],[EAN]],CadastroProd!U:U,CadastroProd!A:A," "),_xlfn.XLOOKUP(relatorio[[#This Row],['[Item'] Código]],CadastroProd!X:X,CadastroProd!A:A," "))</f>
        <v>3750</v>
      </c>
      <c r="R517" t="str">
        <f>IF(O517="Pendente",_xlfn.XLOOKUP(relatorio[[#This Row],[Número]],Relatório_CTE!A:A,Relatório_CTE!B:B,"Sem CTE")," ")</f>
        <v>Sem CTE</v>
      </c>
      <c r="S517" s="1" t="str">
        <f>IF(relatorio[[#This Row],[NFs Entrada - Winthor]]="Pendente",_xlfn.XLOOKUP(relatorio[[#This Row],[Número]],Relatório_CTE!A:A,Relatório_CTE!H:H,"Sem CTE")," ")</f>
        <v>Sem CTE</v>
      </c>
      <c r="T517" s="1" t="e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51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18" spans="1:21" x14ac:dyDescent="0.25">
      <c r="A518" t="s">
        <v>11</v>
      </c>
      <c r="B518" t="s">
        <v>18</v>
      </c>
      <c r="C518" t="s">
        <v>559</v>
      </c>
      <c r="D518">
        <v>52315</v>
      </c>
      <c r="E518" s="1">
        <v>45912</v>
      </c>
      <c r="F518">
        <v>100</v>
      </c>
      <c r="G518" s="4" t="s">
        <v>560</v>
      </c>
      <c r="H518" t="s">
        <v>561</v>
      </c>
      <c r="I518" t="s">
        <v>562</v>
      </c>
      <c r="J518" s="1">
        <v>46257</v>
      </c>
      <c r="K518">
        <v>1</v>
      </c>
      <c r="L518" t="str">
        <f>_xlfn.XLOOKUP(relatorio[[#This Row],[Nome PJ Emitente]],De_Para!A:A,De_Para!C:C)</f>
        <v>Oncoexo</v>
      </c>
      <c r="M518" s="5" cm="1">
        <f t="array" aca="1" ref="M518" ca="1">IF(LEFT(G518&amp;"",1)="0",
IFERROR(
VALUE(MID(G518&amp;"",_xlfn.AGGREGATE(15,6,ROW(INDIRECT("1:"&amp;LEN(G518&amp;"")))/(MID(G518&amp;"",ROW(INDIRECT("1:"&amp;LEN(G518&amp;""))),1)&lt;&gt;"0"),1),999)),
MID(G518&amp;"",_xlfn.AGGREGATE(15,6,ROW(INDIRECT("1:"&amp;LEN(G518&amp;"")))/(MID(G518&amp;"",ROW(INDIRECT("1:"&amp;LEN(G518&amp;""))),1)&lt;&gt;"0"),1),999)
),
IFERROR(VALUE(G518),G518))</f>
        <v>7896637022811</v>
      </c>
      <c r="N518" t="str">
        <f>TEXT(relatorio[[#This Row],[Data Emissão]],"mmm")</f>
        <v>set</v>
      </c>
      <c r="O518">
        <f>_xlfn.XLOOKUP(relatorio[[#This Row],[Número]],relatorio_Entrada_NF!A:A,relatorio_Entrada_NF!A:A,"Pendente")</f>
        <v>52315</v>
      </c>
      <c r="P518" t="str">
        <f>_xlfn.XLOOKUP(relatorio[[#This Row],[Nome PJ Emitente]],Material!A:A,Material!B:B,"Medicamento")</f>
        <v>Medicamento</v>
      </c>
      <c r="Q518">
        <f ca="1">IF(relatorio[[#This Row],[Natureza]]="Medicamento",_xlfn.XLOOKUP(relatorio[[#This Row],[EAN]],CadastroProd!U:U,CadastroProd!A:A," "),_xlfn.XLOOKUP(relatorio[[#This Row],['[Item'] Código]],CadastroProd!X:X,CadastroProd!A:A," "))</f>
        <v>2868</v>
      </c>
      <c r="R518" t="str">
        <f>IF(O518="Pendente",_xlfn.XLOOKUP(relatorio[[#This Row],[Número]],Relatório_CTE!A:A,Relatório_CTE!B:B,"Sem CTE")," ")</f>
        <v xml:space="preserve"> </v>
      </c>
      <c r="S518" s="1" t="str">
        <f>IF(relatorio[[#This Row],[NFs Entrada - Winthor]]="Pendente",_xlfn.XLOOKUP(relatorio[[#This Row],[Número]],Relatório_CTE!A:A,Relatório_CTE!H:H,"Sem CTE")," ")</f>
        <v xml:space="preserve"> </v>
      </c>
      <c r="T51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1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19" spans="1:21" x14ac:dyDescent="0.25">
      <c r="A519" t="s">
        <v>17</v>
      </c>
      <c r="B519" t="s">
        <v>18</v>
      </c>
      <c r="C519" t="s">
        <v>131</v>
      </c>
      <c r="D519">
        <v>15644</v>
      </c>
      <c r="E519" s="1">
        <v>45911</v>
      </c>
      <c r="F519">
        <v>6456.03</v>
      </c>
      <c r="G519" s="4" t="s">
        <v>132</v>
      </c>
      <c r="H519" t="s">
        <v>133</v>
      </c>
      <c r="I519" t="s">
        <v>134</v>
      </c>
      <c r="J519" s="1">
        <v>46446</v>
      </c>
      <c r="K519">
        <v>78</v>
      </c>
      <c r="L519" t="str">
        <f>_xlfn.XLOOKUP(relatorio[[#This Row],[Nome PJ Emitente]],De_Para!A:A,De_Para!C:C)</f>
        <v>Sanofi</v>
      </c>
      <c r="M519" s="5" cm="1">
        <f t="array" aca="1" ref="M519" ca="1">IF(LEFT(G519&amp;"",1)="0",
IFERROR(
VALUE(MID(G519&amp;"",_xlfn.AGGREGATE(15,6,ROW(INDIRECT("1:"&amp;LEN(G519&amp;"")))/(MID(G519&amp;"",ROW(INDIRECT("1:"&amp;LEN(G519&amp;""))),1)&lt;&gt;"0"),1),999)),
MID(G519&amp;"",_xlfn.AGGREGATE(15,6,ROW(INDIRECT("1:"&amp;LEN(G519&amp;"")))/(MID(G519&amp;"",ROW(INDIRECT("1:"&amp;LEN(G519&amp;""))),1)&lt;&gt;"0"),1),999)
),
IFERROR(VALUE(G519),G519))</f>
        <v>7891058003203</v>
      </c>
      <c r="N519" t="str">
        <f>TEXT(relatorio[[#This Row],[Data Emissão]],"mmm")</f>
        <v>set</v>
      </c>
      <c r="O519">
        <f>_xlfn.XLOOKUP(relatorio[[#This Row],[Número]],relatorio_Entrada_NF!A:A,relatorio_Entrada_NF!A:A,"Pendente")</f>
        <v>15644</v>
      </c>
      <c r="P519" t="str">
        <f>_xlfn.XLOOKUP(relatorio[[#This Row],[Nome PJ Emitente]],Material!A:A,Material!B:B,"Medicamento")</f>
        <v>Medicamento</v>
      </c>
      <c r="Q519">
        <f ca="1">IF(relatorio[[#This Row],[Natureza]]="Medicamento",_xlfn.XLOOKUP(relatorio[[#This Row],[EAN]],CadastroProd!U:U,CadastroProd!A:A," "),_xlfn.XLOOKUP(relatorio[[#This Row],['[Item'] Código]],CadastroProd!X:X,CadastroProd!A:A," "))</f>
        <v>1492</v>
      </c>
      <c r="R519" t="str">
        <f>IF(O519="Pendente",_xlfn.XLOOKUP(relatorio[[#This Row],[Número]],Relatório_CTE!A:A,Relatório_CTE!B:B,"Sem CTE")," ")</f>
        <v xml:space="preserve"> </v>
      </c>
      <c r="S519" s="1" t="str">
        <f>IF(relatorio[[#This Row],[NFs Entrada - Winthor]]="Pendente",_xlfn.XLOOKUP(relatorio[[#This Row],[Número]],Relatório_CTE!A:A,Relatório_CTE!H:H,"Sem CTE")," ")</f>
        <v xml:space="preserve"> </v>
      </c>
      <c r="T51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1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20" spans="1:21" x14ac:dyDescent="0.25">
      <c r="A520" t="s">
        <v>11</v>
      </c>
      <c r="B520" t="s">
        <v>18</v>
      </c>
      <c r="C520" t="s">
        <v>131</v>
      </c>
      <c r="D520">
        <v>15688</v>
      </c>
      <c r="E520" s="1">
        <v>45911</v>
      </c>
      <c r="F520">
        <v>504794.56</v>
      </c>
      <c r="G520" s="4" t="s">
        <v>294</v>
      </c>
      <c r="H520" t="s">
        <v>295</v>
      </c>
      <c r="I520" t="s">
        <v>296</v>
      </c>
      <c r="J520" s="1">
        <v>46234</v>
      </c>
      <c r="K520">
        <v>60</v>
      </c>
      <c r="L520" t="str">
        <f>_xlfn.XLOOKUP(relatorio[[#This Row],[Nome PJ Emitente]],De_Para!A:A,De_Para!C:C)</f>
        <v>Sanofi</v>
      </c>
      <c r="M520" s="5" cm="1">
        <f t="array" aca="1" ref="M520" ca="1">IF(LEFT(G520&amp;"",1)="0",
IFERROR(
VALUE(MID(G520&amp;"",_xlfn.AGGREGATE(15,6,ROW(INDIRECT("1:"&amp;LEN(G520&amp;"")))/(MID(G520&amp;"",ROW(INDIRECT("1:"&amp;LEN(G520&amp;""))),1)&lt;&gt;"0"),1),999)),
MID(G520&amp;"",_xlfn.AGGREGATE(15,6,ROW(INDIRECT("1:"&amp;LEN(G520&amp;"")))/(MID(G520&amp;"",ROW(INDIRECT("1:"&amp;LEN(G520&amp;""))),1)&lt;&gt;"0"),1),999)
),
IFERROR(VALUE(G520),G520))</f>
        <v>7891058005818</v>
      </c>
      <c r="N520" t="str">
        <f>TEXT(relatorio[[#This Row],[Data Emissão]],"mmm")</f>
        <v>set</v>
      </c>
      <c r="O520">
        <f>_xlfn.XLOOKUP(relatorio[[#This Row],[Número]],relatorio_Entrada_NF!A:A,relatorio_Entrada_NF!A:A,"Pendente")</f>
        <v>15688</v>
      </c>
      <c r="P520" t="str">
        <f>_xlfn.XLOOKUP(relatorio[[#This Row],[Nome PJ Emitente]],Material!A:A,Material!B:B,"Medicamento")</f>
        <v>Medicamento</v>
      </c>
      <c r="Q520">
        <f ca="1">IF(relatorio[[#This Row],[Natureza]]="Medicamento",_xlfn.XLOOKUP(relatorio[[#This Row],[EAN]],CadastroProd!U:U,CadastroProd!A:A," "),_xlfn.XLOOKUP(relatorio[[#This Row],['[Item'] Código]],CadastroProd!X:X,CadastroProd!A:A," "))</f>
        <v>3679</v>
      </c>
      <c r="R520" t="str">
        <f>IF(O520="Pendente",_xlfn.XLOOKUP(relatorio[[#This Row],[Número]],Relatório_CTE!A:A,Relatório_CTE!B:B,"Sem CTE")," ")</f>
        <v xml:space="preserve"> </v>
      </c>
      <c r="S520" s="1" t="str">
        <f>IF(relatorio[[#This Row],[NFs Entrada - Winthor]]="Pendente",_xlfn.XLOOKUP(relatorio[[#This Row],[Número]],Relatório_CTE!A:A,Relatório_CTE!H:H,"Sem CTE")," ")</f>
        <v xml:space="preserve"> </v>
      </c>
      <c r="T52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2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21" spans="1:21" x14ac:dyDescent="0.25">
      <c r="A521" t="s">
        <v>17</v>
      </c>
      <c r="B521" t="s">
        <v>18</v>
      </c>
      <c r="C521" t="s">
        <v>75</v>
      </c>
      <c r="D521">
        <v>90141</v>
      </c>
      <c r="E521" s="1">
        <v>45911</v>
      </c>
      <c r="F521">
        <v>24047.83</v>
      </c>
      <c r="G521" s="4" t="s">
        <v>625</v>
      </c>
      <c r="H521" t="s">
        <v>626</v>
      </c>
      <c r="I521" t="s">
        <v>627</v>
      </c>
      <c r="J521" s="1">
        <v>46572</v>
      </c>
      <c r="K521">
        <v>1333</v>
      </c>
      <c r="L521" t="str">
        <f>_xlfn.XLOOKUP(relatorio[[#This Row],[Nome PJ Emitente]],De_Para!A:A,De_Para!C:C)</f>
        <v>Apsen</v>
      </c>
      <c r="M521" s="5" cm="1">
        <f t="array" aca="1" ref="M521" ca="1">IF(LEFT(G521&amp;"",1)="0",
IFERROR(
VALUE(MID(G521&amp;"",_xlfn.AGGREGATE(15,6,ROW(INDIRECT("1:"&amp;LEN(G521&amp;"")))/(MID(G521&amp;"",ROW(INDIRECT("1:"&amp;LEN(G521&amp;""))),1)&lt;&gt;"0"),1),999)),
MID(G521&amp;"",_xlfn.AGGREGATE(15,6,ROW(INDIRECT("1:"&amp;LEN(G521&amp;"")))/(MID(G521&amp;"",ROW(INDIRECT("1:"&amp;LEN(G521&amp;""))),1)&lt;&gt;"0"),1),999)
),
IFERROR(VALUE(G521),G521))</f>
        <v>7896637023115</v>
      </c>
      <c r="N521" t="str">
        <f>TEXT(relatorio[[#This Row],[Data Emissão]],"mmm")</f>
        <v>set</v>
      </c>
      <c r="O521">
        <f>_xlfn.XLOOKUP(relatorio[[#This Row],[Número]],relatorio_Entrada_NF!A:A,relatorio_Entrada_NF!A:A,"Pendente")</f>
        <v>90141</v>
      </c>
      <c r="P521" t="str">
        <f>_xlfn.XLOOKUP(relatorio[[#This Row],[Nome PJ Emitente]],Material!A:A,Material!B:B,"Medicamento")</f>
        <v>Medicamento</v>
      </c>
      <c r="Q521">
        <f ca="1">IF(relatorio[[#This Row],[Natureza]]="Medicamento",_xlfn.XLOOKUP(relatorio[[#This Row],[EAN]],CadastroProd!U:U,CadastroProd!A:A," "),_xlfn.XLOOKUP(relatorio[[#This Row],['[Item'] Código]],CadastroProd!X:X,CadastroProd!A:A," "))</f>
        <v>2692</v>
      </c>
      <c r="R521" t="str">
        <f>IF(O521="Pendente",_xlfn.XLOOKUP(relatorio[[#This Row],[Número]],Relatório_CTE!A:A,Relatório_CTE!B:B,"Sem CTE")," ")</f>
        <v xml:space="preserve"> </v>
      </c>
      <c r="S521" s="1" t="str">
        <f>IF(relatorio[[#This Row],[NFs Entrada - Winthor]]="Pendente",_xlfn.XLOOKUP(relatorio[[#This Row],[Número]],Relatório_CTE!A:A,Relatório_CTE!H:H,"Sem CTE")," ")</f>
        <v xml:space="preserve"> </v>
      </c>
      <c r="T52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2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22" spans="1:21" x14ac:dyDescent="0.25">
      <c r="A522" t="s">
        <v>17</v>
      </c>
      <c r="B522" t="s">
        <v>18</v>
      </c>
      <c r="C522" t="s">
        <v>32</v>
      </c>
      <c r="D522">
        <v>55875</v>
      </c>
      <c r="E522" s="1">
        <v>45911</v>
      </c>
      <c r="F522">
        <v>739375.66</v>
      </c>
      <c r="G522" s="4" t="s">
        <v>33</v>
      </c>
      <c r="H522" t="s">
        <v>34</v>
      </c>
      <c r="I522" t="s">
        <v>35</v>
      </c>
      <c r="J522" s="1">
        <v>46965</v>
      </c>
      <c r="K522">
        <v>90</v>
      </c>
      <c r="L522" t="str">
        <f>_xlfn.XLOOKUP(relatorio[[#This Row],[Nome PJ Emitente]],De_Para!A:A,De_Para!C:C)</f>
        <v>Astellas</v>
      </c>
      <c r="M522" s="5" cm="1">
        <f t="array" aca="1" ref="M522" ca="1">IF(LEFT(G522&amp;"",1)="0",
IFERROR(
VALUE(MID(G522&amp;"",_xlfn.AGGREGATE(15,6,ROW(INDIRECT("1:"&amp;LEN(G522&amp;"")))/(MID(G522&amp;"",ROW(INDIRECT("1:"&amp;LEN(G522&amp;""))),1)&lt;&gt;"0"),1),999)),
MID(G522&amp;"",_xlfn.AGGREGATE(15,6,ROW(INDIRECT("1:"&amp;LEN(G522&amp;"")))/(MID(G522&amp;"",ROW(INDIRECT("1:"&amp;LEN(G522&amp;""))),1)&lt;&gt;"0"),1),999)
),
IFERROR(VALUE(G522),G522))</f>
        <v>7899337001070</v>
      </c>
      <c r="N522" t="str">
        <f>TEXT(relatorio[[#This Row],[Data Emissão]],"mmm")</f>
        <v>set</v>
      </c>
      <c r="O522">
        <f>_xlfn.XLOOKUP(relatorio[[#This Row],[Número]],relatorio_Entrada_NF!A:A,relatorio_Entrada_NF!A:A,"Pendente")</f>
        <v>55875</v>
      </c>
      <c r="P522" t="str">
        <f>_xlfn.XLOOKUP(relatorio[[#This Row],[Nome PJ Emitente]],Material!A:A,Material!B:B,"Medicamento")</f>
        <v>Medicamento</v>
      </c>
      <c r="Q522">
        <f ca="1">IF(relatorio[[#This Row],[Natureza]]="Medicamento",_xlfn.XLOOKUP(relatorio[[#This Row],[EAN]],CadastroProd!U:U,CadastroProd!A:A," "),_xlfn.XLOOKUP(relatorio[[#This Row],['[Item'] Código]],CadastroProd!X:X,CadastroProd!A:A," "))</f>
        <v>3092</v>
      </c>
      <c r="R522" t="str">
        <f>IF(O522="Pendente",_xlfn.XLOOKUP(relatorio[[#This Row],[Número]],Relatório_CTE!A:A,Relatório_CTE!B:B,"Sem CTE")," ")</f>
        <v xml:space="preserve"> </v>
      </c>
      <c r="S522" s="1" t="str">
        <f>IF(relatorio[[#This Row],[NFs Entrada - Winthor]]="Pendente",_xlfn.XLOOKUP(relatorio[[#This Row],[Número]],Relatório_CTE!A:A,Relatório_CTE!H:H,"Sem CTE")," ")</f>
        <v xml:space="preserve"> </v>
      </c>
      <c r="T52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2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23" spans="1:21" x14ac:dyDescent="0.25">
      <c r="A523" t="s">
        <v>17</v>
      </c>
      <c r="B523" t="s">
        <v>18</v>
      </c>
      <c r="C523" t="s">
        <v>32</v>
      </c>
      <c r="D523">
        <v>55876</v>
      </c>
      <c r="E523" s="1">
        <v>45911</v>
      </c>
      <c r="F523">
        <v>739375.66</v>
      </c>
      <c r="G523" s="4" t="s">
        <v>33</v>
      </c>
      <c r="H523" t="s">
        <v>34</v>
      </c>
      <c r="I523" t="s">
        <v>35</v>
      </c>
      <c r="J523" s="1">
        <v>46965</v>
      </c>
      <c r="K523">
        <v>90</v>
      </c>
      <c r="L523" t="str">
        <f>_xlfn.XLOOKUP(relatorio[[#This Row],[Nome PJ Emitente]],De_Para!A:A,De_Para!C:C)</f>
        <v>Astellas</v>
      </c>
      <c r="M523" s="5" cm="1">
        <f t="array" aca="1" ref="M523" ca="1">IF(LEFT(G523&amp;"",1)="0",
IFERROR(
VALUE(MID(G523&amp;"",_xlfn.AGGREGATE(15,6,ROW(INDIRECT("1:"&amp;LEN(G523&amp;"")))/(MID(G523&amp;"",ROW(INDIRECT("1:"&amp;LEN(G523&amp;""))),1)&lt;&gt;"0"),1),999)),
MID(G523&amp;"",_xlfn.AGGREGATE(15,6,ROW(INDIRECT("1:"&amp;LEN(G523&amp;"")))/(MID(G523&amp;"",ROW(INDIRECT("1:"&amp;LEN(G523&amp;""))),1)&lt;&gt;"0"),1),999)
),
IFERROR(VALUE(G523),G523))</f>
        <v>7899337001070</v>
      </c>
      <c r="N523" t="str">
        <f>TEXT(relatorio[[#This Row],[Data Emissão]],"mmm")</f>
        <v>set</v>
      </c>
      <c r="O523">
        <f>_xlfn.XLOOKUP(relatorio[[#This Row],[Número]],relatorio_Entrada_NF!A:A,relatorio_Entrada_NF!A:A,"Pendente")</f>
        <v>55876</v>
      </c>
      <c r="P523" t="str">
        <f>_xlfn.XLOOKUP(relatorio[[#This Row],[Nome PJ Emitente]],Material!A:A,Material!B:B,"Medicamento")</f>
        <v>Medicamento</v>
      </c>
      <c r="Q523">
        <f ca="1">IF(relatorio[[#This Row],[Natureza]]="Medicamento",_xlfn.XLOOKUP(relatorio[[#This Row],[EAN]],CadastroProd!U:U,CadastroProd!A:A," "),_xlfn.XLOOKUP(relatorio[[#This Row],['[Item'] Código]],CadastroProd!X:X,CadastroProd!A:A," "))</f>
        <v>3092</v>
      </c>
      <c r="R523" t="str">
        <f>IF(O523="Pendente",_xlfn.XLOOKUP(relatorio[[#This Row],[Número]],Relatório_CTE!A:A,Relatório_CTE!B:B,"Sem CTE")," ")</f>
        <v xml:space="preserve"> </v>
      </c>
      <c r="S523" s="1" t="str">
        <f>IF(relatorio[[#This Row],[NFs Entrada - Winthor]]="Pendente",_xlfn.XLOOKUP(relatorio[[#This Row],[Número]],Relatório_CTE!A:A,Relatório_CTE!H:H,"Sem CTE")," ")</f>
        <v xml:space="preserve"> </v>
      </c>
      <c r="T52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2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24" spans="1:21" x14ac:dyDescent="0.25">
      <c r="A524" t="s">
        <v>11</v>
      </c>
      <c r="B524" t="s">
        <v>12</v>
      </c>
      <c r="C524" t="s">
        <v>58</v>
      </c>
      <c r="D524">
        <v>85994</v>
      </c>
      <c r="E524" s="1">
        <v>45911</v>
      </c>
      <c r="F524">
        <v>63515.82</v>
      </c>
      <c r="G524" s="4" t="s">
        <v>59</v>
      </c>
      <c r="H524" t="s">
        <v>60</v>
      </c>
      <c r="I524" t="s">
        <v>61</v>
      </c>
      <c r="J524" s="1">
        <v>46310</v>
      </c>
      <c r="K524">
        <v>2</v>
      </c>
      <c r="L524" t="str">
        <f>_xlfn.XLOOKUP(relatorio[[#This Row],[Nome PJ Emitente]],De_Para!A:A,De_Para!C:C)</f>
        <v>Adium</v>
      </c>
      <c r="M524" s="5" cm="1">
        <f t="array" aca="1" ref="M524" ca="1">IF(LEFT(G524&amp;"",1)="0",
IFERROR(
VALUE(MID(G524&amp;"",_xlfn.AGGREGATE(15,6,ROW(INDIRECT("1:"&amp;LEN(G524&amp;"")))/(MID(G524&amp;"",ROW(INDIRECT("1:"&amp;LEN(G524&amp;""))),1)&lt;&gt;"0"),1),999)),
MID(G524&amp;"",_xlfn.AGGREGATE(15,6,ROW(INDIRECT("1:"&amp;LEN(G524&amp;"")))/(MID(G524&amp;"",ROW(INDIRECT("1:"&amp;LEN(G524&amp;""))),1)&lt;&gt;"0"),1),999)
),
IFERROR(VALUE(G524),G524))</f>
        <v>7892953209738</v>
      </c>
      <c r="N524" t="str">
        <f>TEXT(relatorio[[#This Row],[Data Emissão]],"mmm")</f>
        <v>set</v>
      </c>
      <c r="O524">
        <f>_xlfn.XLOOKUP(relatorio[[#This Row],[Número]],relatorio_Entrada_NF!A:A,relatorio_Entrada_NF!A:A,"Pendente")</f>
        <v>85994</v>
      </c>
      <c r="P524" t="str">
        <f>_xlfn.XLOOKUP(relatorio[[#This Row],[Nome PJ Emitente]],Material!A:A,Material!B:B,"Medicamento")</f>
        <v>Medicamento</v>
      </c>
      <c r="Q524">
        <f ca="1">IF(relatorio[[#This Row],[Natureza]]="Medicamento",_xlfn.XLOOKUP(relatorio[[#This Row],[EAN]],CadastroProd!U:U,CadastroProd!A:A," "),_xlfn.XLOOKUP(relatorio[[#This Row],['[Item'] Código]],CadastroProd!X:X,CadastroProd!A:A," "))</f>
        <v>3431</v>
      </c>
      <c r="R524" t="str">
        <f>IF(O524="Pendente",_xlfn.XLOOKUP(relatorio[[#This Row],[Número]],Relatório_CTE!A:A,Relatório_CTE!B:B,"Sem CTE")," ")</f>
        <v xml:space="preserve"> </v>
      </c>
      <c r="S524" s="1" t="str">
        <f>IF(relatorio[[#This Row],[NFs Entrada - Winthor]]="Pendente",_xlfn.XLOOKUP(relatorio[[#This Row],[Número]],Relatório_CTE!A:A,Relatório_CTE!H:H,"Sem CTE")," ")</f>
        <v xml:space="preserve"> </v>
      </c>
      <c r="T52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2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25" spans="1:21" x14ac:dyDescent="0.25">
      <c r="A525" t="s">
        <v>11</v>
      </c>
      <c r="B525" t="s">
        <v>12</v>
      </c>
      <c r="C525" t="s">
        <v>628</v>
      </c>
      <c r="D525">
        <v>81900</v>
      </c>
      <c r="E525" s="1">
        <v>45911</v>
      </c>
      <c r="F525">
        <v>3240</v>
      </c>
      <c r="G525" s="4" t="s">
        <v>122</v>
      </c>
      <c r="H525" t="s">
        <v>629</v>
      </c>
      <c r="I525" t="s">
        <v>630</v>
      </c>
      <c r="J525" s="1"/>
      <c r="K525">
        <v>675</v>
      </c>
      <c r="L525" t="str">
        <f>_xlfn.XLOOKUP(relatorio[[#This Row],[Nome PJ Emitente]],De_Para!A:A,De_Para!C:C)</f>
        <v>GVS</v>
      </c>
      <c r="M525" s="5" t="str" cm="1">
        <f t="array" aca="1" ref="M525" ca="1">IF(LEFT(G525&amp;"",1)="0",
IFERROR(
VALUE(MID(G525&amp;"",_xlfn.AGGREGATE(15,6,ROW(INDIRECT("1:"&amp;LEN(G525&amp;"")))/(MID(G525&amp;"",ROW(INDIRECT("1:"&amp;LEN(G525&amp;""))),1)&lt;&gt;"0"),1),999)),
MID(G525&amp;"",_xlfn.AGGREGATE(15,6,ROW(INDIRECT("1:"&amp;LEN(G525&amp;"")))/(MID(G525&amp;"",ROW(INDIRECT("1:"&amp;LEN(G525&amp;""))),1)&lt;&gt;"0"),1),999)
),
IFERROR(VALUE(G525),G525))</f>
        <v>SEM GTIN</v>
      </c>
      <c r="N525" t="str">
        <f>TEXT(relatorio[[#This Row],[Data Emissão]],"mmm")</f>
        <v>set</v>
      </c>
      <c r="O525">
        <f>_xlfn.XLOOKUP(relatorio[[#This Row],[Número]],relatorio_Entrada_NF!A:A,relatorio_Entrada_NF!A:A,"Pendente")</f>
        <v>81900</v>
      </c>
      <c r="P525" t="str">
        <f>_xlfn.XLOOKUP(relatorio[[#This Row],[Nome PJ Emitente]],Material!A:A,Material!B:B,"Medicamento")</f>
        <v>Material</v>
      </c>
      <c r="Q525">
        <f>IF(relatorio[[#This Row],[Natureza]]="Medicamento",_xlfn.XLOOKUP(relatorio[[#This Row],[EAN]],CadastroProd!U:U,CadastroProd!A:A," "),_xlfn.XLOOKUP(relatorio[[#This Row],['[Item'] Código]],CadastroProd!X:X,CadastroProd!A:A," "))</f>
        <v>2943</v>
      </c>
      <c r="R525" t="str">
        <f>IF(O525="Pendente",_xlfn.XLOOKUP(relatorio[[#This Row],[Número]],Relatório_CTE!A:A,Relatório_CTE!B:B,"Sem CTE")," ")</f>
        <v xml:space="preserve"> </v>
      </c>
      <c r="S525" s="1" t="str">
        <f>IF(relatorio[[#This Row],[NFs Entrada - Winthor]]="Pendente",_xlfn.XLOOKUP(relatorio[[#This Row],[Número]],Relatório_CTE!A:A,Relatório_CTE!H:H,"Sem CTE")," ")</f>
        <v xml:space="preserve"> </v>
      </c>
      <c r="T52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2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26" spans="1:21" x14ac:dyDescent="0.25">
      <c r="A526" t="s">
        <v>11</v>
      </c>
      <c r="B526" t="s">
        <v>12</v>
      </c>
      <c r="C526" t="s">
        <v>13</v>
      </c>
      <c r="D526">
        <v>503499</v>
      </c>
      <c r="E526" s="1">
        <v>45911</v>
      </c>
      <c r="F526">
        <v>377.88</v>
      </c>
      <c r="G526" s="4" t="s">
        <v>14</v>
      </c>
      <c r="H526" t="s">
        <v>15</v>
      </c>
      <c r="I526" t="s">
        <v>16</v>
      </c>
      <c r="J526" s="1">
        <v>46566</v>
      </c>
      <c r="K526">
        <v>4</v>
      </c>
      <c r="L526" t="str">
        <f>_xlfn.XLOOKUP(relatorio[[#This Row],[Nome PJ Emitente]],De_Para!A:A,De_Para!C:C)</f>
        <v>3M</v>
      </c>
      <c r="M526" s="5" cm="1">
        <f t="array" aca="1" ref="M526" ca="1">IF(LEFT(G526&amp;"",1)="0",
IFERROR(
VALUE(MID(G526&amp;"",_xlfn.AGGREGATE(15,6,ROW(INDIRECT("1:"&amp;LEN(G526&amp;"")))/(MID(G526&amp;"",ROW(INDIRECT("1:"&amp;LEN(G526&amp;""))),1)&lt;&gt;"0"),1),999)),
MID(G526&amp;"",_xlfn.AGGREGATE(15,6,ROW(INDIRECT("1:"&amp;LEN(G526&amp;"")))/(MID(G526&amp;"",ROW(INDIRECT("1:"&amp;LEN(G526&amp;""))),1)&lt;&gt;"0"),1),999)
),
IFERROR(VALUE(G526),G526))</f>
        <v>7891040118168</v>
      </c>
      <c r="N526" t="str">
        <f>TEXT(relatorio[[#This Row],[Data Emissão]],"mmm")</f>
        <v>set</v>
      </c>
      <c r="O526">
        <f>_xlfn.XLOOKUP(relatorio[[#This Row],[Número]],relatorio_Entrada_NF!A:A,relatorio_Entrada_NF!A:A,"Pendente")</f>
        <v>503499</v>
      </c>
      <c r="P526" t="str">
        <f>_xlfn.XLOOKUP(relatorio[[#This Row],[Nome PJ Emitente]],Material!A:A,Material!B:B,"Medicamento")</f>
        <v>Material</v>
      </c>
      <c r="Q526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526" t="str">
        <f>IF(O526="Pendente",_xlfn.XLOOKUP(relatorio[[#This Row],[Número]],Relatório_CTE!A:A,Relatório_CTE!B:B,"Sem CTE")," ")</f>
        <v xml:space="preserve"> </v>
      </c>
      <c r="S526" s="1" t="str">
        <f>IF(relatorio[[#This Row],[NFs Entrada - Winthor]]="Pendente",_xlfn.XLOOKUP(relatorio[[#This Row],[Número]],Relatório_CTE!A:A,Relatório_CTE!H:H,"Sem CTE")," ")</f>
        <v xml:space="preserve"> </v>
      </c>
      <c r="T52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2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27" spans="1:21" x14ac:dyDescent="0.25">
      <c r="A527" t="s">
        <v>11</v>
      </c>
      <c r="B527" t="s">
        <v>46</v>
      </c>
      <c r="C527" t="s">
        <v>58</v>
      </c>
      <c r="D527">
        <v>85992</v>
      </c>
      <c r="E527" s="1">
        <v>45911</v>
      </c>
      <c r="F527">
        <v>127031.65</v>
      </c>
      <c r="G527" s="4" t="s">
        <v>59</v>
      </c>
      <c r="H527" t="s">
        <v>60</v>
      </c>
      <c r="I527" t="s">
        <v>61</v>
      </c>
      <c r="J527" s="1">
        <v>46310</v>
      </c>
      <c r="K527">
        <v>4</v>
      </c>
      <c r="L527" t="str">
        <f>_xlfn.XLOOKUP(relatorio[[#This Row],[Nome PJ Emitente]],De_Para!A:A,De_Para!C:C)</f>
        <v>Adium</v>
      </c>
      <c r="M527" s="5" cm="1">
        <f t="array" aca="1" ref="M527" ca="1">IF(LEFT(G527&amp;"",1)="0",
IFERROR(
VALUE(MID(G527&amp;"",_xlfn.AGGREGATE(15,6,ROW(INDIRECT("1:"&amp;LEN(G527&amp;"")))/(MID(G527&amp;"",ROW(INDIRECT("1:"&amp;LEN(G527&amp;""))),1)&lt;&gt;"0"),1),999)),
MID(G527&amp;"",_xlfn.AGGREGATE(15,6,ROW(INDIRECT("1:"&amp;LEN(G527&amp;"")))/(MID(G527&amp;"",ROW(INDIRECT("1:"&amp;LEN(G527&amp;""))),1)&lt;&gt;"0"),1),999)
),
IFERROR(VALUE(G527),G527))</f>
        <v>7892953209738</v>
      </c>
      <c r="N527" t="str">
        <f>TEXT(relatorio[[#This Row],[Data Emissão]],"mmm")</f>
        <v>set</v>
      </c>
      <c r="O527">
        <f>_xlfn.XLOOKUP(relatorio[[#This Row],[Número]],relatorio_Entrada_NF!A:A,relatorio_Entrada_NF!A:A,"Pendente")</f>
        <v>85992</v>
      </c>
      <c r="P527" t="str">
        <f>_xlfn.XLOOKUP(relatorio[[#This Row],[Nome PJ Emitente]],Material!A:A,Material!B:B,"Medicamento")</f>
        <v>Medicamento</v>
      </c>
      <c r="Q527">
        <f ca="1">IF(relatorio[[#This Row],[Natureza]]="Medicamento",_xlfn.XLOOKUP(relatorio[[#This Row],[EAN]],CadastroProd!U:U,CadastroProd!A:A," "),_xlfn.XLOOKUP(relatorio[[#This Row],['[Item'] Código]],CadastroProd!X:X,CadastroProd!A:A," "))</f>
        <v>3431</v>
      </c>
      <c r="R527" t="str">
        <f>IF(O527="Pendente",_xlfn.XLOOKUP(relatorio[[#This Row],[Número]],Relatório_CTE!A:A,Relatório_CTE!B:B,"Sem CTE")," ")</f>
        <v xml:space="preserve"> </v>
      </c>
      <c r="S527" s="1" t="str">
        <f>IF(relatorio[[#This Row],[NFs Entrada - Winthor]]="Pendente",_xlfn.XLOOKUP(relatorio[[#This Row],[Número]],Relatório_CTE!A:A,Relatório_CTE!H:H,"Sem CTE")," ")</f>
        <v xml:space="preserve"> </v>
      </c>
      <c r="T52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2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28" spans="1:21" x14ac:dyDescent="0.25">
      <c r="A528" t="s">
        <v>11</v>
      </c>
      <c r="B528" t="s">
        <v>46</v>
      </c>
      <c r="C528" t="s">
        <v>58</v>
      </c>
      <c r="D528">
        <v>85993</v>
      </c>
      <c r="E528" s="1">
        <v>45911</v>
      </c>
      <c r="F528">
        <v>63515.82</v>
      </c>
      <c r="G528" s="4" t="s">
        <v>59</v>
      </c>
      <c r="H528" t="s">
        <v>60</v>
      </c>
      <c r="I528" t="s">
        <v>61</v>
      </c>
      <c r="J528" s="1">
        <v>46310</v>
      </c>
      <c r="K528">
        <v>2</v>
      </c>
      <c r="L528" t="str">
        <f>_xlfn.XLOOKUP(relatorio[[#This Row],[Nome PJ Emitente]],De_Para!A:A,De_Para!C:C)</f>
        <v>Adium</v>
      </c>
      <c r="M528" s="5" cm="1">
        <f t="array" aca="1" ref="M528" ca="1">IF(LEFT(G528&amp;"",1)="0",
IFERROR(
VALUE(MID(G528&amp;"",_xlfn.AGGREGATE(15,6,ROW(INDIRECT("1:"&amp;LEN(G528&amp;"")))/(MID(G528&amp;"",ROW(INDIRECT("1:"&amp;LEN(G528&amp;""))),1)&lt;&gt;"0"),1),999)),
MID(G528&amp;"",_xlfn.AGGREGATE(15,6,ROW(INDIRECT("1:"&amp;LEN(G528&amp;"")))/(MID(G528&amp;"",ROW(INDIRECT("1:"&amp;LEN(G528&amp;""))),1)&lt;&gt;"0"),1),999)
),
IFERROR(VALUE(G528),G528))</f>
        <v>7892953209738</v>
      </c>
      <c r="N528" t="str">
        <f>TEXT(relatorio[[#This Row],[Data Emissão]],"mmm")</f>
        <v>set</v>
      </c>
      <c r="O528">
        <f>_xlfn.XLOOKUP(relatorio[[#This Row],[Número]],relatorio_Entrada_NF!A:A,relatorio_Entrada_NF!A:A,"Pendente")</f>
        <v>85993</v>
      </c>
      <c r="P528" t="str">
        <f>_xlfn.XLOOKUP(relatorio[[#This Row],[Nome PJ Emitente]],Material!A:A,Material!B:B,"Medicamento")</f>
        <v>Medicamento</v>
      </c>
      <c r="Q528">
        <f ca="1">IF(relatorio[[#This Row],[Natureza]]="Medicamento",_xlfn.XLOOKUP(relatorio[[#This Row],[EAN]],CadastroProd!U:U,CadastroProd!A:A," "),_xlfn.XLOOKUP(relatorio[[#This Row],['[Item'] Código]],CadastroProd!X:X,CadastroProd!A:A," "))</f>
        <v>3431</v>
      </c>
      <c r="R528" t="str">
        <f>IF(O528="Pendente",_xlfn.XLOOKUP(relatorio[[#This Row],[Número]],Relatório_CTE!A:A,Relatório_CTE!B:B,"Sem CTE")," ")</f>
        <v xml:space="preserve"> </v>
      </c>
      <c r="S528" s="1" t="str">
        <f>IF(relatorio[[#This Row],[NFs Entrada - Winthor]]="Pendente",_xlfn.XLOOKUP(relatorio[[#This Row],[Número]],Relatório_CTE!A:A,Relatório_CTE!H:H,"Sem CTE")," ")</f>
        <v xml:space="preserve"> </v>
      </c>
      <c r="T52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2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29" spans="1:21" x14ac:dyDescent="0.25">
      <c r="A529" t="s">
        <v>11</v>
      </c>
      <c r="B529" t="s">
        <v>46</v>
      </c>
      <c r="C529" t="s">
        <v>23</v>
      </c>
      <c r="D529">
        <v>286933</v>
      </c>
      <c r="E529" s="1">
        <v>45911</v>
      </c>
      <c r="F529">
        <v>335918.84</v>
      </c>
      <c r="G529" s="4" t="s">
        <v>291</v>
      </c>
      <c r="H529" t="s">
        <v>292</v>
      </c>
      <c r="I529" t="s">
        <v>293</v>
      </c>
      <c r="J529" s="1">
        <v>46691</v>
      </c>
      <c r="K529">
        <v>350</v>
      </c>
      <c r="L529" t="str">
        <f>_xlfn.XLOOKUP(relatorio[[#This Row],[Nome PJ Emitente]],De_Para!A:A,De_Para!C:C)</f>
        <v>Bayer</v>
      </c>
      <c r="M529" s="5" cm="1">
        <f t="array" aca="1" ref="M529" ca="1">IF(LEFT(G529&amp;"",1)="0",
IFERROR(
VALUE(MID(G529&amp;"",_xlfn.AGGREGATE(15,6,ROW(INDIRECT("1:"&amp;LEN(G529&amp;"")))/(MID(G529&amp;"",ROW(INDIRECT("1:"&amp;LEN(G529&amp;""))),1)&lt;&gt;"0"),1),999)),
MID(G529&amp;"",_xlfn.AGGREGATE(15,6,ROW(INDIRECT("1:"&amp;LEN(G529&amp;"")))/(MID(G529&amp;"",ROW(INDIRECT("1:"&amp;LEN(G529&amp;""))),1)&lt;&gt;"0"),1),999)
),
IFERROR(VALUE(G529),G529))</f>
        <v>7891106915977</v>
      </c>
      <c r="N529" t="str">
        <f>TEXT(relatorio[[#This Row],[Data Emissão]],"mmm")</f>
        <v>set</v>
      </c>
      <c r="O529" t="str">
        <f>_xlfn.XLOOKUP(relatorio[[#This Row],[Número]],relatorio_Entrada_NF!A:A,relatorio_Entrada_NF!A:A,"Pendente")</f>
        <v>Pendente</v>
      </c>
      <c r="P529" t="str">
        <f>_xlfn.XLOOKUP(relatorio[[#This Row],[Nome PJ Emitente]],Material!A:A,Material!B:B,"Medicamento")</f>
        <v>Medicamento</v>
      </c>
      <c r="Q529">
        <f ca="1">IF(relatorio[[#This Row],[Natureza]]="Medicamento",_xlfn.XLOOKUP(relatorio[[#This Row],[EAN]],CadastroProd!U:U,CadastroProd!A:A," "),_xlfn.XLOOKUP(relatorio[[#This Row],['[Item'] Código]],CadastroProd!X:X,CadastroProd!A:A," "))</f>
        <v>1098</v>
      </c>
      <c r="R529">
        <f>IF(O529="Pendente",_xlfn.XLOOKUP(relatorio[[#This Row],[Número]],Relatório_CTE!A:A,Relatório_CTE!B:B,"Sem CTE")," ")</f>
        <v>129621</v>
      </c>
      <c r="S529" s="1">
        <f>IF(relatorio[[#This Row],[NFs Entrada - Winthor]]="Pendente",_xlfn.XLOOKUP(relatorio[[#This Row],[Número]],Relatório_CTE!A:A,Relatório_CTE!H:H,"Sem CTE")," ")</f>
        <v>45912</v>
      </c>
      <c r="T529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45920</v>
      </c>
      <c r="U529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45922</v>
      </c>
    </row>
    <row r="530" spans="1:21" x14ac:dyDescent="0.25">
      <c r="A530" t="s">
        <v>17</v>
      </c>
      <c r="B530" t="s">
        <v>46</v>
      </c>
      <c r="C530" t="s">
        <v>214</v>
      </c>
      <c r="D530">
        <v>446599</v>
      </c>
      <c r="E530" s="1">
        <v>45911</v>
      </c>
      <c r="F530">
        <v>15374.78</v>
      </c>
      <c r="G530" s="4" t="s">
        <v>221</v>
      </c>
      <c r="H530" t="s">
        <v>222</v>
      </c>
      <c r="I530" t="s">
        <v>223</v>
      </c>
      <c r="J530" s="1">
        <v>46660</v>
      </c>
      <c r="K530">
        <v>4</v>
      </c>
      <c r="L530" t="str">
        <f>_xlfn.XLOOKUP(relatorio[[#This Row],[Nome PJ Emitente]],De_Para!A:A,De_Para!C:C)</f>
        <v>Eli Lilly</v>
      </c>
      <c r="M530" s="5" cm="1">
        <f t="array" aca="1" ref="M530" ca="1">IF(LEFT(G530&amp;"",1)="0",
IFERROR(
VALUE(MID(G530&amp;"",_xlfn.AGGREGATE(15,6,ROW(INDIRECT("1:"&amp;LEN(G530&amp;"")))/(MID(G530&amp;"",ROW(INDIRECT("1:"&amp;LEN(G530&amp;""))),1)&lt;&gt;"0"),1),999)),
MID(G530&amp;"",_xlfn.AGGREGATE(15,6,ROW(INDIRECT("1:"&amp;LEN(G530&amp;"")))/(MID(G530&amp;"",ROW(INDIRECT("1:"&amp;LEN(G530&amp;""))),1)&lt;&gt;"0"),1),999)
),
IFERROR(VALUE(G530),G530))</f>
        <v>7896382708299</v>
      </c>
      <c r="N530" t="str">
        <f>TEXT(relatorio[[#This Row],[Data Emissão]],"mmm")</f>
        <v>set</v>
      </c>
      <c r="O530">
        <f>_xlfn.XLOOKUP(relatorio[[#This Row],[Número]],relatorio_Entrada_NF!A:A,relatorio_Entrada_NF!A:A,"Pendente")</f>
        <v>446599</v>
      </c>
      <c r="P530" t="str">
        <f>_xlfn.XLOOKUP(relatorio[[#This Row],[Nome PJ Emitente]],Material!A:A,Material!B:B,"Medicamento")</f>
        <v>Medicamento</v>
      </c>
      <c r="Q530">
        <f ca="1">IF(relatorio[[#This Row],[Natureza]]="Medicamento",_xlfn.XLOOKUP(relatorio[[#This Row],[EAN]],CadastroProd!U:U,CadastroProd!A:A," "),_xlfn.XLOOKUP(relatorio[[#This Row],['[Item'] Código]],CadastroProd!X:X,CadastroProd!A:A," "))</f>
        <v>3322</v>
      </c>
      <c r="R530" t="str">
        <f>IF(O530="Pendente",_xlfn.XLOOKUP(relatorio[[#This Row],[Número]],Relatório_CTE!A:A,Relatório_CTE!B:B,"Sem CTE")," ")</f>
        <v xml:space="preserve"> </v>
      </c>
      <c r="S530" s="1" t="str">
        <f>IF(relatorio[[#This Row],[NFs Entrada - Winthor]]="Pendente",_xlfn.XLOOKUP(relatorio[[#This Row],[Número]],Relatório_CTE!A:A,Relatório_CTE!H:H,"Sem CTE")," ")</f>
        <v xml:space="preserve"> </v>
      </c>
      <c r="T53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3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31" spans="1:21" x14ac:dyDescent="0.25">
      <c r="A531" t="s">
        <v>11</v>
      </c>
      <c r="B531" t="s">
        <v>46</v>
      </c>
      <c r="C531" t="s">
        <v>253</v>
      </c>
      <c r="D531">
        <v>398161</v>
      </c>
      <c r="E531" s="1">
        <v>45911</v>
      </c>
      <c r="F531">
        <v>16195.31</v>
      </c>
      <c r="G531" s="4" t="s">
        <v>631</v>
      </c>
      <c r="H531" t="s">
        <v>632</v>
      </c>
      <c r="I531" t="s">
        <v>633</v>
      </c>
      <c r="J531" s="1">
        <v>46387</v>
      </c>
      <c r="K531">
        <v>100</v>
      </c>
      <c r="L531" t="str">
        <f>_xlfn.XLOOKUP(relatorio[[#This Row],[Nome PJ Emitente]],De_Para!A:A,De_Para!C:C)</f>
        <v>Pfizer</v>
      </c>
      <c r="M531" s="5" cm="1">
        <f t="array" aca="1" ref="M531" ca="1">IF(LEFT(G531&amp;"",1)="0",
IFERROR(
VALUE(MID(G531&amp;"",_xlfn.AGGREGATE(15,6,ROW(INDIRECT("1:"&amp;LEN(G531&amp;"")))/(MID(G531&amp;"",ROW(INDIRECT("1:"&amp;LEN(G531&amp;""))),1)&lt;&gt;"0"),1),999)),
MID(G531&amp;"",_xlfn.AGGREGATE(15,6,ROW(INDIRECT("1:"&amp;LEN(G531&amp;"")))/(MID(G531&amp;"",ROW(INDIRECT("1:"&amp;LEN(G531&amp;""))),1)&lt;&gt;"0"),1),999)
),
IFERROR(VALUE(G531),G531))</f>
        <v>7891045008914</v>
      </c>
      <c r="N531" t="str">
        <f>TEXT(relatorio[[#This Row],[Data Emissão]],"mmm")</f>
        <v>set</v>
      </c>
      <c r="O531" t="str">
        <f>_xlfn.XLOOKUP(relatorio[[#This Row],[Número]],relatorio_Entrada_NF!A:A,relatorio_Entrada_NF!A:A,"Pendente")</f>
        <v>Pendente</v>
      </c>
      <c r="P531" t="str">
        <f>_xlfn.XLOOKUP(relatorio[[#This Row],[Nome PJ Emitente]],Material!A:A,Material!B:B,"Medicamento")</f>
        <v>Medicamento</v>
      </c>
      <c r="Q531">
        <f ca="1">IF(relatorio[[#This Row],[Natureza]]="Medicamento",_xlfn.XLOOKUP(relatorio[[#This Row],[EAN]],CadastroProd!U:U,CadastroProd!A:A," "),_xlfn.XLOOKUP(relatorio[[#This Row],['[Item'] Código]],CadastroProd!X:X,CadastroProd!A:A," "))</f>
        <v>2546</v>
      </c>
      <c r="R531">
        <f>IF(O531="Pendente",_xlfn.XLOOKUP(relatorio[[#This Row],[Número]],Relatório_CTE!A:A,Relatório_CTE!B:B,"Sem CTE")," ")</f>
        <v>129783</v>
      </c>
      <c r="S531" s="1">
        <f>IF(relatorio[[#This Row],[NFs Entrada - Winthor]]="Pendente",_xlfn.XLOOKUP(relatorio[[#This Row],[Número]],Relatório_CTE!A:A,Relatório_CTE!H:H,"Sem CTE")," ")</f>
        <v>45913</v>
      </c>
      <c r="T531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45921</v>
      </c>
      <c r="U531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45922</v>
      </c>
    </row>
    <row r="532" spans="1:21" x14ac:dyDescent="0.25">
      <c r="A532" t="s">
        <v>17</v>
      </c>
      <c r="B532" t="s">
        <v>46</v>
      </c>
      <c r="C532" t="s">
        <v>253</v>
      </c>
      <c r="D532">
        <v>398237</v>
      </c>
      <c r="E532" s="1">
        <v>45911</v>
      </c>
      <c r="F532">
        <v>180</v>
      </c>
      <c r="G532" s="4" t="s">
        <v>634</v>
      </c>
      <c r="H532" t="s">
        <v>635</v>
      </c>
      <c r="I532" t="s">
        <v>636</v>
      </c>
      <c r="J532" s="1">
        <v>46630</v>
      </c>
      <c r="K532">
        <v>3</v>
      </c>
      <c r="L532" t="str">
        <f>_xlfn.XLOOKUP(relatorio[[#This Row],[Nome PJ Emitente]],De_Para!A:A,De_Para!C:C)</f>
        <v>Pfizer</v>
      </c>
      <c r="M532" s="5" cm="1">
        <f t="array" aca="1" ref="M532" ca="1">IF(LEFT(G532&amp;"",1)="0",
IFERROR(
VALUE(MID(G532&amp;"",_xlfn.AGGREGATE(15,6,ROW(INDIRECT("1:"&amp;LEN(G532&amp;"")))/(MID(G532&amp;"",ROW(INDIRECT("1:"&amp;LEN(G532&amp;""))),1)&lt;&gt;"0"),1),999)),
MID(G532&amp;"",_xlfn.AGGREGATE(15,6,ROW(INDIRECT("1:"&amp;LEN(G532&amp;"")))/(MID(G532&amp;"",ROW(INDIRECT("1:"&amp;LEN(G532&amp;""))),1)&lt;&gt;"0"),1),999)
),
IFERROR(VALUE(G532),G532))</f>
        <v>7891268118100</v>
      </c>
      <c r="N532" t="str">
        <f>TEXT(relatorio[[#This Row],[Data Emissão]],"mmm")</f>
        <v>set</v>
      </c>
      <c r="O532">
        <f>_xlfn.XLOOKUP(relatorio[[#This Row],[Número]],relatorio_Entrada_NF!A:A,relatorio_Entrada_NF!A:A,"Pendente")</f>
        <v>398237</v>
      </c>
      <c r="P532" t="str">
        <f>_xlfn.XLOOKUP(relatorio[[#This Row],[Nome PJ Emitente]],Material!A:A,Material!B:B,"Medicamento")</f>
        <v>Medicamento</v>
      </c>
      <c r="Q532">
        <f ca="1">IF(relatorio[[#This Row],[Natureza]]="Medicamento",_xlfn.XLOOKUP(relatorio[[#This Row],[EAN]],CadastroProd!U:U,CadastroProd!A:A," "),_xlfn.XLOOKUP(relatorio[[#This Row],['[Item'] Código]],CadastroProd!X:X,CadastroProd!A:A," "))</f>
        <v>2632</v>
      </c>
      <c r="R532" t="str">
        <f>IF(O532="Pendente",_xlfn.XLOOKUP(relatorio[[#This Row],[Número]],Relatório_CTE!A:A,Relatório_CTE!B:B,"Sem CTE")," ")</f>
        <v xml:space="preserve"> </v>
      </c>
      <c r="S532" s="1" t="str">
        <f>IF(relatorio[[#This Row],[NFs Entrada - Winthor]]="Pendente",_xlfn.XLOOKUP(relatorio[[#This Row],[Número]],Relatório_CTE!A:A,Relatório_CTE!H:H,"Sem CTE")," ")</f>
        <v xml:space="preserve"> </v>
      </c>
      <c r="T53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3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33" spans="1:21" x14ac:dyDescent="0.25">
      <c r="A533" t="s">
        <v>17</v>
      </c>
      <c r="B533" t="s">
        <v>46</v>
      </c>
      <c r="C533" t="s">
        <v>36</v>
      </c>
      <c r="D533">
        <v>49879</v>
      </c>
      <c r="E533" s="1">
        <v>45911</v>
      </c>
      <c r="F533">
        <v>519680.96</v>
      </c>
      <c r="G533" s="4" t="s">
        <v>637</v>
      </c>
      <c r="H533" t="s">
        <v>638</v>
      </c>
      <c r="I533" t="s">
        <v>639</v>
      </c>
      <c r="J533" s="1">
        <v>46630</v>
      </c>
      <c r="K533">
        <v>12</v>
      </c>
      <c r="L533" t="str">
        <f>_xlfn.XLOOKUP(relatorio[[#This Row],[Nome PJ Emitente]],De_Para!A:A,De_Para!C:C)</f>
        <v>Novartis</v>
      </c>
      <c r="M533" s="5" cm="1">
        <f t="array" aca="1" ref="M533" ca="1">IF(LEFT(G533&amp;"",1)="0",
IFERROR(
VALUE(MID(G533&amp;"",_xlfn.AGGREGATE(15,6,ROW(INDIRECT("1:"&amp;LEN(G533&amp;"")))/(MID(G533&amp;"",ROW(INDIRECT("1:"&amp;LEN(G533&amp;""))),1)&lt;&gt;"0"),1),999)),
MID(G533&amp;"",_xlfn.AGGREGATE(15,6,ROW(INDIRECT("1:"&amp;LEN(G533&amp;"")))/(MID(G533&amp;"",ROW(INDIRECT("1:"&amp;LEN(G533&amp;""))),1)&lt;&gt;"0"),1),999)
),
IFERROR(VALUE(G533),G533))</f>
        <v>7896261020535</v>
      </c>
      <c r="N533" t="str">
        <f>TEXT(relatorio[[#This Row],[Data Emissão]],"mmm")</f>
        <v>set</v>
      </c>
      <c r="O533">
        <f>_xlfn.XLOOKUP(relatorio[[#This Row],[Número]],relatorio_Entrada_NF!A:A,relatorio_Entrada_NF!A:A,"Pendente")</f>
        <v>49879</v>
      </c>
      <c r="P533" t="str">
        <f>_xlfn.XLOOKUP(relatorio[[#This Row],[Nome PJ Emitente]],Material!A:A,Material!B:B,"Medicamento")</f>
        <v>Medicamento</v>
      </c>
      <c r="Q533">
        <f ca="1">IF(relatorio[[#This Row],[Natureza]]="Medicamento",_xlfn.XLOOKUP(relatorio[[#This Row],[EAN]],CadastroProd!U:U,CadastroProd!A:A," "),_xlfn.XLOOKUP(relatorio[[#This Row],['[Item'] Código]],CadastroProd!X:X,CadastroProd!A:A," "))</f>
        <v>3597</v>
      </c>
      <c r="R533" t="str">
        <f>IF(O533="Pendente",_xlfn.XLOOKUP(relatorio[[#This Row],[Número]],Relatório_CTE!A:A,Relatório_CTE!B:B,"Sem CTE")," ")</f>
        <v xml:space="preserve"> </v>
      </c>
      <c r="S533" s="1" t="str">
        <f>IF(relatorio[[#This Row],[NFs Entrada - Winthor]]="Pendente",_xlfn.XLOOKUP(relatorio[[#This Row],[Número]],Relatório_CTE!A:A,Relatório_CTE!H:H,"Sem CTE")," ")</f>
        <v xml:space="preserve"> </v>
      </c>
      <c r="T53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3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34" spans="1:21" x14ac:dyDescent="0.25">
      <c r="A534" t="s">
        <v>17</v>
      </c>
      <c r="B534" t="s">
        <v>97</v>
      </c>
      <c r="C534" t="s">
        <v>214</v>
      </c>
      <c r="D534">
        <v>446598</v>
      </c>
      <c r="E534" s="1">
        <v>45911</v>
      </c>
      <c r="F534">
        <v>949389.59</v>
      </c>
      <c r="G534" s="4" t="s">
        <v>461</v>
      </c>
      <c r="H534" t="s">
        <v>462</v>
      </c>
      <c r="I534" t="s">
        <v>463</v>
      </c>
      <c r="J534" s="1">
        <v>46538</v>
      </c>
      <c r="K534">
        <v>75</v>
      </c>
      <c r="L534" t="str">
        <f>_xlfn.XLOOKUP(relatorio[[#This Row],[Nome PJ Emitente]],De_Para!A:A,De_Para!C:C)</f>
        <v>Eli Lilly</v>
      </c>
      <c r="M534" s="5" cm="1">
        <f t="array" aca="1" ref="M534" ca="1">IF(LEFT(G534&amp;"",1)="0",
IFERROR(
VALUE(MID(G534&amp;"",_xlfn.AGGREGATE(15,6,ROW(INDIRECT("1:"&amp;LEN(G534&amp;"")))/(MID(G534&amp;"",ROW(INDIRECT("1:"&amp;LEN(G534&amp;""))),1)&lt;&gt;"0"),1),999)),
MID(G534&amp;"",_xlfn.AGGREGATE(15,6,ROW(INDIRECT("1:"&amp;LEN(G534&amp;"")))/(MID(G534&amp;"",ROW(INDIRECT("1:"&amp;LEN(G534&amp;""))),1)&lt;&gt;"0"),1),999)
),
IFERROR(VALUE(G534),G534))</f>
        <v>7896382708497</v>
      </c>
      <c r="N534" t="str">
        <f>TEXT(relatorio[[#This Row],[Data Emissão]],"mmm")</f>
        <v>set</v>
      </c>
      <c r="O534">
        <f>_xlfn.XLOOKUP(relatorio[[#This Row],[Número]],relatorio_Entrada_NF!A:A,relatorio_Entrada_NF!A:A,"Pendente")</f>
        <v>446598</v>
      </c>
      <c r="P534" t="str">
        <f>_xlfn.XLOOKUP(relatorio[[#This Row],[Nome PJ Emitente]],Material!A:A,Material!B:B,"Medicamento")</f>
        <v>Medicamento</v>
      </c>
      <c r="Q534">
        <f ca="1">IF(relatorio[[#This Row],[Natureza]]="Medicamento",_xlfn.XLOOKUP(relatorio[[#This Row],[EAN]],CadastroProd!U:U,CadastroProd!A:A," "),_xlfn.XLOOKUP(relatorio[[#This Row],['[Item'] Código]],CadastroProd!X:X,CadastroProd!A:A," "))</f>
        <v>2890</v>
      </c>
      <c r="R534" t="str">
        <f>IF(O534="Pendente",_xlfn.XLOOKUP(relatorio[[#This Row],[Número]],Relatório_CTE!A:A,Relatório_CTE!B:B,"Sem CTE")," ")</f>
        <v xml:space="preserve"> </v>
      </c>
      <c r="S534" s="1" t="str">
        <f>IF(relatorio[[#This Row],[NFs Entrada - Winthor]]="Pendente",_xlfn.XLOOKUP(relatorio[[#This Row],[Número]],Relatório_CTE!A:A,Relatório_CTE!H:H,"Sem CTE")," ")</f>
        <v xml:space="preserve"> </v>
      </c>
      <c r="T53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3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35" spans="1:21" x14ac:dyDescent="0.25">
      <c r="A535" t="s">
        <v>11</v>
      </c>
      <c r="B535" t="s">
        <v>18</v>
      </c>
      <c r="C535" t="s">
        <v>131</v>
      </c>
      <c r="D535">
        <v>15545</v>
      </c>
      <c r="E535" s="1">
        <v>45910</v>
      </c>
      <c r="F535">
        <v>84132.43</v>
      </c>
      <c r="G535" s="4" t="s">
        <v>640</v>
      </c>
      <c r="H535" t="s">
        <v>641</v>
      </c>
      <c r="I535" t="s">
        <v>642</v>
      </c>
      <c r="J535" s="1">
        <v>46538</v>
      </c>
      <c r="K535">
        <v>10</v>
      </c>
      <c r="L535" t="str">
        <f>_xlfn.XLOOKUP(relatorio[[#This Row],[Nome PJ Emitente]],De_Para!A:A,De_Para!C:C)</f>
        <v>Sanofi</v>
      </c>
      <c r="M535" s="5" cm="1">
        <f t="array" aca="1" ref="M535" ca="1">IF(LEFT(G535&amp;"",1)="0",
IFERROR(
VALUE(MID(G535&amp;"",_xlfn.AGGREGATE(15,6,ROW(INDIRECT("1:"&amp;LEN(G535&amp;"")))/(MID(G535&amp;"",ROW(INDIRECT("1:"&amp;LEN(G535&amp;""))),1)&lt;&gt;"0"),1),999)),
MID(G535&amp;"",_xlfn.AGGREGATE(15,6,ROW(INDIRECT("1:"&amp;LEN(G535&amp;"")))/(MID(G535&amp;"",ROW(INDIRECT("1:"&amp;LEN(G535&amp;""))),1)&lt;&gt;"0"),1),999)
),
IFERROR(VALUE(G535),G535))</f>
        <v>7891058005801</v>
      </c>
      <c r="N535" t="str">
        <f>TEXT(relatorio[[#This Row],[Data Emissão]],"mmm")</f>
        <v>set</v>
      </c>
      <c r="O535">
        <f>_xlfn.XLOOKUP(relatorio[[#This Row],[Número]],relatorio_Entrada_NF!A:A,relatorio_Entrada_NF!A:A,"Pendente")</f>
        <v>15545</v>
      </c>
      <c r="P535" t="str">
        <f>_xlfn.XLOOKUP(relatorio[[#This Row],[Nome PJ Emitente]],Material!A:A,Material!B:B,"Medicamento")</f>
        <v>Medicamento</v>
      </c>
      <c r="Q535">
        <f ca="1">IF(relatorio[[#This Row],[Natureza]]="Medicamento",_xlfn.XLOOKUP(relatorio[[#This Row],[EAN]],CadastroProd!U:U,CadastroProd!A:A," "),_xlfn.XLOOKUP(relatorio[[#This Row],['[Item'] Código]],CadastroProd!X:X,CadastroProd!A:A," "))</f>
        <v>3680</v>
      </c>
      <c r="R535" t="str">
        <f>IF(O535="Pendente",_xlfn.XLOOKUP(relatorio[[#This Row],[Número]],Relatório_CTE!A:A,Relatório_CTE!B:B,"Sem CTE")," ")</f>
        <v xml:space="preserve"> </v>
      </c>
      <c r="S535" s="1" t="str">
        <f>IF(relatorio[[#This Row],[NFs Entrada - Winthor]]="Pendente",_xlfn.XLOOKUP(relatorio[[#This Row],[Número]],Relatório_CTE!A:A,Relatório_CTE!H:H,"Sem CTE")," ")</f>
        <v xml:space="preserve"> </v>
      </c>
      <c r="T53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3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36" spans="1:21" x14ac:dyDescent="0.25">
      <c r="A536" t="s">
        <v>11</v>
      </c>
      <c r="B536" t="s">
        <v>18</v>
      </c>
      <c r="C536" t="s">
        <v>62</v>
      </c>
      <c r="D536">
        <v>8177</v>
      </c>
      <c r="E536" s="1">
        <v>45910</v>
      </c>
      <c r="F536">
        <v>122360</v>
      </c>
      <c r="G536" s="4" t="s">
        <v>311</v>
      </c>
      <c r="H536" t="s">
        <v>312</v>
      </c>
      <c r="I536" t="s">
        <v>313</v>
      </c>
      <c r="J536" s="1">
        <v>47057</v>
      </c>
      <c r="K536">
        <v>70</v>
      </c>
      <c r="L536" t="str">
        <f>_xlfn.XLOOKUP(relatorio[[#This Row],[Nome PJ Emitente]],De_Para!A:A,De_Para!C:C)</f>
        <v>Celltrion</v>
      </c>
      <c r="M536" s="5" cm="1">
        <f t="array" aca="1" ref="M536" ca="1">IF(LEFT(G536&amp;"",1)="0",
IFERROR(
VALUE(MID(G536&amp;"",_xlfn.AGGREGATE(15,6,ROW(INDIRECT("1:"&amp;LEN(G536&amp;"")))/(MID(G536&amp;"",ROW(INDIRECT("1:"&amp;LEN(G536&amp;""))),1)&lt;&gt;"0"),1),999)),
MID(G536&amp;"",_xlfn.AGGREGATE(15,6,ROW(INDIRECT("1:"&amp;LEN(G536&amp;"")))/(MID(G536&amp;"",ROW(INDIRECT("1:"&amp;LEN(G536&amp;""))),1)&lt;&gt;"0"),1),999)
),
IFERROR(VALUE(G536),G536))</f>
        <v>7898576550356</v>
      </c>
      <c r="N536" t="str">
        <f>TEXT(relatorio[[#This Row],[Data Emissão]],"mmm")</f>
        <v>set</v>
      </c>
      <c r="O536">
        <f>_xlfn.XLOOKUP(relatorio[[#This Row],[Número]],relatorio_Entrada_NF!A:A,relatorio_Entrada_NF!A:A,"Pendente")</f>
        <v>8177</v>
      </c>
      <c r="P536" t="str">
        <f>_xlfn.XLOOKUP(relatorio[[#This Row],[Nome PJ Emitente]],Material!A:A,Material!B:B,"Medicamento")</f>
        <v>Medicamento</v>
      </c>
      <c r="Q536">
        <f ca="1">IF(relatorio[[#This Row],[Natureza]]="Medicamento",_xlfn.XLOOKUP(relatorio[[#This Row],[EAN]],CadastroProd!U:U,CadastroProd!A:A," "),_xlfn.XLOOKUP(relatorio[[#This Row],['[Item'] Código]],CadastroProd!X:X,CadastroProd!A:A," "))</f>
        <v>3301</v>
      </c>
      <c r="R536" t="str">
        <f>IF(O536="Pendente",_xlfn.XLOOKUP(relatorio[[#This Row],[Número]],Relatório_CTE!A:A,Relatório_CTE!B:B,"Sem CTE")," ")</f>
        <v xml:space="preserve"> </v>
      </c>
      <c r="S536" s="1" t="str">
        <f>IF(relatorio[[#This Row],[NFs Entrada - Winthor]]="Pendente",_xlfn.XLOOKUP(relatorio[[#This Row],[Número]],Relatório_CTE!A:A,Relatório_CTE!H:H,"Sem CTE")," ")</f>
        <v xml:space="preserve"> </v>
      </c>
      <c r="T53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3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37" spans="1:21" x14ac:dyDescent="0.25">
      <c r="A537" t="s">
        <v>11</v>
      </c>
      <c r="B537" t="s">
        <v>18</v>
      </c>
      <c r="C537" t="s">
        <v>62</v>
      </c>
      <c r="D537">
        <v>8177</v>
      </c>
      <c r="E537" s="1">
        <v>45910</v>
      </c>
      <c r="F537">
        <v>122360</v>
      </c>
      <c r="G537" s="4" t="s">
        <v>643</v>
      </c>
      <c r="H537" t="s">
        <v>644</v>
      </c>
      <c r="I537" t="s">
        <v>645</v>
      </c>
      <c r="J537" s="1">
        <v>47057</v>
      </c>
      <c r="K537">
        <v>70</v>
      </c>
      <c r="L537" t="str">
        <f>_xlfn.XLOOKUP(relatorio[[#This Row],[Nome PJ Emitente]],De_Para!A:A,De_Para!C:C)</f>
        <v>Celltrion</v>
      </c>
      <c r="M537" s="5" cm="1">
        <f t="array" aca="1" ref="M537" ca="1">IF(LEFT(G537&amp;"",1)="0",
IFERROR(
VALUE(MID(G537&amp;"",_xlfn.AGGREGATE(15,6,ROW(INDIRECT("1:"&amp;LEN(G537&amp;"")))/(MID(G537&amp;"",ROW(INDIRECT("1:"&amp;LEN(G537&amp;""))),1)&lt;&gt;"0"),1),999)),
MID(G537&amp;"",_xlfn.AGGREGATE(15,6,ROW(INDIRECT("1:"&amp;LEN(G537&amp;"")))/(MID(G537&amp;"",ROW(INDIRECT("1:"&amp;LEN(G537&amp;""))),1)&lt;&gt;"0"),1),999)
),
IFERROR(VALUE(G537),G537))</f>
        <v>7898576550363</v>
      </c>
      <c r="N537" t="str">
        <f>TEXT(relatorio[[#This Row],[Data Emissão]],"mmm")</f>
        <v>set</v>
      </c>
      <c r="O537">
        <f>_xlfn.XLOOKUP(relatorio[[#This Row],[Número]],relatorio_Entrada_NF!A:A,relatorio_Entrada_NF!A:A,"Pendente")</f>
        <v>8177</v>
      </c>
      <c r="P537" t="str">
        <f>_xlfn.XLOOKUP(relatorio[[#This Row],[Nome PJ Emitente]],Material!A:A,Material!B:B,"Medicamento")</f>
        <v>Medicamento</v>
      </c>
      <c r="Q537">
        <f ca="1">IF(relatorio[[#This Row],[Natureza]]="Medicamento",_xlfn.XLOOKUP(relatorio[[#This Row],[EAN]],CadastroProd!U:U,CadastroProd!A:A," "),_xlfn.XLOOKUP(relatorio[[#This Row],['[Item'] Código]],CadastroProd!X:X,CadastroProd!A:A," "))</f>
        <v>3300</v>
      </c>
      <c r="R537" t="str">
        <f>IF(O537="Pendente",_xlfn.XLOOKUP(relatorio[[#This Row],[Número]],Relatório_CTE!A:A,Relatório_CTE!B:B,"Sem CTE")," ")</f>
        <v xml:space="preserve"> </v>
      </c>
      <c r="S537" s="1" t="str">
        <f>IF(relatorio[[#This Row],[NFs Entrada - Winthor]]="Pendente",_xlfn.XLOOKUP(relatorio[[#This Row],[Número]],Relatório_CTE!A:A,Relatório_CTE!H:H,"Sem CTE")," ")</f>
        <v xml:space="preserve"> </v>
      </c>
      <c r="T53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3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38" spans="1:21" x14ac:dyDescent="0.25">
      <c r="A538" t="s">
        <v>11</v>
      </c>
      <c r="B538" t="s">
        <v>18</v>
      </c>
      <c r="C538" t="s">
        <v>32</v>
      </c>
      <c r="D538">
        <v>55814</v>
      </c>
      <c r="E538" s="1">
        <v>45910</v>
      </c>
      <c r="F538">
        <v>42040.83</v>
      </c>
      <c r="G538" s="4" t="s">
        <v>646</v>
      </c>
      <c r="H538" t="s">
        <v>647</v>
      </c>
      <c r="I538" t="s">
        <v>648</v>
      </c>
      <c r="J538" s="1">
        <v>46904</v>
      </c>
      <c r="K538">
        <v>4</v>
      </c>
      <c r="L538" t="str">
        <f>_xlfn.XLOOKUP(relatorio[[#This Row],[Nome PJ Emitente]],De_Para!A:A,De_Para!C:C)</f>
        <v>Astellas</v>
      </c>
      <c r="M538" s="5" cm="1">
        <f t="array" aca="1" ref="M538" ca="1">IF(LEFT(G538&amp;"",1)="0",
IFERROR(
VALUE(MID(G538&amp;"",_xlfn.AGGREGATE(15,6,ROW(INDIRECT("1:"&amp;LEN(G538&amp;"")))/(MID(G538&amp;"",ROW(INDIRECT("1:"&amp;LEN(G538&amp;""))),1)&lt;&gt;"0"),1),999)),
MID(G538&amp;"",_xlfn.AGGREGATE(15,6,ROW(INDIRECT("1:"&amp;LEN(G538&amp;"")))/(MID(G538&amp;"",ROW(INDIRECT("1:"&amp;LEN(G538&amp;""))),1)&lt;&gt;"0"),1),999)
),
IFERROR(VALUE(G538),G538))</f>
        <v>7899337001087</v>
      </c>
      <c r="N538" t="str">
        <f>TEXT(relatorio[[#This Row],[Data Emissão]],"mmm")</f>
        <v>set</v>
      </c>
      <c r="O538">
        <f>_xlfn.XLOOKUP(relatorio[[#This Row],[Número]],relatorio_Entrada_NF!A:A,relatorio_Entrada_NF!A:A,"Pendente")</f>
        <v>55814</v>
      </c>
      <c r="P538" t="str">
        <f>_xlfn.XLOOKUP(relatorio[[#This Row],[Nome PJ Emitente]],Material!A:A,Material!B:B,"Medicamento")</f>
        <v>Medicamento</v>
      </c>
      <c r="Q538">
        <f ca="1">IF(relatorio[[#This Row],[Natureza]]="Medicamento",_xlfn.XLOOKUP(relatorio[[#This Row],[EAN]],CadastroProd!U:U,CadastroProd!A:A," "),_xlfn.XLOOKUP(relatorio[[#This Row],['[Item'] Código]],CadastroProd!X:X,CadastroProd!A:A," "))</f>
        <v>3093</v>
      </c>
      <c r="R538" t="str">
        <f>IF(O538="Pendente",_xlfn.XLOOKUP(relatorio[[#This Row],[Número]],Relatório_CTE!A:A,Relatório_CTE!B:B,"Sem CTE")," ")</f>
        <v xml:space="preserve"> </v>
      </c>
      <c r="S538" s="1" t="str">
        <f>IF(relatorio[[#This Row],[NFs Entrada - Winthor]]="Pendente",_xlfn.XLOOKUP(relatorio[[#This Row],[Número]],Relatório_CTE!A:A,Relatório_CTE!H:H,"Sem CTE")," ")</f>
        <v xml:space="preserve"> </v>
      </c>
      <c r="T53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3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39" spans="1:21" x14ac:dyDescent="0.25">
      <c r="A539" t="s">
        <v>11</v>
      </c>
      <c r="B539" t="s">
        <v>18</v>
      </c>
      <c r="C539" t="s">
        <v>32</v>
      </c>
      <c r="D539">
        <v>55815</v>
      </c>
      <c r="E539" s="1">
        <v>45910</v>
      </c>
      <c r="F539">
        <v>269211.42</v>
      </c>
      <c r="G539" s="4" t="s">
        <v>646</v>
      </c>
      <c r="H539" t="s">
        <v>647</v>
      </c>
      <c r="I539" t="s">
        <v>648</v>
      </c>
      <c r="J539" s="1">
        <v>46904</v>
      </c>
      <c r="K539">
        <v>26</v>
      </c>
      <c r="L539" t="str">
        <f>_xlfn.XLOOKUP(relatorio[[#This Row],[Nome PJ Emitente]],De_Para!A:A,De_Para!C:C)</f>
        <v>Astellas</v>
      </c>
      <c r="M539" s="5" cm="1">
        <f t="array" aca="1" ref="M539" ca="1">IF(LEFT(G539&amp;"",1)="0",
IFERROR(
VALUE(MID(G539&amp;"",_xlfn.AGGREGATE(15,6,ROW(INDIRECT("1:"&amp;LEN(G539&amp;"")))/(MID(G539&amp;"",ROW(INDIRECT("1:"&amp;LEN(G539&amp;""))),1)&lt;&gt;"0"),1),999)),
MID(G539&amp;"",_xlfn.AGGREGATE(15,6,ROW(INDIRECT("1:"&amp;LEN(G539&amp;"")))/(MID(G539&amp;"",ROW(INDIRECT("1:"&amp;LEN(G539&amp;""))),1)&lt;&gt;"0"),1),999)
),
IFERROR(VALUE(G539),G539))</f>
        <v>7899337001087</v>
      </c>
      <c r="N539" t="str">
        <f>TEXT(relatorio[[#This Row],[Data Emissão]],"mmm")</f>
        <v>set</v>
      </c>
      <c r="O539">
        <f>_xlfn.XLOOKUP(relatorio[[#This Row],[Número]],relatorio_Entrada_NF!A:A,relatorio_Entrada_NF!A:A,"Pendente")</f>
        <v>55815</v>
      </c>
      <c r="P539" t="str">
        <f>_xlfn.XLOOKUP(relatorio[[#This Row],[Nome PJ Emitente]],Material!A:A,Material!B:B,"Medicamento")</f>
        <v>Medicamento</v>
      </c>
      <c r="Q539">
        <f ca="1">IF(relatorio[[#This Row],[Natureza]]="Medicamento",_xlfn.XLOOKUP(relatorio[[#This Row],[EAN]],CadastroProd!U:U,CadastroProd!A:A," "),_xlfn.XLOOKUP(relatorio[[#This Row],['[Item'] Código]],CadastroProd!X:X,CadastroProd!A:A," "))</f>
        <v>3093</v>
      </c>
      <c r="R539" t="str">
        <f>IF(O539="Pendente",_xlfn.XLOOKUP(relatorio[[#This Row],[Número]],Relatório_CTE!A:A,Relatório_CTE!B:B,"Sem CTE")," ")</f>
        <v xml:space="preserve"> </v>
      </c>
      <c r="S539" s="1" t="str">
        <f>IF(relatorio[[#This Row],[NFs Entrada - Winthor]]="Pendente",_xlfn.XLOOKUP(relatorio[[#This Row],[Número]],Relatório_CTE!A:A,Relatório_CTE!H:H,"Sem CTE")," ")</f>
        <v xml:space="preserve"> </v>
      </c>
      <c r="T53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3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40" spans="1:21" x14ac:dyDescent="0.25">
      <c r="A540" t="s">
        <v>17</v>
      </c>
      <c r="B540" t="s">
        <v>18</v>
      </c>
      <c r="C540" t="s">
        <v>13</v>
      </c>
      <c r="D540">
        <v>503075</v>
      </c>
      <c r="E540" s="1">
        <v>45910</v>
      </c>
      <c r="F540">
        <v>8412.32</v>
      </c>
      <c r="G540" s="4" t="s">
        <v>162</v>
      </c>
      <c r="H540" t="s">
        <v>163</v>
      </c>
      <c r="I540" t="s">
        <v>164</v>
      </c>
      <c r="J540" s="1">
        <v>46474</v>
      </c>
      <c r="K540">
        <v>4</v>
      </c>
      <c r="L540" t="str">
        <f>_xlfn.XLOOKUP(relatorio[[#This Row],[Nome PJ Emitente]],De_Para!A:A,De_Para!C:C)</f>
        <v>3M</v>
      </c>
      <c r="M540" s="5" cm="1">
        <f t="array" aca="1" ref="M540" ca="1">IF(LEFT(G540&amp;"",1)="0",
IFERROR(
VALUE(MID(G540&amp;"",_xlfn.AGGREGATE(15,6,ROW(INDIRECT("1:"&amp;LEN(G540&amp;"")))/(MID(G540&amp;"",ROW(INDIRECT("1:"&amp;LEN(G540&amp;""))),1)&lt;&gt;"0"),1),999)),
MID(G540&amp;"",_xlfn.AGGREGATE(15,6,ROW(INDIRECT("1:"&amp;LEN(G540&amp;"")))/(MID(G540&amp;"",ROW(INDIRECT("1:"&amp;LEN(G540&amp;""))),1)&lt;&gt;"0"),1),999)
),
IFERROR(VALUE(G540),G540))</f>
        <v>50707387802252</v>
      </c>
      <c r="N540" t="str">
        <f>TEXT(relatorio[[#This Row],[Data Emissão]],"mmm")</f>
        <v>set</v>
      </c>
      <c r="O540">
        <f>_xlfn.XLOOKUP(relatorio[[#This Row],[Número]],relatorio_Entrada_NF!A:A,relatorio_Entrada_NF!A:A,"Pendente")</f>
        <v>503075</v>
      </c>
      <c r="P540" t="str">
        <f>_xlfn.XLOOKUP(relatorio[[#This Row],[Nome PJ Emitente]],Material!A:A,Material!B:B,"Medicamento")</f>
        <v>Material</v>
      </c>
      <c r="Q540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540" t="str">
        <f>IF(O540="Pendente",_xlfn.XLOOKUP(relatorio[[#This Row],[Número]],Relatório_CTE!A:A,Relatório_CTE!B:B,"Sem CTE")," ")</f>
        <v xml:space="preserve"> </v>
      </c>
      <c r="S540" s="1" t="str">
        <f>IF(relatorio[[#This Row],[NFs Entrada - Winthor]]="Pendente",_xlfn.XLOOKUP(relatorio[[#This Row],[Número]],Relatório_CTE!A:A,Relatório_CTE!H:H,"Sem CTE")," ")</f>
        <v xml:space="preserve"> </v>
      </c>
      <c r="T54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4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41" spans="1:21" x14ac:dyDescent="0.25">
      <c r="A541" t="s">
        <v>17</v>
      </c>
      <c r="B541" t="s">
        <v>18</v>
      </c>
      <c r="C541" t="s">
        <v>13</v>
      </c>
      <c r="D541">
        <v>503075</v>
      </c>
      <c r="E541" s="1">
        <v>45910</v>
      </c>
      <c r="F541">
        <v>8412.32</v>
      </c>
      <c r="G541" s="4" t="s">
        <v>428</v>
      </c>
      <c r="H541" t="s">
        <v>429</v>
      </c>
      <c r="I541" t="s">
        <v>430</v>
      </c>
      <c r="J541" s="1">
        <v>46488</v>
      </c>
      <c r="K541">
        <v>4</v>
      </c>
      <c r="L541" t="str">
        <f>_xlfn.XLOOKUP(relatorio[[#This Row],[Nome PJ Emitente]],De_Para!A:A,De_Para!C:C)</f>
        <v>3M</v>
      </c>
      <c r="M541" s="5" cm="1">
        <f t="array" aca="1" ref="M541" ca="1">IF(LEFT(G541&amp;"",1)="0",
IFERROR(
VALUE(MID(G541&amp;"",_xlfn.AGGREGATE(15,6,ROW(INDIRECT("1:"&amp;LEN(G541&amp;"")))/(MID(G541&amp;"",ROW(INDIRECT("1:"&amp;LEN(G541&amp;""))),1)&lt;&gt;"0"),1),999)),
MID(G541&amp;"",_xlfn.AGGREGATE(15,6,ROW(INDIRECT("1:"&amp;LEN(G541&amp;"")))/(MID(G541&amp;"",ROW(INDIRECT("1:"&amp;LEN(G541&amp;""))),1)&lt;&gt;"0"),1),999)
),
IFERROR(VALUE(G541),G541))</f>
        <v>30707387802241</v>
      </c>
      <c r="N541" t="str">
        <f>TEXT(relatorio[[#This Row],[Data Emissão]],"mmm")</f>
        <v>set</v>
      </c>
      <c r="O541">
        <f>_xlfn.XLOOKUP(relatorio[[#This Row],[Número]],relatorio_Entrada_NF!A:A,relatorio_Entrada_NF!A:A,"Pendente")</f>
        <v>503075</v>
      </c>
      <c r="P541" t="str">
        <f>_xlfn.XLOOKUP(relatorio[[#This Row],[Nome PJ Emitente]],Material!A:A,Material!B:B,"Medicamento")</f>
        <v>Material</v>
      </c>
      <c r="Q541">
        <f>IF(relatorio[[#This Row],[Natureza]]="Medicamento",_xlfn.XLOOKUP(relatorio[[#This Row],[EAN]],CadastroProd!U:U,CadastroProd!A:A," "),_xlfn.XLOOKUP(relatorio[[#This Row],['[Item'] Código]],CadastroProd!X:X,CadastroProd!A:A," "))</f>
        <v>3551</v>
      </c>
      <c r="R541" t="str">
        <f>IF(O541="Pendente",_xlfn.XLOOKUP(relatorio[[#This Row],[Número]],Relatório_CTE!A:A,Relatório_CTE!B:B,"Sem CTE")," ")</f>
        <v xml:space="preserve"> </v>
      </c>
      <c r="S541" s="1" t="str">
        <f>IF(relatorio[[#This Row],[NFs Entrada - Winthor]]="Pendente",_xlfn.XLOOKUP(relatorio[[#This Row],[Número]],Relatório_CTE!A:A,Relatório_CTE!H:H,"Sem CTE")," ")</f>
        <v xml:space="preserve"> </v>
      </c>
      <c r="T54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4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42" spans="1:21" x14ac:dyDescent="0.25">
      <c r="A542" t="s">
        <v>17</v>
      </c>
      <c r="B542" t="s">
        <v>18</v>
      </c>
      <c r="C542" t="s">
        <v>13</v>
      </c>
      <c r="D542">
        <v>503076</v>
      </c>
      <c r="E542" s="1">
        <v>45910</v>
      </c>
      <c r="F542">
        <v>57897.120000000003</v>
      </c>
      <c r="G542" s="4" t="s">
        <v>162</v>
      </c>
      <c r="H542" t="s">
        <v>163</v>
      </c>
      <c r="I542" t="s">
        <v>164</v>
      </c>
      <c r="J542" s="1">
        <v>46476</v>
      </c>
      <c r="K542">
        <v>48</v>
      </c>
      <c r="L542" t="str">
        <f>_xlfn.XLOOKUP(relatorio[[#This Row],[Nome PJ Emitente]],De_Para!A:A,De_Para!C:C)</f>
        <v>3M</v>
      </c>
      <c r="M542" s="5" cm="1">
        <f t="array" aca="1" ref="M542" ca="1">IF(LEFT(G542&amp;"",1)="0",
IFERROR(
VALUE(MID(G542&amp;"",_xlfn.AGGREGATE(15,6,ROW(INDIRECT("1:"&amp;LEN(G542&amp;"")))/(MID(G542&amp;"",ROW(INDIRECT("1:"&amp;LEN(G542&amp;""))),1)&lt;&gt;"0"),1),999)),
MID(G542&amp;"",_xlfn.AGGREGATE(15,6,ROW(INDIRECT("1:"&amp;LEN(G542&amp;"")))/(MID(G542&amp;"",ROW(INDIRECT("1:"&amp;LEN(G542&amp;""))),1)&lt;&gt;"0"),1),999)
),
IFERROR(VALUE(G542),G542))</f>
        <v>50707387802252</v>
      </c>
      <c r="N542" t="str">
        <f>TEXT(relatorio[[#This Row],[Data Emissão]],"mmm")</f>
        <v>set</v>
      </c>
      <c r="O542">
        <f>_xlfn.XLOOKUP(relatorio[[#This Row],[Número]],relatorio_Entrada_NF!A:A,relatorio_Entrada_NF!A:A,"Pendente")</f>
        <v>503076</v>
      </c>
      <c r="P542" t="str">
        <f>_xlfn.XLOOKUP(relatorio[[#This Row],[Nome PJ Emitente]],Material!A:A,Material!B:B,"Medicamento")</f>
        <v>Material</v>
      </c>
      <c r="Q542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542" t="str">
        <f>IF(O542="Pendente",_xlfn.XLOOKUP(relatorio[[#This Row],[Número]],Relatório_CTE!A:A,Relatório_CTE!B:B,"Sem CTE")," ")</f>
        <v xml:space="preserve"> </v>
      </c>
      <c r="S542" s="1" t="str">
        <f>IF(relatorio[[#This Row],[NFs Entrada - Winthor]]="Pendente",_xlfn.XLOOKUP(relatorio[[#This Row],[Número]],Relatório_CTE!A:A,Relatório_CTE!H:H,"Sem CTE")," ")</f>
        <v xml:space="preserve"> </v>
      </c>
      <c r="T54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4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43" spans="1:21" x14ac:dyDescent="0.25">
      <c r="A543" t="s">
        <v>17</v>
      </c>
      <c r="B543" t="s">
        <v>18</v>
      </c>
      <c r="C543" t="s">
        <v>13</v>
      </c>
      <c r="D543">
        <v>503077</v>
      </c>
      <c r="E543" s="1">
        <v>45910</v>
      </c>
      <c r="F543">
        <v>4824.76</v>
      </c>
      <c r="G543" s="4" t="s">
        <v>162</v>
      </c>
      <c r="H543" t="s">
        <v>163</v>
      </c>
      <c r="I543" t="s">
        <v>164</v>
      </c>
      <c r="J543" s="1">
        <v>46476</v>
      </c>
      <c r="K543">
        <v>4</v>
      </c>
      <c r="L543" t="str">
        <f>_xlfn.XLOOKUP(relatorio[[#This Row],[Nome PJ Emitente]],De_Para!A:A,De_Para!C:C)</f>
        <v>3M</v>
      </c>
      <c r="M543" s="5" cm="1">
        <f t="array" aca="1" ref="M543" ca="1">IF(LEFT(G543&amp;"",1)="0",
IFERROR(
VALUE(MID(G543&amp;"",_xlfn.AGGREGATE(15,6,ROW(INDIRECT("1:"&amp;LEN(G543&amp;"")))/(MID(G543&amp;"",ROW(INDIRECT("1:"&amp;LEN(G543&amp;""))),1)&lt;&gt;"0"),1),999)),
MID(G543&amp;"",_xlfn.AGGREGATE(15,6,ROW(INDIRECT("1:"&amp;LEN(G543&amp;"")))/(MID(G543&amp;"",ROW(INDIRECT("1:"&amp;LEN(G543&amp;""))),1)&lt;&gt;"0"),1),999)
),
IFERROR(VALUE(G543),G543))</f>
        <v>50707387802252</v>
      </c>
      <c r="N543" t="str">
        <f>TEXT(relatorio[[#This Row],[Data Emissão]],"mmm")</f>
        <v>set</v>
      </c>
      <c r="O543">
        <f>_xlfn.XLOOKUP(relatorio[[#This Row],[Número]],relatorio_Entrada_NF!A:A,relatorio_Entrada_NF!A:A,"Pendente")</f>
        <v>503077</v>
      </c>
      <c r="P543" t="str">
        <f>_xlfn.XLOOKUP(relatorio[[#This Row],[Nome PJ Emitente]],Material!A:A,Material!B:B,"Medicamento")</f>
        <v>Material</v>
      </c>
      <c r="Q543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543" t="str">
        <f>IF(O543="Pendente",_xlfn.XLOOKUP(relatorio[[#This Row],[Número]],Relatório_CTE!A:A,Relatório_CTE!B:B,"Sem CTE")," ")</f>
        <v xml:space="preserve"> </v>
      </c>
      <c r="S543" s="1" t="str">
        <f>IF(relatorio[[#This Row],[NFs Entrada - Winthor]]="Pendente",_xlfn.XLOOKUP(relatorio[[#This Row],[Número]],Relatório_CTE!A:A,Relatório_CTE!H:H,"Sem CTE")," ")</f>
        <v xml:space="preserve"> </v>
      </c>
      <c r="T54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4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44" spans="1:21" x14ac:dyDescent="0.25">
      <c r="A544" t="s">
        <v>17</v>
      </c>
      <c r="B544" t="s">
        <v>18</v>
      </c>
      <c r="C544" t="s">
        <v>51</v>
      </c>
      <c r="D544">
        <v>494046</v>
      </c>
      <c r="E544" s="1">
        <v>45910</v>
      </c>
      <c r="F544">
        <v>173021.3</v>
      </c>
      <c r="G544" s="4" t="s">
        <v>202</v>
      </c>
      <c r="H544" t="s">
        <v>203</v>
      </c>
      <c r="I544" t="s">
        <v>204</v>
      </c>
      <c r="J544" s="1">
        <v>46402</v>
      </c>
      <c r="K544">
        <v>320</v>
      </c>
      <c r="L544" t="str">
        <f>_xlfn.XLOOKUP(relatorio[[#This Row],[Nome PJ Emitente]],De_Para!A:A,De_Para!C:C)</f>
        <v>Adium</v>
      </c>
      <c r="M544" s="5" cm="1">
        <f t="array" aca="1" ref="M544" ca="1">IF(LEFT(G544&amp;"",1)="0",
IFERROR(
VALUE(MID(G544&amp;"",_xlfn.AGGREGATE(15,6,ROW(INDIRECT("1:"&amp;LEN(G544&amp;"")))/(MID(G544&amp;"",ROW(INDIRECT("1:"&amp;LEN(G544&amp;""))),1)&lt;&gt;"0"),1),999)),
MID(G544&amp;"",_xlfn.AGGREGATE(15,6,ROW(INDIRECT("1:"&amp;LEN(G544&amp;"")))/(MID(G544&amp;"",ROW(INDIRECT("1:"&amp;LEN(G544&amp;""))),1)&lt;&gt;"0"),1),999)
),
IFERROR(VALUE(G544),G544))</f>
        <v>7892953000496</v>
      </c>
      <c r="N544" t="str">
        <f>TEXT(relatorio[[#This Row],[Data Emissão]],"mmm")</f>
        <v>set</v>
      </c>
      <c r="O544">
        <f>_xlfn.XLOOKUP(relatorio[[#This Row],[Número]],relatorio_Entrada_NF!A:A,relatorio_Entrada_NF!A:A,"Pendente")</f>
        <v>494046</v>
      </c>
      <c r="P544" t="str">
        <f>_xlfn.XLOOKUP(relatorio[[#This Row],[Nome PJ Emitente]],Material!A:A,Material!B:B,"Medicamento")</f>
        <v>Medicamento</v>
      </c>
      <c r="Q544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544" t="str">
        <f>IF(O544="Pendente",_xlfn.XLOOKUP(relatorio[[#This Row],[Número]],Relatório_CTE!A:A,Relatório_CTE!B:B,"Sem CTE")," ")</f>
        <v xml:space="preserve"> </v>
      </c>
      <c r="S544" s="1" t="str">
        <f>IF(relatorio[[#This Row],[NFs Entrada - Winthor]]="Pendente",_xlfn.XLOOKUP(relatorio[[#This Row],[Número]],Relatório_CTE!A:A,Relatório_CTE!H:H,"Sem CTE")," ")</f>
        <v xml:space="preserve"> </v>
      </c>
      <c r="T54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4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45" spans="1:21" x14ac:dyDescent="0.25">
      <c r="A545" t="s">
        <v>11</v>
      </c>
      <c r="B545" t="s">
        <v>12</v>
      </c>
      <c r="C545" t="s">
        <v>62</v>
      </c>
      <c r="D545">
        <v>8176</v>
      </c>
      <c r="E545" s="1">
        <v>45910</v>
      </c>
      <c r="F545">
        <v>263133.5</v>
      </c>
      <c r="G545" s="4" t="s">
        <v>63</v>
      </c>
      <c r="H545" t="s">
        <v>64</v>
      </c>
      <c r="I545" t="s">
        <v>297</v>
      </c>
      <c r="J545" s="1">
        <v>47573</v>
      </c>
      <c r="K545">
        <v>350</v>
      </c>
      <c r="L545" t="str">
        <f>_xlfn.XLOOKUP(relatorio[[#This Row],[Nome PJ Emitente]],De_Para!A:A,De_Para!C:C)</f>
        <v>Celltrion</v>
      </c>
      <c r="M545" s="5" cm="1">
        <f t="array" aca="1" ref="M545" ca="1">IF(LEFT(G545&amp;"",1)="0",
IFERROR(
VALUE(MID(G545&amp;"",_xlfn.AGGREGATE(15,6,ROW(INDIRECT("1:"&amp;LEN(G545&amp;"")))/(MID(G545&amp;"",ROW(INDIRECT("1:"&amp;LEN(G545&amp;""))),1)&lt;&gt;"0"),1),999)),
MID(G545&amp;"",_xlfn.AGGREGATE(15,6,ROW(INDIRECT("1:"&amp;LEN(G545&amp;"")))/(MID(G545&amp;"",ROW(INDIRECT("1:"&amp;LEN(G545&amp;""))),1)&lt;&gt;"0"),1),999)
),
IFERROR(VALUE(G545),G545))</f>
        <v>7898576550028</v>
      </c>
      <c r="N545" t="str">
        <f>TEXT(relatorio[[#This Row],[Data Emissão]],"mmm")</f>
        <v>set</v>
      </c>
      <c r="O545">
        <f>_xlfn.XLOOKUP(relatorio[[#This Row],[Número]],relatorio_Entrada_NF!A:A,relatorio_Entrada_NF!A:A,"Pendente")</f>
        <v>8176</v>
      </c>
      <c r="P545" t="str">
        <f>_xlfn.XLOOKUP(relatorio[[#This Row],[Nome PJ Emitente]],Material!A:A,Material!B:B,"Medicamento")</f>
        <v>Medicamento</v>
      </c>
      <c r="Q545">
        <f ca="1">IF(relatorio[[#This Row],[Natureza]]="Medicamento",_xlfn.XLOOKUP(relatorio[[#This Row],[EAN]],CadastroProd!U:U,CadastroProd!A:A," "),_xlfn.XLOOKUP(relatorio[[#This Row],['[Item'] Código]],CadastroProd!X:X,CadastroProd!A:A," "))</f>
        <v>2415</v>
      </c>
      <c r="R545" t="str">
        <f>IF(O545="Pendente",_xlfn.XLOOKUP(relatorio[[#This Row],[Número]],Relatório_CTE!A:A,Relatório_CTE!B:B,"Sem CTE")," ")</f>
        <v xml:space="preserve"> </v>
      </c>
      <c r="S545" s="1" t="str">
        <f>IF(relatorio[[#This Row],[NFs Entrada - Winthor]]="Pendente",_xlfn.XLOOKUP(relatorio[[#This Row],[Número]],Relatório_CTE!A:A,Relatório_CTE!H:H,"Sem CTE")," ")</f>
        <v xml:space="preserve"> </v>
      </c>
      <c r="T54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4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46" spans="1:21" x14ac:dyDescent="0.25">
      <c r="A546" t="s">
        <v>17</v>
      </c>
      <c r="B546" t="s">
        <v>12</v>
      </c>
      <c r="C546" t="s">
        <v>32</v>
      </c>
      <c r="D546">
        <v>55816</v>
      </c>
      <c r="E546" s="1">
        <v>45910</v>
      </c>
      <c r="F546">
        <v>1270.58</v>
      </c>
      <c r="G546" s="4" t="s">
        <v>649</v>
      </c>
      <c r="H546" t="s">
        <v>650</v>
      </c>
      <c r="I546" t="s">
        <v>651</v>
      </c>
      <c r="J546" s="1">
        <v>46538</v>
      </c>
      <c r="K546">
        <v>12</v>
      </c>
      <c r="L546" t="str">
        <f>_xlfn.XLOOKUP(relatorio[[#This Row],[Nome PJ Emitente]],De_Para!A:A,De_Para!C:C)</f>
        <v>Astellas</v>
      </c>
      <c r="M546" s="5" cm="1">
        <f t="array" aca="1" ref="M546" ca="1">IF(LEFT(G546&amp;"",1)="0",
IFERROR(
VALUE(MID(G546&amp;"",_xlfn.AGGREGATE(15,6,ROW(INDIRECT("1:"&amp;LEN(G546&amp;"")))/(MID(G546&amp;"",ROW(INDIRECT("1:"&amp;LEN(G546&amp;""))),1)&lt;&gt;"0"),1),999)),
MID(G546&amp;"",_xlfn.AGGREGATE(15,6,ROW(INDIRECT("1:"&amp;LEN(G546&amp;"")))/(MID(G546&amp;"",ROW(INDIRECT("1:"&amp;LEN(G546&amp;""))),1)&lt;&gt;"0"),1),999)
),
IFERROR(VALUE(G546),G546))</f>
        <v>7899337000813</v>
      </c>
      <c r="N546" t="str">
        <f>TEXT(relatorio[[#This Row],[Data Emissão]],"mmm")</f>
        <v>set</v>
      </c>
      <c r="O546">
        <f>_xlfn.XLOOKUP(relatorio[[#This Row],[Número]],relatorio_Entrada_NF!A:A,relatorio_Entrada_NF!A:A,"Pendente")</f>
        <v>55816</v>
      </c>
      <c r="P546" t="str">
        <f>_xlfn.XLOOKUP(relatorio[[#This Row],[Nome PJ Emitente]],Material!A:A,Material!B:B,"Medicamento")</f>
        <v>Medicamento</v>
      </c>
      <c r="Q546">
        <f ca="1">IF(relatorio[[#This Row],[Natureza]]="Medicamento",_xlfn.XLOOKUP(relatorio[[#This Row],[EAN]],CadastroProd!U:U,CadastroProd!A:A," "),_xlfn.XLOOKUP(relatorio[[#This Row],['[Item'] Código]],CadastroProd!X:X,CadastroProd!A:A," "))</f>
        <v>973</v>
      </c>
      <c r="R546" t="str">
        <f>IF(O546="Pendente",_xlfn.XLOOKUP(relatorio[[#This Row],[Número]],Relatório_CTE!A:A,Relatório_CTE!B:B,"Sem CTE")," ")</f>
        <v xml:space="preserve"> </v>
      </c>
      <c r="S546" s="1" t="str">
        <f>IF(relatorio[[#This Row],[NFs Entrada - Winthor]]="Pendente",_xlfn.XLOOKUP(relatorio[[#This Row],[Número]],Relatório_CTE!A:A,Relatório_CTE!H:H,"Sem CTE")," ")</f>
        <v xml:space="preserve"> </v>
      </c>
      <c r="T54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4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47" spans="1:21" x14ac:dyDescent="0.25">
      <c r="A547" t="s">
        <v>17</v>
      </c>
      <c r="B547" t="s">
        <v>12</v>
      </c>
      <c r="C547" t="s">
        <v>36</v>
      </c>
      <c r="D547">
        <v>500408</v>
      </c>
      <c r="E547" s="1">
        <v>45910</v>
      </c>
      <c r="F547">
        <v>94622.8</v>
      </c>
      <c r="G547" s="4" t="s">
        <v>652</v>
      </c>
      <c r="H547" t="s">
        <v>653</v>
      </c>
      <c r="I547" t="s">
        <v>42</v>
      </c>
      <c r="J547" s="1">
        <v>46418</v>
      </c>
      <c r="K547">
        <v>6</v>
      </c>
      <c r="L547" t="str">
        <f>_xlfn.XLOOKUP(relatorio[[#This Row],[Nome PJ Emitente]],De_Para!A:A,De_Para!C:C)</f>
        <v>Novartis</v>
      </c>
      <c r="M547" s="5" cm="1">
        <f t="array" aca="1" ref="M547" ca="1">IF(LEFT(G547&amp;"",1)="0",
IFERROR(
VALUE(MID(G547&amp;"",_xlfn.AGGREGATE(15,6,ROW(INDIRECT("1:"&amp;LEN(G547&amp;"")))/(MID(G547&amp;"",ROW(INDIRECT("1:"&amp;LEN(G547&amp;""))),1)&lt;&gt;"0"),1),999)),
MID(G547&amp;"",_xlfn.AGGREGATE(15,6,ROW(INDIRECT("1:"&amp;LEN(G547&amp;"")))/(MID(G547&amp;"",ROW(INDIRECT("1:"&amp;LEN(G547&amp;""))),1)&lt;&gt;"0"),1),999)
),
IFERROR(VALUE(G547),G547))</f>
        <v>7896261020863</v>
      </c>
      <c r="N547" t="str">
        <f>TEXT(relatorio[[#This Row],[Data Emissão]],"mmm")</f>
        <v>set</v>
      </c>
      <c r="O547">
        <f>_xlfn.XLOOKUP(relatorio[[#This Row],[Número]],relatorio_Entrada_NF!A:A,relatorio_Entrada_NF!A:A,"Pendente")</f>
        <v>500408</v>
      </c>
      <c r="P547" t="str">
        <f>_xlfn.XLOOKUP(relatorio[[#This Row],[Nome PJ Emitente]],Material!A:A,Material!B:B,"Medicamento")</f>
        <v>Medicamento</v>
      </c>
      <c r="Q547">
        <f ca="1">IF(relatorio[[#This Row],[Natureza]]="Medicamento",_xlfn.XLOOKUP(relatorio[[#This Row],[EAN]],CadastroProd!U:U,CadastroProd!A:A," "),_xlfn.XLOOKUP(relatorio[[#This Row],['[Item'] Código]],CadastroProd!X:X,CadastroProd!A:A," "))</f>
        <v>1472</v>
      </c>
      <c r="R547" t="str">
        <f>IF(O547="Pendente",_xlfn.XLOOKUP(relatorio[[#This Row],[Número]],Relatório_CTE!A:A,Relatório_CTE!B:B,"Sem CTE")," ")</f>
        <v xml:space="preserve"> </v>
      </c>
      <c r="S547" s="1" t="str">
        <f>IF(relatorio[[#This Row],[NFs Entrada - Winthor]]="Pendente",_xlfn.XLOOKUP(relatorio[[#This Row],[Número]],Relatório_CTE!A:A,Relatório_CTE!H:H,"Sem CTE")," ")</f>
        <v xml:space="preserve"> </v>
      </c>
      <c r="T54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4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48" spans="1:21" x14ac:dyDescent="0.25">
      <c r="A548" t="s">
        <v>11</v>
      </c>
      <c r="B548" t="s">
        <v>12</v>
      </c>
      <c r="C548" t="s">
        <v>654</v>
      </c>
      <c r="D548">
        <v>47099</v>
      </c>
      <c r="E548" s="1">
        <v>45910</v>
      </c>
      <c r="F548">
        <v>188985.57</v>
      </c>
      <c r="G548" s="4" t="s">
        <v>655</v>
      </c>
      <c r="H548" t="s">
        <v>656</v>
      </c>
      <c r="I548" t="s">
        <v>657</v>
      </c>
      <c r="J548" s="1">
        <v>46507</v>
      </c>
      <c r="K548">
        <v>10</v>
      </c>
      <c r="L548" t="str">
        <f>_xlfn.XLOOKUP(relatorio[[#This Row],[Nome PJ Emitente]],De_Para!A:A,De_Para!C:C)</f>
        <v>United</v>
      </c>
      <c r="M548" s="5" cm="1">
        <f t="array" aca="1" ref="M548" ca="1">IF(LEFT(G548&amp;"",1)="0",
IFERROR(
VALUE(MID(G548&amp;"",_xlfn.AGGREGATE(15,6,ROW(INDIRECT("1:"&amp;LEN(G548&amp;"")))/(MID(G548&amp;"",ROW(INDIRECT("1:"&amp;LEN(G548&amp;""))),1)&lt;&gt;"0"),1),999)),
MID(G548&amp;"",_xlfn.AGGREGATE(15,6,ROW(INDIRECT("1:"&amp;LEN(G548&amp;"")))/(MID(G548&amp;"",ROW(INDIRECT("1:"&amp;LEN(G548&amp;""))),1)&lt;&gt;"0"),1),999)
),
IFERROR(VALUE(G548),G548))</f>
        <v>361958901031</v>
      </c>
      <c r="N548" t="str">
        <f>TEXT(relatorio[[#This Row],[Data Emissão]],"mmm")</f>
        <v>set</v>
      </c>
      <c r="O548">
        <f>_xlfn.XLOOKUP(relatorio[[#This Row],[Número]],relatorio_Entrada_NF!A:A,relatorio_Entrada_NF!A:A,"Pendente")</f>
        <v>47099</v>
      </c>
      <c r="P548" t="str">
        <f>_xlfn.XLOOKUP(relatorio[[#This Row],[Nome PJ Emitente]],Material!A:A,Material!B:B,"Medicamento")</f>
        <v>Medicamento</v>
      </c>
      <c r="Q548">
        <f ca="1">IF(relatorio[[#This Row],[Natureza]]="Medicamento",_xlfn.XLOOKUP(relatorio[[#This Row],[EAN]],CadastroProd!U:U,CadastroProd!A:A," "),_xlfn.XLOOKUP(relatorio[[#This Row],['[Item'] Código]],CadastroProd!X:X,CadastroProd!A:A," "))</f>
        <v>3170</v>
      </c>
      <c r="R548" t="str">
        <f>IF(O548="Pendente",_xlfn.XLOOKUP(relatorio[[#This Row],[Número]],Relatório_CTE!A:A,Relatório_CTE!B:B,"Sem CTE")," ")</f>
        <v xml:space="preserve"> </v>
      </c>
      <c r="S548" s="1" t="str">
        <f>IF(relatorio[[#This Row],[NFs Entrada - Winthor]]="Pendente",_xlfn.XLOOKUP(relatorio[[#This Row],[Número]],Relatório_CTE!A:A,Relatório_CTE!H:H,"Sem CTE")," ")</f>
        <v xml:space="preserve"> </v>
      </c>
      <c r="T54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4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49" spans="1:21" x14ac:dyDescent="0.25">
      <c r="A549" t="s">
        <v>11</v>
      </c>
      <c r="B549" t="s">
        <v>46</v>
      </c>
      <c r="C549" t="s">
        <v>131</v>
      </c>
      <c r="D549">
        <v>15484</v>
      </c>
      <c r="E549" s="1">
        <v>45910</v>
      </c>
      <c r="F549">
        <v>487969.87</v>
      </c>
      <c r="G549" s="4" t="s">
        <v>658</v>
      </c>
      <c r="H549" t="s">
        <v>659</v>
      </c>
      <c r="I549" t="s">
        <v>660</v>
      </c>
      <c r="J549" s="1">
        <v>46691</v>
      </c>
      <c r="K549">
        <v>52</v>
      </c>
      <c r="L549" t="str">
        <f>_xlfn.XLOOKUP(relatorio[[#This Row],[Nome PJ Emitente]],De_Para!A:A,De_Para!C:C)</f>
        <v>Sanofi</v>
      </c>
      <c r="M549" s="5" cm="1">
        <f t="array" aca="1" ref="M549" ca="1">IF(LEFT(G549&amp;"",1)="0",
IFERROR(
VALUE(MID(G549&amp;"",_xlfn.AGGREGATE(15,6,ROW(INDIRECT("1:"&amp;LEN(G549&amp;"")))/(MID(G549&amp;"",ROW(INDIRECT("1:"&amp;LEN(G549&amp;""))),1)&lt;&gt;"0"),1),999)),
MID(G549&amp;"",_xlfn.AGGREGATE(15,6,ROW(INDIRECT("1:"&amp;LEN(G549&amp;"")))/(MID(G549&amp;"",ROW(INDIRECT("1:"&amp;LEN(G549&amp;""))),1)&lt;&gt;"0"),1),999)
),
IFERROR(VALUE(G549),G549))</f>
        <v>7891058021733</v>
      </c>
      <c r="N549" t="str">
        <f>TEXT(relatorio[[#This Row],[Data Emissão]],"mmm")</f>
        <v>set</v>
      </c>
      <c r="O549">
        <f>_xlfn.XLOOKUP(relatorio[[#This Row],[Número]],relatorio_Entrada_NF!A:A,relatorio_Entrada_NF!A:A,"Pendente")</f>
        <v>15484</v>
      </c>
      <c r="P549" t="str">
        <f>_xlfn.XLOOKUP(relatorio[[#This Row],[Nome PJ Emitente]],Material!A:A,Material!B:B,"Medicamento")</f>
        <v>Medicamento</v>
      </c>
      <c r="Q549">
        <f ca="1">IF(relatorio[[#This Row],[Natureza]]="Medicamento",_xlfn.XLOOKUP(relatorio[[#This Row],[EAN]],CadastroProd!U:U,CadastroProd!A:A," "),_xlfn.XLOOKUP(relatorio[[#This Row],['[Item'] Código]],CadastroProd!X:X,CadastroProd!A:A," "))</f>
        <v>1497</v>
      </c>
      <c r="R549" t="str">
        <f>IF(O549="Pendente",_xlfn.XLOOKUP(relatorio[[#This Row],[Número]],Relatório_CTE!A:A,Relatório_CTE!B:B,"Sem CTE")," ")</f>
        <v xml:space="preserve"> </v>
      </c>
      <c r="S549" s="1" t="str">
        <f>IF(relatorio[[#This Row],[NFs Entrada - Winthor]]="Pendente",_xlfn.XLOOKUP(relatorio[[#This Row],[Número]],Relatório_CTE!A:A,Relatório_CTE!H:H,"Sem CTE")," ")</f>
        <v xml:space="preserve"> </v>
      </c>
      <c r="T54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4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50" spans="1:21" x14ac:dyDescent="0.25">
      <c r="A550" t="s">
        <v>11</v>
      </c>
      <c r="B550" t="s">
        <v>46</v>
      </c>
      <c r="C550" t="s">
        <v>131</v>
      </c>
      <c r="D550">
        <v>15484</v>
      </c>
      <c r="E550" s="1">
        <v>45910</v>
      </c>
      <c r="F550">
        <v>487969.87</v>
      </c>
      <c r="G550" s="4" t="s">
        <v>661</v>
      </c>
      <c r="H550" t="s">
        <v>662</v>
      </c>
      <c r="I550" t="s">
        <v>663</v>
      </c>
      <c r="J550" s="1">
        <v>46568</v>
      </c>
      <c r="K550">
        <v>6</v>
      </c>
      <c r="L550" t="str">
        <f>_xlfn.XLOOKUP(relatorio[[#This Row],[Nome PJ Emitente]],De_Para!A:A,De_Para!C:C)</f>
        <v>Sanofi</v>
      </c>
      <c r="M550" s="5" cm="1">
        <f t="array" aca="1" ref="M550" ca="1">IF(LEFT(G550&amp;"",1)="0",
IFERROR(
VALUE(MID(G550&amp;"",_xlfn.AGGREGATE(15,6,ROW(INDIRECT("1:"&amp;LEN(G550&amp;"")))/(MID(G550&amp;"",ROW(INDIRECT("1:"&amp;LEN(G550&amp;""))),1)&lt;&gt;"0"),1),999)),
MID(G550&amp;"",_xlfn.AGGREGATE(15,6,ROW(INDIRECT("1:"&amp;LEN(G550&amp;"")))/(MID(G550&amp;"",ROW(INDIRECT("1:"&amp;LEN(G550&amp;""))),1)&lt;&gt;"0"),1),999)
),
IFERROR(VALUE(G550),G550))</f>
        <v>7891058022761</v>
      </c>
      <c r="N550" t="str">
        <f>TEXT(relatorio[[#This Row],[Data Emissão]],"mmm")</f>
        <v>set</v>
      </c>
      <c r="O550">
        <f>_xlfn.XLOOKUP(relatorio[[#This Row],[Número]],relatorio_Entrada_NF!A:A,relatorio_Entrada_NF!A:A,"Pendente")</f>
        <v>15484</v>
      </c>
      <c r="P550" t="str">
        <f>_xlfn.XLOOKUP(relatorio[[#This Row],[Nome PJ Emitente]],Material!A:A,Material!B:B,"Medicamento")</f>
        <v>Medicamento</v>
      </c>
      <c r="Q550">
        <f ca="1">IF(relatorio[[#This Row],[Natureza]]="Medicamento",_xlfn.XLOOKUP(relatorio[[#This Row],[EAN]],CadastroProd!U:U,CadastroProd!A:A," "),_xlfn.XLOOKUP(relatorio[[#This Row],['[Item'] Código]],CadastroProd!X:X,CadastroProd!A:A," "))</f>
        <v>2444</v>
      </c>
      <c r="R550" t="str">
        <f>IF(O550="Pendente",_xlfn.XLOOKUP(relatorio[[#This Row],[Número]],Relatório_CTE!A:A,Relatório_CTE!B:B,"Sem CTE")," ")</f>
        <v xml:space="preserve"> </v>
      </c>
      <c r="S550" s="1" t="str">
        <f>IF(relatorio[[#This Row],[NFs Entrada - Winthor]]="Pendente",_xlfn.XLOOKUP(relatorio[[#This Row],[Número]],Relatório_CTE!A:A,Relatório_CTE!H:H,"Sem CTE")," ")</f>
        <v xml:space="preserve"> </v>
      </c>
      <c r="T55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5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51" spans="1:21" x14ac:dyDescent="0.25">
      <c r="A551" t="s">
        <v>11</v>
      </c>
      <c r="B551" t="s">
        <v>46</v>
      </c>
      <c r="C551" t="s">
        <v>131</v>
      </c>
      <c r="D551">
        <v>15486</v>
      </c>
      <c r="E551" s="1">
        <v>45910</v>
      </c>
      <c r="F551">
        <v>92546.01</v>
      </c>
      <c r="G551" s="4" t="s">
        <v>640</v>
      </c>
      <c r="H551" t="s">
        <v>641</v>
      </c>
      <c r="I551" t="s">
        <v>642</v>
      </c>
      <c r="J551" s="1">
        <v>46538</v>
      </c>
      <c r="K551">
        <v>11</v>
      </c>
      <c r="L551" t="str">
        <f>_xlfn.XLOOKUP(relatorio[[#This Row],[Nome PJ Emitente]],De_Para!A:A,De_Para!C:C)</f>
        <v>Sanofi</v>
      </c>
      <c r="M551" s="5" cm="1">
        <f t="array" aca="1" ref="M551" ca="1">IF(LEFT(G551&amp;"",1)="0",
IFERROR(
VALUE(MID(G551&amp;"",_xlfn.AGGREGATE(15,6,ROW(INDIRECT("1:"&amp;LEN(G551&amp;"")))/(MID(G551&amp;"",ROW(INDIRECT("1:"&amp;LEN(G551&amp;""))),1)&lt;&gt;"0"),1),999)),
MID(G551&amp;"",_xlfn.AGGREGATE(15,6,ROW(INDIRECT("1:"&amp;LEN(G551&amp;"")))/(MID(G551&amp;"",ROW(INDIRECT("1:"&amp;LEN(G551&amp;""))),1)&lt;&gt;"0"),1),999)
),
IFERROR(VALUE(G551),G551))</f>
        <v>7891058005801</v>
      </c>
      <c r="N551" t="str">
        <f>TEXT(relatorio[[#This Row],[Data Emissão]],"mmm")</f>
        <v>set</v>
      </c>
      <c r="O551" t="str">
        <f>_xlfn.XLOOKUP(relatorio[[#This Row],[Número]],relatorio_Entrada_NF!A:A,relatorio_Entrada_NF!A:A,"Pendente")</f>
        <v>Pendente</v>
      </c>
      <c r="P551" t="str">
        <f>_xlfn.XLOOKUP(relatorio[[#This Row],[Nome PJ Emitente]],Material!A:A,Material!B:B,"Medicamento")</f>
        <v>Medicamento</v>
      </c>
      <c r="Q551">
        <f ca="1">IF(relatorio[[#This Row],[Natureza]]="Medicamento",_xlfn.XLOOKUP(relatorio[[#This Row],[EAN]],CadastroProd!U:U,CadastroProd!A:A," "),_xlfn.XLOOKUP(relatorio[[#This Row],['[Item'] Código]],CadastroProd!X:X,CadastroProd!A:A," "))</f>
        <v>3680</v>
      </c>
      <c r="R551">
        <f>IF(O551="Pendente",_xlfn.XLOOKUP(relatorio[[#This Row],[Número]],Relatório_CTE!A:A,Relatório_CTE!B:B,"Sem CTE")," ")</f>
        <v>1679756</v>
      </c>
      <c r="S551" s="1">
        <f>IF(relatorio[[#This Row],[NFs Entrada - Winthor]]="Pendente",_xlfn.XLOOKUP(relatorio[[#This Row],[Número]],Relatório_CTE!A:A,Relatório_CTE!H:H,"Sem CTE")," ")</f>
        <v>45915</v>
      </c>
      <c r="T551" s="1" t="e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#N/A</v>
      </c>
      <c r="U551" s="1" t="str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52" spans="1:21" x14ac:dyDescent="0.25">
      <c r="A552" t="s">
        <v>11</v>
      </c>
      <c r="B552" t="s">
        <v>46</v>
      </c>
      <c r="C552" t="s">
        <v>62</v>
      </c>
      <c r="D552">
        <v>8175</v>
      </c>
      <c r="E552" s="1">
        <v>45910</v>
      </c>
      <c r="F552">
        <v>157880.1</v>
      </c>
      <c r="G552" s="4" t="s">
        <v>63</v>
      </c>
      <c r="H552" t="s">
        <v>64</v>
      </c>
      <c r="I552" t="s">
        <v>297</v>
      </c>
      <c r="J552" s="1">
        <v>47573</v>
      </c>
      <c r="K552">
        <v>210</v>
      </c>
      <c r="L552" t="str">
        <f>_xlfn.XLOOKUP(relatorio[[#This Row],[Nome PJ Emitente]],De_Para!A:A,De_Para!C:C)</f>
        <v>Celltrion</v>
      </c>
      <c r="M552" s="5" cm="1">
        <f t="array" aca="1" ref="M552" ca="1">IF(LEFT(G552&amp;"",1)="0",
IFERROR(
VALUE(MID(G552&amp;"",_xlfn.AGGREGATE(15,6,ROW(INDIRECT("1:"&amp;LEN(G552&amp;"")))/(MID(G552&amp;"",ROW(INDIRECT("1:"&amp;LEN(G552&amp;""))),1)&lt;&gt;"0"),1),999)),
MID(G552&amp;"",_xlfn.AGGREGATE(15,6,ROW(INDIRECT("1:"&amp;LEN(G552&amp;"")))/(MID(G552&amp;"",ROW(INDIRECT("1:"&amp;LEN(G552&amp;""))),1)&lt;&gt;"0"),1),999)
),
IFERROR(VALUE(G552),G552))</f>
        <v>7898576550028</v>
      </c>
      <c r="N552" t="str">
        <f>TEXT(relatorio[[#This Row],[Data Emissão]],"mmm")</f>
        <v>set</v>
      </c>
      <c r="O552">
        <f>_xlfn.XLOOKUP(relatorio[[#This Row],[Número]],relatorio_Entrada_NF!A:A,relatorio_Entrada_NF!A:A,"Pendente")</f>
        <v>8175</v>
      </c>
      <c r="P552" t="str">
        <f>_xlfn.XLOOKUP(relatorio[[#This Row],[Nome PJ Emitente]],Material!A:A,Material!B:B,"Medicamento")</f>
        <v>Medicamento</v>
      </c>
      <c r="Q552">
        <f ca="1">IF(relatorio[[#This Row],[Natureza]]="Medicamento",_xlfn.XLOOKUP(relatorio[[#This Row],[EAN]],CadastroProd!U:U,CadastroProd!A:A," "),_xlfn.XLOOKUP(relatorio[[#This Row],['[Item'] Código]],CadastroProd!X:X,CadastroProd!A:A," "))</f>
        <v>2415</v>
      </c>
      <c r="R552" t="str">
        <f>IF(O552="Pendente",_xlfn.XLOOKUP(relatorio[[#This Row],[Número]],Relatório_CTE!A:A,Relatório_CTE!B:B,"Sem CTE")," ")</f>
        <v xml:space="preserve"> </v>
      </c>
      <c r="S552" s="1" t="str">
        <f>IF(relatorio[[#This Row],[NFs Entrada - Winthor]]="Pendente",_xlfn.XLOOKUP(relatorio[[#This Row],[Número]],Relatório_CTE!A:A,Relatório_CTE!H:H,"Sem CTE")," ")</f>
        <v xml:space="preserve"> </v>
      </c>
      <c r="T55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5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53" spans="1:21" x14ac:dyDescent="0.25">
      <c r="A553" t="s">
        <v>17</v>
      </c>
      <c r="B553" t="s">
        <v>46</v>
      </c>
      <c r="C553" t="s">
        <v>36</v>
      </c>
      <c r="D553">
        <v>500466</v>
      </c>
      <c r="E553" s="1">
        <v>45910</v>
      </c>
      <c r="F553">
        <v>2059551.48</v>
      </c>
      <c r="G553" s="4" t="s">
        <v>664</v>
      </c>
      <c r="H553" t="s">
        <v>665</v>
      </c>
      <c r="I553" t="s">
        <v>666</v>
      </c>
      <c r="J553" s="1">
        <v>46418</v>
      </c>
      <c r="K553">
        <v>1429</v>
      </c>
      <c r="L553" t="str">
        <f>_xlfn.XLOOKUP(relatorio[[#This Row],[Nome PJ Emitente]],De_Para!A:A,De_Para!C:C)</f>
        <v>Novartis</v>
      </c>
      <c r="M553" s="5" cm="1">
        <f t="array" aca="1" ref="M553" ca="1">IF(LEFT(G553&amp;"",1)="0",
IFERROR(
VALUE(MID(G553&amp;"",_xlfn.AGGREGATE(15,6,ROW(INDIRECT("1:"&amp;LEN(G553&amp;"")))/(MID(G553&amp;"",ROW(INDIRECT("1:"&amp;LEN(G553&amp;""))),1)&lt;&gt;"0"),1),999)),
MID(G553&amp;"",_xlfn.AGGREGATE(15,6,ROW(INDIRECT("1:"&amp;LEN(G553&amp;"")))/(MID(G553&amp;"",ROW(INDIRECT("1:"&amp;LEN(G553&amp;""))),1)&lt;&gt;"0"),1),999)
),
IFERROR(VALUE(G553),G553))</f>
        <v>7896261020672</v>
      </c>
      <c r="N553" t="str">
        <f>TEXT(relatorio[[#This Row],[Data Emissão]],"mmm")</f>
        <v>set</v>
      </c>
      <c r="O553">
        <f>_xlfn.XLOOKUP(relatorio[[#This Row],[Número]],relatorio_Entrada_NF!A:A,relatorio_Entrada_NF!A:A,"Pendente")</f>
        <v>500466</v>
      </c>
      <c r="P553" t="str">
        <f>_xlfn.XLOOKUP(relatorio[[#This Row],[Nome PJ Emitente]],Material!A:A,Material!B:B,"Medicamento")</f>
        <v>Medicamento</v>
      </c>
      <c r="Q553">
        <f ca="1">IF(relatorio[[#This Row],[Natureza]]="Medicamento",_xlfn.XLOOKUP(relatorio[[#This Row],[EAN]],CadastroProd!U:U,CadastroProd!A:A," "),_xlfn.XLOOKUP(relatorio[[#This Row],['[Item'] Código]],CadastroProd!X:X,CadastroProd!A:A," "))</f>
        <v>1343</v>
      </c>
      <c r="R553" t="str">
        <f>IF(O553="Pendente",_xlfn.XLOOKUP(relatorio[[#This Row],[Número]],Relatório_CTE!A:A,Relatório_CTE!B:B,"Sem CTE")," ")</f>
        <v xml:space="preserve"> </v>
      </c>
      <c r="S553" s="1" t="str">
        <f>IF(relatorio[[#This Row],[NFs Entrada - Winthor]]="Pendente",_xlfn.XLOOKUP(relatorio[[#This Row],[Número]],Relatório_CTE!A:A,Relatório_CTE!H:H,"Sem CTE")," ")</f>
        <v xml:space="preserve"> </v>
      </c>
      <c r="T55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5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54" spans="1:21" x14ac:dyDescent="0.25">
      <c r="A554" t="s">
        <v>11</v>
      </c>
      <c r="B554" t="s">
        <v>46</v>
      </c>
      <c r="C554" t="s">
        <v>230</v>
      </c>
      <c r="D554">
        <v>103357</v>
      </c>
      <c r="E554" s="1">
        <v>45910</v>
      </c>
      <c r="F554">
        <v>99528.48</v>
      </c>
      <c r="G554" s="4" t="s">
        <v>231</v>
      </c>
      <c r="H554" t="s">
        <v>232</v>
      </c>
      <c r="I554" t="s">
        <v>233</v>
      </c>
      <c r="J554" s="1">
        <v>47205</v>
      </c>
      <c r="K554">
        <v>144</v>
      </c>
      <c r="L554" t="str">
        <f>_xlfn.XLOOKUP(relatorio[[#This Row],[Nome PJ Emitente]],De_Para!A:A,De_Para!C:C)</f>
        <v>Organon</v>
      </c>
      <c r="M554" s="5" cm="1">
        <f t="array" aca="1" ref="M554" ca="1">IF(LEFT(G554&amp;"",1)="0",
IFERROR(
VALUE(MID(G554&amp;"",_xlfn.AGGREGATE(15,6,ROW(INDIRECT("1:"&amp;LEN(G554&amp;"")))/(MID(G554&amp;"",ROW(INDIRECT("1:"&amp;LEN(G554&amp;""))),1)&lt;&gt;"0"),1),999)),
MID(G554&amp;"",_xlfn.AGGREGATE(15,6,ROW(INDIRECT("1:"&amp;LEN(G554&amp;"")))/(MID(G554&amp;"",ROW(INDIRECT("1:"&amp;LEN(G554&amp;""))),1)&lt;&gt;"0"),1),999)
),
IFERROR(VALUE(G554),G554))</f>
        <v>7897337716512</v>
      </c>
      <c r="N554" t="str">
        <f>TEXT(relatorio[[#This Row],[Data Emissão]],"mmm")</f>
        <v>set</v>
      </c>
      <c r="O554">
        <f>_xlfn.XLOOKUP(relatorio[[#This Row],[Número]],relatorio_Entrada_NF!A:A,relatorio_Entrada_NF!A:A,"Pendente")</f>
        <v>103357</v>
      </c>
      <c r="P554" t="str">
        <f>_xlfn.XLOOKUP(relatorio[[#This Row],[Nome PJ Emitente]],Material!A:A,Material!B:B,"Medicamento")</f>
        <v>Medicamento</v>
      </c>
      <c r="Q554">
        <f ca="1">IF(relatorio[[#This Row],[Natureza]]="Medicamento",_xlfn.XLOOKUP(relatorio[[#This Row],[EAN]],CadastroProd!U:U,CadastroProd!A:A," "),_xlfn.XLOOKUP(relatorio[[#This Row],['[Item'] Código]],CadastroProd!X:X,CadastroProd!A:A," "))</f>
        <v>3365</v>
      </c>
      <c r="R554" t="str">
        <f>IF(O554="Pendente",_xlfn.XLOOKUP(relatorio[[#This Row],[Número]],Relatório_CTE!A:A,Relatório_CTE!B:B,"Sem CTE")," ")</f>
        <v xml:space="preserve"> </v>
      </c>
      <c r="S554" s="1" t="str">
        <f>IF(relatorio[[#This Row],[NFs Entrada - Winthor]]="Pendente",_xlfn.XLOOKUP(relatorio[[#This Row],[Número]],Relatório_CTE!A:A,Relatório_CTE!H:H,"Sem CTE")," ")</f>
        <v xml:space="preserve"> </v>
      </c>
      <c r="T55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5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55" spans="1:21" x14ac:dyDescent="0.25">
      <c r="A555" t="s">
        <v>17</v>
      </c>
      <c r="B555" t="s">
        <v>46</v>
      </c>
      <c r="C555" t="s">
        <v>36</v>
      </c>
      <c r="D555">
        <v>49829</v>
      </c>
      <c r="E555" s="1">
        <v>45910</v>
      </c>
      <c r="F555">
        <v>122439.77</v>
      </c>
      <c r="G555" s="4" t="s">
        <v>43</v>
      </c>
      <c r="H555" t="s">
        <v>44</v>
      </c>
      <c r="I555" t="s">
        <v>45</v>
      </c>
      <c r="J555" s="1">
        <v>46173</v>
      </c>
      <c r="K555">
        <v>312</v>
      </c>
      <c r="L555" t="str">
        <f>_xlfn.XLOOKUP(relatorio[[#This Row],[Nome PJ Emitente]],De_Para!A:A,De_Para!C:C)</f>
        <v>Novartis</v>
      </c>
      <c r="M555" s="5" cm="1">
        <f t="array" aca="1" ref="M555" ca="1">IF(LEFT(G555&amp;"",1)="0",
IFERROR(
VALUE(MID(G555&amp;"",_xlfn.AGGREGATE(15,6,ROW(INDIRECT("1:"&amp;LEN(G555&amp;"")))/(MID(G555&amp;"",ROW(INDIRECT("1:"&amp;LEN(G555&amp;""))),1)&lt;&gt;"0"),1),999)),
MID(G555&amp;"",_xlfn.AGGREGATE(15,6,ROW(INDIRECT("1:"&amp;LEN(G555&amp;"")))/(MID(G555&amp;"",ROW(INDIRECT("1:"&amp;LEN(G555&amp;""))),1)&lt;&gt;"0"),1),999)
),
IFERROR(VALUE(G555),G555))</f>
        <v>7896261020382</v>
      </c>
      <c r="N555" t="str">
        <f>TEXT(relatorio[[#This Row],[Data Emissão]],"mmm")</f>
        <v>set</v>
      </c>
      <c r="O555">
        <f>_xlfn.XLOOKUP(relatorio[[#This Row],[Número]],relatorio_Entrada_NF!A:A,relatorio_Entrada_NF!A:A,"Pendente")</f>
        <v>49829</v>
      </c>
      <c r="P555" t="str">
        <f>_xlfn.XLOOKUP(relatorio[[#This Row],[Nome PJ Emitente]],Material!A:A,Material!B:B,"Medicamento")</f>
        <v>Medicamento</v>
      </c>
      <c r="Q555">
        <f ca="1">IF(relatorio[[#This Row],[Natureza]]="Medicamento",_xlfn.XLOOKUP(relatorio[[#This Row],[EAN]],CadastroProd!U:U,CadastroProd!A:A," "),_xlfn.XLOOKUP(relatorio[[#This Row],['[Item'] Código]],CadastroProd!X:X,CadastroProd!A:A," "))</f>
        <v>2438</v>
      </c>
      <c r="R555" t="str">
        <f>IF(O555="Pendente",_xlfn.XLOOKUP(relatorio[[#This Row],[Número]],Relatório_CTE!A:A,Relatório_CTE!B:B,"Sem CTE")," ")</f>
        <v xml:space="preserve"> </v>
      </c>
      <c r="S555" s="1" t="str">
        <f>IF(relatorio[[#This Row],[NFs Entrada - Winthor]]="Pendente",_xlfn.XLOOKUP(relatorio[[#This Row],[Número]],Relatório_CTE!A:A,Relatório_CTE!H:H,"Sem CTE")," ")</f>
        <v xml:space="preserve"> </v>
      </c>
      <c r="T55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5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56" spans="1:21" x14ac:dyDescent="0.25">
      <c r="A556" t="s">
        <v>17</v>
      </c>
      <c r="B556" t="s">
        <v>97</v>
      </c>
      <c r="C556" t="s">
        <v>98</v>
      </c>
      <c r="D556">
        <v>1008399</v>
      </c>
      <c r="E556" s="1">
        <v>45910</v>
      </c>
      <c r="F556">
        <v>5940.72</v>
      </c>
      <c r="G556" s="4" t="s">
        <v>99</v>
      </c>
      <c r="H556" t="s">
        <v>100</v>
      </c>
      <c r="I556" t="s">
        <v>101</v>
      </c>
      <c r="J556" s="1">
        <v>46630</v>
      </c>
      <c r="K556">
        <v>333</v>
      </c>
      <c r="L556" t="str">
        <f>_xlfn.XLOOKUP(relatorio[[#This Row],[Nome PJ Emitente]],De_Para!A:A,De_Para!C:C)</f>
        <v>União Quimica</v>
      </c>
      <c r="M556" s="5" cm="1">
        <f t="array" aca="1" ref="M556" ca="1">IF(LEFT(G556&amp;"",1)="0",
IFERROR(
VALUE(MID(G556&amp;"",_xlfn.AGGREGATE(15,6,ROW(INDIRECT("1:"&amp;LEN(G556&amp;"")))/(MID(G556&amp;"",ROW(INDIRECT("1:"&amp;LEN(G556&amp;""))),1)&lt;&gt;"0"),1),999)),
MID(G556&amp;"",_xlfn.AGGREGATE(15,6,ROW(INDIRECT("1:"&amp;LEN(G556&amp;"")))/(MID(G556&amp;"",ROW(INDIRECT("1:"&amp;LEN(G556&amp;""))),1)&lt;&gt;"0"),1),999)
),
IFERROR(VALUE(G556),G556))</f>
        <v>7896006220527</v>
      </c>
      <c r="N556" t="str">
        <f>TEXT(relatorio[[#This Row],[Data Emissão]],"mmm")</f>
        <v>set</v>
      </c>
      <c r="O556">
        <f>_xlfn.XLOOKUP(relatorio[[#This Row],[Número]],relatorio_Entrada_NF!A:A,relatorio_Entrada_NF!A:A,"Pendente")</f>
        <v>1008399</v>
      </c>
      <c r="P556" t="str">
        <f>_xlfn.XLOOKUP(relatorio[[#This Row],[Nome PJ Emitente]],Material!A:A,Material!B:B,"Medicamento")</f>
        <v>Medicamento</v>
      </c>
      <c r="Q556">
        <f ca="1">IF(relatorio[[#This Row],[Natureza]]="Medicamento",_xlfn.XLOOKUP(relatorio[[#This Row],[EAN]],CadastroProd!U:U,CadastroProd!A:A," "),_xlfn.XLOOKUP(relatorio[[#This Row],['[Item'] Código]],CadastroProd!X:X,CadastroProd!A:A," "))</f>
        <v>2698</v>
      </c>
      <c r="R556" t="str">
        <f>IF(O556="Pendente",_xlfn.XLOOKUP(relatorio[[#This Row],[Número]],Relatório_CTE!A:A,Relatório_CTE!B:B,"Sem CTE")," ")</f>
        <v xml:space="preserve"> </v>
      </c>
      <c r="S556" s="1" t="str">
        <f>IF(relatorio[[#This Row],[NFs Entrada - Winthor]]="Pendente",_xlfn.XLOOKUP(relatorio[[#This Row],[Número]],Relatório_CTE!A:A,Relatório_CTE!H:H,"Sem CTE")," ")</f>
        <v xml:space="preserve"> </v>
      </c>
      <c r="T55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5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57" spans="1:21" x14ac:dyDescent="0.25">
      <c r="A557" t="s">
        <v>17</v>
      </c>
      <c r="B557" t="s">
        <v>97</v>
      </c>
      <c r="C557" t="s">
        <v>62</v>
      </c>
      <c r="D557">
        <v>8169</v>
      </c>
      <c r="E557" s="1">
        <v>45910</v>
      </c>
      <c r="F557">
        <v>21816.3</v>
      </c>
      <c r="G557" s="4" t="s">
        <v>174</v>
      </c>
      <c r="H557" t="s">
        <v>175</v>
      </c>
      <c r="I557" t="s">
        <v>176</v>
      </c>
      <c r="J557" s="1">
        <v>47149</v>
      </c>
      <c r="K557">
        <v>30</v>
      </c>
      <c r="L557" t="str">
        <f>_xlfn.XLOOKUP(relatorio[[#This Row],[Nome PJ Emitente]],De_Para!A:A,De_Para!C:C)</f>
        <v>Celltrion</v>
      </c>
      <c r="M557" s="5" cm="1">
        <f t="array" aca="1" ref="M557" ca="1">IF(LEFT(G557&amp;"",1)="0",
IFERROR(
VALUE(MID(G557&amp;"",_xlfn.AGGREGATE(15,6,ROW(INDIRECT("1:"&amp;LEN(G557&amp;"")))/(MID(G557&amp;"",ROW(INDIRECT("1:"&amp;LEN(G557&amp;""))),1)&lt;&gt;"0"),1),999)),
MID(G557&amp;"",_xlfn.AGGREGATE(15,6,ROW(INDIRECT("1:"&amp;LEN(G557&amp;"")))/(MID(G557&amp;"",ROW(INDIRECT("1:"&amp;LEN(G557&amp;""))),1)&lt;&gt;"0"),1),999)
),
IFERROR(VALUE(G557),G557))</f>
        <v>7898576550103</v>
      </c>
      <c r="N557" t="str">
        <f>TEXT(relatorio[[#This Row],[Data Emissão]],"mmm")</f>
        <v>set</v>
      </c>
      <c r="O557">
        <f>_xlfn.XLOOKUP(relatorio[[#This Row],[Número]],relatorio_Entrada_NF!A:A,relatorio_Entrada_NF!A:A,"Pendente")</f>
        <v>8169</v>
      </c>
      <c r="P557" t="str">
        <f>_xlfn.XLOOKUP(relatorio[[#This Row],[Nome PJ Emitente]],Material!A:A,Material!B:B,"Medicamento")</f>
        <v>Medicamento</v>
      </c>
      <c r="Q557">
        <f ca="1">IF(relatorio[[#This Row],[Natureza]]="Medicamento",_xlfn.XLOOKUP(relatorio[[#This Row],[EAN]],CadastroProd!U:U,CadastroProd!A:A," "),_xlfn.XLOOKUP(relatorio[[#This Row],['[Item'] Código]],CadastroProd!X:X,CadastroProd!A:A," "))</f>
        <v>1580</v>
      </c>
      <c r="R557" t="str">
        <f>IF(O557="Pendente",_xlfn.XLOOKUP(relatorio[[#This Row],[Número]],Relatório_CTE!A:A,Relatório_CTE!B:B,"Sem CTE")," ")</f>
        <v xml:space="preserve"> </v>
      </c>
      <c r="S557" s="1" t="str">
        <f>IF(relatorio[[#This Row],[NFs Entrada - Winthor]]="Pendente",_xlfn.XLOOKUP(relatorio[[#This Row],[Número]],Relatório_CTE!A:A,Relatório_CTE!H:H,"Sem CTE")," ")</f>
        <v xml:space="preserve"> </v>
      </c>
      <c r="T55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5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58" spans="1:21" x14ac:dyDescent="0.25">
      <c r="A558" t="s">
        <v>17</v>
      </c>
      <c r="B558" t="s">
        <v>97</v>
      </c>
      <c r="C558" t="s">
        <v>36</v>
      </c>
      <c r="D558">
        <v>500411</v>
      </c>
      <c r="E558" s="1">
        <v>45910</v>
      </c>
      <c r="F558">
        <v>278216.52</v>
      </c>
      <c r="G558" s="4" t="s">
        <v>69</v>
      </c>
      <c r="H558" t="s">
        <v>70</v>
      </c>
      <c r="I558" t="s">
        <v>71</v>
      </c>
      <c r="J558" s="1">
        <v>46843</v>
      </c>
      <c r="K558">
        <v>3330</v>
      </c>
      <c r="L558" t="str">
        <f>_xlfn.XLOOKUP(relatorio[[#This Row],[Nome PJ Emitente]],De_Para!A:A,De_Para!C:C)</f>
        <v>Novartis</v>
      </c>
      <c r="M558" s="5" cm="1">
        <f t="array" aca="1" ref="M558" ca="1">IF(LEFT(G558&amp;"",1)="0",
IFERROR(
VALUE(MID(G558&amp;"",_xlfn.AGGREGATE(15,6,ROW(INDIRECT("1:"&amp;LEN(G558&amp;"")))/(MID(G558&amp;"",ROW(INDIRECT("1:"&amp;LEN(G558&amp;""))),1)&lt;&gt;"0"),1),999)),
MID(G558&amp;"",_xlfn.AGGREGATE(15,6,ROW(INDIRECT("1:"&amp;LEN(G558&amp;"")))/(MID(G558&amp;"",ROW(INDIRECT("1:"&amp;LEN(G558&amp;""))),1)&lt;&gt;"0"),1),999)
),
IFERROR(VALUE(G558),G558))</f>
        <v>7896261020269</v>
      </c>
      <c r="N558" t="str">
        <f>TEXT(relatorio[[#This Row],[Data Emissão]],"mmm")</f>
        <v>set</v>
      </c>
      <c r="O558">
        <f>_xlfn.XLOOKUP(relatorio[[#This Row],[Número]],relatorio_Entrada_NF!A:A,relatorio_Entrada_NF!A:A,"Pendente")</f>
        <v>500411</v>
      </c>
      <c r="P558" t="str">
        <f>_xlfn.XLOOKUP(relatorio[[#This Row],[Nome PJ Emitente]],Material!A:A,Material!B:B,"Medicamento")</f>
        <v>Medicamento</v>
      </c>
      <c r="Q558">
        <f ca="1">IF(relatorio[[#This Row],[Natureza]]="Medicamento",_xlfn.XLOOKUP(relatorio[[#This Row],[EAN]],CadastroProd!U:U,CadastroProd!A:A," "),_xlfn.XLOOKUP(relatorio[[#This Row],['[Item'] Código]],CadastroProd!X:X,CadastroProd!A:A," "))</f>
        <v>1211</v>
      </c>
      <c r="R558" t="str">
        <f>IF(O558="Pendente",_xlfn.XLOOKUP(relatorio[[#This Row],[Número]],Relatório_CTE!A:A,Relatório_CTE!B:B,"Sem CTE")," ")</f>
        <v xml:space="preserve"> </v>
      </c>
      <c r="S558" s="1" t="str">
        <f>IF(relatorio[[#This Row],[NFs Entrada - Winthor]]="Pendente",_xlfn.XLOOKUP(relatorio[[#This Row],[Número]],Relatório_CTE!A:A,Relatório_CTE!H:H,"Sem CTE")," ")</f>
        <v xml:space="preserve"> </v>
      </c>
      <c r="T55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5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59" spans="1:21" x14ac:dyDescent="0.25">
      <c r="A559" t="s">
        <v>17</v>
      </c>
      <c r="B559" t="s">
        <v>97</v>
      </c>
      <c r="C559" t="s">
        <v>36</v>
      </c>
      <c r="D559">
        <v>49831</v>
      </c>
      <c r="E559" s="1">
        <v>45910</v>
      </c>
      <c r="F559">
        <v>129589.09</v>
      </c>
      <c r="G559" s="4" t="s">
        <v>637</v>
      </c>
      <c r="H559" t="s">
        <v>638</v>
      </c>
      <c r="I559" t="s">
        <v>639</v>
      </c>
      <c r="J559" s="1">
        <v>46630</v>
      </c>
      <c r="K559">
        <v>3</v>
      </c>
      <c r="L559" t="str">
        <f>_xlfn.XLOOKUP(relatorio[[#This Row],[Nome PJ Emitente]],De_Para!A:A,De_Para!C:C)</f>
        <v>Novartis</v>
      </c>
      <c r="M559" s="5" cm="1">
        <f t="array" aca="1" ref="M559" ca="1">IF(LEFT(G559&amp;"",1)="0",
IFERROR(
VALUE(MID(G559&amp;"",_xlfn.AGGREGATE(15,6,ROW(INDIRECT("1:"&amp;LEN(G559&amp;"")))/(MID(G559&amp;"",ROW(INDIRECT("1:"&amp;LEN(G559&amp;""))),1)&lt;&gt;"0"),1),999)),
MID(G559&amp;"",_xlfn.AGGREGATE(15,6,ROW(INDIRECT("1:"&amp;LEN(G559&amp;"")))/(MID(G559&amp;"",ROW(INDIRECT("1:"&amp;LEN(G559&amp;""))),1)&lt;&gt;"0"),1),999)
),
IFERROR(VALUE(G559),G559))</f>
        <v>7896261020535</v>
      </c>
      <c r="N559" t="str">
        <f>TEXT(relatorio[[#This Row],[Data Emissão]],"mmm")</f>
        <v>set</v>
      </c>
      <c r="O559">
        <f>_xlfn.XLOOKUP(relatorio[[#This Row],[Número]],relatorio_Entrada_NF!A:A,relatorio_Entrada_NF!A:A,"Pendente")</f>
        <v>49831</v>
      </c>
      <c r="P559" t="str">
        <f>_xlfn.XLOOKUP(relatorio[[#This Row],[Nome PJ Emitente]],Material!A:A,Material!B:B,"Medicamento")</f>
        <v>Medicamento</v>
      </c>
      <c r="Q559">
        <f ca="1">IF(relatorio[[#This Row],[Natureza]]="Medicamento",_xlfn.XLOOKUP(relatorio[[#This Row],[EAN]],CadastroProd!U:U,CadastroProd!A:A," "),_xlfn.XLOOKUP(relatorio[[#This Row],['[Item'] Código]],CadastroProd!X:X,CadastroProd!A:A," "))</f>
        <v>3597</v>
      </c>
      <c r="R559" t="str">
        <f>IF(O559="Pendente",_xlfn.XLOOKUP(relatorio[[#This Row],[Número]],Relatório_CTE!A:A,Relatório_CTE!B:B,"Sem CTE")," ")</f>
        <v xml:space="preserve"> </v>
      </c>
      <c r="S559" s="1" t="str">
        <f>IF(relatorio[[#This Row],[NFs Entrada - Winthor]]="Pendente",_xlfn.XLOOKUP(relatorio[[#This Row],[Número]],Relatório_CTE!A:A,Relatório_CTE!H:H,"Sem CTE")," ")</f>
        <v xml:space="preserve"> </v>
      </c>
      <c r="T55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5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60" spans="1:21" x14ac:dyDescent="0.25">
      <c r="A560" t="s">
        <v>17</v>
      </c>
      <c r="B560" t="s">
        <v>18</v>
      </c>
      <c r="C560" t="s">
        <v>98</v>
      </c>
      <c r="D560">
        <v>1008125</v>
      </c>
      <c r="E560" s="1">
        <v>45909</v>
      </c>
      <c r="F560">
        <v>2004.48</v>
      </c>
      <c r="G560" s="4" t="s">
        <v>99</v>
      </c>
      <c r="H560" t="s">
        <v>100</v>
      </c>
      <c r="I560" t="s">
        <v>101</v>
      </c>
      <c r="J560" s="1">
        <v>46630</v>
      </c>
      <c r="K560">
        <v>116</v>
      </c>
      <c r="L560" t="str">
        <f>_xlfn.XLOOKUP(relatorio[[#This Row],[Nome PJ Emitente]],De_Para!A:A,De_Para!C:C)</f>
        <v>União Quimica</v>
      </c>
      <c r="M560" s="5" cm="1">
        <f t="array" aca="1" ref="M560" ca="1">IF(LEFT(G560&amp;"",1)="0",
IFERROR(
VALUE(MID(G560&amp;"",_xlfn.AGGREGATE(15,6,ROW(INDIRECT("1:"&amp;LEN(G560&amp;"")))/(MID(G560&amp;"",ROW(INDIRECT("1:"&amp;LEN(G560&amp;""))),1)&lt;&gt;"0"),1),999)),
MID(G560&amp;"",_xlfn.AGGREGATE(15,6,ROW(INDIRECT("1:"&amp;LEN(G560&amp;"")))/(MID(G560&amp;"",ROW(INDIRECT("1:"&amp;LEN(G560&amp;""))),1)&lt;&gt;"0"),1),999)
),
IFERROR(VALUE(G560),G560))</f>
        <v>7896006220527</v>
      </c>
      <c r="N560" t="str">
        <f>TEXT(relatorio[[#This Row],[Data Emissão]],"mmm")</f>
        <v>set</v>
      </c>
      <c r="O560">
        <f>_xlfn.XLOOKUP(relatorio[[#This Row],[Número]],relatorio_Entrada_NF!A:A,relatorio_Entrada_NF!A:A,"Pendente")</f>
        <v>1008125</v>
      </c>
      <c r="P560" t="str">
        <f>_xlfn.XLOOKUP(relatorio[[#This Row],[Nome PJ Emitente]],Material!A:A,Material!B:B,"Medicamento")</f>
        <v>Medicamento</v>
      </c>
      <c r="Q560">
        <f ca="1">IF(relatorio[[#This Row],[Natureza]]="Medicamento",_xlfn.XLOOKUP(relatorio[[#This Row],[EAN]],CadastroProd!U:U,CadastroProd!A:A," "),_xlfn.XLOOKUP(relatorio[[#This Row],['[Item'] Código]],CadastroProd!X:X,CadastroProd!A:A," "))</f>
        <v>2698</v>
      </c>
      <c r="R560" t="str">
        <f>IF(O560="Pendente",_xlfn.XLOOKUP(relatorio[[#This Row],[Número]],Relatório_CTE!A:A,Relatório_CTE!B:B,"Sem CTE")," ")</f>
        <v xml:space="preserve"> </v>
      </c>
      <c r="S560" s="1" t="str">
        <f>IF(relatorio[[#This Row],[NFs Entrada - Winthor]]="Pendente",_xlfn.XLOOKUP(relatorio[[#This Row],[Número]],Relatório_CTE!A:A,Relatório_CTE!H:H,"Sem CTE")," ")</f>
        <v xml:space="preserve"> </v>
      </c>
      <c r="T56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6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61" spans="1:21" x14ac:dyDescent="0.25">
      <c r="A561" t="s">
        <v>17</v>
      </c>
      <c r="B561" t="s">
        <v>18</v>
      </c>
      <c r="C561" t="s">
        <v>102</v>
      </c>
      <c r="D561">
        <v>78293</v>
      </c>
      <c r="E561" s="1">
        <v>45909</v>
      </c>
      <c r="F561">
        <v>1278</v>
      </c>
      <c r="G561" s="4" t="s">
        <v>128</v>
      </c>
      <c r="H561" t="s">
        <v>129</v>
      </c>
      <c r="I561" t="s">
        <v>130</v>
      </c>
      <c r="J561" s="1">
        <v>46569</v>
      </c>
      <c r="K561">
        <v>50</v>
      </c>
      <c r="L561" t="str">
        <f>_xlfn.XLOOKUP(relatorio[[#This Row],[Nome PJ Emitente]],De_Para!A:A,De_Para!C:C)</f>
        <v>Chiesi</v>
      </c>
      <c r="M561" s="5" cm="1">
        <f t="array" aca="1" ref="M561" ca="1">IF(LEFT(G561&amp;"",1)="0",
IFERROR(
VALUE(MID(G561&amp;"",_xlfn.AGGREGATE(15,6,ROW(INDIRECT("1:"&amp;LEN(G561&amp;"")))/(MID(G561&amp;"",ROW(INDIRECT("1:"&amp;LEN(G561&amp;""))),1)&lt;&gt;"0"),1),999)),
MID(G561&amp;"",_xlfn.AGGREGATE(15,6,ROW(INDIRECT("1:"&amp;LEN(G561&amp;"")))/(MID(G561&amp;"",ROW(INDIRECT("1:"&amp;LEN(G561&amp;""))),1)&lt;&gt;"0"),1),999)
),
IFERROR(VALUE(G561),G561))</f>
        <v>7896672202902</v>
      </c>
      <c r="N561" t="str">
        <f>TEXT(relatorio[[#This Row],[Data Emissão]],"mmm")</f>
        <v>set</v>
      </c>
      <c r="O561">
        <f>_xlfn.XLOOKUP(relatorio[[#This Row],[Número]],relatorio_Entrada_NF!A:A,relatorio_Entrada_NF!A:A,"Pendente")</f>
        <v>78293</v>
      </c>
      <c r="P561" t="str">
        <f>_xlfn.XLOOKUP(relatorio[[#This Row],[Nome PJ Emitente]],Material!A:A,Material!B:B,"Medicamento")</f>
        <v>Medicamento</v>
      </c>
      <c r="Q561">
        <f ca="1">IF(relatorio[[#This Row],[Natureza]]="Medicamento",_xlfn.XLOOKUP(relatorio[[#This Row],[EAN]],CadastroProd!U:U,CadastroProd!A:A," "),_xlfn.XLOOKUP(relatorio[[#This Row],['[Item'] Código]],CadastroProd!X:X,CadastroProd!A:A," "))</f>
        <v>1589</v>
      </c>
      <c r="R561" t="str">
        <f>IF(O561="Pendente",_xlfn.XLOOKUP(relatorio[[#This Row],[Número]],Relatório_CTE!A:A,Relatório_CTE!B:B,"Sem CTE")," ")</f>
        <v xml:space="preserve"> </v>
      </c>
      <c r="S561" s="1" t="str">
        <f>IF(relatorio[[#This Row],[NFs Entrada - Winthor]]="Pendente",_xlfn.XLOOKUP(relatorio[[#This Row],[Número]],Relatório_CTE!A:A,Relatório_CTE!H:H,"Sem CTE")," ")</f>
        <v xml:space="preserve"> </v>
      </c>
      <c r="T56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6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62" spans="1:21" x14ac:dyDescent="0.25">
      <c r="A562" t="s">
        <v>17</v>
      </c>
      <c r="B562" t="s">
        <v>18</v>
      </c>
      <c r="C562" t="s">
        <v>13</v>
      </c>
      <c r="D562">
        <v>502009</v>
      </c>
      <c r="E562" s="1">
        <v>45909</v>
      </c>
      <c r="F562">
        <v>5384.38</v>
      </c>
      <c r="G562" s="4" t="s">
        <v>122</v>
      </c>
      <c r="H562" t="s">
        <v>200</v>
      </c>
      <c r="I562" t="s">
        <v>201</v>
      </c>
      <c r="J562" s="1">
        <v>46931</v>
      </c>
      <c r="K562">
        <v>13</v>
      </c>
      <c r="L562" t="str">
        <f>_xlfn.XLOOKUP(relatorio[[#This Row],[Nome PJ Emitente]],De_Para!A:A,De_Para!C:C)</f>
        <v>3M</v>
      </c>
      <c r="M562" s="5" t="str" cm="1">
        <f t="array" aca="1" ref="M562" ca="1">IF(LEFT(G562&amp;"",1)="0",
IFERROR(
VALUE(MID(G562&amp;"",_xlfn.AGGREGATE(15,6,ROW(INDIRECT("1:"&amp;LEN(G562&amp;"")))/(MID(G562&amp;"",ROW(INDIRECT("1:"&amp;LEN(G562&amp;""))),1)&lt;&gt;"0"),1),999)),
MID(G562&amp;"",_xlfn.AGGREGATE(15,6,ROW(INDIRECT("1:"&amp;LEN(G562&amp;"")))/(MID(G562&amp;"",ROW(INDIRECT("1:"&amp;LEN(G562&amp;""))),1)&lt;&gt;"0"),1),999)
),
IFERROR(VALUE(G562),G562))</f>
        <v>SEM GTIN</v>
      </c>
      <c r="N562" t="str">
        <f>TEXT(relatorio[[#This Row],[Data Emissão]],"mmm")</f>
        <v>set</v>
      </c>
      <c r="O562">
        <f>_xlfn.XLOOKUP(relatorio[[#This Row],[Número]],relatorio_Entrada_NF!A:A,relatorio_Entrada_NF!A:A,"Pendente")</f>
        <v>502009</v>
      </c>
      <c r="P562" t="str">
        <f>_xlfn.XLOOKUP(relatorio[[#This Row],[Nome PJ Emitente]],Material!A:A,Material!B:B,"Medicamento")</f>
        <v>Material</v>
      </c>
      <c r="Q562">
        <f>IF(relatorio[[#This Row],[Natureza]]="Medicamento",_xlfn.XLOOKUP(relatorio[[#This Row],[EAN]],CadastroProd!U:U,CadastroProd!A:A," "),_xlfn.XLOOKUP(relatorio[[#This Row],['[Item'] Código]],CadastroProd!X:X,CadastroProd!A:A," "))</f>
        <v>2335</v>
      </c>
      <c r="R562" t="str">
        <f>IF(O562="Pendente",_xlfn.XLOOKUP(relatorio[[#This Row],[Número]],Relatório_CTE!A:A,Relatório_CTE!B:B,"Sem CTE")," ")</f>
        <v xml:space="preserve"> </v>
      </c>
      <c r="S562" s="1" t="str">
        <f>IF(relatorio[[#This Row],[NFs Entrada - Winthor]]="Pendente",_xlfn.XLOOKUP(relatorio[[#This Row],[Número]],Relatório_CTE!A:A,Relatório_CTE!H:H,"Sem CTE")," ")</f>
        <v xml:space="preserve"> </v>
      </c>
      <c r="T56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6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63" spans="1:21" x14ac:dyDescent="0.25">
      <c r="A563" t="s">
        <v>17</v>
      </c>
      <c r="B563" t="s">
        <v>18</v>
      </c>
      <c r="C563" t="s">
        <v>13</v>
      </c>
      <c r="D563">
        <v>502010</v>
      </c>
      <c r="E563" s="1">
        <v>45909</v>
      </c>
      <c r="F563">
        <v>144742.79999999999</v>
      </c>
      <c r="G563" s="4" t="s">
        <v>162</v>
      </c>
      <c r="H563" t="s">
        <v>163</v>
      </c>
      <c r="I563" t="s">
        <v>164</v>
      </c>
      <c r="J563" s="1">
        <v>46474</v>
      </c>
      <c r="K563">
        <v>120</v>
      </c>
      <c r="L563" t="str">
        <f>_xlfn.XLOOKUP(relatorio[[#This Row],[Nome PJ Emitente]],De_Para!A:A,De_Para!C:C)</f>
        <v>3M</v>
      </c>
      <c r="M563" s="5" cm="1">
        <f t="array" aca="1" ref="M563" ca="1">IF(LEFT(G563&amp;"",1)="0",
IFERROR(
VALUE(MID(G563&amp;"",_xlfn.AGGREGATE(15,6,ROW(INDIRECT("1:"&amp;LEN(G563&amp;"")))/(MID(G563&amp;"",ROW(INDIRECT("1:"&amp;LEN(G563&amp;""))),1)&lt;&gt;"0"),1),999)),
MID(G563&amp;"",_xlfn.AGGREGATE(15,6,ROW(INDIRECT("1:"&amp;LEN(G563&amp;"")))/(MID(G563&amp;"",ROW(INDIRECT("1:"&amp;LEN(G563&amp;""))),1)&lt;&gt;"0"),1),999)
),
IFERROR(VALUE(G563),G563))</f>
        <v>50707387802252</v>
      </c>
      <c r="N563" t="str">
        <f>TEXT(relatorio[[#This Row],[Data Emissão]],"mmm")</f>
        <v>set</v>
      </c>
      <c r="O563">
        <f>_xlfn.XLOOKUP(relatorio[[#This Row],[Número]],relatorio_Entrada_NF!A:A,relatorio_Entrada_NF!A:A,"Pendente")</f>
        <v>502010</v>
      </c>
      <c r="P563" t="str">
        <f>_xlfn.XLOOKUP(relatorio[[#This Row],[Nome PJ Emitente]],Material!A:A,Material!B:B,"Medicamento")</f>
        <v>Material</v>
      </c>
      <c r="Q563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563" t="str">
        <f>IF(O563="Pendente",_xlfn.XLOOKUP(relatorio[[#This Row],[Número]],Relatório_CTE!A:A,Relatório_CTE!B:B,"Sem CTE")," ")</f>
        <v xml:space="preserve"> </v>
      </c>
      <c r="S563" s="1" t="str">
        <f>IF(relatorio[[#This Row],[NFs Entrada - Winthor]]="Pendente",_xlfn.XLOOKUP(relatorio[[#This Row],[Número]],Relatório_CTE!A:A,Relatório_CTE!H:H,"Sem CTE")," ")</f>
        <v xml:space="preserve"> </v>
      </c>
      <c r="T56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6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64" spans="1:21" x14ac:dyDescent="0.25">
      <c r="A564" t="s">
        <v>17</v>
      </c>
      <c r="B564" t="s">
        <v>18</v>
      </c>
      <c r="C564" t="s">
        <v>253</v>
      </c>
      <c r="D564">
        <v>397909</v>
      </c>
      <c r="E564" s="1">
        <v>45909</v>
      </c>
      <c r="F564">
        <v>22285.11</v>
      </c>
      <c r="G564" s="4" t="s">
        <v>254</v>
      </c>
      <c r="H564" t="s">
        <v>255</v>
      </c>
      <c r="I564" t="s">
        <v>256</v>
      </c>
      <c r="J564" s="1">
        <v>46721</v>
      </c>
      <c r="K564">
        <v>100</v>
      </c>
      <c r="L564" t="str">
        <f>_xlfn.XLOOKUP(relatorio[[#This Row],[Nome PJ Emitente]],De_Para!A:A,De_Para!C:C)</f>
        <v>Pfizer</v>
      </c>
      <c r="M564" s="5" cm="1">
        <f t="array" aca="1" ref="M564" ca="1">IF(LEFT(G564&amp;"",1)="0",
IFERROR(
VALUE(MID(G564&amp;"",_xlfn.AGGREGATE(15,6,ROW(INDIRECT("1:"&amp;LEN(G564&amp;"")))/(MID(G564&amp;"",ROW(INDIRECT("1:"&amp;LEN(G564&amp;""))),1)&lt;&gt;"0"),1),999)),
MID(G564&amp;"",_xlfn.AGGREGATE(15,6,ROW(INDIRECT("1:"&amp;LEN(G564&amp;"")))/(MID(G564&amp;"",ROW(INDIRECT("1:"&amp;LEN(G564&amp;""))),1)&lt;&gt;"0"),1),999)
),
IFERROR(VALUE(G564),G564))</f>
        <v>7891045020510</v>
      </c>
      <c r="N564" t="str">
        <f>TEXT(relatorio[[#This Row],[Data Emissão]],"mmm")</f>
        <v>set</v>
      </c>
      <c r="O564">
        <f>_xlfn.XLOOKUP(relatorio[[#This Row],[Número]],relatorio_Entrada_NF!A:A,relatorio_Entrada_NF!A:A,"Pendente")</f>
        <v>397909</v>
      </c>
      <c r="P564" t="str">
        <f>_xlfn.XLOOKUP(relatorio[[#This Row],[Nome PJ Emitente]],Material!A:A,Material!B:B,"Medicamento")</f>
        <v>Medicamento</v>
      </c>
      <c r="Q564">
        <f ca="1">IF(relatorio[[#This Row],[Natureza]]="Medicamento",_xlfn.XLOOKUP(relatorio[[#This Row],[EAN]],CadastroProd!U:U,CadastroProd!A:A," "),_xlfn.XLOOKUP(relatorio[[#This Row],['[Item'] Código]],CadastroProd!X:X,CadastroProd!A:A," "))</f>
        <v>2702</v>
      </c>
      <c r="R564" t="str">
        <f>IF(O564="Pendente",_xlfn.XLOOKUP(relatorio[[#This Row],[Número]],Relatório_CTE!A:A,Relatório_CTE!B:B,"Sem CTE")," ")</f>
        <v xml:space="preserve"> </v>
      </c>
      <c r="S564" s="1" t="str">
        <f>IF(relatorio[[#This Row],[NFs Entrada - Winthor]]="Pendente",_xlfn.XLOOKUP(relatorio[[#This Row],[Número]],Relatório_CTE!A:A,Relatório_CTE!H:H,"Sem CTE")," ")</f>
        <v xml:space="preserve"> </v>
      </c>
      <c r="T56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6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65" spans="1:21" x14ac:dyDescent="0.25">
      <c r="A565" t="s">
        <v>17</v>
      </c>
      <c r="B565" t="s">
        <v>12</v>
      </c>
      <c r="C565" t="s">
        <v>58</v>
      </c>
      <c r="D565">
        <v>85409</v>
      </c>
      <c r="E565" s="1">
        <v>45909</v>
      </c>
      <c r="F565">
        <v>3276.83</v>
      </c>
      <c r="G565" s="4" t="s">
        <v>667</v>
      </c>
      <c r="H565" t="s">
        <v>668</v>
      </c>
      <c r="I565" t="s">
        <v>669</v>
      </c>
      <c r="J565" s="1">
        <v>46706</v>
      </c>
      <c r="K565">
        <v>30</v>
      </c>
      <c r="L565" t="str">
        <f>_xlfn.XLOOKUP(relatorio[[#This Row],[Nome PJ Emitente]],De_Para!A:A,De_Para!C:C)</f>
        <v>Adium</v>
      </c>
      <c r="M565" s="5" cm="1">
        <f t="array" aca="1" ref="M565" ca="1">IF(LEFT(G565&amp;"",1)="0",
IFERROR(
VALUE(MID(G565&amp;"",_xlfn.AGGREGATE(15,6,ROW(INDIRECT("1:"&amp;LEN(G565&amp;"")))/(MID(G565&amp;"",ROW(INDIRECT("1:"&amp;LEN(G565&amp;""))),1)&lt;&gt;"0"),1),999)),
MID(G565&amp;"",_xlfn.AGGREGATE(15,6,ROW(INDIRECT("1:"&amp;LEN(G565&amp;"")))/(MID(G565&amp;"",ROW(INDIRECT("1:"&amp;LEN(G565&amp;""))),1)&lt;&gt;"0"),1),999)
),
IFERROR(VALUE(G565),G565))</f>
        <v>7892953002377</v>
      </c>
      <c r="N565" t="str">
        <f>TEXT(relatorio[[#This Row],[Data Emissão]],"mmm")</f>
        <v>set</v>
      </c>
      <c r="O565">
        <f>_xlfn.XLOOKUP(relatorio[[#This Row],[Número]],relatorio_Entrada_NF!A:A,relatorio_Entrada_NF!A:A,"Pendente")</f>
        <v>85409</v>
      </c>
      <c r="P565" t="str">
        <f>_xlfn.XLOOKUP(relatorio[[#This Row],[Nome PJ Emitente]],Material!A:A,Material!B:B,"Medicamento")</f>
        <v>Medicamento</v>
      </c>
      <c r="Q565">
        <f ca="1">IF(relatorio[[#This Row],[Natureza]]="Medicamento",_xlfn.XLOOKUP(relatorio[[#This Row],[EAN]],CadastroProd!U:U,CadastroProd!A:A," "),_xlfn.XLOOKUP(relatorio[[#This Row],['[Item'] Código]],CadastroProd!X:X,CadastroProd!A:A," "))</f>
        <v>2721</v>
      </c>
      <c r="R565" t="str">
        <f>IF(O565="Pendente",_xlfn.XLOOKUP(relatorio[[#This Row],[Número]],Relatório_CTE!A:A,Relatório_CTE!B:B,"Sem CTE")," ")</f>
        <v xml:space="preserve"> </v>
      </c>
      <c r="S565" s="1" t="str">
        <f>IF(relatorio[[#This Row],[NFs Entrada - Winthor]]="Pendente",_xlfn.XLOOKUP(relatorio[[#This Row],[Número]],Relatório_CTE!A:A,Relatório_CTE!H:H,"Sem CTE")," ")</f>
        <v xml:space="preserve"> </v>
      </c>
      <c r="T56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6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66" spans="1:21" x14ac:dyDescent="0.25">
      <c r="A566" t="s">
        <v>11</v>
      </c>
      <c r="B566" t="s">
        <v>12</v>
      </c>
      <c r="C566" t="s">
        <v>102</v>
      </c>
      <c r="D566">
        <v>78376</v>
      </c>
      <c r="E566" s="1">
        <v>45909</v>
      </c>
      <c r="F566">
        <v>52623.95</v>
      </c>
      <c r="G566" s="4" t="s">
        <v>670</v>
      </c>
      <c r="H566" t="s">
        <v>671</v>
      </c>
      <c r="I566" t="s">
        <v>672</v>
      </c>
      <c r="J566" s="1">
        <v>46720</v>
      </c>
      <c r="K566">
        <v>6</v>
      </c>
      <c r="L566" t="str">
        <f>_xlfn.XLOOKUP(relatorio[[#This Row],[Nome PJ Emitente]],De_Para!A:A,De_Para!C:C)</f>
        <v>Chiesi</v>
      </c>
      <c r="M566" s="5" cm="1">
        <f t="array" aca="1" ref="M566" ca="1">IF(LEFT(G566&amp;"",1)="0",
IFERROR(
VALUE(MID(G566&amp;"",_xlfn.AGGREGATE(15,6,ROW(INDIRECT("1:"&amp;LEN(G566&amp;"")))/(MID(G566&amp;"",ROW(INDIRECT("1:"&amp;LEN(G566&amp;""))),1)&lt;&gt;"0"),1),999)),
MID(G566&amp;"",_xlfn.AGGREGATE(15,6,ROW(INDIRECT("1:"&amp;LEN(G566&amp;"")))/(MID(G566&amp;"",ROW(INDIRECT("1:"&amp;LEN(G566&amp;""))),1)&lt;&gt;"0"),1),999)
),
IFERROR(VALUE(G566),G566))</f>
        <v>7896672203794</v>
      </c>
      <c r="N566" t="str">
        <f>TEXT(relatorio[[#This Row],[Data Emissão]],"mmm")</f>
        <v>set</v>
      </c>
      <c r="O566">
        <f>_xlfn.XLOOKUP(relatorio[[#This Row],[Número]],relatorio_Entrada_NF!A:A,relatorio_Entrada_NF!A:A,"Pendente")</f>
        <v>78376</v>
      </c>
      <c r="P566" t="str">
        <f>_xlfn.XLOOKUP(relatorio[[#This Row],[Nome PJ Emitente]],Material!A:A,Material!B:B,"Medicamento")</f>
        <v>Medicamento</v>
      </c>
      <c r="Q566">
        <f ca="1">IF(relatorio[[#This Row],[Natureza]]="Medicamento",_xlfn.XLOOKUP(relatorio[[#This Row],[EAN]],CadastroProd!U:U,CadastroProd!A:A," "),_xlfn.XLOOKUP(relatorio[[#This Row],['[Item'] Código]],CadastroProd!X:X,CadastroProd!A:A," "))</f>
        <v>3062</v>
      </c>
      <c r="R566" t="str">
        <f>IF(O566="Pendente",_xlfn.XLOOKUP(relatorio[[#This Row],[Número]],Relatório_CTE!A:A,Relatório_CTE!B:B,"Sem CTE")," ")</f>
        <v xml:space="preserve"> </v>
      </c>
      <c r="S566" s="1" t="str">
        <f>IF(relatorio[[#This Row],[NFs Entrada - Winthor]]="Pendente",_xlfn.XLOOKUP(relatorio[[#This Row],[Número]],Relatório_CTE!A:A,Relatório_CTE!H:H,"Sem CTE")," ")</f>
        <v xml:space="preserve"> </v>
      </c>
      <c r="T56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6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67" spans="1:21" x14ac:dyDescent="0.25">
      <c r="A567" t="s">
        <v>17</v>
      </c>
      <c r="B567" t="s">
        <v>12</v>
      </c>
      <c r="C567" t="s">
        <v>75</v>
      </c>
      <c r="D567">
        <v>89584</v>
      </c>
      <c r="E567" s="1">
        <v>45909</v>
      </c>
      <c r="F567">
        <v>10569.17</v>
      </c>
      <c r="G567" s="4" t="s">
        <v>575</v>
      </c>
      <c r="H567" t="s">
        <v>576</v>
      </c>
      <c r="I567" t="s">
        <v>577</v>
      </c>
      <c r="J567" s="1">
        <v>46506</v>
      </c>
      <c r="K567">
        <v>196</v>
      </c>
      <c r="L567" t="str">
        <f>_xlfn.XLOOKUP(relatorio[[#This Row],[Nome PJ Emitente]],De_Para!A:A,De_Para!C:C)</f>
        <v>Apsen</v>
      </c>
      <c r="M567" s="5" cm="1">
        <f t="array" aca="1" ref="M567" ca="1">IF(LEFT(G567&amp;"",1)="0",
IFERROR(
VALUE(MID(G567&amp;"",_xlfn.AGGREGATE(15,6,ROW(INDIRECT("1:"&amp;LEN(G567&amp;"")))/(MID(G567&amp;"",ROW(INDIRECT("1:"&amp;LEN(G567&amp;""))),1)&lt;&gt;"0"),1),999)),
MID(G567&amp;"",_xlfn.AGGREGATE(15,6,ROW(INDIRECT("1:"&amp;LEN(G567&amp;"")))/(MID(G567&amp;"",ROW(INDIRECT("1:"&amp;LEN(G567&amp;""))),1)&lt;&gt;"0"),1),999)
),
IFERROR(VALUE(G567),G567))</f>
        <v>7896637022729</v>
      </c>
      <c r="N567" t="str">
        <f>TEXT(relatorio[[#This Row],[Data Emissão]],"mmm")</f>
        <v>set</v>
      </c>
      <c r="O567" t="str">
        <f>_xlfn.XLOOKUP(relatorio[[#This Row],[Número]],relatorio_Entrada_NF!A:A,relatorio_Entrada_NF!A:A,"Pendente")</f>
        <v>Pendente</v>
      </c>
      <c r="P567" t="str">
        <f>_xlfn.XLOOKUP(relatorio[[#This Row],[Nome PJ Emitente]],Material!A:A,Material!B:B,"Medicamento")</f>
        <v>Medicamento</v>
      </c>
      <c r="Q567">
        <f ca="1">IF(relatorio[[#This Row],[Natureza]]="Medicamento",_xlfn.XLOOKUP(relatorio[[#This Row],[EAN]],CadastroProd!U:U,CadastroProd!A:A," "),_xlfn.XLOOKUP(relatorio[[#This Row],['[Item'] Código]],CadastroProd!X:X,CadastroProd!A:A," "))</f>
        <v>2107</v>
      </c>
      <c r="R567">
        <f>IF(O567="Pendente",_xlfn.XLOOKUP(relatorio[[#This Row],[Número]],Relatório_CTE!A:A,Relatório_CTE!B:B,"Sem CTE")," ")</f>
        <v>790931</v>
      </c>
      <c r="S567" s="1">
        <f>IF(relatorio[[#This Row],[NFs Entrada - Winthor]]="Pendente",_xlfn.XLOOKUP(relatorio[[#This Row],[Número]],Relatório_CTE!A:A,Relatório_CTE!H:H,"Sem CTE")," ")</f>
        <v>45910</v>
      </c>
      <c r="T567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45910</v>
      </c>
      <c r="U567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45910</v>
      </c>
    </row>
    <row r="568" spans="1:21" x14ac:dyDescent="0.25">
      <c r="A568" t="s">
        <v>17</v>
      </c>
      <c r="B568" t="s">
        <v>12</v>
      </c>
      <c r="C568" t="s">
        <v>115</v>
      </c>
      <c r="D568">
        <v>249870</v>
      </c>
      <c r="E568" s="1">
        <v>45909</v>
      </c>
      <c r="F568">
        <v>259036.85</v>
      </c>
      <c r="G568" s="4" t="s">
        <v>673</v>
      </c>
      <c r="H568" t="s">
        <v>674</v>
      </c>
      <c r="I568" t="s">
        <v>675</v>
      </c>
      <c r="J568" s="1">
        <v>46843</v>
      </c>
      <c r="K568">
        <v>156</v>
      </c>
      <c r="L568" t="str">
        <f>_xlfn.XLOOKUP(relatorio[[#This Row],[Nome PJ Emitente]],De_Para!A:A,De_Para!C:C)</f>
        <v>GSK</v>
      </c>
      <c r="M568" s="5" cm="1">
        <f t="array" aca="1" ref="M568" ca="1">IF(LEFT(G568&amp;"",1)="0",
IFERROR(
VALUE(MID(G568&amp;"",_xlfn.AGGREGATE(15,6,ROW(INDIRECT("1:"&amp;LEN(G568&amp;"")))/(MID(G568&amp;"",ROW(INDIRECT("1:"&amp;LEN(G568&amp;""))),1)&lt;&gt;"0"),1),999)),
MID(G568&amp;"",_xlfn.AGGREGATE(15,6,ROW(INDIRECT("1:"&amp;LEN(G568&amp;"")))/(MID(G568&amp;"",ROW(INDIRECT("1:"&amp;LEN(G568&amp;""))),1)&lt;&gt;"0"),1),999)
),
IFERROR(VALUE(G568),G568))</f>
        <v>7896015592004</v>
      </c>
      <c r="N568" t="str">
        <f>TEXT(relatorio[[#This Row],[Data Emissão]],"mmm")</f>
        <v>set</v>
      </c>
      <c r="O568">
        <f>_xlfn.XLOOKUP(relatorio[[#This Row],[Número]],relatorio_Entrada_NF!A:A,relatorio_Entrada_NF!A:A,"Pendente")</f>
        <v>249870</v>
      </c>
      <c r="P568" t="str">
        <f>_xlfn.XLOOKUP(relatorio[[#This Row],[Nome PJ Emitente]],Material!A:A,Material!B:B,"Medicamento")</f>
        <v>Medicamento</v>
      </c>
      <c r="Q568">
        <f ca="1">IF(relatorio[[#This Row],[Natureza]]="Medicamento",_xlfn.XLOOKUP(relatorio[[#This Row],[EAN]],CadastroProd!U:U,CadastroProd!A:A," "),_xlfn.XLOOKUP(relatorio[[#This Row],['[Item'] Código]],CadastroProd!X:X,CadastroProd!A:A," "))</f>
        <v>2816</v>
      </c>
      <c r="R568" t="str">
        <f>IF(O568="Pendente",_xlfn.XLOOKUP(relatorio[[#This Row],[Número]],Relatório_CTE!A:A,Relatório_CTE!B:B,"Sem CTE")," ")</f>
        <v xml:space="preserve"> </v>
      </c>
      <c r="S568" s="1" t="str">
        <f>IF(relatorio[[#This Row],[NFs Entrada - Winthor]]="Pendente",_xlfn.XLOOKUP(relatorio[[#This Row],[Número]],Relatório_CTE!A:A,Relatório_CTE!H:H,"Sem CTE")," ")</f>
        <v xml:space="preserve"> </v>
      </c>
      <c r="T56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6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69" spans="1:21" x14ac:dyDescent="0.25">
      <c r="A569" t="s">
        <v>17</v>
      </c>
      <c r="B569" t="s">
        <v>12</v>
      </c>
      <c r="C569" t="s">
        <v>13</v>
      </c>
      <c r="D569">
        <v>500592</v>
      </c>
      <c r="E569" s="1">
        <v>45909</v>
      </c>
      <c r="F569">
        <v>8162.7</v>
      </c>
      <c r="G569" s="4" t="s">
        <v>122</v>
      </c>
      <c r="H569" t="s">
        <v>366</v>
      </c>
      <c r="I569" t="s">
        <v>367</v>
      </c>
      <c r="J569" s="1">
        <v>46946</v>
      </c>
      <c r="K569">
        <v>14</v>
      </c>
      <c r="L569" t="str">
        <f>_xlfn.XLOOKUP(relatorio[[#This Row],[Nome PJ Emitente]],De_Para!A:A,De_Para!C:C)</f>
        <v>3M</v>
      </c>
      <c r="M569" s="5" t="str" cm="1">
        <f t="array" aca="1" ref="M569" ca="1">IF(LEFT(G569&amp;"",1)="0",
IFERROR(
VALUE(MID(G569&amp;"",_xlfn.AGGREGATE(15,6,ROW(INDIRECT("1:"&amp;LEN(G569&amp;"")))/(MID(G569&amp;"",ROW(INDIRECT("1:"&amp;LEN(G569&amp;""))),1)&lt;&gt;"0"),1),999)),
MID(G569&amp;"",_xlfn.AGGREGATE(15,6,ROW(INDIRECT("1:"&amp;LEN(G569&amp;"")))/(MID(G569&amp;"",ROW(INDIRECT("1:"&amp;LEN(G569&amp;""))),1)&lt;&gt;"0"),1),999)
),
IFERROR(VALUE(G569),G569))</f>
        <v>SEM GTIN</v>
      </c>
      <c r="N569" t="str">
        <f>TEXT(relatorio[[#This Row],[Data Emissão]],"mmm")</f>
        <v>set</v>
      </c>
      <c r="O569">
        <f>_xlfn.XLOOKUP(relatorio[[#This Row],[Número]],relatorio_Entrada_NF!A:A,relatorio_Entrada_NF!A:A,"Pendente")</f>
        <v>500592</v>
      </c>
      <c r="P569" t="str">
        <f>_xlfn.XLOOKUP(relatorio[[#This Row],[Nome PJ Emitente]],Material!A:A,Material!B:B,"Medicamento")</f>
        <v>Material</v>
      </c>
      <c r="Q569">
        <f>IF(relatorio[[#This Row],[Natureza]]="Medicamento",_xlfn.XLOOKUP(relatorio[[#This Row],[EAN]],CadastroProd!U:U,CadastroProd!A:A," "),_xlfn.XLOOKUP(relatorio[[#This Row],['[Item'] Código]],CadastroProd!X:X,CadastroProd!A:A," "))</f>
        <v>2337</v>
      </c>
      <c r="R569" t="str">
        <f>IF(O569="Pendente",_xlfn.XLOOKUP(relatorio[[#This Row],[Número]],Relatório_CTE!A:A,Relatório_CTE!B:B,"Sem CTE")," ")</f>
        <v xml:space="preserve"> </v>
      </c>
      <c r="S569" s="1" t="str">
        <f>IF(relatorio[[#This Row],[NFs Entrada - Winthor]]="Pendente",_xlfn.XLOOKUP(relatorio[[#This Row],[Número]],Relatório_CTE!A:A,Relatório_CTE!H:H,"Sem CTE")," ")</f>
        <v xml:space="preserve"> </v>
      </c>
      <c r="T56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6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70" spans="1:21" x14ac:dyDescent="0.25">
      <c r="A570" t="s">
        <v>11</v>
      </c>
      <c r="B570" t="s">
        <v>12</v>
      </c>
      <c r="C570" t="s">
        <v>51</v>
      </c>
      <c r="D570">
        <v>493931</v>
      </c>
      <c r="E570" s="1">
        <v>45909</v>
      </c>
      <c r="F570">
        <v>20320.330000000002</v>
      </c>
      <c r="G570" s="4" t="s">
        <v>455</v>
      </c>
      <c r="H570" t="s">
        <v>456</v>
      </c>
      <c r="I570" t="s">
        <v>457</v>
      </c>
      <c r="J570" s="1">
        <v>46408</v>
      </c>
      <c r="K570">
        <v>15</v>
      </c>
      <c r="L570" t="str">
        <f>_xlfn.XLOOKUP(relatorio[[#This Row],[Nome PJ Emitente]],De_Para!A:A,De_Para!C:C)</f>
        <v>Adium</v>
      </c>
      <c r="M570" s="5" cm="1">
        <f t="array" aca="1" ref="M570" ca="1">IF(LEFT(G570&amp;"",1)="0",
IFERROR(
VALUE(MID(G570&amp;"",_xlfn.AGGREGATE(15,6,ROW(INDIRECT("1:"&amp;LEN(G570&amp;"")))/(MID(G570&amp;"",ROW(INDIRECT("1:"&amp;LEN(G570&amp;""))),1)&lt;&gt;"0"),1),999)),
MID(G570&amp;"",_xlfn.AGGREGATE(15,6,ROW(INDIRECT("1:"&amp;LEN(G570&amp;"")))/(MID(G570&amp;"",ROW(INDIRECT("1:"&amp;LEN(G570&amp;""))),1)&lt;&gt;"0"),1),999)
),
IFERROR(VALUE(G570),G570))</f>
        <v>7892953102916</v>
      </c>
      <c r="N570" t="str">
        <f>TEXT(relatorio[[#This Row],[Data Emissão]],"mmm")</f>
        <v>set</v>
      </c>
      <c r="O570">
        <f>_xlfn.XLOOKUP(relatorio[[#This Row],[Número]],relatorio_Entrada_NF!A:A,relatorio_Entrada_NF!A:A,"Pendente")</f>
        <v>493931</v>
      </c>
      <c r="P570" t="str">
        <f>_xlfn.XLOOKUP(relatorio[[#This Row],[Nome PJ Emitente]],Material!A:A,Material!B:B,"Medicamento")</f>
        <v>Medicamento</v>
      </c>
      <c r="Q570">
        <f ca="1">IF(relatorio[[#This Row],[Natureza]]="Medicamento",_xlfn.XLOOKUP(relatorio[[#This Row],[EAN]],CadastroProd!U:U,CadastroProd!A:A," "),_xlfn.XLOOKUP(relatorio[[#This Row],['[Item'] Código]],CadastroProd!X:X,CadastroProd!A:A," "))</f>
        <v>1568</v>
      </c>
      <c r="R570" t="str">
        <f>IF(O570="Pendente",_xlfn.XLOOKUP(relatorio[[#This Row],[Número]],Relatório_CTE!A:A,Relatório_CTE!B:B,"Sem CTE")," ")</f>
        <v xml:space="preserve"> </v>
      </c>
      <c r="S570" s="1" t="str">
        <f>IF(relatorio[[#This Row],[NFs Entrada - Winthor]]="Pendente",_xlfn.XLOOKUP(relatorio[[#This Row],[Número]],Relatório_CTE!A:A,Relatório_CTE!H:H,"Sem CTE")," ")</f>
        <v xml:space="preserve"> </v>
      </c>
      <c r="T57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7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71" spans="1:21" x14ac:dyDescent="0.25">
      <c r="A571" t="s">
        <v>11</v>
      </c>
      <c r="B571" t="s">
        <v>46</v>
      </c>
      <c r="C571" t="s">
        <v>184</v>
      </c>
      <c r="D571">
        <v>151134</v>
      </c>
      <c r="E571" s="1">
        <v>45909</v>
      </c>
      <c r="F571">
        <v>155527.29</v>
      </c>
      <c r="G571" s="4" t="s">
        <v>676</v>
      </c>
      <c r="H571" t="s">
        <v>677</v>
      </c>
      <c r="I571" t="s">
        <v>678</v>
      </c>
      <c r="J571" s="1">
        <v>46568</v>
      </c>
      <c r="K571">
        <v>4</v>
      </c>
      <c r="L571" t="str">
        <f>_xlfn.XLOOKUP(relatorio[[#This Row],[Nome PJ Emitente]],De_Para!A:A,De_Para!C:C)</f>
        <v>Abbvie</v>
      </c>
      <c r="M571" s="5" cm="1">
        <f t="array" aca="1" ref="M571" ca="1">IF(LEFT(G571&amp;"",1)="0",
IFERROR(
VALUE(MID(G571&amp;"",_xlfn.AGGREGATE(15,6,ROW(INDIRECT("1:"&amp;LEN(G571&amp;"")))/(MID(G571&amp;"",ROW(INDIRECT("1:"&amp;LEN(G571&amp;""))),1)&lt;&gt;"0"),1),999)),
MID(G571&amp;"",_xlfn.AGGREGATE(15,6,ROW(INDIRECT("1:"&amp;LEN(G571&amp;"")))/(MID(G571&amp;"",ROW(INDIRECT("1:"&amp;LEN(G571&amp;""))),1)&lt;&gt;"0"),1),999)
),
IFERROR(VALUE(G571),G571))</f>
        <v>8054083012063</v>
      </c>
      <c r="N571" t="str">
        <f>TEXT(relatorio[[#This Row],[Data Emissão]],"mmm")</f>
        <v>set</v>
      </c>
      <c r="O571">
        <f>_xlfn.XLOOKUP(relatorio[[#This Row],[Número]],relatorio_Entrada_NF!A:A,relatorio_Entrada_NF!A:A,"Pendente")</f>
        <v>151134</v>
      </c>
      <c r="P571" t="str">
        <f>_xlfn.XLOOKUP(relatorio[[#This Row],[Nome PJ Emitente]],Material!A:A,Material!B:B,"Medicamento")</f>
        <v>Medicamento</v>
      </c>
      <c r="Q571">
        <f ca="1">IF(relatorio[[#This Row],[Natureza]]="Medicamento",_xlfn.XLOOKUP(relatorio[[#This Row],[EAN]],CadastroProd!U:U,CadastroProd!A:A," "),_xlfn.XLOOKUP(relatorio[[#This Row],['[Item'] Código]],CadastroProd!X:X,CadastroProd!A:A," "))</f>
        <v>2932</v>
      </c>
      <c r="R571" t="str">
        <f>IF(O571="Pendente",_xlfn.XLOOKUP(relatorio[[#This Row],[Número]],Relatório_CTE!A:A,Relatório_CTE!B:B,"Sem CTE")," ")</f>
        <v xml:space="preserve"> </v>
      </c>
      <c r="S571" s="1" t="str">
        <f>IF(relatorio[[#This Row],[NFs Entrada - Winthor]]="Pendente",_xlfn.XLOOKUP(relatorio[[#This Row],[Número]],Relatório_CTE!A:A,Relatório_CTE!H:H,"Sem CTE")," ")</f>
        <v xml:space="preserve"> </v>
      </c>
      <c r="T57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7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72" spans="1:21" x14ac:dyDescent="0.25">
      <c r="A572" t="s">
        <v>11</v>
      </c>
      <c r="B572" t="s">
        <v>46</v>
      </c>
      <c r="C572" t="s">
        <v>184</v>
      </c>
      <c r="D572">
        <v>151166</v>
      </c>
      <c r="E572" s="1">
        <v>45909</v>
      </c>
      <c r="F572">
        <v>118340.44</v>
      </c>
      <c r="G572" s="4" t="s">
        <v>302</v>
      </c>
      <c r="H572" t="s">
        <v>303</v>
      </c>
      <c r="I572" t="s">
        <v>304</v>
      </c>
      <c r="J572" s="1">
        <v>46203</v>
      </c>
      <c r="K572">
        <v>63</v>
      </c>
      <c r="L572" t="str">
        <f>_xlfn.XLOOKUP(relatorio[[#This Row],[Nome PJ Emitente]],De_Para!A:A,De_Para!C:C)</f>
        <v>Abbvie</v>
      </c>
      <c r="M572" s="5" cm="1">
        <f t="array" aca="1" ref="M572" ca="1">IF(LEFT(G572&amp;"",1)="0",
IFERROR(
VALUE(MID(G572&amp;"",_xlfn.AGGREGATE(15,6,ROW(INDIRECT("1:"&amp;LEN(G572&amp;"")))/(MID(G572&amp;"",ROW(INDIRECT("1:"&amp;LEN(G572&amp;""))),1)&lt;&gt;"0"),1),999)),
MID(G572&amp;"",_xlfn.AGGREGATE(15,6,ROW(INDIRECT("1:"&amp;LEN(G572&amp;"")))/(MID(G572&amp;"",ROW(INDIRECT("1:"&amp;LEN(G572&amp;""))),1)&lt;&gt;"0"),1),999)
),
IFERROR(VALUE(G572),G572))</f>
        <v>8054083013947</v>
      </c>
      <c r="N572" t="str">
        <f>TEXT(relatorio[[#This Row],[Data Emissão]],"mmm")</f>
        <v>set</v>
      </c>
      <c r="O572">
        <f>_xlfn.XLOOKUP(relatorio[[#This Row],[Número]],relatorio_Entrada_NF!A:A,relatorio_Entrada_NF!A:A,"Pendente")</f>
        <v>151166</v>
      </c>
      <c r="P572" t="str">
        <f>_xlfn.XLOOKUP(relatorio[[#This Row],[Nome PJ Emitente]],Material!A:A,Material!B:B,"Medicamento")</f>
        <v>Medicamento</v>
      </c>
      <c r="Q572">
        <f ca="1">IF(relatorio[[#This Row],[Natureza]]="Medicamento",_xlfn.XLOOKUP(relatorio[[#This Row],[EAN]],CadastroProd!U:U,CadastroProd!A:A," "),_xlfn.XLOOKUP(relatorio[[#This Row],['[Item'] Código]],CadastroProd!X:X,CadastroProd!A:A," "))</f>
        <v>2922</v>
      </c>
      <c r="R572" t="str">
        <f>IF(O572="Pendente",_xlfn.XLOOKUP(relatorio[[#This Row],[Número]],Relatório_CTE!A:A,Relatório_CTE!B:B,"Sem CTE")," ")</f>
        <v xml:space="preserve"> </v>
      </c>
      <c r="S572" s="1" t="str">
        <f>IF(relatorio[[#This Row],[NFs Entrada - Winthor]]="Pendente",_xlfn.XLOOKUP(relatorio[[#This Row],[Número]],Relatório_CTE!A:A,Relatório_CTE!H:H,"Sem CTE")," ")</f>
        <v xml:space="preserve"> </v>
      </c>
      <c r="T57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7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73" spans="1:21" x14ac:dyDescent="0.25">
      <c r="A573" t="s">
        <v>11</v>
      </c>
      <c r="B573" t="s">
        <v>46</v>
      </c>
      <c r="C573" t="s">
        <v>184</v>
      </c>
      <c r="D573">
        <v>151166</v>
      </c>
      <c r="E573" s="1">
        <v>45909</v>
      </c>
      <c r="F573">
        <v>118340.44</v>
      </c>
      <c r="G573" s="4" t="s">
        <v>305</v>
      </c>
      <c r="H573" t="s">
        <v>306</v>
      </c>
      <c r="I573" t="s">
        <v>307</v>
      </c>
      <c r="J573" s="1">
        <v>46265</v>
      </c>
      <c r="K573">
        <v>30</v>
      </c>
      <c r="L573" t="str">
        <f>_xlfn.XLOOKUP(relatorio[[#This Row],[Nome PJ Emitente]],De_Para!A:A,De_Para!C:C)</f>
        <v>Abbvie</v>
      </c>
      <c r="M573" s="5" cm="1">
        <f t="array" aca="1" ref="M573" ca="1">IF(LEFT(G573&amp;"",1)="0",
IFERROR(
VALUE(MID(G573&amp;"",_xlfn.AGGREGATE(15,6,ROW(INDIRECT("1:"&amp;LEN(G573&amp;"")))/(MID(G573&amp;"",ROW(INDIRECT("1:"&amp;LEN(G573&amp;""))),1)&lt;&gt;"0"),1),999)),
MID(G573&amp;"",_xlfn.AGGREGATE(15,6,ROW(INDIRECT("1:"&amp;LEN(G573&amp;"")))/(MID(G573&amp;"",ROW(INDIRECT("1:"&amp;LEN(G573&amp;""))),1)&lt;&gt;"0"),1),999)
),
IFERROR(VALUE(G573),G573))</f>
        <v>8054083015712</v>
      </c>
      <c r="N573" t="str">
        <f>TEXT(relatorio[[#This Row],[Data Emissão]],"mmm")</f>
        <v>set</v>
      </c>
      <c r="O573">
        <f>_xlfn.XLOOKUP(relatorio[[#This Row],[Número]],relatorio_Entrada_NF!A:A,relatorio_Entrada_NF!A:A,"Pendente")</f>
        <v>151166</v>
      </c>
      <c r="P573" t="str">
        <f>_xlfn.XLOOKUP(relatorio[[#This Row],[Nome PJ Emitente]],Material!A:A,Material!B:B,"Medicamento")</f>
        <v>Medicamento</v>
      </c>
      <c r="Q573">
        <f ca="1">IF(relatorio[[#This Row],[Natureza]]="Medicamento",_xlfn.XLOOKUP(relatorio[[#This Row],[EAN]],CadastroProd!U:U,CadastroProd!A:A," "),_xlfn.XLOOKUP(relatorio[[#This Row],['[Item'] Código]],CadastroProd!X:X,CadastroProd!A:A," "))</f>
        <v>2921</v>
      </c>
      <c r="R573" t="str">
        <f>IF(O573="Pendente",_xlfn.XLOOKUP(relatorio[[#This Row],[Número]],Relatório_CTE!A:A,Relatório_CTE!B:B,"Sem CTE")," ")</f>
        <v xml:space="preserve"> </v>
      </c>
      <c r="S573" s="1" t="str">
        <f>IF(relatorio[[#This Row],[NFs Entrada - Winthor]]="Pendente",_xlfn.XLOOKUP(relatorio[[#This Row],[Número]],Relatório_CTE!A:A,Relatório_CTE!H:H,"Sem CTE")," ")</f>
        <v xml:space="preserve"> </v>
      </c>
      <c r="T57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7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74" spans="1:21" x14ac:dyDescent="0.25">
      <c r="A574" t="s">
        <v>11</v>
      </c>
      <c r="B574" t="s">
        <v>46</v>
      </c>
      <c r="C574" t="s">
        <v>115</v>
      </c>
      <c r="D574">
        <v>249948</v>
      </c>
      <c r="E574" s="1">
        <v>45909</v>
      </c>
      <c r="F574">
        <v>60782.68</v>
      </c>
      <c r="G574" s="4" t="s">
        <v>673</v>
      </c>
      <c r="H574" t="s">
        <v>679</v>
      </c>
      <c r="I574" t="s">
        <v>680</v>
      </c>
      <c r="J574" s="1">
        <v>46843</v>
      </c>
      <c r="K574">
        <v>9</v>
      </c>
      <c r="L574" t="str">
        <f>_xlfn.XLOOKUP(relatorio[[#This Row],[Nome PJ Emitente]],De_Para!A:A,De_Para!C:C)</f>
        <v>GSK</v>
      </c>
      <c r="M574" s="5" cm="1">
        <f t="array" aca="1" ref="M574" ca="1">IF(LEFT(G574&amp;"",1)="0",
IFERROR(
VALUE(MID(G574&amp;"",_xlfn.AGGREGATE(15,6,ROW(INDIRECT("1:"&amp;LEN(G574&amp;"")))/(MID(G574&amp;"",ROW(INDIRECT("1:"&amp;LEN(G574&amp;""))),1)&lt;&gt;"0"),1),999)),
MID(G574&amp;"",_xlfn.AGGREGATE(15,6,ROW(INDIRECT("1:"&amp;LEN(G574&amp;"")))/(MID(G574&amp;"",ROW(INDIRECT("1:"&amp;LEN(G574&amp;""))),1)&lt;&gt;"0"),1),999)
),
IFERROR(VALUE(G574),G574))</f>
        <v>7896015592004</v>
      </c>
      <c r="N574" t="str">
        <f>TEXT(relatorio[[#This Row],[Data Emissão]],"mmm")</f>
        <v>set</v>
      </c>
      <c r="O574">
        <f>_xlfn.XLOOKUP(relatorio[[#This Row],[Número]],relatorio_Entrada_NF!A:A,relatorio_Entrada_NF!A:A,"Pendente")</f>
        <v>249948</v>
      </c>
      <c r="P574" t="str">
        <f>_xlfn.XLOOKUP(relatorio[[#This Row],[Nome PJ Emitente]],Material!A:A,Material!B:B,"Medicamento")</f>
        <v>Medicamento</v>
      </c>
      <c r="Q574">
        <f ca="1">IF(relatorio[[#This Row],[Natureza]]="Medicamento",_xlfn.XLOOKUP(relatorio[[#This Row],[EAN]],CadastroProd!U:U,CadastroProd!A:A," "),_xlfn.XLOOKUP(relatorio[[#This Row],['[Item'] Código]],CadastroProd!X:X,CadastroProd!A:A," "))</f>
        <v>2816</v>
      </c>
      <c r="R574" t="str">
        <f>IF(O574="Pendente",_xlfn.XLOOKUP(relatorio[[#This Row],[Número]],Relatório_CTE!A:A,Relatório_CTE!B:B,"Sem CTE")," ")</f>
        <v xml:space="preserve"> </v>
      </c>
      <c r="S574" s="1" t="str">
        <f>IF(relatorio[[#This Row],[NFs Entrada - Winthor]]="Pendente",_xlfn.XLOOKUP(relatorio[[#This Row],[Número]],Relatório_CTE!A:A,Relatório_CTE!H:H,"Sem CTE")," ")</f>
        <v xml:space="preserve"> </v>
      </c>
      <c r="T57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7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75" spans="1:21" x14ac:dyDescent="0.25">
      <c r="A575" t="s">
        <v>11</v>
      </c>
      <c r="B575" t="s">
        <v>46</v>
      </c>
      <c r="C575" t="s">
        <v>115</v>
      </c>
      <c r="D575">
        <v>249949</v>
      </c>
      <c r="E575" s="1">
        <v>45909</v>
      </c>
      <c r="F575">
        <v>26797.45</v>
      </c>
      <c r="G575" s="4" t="s">
        <v>681</v>
      </c>
      <c r="H575" t="s">
        <v>682</v>
      </c>
      <c r="I575" t="s">
        <v>683</v>
      </c>
      <c r="J575" s="1">
        <v>47238</v>
      </c>
      <c r="K575">
        <v>34</v>
      </c>
      <c r="L575" t="str">
        <f>_xlfn.XLOOKUP(relatorio[[#This Row],[Nome PJ Emitente]],De_Para!A:A,De_Para!C:C)</f>
        <v>GSK</v>
      </c>
      <c r="M575" s="5" cm="1">
        <f t="array" aca="1" ref="M575" ca="1">IF(LEFT(G575&amp;"",1)="0",
IFERROR(
VALUE(MID(G575&amp;"",_xlfn.AGGREGATE(15,6,ROW(INDIRECT("1:"&amp;LEN(G575&amp;"")))/(MID(G575&amp;"",ROW(INDIRECT("1:"&amp;LEN(G575&amp;""))),1)&lt;&gt;"0"),1),999)),
MID(G575&amp;"",_xlfn.AGGREGATE(15,6,ROW(INDIRECT("1:"&amp;LEN(G575&amp;"")))/(MID(G575&amp;"",ROW(INDIRECT("1:"&amp;LEN(G575&amp;""))),1)&lt;&gt;"0"),1),999)
),
IFERROR(VALUE(G575),G575))</f>
        <v>7896015523954</v>
      </c>
      <c r="N575" t="str">
        <f>TEXT(relatorio[[#This Row],[Data Emissão]],"mmm")</f>
        <v>set</v>
      </c>
      <c r="O575">
        <f>_xlfn.XLOOKUP(relatorio[[#This Row],[Número]],relatorio_Entrada_NF!A:A,relatorio_Entrada_NF!A:A,"Pendente")</f>
        <v>249949</v>
      </c>
      <c r="P575" t="str">
        <f>_xlfn.XLOOKUP(relatorio[[#This Row],[Nome PJ Emitente]],Material!A:A,Material!B:B,"Medicamento")</f>
        <v>Medicamento</v>
      </c>
      <c r="Q575">
        <f ca="1">IF(relatorio[[#This Row],[Natureza]]="Medicamento",_xlfn.XLOOKUP(relatorio[[#This Row],[EAN]],CadastroProd!U:U,CadastroProd!A:A," "),_xlfn.XLOOKUP(relatorio[[#This Row],['[Item'] Código]],CadastroProd!X:X,CadastroProd!A:A," "))</f>
        <v>2708</v>
      </c>
      <c r="R575" t="str">
        <f>IF(O575="Pendente",_xlfn.XLOOKUP(relatorio[[#This Row],[Número]],Relatório_CTE!A:A,Relatório_CTE!B:B,"Sem CTE")," ")</f>
        <v xml:space="preserve"> </v>
      </c>
      <c r="S575" s="1" t="str">
        <f>IF(relatorio[[#This Row],[NFs Entrada - Winthor]]="Pendente",_xlfn.XLOOKUP(relatorio[[#This Row],[Número]],Relatório_CTE!A:A,Relatório_CTE!H:H,"Sem CTE")," ")</f>
        <v xml:space="preserve"> </v>
      </c>
      <c r="T57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7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76" spans="1:21" x14ac:dyDescent="0.25">
      <c r="A576" t="s">
        <v>17</v>
      </c>
      <c r="B576" t="s">
        <v>46</v>
      </c>
      <c r="C576" t="s">
        <v>32</v>
      </c>
      <c r="D576">
        <v>55803</v>
      </c>
      <c r="E576" s="1">
        <v>45909</v>
      </c>
      <c r="F576">
        <v>74665.33</v>
      </c>
      <c r="G576" s="4" t="s">
        <v>33</v>
      </c>
      <c r="H576" t="s">
        <v>34</v>
      </c>
      <c r="I576" t="s">
        <v>35</v>
      </c>
      <c r="J576" s="1">
        <v>46752</v>
      </c>
      <c r="K576">
        <v>9</v>
      </c>
      <c r="L576" t="str">
        <f>_xlfn.XLOOKUP(relatorio[[#This Row],[Nome PJ Emitente]],De_Para!A:A,De_Para!C:C)</f>
        <v>Astellas</v>
      </c>
      <c r="M576" s="5" cm="1">
        <f t="array" aca="1" ref="M576" ca="1">IF(LEFT(G576&amp;"",1)="0",
IFERROR(
VALUE(MID(G576&amp;"",_xlfn.AGGREGATE(15,6,ROW(INDIRECT("1:"&amp;LEN(G576&amp;"")))/(MID(G576&amp;"",ROW(INDIRECT("1:"&amp;LEN(G576&amp;""))),1)&lt;&gt;"0"),1),999)),
MID(G576&amp;"",_xlfn.AGGREGATE(15,6,ROW(INDIRECT("1:"&amp;LEN(G576&amp;"")))/(MID(G576&amp;"",ROW(INDIRECT("1:"&amp;LEN(G576&amp;""))),1)&lt;&gt;"0"),1),999)
),
IFERROR(VALUE(G576),G576))</f>
        <v>7899337001070</v>
      </c>
      <c r="N576" t="str">
        <f>TEXT(relatorio[[#This Row],[Data Emissão]],"mmm")</f>
        <v>set</v>
      </c>
      <c r="O576">
        <f>_xlfn.XLOOKUP(relatorio[[#This Row],[Número]],relatorio_Entrada_NF!A:A,relatorio_Entrada_NF!A:A,"Pendente")</f>
        <v>55803</v>
      </c>
      <c r="P576" t="str">
        <f>_xlfn.XLOOKUP(relatorio[[#This Row],[Nome PJ Emitente]],Material!A:A,Material!B:B,"Medicamento")</f>
        <v>Medicamento</v>
      </c>
      <c r="Q576">
        <f ca="1">IF(relatorio[[#This Row],[Natureza]]="Medicamento",_xlfn.XLOOKUP(relatorio[[#This Row],[EAN]],CadastroProd!U:U,CadastroProd!A:A," "),_xlfn.XLOOKUP(relatorio[[#This Row],['[Item'] Código]],CadastroProd!X:X,CadastroProd!A:A," "))</f>
        <v>3092</v>
      </c>
      <c r="R576" t="str">
        <f>IF(O576="Pendente",_xlfn.XLOOKUP(relatorio[[#This Row],[Número]],Relatório_CTE!A:A,Relatório_CTE!B:B,"Sem CTE")," ")</f>
        <v xml:space="preserve"> </v>
      </c>
      <c r="S576" s="1" t="str">
        <f>IF(relatorio[[#This Row],[NFs Entrada - Winthor]]="Pendente",_xlfn.XLOOKUP(relatorio[[#This Row],[Número]],Relatório_CTE!A:A,Relatório_CTE!H:H,"Sem CTE")," ")</f>
        <v xml:space="preserve"> </v>
      </c>
      <c r="T57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7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77" spans="1:21" x14ac:dyDescent="0.25">
      <c r="A577" t="s">
        <v>17</v>
      </c>
      <c r="B577" t="s">
        <v>46</v>
      </c>
      <c r="C577" t="s">
        <v>36</v>
      </c>
      <c r="D577">
        <v>500287</v>
      </c>
      <c r="E577" s="1">
        <v>45909</v>
      </c>
      <c r="F577">
        <v>1680554.99</v>
      </c>
      <c r="G577" s="4" t="s">
        <v>684</v>
      </c>
      <c r="H577" t="s">
        <v>685</v>
      </c>
      <c r="I577" t="s">
        <v>686</v>
      </c>
      <c r="J577" s="1">
        <v>46387</v>
      </c>
      <c r="K577">
        <v>161</v>
      </c>
      <c r="L577" t="str">
        <f>_xlfn.XLOOKUP(relatorio[[#This Row],[Nome PJ Emitente]],De_Para!A:A,De_Para!C:C)</f>
        <v>Novartis</v>
      </c>
      <c r="M577" s="5" cm="1">
        <f t="array" aca="1" ref="M577" ca="1">IF(LEFT(G577&amp;"",1)="0",
IFERROR(
VALUE(MID(G577&amp;"",_xlfn.AGGREGATE(15,6,ROW(INDIRECT("1:"&amp;LEN(G577&amp;"")))/(MID(G577&amp;"",ROW(INDIRECT("1:"&amp;LEN(G577&amp;""))),1)&lt;&gt;"0"),1),999)),
MID(G577&amp;"",_xlfn.AGGREGATE(15,6,ROW(INDIRECT("1:"&amp;LEN(G577&amp;"")))/(MID(G577&amp;"",ROW(INDIRECT("1:"&amp;LEN(G577&amp;""))),1)&lt;&gt;"0"),1),999)
),
IFERROR(VALUE(G577),G577))</f>
        <v>7896261018624</v>
      </c>
      <c r="N577" t="str">
        <f>TEXT(relatorio[[#This Row],[Data Emissão]],"mmm")</f>
        <v>set</v>
      </c>
      <c r="O577">
        <f>_xlfn.XLOOKUP(relatorio[[#This Row],[Número]],relatorio_Entrada_NF!A:A,relatorio_Entrada_NF!A:A,"Pendente")</f>
        <v>500287</v>
      </c>
      <c r="P577" t="str">
        <f>_xlfn.XLOOKUP(relatorio[[#This Row],[Nome PJ Emitente]],Material!A:A,Material!B:B,"Medicamento")</f>
        <v>Medicamento</v>
      </c>
      <c r="Q577">
        <f ca="1">IF(relatorio[[#This Row],[Natureza]]="Medicamento",_xlfn.XLOOKUP(relatorio[[#This Row],[EAN]],CadastroProd!U:U,CadastroProd!A:A," "),_xlfn.XLOOKUP(relatorio[[#This Row],['[Item'] Código]],CadastroProd!X:X,CadastroProd!A:A," "))</f>
        <v>1275</v>
      </c>
      <c r="R577" t="str">
        <f>IF(O577="Pendente",_xlfn.XLOOKUP(relatorio[[#This Row],[Número]],Relatório_CTE!A:A,Relatório_CTE!B:B,"Sem CTE")," ")</f>
        <v xml:space="preserve"> </v>
      </c>
      <c r="S577" s="1" t="str">
        <f>IF(relatorio[[#This Row],[NFs Entrada - Winthor]]="Pendente",_xlfn.XLOOKUP(relatorio[[#This Row],[Número]],Relatório_CTE!A:A,Relatório_CTE!H:H,"Sem CTE")," ")</f>
        <v xml:space="preserve"> </v>
      </c>
      <c r="T57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7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78" spans="1:21" x14ac:dyDescent="0.25">
      <c r="A578" t="s">
        <v>11</v>
      </c>
      <c r="B578" t="s">
        <v>46</v>
      </c>
      <c r="C578" t="s">
        <v>36</v>
      </c>
      <c r="D578">
        <v>49795</v>
      </c>
      <c r="E578" s="1">
        <v>45909</v>
      </c>
      <c r="F578">
        <v>820739.19</v>
      </c>
      <c r="G578" s="4" t="s">
        <v>687</v>
      </c>
      <c r="H578" t="s">
        <v>688</v>
      </c>
      <c r="I578" t="s">
        <v>689</v>
      </c>
      <c r="J578" s="1">
        <v>46356</v>
      </c>
      <c r="K578">
        <v>120</v>
      </c>
      <c r="L578" t="str">
        <f>_xlfn.XLOOKUP(relatorio[[#This Row],[Nome PJ Emitente]],De_Para!A:A,De_Para!C:C)</f>
        <v>Novartis</v>
      </c>
      <c r="M578" s="5" cm="1">
        <f t="array" aca="1" ref="M578" ca="1">IF(LEFT(G578&amp;"",1)="0",
IFERROR(
VALUE(MID(G578&amp;"",_xlfn.AGGREGATE(15,6,ROW(INDIRECT("1:"&amp;LEN(G578&amp;"")))/(MID(G578&amp;"",ROW(INDIRECT("1:"&amp;LEN(G578&amp;""))),1)&lt;&gt;"0"),1),999)),
MID(G578&amp;"",_xlfn.AGGREGATE(15,6,ROW(INDIRECT("1:"&amp;LEN(G578&amp;"")))/(MID(G578&amp;"",ROW(INDIRECT("1:"&amp;LEN(G578&amp;""))),1)&lt;&gt;"0"),1),999)
),
IFERROR(VALUE(G578),G578))</f>
        <v>7896261022249</v>
      </c>
      <c r="N578" t="str">
        <f>TEXT(relatorio[[#This Row],[Data Emissão]],"mmm")</f>
        <v>set</v>
      </c>
      <c r="O578">
        <f>_xlfn.XLOOKUP(relatorio[[#This Row],[Número]],relatorio_Entrada_NF!A:A,relatorio_Entrada_NF!A:A,"Pendente")</f>
        <v>49795</v>
      </c>
      <c r="P578" t="str">
        <f>_xlfn.XLOOKUP(relatorio[[#This Row],[Nome PJ Emitente]],Material!A:A,Material!B:B,"Medicamento")</f>
        <v>Medicamento</v>
      </c>
      <c r="Q578">
        <f ca="1">IF(relatorio[[#This Row],[Natureza]]="Medicamento",_xlfn.XLOOKUP(relatorio[[#This Row],[EAN]],CadastroProd!U:U,CadastroProd!A:A," "),_xlfn.XLOOKUP(relatorio[[#This Row],['[Item'] Código]],CadastroProd!X:X,CadastroProd!A:A," "))</f>
        <v>2828</v>
      </c>
      <c r="R578" t="str">
        <f>IF(O578="Pendente",_xlfn.XLOOKUP(relatorio[[#This Row],[Número]],Relatório_CTE!A:A,Relatório_CTE!B:B,"Sem CTE")," ")</f>
        <v xml:space="preserve"> </v>
      </c>
      <c r="S578" s="1" t="str">
        <f>IF(relatorio[[#This Row],[NFs Entrada - Winthor]]="Pendente",_xlfn.XLOOKUP(relatorio[[#This Row],[Número]],Relatório_CTE!A:A,Relatório_CTE!H:H,"Sem CTE")," ")</f>
        <v xml:space="preserve"> </v>
      </c>
      <c r="T57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7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79" spans="1:21" x14ac:dyDescent="0.25">
      <c r="A579" t="s">
        <v>17</v>
      </c>
      <c r="B579" t="s">
        <v>97</v>
      </c>
      <c r="C579" t="s">
        <v>58</v>
      </c>
      <c r="D579">
        <v>85411</v>
      </c>
      <c r="E579" s="1">
        <v>45909</v>
      </c>
      <c r="F579">
        <v>48870.080000000002</v>
      </c>
      <c r="G579" s="4" t="s">
        <v>690</v>
      </c>
      <c r="H579" t="s">
        <v>691</v>
      </c>
      <c r="I579" t="s">
        <v>692</v>
      </c>
      <c r="J579" s="1">
        <v>46553</v>
      </c>
      <c r="K579">
        <v>10</v>
      </c>
      <c r="L579" t="str">
        <f>_xlfn.XLOOKUP(relatorio[[#This Row],[Nome PJ Emitente]],De_Para!A:A,De_Para!C:C)</f>
        <v>Adium</v>
      </c>
      <c r="M579" s="5" cm="1">
        <f t="array" aca="1" ref="M579" ca="1">IF(LEFT(G579&amp;"",1)="0",
IFERROR(
VALUE(MID(G579&amp;"",_xlfn.AGGREGATE(15,6,ROW(INDIRECT("1:"&amp;LEN(G579&amp;"")))/(MID(G579&amp;"",ROW(INDIRECT("1:"&amp;LEN(G579&amp;""))),1)&lt;&gt;"0"),1),999)),
MID(G579&amp;"",_xlfn.AGGREGATE(15,6,ROW(INDIRECT("1:"&amp;LEN(G579&amp;"")))/(MID(G579&amp;"",ROW(INDIRECT("1:"&amp;LEN(G579&amp;""))),1)&lt;&gt;"0"),1),999)
),
IFERROR(VALUE(G579),G579))</f>
        <v>7892953003923</v>
      </c>
      <c r="N579" t="str">
        <f>TEXT(relatorio[[#This Row],[Data Emissão]],"mmm")</f>
        <v>set</v>
      </c>
      <c r="O579">
        <f>_xlfn.XLOOKUP(relatorio[[#This Row],[Número]],relatorio_Entrada_NF!A:A,relatorio_Entrada_NF!A:A,"Pendente")</f>
        <v>85411</v>
      </c>
      <c r="P579" t="str">
        <f>_xlfn.XLOOKUP(relatorio[[#This Row],[Nome PJ Emitente]],Material!A:A,Material!B:B,"Medicamento")</f>
        <v>Medicamento</v>
      </c>
      <c r="Q579">
        <f ca="1">IF(relatorio[[#This Row],[Natureza]]="Medicamento",_xlfn.XLOOKUP(relatorio[[#This Row],[EAN]],CadastroProd!U:U,CadastroProd!A:A," "),_xlfn.XLOOKUP(relatorio[[#This Row],['[Item'] Código]],CadastroProd!X:X,CadastroProd!A:A," "))</f>
        <v>2400</v>
      </c>
      <c r="R579" t="str">
        <f>IF(O579="Pendente",_xlfn.XLOOKUP(relatorio[[#This Row],[Número]],Relatório_CTE!A:A,Relatório_CTE!B:B,"Sem CTE")," ")</f>
        <v xml:space="preserve"> </v>
      </c>
      <c r="S579" s="1" t="str">
        <f>IF(relatorio[[#This Row],[NFs Entrada - Winthor]]="Pendente",_xlfn.XLOOKUP(relatorio[[#This Row],[Número]],Relatório_CTE!A:A,Relatório_CTE!H:H,"Sem CTE")," ")</f>
        <v xml:space="preserve"> </v>
      </c>
      <c r="T57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7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80" spans="1:21" x14ac:dyDescent="0.25">
      <c r="A580" t="s">
        <v>17</v>
      </c>
      <c r="B580" t="s">
        <v>97</v>
      </c>
      <c r="C580" t="s">
        <v>75</v>
      </c>
      <c r="D580">
        <v>89596</v>
      </c>
      <c r="E580" s="1">
        <v>45909</v>
      </c>
      <c r="F580">
        <v>241462.3</v>
      </c>
      <c r="G580" s="4" t="s">
        <v>575</v>
      </c>
      <c r="H580" t="s">
        <v>576</v>
      </c>
      <c r="I580" t="s">
        <v>577</v>
      </c>
      <c r="J580" s="1">
        <v>46530</v>
      </c>
      <c r="K580">
        <v>2432</v>
      </c>
      <c r="L580" t="str">
        <f>_xlfn.XLOOKUP(relatorio[[#This Row],[Nome PJ Emitente]],De_Para!A:A,De_Para!C:C)</f>
        <v>Apsen</v>
      </c>
      <c r="M580" s="5" cm="1">
        <f t="array" aca="1" ref="M580" ca="1">IF(LEFT(G580&amp;"",1)="0",
IFERROR(
VALUE(MID(G580&amp;"",_xlfn.AGGREGATE(15,6,ROW(INDIRECT("1:"&amp;LEN(G580&amp;"")))/(MID(G580&amp;"",ROW(INDIRECT("1:"&amp;LEN(G580&amp;""))),1)&lt;&gt;"0"),1),999)),
MID(G580&amp;"",_xlfn.AGGREGATE(15,6,ROW(INDIRECT("1:"&amp;LEN(G580&amp;"")))/(MID(G580&amp;"",ROW(INDIRECT("1:"&amp;LEN(G580&amp;""))),1)&lt;&gt;"0"),1),999)
),
IFERROR(VALUE(G580),G580))</f>
        <v>7896637022729</v>
      </c>
      <c r="N580" t="str">
        <f>TEXT(relatorio[[#This Row],[Data Emissão]],"mmm")</f>
        <v>set</v>
      </c>
      <c r="O580">
        <f>_xlfn.XLOOKUP(relatorio[[#This Row],[Número]],relatorio_Entrada_NF!A:A,relatorio_Entrada_NF!A:A,"Pendente")</f>
        <v>89596</v>
      </c>
      <c r="P580" t="str">
        <f>_xlfn.XLOOKUP(relatorio[[#This Row],[Nome PJ Emitente]],Material!A:A,Material!B:B,"Medicamento")</f>
        <v>Medicamento</v>
      </c>
      <c r="Q580">
        <f ca="1">IF(relatorio[[#This Row],[Natureza]]="Medicamento",_xlfn.XLOOKUP(relatorio[[#This Row],[EAN]],CadastroProd!U:U,CadastroProd!A:A," "),_xlfn.XLOOKUP(relatorio[[#This Row],['[Item'] Código]],CadastroProd!X:X,CadastroProd!A:A," "))</f>
        <v>2107</v>
      </c>
      <c r="R580" t="str">
        <f>IF(O580="Pendente",_xlfn.XLOOKUP(relatorio[[#This Row],[Número]],Relatório_CTE!A:A,Relatório_CTE!B:B,"Sem CTE")," ")</f>
        <v xml:space="preserve"> </v>
      </c>
      <c r="S580" s="1" t="str">
        <f>IF(relatorio[[#This Row],[NFs Entrada - Winthor]]="Pendente",_xlfn.XLOOKUP(relatorio[[#This Row],[Número]],Relatório_CTE!A:A,Relatório_CTE!H:H,"Sem CTE")," ")</f>
        <v xml:space="preserve"> </v>
      </c>
      <c r="T58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8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81" spans="1:21" x14ac:dyDescent="0.25">
      <c r="A581" t="s">
        <v>17</v>
      </c>
      <c r="B581" t="s">
        <v>97</v>
      </c>
      <c r="C581" t="s">
        <v>75</v>
      </c>
      <c r="D581">
        <v>89596</v>
      </c>
      <c r="E581" s="1">
        <v>45909</v>
      </c>
      <c r="F581">
        <v>241462.3</v>
      </c>
      <c r="G581" s="4" t="s">
        <v>575</v>
      </c>
      <c r="H581" t="s">
        <v>576</v>
      </c>
      <c r="I581" t="s">
        <v>577</v>
      </c>
      <c r="J581" s="1">
        <v>46530</v>
      </c>
      <c r="K581">
        <v>2074</v>
      </c>
      <c r="L581" t="str">
        <f>_xlfn.XLOOKUP(relatorio[[#This Row],[Nome PJ Emitente]],De_Para!A:A,De_Para!C:C)</f>
        <v>Apsen</v>
      </c>
      <c r="M581" s="5" cm="1">
        <f t="array" aca="1" ref="M581" ca="1">IF(LEFT(G581&amp;"",1)="0",
IFERROR(
VALUE(MID(G581&amp;"",_xlfn.AGGREGATE(15,6,ROW(INDIRECT("1:"&amp;LEN(G581&amp;"")))/(MID(G581&amp;"",ROW(INDIRECT("1:"&amp;LEN(G581&amp;""))),1)&lt;&gt;"0"),1),999)),
MID(G581&amp;"",_xlfn.AGGREGATE(15,6,ROW(INDIRECT("1:"&amp;LEN(G581&amp;"")))/(MID(G581&amp;"",ROW(INDIRECT("1:"&amp;LEN(G581&amp;""))),1)&lt;&gt;"0"),1),999)
),
IFERROR(VALUE(G581),G581))</f>
        <v>7896637022729</v>
      </c>
      <c r="N581" t="str">
        <f>TEXT(relatorio[[#This Row],[Data Emissão]],"mmm")</f>
        <v>set</v>
      </c>
      <c r="O581">
        <f>_xlfn.XLOOKUP(relatorio[[#This Row],[Número]],relatorio_Entrada_NF!A:A,relatorio_Entrada_NF!A:A,"Pendente")</f>
        <v>89596</v>
      </c>
      <c r="P581" t="str">
        <f>_xlfn.XLOOKUP(relatorio[[#This Row],[Nome PJ Emitente]],Material!A:A,Material!B:B,"Medicamento")</f>
        <v>Medicamento</v>
      </c>
      <c r="Q581">
        <f ca="1">IF(relatorio[[#This Row],[Natureza]]="Medicamento",_xlfn.XLOOKUP(relatorio[[#This Row],[EAN]],CadastroProd!U:U,CadastroProd!A:A," "),_xlfn.XLOOKUP(relatorio[[#This Row],['[Item'] Código]],CadastroProd!X:X,CadastroProd!A:A," "))</f>
        <v>2107</v>
      </c>
      <c r="R581" t="str">
        <f>IF(O581="Pendente",_xlfn.XLOOKUP(relatorio[[#This Row],[Número]],Relatório_CTE!A:A,Relatório_CTE!B:B,"Sem CTE")," ")</f>
        <v xml:space="preserve"> </v>
      </c>
      <c r="S581" s="1" t="str">
        <f>IF(relatorio[[#This Row],[NFs Entrada - Winthor]]="Pendente",_xlfn.XLOOKUP(relatorio[[#This Row],[Número]],Relatório_CTE!A:A,Relatório_CTE!H:H,"Sem CTE")," ")</f>
        <v xml:space="preserve"> </v>
      </c>
      <c r="T58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8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82" spans="1:21" x14ac:dyDescent="0.25">
      <c r="A582" t="s">
        <v>17</v>
      </c>
      <c r="B582" t="s">
        <v>97</v>
      </c>
      <c r="C582" t="s">
        <v>51</v>
      </c>
      <c r="D582">
        <v>493926</v>
      </c>
      <c r="E582" s="1">
        <v>45909</v>
      </c>
      <c r="F582">
        <v>33820.660000000003</v>
      </c>
      <c r="G582" s="4" t="s">
        <v>234</v>
      </c>
      <c r="H582" t="s">
        <v>235</v>
      </c>
      <c r="I582" t="s">
        <v>236</v>
      </c>
      <c r="J582" s="1">
        <v>46280</v>
      </c>
      <c r="K582">
        <v>25</v>
      </c>
      <c r="L582" t="str">
        <f>_xlfn.XLOOKUP(relatorio[[#This Row],[Nome PJ Emitente]],De_Para!A:A,De_Para!C:C)</f>
        <v>Adium</v>
      </c>
      <c r="M582" s="5" cm="1">
        <f t="array" aca="1" ref="M582" ca="1">IF(LEFT(G582&amp;"",1)="0",
IFERROR(
VALUE(MID(G582&amp;"",_xlfn.AGGREGATE(15,6,ROW(INDIRECT("1:"&amp;LEN(G582&amp;"")))/(MID(G582&amp;"",ROW(INDIRECT("1:"&amp;LEN(G582&amp;""))),1)&lt;&gt;"0"),1),999)),
MID(G582&amp;"",_xlfn.AGGREGATE(15,6,ROW(INDIRECT("1:"&amp;LEN(G582&amp;"")))/(MID(G582&amp;"",ROW(INDIRECT("1:"&amp;LEN(G582&amp;""))),1)&lt;&gt;"0"),1),999)
),
IFERROR(VALUE(G582),G582))</f>
        <v>7892953000717</v>
      </c>
      <c r="N582" t="str">
        <f>TEXT(relatorio[[#This Row],[Data Emissão]],"mmm")</f>
        <v>set</v>
      </c>
      <c r="O582">
        <f>_xlfn.XLOOKUP(relatorio[[#This Row],[Número]],relatorio_Entrada_NF!A:A,relatorio_Entrada_NF!A:A,"Pendente")</f>
        <v>493926</v>
      </c>
      <c r="P582" t="str">
        <f>_xlfn.XLOOKUP(relatorio[[#This Row],[Nome PJ Emitente]],Material!A:A,Material!B:B,"Medicamento")</f>
        <v>Medicamento</v>
      </c>
      <c r="Q582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582" t="str">
        <f>IF(O582="Pendente",_xlfn.XLOOKUP(relatorio[[#This Row],[Número]],Relatório_CTE!A:A,Relatório_CTE!B:B,"Sem CTE")," ")</f>
        <v xml:space="preserve"> </v>
      </c>
      <c r="S582" s="1" t="str">
        <f>IF(relatorio[[#This Row],[NFs Entrada - Winthor]]="Pendente",_xlfn.XLOOKUP(relatorio[[#This Row],[Número]],Relatório_CTE!A:A,Relatório_CTE!H:H,"Sem CTE")," ")</f>
        <v xml:space="preserve"> </v>
      </c>
      <c r="T58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8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83" spans="1:21" x14ac:dyDescent="0.25">
      <c r="A583" t="s">
        <v>17</v>
      </c>
      <c r="B583" t="s">
        <v>97</v>
      </c>
      <c r="C583" t="s">
        <v>36</v>
      </c>
      <c r="D583">
        <v>500076</v>
      </c>
      <c r="E583" s="1">
        <v>45909</v>
      </c>
      <c r="F583">
        <v>472.34</v>
      </c>
      <c r="G583" s="4" t="s">
        <v>82</v>
      </c>
      <c r="H583" t="s">
        <v>83</v>
      </c>
      <c r="I583" t="s">
        <v>84</v>
      </c>
      <c r="J583" s="1">
        <v>46507</v>
      </c>
      <c r="K583">
        <v>70</v>
      </c>
      <c r="L583" t="str">
        <f>_xlfn.XLOOKUP(relatorio[[#This Row],[Nome PJ Emitente]],De_Para!A:A,De_Para!C:C)</f>
        <v>Novartis</v>
      </c>
      <c r="M583" s="5" cm="1">
        <f t="array" aca="1" ref="M583" ca="1">IF(LEFT(G583&amp;"",1)="0",
IFERROR(
VALUE(MID(G583&amp;"",_xlfn.AGGREGATE(15,6,ROW(INDIRECT("1:"&amp;LEN(G583&amp;"")))/(MID(G583&amp;"",ROW(INDIRECT("1:"&amp;LEN(G583&amp;""))),1)&lt;&gt;"0"),1),999)),
MID(G583&amp;"",_xlfn.AGGREGATE(15,6,ROW(INDIRECT("1:"&amp;LEN(G583&amp;"")))/(MID(G583&amp;"",ROW(INDIRECT("1:"&amp;LEN(G583&amp;""))),1)&lt;&gt;"0"),1),999)
),
IFERROR(VALUE(G583),G583))</f>
        <v>7896548111727</v>
      </c>
      <c r="N583" t="str">
        <f>TEXT(relatorio[[#This Row],[Data Emissão]],"mmm")</f>
        <v>set</v>
      </c>
      <c r="O583">
        <f>_xlfn.XLOOKUP(relatorio[[#This Row],[Número]],relatorio_Entrada_NF!A:A,relatorio_Entrada_NF!A:A,"Pendente")</f>
        <v>500076</v>
      </c>
      <c r="P583" t="str">
        <f>_xlfn.XLOOKUP(relatorio[[#This Row],[Nome PJ Emitente]],Material!A:A,Material!B:B,"Medicamento")</f>
        <v>Medicamento</v>
      </c>
      <c r="Q583">
        <f ca="1">IF(relatorio[[#This Row],[Natureza]]="Medicamento",_xlfn.XLOOKUP(relatorio[[#This Row],[EAN]],CadastroProd!U:U,CadastroProd!A:A," "),_xlfn.XLOOKUP(relatorio[[#This Row],['[Item'] Código]],CadastroProd!X:X,CadastroProd!A:A," "))</f>
        <v>1291</v>
      </c>
      <c r="R583" t="str">
        <f>IF(O583="Pendente",_xlfn.XLOOKUP(relatorio[[#This Row],[Número]],Relatório_CTE!A:A,Relatório_CTE!B:B,"Sem CTE")," ")</f>
        <v xml:space="preserve"> </v>
      </c>
      <c r="S583" s="1" t="str">
        <f>IF(relatorio[[#This Row],[NFs Entrada - Winthor]]="Pendente",_xlfn.XLOOKUP(relatorio[[#This Row],[Número]],Relatório_CTE!A:A,Relatório_CTE!H:H,"Sem CTE")," ")</f>
        <v xml:space="preserve"> </v>
      </c>
      <c r="T58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8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84" spans="1:21" x14ac:dyDescent="0.25">
      <c r="A584" t="s">
        <v>11</v>
      </c>
      <c r="B584" t="s">
        <v>693</v>
      </c>
      <c r="C584" t="s">
        <v>51</v>
      </c>
      <c r="D584">
        <v>493932</v>
      </c>
      <c r="E584" s="1">
        <v>45909</v>
      </c>
      <c r="F584">
        <v>9338.51</v>
      </c>
      <c r="G584" s="4" t="s">
        <v>234</v>
      </c>
      <c r="H584" t="s">
        <v>235</v>
      </c>
      <c r="I584" t="s">
        <v>236</v>
      </c>
      <c r="J584" s="1">
        <v>46280</v>
      </c>
      <c r="K584">
        <v>7</v>
      </c>
      <c r="L584" t="str">
        <f>_xlfn.XLOOKUP(relatorio[[#This Row],[Nome PJ Emitente]],De_Para!A:A,De_Para!C:C)</f>
        <v>Adium</v>
      </c>
      <c r="M584" s="5" cm="1">
        <f t="array" aca="1" ref="M584" ca="1">IF(LEFT(G584&amp;"",1)="0",
IFERROR(
VALUE(MID(G584&amp;"",_xlfn.AGGREGATE(15,6,ROW(INDIRECT("1:"&amp;LEN(G584&amp;"")))/(MID(G584&amp;"",ROW(INDIRECT("1:"&amp;LEN(G584&amp;""))),1)&lt;&gt;"0"),1),999)),
MID(G584&amp;"",_xlfn.AGGREGATE(15,6,ROW(INDIRECT("1:"&amp;LEN(G584&amp;"")))/(MID(G584&amp;"",ROW(INDIRECT("1:"&amp;LEN(G584&amp;""))),1)&lt;&gt;"0"),1),999)
),
IFERROR(VALUE(G584),G584))</f>
        <v>7892953000717</v>
      </c>
      <c r="N584" t="str">
        <f>TEXT(relatorio[[#This Row],[Data Emissão]],"mmm")</f>
        <v>set</v>
      </c>
      <c r="O584">
        <f>_xlfn.XLOOKUP(relatorio[[#This Row],[Número]],relatorio_Entrada_NF!A:A,relatorio_Entrada_NF!A:A,"Pendente")</f>
        <v>493932</v>
      </c>
      <c r="P584" t="str">
        <f>_xlfn.XLOOKUP(relatorio[[#This Row],[Nome PJ Emitente]],Material!A:A,Material!B:B,"Medicamento")</f>
        <v>Medicamento</v>
      </c>
      <c r="Q584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584" t="str">
        <f>IF(O584="Pendente",_xlfn.XLOOKUP(relatorio[[#This Row],[Número]],Relatório_CTE!A:A,Relatório_CTE!B:B,"Sem CTE")," ")</f>
        <v xml:space="preserve"> </v>
      </c>
      <c r="S584" s="1" t="str">
        <f>IF(relatorio[[#This Row],[NFs Entrada - Winthor]]="Pendente",_xlfn.XLOOKUP(relatorio[[#This Row],[Número]],Relatório_CTE!A:A,Relatório_CTE!H:H,"Sem CTE")," ")</f>
        <v xml:space="preserve"> </v>
      </c>
      <c r="T58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8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85" spans="1:21" x14ac:dyDescent="0.25">
      <c r="A585" t="s">
        <v>17</v>
      </c>
      <c r="B585" t="s">
        <v>18</v>
      </c>
      <c r="C585" t="s">
        <v>131</v>
      </c>
      <c r="D585">
        <v>15135</v>
      </c>
      <c r="E585" s="1">
        <v>45908</v>
      </c>
      <c r="F585">
        <v>3131.84</v>
      </c>
      <c r="G585" s="4" t="s">
        <v>135</v>
      </c>
      <c r="H585" t="s">
        <v>136</v>
      </c>
      <c r="I585" t="s">
        <v>137</v>
      </c>
      <c r="J585" s="1">
        <v>46387</v>
      </c>
      <c r="K585">
        <v>30</v>
      </c>
      <c r="L585" t="str">
        <f>_xlfn.XLOOKUP(relatorio[[#This Row],[Nome PJ Emitente]],De_Para!A:A,De_Para!C:C)</f>
        <v>Sanofi</v>
      </c>
      <c r="M585" s="5" cm="1">
        <f t="array" aca="1" ref="M585" ca="1">IF(LEFT(G585&amp;"",1)="0",
IFERROR(
VALUE(MID(G585&amp;"",_xlfn.AGGREGATE(15,6,ROW(INDIRECT("1:"&amp;LEN(G585&amp;"")))/(MID(G585&amp;"",ROW(INDIRECT("1:"&amp;LEN(G585&amp;""))),1)&lt;&gt;"0"),1),999)),
MID(G585&amp;"",_xlfn.AGGREGATE(15,6,ROW(INDIRECT("1:"&amp;LEN(G585&amp;"")))/(MID(G585&amp;"",ROW(INDIRECT("1:"&amp;LEN(G585&amp;""))),1)&lt;&gt;"0"),1),999)
),
IFERROR(VALUE(G585),G585))</f>
        <v>7896070605268</v>
      </c>
      <c r="N585" t="str">
        <f>TEXT(relatorio[[#This Row],[Data Emissão]],"mmm")</f>
        <v>set</v>
      </c>
      <c r="O585">
        <f>_xlfn.XLOOKUP(relatorio[[#This Row],[Número]],relatorio_Entrada_NF!A:A,relatorio_Entrada_NF!A:A,"Pendente")</f>
        <v>15135</v>
      </c>
      <c r="P585" t="str">
        <f>_xlfn.XLOOKUP(relatorio[[#This Row],[Nome PJ Emitente]],Material!A:A,Material!B:B,"Medicamento")</f>
        <v>Medicamento</v>
      </c>
      <c r="Q585">
        <f ca="1">IF(relatorio[[#This Row],[Natureza]]="Medicamento",_xlfn.XLOOKUP(relatorio[[#This Row],[EAN]],CadastroProd!U:U,CadastroProd!A:A," "),_xlfn.XLOOKUP(relatorio[[#This Row],['[Item'] Código]],CadastroProd!X:X,CadastroProd!A:A," "))</f>
        <v>1493</v>
      </c>
      <c r="R585" t="str">
        <f>IF(O585="Pendente",_xlfn.XLOOKUP(relatorio[[#This Row],[Número]],Relatório_CTE!A:A,Relatório_CTE!B:B,"Sem CTE")," ")</f>
        <v xml:space="preserve"> </v>
      </c>
      <c r="S585" s="1" t="str">
        <f>IF(relatorio[[#This Row],[NFs Entrada - Winthor]]="Pendente",_xlfn.XLOOKUP(relatorio[[#This Row],[Número]],Relatório_CTE!A:A,Relatório_CTE!H:H,"Sem CTE")," ")</f>
        <v xml:space="preserve"> </v>
      </c>
      <c r="T58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8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86" spans="1:21" x14ac:dyDescent="0.25">
      <c r="A586" t="s">
        <v>17</v>
      </c>
      <c r="B586" t="s">
        <v>18</v>
      </c>
      <c r="C586" t="s">
        <v>214</v>
      </c>
      <c r="D586">
        <v>446327</v>
      </c>
      <c r="E586" s="1">
        <v>45908</v>
      </c>
      <c r="F586">
        <v>492573.97</v>
      </c>
      <c r="G586" s="4" t="s">
        <v>461</v>
      </c>
      <c r="H586" t="s">
        <v>462</v>
      </c>
      <c r="I586" t="s">
        <v>463</v>
      </c>
      <c r="J586" s="1">
        <v>46538</v>
      </c>
      <c r="K586">
        <v>30</v>
      </c>
      <c r="L586" t="str">
        <f>_xlfn.XLOOKUP(relatorio[[#This Row],[Nome PJ Emitente]],De_Para!A:A,De_Para!C:C)</f>
        <v>Eli Lilly</v>
      </c>
      <c r="M586" s="5" cm="1">
        <f t="array" aca="1" ref="M586" ca="1">IF(LEFT(G586&amp;"",1)="0",
IFERROR(
VALUE(MID(G586&amp;"",_xlfn.AGGREGATE(15,6,ROW(INDIRECT("1:"&amp;LEN(G586&amp;"")))/(MID(G586&amp;"",ROW(INDIRECT("1:"&amp;LEN(G586&amp;""))),1)&lt;&gt;"0"),1),999)),
MID(G586&amp;"",_xlfn.AGGREGATE(15,6,ROW(INDIRECT("1:"&amp;LEN(G586&amp;"")))/(MID(G586&amp;"",ROW(INDIRECT("1:"&amp;LEN(G586&amp;""))),1)&lt;&gt;"0"),1),999)
),
IFERROR(VALUE(G586),G586))</f>
        <v>7896382708497</v>
      </c>
      <c r="N586" t="str">
        <f>TEXT(relatorio[[#This Row],[Data Emissão]],"mmm")</f>
        <v>set</v>
      </c>
      <c r="O586">
        <f>_xlfn.XLOOKUP(relatorio[[#This Row],[Número]],relatorio_Entrada_NF!A:A,relatorio_Entrada_NF!A:A,"Pendente")</f>
        <v>446327</v>
      </c>
      <c r="P586" t="str">
        <f>_xlfn.XLOOKUP(relatorio[[#This Row],[Nome PJ Emitente]],Material!A:A,Material!B:B,"Medicamento")</f>
        <v>Medicamento</v>
      </c>
      <c r="Q586">
        <f ca="1">IF(relatorio[[#This Row],[Natureza]]="Medicamento",_xlfn.XLOOKUP(relatorio[[#This Row],[EAN]],CadastroProd!U:U,CadastroProd!A:A," "),_xlfn.XLOOKUP(relatorio[[#This Row],['[Item'] Código]],CadastroProd!X:X,CadastroProd!A:A," "))</f>
        <v>2890</v>
      </c>
      <c r="R586" t="str">
        <f>IF(O586="Pendente",_xlfn.XLOOKUP(relatorio[[#This Row],[Número]],Relatório_CTE!A:A,Relatório_CTE!B:B,"Sem CTE")," ")</f>
        <v xml:space="preserve"> </v>
      </c>
      <c r="S586" s="1" t="str">
        <f>IF(relatorio[[#This Row],[NFs Entrada - Winthor]]="Pendente",_xlfn.XLOOKUP(relatorio[[#This Row],[Número]],Relatório_CTE!A:A,Relatório_CTE!H:H,"Sem CTE")," ")</f>
        <v xml:space="preserve"> </v>
      </c>
      <c r="T58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8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87" spans="1:21" x14ac:dyDescent="0.25">
      <c r="A587" t="s">
        <v>17</v>
      </c>
      <c r="B587" t="s">
        <v>12</v>
      </c>
      <c r="C587" t="s">
        <v>131</v>
      </c>
      <c r="D587">
        <v>14979</v>
      </c>
      <c r="E587" s="1">
        <v>45908</v>
      </c>
      <c r="F587">
        <v>2482.8000000000002</v>
      </c>
      <c r="G587" s="4" t="s">
        <v>694</v>
      </c>
      <c r="H587" t="s">
        <v>695</v>
      </c>
      <c r="I587" t="s">
        <v>696</v>
      </c>
      <c r="J587" s="1">
        <v>46538</v>
      </c>
      <c r="K587">
        <v>15</v>
      </c>
      <c r="L587" t="str">
        <f>_xlfn.XLOOKUP(relatorio[[#This Row],[Nome PJ Emitente]],De_Para!A:A,De_Para!C:C)</f>
        <v>Sanofi</v>
      </c>
      <c r="M587" s="5" cm="1">
        <f t="array" aca="1" ref="M587" ca="1">IF(LEFT(G587&amp;"",1)="0",
IFERROR(
VALUE(MID(G587&amp;"",_xlfn.AGGREGATE(15,6,ROW(INDIRECT("1:"&amp;LEN(G587&amp;"")))/(MID(G587&amp;"",ROW(INDIRECT("1:"&amp;LEN(G587&amp;""))),1)&lt;&gt;"0"),1),999)),
MID(G587&amp;"",_xlfn.AGGREGATE(15,6,ROW(INDIRECT("1:"&amp;LEN(G587&amp;"")))/(MID(G587&amp;"",ROW(INDIRECT("1:"&amp;LEN(G587&amp;""))),1)&lt;&gt;"0"),1),999)
),
IFERROR(VALUE(G587),G587))</f>
        <v>7891058009205</v>
      </c>
      <c r="N587" t="str">
        <f>TEXT(relatorio[[#This Row],[Data Emissão]],"mmm")</f>
        <v>set</v>
      </c>
      <c r="O587">
        <f>_xlfn.XLOOKUP(relatorio[[#This Row],[Número]],relatorio_Entrada_NF!A:A,relatorio_Entrada_NF!A:A,"Pendente")</f>
        <v>14979</v>
      </c>
      <c r="P587" t="str">
        <f>_xlfn.XLOOKUP(relatorio[[#This Row],[Nome PJ Emitente]],Material!A:A,Material!B:B,"Medicamento")</f>
        <v>Medicamento</v>
      </c>
      <c r="Q587">
        <f ca="1">IF(relatorio[[#This Row],[Natureza]]="Medicamento",_xlfn.XLOOKUP(relatorio[[#This Row],[EAN]],CadastroProd!U:U,CadastroProd!A:A," "),_xlfn.XLOOKUP(relatorio[[#This Row],['[Item'] Código]],CadastroProd!X:X,CadastroProd!A:A," "))</f>
        <v>1501</v>
      </c>
      <c r="R587" t="str">
        <f>IF(O587="Pendente",_xlfn.XLOOKUP(relatorio[[#This Row],[Número]],Relatório_CTE!A:A,Relatório_CTE!B:B,"Sem CTE")," ")</f>
        <v xml:space="preserve"> </v>
      </c>
      <c r="S587" s="1" t="str">
        <f>IF(relatorio[[#This Row],[NFs Entrada - Winthor]]="Pendente",_xlfn.XLOOKUP(relatorio[[#This Row],[Número]],Relatório_CTE!A:A,Relatório_CTE!H:H,"Sem CTE")," ")</f>
        <v xml:space="preserve"> </v>
      </c>
      <c r="T58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8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88" spans="1:21" x14ac:dyDescent="0.25">
      <c r="A588" t="s">
        <v>697</v>
      </c>
      <c r="B588" t="s">
        <v>12</v>
      </c>
      <c r="C588" t="s">
        <v>131</v>
      </c>
      <c r="D588">
        <v>15017</v>
      </c>
      <c r="E588" s="1">
        <v>45908</v>
      </c>
      <c r="F588">
        <v>33315.040000000001</v>
      </c>
      <c r="G588" s="4" t="s">
        <v>698</v>
      </c>
      <c r="H588" t="s">
        <v>699</v>
      </c>
      <c r="I588" t="s">
        <v>700</v>
      </c>
      <c r="J588" s="1">
        <v>46418</v>
      </c>
      <c r="K588">
        <v>10</v>
      </c>
      <c r="L588" t="str">
        <f>_xlfn.XLOOKUP(relatorio[[#This Row],[Nome PJ Emitente]],De_Para!A:A,De_Para!C:C)</f>
        <v>Sanofi</v>
      </c>
      <c r="M588" s="5" cm="1">
        <f t="array" aca="1" ref="M588" ca="1">IF(LEFT(G588&amp;"",1)="0",
IFERROR(
VALUE(MID(G588&amp;"",_xlfn.AGGREGATE(15,6,ROW(INDIRECT("1:"&amp;LEN(G588&amp;"")))/(MID(G588&amp;"",ROW(INDIRECT("1:"&amp;LEN(G588&amp;""))),1)&lt;&gt;"0"),1),999)),
MID(G588&amp;"",_xlfn.AGGREGATE(15,6,ROW(INDIRECT("1:"&amp;LEN(G588&amp;"")))/(MID(G588&amp;"",ROW(INDIRECT("1:"&amp;LEN(G588&amp;""))),1)&lt;&gt;"0"),1),999)
),
IFERROR(VALUE(G588),G588))</f>
        <v>7891058999674</v>
      </c>
      <c r="N588" t="str">
        <f>TEXT(relatorio[[#This Row],[Data Emissão]],"mmm")</f>
        <v>set</v>
      </c>
      <c r="O588">
        <f>_xlfn.XLOOKUP(relatorio[[#This Row],[Número]],relatorio_Entrada_NF!A:A,relatorio_Entrada_NF!A:A,"Pendente")</f>
        <v>15017</v>
      </c>
      <c r="P588" t="str">
        <f>_xlfn.XLOOKUP(relatorio[[#This Row],[Nome PJ Emitente]],Material!A:A,Material!B:B,"Medicamento")</f>
        <v>Medicamento</v>
      </c>
      <c r="Q588">
        <f ca="1">IF(relatorio[[#This Row],[Natureza]]="Medicamento",_xlfn.XLOOKUP(relatorio[[#This Row],[EAN]],CadastroProd!U:U,CadastroProd!A:A," "),_xlfn.XLOOKUP(relatorio[[#This Row],['[Item'] Código]],CadastroProd!X:X,CadastroProd!A:A," "))</f>
        <v>2870</v>
      </c>
      <c r="R588" t="str">
        <f>IF(O588="Pendente",_xlfn.XLOOKUP(relatorio[[#This Row],[Número]],Relatório_CTE!A:A,Relatório_CTE!B:B,"Sem CTE")," ")</f>
        <v xml:space="preserve"> </v>
      </c>
      <c r="S588" s="1" t="str">
        <f>IF(relatorio[[#This Row],[NFs Entrada - Winthor]]="Pendente",_xlfn.XLOOKUP(relatorio[[#This Row],[Número]],Relatório_CTE!A:A,Relatório_CTE!H:H,"Sem CTE")," ")</f>
        <v xml:space="preserve"> </v>
      </c>
      <c r="T58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8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89" spans="1:21" x14ac:dyDescent="0.25">
      <c r="A589" t="s">
        <v>17</v>
      </c>
      <c r="B589" t="s">
        <v>12</v>
      </c>
      <c r="C589" t="s">
        <v>131</v>
      </c>
      <c r="D589">
        <v>15131</v>
      </c>
      <c r="E589" s="1">
        <v>45908</v>
      </c>
      <c r="F589">
        <v>2061.63</v>
      </c>
      <c r="G589" s="4" t="s">
        <v>132</v>
      </c>
      <c r="H589" t="s">
        <v>133</v>
      </c>
      <c r="I589" t="s">
        <v>134</v>
      </c>
      <c r="J589" s="1">
        <v>46446</v>
      </c>
      <c r="K589">
        <v>27</v>
      </c>
      <c r="L589" t="str">
        <f>_xlfn.XLOOKUP(relatorio[[#This Row],[Nome PJ Emitente]],De_Para!A:A,De_Para!C:C)</f>
        <v>Sanofi</v>
      </c>
      <c r="M589" s="5" cm="1">
        <f t="array" aca="1" ref="M589" ca="1">IF(LEFT(G589&amp;"",1)="0",
IFERROR(
VALUE(MID(G589&amp;"",_xlfn.AGGREGATE(15,6,ROW(INDIRECT("1:"&amp;LEN(G589&amp;"")))/(MID(G589&amp;"",ROW(INDIRECT("1:"&amp;LEN(G589&amp;""))),1)&lt;&gt;"0"),1),999)),
MID(G589&amp;"",_xlfn.AGGREGATE(15,6,ROW(INDIRECT("1:"&amp;LEN(G589&amp;"")))/(MID(G589&amp;"",ROW(INDIRECT("1:"&amp;LEN(G589&amp;""))),1)&lt;&gt;"0"),1),999)
),
IFERROR(VALUE(G589),G589))</f>
        <v>7891058003203</v>
      </c>
      <c r="N589" t="str">
        <f>TEXT(relatorio[[#This Row],[Data Emissão]],"mmm")</f>
        <v>set</v>
      </c>
      <c r="O589">
        <f>_xlfn.XLOOKUP(relatorio[[#This Row],[Número]],relatorio_Entrada_NF!A:A,relatorio_Entrada_NF!A:A,"Pendente")</f>
        <v>15131</v>
      </c>
      <c r="P589" t="str">
        <f>_xlfn.XLOOKUP(relatorio[[#This Row],[Nome PJ Emitente]],Material!A:A,Material!B:B,"Medicamento")</f>
        <v>Medicamento</v>
      </c>
      <c r="Q589">
        <f ca="1">IF(relatorio[[#This Row],[Natureza]]="Medicamento",_xlfn.XLOOKUP(relatorio[[#This Row],[EAN]],CadastroProd!U:U,CadastroProd!A:A," "),_xlfn.XLOOKUP(relatorio[[#This Row],['[Item'] Código]],CadastroProd!X:X,CadastroProd!A:A," "))</f>
        <v>1492</v>
      </c>
      <c r="R589" t="str">
        <f>IF(O589="Pendente",_xlfn.XLOOKUP(relatorio[[#This Row],[Número]],Relatório_CTE!A:A,Relatório_CTE!B:B,"Sem CTE")," ")</f>
        <v xml:space="preserve"> </v>
      </c>
      <c r="S589" s="1" t="str">
        <f>IF(relatorio[[#This Row],[NFs Entrada - Winthor]]="Pendente",_xlfn.XLOOKUP(relatorio[[#This Row],[Número]],Relatório_CTE!A:A,Relatório_CTE!H:H,"Sem CTE")," ")</f>
        <v xml:space="preserve"> </v>
      </c>
      <c r="T58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8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90" spans="1:21" x14ac:dyDescent="0.25">
      <c r="A590" t="s">
        <v>17</v>
      </c>
      <c r="B590" t="s">
        <v>12</v>
      </c>
      <c r="C590" t="s">
        <v>131</v>
      </c>
      <c r="D590">
        <v>15155</v>
      </c>
      <c r="E590" s="1">
        <v>45908</v>
      </c>
      <c r="F590">
        <v>985.25</v>
      </c>
      <c r="G590" s="4" t="s">
        <v>132</v>
      </c>
      <c r="H590" t="s">
        <v>133</v>
      </c>
      <c r="I590" t="s">
        <v>134</v>
      </c>
      <c r="J590" s="1">
        <v>46446</v>
      </c>
      <c r="K590">
        <v>15</v>
      </c>
      <c r="L590" t="str">
        <f>_xlfn.XLOOKUP(relatorio[[#This Row],[Nome PJ Emitente]],De_Para!A:A,De_Para!C:C)</f>
        <v>Sanofi</v>
      </c>
      <c r="M590" s="5" cm="1">
        <f t="array" aca="1" ref="M590" ca="1">IF(LEFT(G590&amp;"",1)="0",
IFERROR(
VALUE(MID(G590&amp;"",_xlfn.AGGREGATE(15,6,ROW(INDIRECT("1:"&amp;LEN(G590&amp;"")))/(MID(G590&amp;"",ROW(INDIRECT("1:"&amp;LEN(G590&amp;""))),1)&lt;&gt;"0"),1),999)),
MID(G590&amp;"",_xlfn.AGGREGATE(15,6,ROW(INDIRECT("1:"&amp;LEN(G590&amp;"")))/(MID(G590&amp;"",ROW(INDIRECT("1:"&amp;LEN(G590&amp;""))),1)&lt;&gt;"0"),1),999)
),
IFERROR(VALUE(G590),G590))</f>
        <v>7891058003203</v>
      </c>
      <c r="N590" t="str">
        <f>TEXT(relatorio[[#This Row],[Data Emissão]],"mmm")</f>
        <v>set</v>
      </c>
      <c r="O590">
        <f>_xlfn.XLOOKUP(relatorio[[#This Row],[Número]],relatorio_Entrada_NF!A:A,relatorio_Entrada_NF!A:A,"Pendente")</f>
        <v>15155</v>
      </c>
      <c r="P590" t="str">
        <f>_xlfn.XLOOKUP(relatorio[[#This Row],[Nome PJ Emitente]],Material!A:A,Material!B:B,"Medicamento")</f>
        <v>Medicamento</v>
      </c>
      <c r="Q590">
        <f ca="1">IF(relatorio[[#This Row],[Natureza]]="Medicamento",_xlfn.XLOOKUP(relatorio[[#This Row],[EAN]],CadastroProd!U:U,CadastroProd!A:A," "),_xlfn.XLOOKUP(relatorio[[#This Row],['[Item'] Código]],CadastroProd!X:X,CadastroProd!A:A," "))</f>
        <v>1492</v>
      </c>
      <c r="R590" t="str">
        <f>IF(O590="Pendente",_xlfn.XLOOKUP(relatorio[[#This Row],[Número]],Relatório_CTE!A:A,Relatório_CTE!B:B,"Sem CTE")," ")</f>
        <v xml:space="preserve"> </v>
      </c>
      <c r="S590" s="1" t="str">
        <f>IF(relatorio[[#This Row],[NFs Entrada - Winthor]]="Pendente",_xlfn.XLOOKUP(relatorio[[#This Row],[Número]],Relatório_CTE!A:A,Relatório_CTE!H:H,"Sem CTE")," ")</f>
        <v xml:space="preserve"> </v>
      </c>
      <c r="T59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9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91" spans="1:21" x14ac:dyDescent="0.25">
      <c r="A591" t="s">
        <v>17</v>
      </c>
      <c r="B591" t="s">
        <v>12</v>
      </c>
      <c r="C591" t="s">
        <v>253</v>
      </c>
      <c r="D591">
        <v>397768</v>
      </c>
      <c r="E591" s="1">
        <v>45908</v>
      </c>
      <c r="F591">
        <v>112262.24</v>
      </c>
      <c r="G591" s="4" t="s">
        <v>282</v>
      </c>
      <c r="H591" t="s">
        <v>283</v>
      </c>
      <c r="I591" t="s">
        <v>284</v>
      </c>
      <c r="J591" s="1">
        <v>46691</v>
      </c>
      <c r="K591">
        <v>1</v>
      </c>
      <c r="L591" t="str">
        <f>_xlfn.XLOOKUP(relatorio[[#This Row],[Nome PJ Emitente]],De_Para!A:A,De_Para!C:C)</f>
        <v>Pfizer</v>
      </c>
      <c r="M591" s="5" cm="1">
        <f t="array" aca="1" ref="M591" ca="1">IF(LEFT(G591&amp;"",1)="0",
IFERROR(
VALUE(MID(G591&amp;"",_xlfn.AGGREGATE(15,6,ROW(INDIRECT("1:"&amp;LEN(G591&amp;"")))/(MID(G591&amp;"",ROW(INDIRECT("1:"&amp;LEN(G591&amp;""))),1)&lt;&gt;"0"),1),999)),
MID(G591&amp;"",_xlfn.AGGREGATE(15,6,ROW(INDIRECT("1:"&amp;LEN(G591&amp;"")))/(MID(G591&amp;"",ROW(INDIRECT("1:"&amp;LEN(G591&amp;""))),1)&lt;&gt;"0"),1),999)
),
IFERROR(VALUE(G591),G591))</f>
        <v>7891045163996</v>
      </c>
      <c r="N591" t="str">
        <f>TEXT(relatorio[[#This Row],[Data Emissão]],"mmm")</f>
        <v>set</v>
      </c>
      <c r="O591">
        <f>_xlfn.XLOOKUP(relatorio[[#This Row],[Número]],relatorio_Entrada_NF!A:A,relatorio_Entrada_NF!A:A,"Pendente")</f>
        <v>397768</v>
      </c>
      <c r="P591" t="str">
        <f>_xlfn.XLOOKUP(relatorio[[#This Row],[Nome PJ Emitente]],Material!A:A,Material!B:B,"Medicamento")</f>
        <v>Medicamento</v>
      </c>
      <c r="Q591">
        <f ca="1">IF(relatorio[[#This Row],[Natureza]]="Medicamento",_xlfn.XLOOKUP(relatorio[[#This Row],[EAN]],CadastroProd!U:U,CadastroProd!A:A," "),_xlfn.XLOOKUP(relatorio[[#This Row],['[Item'] Código]],CadastroProd!X:X,CadastroProd!A:A," "))</f>
        <v>3192</v>
      </c>
      <c r="R591" t="str">
        <f>IF(O591="Pendente",_xlfn.XLOOKUP(relatorio[[#This Row],[Número]],Relatório_CTE!A:A,Relatório_CTE!B:B,"Sem CTE")," ")</f>
        <v xml:space="preserve"> </v>
      </c>
      <c r="S591" s="1" t="str">
        <f>IF(relatorio[[#This Row],[NFs Entrada - Winthor]]="Pendente",_xlfn.XLOOKUP(relatorio[[#This Row],[Número]],Relatório_CTE!A:A,Relatório_CTE!H:H,"Sem CTE")," ")</f>
        <v xml:space="preserve"> </v>
      </c>
      <c r="T59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9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92" spans="1:21" x14ac:dyDescent="0.25">
      <c r="A592" t="s">
        <v>17</v>
      </c>
      <c r="B592" t="s">
        <v>12</v>
      </c>
      <c r="C592" t="s">
        <v>253</v>
      </c>
      <c r="D592">
        <v>397768</v>
      </c>
      <c r="E592" s="1">
        <v>45908</v>
      </c>
      <c r="F592">
        <v>112262.24</v>
      </c>
      <c r="G592" s="4" t="s">
        <v>282</v>
      </c>
      <c r="H592" t="s">
        <v>283</v>
      </c>
      <c r="I592" t="s">
        <v>284</v>
      </c>
      <c r="J592" s="1">
        <v>46812</v>
      </c>
      <c r="K592">
        <v>4</v>
      </c>
      <c r="L592" t="str">
        <f>_xlfn.XLOOKUP(relatorio[[#This Row],[Nome PJ Emitente]],De_Para!A:A,De_Para!C:C)</f>
        <v>Pfizer</v>
      </c>
      <c r="M592" s="5" cm="1">
        <f t="array" aca="1" ref="M592" ca="1">IF(LEFT(G592&amp;"",1)="0",
IFERROR(
VALUE(MID(G592&amp;"",_xlfn.AGGREGATE(15,6,ROW(INDIRECT("1:"&amp;LEN(G592&amp;"")))/(MID(G592&amp;"",ROW(INDIRECT("1:"&amp;LEN(G592&amp;""))),1)&lt;&gt;"0"),1),999)),
MID(G592&amp;"",_xlfn.AGGREGATE(15,6,ROW(INDIRECT("1:"&amp;LEN(G592&amp;"")))/(MID(G592&amp;"",ROW(INDIRECT("1:"&amp;LEN(G592&amp;""))),1)&lt;&gt;"0"),1),999)
),
IFERROR(VALUE(G592),G592))</f>
        <v>7891045163996</v>
      </c>
      <c r="N592" t="str">
        <f>TEXT(relatorio[[#This Row],[Data Emissão]],"mmm")</f>
        <v>set</v>
      </c>
      <c r="O592">
        <f>_xlfn.XLOOKUP(relatorio[[#This Row],[Número]],relatorio_Entrada_NF!A:A,relatorio_Entrada_NF!A:A,"Pendente")</f>
        <v>397768</v>
      </c>
      <c r="P592" t="str">
        <f>_xlfn.XLOOKUP(relatorio[[#This Row],[Nome PJ Emitente]],Material!A:A,Material!B:B,"Medicamento")</f>
        <v>Medicamento</v>
      </c>
      <c r="Q592">
        <f ca="1">IF(relatorio[[#This Row],[Natureza]]="Medicamento",_xlfn.XLOOKUP(relatorio[[#This Row],[EAN]],CadastroProd!U:U,CadastroProd!A:A," "),_xlfn.XLOOKUP(relatorio[[#This Row],['[Item'] Código]],CadastroProd!X:X,CadastroProd!A:A," "))</f>
        <v>3192</v>
      </c>
      <c r="R592" t="str">
        <f>IF(O592="Pendente",_xlfn.XLOOKUP(relatorio[[#This Row],[Número]],Relatório_CTE!A:A,Relatório_CTE!B:B,"Sem CTE")," ")</f>
        <v xml:space="preserve"> </v>
      </c>
      <c r="S592" s="1" t="str">
        <f>IF(relatorio[[#This Row],[NFs Entrada - Winthor]]="Pendente",_xlfn.XLOOKUP(relatorio[[#This Row],[Número]],Relatório_CTE!A:A,Relatório_CTE!H:H,"Sem CTE")," ")</f>
        <v xml:space="preserve"> </v>
      </c>
      <c r="T59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9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93" spans="1:21" x14ac:dyDescent="0.25">
      <c r="A593" t="s">
        <v>11</v>
      </c>
      <c r="B593" t="s">
        <v>46</v>
      </c>
      <c r="C593" t="s">
        <v>115</v>
      </c>
      <c r="D593">
        <v>249807</v>
      </c>
      <c r="E593" s="1">
        <v>45908</v>
      </c>
      <c r="F593">
        <v>9407.19</v>
      </c>
      <c r="G593" s="4" t="s">
        <v>211</v>
      </c>
      <c r="H593" t="s">
        <v>212</v>
      </c>
      <c r="I593" t="s">
        <v>213</v>
      </c>
      <c r="J593" s="1">
        <v>46326</v>
      </c>
      <c r="K593">
        <v>1</v>
      </c>
      <c r="L593" t="str">
        <f>_xlfn.XLOOKUP(relatorio[[#This Row],[Nome PJ Emitente]],De_Para!A:A,De_Para!C:C)</f>
        <v>GSK</v>
      </c>
      <c r="M593" s="5" cm="1">
        <f t="array" aca="1" ref="M593" ca="1">IF(LEFT(G593&amp;"",1)="0",
IFERROR(
VALUE(MID(G593&amp;"",_xlfn.AGGREGATE(15,6,ROW(INDIRECT("1:"&amp;LEN(G593&amp;"")))/(MID(G593&amp;"",ROW(INDIRECT("1:"&amp;LEN(G593&amp;""))),1)&lt;&gt;"0"),1),999)),
MID(G593&amp;"",_xlfn.AGGREGATE(15,6,ROW(INDIRECT("1:"&amp;LEN(G593&amp;"")))/(MID(G593&amp;"",ROW(INDIRECT("1:"&amp;LEN(G593&amp;""))),1)&lt;&gt;"0"),1),999)
),
IFERROR(VALUE(G593),G593))</f>
        <v>7896015592059</v>
      </c>
      <c r="N593" t="str">
        <f>TEXT(relatorio[[#This Row],[Data Emissão]],"mmm")</f>
        <v>set</v>
      </c>
      <c r="O593">
        <f>_xlfn.XLOOKUP(relatorio[[#This Row],[Número]],relatorio_Entrada_NF!A:A,relatorio_Entrada_NF!A:A,"Pendente")</f>
        <v>249807</v>
      </c>
      <c r="P593" t="str">
        <f>_xlfn.XLOOKUP(relatorio[[#This Row],[Nome PJ Emitente]],Material!A:A,Material!B:B,"Medicamento")</f>
        <v>Medicamento</v>
      </c>
      <c r="Q593">
        <f ca="1">IF(relatorio[[#This Row],[Natureza]]="Medicamento",_xlfn.XLOOKUP(relatorio[[#This Row],[EAN]],CadastroProd!U:U,CadastroProd!A:A," "),_xlfn.XLOOKUP(relatorio[[#This Row],['[Item'] Código]],CadastroProd!X:X,CadastroProd!A:A," "))</f>
        <v>3335</v>
      </c>
      <c r="R593" t="str">
        <f>IF(O593="Pendente",_xlfn.XLOOKUP(relatorio[[#This Row],[Número]],Relatório_CTE!A:A,Relatório_CTE!B:B,"Sem CTE")," ")</f>
        <v xml:space="preserve"> </v>
      </c>
      <c r="S593" s="1" t="str">
        <f>IF(relatorio[[#This Row],[NFs Entrada - Winthor]]="Pendente",_xlfn.XLOOKUP(relatorio[[#This Row],[Número]],Relatório_CTE!A:A,Relatório_CTE!H:H,"Sem CTE")," ")</f>
        <v xml:space="preserve"> </v>
      </c>
      <c r="T59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9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94" spans="1:21" x14ac:dyDescent="0.25">
      <c r="A594" t="s">
        <v>17</v>
      </c>
      <c r="B594" t="s">
        <v>46</v>
      </c>
      <c r="C594" t="s">
        <v>214</v>
      </c>
      <c r="D594">
        <v>446326</v>
      </c>
      <c r="E594" s="1">
        <v>45908</v>
      </c>
      <c r="F594">
        <v>3378507.4</v>
      </c>
      <c r="G594" s="4" t="s">
        <v>505</v>
      </c>
      <c r="H594" t="s">
        <v>506</v>
      </c>
      <c r="I594" t="s">
        <v>507</v>
      </c>
      <c r="J594" s="1">
        <v>46444</v>
      </c>
      <c r="K594">
        <v>1537</v>
      </c>
      <c r="L594" t="str">
        <f>_xlfn.XLOOKUP(relatorio[[#This Row],[Nome PJ Emitente]],De_Para!A:A,De_Para!C:C)</f>
        <v>Eli Lilly</v>
      </c>
      <c r="M594" s="5" cm="1">
        <f t="array" aca="1" ref="M594" ca="1">IF(LEFT(G594&amp;"",1)="0",
IFERROR(
VALUE(MID(G594&amp;"",_xlfn.AGGREGATE(15,6,ROW(INDIRECT("1:"&amp;LEN(G594&amp;"")))/(MID(G594&amp;"",ROW(INDIRECT("1:"&amp;LEN(G594&amp;""))),1)&lt;&gt;"0"),1),999)),
MID(G594&amp;"",_xlfn.AGGREGATE(15,6,ROW(INDIRECT("1:"&amp;LEN(G594&amp;"")))/(MID(G594&amp;"",ROW(INDIRECT("1:"&amp;LEN(G594&amp;""))),1)&lt;&gt;"0"),1),999)
),
IFERROR(VALUE(G594),G594))</f>
        <v>7896382706769</v>
      </c>
      <c r="N594" t="str">
        <f>TEXT(relatorio[[#This Row],[Data Emissão]],"mmm")</f>
        <v>set</v>
      </c>
      <c r="O594">
        <f>_xlfn.XLOOKUP(relatorio[[#This Row],[Número]],relatorio_Entrada_NF!A:A,relatorio_Entrada_NF!A:A,"Pendente")</f>
        <v>446326</v>
      </c>
      <c r="P594" t="str">
        <f>_xlfn.XLOOKUP(relatorio[[#This Row],[Nome PJ Emitente]],Material!A:A,Material!B:B,"Medicamento")</f>
        <v>Medicamento</v>
      </c>
      <c r="Q594">
        <f ca="1">IF(relatorio[[#This Row],[Natureza]]="Medicamento",_xlfn.XLOOKUP(relatorio[[#This Row],[EAN]],CadastroProd!U:U,CadastroProd!A:A," "),_xlfn.XLOOKUP(relatorio[[#This Row],['[Item'] Código]],CadastroProd!X:X,CadastroProd!A:A," "))</f>
        <v>3018</v>
      </c>
      <c r="R594" t="str">
        <f>IF(O594="Pendente",_xlfn.XLOOKUP(relatorio[[#This Row],[Número]],Relatório_CTE!A:A,Relatório_CTE!B:B,"Sem CTE")," ")</f>
        <v xml:space="preserve"> </v>
      </c>
      <c r="S594" s="1" t="str">
        <f>IF(relatorio[[#This Row],[NFs Entrada - Winthor]]="Pendente",_xlfn.XLOOKUP(relatorio[[#This Row],[Número]],Relatório_CTE!A:A,Relatório_CTE!H:H,"Sem CTE")," ")</f>
        <v xml:space="preserve"> </v>
      </c>
      <c r="T59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9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95" spans="1:21" x14ac:dyDescent="0.25">
      <c r="A595" t="s">
        <v>17</v>
      </c>
      <c r="B595" t="s">
        <v>46</v>
      </c>
      <c r="C595" t="s">
        <v>36</v>
      </c>
      <c r="D595">
        <v>499793</v>
      </c>
      <c r="E595" s="1">
        <v>45908</v>
      </c>
      <c r="F595">
        <v>208764.6</v>
      </c>
      <c r="G595" s="4" t="s">
        <v>684</v>
      </c>
      <c r="H595" t="s">
        <v>685</v>
      </c>
      <c r="I595" t="s">
        <v>686</v>
      </c>
      <c r="J595" s="1">
        <v>46203</v>
      </c>
      <c r="K595">
        <v>20</v>
      </c>
      <c r="L595" t="str">
        <f>_xlfn.XLOOKUP(relatorio[[#This Row],[Nome PJ Emitente]],De_Para!A:A,De_Para!C:C)</f>
        <v>Novartis</v>
      </c>
      <c r="M595" s="5" cm="1">
        <f t="array" aca="1" ref="M595" ca="1">IF(LEFT(G595&amp;"",1)="0",
IFERROR(
VALUE(MID(G595&amp;"",_xlfn.AGGREGATE(15,6,ROW(INDIRECT("1:"&amp;LEN(G595&amp;"")))/(MID(G595&amp;"",ROW(INDIRECT("1:"&amp;LEN(G595&amp;""))),1)&lt;&gt;"0"),1),999)),
MID(G595&amp;"",_xlfn.AGGREGATE(15,6,ROW(INDIRECT("1:"&amp;LEN(G595&amp;"")))/(MID(G595&amp;"",ROW(INDIRECT("1:"&amp;LEN(G595&amp;""))),1)&lt;&gt;"0"),1),999)
),
IFERROR(VALUE(G595),G595))</f>
        <v>7896261018624</v>
      </c>
      <c r="N595" t="str">
        <f>TEXT(relatorio[[#This Row],[Data Emissão]],"mmm")</f>
        <v>set</v>
      </c>
      <c r="O595">
        <f>_xlfn.XLOOKUP(relatorio[[#This Row],[Número]],relatorio_Entrada_NF!A:A,relatorio_Entrada_NF!A:A,"Pendente")</f>
        <v>499793</v>
      </c>
      <c r="P595" t="str">
        <f>_xlfn.XLOOKUP(relatorio[[#This Row],[Nome PJ Emitente]],Material!A:A,Material!B:B,"Medicamento")</f>
        <v>Medicamento</v>
      </c>
      <c r="Q595">
        <f ca="1">IF(relatorio[[#This Row],[Natureza]]="Medicamento",_xlfn.XLOOKUP(relatorio[[#This Row],[EAN]],CadastroProd!U:U,CadastroProd!A:A," "),_xlfn.XLOOKUP(relatorio[[#This Row],['[Item'] Código]],CadastroProd!X:X,CadastroProd!A:A," "))</f>
        <v>1275</v>
      </c>
      <c r="R595" t="str">
        <f>IF(O595="Pendente",_xlfn.XLOOKUP(relatorio[[#This Row],[Número]],Relatório_CTE!A:A,Relatório_CTE!B:B,"Sem CTE")," ")</f>
        <v xml:space="preserve"> </v>
      </c>
      <c r="S595" s="1" t="str">
        <f>IF(relatorio[[#This Row],[NFs Entrada - Winthor]]="Pendente",_xlfn.XLOOKUP(relatorio[[#This Row],[Número]],Relatório_CTE!A:A,Relatório_CTE!H:H,"Sem CTE")," ")</f>
        <v xml:space="preserve"> </v>
      </c>
      <c r="T59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9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96" spans="1:21" x14ac:dyDescent="0.25">
      <c r="A596" t="s">
        <v>17</v>
      </c>
      <c r="B596" t="s">
        <v>46</v>
      </c>
      <c r="C596" t="s">
        <v>36</v>
      </c>
      <c r="D596">
        <v>499924</v>
      </c>
      <c r="E596" s="1">
        <v>45908</v>
      </c>
      <c r="F596">
        <v>387697.23</v>
      </c>
      <c r="G596" s="4" t="s">
        <v>664</v>
      </c>
      <c r="H596" t="s">
        <v>665</v>
      </c>
      <c r="I596" t="s">
        <v>666</v>
      </c>
      <c r="J596" s="1">
        <v>46418</v>
      </c>
      <c r="K596">
        <v>269</v>
      </c>
      <c r="L596" t="str">
        <f>_xlfn.XLOOKUP(relatorio[[#This Row],[Nome PJ Emitente]],De_Para!A:A,De_Para!C:C)</f>
        <v>Novartis</v>
      </c>
      <c r="M596" s="5" cm="1">
        <f t="array" aca="1" ref="M596" ca="1">IF(LEFT(G596&amp;"",1)="0",
IFERROR(
VALUE(MID(G596&amp;"",_xlfn.AGGREGATE(15,6,ROW(INDIRECT("1:"&amp;LEN(G596&amp;"")))/(MID(G596&amp;"",ROW(INDIRECT("1:"&amp;LEN(G596&amp;""))),1)&lt;&gt;"0"),1),999)),
MID(G596&amp;"",_xlfn.AGGREGATE(15,6,ROW(INDIRECT("1:"&amp;LEN(G596&amp;"")))/(MID(G596&amp;"",ROW(INDIRECT("1:"&amp;LEN(G596&amp;""))),1)&lt;&gt;"0"),1),999)
),
IFERROR(VALUE(G596),G596))</f>
        <v>7896261020672</v>
      </c>
      <c r="N596" t="str">
        <f>TEXT(relatorio[[#This Row],[Data Emissão]],"mmm")</f>
        <v>set</v>
      </c>
      <c r="O596">
        <f>_xlfn.XLOOKUP(relatorio[[#This Row],[Número]],relatorio_Entrada_NF!A:A,relatorio_Entrada_NF!A:A,"Pendente")</f>
        <v>499924</v>
      </c>
      <c r="P596" t="str">
        <f>_xlfn.XLOOKUP(relatorio[[#This Row],[Nome PJ Emitente]],Material!A:A,Material!B:B,"Medicamento")</f>
        <v>Medicamento</v>
      </c>
      <c r="Q596">
        <f ca="1">IF(relatorio[[#This Row],[Natureza]]="Medicamento",_xlfn.XLOOKUP(relatorio[[#This Row],[EAN]],CadastroProd!U:U,CadastroProd!A:A," "),_xlfn.XLOOKUP(relatorio[[#This Row],['[Item'] Código]],CadastroProd!X:X,CadastroProd!A:A," "))</f>
        <v>1343</v>
      </c>
      <c r="R596" t="str">
        <f>IF(O596="Pendente",_xlfn.XLOOKUP(relatorio[[#This Row],[Número]],Relatório_CTE!A:A,Relatório_CTE!B:B,"Sem CTE")," ")</f>
        <v xml:space="preserve"> </v>
      </c>
      <c r="S596" s="1" t="str">
        <f>IF(relatorio[[#This Row],[NFs Entrada - Winthor]]="Pendente",_xlfn.XLOOKUP(relatorio[[#This Row],[Número]],Relatório_CTE!A:A,Relatório_CTE!H:H,"Sem CTE")," ")</f>
        <v xml:space="preserve"> </v>
      </c>
      <c r="T59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9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97" spans="1:21" x14ac:dyDescent="0.25">
      <c r="A597" t="s">
        <v>17</v>
      </c>
      <c r="B597" t="s">
        <v>46</v>
      </c>
      <c r="C597" t="s">
        <v>36</v>
      </c>
      <c r="D597">
        <v>499993</v>
      </c>
      <c r="E597" s="1">
        <v>45908</v>
      </c>
      <c r="F597">
        <v>876373.3</v>
      </c>
      <c r="G597" s="4" t="s">
        <v>181</v>
      </c>
      <c r="H597" t="s">
        <v>182</v>
      </c>
      <c r="I597" t="s">
        <v>183</v>
      </c>
      <c r="J597" s="1">
        <v>46446</v>
      </c>
      <c r="K597">
        <v>304</v>
      </c>
      <c r="L597" t="str">
        <f>_xlfn.XLOOKUP(relatorio[[#This Row],[Nome PJ Emitente]],De_Para!A:A,De_Para!C:C)</f>
        <v>Novartis</v>
      </c>
      <c r="M597" s="5" cm="1">
        <f t="array" aca="1" ref="M597" ca="1">IF(LEFT(G597&amp;"",1)="0",
IFERROR(
VALUE(MID(G597&amp;"",_xlfn.AGGREGATE(15,6,ROW(INDIRECT("1:"&amp;LEN(G597&amp;"")))/(MID(G597&amp;"",ROW(INDIRECT("1:"&amp;LEN(G597&amp;""))),1)&lt;&gt;"0"),1),999)),
MID(G597&amp;"",_xlfn.AGGREGATE(15,6,ROW(INDIRECT("1:"&amp;LEN(G597&amp;"")))/(MID(G597&amp;"",ROW(INDIRECT("1:"&amp;LEN(G597&amp;""))),1)&lt;&gt;"0"),1),999)
),
IFERROR(VALUE(G597),G597))</f>
        <v>7896261020689</v>
      </c>
      <c r="N597" t="str">
        <f>TEXT(relatorio[[#This Row],[Data Emissão]],"mmm")</f>
        <v>set</v>
      </c>
      <c r="O597">
        <f>_xlfn.XLOOKUP(relatorio[[#This Row],[Número]],relatorio_Entrada_NF!A:A,relatorio_Entrada_NF!A:A,"Pendente")</f>
        <v>499993</v>
      </c>
      <c r="P597" t="str">
        <f>_xlfn.XLOOKUP(relatorio[[#This Row],[Nome PJ Emitente]],Material!A:A,Material!B:B,"Medicamento")</f>
        <v>Medicamento</v>
      </c>
      <c r="Q597">
        <f ca="1">IF(relatorio[[#This Row],[Natureza]]="Medicamento",_xlfn.XLOOKUP(relatorio[[#This Row],[EAN]],CadastroProd!U:U,CadastroProd!A:A," "),_xlfn.XLOOKUP(relatorio[[#This Row],['[Item'] Código]],CadastroProd!X:X,CadastroProd!A:A," "))</f>
        <v>1344</v>
      </c>
      <c r="R597" t="str">
        <f>IF(O597="Pendente",_xlfn.XLOOKUP(relatorio[[#This Row],[Número]],Relatório_CTE!A:A,Relatório_CTE!B:B,"Sem CTE")," ")</f>
        <v xml:space="preserve"> </v>
      </c>
      <c r="S597" s="1" t="str">
        <f>IF(relatorio[[#This Row],[NFs Entrada - Winthor]]="Pendente",_xlfn.XLOOKUP(relatorio[[#This Row],[Número]],Relatório_CTE!A:A,Relatório_CTE!H:H,"Sem CTE")," ")</f>
        <v xml:space="preserve"> </v>
      </c>
      <c r="T59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9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98" spans="1:21" x14ac:dyDescent="0.25">
      <c r="A598" t="s">
        <v>11</v>
      </c>
      <c r="B598" t="s">
        <v>46</v>
      </c>
      <c r="C598" t="s">
        <v>253</v>
      </c>
      <c r="D598">
        <v>397534</v>
      </c>
      <c r="E598" s="1">
        <v>45908</v>
      </c>
      <c r="F598">
        <v>28348.42</v>
      </c>
      <c r="G598" s="4" t="s">
        <v>701</v>
      </c>
      <c r="H598" t="s">
        <v>702</v>
      </c>
      <c r="I598" t="s">
        <v>703</v>
      </c>
      <c r="J598" s="1">
        <v>46295</v>
      </c>
      <c r="K598">
        <v>4</v>
      </c>
      <c r="L598" t="str">
        <f>_xlfn.XLOOKUP(relatorio[[#This Row],[Nome PJ Emitente]],De_Para!A:A,De_Para!C:C)</f>
        <v>Pfizer</v>
      </c>
      <c r="M598" s="5" cm="1">
        <f t="array" aca="1" ref="M598" ca="1">IF(LEFT(G598&amp;"",1)="0",
IFERROR(
VALUE(MID(G598&amp;"",_xlfn.AGGREGATE(15,6,ROW(INDIRECT("1:"&amp;LEN(G598&amp;"")))/(MID(G598&amp;"",ROW(INDIRECT("1:"&amp;LEN(G598&amp;""))),1)&lt;&gt;"0"),1),999)),
MID(G598&amp;"",_xlfn.AGGREGATE(15,6,ROW(INDIRECT("1:"&amp;LEN(G598&amp;"")))/(MID(G598&amp;"",ROW(INDIRECT("1:"&amp;LEN(G598&amp;""))),1)&lt;&gt;"0"),1),999)
),
IFERROR(VALUE(G598),G598))</f>
        <v>7891045164566</v>
      </c>
      <c r="N598" t="str">
        <f>TEXT(relatorio[[#This Row],[Data Emissão]],"mmm")</f>
        <v>set</v>
      </c>
      <c r="O598">
        <f>_xlfn.XLOOKUP(relatorio[[#This Row],[Número]],relatorio_Entrada_NF!A:A,relatorio_Entrada_NF!A:A,"Pendente")</f>
        <v>397534</v>
      </c>
      <c r="P598" t="str">
        <f>_xlfn.XLOOKUP(relatorio[[#This Row],[Nome PJ Emitente]],Material!A:A,Material!B:B,"Medicamento")</f>
        <v>Medicamento</v>
      </c>
      <c r="Q598">
        <f ca="1">IF(relatorio[[#This Row],[Natureza]]="Medicamento",_xlfn.XLOOKUP(relatorio[[#This Row],[EAN]],CadastroProd!U:U,CadastroProd!A:A," "),_xlfn.XLOOKUP(relatorio[[#This Row],['[Item'] Código]],CadastroProd!X:X,CadastroProd!A:A," "))</f>
        <v>3535</v>
      </c>
      <c r="R598" t="str">
        <f>IF(O598="Pendente",_xlfn.XLOOKUP(relatorio[[#This Row],[Número]],Relatório_CTE!A:A,Relatório_CTE!B:B,"Sem CTE")," ")</f>
        <v xml:space="preserve"> </v>
      </c>
      <c r="S598" s="1" t="str">
        <f>IF(relatorio[[#This Row],[NFs Entrada - Winthor]]="Pendente",_xlfn.XLOOKUP(relatorio[[#This Row],[Número]],Relatório_CTE!A:A,Relatório_CTE!H:H,"Sem CTE")," ")</f>
        <v xml:space="preserve"> </v>
      </c>
      <c r="T59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9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599" spans="1:21" x14ac:dyDescent="0.25">
      <c r="A599" t="s">
        <v>11</v>
      </c>
      <c r="B599" t="s">
        <v>46</v>
      </c>
      <c r="C599" t="s">
        <v>253</v>
      </c>
      <c r="D599">
        <v>397535</v>
      </c>
      <c r="E599" s="1">
        <v>45908</v>
      </c>
      <c r="F599">
        <v>12970.34</v>
      </c>
      <c r="G599" s="4" t="s">
        <v>631</v>
      </c>
      <c r="H599" t="s">
        <v>632</v>
      </c>
      <c r="I599" t="s">
        <v>633</v>
      </c>
      <c r="J599" s="1">
        <v>46387</v>
      </c>
      <c r="K599">
        <v>60</v>
      </c>
      <c r="L599" t="str">
        <f>_xlfn.XLOOKUP(relatorio[[#This Row],[Nome PJ Emitente]],De_Para!A:A,De_Para!C:C)</f>
        <v>Pfizer</v>
      </c>
      <c r="M599" s="5" cm="1">
        <f t="array" aca="1" ref="M599" ca="1">IF(LEFT(G599&amp;"",1)="0",
IFERROR(
VALUE(MID(G599&amp;"",_xlfn.AGGREGATE(15,6,ROW(INDIRECT("1:"&amp;LEN(G599&amp;"")))/(MID(G599&amp;"",ROW(INDIRECT("1:"&amp;LEN(G599&amp;""))),1)&lt;&gt;"0"),1),999)),
MID(G599&amp;"",_xlfn.AGGREGATE(15,6,ROW(INDIRECT("1:"&amp;LEN(G599&amp;"")))/(MID(G599&amp;"",ROW(INDIRECT("1:"&amp;LEN(G599&amp;""))),1)&lt;&gt;"0"),1),999)
),
IFERROR(VALUE(G599),G599))</f>
        <v>7891045008914</v>
      </c>
      <c r="N599" t="str">
        <f>TEXT(relatorio[[#This Row],[Data Emissão]],"mmm")</f>
        <v>set</v>
      </c>
      <c r="O599">
        <f>_xlfn.XLOOKUP(relatorio[[#This Row],[Número]],relatorio_Entrada_NF!A:A,relatorio_Entrada_NF!A:A,"Pendente")</f>
        <v>397535</v>
      </c>
      <c r="P599" t="str">
        <f>_xlfn.XLOOKUP(relatorio[[#This Row],[Nome PJ Emitente]],Material!A:A,Material!B:B,"Medicamento")</f>
        <v>Medicamento</v>
      </c>
      <c r="Q599">
        <f ca="1">IF(relatorio[[#This Row],[Natureza]]="Medicamento",_xlfn.XLOOKUP(relatorio[[#This Row],[EAN]],CadastroProd!U:U,CadastroProd!A:A," "),_xlfn.XLOOKUP(relatorio[[#This Row],['[Item'] Código]],CadastroProd!X:X,CadastroProd!A:A," "))</f>
        <v>2546</v>
      </c>
      <c r="R599" t="str">
        <f>IF(O599="Pendente",_xlfn.XLOOKUP(relatorio[[#This Row],[Número]],Relatório_CTE!A:A,Relatório_CTE!B:B,"Sem CTE")," ")</f>
        <v xml:space="preserve"> </v>
      </c>
      <c r="S599" s="1" t="str">
        <f>IF(relatorio[[#This Row],[NFs Entrada - Winthor]]="Pendente",_xlfn.XLOOKUP(relatorio[[#This Row],[Número]],Relatório_CTE!A:A,Relatório_CTE!H:H,"Sem CTE")," ")</f>
        <v xml:space="preserve"> </v>
      </c>
      <c r="T59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59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00" spans="1:21" x14ac:dyDescent="0.25">
      <c r="A600" t="s">
        <v>11</v>
      </c>
      <c r="B600" t="s">
        <v>46</v>
      </c>
      <c r="C600" t="s">
        <v>253</v>
      </c>
      <c r="D600">
        <v>397535</v>
      </c>
      <c r="E600" s="1">
        <v>45908</v>
      </c>
      <c r="F600">
        <v>12970.34</v>
      </c>
      <c r="G600" s="4" t="s">
        <v>704</v>
      </c>
      <c r="H600" t="s">
        <v>705</v>
      </c>
      <c r="I600" t="s">
        <v>706</v>
      </c>
      <c r="J600" s="1">
        <v>46418</v>
      </c>
      <c r="K600">
        <v>30</v>
      </c>
      <c r="L600" t="str">
        <f>_xlfn.XLOOKUP(relatorio[[#This Row],[Nome PJ Emitente]],De_Para!A:A,De_Para!C:C)</f>
        <v>Pfizer</v>
      </c>
      <c r="M600" s="5" cm="1">
        <f t="array" aca="1" ref="M600" ca="1">IF(LEFT(G600&amp;"",1)="0",
IFERROR(
VALUE(MID(G600&amp;"",_xlfn.AGGREGATE(15,6,ROW(INDIRECT("1:"&amp;LEN(G600&amp;"")))/(MID(G600&amp;"",ROW(INDIRECT("1:"&amp;LEN(G600&amp;""))),1)&lt;&gt;"0"),1),999)),
MID(G600&amp;"",_xlfn.AGGREGATE(15,6,ROW(INDIRECT("1:"&amp;LEN(G600&amp;"")))/(MID(G600&amp;"",ROW(INDIRECT("1:"&amp;LEN(G600&amp;""))),1)&lt;&gt;"0"),1),999)
),
IFERROR(VALUE(G600),G600))</f>
        <v>7891045008907</v>
      </c>
      <c r="N600" t="str">
        <f>TEXT(relatorio[[#This Row],[Data Emissão]],"mmm")</f>
        <v>set</v>
      </c>
      <c r="O600">
        <f>_xlfn.XLOOKUP(relatorio[[#This Row],[Número]],relatorio_Entrada_NF!A:A,relatorio_Entrada_NF!A:A,"Pendente")</f>
        <v>397535</v>
      </c>
      <c r="P600" t="str">
        <f>_xlfn.XLOOKUP(relatorio[[#This Row],[Nome PJ Emitente]],Material!A:A,Material!B:B,"Medicamento")</f>
        <v>Medicamento</v>
      </c>
      <c r="Q600">
        <f ca="1">IF(relatorio[[#This Row],[Natureza]]="Medicamento",_xlfn.XLOOKUP(relatorio[[#This Row],[EAN]],CadastroProd!U:U,CadastroProd!A:A," "),_xlfn.XLOOKUP(relatorio[[#This Row],['[Item'] Código]],CadastroProd!X:X,CadastroProd!A:A," "))</f>
        <v>3607</v>
      </c>
      <c r="R600" t="str">
        <f>IF(O600="Pendente",_xlfn.XLOOKUP(relatorio[[#This Row],[Número]],Relatório_CTE!A:A,Relatório_CTE!B:B,"Sem CTE")," ")</f>
        <v xml:space="preserve"> </v>
      </c>
      <c r="S600" s="1" t="str">
        <f>IF(relatorio[[#This Row],[NFs Entrada - Winthor]]="Pendente",_xlfn.XLOOKUP(relatorio[[#This Row],[Número]],Relatório_CTE!A:A,Relatório_CTE!H:H,"Sem CTE")," ")</f>
        <v xml:space="preserve"> </v>
      </c>
      <c r="T60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0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01" spans="1:21" x14ac:dyDescent="0.25">
      <c r="A601" t="s">
        <v>11</v>
      </c>
      <c r="B601" t="s">
        <v>46</v>
      </c>
      <c r="C601" t="s">
        <v>253</v>
      </c>
      <c r="D601">
        <v>397536</v>
      </c>
      <c r="E601" s="1">
        <v>45908</v>
      </c>
      <c r="F601">
        <v>354270.03</v>
      </c>
      <c r="G601" s="4" t="s">
        <v>707</v>
      </c>
      <c r="H601" t="s">
        <v>708</v>
      </c>
      <c r="I601" t="s">
        <v>709</v>
      </c>
      <c r="J601" s="1">
        <v>46507</v>
      </c>
      <c r="K601">
        <v>5</v>
      </c>
      <c r="L601" t="str">
        <f>_xlfn.XLOOKUP(relatorio[[#This Row],[Nome PJ Emitente]],De_Para!A:A,De_Para!C:C)</f>
        <v>Pfizer</v>
      </c>
      <c r="M601" s="5" cm="1">
        <f t="array" aca="1" ref="M601" ca="1">IF(LEFT(G601&amp;"",1)="0",
IFERROR(
VALUE(MID(G601&amp;"",_xlfn.AGGREGATE(15,6,ROW(INDIRECT("1:"&amp;LEN(G601&amp;"")))/(MID(G601&amp;"",ROW(INDIRECT("1:"&amp;LEN(G601&amp;""))),1)&lt;&gt;"0"),1),999)),
MID(G601&amp;"",_xlfn.AGGREGATE(15,6,ROW(INDIRECT("1:"&amp;LEN(G601&amp;"")))/(MID(G601&amp;"",ROW(INDIRECT("1:"&amp;LEN(G601&amp;""))),1)&lt;&gt;"0"),1),999)
),
IFERROR(VALUE(G601),G601))</f>
        <v>7891268110418</v>
      </c>
      <c r="N601" t="str">
        <f>TEXT(relatorio[[#This Row],[Data Emissão]],"mmm")</f>
        <v>set</v>
      </c>
      <c r="O601">
        <f>_xlfn.XLOOKUP(relatorio[[#This Row],[Número]],relatorio_Entrada_NF!A:A,relatorio_Entrada_NF!A:A,"Pendente")</f>
        <v>397536</v>
      </c>
      <c r="P601" t="str">
        <f>_xlfn.XLOOKUP(relatorio[[#This Row],[Nome PJ Emitente]],Material!A:A,Material!B:B,"Medicamento")</f>
        <v>Medicamento</v>
      </c>
      <c r="Q601">
        <f ca="1">IF(relatorio[[#This Row],[Natureza]]="Medicamento",_xlfn.XLOOKUP(relatorio[[#This Row],[EAN]],CadastroProd!U:U,CadastroProd!A:A," "),_xlfn.XLOOKUP(relatorio[[#This Row],['[Item'] Código]],CadastroProd!X:X,CadastroProd!A:A," "))</f>
        <v>2684</v>
      </c>
      <c r="R601" t="str">
        <f>IF(O601="Pendente",_xlfn.XLOOKUP(relatorio[[#This Row],[Número]],Relatório_CTE!A:A,Relatório_CTE!B:B,"Sem CTE")," ")</f>
        <v xml:space="preserve"> </v>
      </c>
      <c r="S601" s="1" t="str">
        <f>IF(relatorio[[#This Row],[NFs Entrada - Winthor]]="Pendente",_xlfn.XLOOKUP(relatorio[[#This Row],[Número]],Relatório_CTE!A:A,Relatório_CTE!H:H,"Sem CTE")," ")</f>
        <v xml:space="preserve"> </v>
      </c>
      <c r="T60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0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02" spans="1:21" x14ac:dyDescent="0.25">
      <c r="A602" t="s">
        <v>11</v>
      </c>
      <c r="B602" t="s">
        <v>46</v>
      </c>
      <c r="C602" t="s">
        <v>253</v>
      </c>
      <c r="D602">
        <v>397536</v>
      </c>
      <c r="E602" s="1">
        <v>45908</v>
      </c>
      <c r="F602">
        <v>354270.03</v>
      </c>
      <c r="G602" s="4" t="s">
        <v>710</v>
      </c>
      <c r="H602" t="s">
        <v>711</v>
      </c>
      <c r="I602" t="s">
        <v>712</v>
      </c>
      <c r="J602" s="1">
        <v>46691</v>
      </c>
      <c r="K602">
        <v>37</v>
      </c>
      <c r="L602" t="str">
        <f>_xlfn.XLOOKUP(relatorio[[#This Row],[Nome PJ Emitente]],De_Para!A:A,De_Para!C:C)</f>
        <v>Pfizer</v>
      </c>
      <c r="M602" s="5" cm="1">
        <f t="array" aca="1" ref="M602" ca="1">IF(LEFT(G602&amp;"",1)="0",
IFERROR(
VALUE(MID(G602&amp;"",_xlfn.AGGREGATE(15,6,ROW(INDIRECT("1:"&amp;LEN(G602&amp;"")))/(MID(G602&amp;"",ROW(INDIRECT("1:"&amp;LEN(G602&amp;""))),1)&lt;&gt;"0"),1),999)),
MID(G602&amp;"",_xlfn.AGGREGATE(15,6,ROW(INDIRECT("1:"&amp;LEN(G602&amp;"")))/(MID(G602&amp;"",ROW(INDIRECT("1:"&amp;LEN(G602&amp;""))),1)&lt;&gt;"0"),1),999)
),
IFERROR(VALUE(G602),G602))</f>
        <v>7891045031806</v>
      </c>
      <c r="N602" t="str">
        <f>TEXT(relatorio[[#This Row],[Data Emissão]],"mmm")</f>
        <v>set</v>
      </c>
      <c r="O602">
        <f>_xlfn.XLOOKUP(relatorio[[#This Row],[Número]],relatorio_Entrada_NF!A:A,relatorio_Entrada_NF!A:A,"Pendente")</f>
        <v>397536</v>
      </c>
      <c r="P602" t="str">
        <f>_xlfn.XLOOKUP(relatorio[[#This Row],[Nome PJ Emitente]],Material!A:A,Material!B:B,"Medicamento")</f>
        <v>Medicamento</v>
      </c>
      <c r="Q602">
        <f ca="1">IF(relatorio[[#This Row],[Natureza]]="Medicamento",_xlfn.XLOOKUP(relatorio[[#This Row],[EAN]],CadastroProd!U:U,CadastroProd!A:A," "),_xlfn.XLOOKUP(relatorio[[#This Row],['[Item'] Código]],CadastroProd!X:X,CadastroProd!A:A," "))</f>
        <v>2829</v>
      </c>
      <c r="R602" t="str">
        <f>IF(O602="Pendente",_xlfn.XLOOKUP(relatorio[[#This Row],[Número]],Relatório_CTE!A:A,Relatório_CTE!B:B,"Sem CTE")," ")</f>
        <v xml:space="preserve"> </v>
      </c>
      <c r="S602" s="1" t="str">
        <f>IF(relatorio[[#This Row],[NFs Entrada - Winthor]]="Pendente",_xlfn.XLOOKUP(relatorio[[#This Row],[Número]],Relatório_CTE!A:A,Relatório_CTE!H:H,"Sem CTE")," ")</f>
        <v xml:space="preserve"> </v>
      </c>
      <c r="T60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0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03" spans="1:21" x14ac:dyDescent="0.25">
      <c r="A603" t="s">
        <v>11</v>
      </c>
      <c r="B603" t="s">
        <v>46</v>
      </c>
      <c r="C603" t="s">
        <v>253</v>
      </c>
      <c r="D603">
        <v>397537</v>
      </c>
      <c r="E603" s="1">
        <v>45908</v>
      </c>
      <c r="F603">
        <v>2437</v>
      </c>
      <c r="G603" s="4" t="s">
        <v>713</v>
      </c>
      <c r="H603" t="s">
        <v>714</v>
      </c>
      <c r="I603" t="s">
        <v>715</v>
      </c>
      <c r="J603" s="1">
        <v>46203</v>
      </c>
      <c r="K603">
        <v>1</v>
      </c>
      <c r="L603" t="str">
        <f>_xlfn.XLOOKUP(relatorio[[#This Row],[Nome PJ Emitente]],De_Para!A:A,De_Para!C:C)</f>
        <v>Pfizer</v>
      </c>
      <c r="M603" s="5" cm="1">
        <f t="array" aca="1" ref="M603" ca="1">IF(LEFT(G603&amp;"",1)="0",
IFERROR(
VALUE(MID(G603&amp;"",_xlfn.AGGREGATE(15,6,ROW(INDIRECT("1:"&amp;LEN(G603&amp;"")))/(MID(G603&amp;"",ROW(INDIRECT("1:"&amp;LEN(G603&amp;""))),1)&lt;&gt;"0"),1),999)),
MID(G603&amp;"",_xlfn.AGGREGATE(15,6,ROW(INDIRECT("1:"&amp;LEN(G603&amp;"")))/(MID(G603&amp;"",ROW(INDIRECT("1:"&amp;LEN(G603&amp;""))),1)&lt;&gt;"0"),1),999)
),
IFERROR(VALUE(G603),G603))</f>
        <v>7891045164801</v>
      </c>
      <c r="N603" t="str">
        <f>TEXT(relatorio[[#This Row],[Data Emissão]],"mmm")</f>
        <v>set</v>
      </c>
      <c r="O603">
        <f>_xlfn.XLOOKUP(relatorio[[#This Row],[Número]],relatorio_Entrada_NF!A:A,relatorio_Entrada_NF!A:A,"Pendente")</f>
        <v>397537</v>
      </c>
      <c r="P603" t="str">
        <f>_xlfn.XLOOKUP(relatorio[[#This Row],[Nome PJ Emitente]],Material!A:A,Material!B:B,"Medicamento")</f>
        <v>Medicamento</v>
      </c>
      <c r="Q603">
        <f ca="1">IF(relatorio[[#This Row],[Natureza]]="Medicamento",_xlfn.XLOOKUP(relatorio[[#This Row],[EAN]],CadastroProd!U:U,CadastroProd!A:A," "),_xlfn.XLOOKUP(relatorio[[#This Row],['[Item'] Código]],CadastroProd!X:X,CadastroProd!A:A," "))</f>
        <v>3407</v>
      </c>
      <c r="R603" t="str">
        <f>IF(O603="Pendente",_xlfn.XLOOKUP(relatorio[[#This Row],[Número]],Relatório_CTE!A:A,Relatório_CTE!B:B,"Sem CTE")," ")</f>
        <v xml:space="preserve"> </v>
      </c>
      <c r="S603" s="1" t="str">
        <f>IF(relatorio[[#This Row],[NFs Entrada - Winthor]]="Pendente",_xlfn.XLOOKUP(relatorio[[#This Row],[Número]],Relatório_CTE!A:A,Relatório_CTE!H:H,"Sem CTE")," ")</f>
        <v xml:space="preserve"> </v>
      </c>
      <c r="T60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0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04" spans="1:21" x14ac:dyDescent="0.25">
      <c r="A604" t="s">
        <v>11</v>
      </c>
      <c r="B604" t="s">
        <v>46</v>
      </c>
      <c r="C604" t="s">
        <v>253</v>
      </c>
      <c r="D604">
        <v>397538</v>
      </c>
      <c r="E604" s="1">
        <v>45908</v>
      </c>
      <c r="F604">
        <v>17639.22</v>
      </c>
      <c r="G604" s="4" t="s">
        <v>716</v>
      </c>
      <c r="H604" t="s">
        <v>717</v>
      </c>
      <c r="I604" t="s">
        <v>718</v>
      </c>
      <c r="J604" s="1">
        <v>46630</v>
      </c>
      <c r="K604">
        <v>2</v>
      </c>
      <c r="L604" t="str">
        <f>_xlfn.XLOOKUP(relatorio[[#This Row],[Nome PJ Emitente]],De_Para!A:A,De_Para!C:C)</f>
        <v>Pfizer</v>
      </c>
      <c r="M604" s="5" cm="1">
        <f t="array" aca="1" ref="M604" ca="1">IF(LEFT(G604&amp;"",1)="0",
IFERROR(
VALUE(MID(G604&amp;"",_xlfn.AGGREGATE(15,6,ROW(INDIRECT("1:"&amp;LEN(G604&amp;"")))/(MID(G604&amp;"",ROW(INDIRECT("1:"&amp;LEN(G604&amp;""))),1)&lt;&gt;"0"),1),999)),
MID(G604&amp;"",_xlfn.AGGREGATE(15,6,ROW(INDIRECT("1:"&amp;LEN(G604&amp;"")))/(MID(G604&amp;"",ROW(INDIRECT("1:"&amp;LEN(G604&amp;""))),1)&lt;&gt;"0"),1),999)
),
IFERROR(VALUE(G604),G604))</f>
        <v>7891268104233</v>
      </c>
      <c r="N604" t="str">
        <f>TEXT(relatorio[[#This Row],[Data Emissão]],"mmm")</f>
        <v>set</v>
      </c>
      <c r="O604">
        <f>_xlfn.XLOOKUP(relatorio[[#This Row],[Número]],relatorio_Entrada_NF!A:A,relatorio_Entrada_NF!A:A,"Pendente")</f>
        <v>397538</v>
      </c>
      <c r="P604" t="str">
        <f>_xlfn.XLOOKUP(relatorio[[#This Row],[Nome PJ Emitente]],Material!A:A,Material!B:B,"Medicamento")</f>
        <v>Medicamento</v>
      </c>
      <c r="Q604">
        <f ca="1">IF(relatorio[[#This Row],[Natureza]]="Medicamento",_xlfn.XLOOKUP(relatorio[[#This Row],[EAN]],CadastroProd!U:U,CadastroProd!A:A," "),_xlfn.XLOOKUP(relatorio[[#This Row],['[Item'] Código]],CadastroProd!X:X,CadastroProd!A:A," "))</f>
        <v>2686</v>
      </c>
      <c r="R604" t="str">
        <f>IF(O604="Pendente",_xlfn.XLOOKUP(relatorio[[#This Row],[Número]],Relatório_CTE!A:A,Relatório_CTE!B:B,"Sem CTE")," ")</f>
        <v xml:space="preserve"> </v>
      </c>
      <c r="S604" s="1" t="str">
        <f>IF(relatorio[[#This Row],[NFs Entrada - Winthor]]="Pendente",_xlfn.XLOOKUP(relatorio[[#This Row],[Número]],Relatório_CTE!A:A,Relatório_CTE!H:H,"Sem CTE")," ")</f>
        <v xml:space="preserve"> </v>
      </c>
      <c r="T60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0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05" spans="1:21" x14ac:dyDescent="0.25">
      <c r="A605" t="s">
        <v>11</v>
      </c>
      <c r="B605" t="s">
        <v>46</v>
      </c>
      <c r="C605" t="s">
        <v>253</v>
      </c>
      <c r="D605">
        <v>397539</v>
      </c>
      <c r="E605" s="1">
        <v>45908</v>
      </c>
      <c r="F605">
        <v>8570.57</v>
      </c>
      <c r="G605" s="4" t="s">
        <v>279</v>
      </c>
      <c r="H605" t="s">
        <v>280</v>
      </c>
      <c r="I605" t="s">
        <v>281</v>
      </c>
      <c r="J605" s="1">
        <v>46326</v>
      </c>
      <c r="K605">
        <v>19</v>
      </c>
      <c r="L605" t="str">
        <f>_xlfn.XLOOKUP(relatorio[[#This Row],[Nome PJ Emitente]],De_Para!A:A,De_Para!C:C)</f>
        <v>Pfizer</v>
      </c>
      <c r="M605" s="5" cm="1">
        <f t="array" aca="1" ref="M605" ca="1">IF(LEFT(G605&amp;"",1)="0",
IFERROR(
VALUE(MID(G605&amp;"",_xlfn.AGGREGATE(15,6,ROW(INDIRECT("1:"&amp;LEN(G605&amp;"")))/(MID(G605&amp;"",ROW(INDIRECT("1:"&amp;LEN(G605&amp;""))),1)&lt;&gt;"0"),1),999)),
MID(G605&amp;"",_xlfn.AGGREGATE(15,6,ROW(INDIRECT("1:"&amp;LEN(G605&amp;"")))/(MID(G605&amp;"",ROW(INDIRECT("1:"&amp;LEN(G605&amp;""))),1)&lt;&gt;"0"),1),999)
),
IFERROR(VALUE(G605),G605))</f>
        <v>7891268111972</v>
      </c>
      <c r="N605" t="str">
        <f>TEXT(relatorio[[#This Row],[Data Emissão]],"mmm")</f>
        <v>set</v>
      </c>
      <c r="O605">
        <f>_xlfn.XLOOKUP(relatorio[[#This Row],[Número]],relatorio_Entrada_NF!A:A,relatorio_Entrada_NF!A:A,"Pendente")</f>
        <v>397539</v>
      </c>
      <c r="P605" t="str">
        <f>_xlfn.XLOOKUP(relatorio[[#This Row],[Nome PJ Emitente]],Material!A:A,Material!B:B,"Medicamento")</f>
        <v>Medicamento</v>
      </c>
      <c r="Q605">
        <f ca="1">IF(relatorio[[#This Row],[Natureza]]="Medicamento",_xlfn.XLOOKUP(relatorio[[#This Row],[EAN]],CadastroProd!U:U,CadastroProd!A:A," "),_xlfn.XLOOKUP(relatorio[[#This Row],['[Item'] Código]],CadastroProd!X:X,CadastroProd!A:A," "))</f>
        <v>2673</v>
      </c>
      <c r="R605" t="str">
        <f>IF(O605="Pendente",_xlfn.XLOOKUP(relatorio[[#This Row],[Número]],Relatório_CTE!A:A,Relatório_CTE!B:B,"Sem CTE")," ")</f>
        <v xml:space="preserve"> </v>
      </c>
      <c r="S605" s="1" t="str">
        <f>IF(relatorio[[#This Row],[NFs Entrada - Winthor]]="Pendente",_xlfn.XLOOKUP(relatorio[[#This Row],[Número]],Relatório_CTE!A:A,Relatório_CTE!H:H,"Sem CTE")," ")</f>
        <v xml:space="preserve"> </v>
      </c>
      <c r="T60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0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06" spans="1:21" x14ac:dyDescent="0.25">
      <c r="A606" t="s">
        <v>11</v>
      </c>
      <c r="B606" t="s">
        <v>46</v>
      </c>
      <c r="C606" t="s">
        <v>253</v>
      </c>
      <c r="D606">
        <v>397540</v>
      </c>
      <c r="E606" s="1">
        <v>45908</v>
      </c>
      <c r="F606">
        <v>35299.15</v>
      </c>
      <c r="G606" s="4" t="s">
        <v>719</v>
      </c>
      <c r="H606" t="s">
        <v>720</v>
      </c>
      <c r="I606" t="s">
        <v>721</v>
      </c>
      <c r="J606" s="1">
        <v>46326</v>
      </c>
      <c r="K606">
        <v>63</v>
      </c>
      <c r="L606" t="str">
        <f>_xlfn.XLOOKUP(relatorio[[#This Row],[Nome PJ Emitente]],De_Para!A:A,De_Para!C:C)</f>
        <v>Pfizer</v>
      </c>
      <c r="M606" s="5" cm="1">
        <f t="array" aca="1" ref="M606" ca="1">IF(LEFT(G606&amp;"",1)="0",
IFERROR(
VALUE(MID(G606&amp;"",_xlfn.AGGREGATE(15,6,ROW(INDIRECT("1:"&amp;LEN(G606&amp;"")))/(MID(G606&amp;"",ROW(INDIRECT("1:"&amp;LEN(G606&amp;""))),1)&lt;&gt;"0"),1),999)),
MID(G606&amp;"",_xlfn.AGGREGATE(15,6,ROW(INDIRECT("1:"&amp;LEN(G606&amp;"")))/(MID(G606&amp;"",ROW(INDIRECT("1:"&amp;LEN(G606&amp;""))),1)&lt;&gt;"0"),1),999)
),
IFERROR(VALUE(G606),G606))</f>
        <v>7891268100501</v>
      </c>
      <c r="N606" t="str">
        <f>TEXT(relatorio[[#This Row],[Data Emissão]],"mmm")</f>
        <v>set</v>
      </c>
      <c r="O606">
        <f>_xlfn.XLOOKUP(relatorio[[#This Row],[Número]],relatorio_Entrada_NF!A:A,relatorio_Entrada_NF!A:A,"Pendente")</f>
        <v>397540</v>
      </c>
      <c r="P606" t="str">
        <f>_xlfn.XLOOKUP(relatorio[[#This Row],[Nome PJ Emitente]],Material!A:A,Material!B:B,"Medicamento")</f>
        <v>Medicamento</v>
      </c>
      <c r="Q606">
        <f ca="1">IF(relatorio[[#This Row],[Natureza]]="Medicamento",_xlfn.XLOOKUP(relatorio[[#This Row],[EAN]],CadastroProd!U:U,CadastroProd!A:A," "),_xlfn.XLOOKUP(relatorio[[#This Row],['[Item'] Código]],CadastroProd!X:X,CadastroProd!A:A," "))</f>
        <v>2679</v>
      </c>
      <c r="R606" t="str">
        <f>IF(O606="Pendente",_xlfn.XLOOKUP(relatorio[[#This Row],[Número]],Relatório_CTE!A:A,Relatório_CTE!B:B,"Sem CTE")," ")</f>
        <v xml:space="preserve"> </v>
      </c>
      <c r="S606" s="1" t="str">
        <f>IF(relatorio[[#This Row],[NFs Entrada - Winthor]]="Pendente",_xlfn.XLOOKUP(relatorio[[#This Row],[Número]],Relatório_CTE!A:A,Relatório_CTE!H:H,"Sem CTE")," ")</f>
        <v xml:space="preserve"> </v>
      </c>
      <c r="T60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0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07" spans="1:21" x14ac:dyDescent="0.25">
      <c r="A607" t="s">
        <v>11</v>
      </c>
      <c r="B607" t="s">
        <v>46</v>
      </c>
      <c r="C607" t="s">
        <v>253</v>
      </c>
      <c r="D607">
        <v>397700</v>
      </c>
      <c r="E607" s="1">
        <v>45908</v>
      </c>
      <c r="F607">
        <v>20366.79</v>
      </c>
      <c r="G607" s="4" t="s">
        <v>288</v>
      </c>
      <c r="H607" t="s">
        <v>289</v>
      </c>
      <c r="I607" t="s">
        <v>290</v>
      </c>
      <c r="J607" s="1">
        <v>46387</v>
      </c>
      <c r="K607">
        <v>15</v>
      </c>
      <c r="L607" t="str">
        <f>_xlfn.XLOOKUP(relatorio[[#This Row],[Nome PJ Emitente]],De_Para!A:A,De_Para!C:C)</f>
        <v>Pfizer</v>
      </c>
      <c r="M607" s="5" cm="1">
        <f t="array" aca="1" ref="M607" ca="1">IF(LEFT(G607&amp;"",1)="0",
IFERROR(
VALUE(MID(G607&amp;"",_xlfn.AGGREGATE(15,6,ROW(INDIRECT("1:"&amp;LEN(G607&amp;"")))/(MID(G607&amp;"",ROW(INDIRECT("1:"&amp;LEN(G607&amp;""))),1)&lt;&gt;"0"),1),999)),
MID(G607&amp;"",_xlfn.AGGREGATE(15,6,ROW(INDIRECT("1:"&amp;LEN(G607&amp;"")))/(MID(G607&amp;"",ROW(INDIRECT("1:"&amp;LEN(G607&amp;""))),1)&lt;&gt;"0"),1),999)
),
IFERROR(VALUE(G607),G607))</f>
        <v>7891045164757</v>
      </c>
      <c r="N607" t="str">
        <f>TEXT(relatorio[[#This Row],[Data Emissão]],"mmm")</f>
        <v>set</v>
      </c>
      <c r="O607">
        <f>_xlfn.XLOOKUP(relatorio[[#This Row],[Número]],relatorio_Entrada_NF!A:A,relatorio_Entrada_NF!A:A,"Pendente")</f>
        <v>397700</v>
      </c>
      <c r="P607" t="str">
        <f>_xlfn.XLOOKUP(relatorio[[#This Row],[Nome PJ Emitente]],Material!A:A,Material!B:B,"Medicamento")</f>
        <v>Medicamento</v>
      </c>
      <c r="Q607">
        <f ca="1">IF(relatorio[[#This Row],[Natureza]]="Medicamento",_xlfn.XLOOKUP(relatorio[[#This Row],[EAN]],CadastroProd!U:U,CadastroProd!A:A," "),_xlfn.XLOOKUP(relatorio[[#This Row],['[Item'] Código]],CadastroProd!X:X,CadastroProd!A:A," "))</f>
        <v>3403</v>
      </c>
      <c r="R607" t="str">
        <f>IF(O607="Pendente",_xlfn.XLOOKUP(relatorio[[#This Row],[Número]],Relatório_CTE!A:A,Relatório_CTE!B:B,"Sem CTE")," ")</f>
        <v xml:space="preserve"> </v>
      </c>
      <c r="S607" s="1" t="str">
        <f>IF(relatorio[[#This Row],[NFs Entrada - Winthor]]="Pendente",_xlfn.XLOOKUP(relatorio[[#This Row],[Número]],Relatório_CTE!A:A,Relatório_CTE!H:H,"Sem CTE")," ")</f>
        <v xml:space="preserve"> </v>
      </c>
      <c r="T60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0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08" spans="1:21" x14ac:dyDescent="0.25">
      <c r="A608" t="s">
        <v>17</v>
      </c>
      <c r="B608" t="s">
        <v>97</v>
      </c>
      <c r="C608" t="s">
        <v>102</v>
      </c>
      <c r="D608">
        <v>78029</v>
      </c>
      <c r="E608" s="1">
        <v>45908</v>
      </c>
      <c r="F608">
        <v>8713.98</v>
      </c>
      <c r="G608" s="4" t="s">
        <v>103</v>
      </c>
      <c r="H608" t="s">
        <v>104</v>
      </c>
      <c r="I608" t="s">
        <v>105</v>
      </c>
      <c r="J608" s="1">
        <v>46344</v>
      </c>
      <c r="K608">
        <v>3</v>
      </c>
      <c r="L608" t="str">
        <f>_xlfn.XLOOKUP(relatorio[[#This Row],[Nome PJ Emitente]],De_Para!A:A,De_Para!C:C)</f>
        <v>Chiesi</v>
      </c>
      <c r="M608" s="5" cm="1">
        <f t="array" aca="1" ref="M608" ca="1">IF(LEFT(G608&amp;"",1)="0",
IFERROR(
VALUE(MID(G608&amp;"",_xlfn.AGGREGATE(15,6,ROW(INDIRECT("1:"&amp;LEN(G608&amp;"")))/(MID(G608&amp;"",ROW(INDIRECT("1:"&amp;LEN(G608&amp;""))),1)&lt;&gt;"0"),1),999)),
MID(G608&amp;"",_xlfn.AGGREGATE(15,6,ROW(INDIRECT("1:"&amp;LEN(G608&amp;"")))/(MID(G608&amp;"",ROW(INDIRECT("1:"&amp;LEN(G608&amp;""))),1)&lt;&gt;"0"),1),999)
),
IFERROR(VALUE(G608),G608))</f>
        <v>7896672201790</v>
      </c>
      <c r="N608" t="str">
        <f>TEXT(relatorio[[#This Row],[Data Emissão]],"mmm")</f>
        <v>set</v>
      </c>
      <c r="O608">
        <f>_xlfn.XLOOKUP(relatorio[[#This Row],[Número]],relatorio_Entrada_NF!A:A,relatorio_Entrada_NF!A:A,"Pendente")</f>
        <v>78029</v>
      </c>
      <c r="P608" t="str">
        <f>_xlfn.XLOOKUP(relatorio[[#This Row],[Nome PJ Emitente]],Material!A:A,Material!B:B,"Medicamento")</f>
        <v>Medicamento</v>
      </c>
      <c r="Q608">
        <f ca="1">IF(relatorio[[#This Row],[Natureza]]="Medicamento",_xlfn.XLOOKUP(relatorio[[#This Row],[EAN]],CadastroProd!U:U,CadastroProd!A:A," "),_xlfn.XLOOKUP(relatorio[[#This Row],['[Item'] Código]],CadastroProd!X:X,CadastroProd!A:A," "))</f>
        <v>1456</v>
      </c>
      <c r="R608" t="str">
        <f>IF(O608="Pendente",_xlfn.XLOOKUP(relatorio[[#This Row],[Número]],Relatório_CTE!A:A,Relatório_CTE!B:B,"Sem CTE")," ")</f>
        <v xml:space="preserve"> </v>
      </c>
      <c r="S608" s="1" t="str">
        <f>IF(relatorio[[#This Row],[NFs Entrada - Winthor]]="Pendente",_xlfn.XLOOKUP(relatorio[[#This Row],[Número]],Relatório_CTE!A:A,Relatório_CTE!H:H,"Sem CTE")," ")</f>
        <v xml:space="preserve"> </v>
      </c>
      <c r="T60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0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09" spans="1:21" x14ac:dyDescent="0.25">
      <c r="A609" t="s">
        <v>17</v>
      </c>
      <c r="B609" t="s">
        <v>97</v>
      </c>
      <c r="C609" t="s">
        <v>102</v>
      </c>
      <c r="D609">
        <v>78029</v>
      </c>
      <c r="E609" s="1">
        <v>45908</v>
      </c>
      <c r="F609">
        <v>8713.98</v>
      </c>
      <c r="G609" s="4" t="s">
        <v>486</v>
      </c>
      <c r="H609" t="s">
        <v>487</v>
      </c>
      <c r="I609" t="s">
        <v>488</v>
      </c>
      <c r="J609" s="1">
        <v>46339</v>
      </c>
      <c r="K609">
        <v>3</v>
      </c>
      <c r="L609" t="str">
        <f>_xlfn.XLOOKUP(relatorio[[#This Row],[Nome PJ Emitente]],De_Para!A:A,De_Para!C:C)</f>
        <v>Chiesi</v>
      </c>
      <c r="M609" s="5" cm="1">
        <f t="array" aca="1" ref="M609" ca="1">IF(LEFT(G609&amp;"",1)="0",
IFERROR(
VALUE(MID(G609&amp;"",_xlfn.AGGREGATE(15,6,ROW(INDIRECT("1:"&amp;LEN(G609&amp;"")))/(MID(G609&amp;"",ROW(INDIRECT("1:"&amp;LEN(G609&amp;""))),1)&lt;&gt;"0"),1),999)),
MID(G609&amp;"",_xlfn.AGGREGATE(15,6,ROW(INDIRECT("1:"&amp;LEN(G609&amp;"")))/(MID(G609&amp;"",ROW(INDIRECT("1:"&amp;LEN(G609&amp;""))),1)&lt;&gt;"0"),1),999)
),
IFERROR(VALUE(G609),G609))</f>
        <v>7896672202124</v>
      </c>
      <c r="N609" t="str">
        <f>TEXT(relatorio[[#This Row],[Data Emissão]],"mmm")</f>
        <v>set</v>
      </c>
      <c r="O609">
        <f>_xlfn.XLOOKUP(relatorio[[#This Row],[Número]],relatorio_Entrada_NF!A:A,relatorio_Entrada_NF!A:A,"Pendente")</f>
        <v>78029</v>
      </c>
      <c r="P609" t="str">
        <f>_xlfn.XLOOKUP(relatorio[[#This Row],[Nome PJ Emitente]],Material!A:A,Material!B:B,"Medicamento")</f>
        <v>Medicamento</v>
      </c>
      <c r="Q609">
        <f ca="1">IF(relatorio[[#This Row],[Natureza]]="Medicamento",_xlfn.XLOOKUP(relatorio[[#This Row],[EAN]],CadastroProd!U:U,CadastroProd!A:A," "),_xlfn.XLOOKUP(relatorio[[#This Row],['[Item'] Código]],CadastroProd!X:X,CadastroProd!A:A," "))</f>
        <v>1457</v>
      </c>
      <c r="R609" t="str">
        <f>IF(O609="Pendente",_xlfn.XLOOKUP(relatorio[[#This Row],[Número]],Relatório_CTE!A:A,Relatório_CTE!B:B,"Sem CTE")," ")</f>
        <v xml:space="preserve"> </v>
      </c>
      <c r="S609" s="1" t="str">
        <f>IF(relatorio[[#This Row],[NFs Entrada - Winthor]]="Pendente",_xlfn.XLOOKUP(relatorio[[#This Row],[Número]],Relatório_CTE!A:A,Relatório_CTE!H:H,"Sem CTE")," ")</f>
        <v xml:space="preserve"> </v>
      </c>
      <c r="T60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0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10" spans="1:21" x14ac:dyDescent="0.25">
      <c r="A610" t="s">
        <v>17</v>
      </c>
      <c r="B610" t="s">
        <v>97</v>
      </c>
      <c r="C610" t="s">
        <v>214</v>
      </c>
      <c r="D610">
        <v>446328</v>
      </c>
      <c r="E610" s="1">
        <v>45908</v>
      </c>
      <c r="F610">
        <v>11542.64</v>
      </c>
      <c r="G610" s="4" t="s">
        <v>221</v>
      </c>
      <c r="H610" t="s">
        <v>222</v>
      </c>
      <c r="I610" t="s">
        <v>223</v>
      </c>
      <c r="J610" s="1">
        <v>46660</v>
      </c>
      <c r="K610">
        <v>3</v>
      </c>
      <c r="L610" t="str">
        <f>_xlfn.XLOOKUP(relatorio[[#This Row],[Nome PJ Emitente]],De_Para!A:A,De_Para!C:C)</f>
        <v>Eli Lilly</v>
      </c>
      <c r="M610" s="5" cm="1">
        <f t="array" aca="1" ref="M610" ca="1">IF(LEFT(G610&amp;"",1)="0",
IFERROR(
VALUE(MID(G610&amp;"",_xlfn.AGGREGATE(15,6,ROW(INDIRECT("1:"&amp;LEN(G610&amp;"")))/(MID(G610&amp;"",ROW(INDIRECT("1:"&amp;LEN(G610&amp;""))),1)&lt;&gt;"0"),1),999)),
MID(G610&amp;"",_xlfn.AGGREGATE(15,6,ROW(INDIRECT("1:"&amp;LEN(G610&amp;"")))/(MID(G610&amp;"",ROW(INDIRECT("1:"&amp;LEN(G610&amp;""))),1)&lt;&gt;"0"),1),999)
),
IFERROR(VALUE(G610),G610))</f>
        <v>7896382708299</v>
      </c>
      <c r="N610" t="str">
        <f>TEXT(relatorio[[#This Row],[Data Emissão]],"mmm")</f>
        <v>set</v>
      </c>
      <c r="O610">
        <f>_xlfn.XLOOKUP(relatorio[[#This Row],[Número]],relatorio_Entrada_NF!A:A,relatorio_Entrada_NF!A:A,"Pendente")</f>
        <v>446328</v>
      </c>
      <c r="P610" t="str">
        <f>_xlfn.XLOOKUP(relatorio[[#This Row],[Nome PJ Emitente]],Material!A:A,Material!B:B,"Medicamento")</f>
        <v>Medicamento</v>
      </c>
      <c r="Q610">
        <f ca="1">IF(relatorio[[#This Row],[Natureza]]="Medicamento",_xlfn.XLOOKUP(relatorio[[#This Row],[EAN]],CadastroProd!U:U,CadastroProd!A:A," "),_xlfn.XLOOKUP(relatorio[[#This Row],['[Item'] Código]],CadastroProd!X:X,CadastroProd!A:A," "))</f>
        <v>3322</v>
      </c>
      <c r="R610" t="str">
        <f>IF(O610="Pendente",_xlfn.XLOOKUP(relatorio[[#This Row],[Número]],Relatório_CTE!A:A,Relatório_CTE!B:B,"Sem CTE")," ")</f>
        <v xml:space="preserve"> </v>
      </c>
      <c r="S610" s="1" t="str">
        <f>IF(relatorio[[#This Row],[NFs Entrada - Winthor]]="Pendente",_xlfn.XLOOKUP(relatorio[[#This Row],[Número]],Relatório_CTE!A:A,Relatório_CTE!H:H,"Sem CTE")," ")</f>
        <v xml:space="preserve"> </v>
      </c>
      <c r="T61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1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11" spans="1:21" x14ac:dyDescent="0.25">
      <c r="A611" t="s">
        <v>17</v>
      </c>
      <c r="B611" t="s">
        <v>18</v>
      </c>
      <c r="C611" t="s">
        <v>19</v>
      </c>
      <c r="D611">
        <v>266787</v>
      </c>
      <c r="E611" s="1">
        <v>45905</v>
      </c>
      <c r="F611">
        <v>116265.1</v>
      </c>
      <c r="G611" s="4" t="s">
        <v>20</v>
      </c>
      <c r="H611" t="s">
        <v>21</v>
      </c>
      <c r="I611" t="s">
        <v>22</v>
      </c>
      <c r="J611" s="1">
        <v>46386</v>
      </c>
      <c r="K611">
        <v>670</v>
      </c>
      <c r="L611" t="str">
        <f>_xlfn.XLOOKUP(relatorio[[#This Row],[Nome PJ Emitente]],De_Para!A:A,De_Para!C:C)</f>
        <v>Aspen</v>
      </c>
      <c r="M611" s="5" cm="1">
        <f t="array" aca="1" ref="M611" ca="1">IF(LEFT(G611&amp;"",1)="0",
IFERROR(
VALUE(MID(G611&amp;"",_xlfn.AGGREGATE(15,6,ROW(INDIRECT("1:"&amp;LEN(G611&amp;"")))/(MID(G611&amp;"",ROW(INDIRECT("1:"&amp;LEN(G611&amp;""))),1)&lt;&gt;"0"),1),999)),
MID(G611&amp;"",_xlfn.AGGREGATE(15,6,ROW(INDIRECT("1:"&amp;LEN(G611&amp;"")))/(MID(G611&amp;"",ROW(INDIRECT("1:"&amp;LEN(G611&amp;""))),1)&lt;&gt;"0"),1),999)
),
IFERROR(VALUE(G611),G611))</f>
        <v>7895858016821</v>
      </c>
      <c r="N611" t="str">
        <f>TEXT(relatorio[[#This Row],[Data Emissão]],"mmm")</f>
        <v>set</v>
      </c>
      <c r="O611">
        <f>_xlfn.XLOOKUP(relatorio[[#This Row],[Número]],relatorio_Entrada_NF!A:A,relatorio_Entrada_NF!A:A,"Pendente")</f>
        <v>266787</v>
      </c>
      <c r="P611" t="str">
        <f>_xlfn.XLOOKUP(relatorio[[#This Row],[Nome PJ Emitente]],Material!A:A,Material!B:B,"Medicamento")</f>
        <v>Medicamento</v>
      </c>
      <c r="Q611">
        <f ca="1">IF(relatorio[[#This Row],[Natureza]]="Medicamento",_xlfn.XLOOKUP(relatorio[[#This Row],[EAN]],CadastroProd!U:U,CadastroProd!A:A," "),_xlfn.XLOOKUP(relatorio[[#This Row],['[Item'] Código]],CadastroProd!X:X,CadastroProd!A:A," "))</f>
        <v>869</v>
      </c>
      <c r="R611" t="str">
        <f>IF(O611="Pendente",_xlfn.XLOOKUP(relatorio[[#This Row],[Número]],Relatório_CTE!A:A,Relatório_CTE!B:B,"Sem CTE")," ")</f>
        <v xml:space="preserve"> </v>
      </c>
      <c r="S611" s="1" t="str">
        <f>IF(relatorio[[#This Row],[NFs Entrada - Winthor]]="Pendente",_xlfn.XLOOKUP(relatorio[[#This Row],[Número]],Relatório_CTE!A:A,Relatório_CTE!H:H,"Sem CTE")," ")</f>
        <v xml:space="preserve"> </v>
      </c>
      <c r="T61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1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12" spans="1:21" x14ac:dyDescent="0.25">
      <c r="A612" t="s">
        <v>17</v>
      </c>
      <c r="B612" t="s">
        <v>18</v>
      </c>
      <c r="C612" t="s">
        <v>32</v>
      </c>
      <c r="D612">
        <v>55709</v>
      </c>
      <c r="E612" s="1">
        <v>45905</v>
      </c>
      <c r="F612">
        <v>52343.13</v>
      </c>
      <c r="G612" s="4" t="s">
        <v>33</v>
      </c>
      <c r="H612" t="s">
        <v>34</v>
      </c>
      <c r="I612" t="s">
        <v>35</v>
      </c>
      <c r="J612" s="1">
        <v>46752</v>
      </c>
      <c r="K612">
        <v>5</v>
      </c>
      <c r="L612" t="str">
        <f>_xlfn.XLOOKUP(relatorio[[#This Row],[Nome PJ Emitente]],De_Para!A:A,De_Para!C:C)</f>
        <v>Astellas</v>
      </c>
      <c r="M612" s="5" cm="1">
        <f t="array" aca="1" ref="M612" ca="1">IF(LEFT(G612&amp;"",1)="0",
IFERROR(
VALUE(MID(G612&amp;"",_xlfn.AGGREGATE(15,6,ROW(INDIRECT("1:"&amp;LEN(G612&amp;"")))/(MID(G612&amp;"",ROW(INDIRECT("1:"&amp;LEN(G612&amp;""))),1)&lt;&gt;"0"),1),999)),
MID(G612&amp;"",_xlfn.AGGREGATE(15,6,ROW(INDIRECT("1:"&amp;LEN(G612&amp;"")))/(MID(G612&amp;"",ROW(INDIRECT("1:"&amp;LEN(G612&amp;""))),1)&lt;&gt;"0"),1),999)
),
IFERROR(VALUE(G612),G612))</f>
        <v>7899337001070</v>
      </c>
      <c r="N612" t="str">
        <f>TEXT(relatorio[[#This Row],[Data Emissão]],"mmm")</f>
        <v>set</v>
      </c>
      <c r="O612">
        <f>_xlfn.XLOOKUP(relatorio[[#This Row],[Número]],relatorio_Entrada_NF!A:A,relatorio_Entrada_NF!A:A,"Pendente")</f>
        <v>55709</v>
      </c>
      <c r="P612" t="str">
        <f>_xlfn.XLOOKUP(relatorio[[#This Row],[Nome PJ Emitente]],Material!A:A,Material!B:B,"Medicamento")</f>
        <v>Medicamento</v>
      </c>
      <c r="Q612">
        <f ca="1">IF(relatorio[[#This Row],[Natureza]]="Medicamento",_xlfn.XLOOKUP(relatorio[[#This Row],[EAN]],CadastroProd!U:U,CadastroProd!A:A," "),_xlfn.XLOOKUP(relatorio[[#This Row],['[Item'] Código]],CadastroProd!X:X,CadastroProd!A:A," "))</f>
        <v>3092</v>
      </c>
      <c r="R612" t="str">
        <f>IF(O612="Pendente",_xlfn.XLOOKUP(relatorio[[#This Row],[Número]],Relatório_CTE!A:A,Relatório_CTE!B:B,"Sem CTE")," ")</f>
        <v xml:space="preserve"> </v>
      </c>
      <c r="S612" s="1" t="str">
        <f>IF(relatorio[[#This Row],[NFs Entrada - Winthor]]="Pendente",_xlfn.XLOOKUP(relatorio[[#This Row],[Número]],Relatório_CTE!A:A,Relatório_CTE!H:H,"Sem CTE")," ")</f>
        <v xml:space="preserve"> </v>
      </c>
      <c r="T61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1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13" spans="1:21" x14ac:dyDescent="0.25">
      <c r="A613" t="s">
        <v>17</v>
      </c>
      <c r="B613" t="s">
        <v>18</v>
      </c>
      <c r="C613" t="s">
        <v>36</v>
      </c>
      <c r="D613">
        <v>49702</v>
      </c>
      <c r="E613" s="1">
        <v>45905</v>
      </c>
      <c r="F613">
        <v>172785.45</v>
      </c>
      <c r="G613" s="4" t="s">
        <v>637</v>
      </c>
      <c r="H613" t="s">
        <v>638</v>
      </c>
      <c r="I613" t="s">
        <v>639</v>
      </c>
      <c r="J613" s="1">
        <v>46630</v>
      </c>
      <c r="K613">
        <v>4</v>
      </c>
      <c r="L613" t="str">
        <f>_xlfn.XLOOKUP(relatorio[[#This Row],[Nome PJ Emitente]],De_Para!A:A,De_Para!C:C)</f>
        <v>Novartis</v>
      </c>
      <c r="M613" s="5" cm="1">
        <f t="array" aca="1" ref="M613" ca="1">IF(LEFT(G613&amp;"",1)="0",
IFERROR(
VALUE(MID(G613&amp;"",_xlfn.AGGREGATE(15,6,ROW(INDIRECT("1:"&amp;LEN(G613&amp;"")))/(MID(G613&amp;"",ROW(INDIRECT("1:"&amp;LEN(G613&amp;""))),1)&lt;&gt;"0"),1),999)),
MID(G613&amp;"",_xlfn.AGGREGATE(15,6,ROW(INDIRECT("1:"&amp;LEN(G613&amp;"")))/(MID(G613&amp;"",ROW(INDIRECT("1:"&amp;LEN(G613&amp;""))),1)&lt;&gt;"0"),1),999)
),
IFERROR(VALUE(G613),G613))</f>
        <v>7896261020535</v>
      </c>
      <c r="N613" t="str">
        <f>TEXT(relatorio[[#This Row],[Data Emissão]],"mmm")</f>
        <v>set</v>
      </c>
      <c r="O613">
        <f>_xlfn.XLOOKUP(relatorio[[#This Row],[Número]],relatorio_Entrada_NF!A:A,relatorio_Entrada_NF!A:A,"Pendente")</f>
        <v>49702</v>
      </c>
      <c r="P613" t="str">
        <f>_xlfn.XLOOKUP(relatorio[[#This Row],[Nome PJ Emitente]],Material!A:A,Material!B:B,"Medicamento")</f>
        <v>Medicamento</v>
      </c>
      <c r="Q613">
        <f ca="1">IF(relatorio[[#This Row],[Natureza]]="Medicamento",_xlfn.XLOOKUP(relatorio[[#This Row],[EAN]],CadastroProd!U:U,CadastroProd!A:A," "),_xlfn.XLOOKUP(relatorio[[#This Row],['[Item'] Código]],CadastroProd!X:X,CadastroProd!A:A," "))</f>
        <v>3597</v>
      </c>
      <c r="R613" t="str">
        <f>IF(O613="Pendente",_xlfn.XLOOKUP(relatorio[[#This Row],[Número]],Relatório_CTE!A:A,Relatório_CTE!B:B,"Sem CTE")," ")</f>
        <v xml:space="preserve"> </v>
      </c>
      <c r="S613" s="1" t="str">
        <f>IF(relatorio[[#This Row],[NFs Entrada - Winthor]]="Pendente",_xlfn.XLOOKUP(relatorio[[#This Row],[Número]],Relatório_CTE!A:A,Relatório_CTE!H:H,"Sem CTE")," ")</f>
        <v xml:space="preserve"> </v>
      </c>
      <c r="T61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1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14" spans="1:21" x14ac:dyDescent="0.25">
      <c r="A614" t="s">
        <v>11</v>
      </c>
      <c r="B614" t="s">
        <v>18</v>
      </c>
      <c r="C614" t="s">
        <v>654</v>
      </c>
      <c r="D614">
        <v>46925</v>
      </c>
      <c r="E614" s="1">
        <v>45905</v>
      </c>
      <c r="F614">
        <v>281867.84999999998</v>
      </c>
      <c r="G614" s="4" t="s">
        <v>655</v>
      </c>
      <c r="H614" t="s">
        <v>656</v>
      </c>
      <c r="I614" t="s">
        <v>657</v>
      </c>
      <c r="J614" s="1">
        <v>46507</v>
      </c>
      <c r="K614">
        <v>13</v>
      </c>
      <c r="L614" t="str">
        <f>_xlfn.XLOOKUP(relatorio[[#This Row],[Nome PJ Emitente]],De_Para!A:A,De_Para!C:C)</f>
        <v>United</v>
      </c>
      <c r="M614" s="5" cm="1">
        <f t="array" aca="1" ref="M614" ca="1">IF(LEFT(G614&amp;"",1)="0",
IFERROR(
VALUE(MID(G614&amp;"",_xlfn.AGGREGATE(15,6,ROW(INDIRECT("1:"&amp;LEN(G614&amp;"")))/(MID(G614&amp;"",ROW(INDIRECT("1:"&amp;LEN(G614&amp;""))),1)&lt;&gt;"0"),1),999)),
MID(G614&amp;"",_xlfn.AGGREGATE(15,6,ROW(INDIRECT("1:"&amp;LEN(G614&amp;"")))/(MID(G614&amp;"",ROW(INDIRECT("1:"&amp;LEN(G614&amp;""))),1)&lt;&gt;"0"),1),999)
),
IFERROR(VALUE(G614),G614))</f>
        <v>361958901031</v>
      </c>
      <c r="N614" t="str">
        <f>TEXT(relatorio[[#This Row],[Data Emissão]],"mmm")</f>
        <v>set</v>
      </c>
      <c r="O614">
        <f>_xlfn.XLOOKUP(relatorio[[#This Row],[Número]],relatorio_Entrada_NF!A:A,relatorio_Entrada_NF!A:A,"Pendente")</f>
        <v>46925</v>
      </c>
      <c r="P614" t="str">
        <f>_xlfn.XLOOKUP(relatorio[[#This Row],[Nome PJ Emitente]],Material!A:A,Material!B:B,"Medicamento")</f>
        <v>Medicamento</v>
      </c>
      <c r="Q614">
        <f ca="1">IF(relatorio[[#This Row],[Natureza]]="Medicamento",_xlfn.XLOOKUP(relatorio[[#This Row],[EAN]],CadastroProd!U:U,CadastroProd!A:A," "),_xlfn.XLOOKUP(relatorio[[#This Row],['[Item'] Código]],CadastroProd!X:X,CadastroProd!A:A," "))</f>
        <v>3170</v>
      </c>
      <c r="R614" t="str">
        <f>IF(O614="Pendente",_xlfn.XLOOKUP(relatorio[[#This Row],[Número]],Relatório_CTE!A:A,Relatório_CTE!B:B,"Sem CTE")," ")</f>
        <v xml:space="preserve"> </v>
      </c>
      <c r="S614" s="1" t="str">
        <f>IF(relatorio[[#This Row],[NFs Entrada - Winthor]]="Pendente",_xlfn.XLOOKUP(relatorio[[#This Row],[Número]],Relatório_CTE!A:A,Relatório_CTE!H:H,"Sem CTE")," ")</f>
        <v xml:space="preserve"> </v>
      </c>
      <c r="T61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1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15" spans="1:21" x14ac:dyDescent="0.25">
      <c r="A615" t="s">
        <v>11</v>
      </c>
      <c r="B615" t="s">
        <v>12</v>
      </c>
      <c r="C615" t="s">
        <v>19</v>
      </c>
      <c r="D615">
        <v>266774</v>
      </c>
      <c r="E615" s="1">
        <v>45905</v>
      </c>
      <c r="F615">
        <v>390000</v>
      </c>
      <c r="G615" s="4" t="s">
        <v>722</v>
      </c>
      <c r="H615" t="s">
        <v>723</v>
      </c>
      <c r="I615" t="s">
        <v>724</v>
      </c>
      <c r="J615" s="1">
        <v>46386</v>
      </c>
      <c r="K615">
        <v>1500</v>
      </c>
      <c r="L615" t="str">
        <f>_xlfn.XLOOKUP(relatorio[[#This Row],[Nome PJ Emitente]],De_Para!A:A,De_Para!C:C)</f>
        <v>Aspen</v>
      </c>
      <c r="M615" s="5" cm="1">
        <f t="array" aca="1" ref="M615" ca="1">IF(LEFT(G615&amp;"",1)="0",
IFERROR(
VALUE(MID(G615&amp;"",_xlfn.AGGREGATE(15,6,ROW(INDIRECT("1:"&amp;LEN(G615&amp;"")))/(MID(G615&amp;"",ROW(INDIRECT("1:"&amp;LEN(G615&amp;""))),1)&lt;&gt;"0"),1),999)),
MID(G615&amp;"",_xlfn.AGGREGATE(15,6,ROW(INDIRECT("1:"&amp;LEN(G615&amp;"")))/(MID(G615&amp;"",ROW(INDIRECT("1:"&amp;LEN(G615&amp;""))),1)&lt;&gt;"0"),1),999)
),
IFERROR(VALUE(G615),G615))</f>
        <v>7895858016838</v>
      </c>
      <c r="N615" t="str">
        <f>TEXT(relatorio[[#This Row],[Data Emissão]],"mmm")</f>
        <v>set</v>
      </c>
      <c r="O615">
        <f>_xlfn.XLOOKUP(relatorio[[#This Row],[Número]],relatorio_Entrada_NF!A:A,relatorio_Entrada_NF!A:A,"Pendente")</f>
        <v>266774</v>
      </c>
      <c r="P615" t="str">
        <f>_xlfn.XLOOKUP(relatorio[[#This Row],[Nome PJ Emitente]],Material!A:A,Material!B:B,"Medicamento")</f>
        <v>Medicamento</v>
      </c>
      <c r="Q615">
        <f ca="1">IF(relatorio[[#This Row],[Natureza]]="Medicamento",_xlfn.XLOOKUP(relatorio[[#This Row],[EAN]],CadastroProd!U:U,CadastroProd!A:A," "),_xlfn.XLOOKUP(relatorio[[#This Row],['[Item'] Código]],CadastroProd!X:X,CadastroProd!A:A," "))</f>
        <v>870</v>
      </c>
      <c r="R615" t="str">
        <f>IF(O615="Pendente",_xlfn.XLOOKUP(relatorio[[#This Row],[Número]],Relatório_CTE!A:A,Relatório_CTE!B:B,"Sem CTE")," ")</f>
        <v xml:space="preserve"> </v>
      </c>
      <c r="S615" s="1" t="str">
        <f>IF(relatorio[[#This Row],[NFs Entrada - Winthor]]="Pendente",_xlfn.XLOOKUP(relatorio[[#This Row],[Número]],Relatório_CTE!A:A,Relatório_CTE!H:H,"Sem CTE")," ")</f>
        <v xml:space="preserve"> </v>
      </c>
      <c r="T61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1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16" spans="1:21" x14ac:dyDescent="0.25">
      <c r="A616" t="s">
        <v>17</v>
      </c>
      <c r="B616" t="s">
        <v>12</v>
      </c>
      <c r="C616" t="s">
        <v>51</v>
      </c>
      <c r="D616">
        <v>493508</v>
      </c>
      <c r="E616" s="1">
        <v>45905</v>
      </c>
      <c r="F616">
        <v>852693.18</v>
      </c>
      <c r="G616" s="4" t="s">
        <v>202</v>
      </c>
      <c r="H616" t="s">
        <v>203</v>
      </c>
      <c r="I616" t="s">
        <v>204</v>
      </c>
      <c r="J616" s="1">
        <v>46402</v>
      </c>
      <c r="K616">
        <v>1500</v>
      </c>
      <c r="L616" t="str">
        <f>_xlfn.XLOOKUP(relatorio[[#This Row],[Nome PJ Emitente]],De_Para!A:A,De_Para!C:C)</f>
        <v>Adium</v>
      </c>
      <c r="M616" s="5" cm="1">
        <f t="array" aca="1" ref="M616" ca="1">IF(LEFT(G616&amp;"",1)="0",
IFERROR(
VALUE(MID(G616&amp;"",_xlfn.AGGREGATE(15,6,ROW(INDIRECT("1:"&amp;LEN(G616&amp;"")))/(MID(G616&amp;"",ROW(INDIRECT("1:"&amp;LEN(G616&amp;""))),1)&lt;&gt;"0"),1),999)),
MID(G616&amp;"",_xlfn.AGGREGATE(15,6,ROW(INDIRECT("1:"&amp;LEN(G616&amp;"")))/(MID(G616&amp;"",ROW(INDIRECT("1:"&amp;LEN(G616&amp;""))),1)&lt;&gt;"0"),1),999)
),
IFERROR(VALUE(G616),G616))</f>
        <v>7892953000496</v>
      </c>
      <c r="N616" t="str">
        <f>TEXT(relatorio[[#This Row],[Data Emissão]],"mmm")</f>
        <v>set</v>
      </c>
      <c r="O616">
        <f>_xlfn.XLOOKUP(relatorio[[#This Row],[Número]],relatorio_Entrada_NF!A:A,relatorio_Entrada_NF!A:A,"Pendente")</f>
        <v>493508</v>
      </c>
      <c r="P616" t="str">
        <f>_xlfn.XLOOKUP(relatorio[[#This Row],[Nome PJ Emitente]],Material!A:A,Material!B:B,"Medicamento")</f>
        <v>Medicamento</v>
      </c>
      <c r="Q616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616" t="str">
        <f>IF(O616="Pendente",_xlfn.XLOOKUP(relatorio[[#This Row],[Número]],Relatório_CTE!A:A,Relatório_CTE!B:B,"Sem CTE")," ")</f>
        <v xml:space="preserve"> </v>
      </c>
      <c r="S616" s="1" t="str">
        <f>IF(relatorio[[#This Row],[NFs Entrada - Winthor]]="Pendente",_xlfn.XLOOKUP(relatorio[[#This Row],[Número]],Relatório_CTE!A:A,Relatório_CTE!H:H,"Sem CTE")," ")</f>
        <v xml:space="preserve"> </v>
      </c>
      <c r="T61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1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17" spans="1:21" x14ac:dyDescent="0.25">
      <c r="A617" t="s">
        <v>17</v>
      </c>
      <c r="B617" t="s">
        <v>12</v>
      </c>
      <c r="C617" t="s">
        <v>36</v>
      </c>
      <c r="D617">
        <v>499771</v>
      </c>
      <c r="E617" s="1">
        <v>45905</v>
      </c>
      <c r="F617">
        <v>1818.24</v>
      </c>
      <c r="G617" s="4" t="s">
        <v>725</v>
      </c>
      <c r="H617" t="s">
        <v>726</v>
      </c>
      <c r="I617" t="s">
        <v>727</v>
      </c>
      <c r="J617" s="1">
        <v>46265</v>
      </c>
      <c r="K617">
        <v>16</v>
      </c>
      <c r="L617" t="str">
        <f>_xlfn.XLOOKUP(relatorio[[#This Row],[Nome PJ Emitente]],De_Para!A:A,De_Para!C:C)</f>
        <v>Novartis</v>
      </c>
      <c r="M617" s="5" cm="1">
        <f t="array" aca="1" ref="M617" ca="1">IF(LEFT(G617&amp;"",1)="0",
IFERROR(
VALUE(MID(G617&amp;"",_xlfn.AGGREGATE(15,6,ROW(INDIRECT("1:"&amp;LEN(G617&amp;"")))/(MID(G617&amp;"",ROW(INDIRECT("1:"&amp;LEN(G617&amp;""))),1)&lt;&gt;"0"),1),999)),
MID(G617&amp;"",_xlfn.AGGREGATE(15,6,ROW(INDIRECT("1:"&amp;LEN(G617&amp;"")))/(MID(G617&amp;"",ROW(INDIRECT("1:"&amp;LEN(G617&amp;""))),1)&lt;&gt;"0"),1),999)
),
IFERROR(VALUE(G617),G617))</f>
        <v>7896261016422</v>
      </c>
      <c r="N617" t="str">
        <f>TEXT(relatorio[[#This Row],[Data Emissão]],"mmm")</f>
        <v>set</v>
      </c>
      <c r="O617">
        <f>_xlfn.XLOOKUP(relatorio[[#This Row],[Número]],relatorio_Entrada_NF!A:A,relatorio_Entrada_NF!A:A,"Pendente")</f>
        <v>499771</v>
      </c>
      <c r="P617" t="str">
        <f>_xlfn.XLOOKUP(relatorio[[#This Row],[Nome PJ Emitente]],Material!A:A,Material!B:B,"Medicamento")</f>
        <v>Medicamento</v>
      </c>
      <c r="Q617">
        <f ca="1">IF(relatorio[[#This Row],[Natureza]]="Medicamento",_xlfn.XLOOKUP(relatorio[[#This Row],[EAN]],CadastroProd!U:U,CadastroProd!A:A," "),_xlfn.XLOOKUP(relatorio[[#This Row],['[Item'] Código]],CadastroProd!X:X,CadastroProd!A:A," "))</f>
        <v>1325</v>
      </c>
      <c r="R617" t="str">
        <f>IF(O617="Pendente",_xlfn.XLOOKUP(relatorio[[#This Row],[Número]],Relatório_CTE!A:A,Relatório_CTE!B:B,"Sem CTE")," ")</f>
        <v xml:space="preserve"> </v>
      </c>
      <c r="S617" s="1" t="str">
        <f>IF(relatorio[[#This Row],[NFs Entrada - Winthor]]="Pendente",_xlfn.XLOOKUP(relatorio[[#This Row],[Número]],Relatório_CTE!A:A,Relatório_CTE!H:H,"Sem CTE")," ")</f>
        <v xml:space="preserve"> </v>
      </c>
      <c r="T61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1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18" spans="1:21" x14ac:dyDescent="0.25">
      <c r="A618" t="s">
        <v>11</v>
      </c>
      <c r="B618" t="s">
        <v>46</v>
      </c>
      <c r="C618" t="s">
        <v>184</v>
      </c>
      <c r="D618">
        <v>150992</v>
      </c>
      <c r="E618" s="1">
        <v>45905</v>
      </c>
      <c r="F618">
        <v>65724.83</v>
      </c>
      <c r="G618" s="4" t="s">
        <v>728</v>
      </c>
      <c r="H618" t="s">
        <v>729</v>
      </c>
      <c r="I618" t="s">
        <v>730</v>
      </c>
      <c r="J618" s="1">
        <v>46326</v>
      </c>
      <c r="K618">
        <v>5</v>
      </c>
      <c r="L618" t="str">
        <f>_xlfn.XLOOKUP(relatorio[[#This Row],[Nome PJ Emitente]],De_Para!A:A,De_Para!C:C)</f>
        <v>Abbvie</v>
      </c>
      <c r="M618" s="5" cm="1">
        <f t="array" aca="1" ref="M618" ca="1">IF(LEFT(G618&amp;"",1)="0",
IFERROR(
VALUE(MID(G618&amp;"",_xlfn.AGGREGATE(15,6,ROW(INDIRECT("1:"&amp;LEN(G618&amp;"")))/(MID(G618&amp;"",ROW(INDIRECT("1:"&amp;LEN(G618&amp;""))),1)&lt;&gt;"0"),1),999)),
MID(G618&amp;"",_xlfn.AGGREGATE(15,6,ROW(INDIRECT("1:"&amp;LEN(G618&amp;"")))/(MID(G618&amp;"",ROW(INDIRECT("1:"&amp;LEN(G618&amp;""))),1)&lt;&gt;"0"),1),999)
),
IFERROR(VALUE(G618),G618))</f>
        <v>8054083022215</v>
      </c>
      <c r="N618" t="str">
        <f>TEXT(relatorio[[#This Row],[Data Emissão]],"mmm")</f>
        <v>set</v>
      </c>
      <c r="O618">
        <f>_xlfn.XLOOKUP(relatorio[[#This Row],[Número]],relatorio_Entrada_NF!A:A,relatorio_Entrada_NF!A:A,"Pendente")</f>
        <v>150992</v>
      </c>
      <c r="P618" t="str">
        <f>_xlfn.XLOOKUP(relatorio[[#This Row],[Nome PJ Emitente]],Material!A:A,Material!B:B,"Medicamento")</f>
        <v>Medicamento</v>
      </c>
      <c r="Q618">
        <f ca="1">IF(relatorio[[#This Row],[Natureza]]="Medicamento",_xlfn.XLOOKUP(relatorio[[#This Row],[EAN]],CadastroProd!U:U,CadastroProd!A:A," "),_xlfn.XLOOKUP(relatorio[[#This Row],['[Item'] Código]],CadastroProd!X:X,CadastroProd!A:A," "))</f>
        <v>3224</v>
      </c>
      <c r="R618" t="str">
        <f>IF(O618="Pendente",_xlfn.XLOOKUP(relatorio[[#This Row],[Número]],Relatório_CTE!A:A,Relatório_CTE!B:B,"Sem CTE")," ")</f>
        <v xml:space="preserve"> </v>
      </c>
      <c r="S618" s="1" t="str">
        <f>IF(relatorio[[#This Row],[NFs Entrada - Winthor]]="Pendente",_xlfn.XLOOKUP(relatorio[[#This Row],[Número]],Relatório_CTE!A:A,Relatório_CTE!H:H,"Sem CTE")," ")</f>
        <v xml:space="preserve"> </v>
      </c>
      <c r="T61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1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19" spans="1:21" x14ac:dyDescent="0.25">
      <c r="A619" t="s">
        <v>11</v>
      </c>
      <c r="B619" t="s">
        <v>46</v>
      </c>
      <c r="C619" t="s">
        <v>184</v>
      </c>
      <c r="D619">
        <v>150992</v>
      </c>
      <c r="E619" s="1">
        <v>45905</v>
      </c>
      <c r="F619">
        <v>65724.83</v>
      </c>
      <c r="G619" s="4" t="s">
        <v>731</v>
      </c>
      <c r="H619" t="s">
        <v>732</v>
      </c>
      <c r="I619" t="s">
        <v>733</v>
      </c>
      <c r="J619" s="1">
        <v>46295</v>
      </c>
      <c r="K619">
        <v>5</v>
      </c>
      <c r="L619" t="str">
        <f>_xlfn.XLOOKUP(relatorio[[#This Row],[Nome PJ Emitente]],De_Para!A:A,De_Para!C:C)</f>
        <v>Abbvie</v>
      </c>
      <c r="M619" s="5" cm="1">
        <f t="array" aca="1" ref="M619" ca="1">IF(LEFT(G619&amp;"",1)="0",
IFERROR(
VALUE(MID(G619&amp;"",_xlfn.AGGREGATE(15,6,ROW(INDIRECT("1:"&amp;LEN(G619&amp;"")))/(MID(G619&amp;"",ROW(INDIRECT("1:"&amp;LEN(G619&amp;""))),1)&lt;&gt;"0"),1),999)),
MID(G619&amp;"",_xlfn.AGGREGATE(15,6,ROW(INDIRECT("1:"&amp;LEN(G619&amp;"")))/(MID(G619&amp;"",ROW(INDIRECT("1:"&amp;LEN(G619&amp;""))),1)&lt;&gt;"0"),1),999)
),
IFERROR(VALUE(G619),G619))</f>
        <v>8054083023229</v>
      </c>
      <c r="N619" t="str">
        <f>TEXT(relatorio[[#This Row],[Data Emissão]],"mmm")</f>
        <v>set</v>
      </c>
      <c r="O619">
        <f>_xlfn.XLOOKUP(relatorio[[#This Row],[Número]],relatorio_Entrada_NF!A:A,relatorio_Entrada_NF!A:A,"Pendente")</f>
        <v>150992</v>
      </c>
      <c r="P619" t="str">
        <f>_xlfn.XLOOKUP(relatorio[[#This Row],[Nome PJ Emitente]],Material!A:A,Material!B:B,"Medicamento")</f>
        <v>Medicamento</v>
      </c>
      <c r="Q619">
        <f ca="1">IF(relatorio[[#This Row],[Natureza]]="Medicamento",_xlfn.XLOOKUP(relatorio[[#This Row],[EAN]],CadastroProd!U:U,CadastroProd!A:A," "),_xlfn.XLOOKUP(relatorio[[#This Row],['[Item'] Código]],CadastroProd!X:X,CadastroProd!A:A," "))</f>
        <v>3225</v>
      </c>
      <c r="R619" t="str">
        <f>IF(O619="Pendente",_xlfn.XLOOKUP(relatorio[[#This Row],[Número]],Relatório_CTE!A:A,Relatório_CTE!B:B,"Sem CTE")," ")</f>
        <v xml:space="preserve"> </v>
      </c>
      <c r="S619" s="1" t="str">
        <f>IF(relatorio[[#This Row],[NFs Entrada - Winthor]]="Pendente",_xlfn.XLOOKUP(relatorio[[#This Row],[Número]],Relatório_CTE!A:A,Relatório_CTE!H:H,"Sem CTE")," ")</f>
        <v xml:space="preserve"> </v>
      </c>
      <c r="T61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1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20" spans="1:21" x14ac:dyDescent="0.25">
      <c r="A620" t="s">
        <v>17</v>
      </c>
      <c r="B620" t="s">
        <v>46</v>
      </c>
      <c r="C620" t="s">
        <v>75</v>
      </c>
      <c r="D620">
        <v>88904</v>
      </c>
      <c r="E620" s="1">
        <v>45905</v>
      </c>
      <c r="F620">
        <v>5358.47</v>
      </c>
      <c r="G620" s="4" t="s">
        <v>734</v>
      </c>
      <c r="H620" t="s">
        <v>735</v>
      </c>
      <c r="I620" t="s">
        <v>736</v>
      </c>
      <c r="J620" s="1">
        <v>46459</v>
      </c>
      <c r="K620">
        <v>165</v>
      </c>
      <c r="L620" t="str">
        <f>_xlfn.XLOOKUP(relatorio[[#This Row],[Nome PJ Emitente]],De_Para!A:A,De_Para!C:C)</f>
        <v>Apsen</v>
      </c>
      <c r="M620" s="5" cm="1">
        <f t="array" aca="1" ref="M620" ca="1">IF(LEFT(G620&amp;"",1)="0",
IFERROR(
VALUE(MID(G620&amp;"",_xlfn.AGGREGATE(15,6,ROW(INDIRECT("1:"&amp;LEN(G620&amp;"")))/(MID(G620&amp;"",ROW(INDIRECT("1:"&amp;LEN(G620&amp;""))),1)&lt;&gt;"0"),1),999)),
MID(G620&amp;"",_xlfn.AGGREGATE(15,6,ROW(INDIRECT("1:"&amp;LEN(G620&amp;"")))/(MID(G620&amp;"",ROW(INDIRECT("1:"&amp;LEN(G620&amp;""))),1)&lt;&gt;"0"),1),999)
),
IFERROR(VALUE(G620),G620))</f>
        <v>7896637022583</v>
      </c>
      <c r="N620" t="str">
        <f>TEXT(relatorio[[#This Row],[Data Emissão]],"mmm")</f>
        <v>set</v>
      </c>
      <c r="O620">
        <f>_xlfn.XLOOKUP(relatorio[[#This Row],[Número]],relatorio_Entrada_NF!A:A,relatorio_Entrada_NF!A:A,"Pendente")</f>
        <v>88904</v>
      </c>
      <c r="P620" t="str">
        <f>_xlfn.XLOOKUP(relatorio[[#This Row],[Nome PJ Emitente]],Material!A:A,Material!B:B,"Medicamento")</f>
        <v>Medicamento</v>
      </c>
      <c r="Q620">
        <f ca="1">IF(relatorio[[#This Row],[Natureza]]="Medicamento",_xlfn.XLOOKUP(relatorio[[#This Row],[EAN]],CadastroProd!U:U,CadastroProd!A:A," "),_xlfn.XLOOKUP(relatorio[[#This Row],['[Item'] Código]],CadastroProd!X:X,CadastroProd!A:A," "))</f>
        <v>2385</v>
      </c>
      <c r="R620" t="str">
        <f>IF(O620="Pendente",_xlfn.XLOOKUP(relatorio[[#This Row],[Número]],Relatório_CTE!A:A,Relatório_CTE!B:B,"Sem CTE")," ")</f>
        <v xml:space="preserve"> </v>
      </c>
      <c r="S620" s="1" t="str">
        <f>IF(relatorio[[#This Row],[NFs Entrada - Winthor]]="Pendente",_xlfn.XLOOKUP(relatorio[[#This Row],[Número]],Relatório_CTE!A:A,Relatório_CTE!H:H,"Sem CTE")," ")</f>
        <v xml:space="preserve"> </v>
      </c>
      <c r="T62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2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21" spans="1:21" x14ac:dyDescent="0.25">
      <c r="A621" t="s">
        <v>11</v>
      </c>
      <c r="B621" t="s">
        <v>46</v>
      </c>
      <c r="C621" t="s">
        <v>19</v>
      </c>
      <c r="D621">
        <v>266779</v>
      </c>
      <c r="E621" s="1">
        <v>45905</v>
      </c>
      <c r="F621">
        <v>51500</v>
      </c>
      <c r="G621" s="4" t="s">
        <v>737</v>
      </c>
      <c r="H621" t="s">
        <v>738</v>
      </c>
      <c r="I621" t="s">
        <v>739</v>
      </c>
      <c r="J621" s="1">
        <v>46415</v>
      </c>
      <c r="K621">
        <v>150</v>
      </c>
      <c r="L621" t="str">
        <f>_xlfn.XLOOKUP(relatorio[[#This Row],[Nome PJ Emitente]],De_Para!A:A,De_Para!C:C)</f>
        <v>Aspen</v>
      </c>
      <c r="M621" s="5" cm="1">
        <f t="array" aca="1" ref="M621" ca="1">IF(LEFT(G621&amp;"",1)="0",
IFERROR(
VALUE(MID(G621&amp;"",_xlfn.AGGREGATE(15,6,ROW(INDIRECT("1:"&amp;LEN(G621&amp;"")))/(MID(G621&amp;"",ROW(INDIRECT("1:"&amp;LEN(G621&amp;""))),1)&lt;&gt;"0"),1),999)),
MID(G621&amp;"",_xlfn.AGGREGATE(15,6,ROW(INDIRECT("1:"&amp;LEN(G621&amp;"")))/(MID(G621&amp;"",ROW(INDIRECT("1:"&amp;LEN(G621&amp;""))),1)&lt;&gt;"0"),1),999)
),
IFERROR(VALUE(G621),G621))</f>
        <v>7895858016890</v>
      </c>
      <c r="N621" t="str">
        <f>TEXT(relatorio[[#This Row],[Data Emissão]],"mmm")</f>
        <v>set</v>
      </c>
      <c r="O621">
        <f>_xlfn.XLOOKUP(relatorio[[#This Row],[Número]],relatorio_Entrada_NF!A:A,relatorio_Entrada_NF!A:A,"Pendente")</f>
        <v>266779</v>
      </c>
      <c r="P621" t="str">
        <f>_xlfn.XLOOKUP(relatorio[[#This Row],[Nome PJ Emitente]],Material!A:A,Material!B:B,"Medicamento")</f>
        <v>Medicamento</v>
      </c>
      <c r="Q621">
        <f ca="1">IF(relatorio[[#This Row],[Natureza]]="Medicamento",_xlfn.XLOOKUP(relatorio[[#This Row],[EAN]],CadastroProd!U:U,CadastroProd!A:A," "),_xlfn.XLOOKUP(relatorio[[#This Row],['[Item'] Código]],CadastroProd!X:X,CadastroProd!A:A," "))</f>
        <v>2430</v>
      </c>
      <c r="R621" t="str">
        <f>IF(O621="Pendente",_xlfn.XLOOKUP(relatorio[[#This Row],[Número]],Relatório_CTE!A:A,Relatório_CTE!B:B,"Sem CTE")," ")</f>
        <v xml:space="preserve"> </v>
      </c>
      <c r="S621" s="1" t="str">
        <f>IF(relatorio[[#This Row],[NFs Entrada - Winthor]]="Pendente",_xlfn.XLOOKUP(relatorio[[#This Row],[Número]],Relatório_CTE!A:A,Relatório_CTE!H:H,"Sem CTE")," ")</f>
        <v xml:space="preserve"> </v>
      </c>
      <c r="T62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2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22" spans="1:21" x14ac:dyDescent="0.25">
      <c r="A622" t="s">
        <v>11</v>
      </c>
      <c r="B622" t="s">
        <v>46</v>
      </c>
      <c r="C622" t="s">
        <v>19</v>
      </c>
      <c r="D622">
        <v>266779</v>
      </c>
      <c r="E622" s="1">
        <v>45905</v>
      </c>
      <c r="F622">
        <v>51500</v>
      </c>
      <c r="G622" s="4" t="s">
        <v>740</v>
      </c>
      <c r="H622" t="s">
        <v>741</v>
      </c>
      <c r="I622" t="s">
        <v>742</v>
      </c>
      <c r="J622" s="1">
        <v>46325</v>
      </c>
      <c r="K622">
        <v>200</v>
      </c>
      <c r="L622" t="str">
        <f>_xlfn.XLOOKUP(relatorio[[#This Row],[Nome PJ Emitente]],De_Para!A:A,De_Para!C:C)</f>
        <v>Aspen</v>
      </c>
      <c r="M622" s="5" cm="1">
        <f t="array" aca="1" ref="M622" ca="1">IF(LEFT(G622&amp;"",1)="0",
IFERROR(
VALUE(MID(G622&amp;"",_xlfn.AGGREGATE(15,6,ROW(INDIRECT("1:"&amp;LEN(G622&amp;"")))/(MID(G622&amp;"",ROW(INDIRECT("1:"&amp;LEN(G622&amp;""))),1)&lt;&gt;"0"),1),999)),
MID(G622&amp;"",_xlfn.AGGREGATE(15,6,ROW(INDIRECT("1:"&amp;LEN(G622&amp;"")))/(MID(G622&amp;"",ROW(INDIRECT("1:"&amp;LEN(G622&amp;""))),1)&lt;&gt;"0"),1),999)
),
IFERROR(VALUE(G622),G622))</f>
        <v>7895858016913</v>
      </c>
      <c r="N622" t="str">
        <f>TEXT(relatorio[[#This Row],[Data Emissão]],"mmm")</f>
        <v>set</v>
      </c>
      <c r="O622">
        <f>_xlfn.XLOOKUP(relatorio[[#This Row],[Número]],relatorio_Entrada_NF!A:A,relatorio_Entrada_NF!A:A,"Pendente")</f>
        <v>266779</v>
      </c>
      <c r="P622" t="str">
        <f>_xlfn.XLOOKUP(relatorio[[#This Row],[Nome PJ Emitente]],Material!A:A,Material!B:B,"Medicamento")</f>
        <v>Medicamento</v>
      </c>
      <c r="Q622">
        <f ca="1">IF(relatorio[[#This Row],[Natureza]]="Medicamento",_xlfn.XLOOKUP(relatorio[[#This Row],[EAN]],CadastroProd!U:U,CadastroProd!A:A," "),_xlfn.XLOOKUP(relatorio[[#This Row],['[Item'] Código]],CadastroProd!X:X,CadastroProd!A:A," "))</f>
        <v>1448</v>
      </c>
      <c r="R622" t="str">
        <f>IF(O622="Pendente",_xlfn.XLOOKUP(relatorio[[#This Row],[Número]],Relatório_CTE!A:A,Relatório_CTE!B:B,"Sem CTE")," ")</f>
        <v xml:space="preserve"> </v>
      </c>
      <c r="S622" s="1" t="str">
        <f>IF(relatorio[[#This Row],[NFs Entrada - Winthor]]="Pendente",_xlfn.XLOOKUP(relatorio[[#This Row],[Número]],Relatório_CTE!A:A,Relatório_CTE!H:H,"Sem CTE")," ")</f>
        <v xml:space="preserve"> </v>
      </c>
      <c r="T62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2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23" spans="1:21" x14ac:dyDescent="0.25">
      <c r="A623" t="s">
        <v>11</v>
      </c>
      <c r="B623" t="s">
        <v>46</v>
      </c>
      <c r="C623" t="s">
        <v>19</v>
      </c>
      <c r="D623">
        <v>266780</v>
      </c>
      <c r="E623" s="1">
        <v>45905</v>
      </c>
      <c r="F623">
        <v>52000</v>
      </c>
      <c r="G623" s="4" t="s">
        <v>722</v>
      </c>
      <c r="H623" t="s">
        <v>723</v>
      </c>
      <c r="I623" t="s">
        <v>724</v>
      </c>
      <c r="J623" s="1">
        <v>46386</v>
      </c>
      <c r="K623">
        <v>200</v>
      </c>
      <c r="L623" t="str">
        <f>_xlfn.XLOOKUP(relatorio[[#This Row],[Nome PJ Emitente]],De_Para!A:A,De_Para!C:C)</f>
        <v>Aspen</v>
      </c>
      <c r="M623" s="5" cm="1">
        <f t="array" aca="1" ref="M623" ca="1">IF(LEFT(G623&amp;"",1)="0",
IFERROR(
VALUE(MID(G623&amp;"",_xlfn.AGGREGATE(15,6,ROW(INDIRECT("1:"&amp;LEN(G623&amp;"")))/(MID(G623&amp;"",ROW(INDIRECT("1:"&amp;LEN(G623&amp;""))),1)&lt;&gt;"0"),1),999)),
MID(G623&amp;"",_xlfn.AGGREGATE(15,6,ROW(INDIRECT("1:"&amp;LEN(G623&amp;"")))/(MID(G623&amp;"",ROW(INDIRECT("1:"&amp;LEN(G623&amp;""))),1)&lt;&gt;"0"),1),999)
),
IFERROR(VALUE(G623),G623))</f>
        <v>7895858016838</v>
      </c>
      <c r="N623" t="str">
        <f>TEXT(relatorio[[#This Row],[Data Emissão]],"mmm")</f>
        <v>set</v>
      </c>
      <c r="O623">
        <f>_xlfn.XLOOKUP(relatorio[[#This Row],[Número]],relatorio_Entrada_NF!A:A,relatorio_Entrada_NF!A:A,"Pendente")</f>
        <v>266780</v>
      </c>
      <c r="P623" t="str">
        <f>_xlfn.XLOOKUP(relatorio[[#This Row],[Nome PJ Emitente]],Material!A:A,Material!B:B,"Medicamento")</f>
        <v>Medicamento</v>
      </c>
      <c r="Q623">
        <f ca="1">IF(relatorio[[#This Row],[Natureza]]="Medicamento",_xlfn.XLOOKUP(relatorio[[#This Row],[EAN]],CadastroProd!U:U,CadastroProd!A:A," "),_xlfn.XLOOKUP(relatorio[[#This Row],['[Item'] Código]],CadastroProd!X:X,CadastroProd!A:A," "))</f>
        <v>870</v>
      </c>
      <c r="R623" t="str">
        <f>IF(O623="Pendente",_xlfn.XLOOKUP(relatorio[[#This Row],[Número]],Relatório_CTE!A:A,Relatório_CTE!B:B,"Sem CTE")," ")</f>
        <v xml:space="preserve"> </v>
      </c>
      <c r="S623" s="1" t="str">
        <f>IF(relatorio[[#This Row],[NFs Entrada - Winthor]]="Pendente",_xlfn.XLOOKUP(relatorio[[#This Row],[Número]],Relatório_CTE!A:A,Relatório_CTE!H:H,"Sem CTE")," ")</f>
        <v xml:space="preserve"> </v>
      </c>
      <c r="T62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2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24" spans="1:21" x14ac:dyDescent="0.25">
      <c r="A624" t="s">
        <v>17</v>
      </c>
      <c r="B624" t="s">
        <v>18</v>
      </c>
      <c r="C624" t="s">
        <v>28</v>
      </c>
      <c r="D624">
        <v>55906</v>
      </c>
      <c r="E624" s="1">
        <v>45904</v>
      </c>
      <c r="F624">
        <v>408.77</v>
      </c>
      <c r="G624" s="4" t="s">
        <v>29</v>
      </c>
      <c r="H624" t="s">
        <v>30</v>
      </c>
      <c r="I624" t="s">
        <v>31</v>
      </c>
      <c r="J624" s="1">
        <v>46538</v>
      </c>
      <c r="K624">
        <v>50</v>
      </c>
      <c r="L624" t="str">
        <f>_xlfn.XLOOKUP(relatorio[[#This Row],[Nome PJ Emitente]],De_Para!A:A,De_Para!C:C)</f>
        <v>Moksha8</v>
      </c>
      <c r="M624" s="5" cm="1">
        <f t="array" aca="1" ref="M624" ca="1">IF(LEFT(G624&amp;"",1)="0",
IFERROR(
VALUE(MID(G624&amp;"",_xlfn.AGGREGATE(15,6,ROW(INDIRECT("1:"&amp;LEN(G624&amp;"")))/(MID(G624&amp;"",ROW(INDIRECT("1:"&amp;LEN(G624&amp;""))),1)&lt;&gt;"0"),1),999)),
MID(G624&amp;"",_xlfn.AGGREGATE(15,6,ROW(INDIRECT("1:"&amp;LEN(G624&amp;"")))/(MID(G624&amp;"",ROW(INDIRECT("1:"&amp;LEN(G624&amp;""))),1)&lt;&gt;"0"),1),999)
),
IFERROR(VALUE(G624),G624))</f>
        <v>7898216367955</v>
      </c>
      <c r="N624" t="str">
        <f>TEXT(relatorio[[#This Row],[Data Emissão]],"mmm")</f>
        <v>set</v>
      </c>
      <c r="O624">
        <f>_xlfn.XLOOKUP(relatorio[[#This Row],[Número]],relatorio_Entrada_NF!A:A,relatorio_Entrada_NF!A:A,"Pendente")</f>
        <v>55906</v>
      </c>
      <c r="P624" t="str">
        <f>_xlfn.XLOOKUP(relatorio[[#This Row],[Nome PJ Emitente]],Material!A:A,Material!B:B,"Medicamento")</f>
        <v>Medicamento</v>
      </c>
      <c r="Q624">
        <f ca="1">IF(relatorio[[#This Row],[Natureza]]="Medicamento",_xlfn.XLOOKUP(relatorio[[#This Row],[EAN]],CadastroProd!U:U,CadastroProd!A:A," "),_xlfn.XLOOKUP(relatorio[[#This Row],['[Item'] Código]],CadastroProd!X:X,CadastroProd!A:A," "))</f>
        <v>1514</v>
      </c>
      <c r="R624" t="str">
        <f>IF(O624="Pendente",_xlfn.XLOOKUP(relatorio[[#This Row],[Número]],Relatório_CTE!A:A,Relatório_CTE!B:B,"Sem CTE")," ")</f>
        <v xml:space="preserve"> </v>
      </c>
      <c r="S624" s="1" t="str">
        <f>IF(relatorio[[#This Row],[NFs Entrada - Winthor]]="Pendente",_xlfn.XLOOKUP(relatorio[[#This Row],[Número]],Relatório_CTE!A:A,Relatório_CTE!H:H,"Sem CTE")," ")</f>
        <v xml:space="preserve"> </v>
      </c>
      <c r="T62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2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25" spans="1:21" x14ac:dyDescent="0.25">
      <c r="A625" t="s">
        <v>17</v>
      </c>
      <c r="B625" t="s">
        <v>12</v>
      </c>
      <c r="C625" t="s">
        <v>131</v>
      </c>
      <c r="D625">
        <v>14651</v>
      </c>
      <c r="E625" s="1">
        <v>45904</v>
      </c>
      <c r="F625">
        <v>5725.36</v>
      </c>
      <c r="G625" s="4" t="s">
        <v>135</v>
      </c>
      <c r="H625" t="s">
        <v>136</v>
      </c>
      <c r="I625" t="s">
        <v>137</v>
      </c>
      <c r="J625" s="1">
        <v>46387</v>
      </c>
      <c r="K625">
        <v>60</v>
      </c>
      <c r="L625" t="str">
        <f>_xlfn.XLOOKUP(relatorio[[#This Row],[Nome PJ Emitente]],De_Para!A:A,De_Para!C:C)</f>
        <v>Sanofi</v>
      </c>
      <c r="M625" s="5" cm="1">
        <f t="array" aca="1" ref="M625" ca="1">IF(LEFT(G625&amp;"",1)="0",
IFERROR(
VALUE(MID(G625&amp;"",_xlfn.AGGREGATE(15,6,ROW(INDIRECT("1:"&amp;LEN(G625&amp;"")))/(MID(G625&amp;"",ROW(INDIRECT("1:"&amp;LEN(G625&amp;""))),1)&lt;&gt;"0"),1),999)),
MID(G625&amp;"",_xlfn.AGGREGATE(15,6,ROW(INDIRECT("1:"&amp;LEN(G625&amp;"")))/(MID(G625&amp;"",ROW(INDIRECT("1:"&amp;LEN(G625&amp;""))),1)&lt;&gt;"0"),1),999)
),
IFERROR(VALUE(G625),G625))</f>
        <v>7896070605268</v>
      </c>
      <c r="N625" t="str">
        <f>TEXT(relatorio[[#This Row],[Data Emissão]],"mmm")</f>
        <v>set</v>
      </c>
      <c r="O625">
        <f>_xlfn.XLOOKUP(relatorio[[#This Row],[Número]],relatorio_Entrada_NF!A:A,relatorio_Entrada_NF!A:A,"Pendente")</f>
        <v>14651</v>
      </c>
      <c r="P625" t="str">
        <f>_xlfn.XLOOKUP(relatorio[[#This Row],[Nome PJ Emitente]],Material!A:A,Material!B:B,"Medicamento")</f>
        <v>Medicamento</v>
      </c>
      <c r="Q625">
        <f ca="1">IF(relatorio[[#This Row],[Natureza]]="Medicamento",_xlfn.XLOOKUP(relatorio[[#This Row],[EAN]],CadastroProd!U:U,CadastroProd!A:A," "),_xlfn.XLOOKUP(relatorio[[#This Row],['[Item'] Código]],CadastroProd!X:X,CadastroProd!A:A," "))</f>
        <v>1493</v>
      </c>
      <c r="R625" t="str">
        <f>IF(O625="Pendente",_xlfn.XLOOKUP(relatorio[[#This Row],[Número]],Relatório_CTE!A:A,Relatório_CTE!B:B,"Sem CTE")," ")</f>
        <v xml:space="preserve"> </v>
      </c>
      <c r="S625" s="1" t="str">
        <f>IF(relatorio[[#This Row],[NFs Entrada - Winthor]]="Pendente",_xlfn.XLOOKUP(relatorio[[#This Row],[Número]],Relatório_CTE!A:A,Relatório_CTE!H:H,"Sem CTE")," ")</f>
        <v xml:space="preserve"> </v>
      </c>
      <c r="T62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2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26" spans="1:21" x14ac:dyDescent="0.25">
      <c r="A626" t="s">
        <v>17</v>
      </c>
      <c r="B626" t="s">
        <v>12</v>
      </c>
      <c r="C626" t="s">
        <v>131</v>
      </c>
      <c r="D626">
        <v>14657</v>
      </c>
      <c r="E626" s="1">
        <v>45904</v>
      </c>
      <c r="F626">
        <v>1504.33</v>
      </c>
      <c r="G626" s="4" t="s">
        <v>132</v>
      </c>
      <c r="H626" t="s">
        <v>133</v>
      </c>
      <c r="I626" t="s">
        <v>134</v>
      </c>
      <c r="J626" s="1">
        <v>46446</v>
      </c>
      <c r="K626">
        <v>16</v>
      </c>
      <c r="L626" t="str">
        <f>_xlfn.XLOOKUP(relatorio[[#This Row],[Nome PJ Emitente]],De_Para!A:A,De_Para!C:C)</f>
        <v>Sanofi</v>
      </c>
      <c r="M626" s="5" cm="1">
        <f t="array" aca="1" ref="M626" ca="1">IF(LEFT(G626&amp;"",1)="0",
IFERROR(
VALUE(MID(G626&amp;"",_xlfn.AGGREGATE(15,6,ROW(INDIRECT("1:"&amp;LEN(G626&amp;"")))/(MID(G626&amp;"",ROW(INDIRECT("1:"&amp;LEN(G626&amp;""))),1)&lt;&gt;"0"),1),999)),
MID(G626&amp;"",_xlfn.AGGREGATE(15,6,ROW(INDIRECT("1:"&amp;LEN(G626&amp;"")))/(MID(G626&amp;"",ROW(INDIRECT("1:"&amp;LEN(G626&amp;""))),1)&lt;&gt;"0"),1),999)
),
IFERROR(VALUE(G626),G626))</f>
        <v>7891058003203</v>
      </c>
      <c r="N626" t="str">
        <f>TEXT(relatorio[[#This Row],[Data Emissão]],"mmm")</f>
        <v>set</v>
      </c>
      <c r="O626">
        <f>_xlfn.XLOOKUP(relatorio[[#This Row],[Número]],relatorio_Entrada_NF!A:A,relatorio_Entrada_NF!A:A,"Pendente")</f>
        <v>14657</v>
      </c>
      <c r="P626" t="str">
        <f>_xlfn.XLOOKUP(relatorio[[#This Row],[Nome PJ Emitente]],Material!A:A,Material!B:B,"Medicamento")</f>
        <v>Medicamento</v>
      </c>
      <c r="Q626">
        <f ca="1">IF(relatorio[[#This Row],[Natureza]]="Medicamento",_xlfn.XLOOKUP(relatorio[[#This Row],[EAN]],CadastroProd!U:U,CadastroProd!A:A," "),_xlfn.XLOOKUP(relatorio[[#This Row],['[Item'] Código]],CadastroProd!X:X,CadastroProd!A:A," "))</f>
        <v>1492</v>
      </c>
      <c r="R626" t="str">
        <f>IF(O626="Pendente",_xlfn.XLOOKUP(relatorio[[#This Row],[Número]],Relatório_CTE!A:A,Relatório_CTE!B:B,"Sem CTE")," ")</f>
        <v xml:space="preserve"> </v>
      </c>
      <c r="S626" s="1" t="str">
        <f>IF(relatorio[[#This Row],[NFs Entrada - Winthor]]="Pendente",_xlfn.XLOOKUP(relatorio[[#This Row],[Número]],Relatório_CTE!A:A,Relatório_CTE!H:H,"Sem CTE")," ")</f>
        <v xml:space="preserve"> </v>
      </c>
      <c r="T62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2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27" spans="1:21" x14ac:dyDescent="0.25">
      <c r="A627" t="s">
        <v>11</v>
      </c>
      <c r="B627" t="s">
        <v>12</v>
      </c>
      <c r="C627" t="s">
        <v>75</v>
      </c>
      <c r="D627">
        <v>88581</v>
      </c>
      <c r="E627" s="1">
        <v>45904</v>
      </c>
      <c r="F627">
        <v>248302.03</v>
      </c>
      <c r="G627" s="4" t="s">
        <v>743</v>
      </c>
      <c r="H627" t="s">
        <v>744</v>
      </c>
      <c r="I627" t="s">
        <v>745</v>
      </c>
      <c r="J627" s="1">
        <v>46814</v>
      </c>
      <c r="K627">
        <v>400</v>
      </c>
      <c r="L627" t="str">
        <f>_xlfn.XLOOKUP(relatorio[[#This Row],[Nome PJ Emitente]],De_Para!A:A,De_Para!C:C)</f>
        <v>Apsen</v>
      </c>
      <c r="M627" s="5" cm="1">
        <f t="array" aca="1" ref="M627" ca="1">IF(LEFT(G627&amp;"",1)="0",
IFERROR(
VALUE(MID(G627&amp;"",_xlfn.AGGREGATE(15,6,ROW(INDIRECT("1:"&amp;LEN(G627&amp;"")))/(MID(G627&amp;"",ROW(INDIRECT("1:"&amp;LEN(G627&amp;""))),1)&lt;&gt;"0"),1),999)),
MID(G627&amp;"",_xlfn.AGGREGATE(15,6,ROW(INDIRECT("1:"&amp;LEN(G627&amp;"")))/(MID(G627&amp;"",ROW(INDIRECT("1:"&amp;LEN(G627&amp;""))),1)&lt;&gt;"0"),1),999)
),
IFERROR(VALUE(G627),G627))</f>
        <v>7896637034562</v>
      </c>
      <c r="N627" t="str">
        <f>TEXT(relatorio[[#This Row],[Data Emissão]],"mmm")</f>
        <v>set</v>
      </c>
      <c r="O627">
        <f>_xlfn.XLOOKUP(relatorio[[#This Row],[Número]],relatorio_Entrada_NF!A:A,relatorio_Entrada_NF!A:A,"Pendente")</f>
        <v>88581</v>
      </c>
      <c r="P627" t="str">
        <f>_xlfn.XLOOKUP(relatorio[[#This Row],[Nome PJ Emitente]],Material!A:A,Material!B:B,"Medicamento")</f>
        <v>Medicamento</v>
      </c>
      <c r="Q627">
        <f ca="1">IF(relatorio[[#This Row],[Natureza]]="Medicamento",_xlfn.XLOOKUP(relatorio[[#This Row],[EAN]],CadastroProd!U:U,CadastroProd!A:A," "),_xlfn.XLOOKUP(relatorio[[#This Row],['[Item'] Código]],CadastroProd!X:X,CadastroProd!A:A," "))</f>
        <v>3281</v>
      </c>
      <c r="R627" t="str">
        <f>IF(O627="Pendente",_xlfn.XLOOKUP(relatorio[[#This Row],[Número]],Relatório_CTE!A:A,Relatório_CTE!B:B,"Sem CTE")," ")</f>
        <v xml:space="preserve"> </v>
      </c>
      <c r="S627" s="1" t="str">
        <f>IF(relatorio[[#This Row],[NFs Entrada - Winthor]]="Pendente",_xlfn.XLOOKUP(relatorio[[#This Row],[Número]],Relatório_CTE!A:A,Relatório_CTE!H:H,"Sem CTE")," ")</f>
        <v xml:space="preserve"> </v>
      </c>
      <c r="T62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2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28" spans="1:21" x14ac:dyDescent="0.25">
      <c r="A628" t="s">
        <v>17</v>
      </c>
      <c r="B628" t="s">
        <v>12</v>
      </c>
      <c r="C628" t="s">
        <v>19</v>
      </c>
      <c r="D628">
        <v>266730</v>
      </c>
      <c r="E628" s="1">
        <v>45904</v>
      </c>
      <c r="F628">
        <v>24619.5</v>
      </c>
      <c r="G628" s="4" t="s">
        <v>20</v>
      </c>
      <c r="H628" t="s">
        <v>21</v>
      </c>
      <c r="I628" t="s">
        <v>22</v>
      </c>
      <c r="J628" s="1">
        <v>46386</v>
      </c>
      <c r="K628">
        <v>150</v>
      </c>
      <c r="L628" t="str">
        <f>_xlfn.XLOOKUP(relatorio[[#This Row],[Nome PJ Emitente]],De_Para!A:A,De_Para!C:C)</f>
        <v>Aspen</v>
      </c>
      <c r="M628" s="5" cm="1">
        <f t="array" aca="1" ref="M628" ca="1">IF(LEFT(G628&amp;"",1)="0",
IFERROR(
VALUE(MID(G628&amp;"",_xlfn.AGGREGATE(15,6,ROW(INDIRECT("1:"&amp;LEN(G628&amp;"")))/(MID(G628&amp;"",ROW(INDIRECT("1:"&amp;LEN(G628&amp;""))),1)&lt;&gt;"0"),1),999)),
MID(G628&amp;"",_xlfn.AGGREGATE(15,6,ROW(INDIRECT("1:"&amp;LEN(G628&amp;"")))/(MID(G628&amp;"",ROW(INDIRECT("1:"&amp;LEN(G628&amp;""))),1)&lt;&gt;"0"),1),999)
),
IFERROR(VALUE(G628),G628))</f>
        <v>7895858016821</v>
      </c>
      <c r="N628" t="str">
        <f>TEXT(relatorio[[#This Row],[Data Emissão]],"mmm")</f>
        <v>set</v>
      </c>
      <c r="O628">
        <f>_xlfn.XLOOKUP(relatorio[[#This Row],[Número]],relatorio_Entrada_NF!A:A,relatorio_Entrada_NF!A:A,"Pendente")</f>
        <v>266730</v>
      </c>
      <c r="P628" t="str">
        <f>_xlfn.XLOOKUP(relatorio[[#This Row],[Nome PJ Emitente]],Material!A:A,Material!B:B,"Medicamento")</f>
        <v>Medicamento</v>
      </c>
      <c r="Q628">
        <f ca="1">IF(relatorio[[#This Row],[Natureza]]="Medicamento",_xlfn.XLOOKUP(relatorio[[#This Row],[EAN]],CadastroProd!U:U,CadastroProd!A:A," "),_xlfn.XLOOKUP(relatorio[[#This Row],['[Item'] Código]],CadastroProd!X:X,CadastroProd!A:A," "))</f>
        <v>869</v>
      </c>
      <c r="R628" t="str">
        <f>IF(O628="Pendente",_xlfn.XLOOKUP(relatorio[[#This Row],[Número]],Relatório_CTE!A:A,Relatório_CTE!B:B,"Sem CTE")," ")</f>
        <v xml:space="preserve"> </v>
      </c>
      <c r="S628" s="1" t="str">
        <f>IF(relatorio[[#This Row],[NFs Entrada - Winthor]]="Pendente",_xlfn.XLOOKUP(relatorio[[#This Row],[Número]],Relatório_CTE!A:A,Relatório_CTE!H:H,"Sem CTE")," ")</f>
        <v xml:space="preserve"> </v>
      </c>
      <c r="T62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2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29" spans="1:21" x14ac:dyDescent="0.25">
      <c r="A629" t="s">
        <v>11</v>
      </c>
      <c r="B629" t="s">
        <v>12</v>
      </c>
      <c r="C629" t="s">
        <v>13</v>
      </c>
      <c r="D629">
        <v>496777</v>
      </c>
      <c r="E629" s="1">
        <v>45904</v>
      </c>
      <c r="F629">
        <v>1133.6400000000001</v>
      </c>
      <c r="G629" s="4" t="s">
        <v>14</v>
      </c>
      <c r="H629" t="s">
        <v>15</v>
      </c>
      <c r="I629" t="s">
        <v>16</v>
      </c>
      <c r="J629" s="1">
        <v>46528</v>
      </c>
      <c r="K629">
        <v>12</v>
      </c>
      <c r="L629" t="str">
        <f>_xlfn.XLOOKUP(relatorio[[#This Row],[Nome PJ Emitente]],De_Para!A:A,De_Para!C:C)</f>
        <v>3M</v>
      </c>
      <c r="M629" s="5" cm="1">
        <f t="array" aca="1" ref="M629" ca="1">IF(LEFT(G629&amp;"",1)="0",
IFERROR(
VALUE(MID(G629&amp;"",_xlfn.AGGREGATE(15,6,ROW(INDIRECT("1:"&amp;LEN(G629&amp;"")))/(MID(G629&amp;"",ROW(INDIRECT("1:"&amp;LEN(G629&amp;""))),1)&lt;&gt;"0"),1),999)),
MID(G629&amp;"",_xlfn.AGGREGATE(15,6,ROW(INDIRECT("1:"&amp;LEN(G629&amp;"")))/(MID(G629&amp;"",ROW(INDIRECT("1:"&amp;LEN(G629&amp;""))),1)&lt;&gt;"0"),1),999)
),
IFERROR(VALUE(G629),G629))</f>
        <v>7891040118168</v>
      </c>
      <c r="N629" t="str">
        <f>TEXT(relatorio[[#This Row],[Data Emissão]],"mmm")</f>
        <v>set</v>
      </c>
      <c r="O629">
        <f>_xlfn.XLOOKUP(relatorio[[#This Row],[Número]],relatorio_Entrada_NF!A:A,relatorio_Entrada_NF!A:A,"Pendente")</f>
        <v>496777</v>
      </c>
      <c r="P629" t="str">
        <f>_xlfn.XLOOKUP(relatorio[[#This Row],[Nome PJ Emitente]],Material!A:A,Material!B:B,"Medicamento")</f>
        <v>Material</v>
      </c>
      <c r="Q629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629" t="str">
        <f>IF(O629="Pendente",_xlfn.XLOOKUP(relatorio[[#This Row],[Número]],Relatório_CTE!A:A,Relatório_CTE!B:B,"Sem CTE")," ")</f>
        <v xml:space="preserve"> </v>
      </c>
      <c r="S629" s="1" t="str">
        <f>IF(relatorio[[#This Row],[NFs Entrada - Winthor]]="Pendente",_xlfn.XLOOKUP(relatorio[[#This Row],[Número]],Relatório_CTE!A:A,Relatório_CTE!H:H,"Sem CTE")," ")</f>
        <v xml:space="preserve"> </v>
      </c>
      <c r="T62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2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30" spans="1:21" x14ac:dyDescent="0.25">
      <c r="A630" t="s">
        <v>11</v>
      </c>
      <c r="B630" t="s">
        <v>12</v>
      </c>
      <c r="C630" t="s">
        <v>13</v>
      </c>
      <c r="D630">
        <v>496778</v>
      </c>
      <c r="E630" s="1">
        <v>45904</v>
      </c>
      <c r="F630">
        <v>3000.96</v>
      </c>
      <c r="G630" s="4" t="s">
        <v>14</v>
      </c>
      <c r="H630" t="s">
        <v>15</v>
      </c>
      <c r="I630" t="s">
        <v>16</v>
      </c>
      <c r="J630" s="1">
        <v>46528</v>
      </c>
      <c r="K630">
        <v>32</v>
      </c>
      <c r="L630" t="str">
        <f>_xlfn.XLOOKUP(relatorio[[#This Row],[Nome PJ Emitente]],De_Para!A:A,De_Para!C:C)</f>
        <v>3M</v>
      </c>
      <c r="M630" s="5" cm="1">
        <f t="array" aca="1" ref="M630" ca="1">IF(LEFT(G630&amp;"",1)="0",
IFERROR(
VALUE(MID(G630&amp;"",_xlfn.AGGREGATE(15,6,ROW(INDIRECT("1:"&amp;LEN(G630&amp;"")))/(MID(G630&amp;"",ROW(INDIRECT("1:"&amp;LEN(G630&amp;""))),1)&lt;&gt;"0"),1),999)),
MID(G630&amp;"",_xlfn.AGGREGATE(15,6,ROW(INDIRECT("1:"&amp;LEN(G630&amp;"")))/(MID(G630&amp;"",ROW(INDIRECT("1:"&amp;LEN(G630&amp;""))),1)&lt;&gt;"0"),1),999)
),
IFERROR(VALUE(G630),G630))</f>
        <v>7891040118168</v>
      </c>
      <c r="N630" t="str">
        <f>TEXT(relatorio[[#This Row],[Data Emissão]],"mmm")</f>
        <v>set</v>
      </c>
      <c r="O630">
        <f>_xlfn.XLOOKUP(relatorio[[#This Row],[Número]],relatorio_Entrada_NF!A:A,relatorio_Entrada_NF!A:A,"Pendente")</f>
        <v>496778</v>
      </c>
      <c r="P630" t="str">
        <f>_xlfn.XLOOKUP(relatorio[[#This Row],[Nome PJ Emitente]],Material!A:A,Material!B:B,"Medicamento")</f>
        <v>Material</v>
      </c>
      <c r="Q630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630" t="str">
        <f>IF(O630="Pendente",_xlfn.XLOOKUP(relatorio[[#This Row],[Número]],Relatório_CTE!A:A,Relatório_CTE!B:B,"Sem CTE")," ")</f>
        <v xml:space="preserve"> </v>
      </c>
      <c r="S630" s="1" t="str">
        <f>IF(relatorio[[#This Row],[NFs Entrada - Winthor]]="Pendente",_xlfn.XLOOKUP(relatorio[[#This Row],[Número]],Relatório_CTE!A:A,Relatório_CTE!H:H,"Sem CTE")," ")</f>
        <v xml:space="preserve"> </v>
      </c>
      <c r="T63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3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31" spans="1:21" x14ac:dyDescent="0.25">
      <c r="A631" t="s">
        <v>17</v>
      </c>
      <c r="B631" t="s">
        <v>12</v>
      </c>
      <c r="C631" t="s">
        <v>13</v>
      </c>
      <c r="D631">
        <v>496779</v>
      </c>
      <c r="E631" s="1">
        <v>45904</v>
      </c>
      <c r="F631">
        <v>44311.8</v>
      </c>
      <c r="G631" s="4" t="s">
        <v>122</v>
      </c>
      <c r="H631" t="s">
        <v>366</v>
      </c>
      <c r="I631" t="s">
        <v>367</v>
      </c>
      <c r="J631" s="1">
        <v>46946</v>
      </c>
      <c r="K631">
        <v>76</v>
      </c>
      <c r="L631" t="str">
        <f>_xlfn.XLOOKUP(relatorio[[#This Row],[Nome PJ Emitente]],De_Para!A:A,De_Para!C:C)</f>
        <v>3M</v>
      </c>
      <c r="M631" s="5" t="str" cm="1">
        <f t="array" aca="1" ref="M631" ca="1">IF(LEFT(G631&amp;"",1)="0",
IFERROR(
VALUE(MID(G631&amp;"",_xlfn.AGGREGATE(15,6,ROW(INDIRECT("1:"&amp;LEN(G631&amp;"")))/(MID(G631&amp;"",ROW(INDIRECT("1:"&amp;LEN(G631&amp;""))),1)&lt;&gt;"0"),1),999)),
MID(G631&amp;"",_xlfn.AGGREGATE(15,6,ROW(INDIRECT("1:"&amp;LEN(G631&amp;"")))/(MID(G631&amp;"",ROW(INDIRECT("1:"&amp;LEN(G631&amp;""))),1)&lt;&gt;"0"),1),999)
),
IFERROR(VALUE(G631),G631))</f>
        <v>SEM GTIN</v>
      </c>
      <c r="N631" t="str">
        <f>TEXT(relatorio[[#This Row],[Data Emissão]],"mmm")</f>
        <v>set</v>
      </c>
      <c r="O631">
        <f>_xlfn.XLOOKUP(relatorio[[#This Row],[Número]],relatorio_Entrada_NF!A:A,relatorio_Entrada_NF!A:A,"Pendente")</f>
        <v>496779</v>
      </c>
      <c r="P631" t="str">
        <f>_xlfn.XLOOKUP(relatorio[[#This Row],[Nome PJ Emitente]],Material!A:A,Material!B:B,"Medicamento")</f>
        <v>Material</v>
      </c>
      <c r="Q631">
        <f>IF(relatorio[[#This Row],[Natureza]]="Medicamento",_xlfn.XLOOKUP(relatorio[[#This Row],[EAN]],CadastroProd!U:U,CadastroProd!A:A," "),_xlfn.XLOOKUP(relatorio[[#This Row],['[Item'] Código]],CadastroProd!X:X,CadastroProd!A:A," "))</f>
        <v>2337</v>
      </c>
      <c r="R631" t="str">
        <f>IF(O631="Pendente",_xlfn.XLOOKUP(relatorio[[#This Row],[Número]],Relatório_CTE!A:A,Relatório_CTE!B:B,"Sem CTE")," ")</f>
        <v xml:space="preserve"> </v>
      </c>
      <c r="S631" s="1" t="str">
        <f>IF(relatorio[[#This Row],[NFs Entrada - Winthor]]="Pendente",_xlfn.XLOOKUP(relatorio[[#This Row],[Número]],Relatório_CTE!A:A,Relatório_CTE!H:H,"Sem CTE")," ")</f>
        <v xml:space="preserve"> </v>
      </c>
      <c r="T63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3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32" spans="1:21" x14ac:dyDescent="0.25">
      <c r="A632" t="s">
        <v>11</v>
      </c>
      <c r="B632" t="s">
        <v>12</v>
      </c>
      <c r="C632" t="s">
        <v>13</v>
      </c>
      <c r="D632">
        <v>496780</v>
      </c>
      <c r="E632" s="1">
        <v>45904</v>
      </c>
      <c r="F632">
        <v>638.72</v>
      </c>
      <c r="G632" s="4" t="s">
        <v>165</v>
      </c>
      <c r="H632" t="s">
        <v>166</v>
      </c>
      <c r="I632" t="s">
        <v>167</v>
      </c>
      <c r="J632" s="1">
        <v>46833</v>
      </c>
      <c r="K632">
        <v>4</v>
      </c>
      <c r="L632" t="str">
        <f>_xlfn.XLOOKUP(relatorio[[#This Row],[Nome PJ Emitente]],De_Para!A:A,De_Para!C:C)</f>
        <v>3M</v>
      </c>
      <c r="M632" s="5" cm="1">
        <f t="array" aca="1" ref="M632" ca="1">IF(LEFT(G632&amp;"",1)="0",
IFERROR(
VALUE(MID(G632&amp;"",_xlfn.AGGREGATE(15,6,ROW(INDIRECT("1:"&amp;LEN(G632&amp;"")))/(MID(G632&amp;"",ROW(INDIRECT("1:"&amp;LEN(G632&amp;""))),1)&lt;&gt;"0"),1),999)),
MID(G632&amp;"",_xlfn.AGGREGATE(15,6,ROW(INDIRECT("1:"&amp;LEN(G632&amp;"")))/(MID(G632&amp;"",ROW(INDIRECT("1:"&amp;LEN(G632&amp;""))),1)&lt;&gt;"0"),1),999)
),
IFERROR(VALUE(G632),G632))</f>
        <v>707387807795</v>
      </c>
      <c r="N632" t="str">
        <f>TEXT(relatorio[[#This Row],[Data Emissão]],"mmm")</f>
        <v>set</v>
      </c>
      <c r="O632">
        <f>_xlfn.XLOOKUP(relatorio[[#This Row],[Número]],relatorio_Entrada_NF!A:A,relatorio_Entrada_NF!A:A,"Pendente")</f>
        <v>496780</v>
      </c>
      <c r="P632" t="str">
        <f>_xlfn.XLOOKUP(relatorio[[#This Row],[Nome PJ Emitente]],Material!A:A,Material!B:B,"Medicamento")</f>
        <v>Material</v>
      </c>
      <c r="Q632">
        <f>IF(relatorio[[#This Row],[Natureza]]="Medicamento",_xlfn.XLOOKUP(relatorio[[#This Row],[EAN]],CadastroProd!U:U,CadastroProd!A:A," "),_xlfn.XLOOKUP(relatorio[[#This Row],['[Item'] Código]],CadastroProd!X:X,CadastroProd!A:A," "))</f>
        <v>3550</v>
      </c>
      <c r="R632" t="str">
        <f>IF(O632="Pendente",_xlfn.XLOOKUP(relatorio[[#This Row],[Número]],Relatório_CTE!A:A,Relatório_CTE!B:B,"Sem CTE")," ")</f>
        <v xml:space="preserve"> </v>
      </c>
      <c r="S632" s="1" t="str">
        <f>IF(relatorio[[#This Row],[NFs Entrada - Winthor]]="Pendente",_xlfn.XLOOKUP(relatorio[[#This Row],[Número]],Relatório_CTE!A:A,Relatório_CTE!H:H,"Sem CTE")," ")</f>
        <v xml:space="preserve"> </v>
      </c>
      <c r="T63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3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33" spans="1:21" x14ac:dyDescent="0.25">
      <c r="A633" t="s">
        <v>11</v>
      </c>
      <c r="B633" t="s">
        <v>12</v>
      </c>
      <c r="C633" t="s">
        <v>13</v>
      </c>
      <c r="D633">
        <v>497300</v>
      </c>
      <c r="E633" s="1">
        <v>45904</v>
      </c>
      <c r="F633">
        <v>8696.52</v>
      </c>
      <c r="G633" s="4" t="s">
        <v>125</v>
      </c>
      <c r="H633" t="s">
        <v>126</v>
      </c>
      <c r="I633" t="s">
        <v>127</v>
      </c>
      <c r="J633" s="1">
        <v>46944</v>
      </c>
      <c r="K633">
        <v>252</v>
      </c>
      <c r="L633" t="str">
        <f>_xlfn.XLOOKUP(relatorio[[#This Row],[Nome PJ Emitente]],De_Para!A:A,De_Para!C:C)</f>
        <v>3M</v>
      </c>
      <c r="M633" s="5" cm="1">
        <f t="array" aca="1" ref="M633" ca="1">IF(LEFT(G633&amp;"",1)="0",
IFERROR(
VALUE(MID(G633&amp;"",_xlfn.AGGREGATE(15,6,ROW(INDIRECT("1:"&amp;LEN(G633&amp;"")))/(MID(G633&amp;"",ROW(INDIRECT("1:"&amp;LEN(G633&amp;""))),1)&lt;&gt;"0"),1),999)),
MID(G633&amp;"",_xlfn.AGGREGATE(15,6,ROW(INDIRECT("1:"&amp;LEN(G633&amp;"")))/(MID(G633&amp;"",ROW(INDIRECT("1:"&amp;LEN(G633&amp;""))),1)&lt;&gt;"0"),1),999)
),
IFERROR(VALUE(G633),G633))</f>
        <v>7891040075546</v>
      </c>
      <c r="N633" t="str">
        <f>TEXT(relatorio[[#This Row],[Data Emissão]],"mmm")</f>
        <v>set</v>
      </c>
      <c r="O633">
        <f>_xlfn.XLOOKUP(relatorio[[#This Row],[Número]],relatorio_Entrada_NF!A:A,relatorio_Entrada_NF!A:A,"Pendente")</f>
        <v>497300</v>
      </c>
      <c r="P633" t="str">
        <f>_xlfn.XLOOKUP(relatorio[[#This Row],[Nome PJ Emitente]],Material!A:A,Material!B:B,"Medicamento")</f>
        <v>Material</v>
      </c>
      <c r="Q633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633" t="str">
        <f>IF(O633="Pendente",_xlfn.XLOOKUP(relatorio[[#This Row],[Número]],Relatório_CTE!A:A,Relatório_CTE!B:B,"Sem CTE")," ")</f>
        <v xml:space="preserve"> </v>
      </c>
      <c r="S633" s="1" t="str">
        <f>IF(relatorio[[#This Row],[NFs Entrada - Winthor]]="Pendente",_xlfn.XLOOKUP(relatorio[[#This Row],[Número]],Relatório_CTE!A:A,Relatório_CTE!H:H,"Sem CTE")," ")</f>
        <v xml:space="preserve"> </v>
      </c>
      <c r="T63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3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34" spans="1:21" x14ac:dyDescent="0.25">
      <c r="A634" t="s">
        <v>11</v>
      </c>
      <c r="B634" t="s">
        <v>12</v>
      </c>
      <c r="C634" t="s">
        <v>13</v>
      </c>
      <c r="D634">
        <v>497301</v>
      </c>
      <c r="E634" s="1">
        <v>45904</v>
      </c>
      <c r="F634">
        <v>2496.48</v>
      </c>
      <c r="G634" s="4" t="s">
        <v>125</v>
      </c>
      <c r="H634" t="s">
        <v>126</v>
      </c>
      <c r="I634" t="s">
        <v>127</v>
      </c>
      <c r="J634" s="1">
        <v>46944</v>
      </c>
      <c r="K634">
        <v>48</v>
      </c>
      <c r="L634" t="str">
        <f>_xlfn.XLOOKUP(relatorio[[#This Row],[Nome PJ Emitente]],De_Para!A:A,De_Para!C:C)</f>
        <v>3M</v>
      </c>
      <c r="M634" s="5" cm="1">
        <f t="array" aca="1" ref="M634" ca="1">IF(LEFT(G634&amp;"",1)="0",
IFERROR(
VALUE(MID(G634&amp;"",_xlfn.AGGREGATE(15,6,ROW(INDIRECT("1:"&amp;LEN(G634&amp;"")))/(MID(G634&amp;"",ROW(INDIRECT("1:"&amp;LEN(G634&amp;""))),1)&lt;&gt;"0"),1),999)),
MID(G634&amp;"",_xlfn.AGGREGATE(15,6,ROW(INDIRECT("1:"&amp;LEN(G634&amp;"")))/(MID(G634&amp;"",ROW(INDIRECT("1:"&amp;LEN(G634&amp;""))),1)&lt;&gt;"0"),1),999)
),
IFERROR(VALUE(G634),G634))</f>
        <v>7891040075546</v>
      </c>
      <c r="N634" t="str">
        <f>TEXT(relatorio[[#This Row],[Data Emissão]],"mmm")</f>
        <v>set</v>
      </c>
      <c r="O634">
        <f>_xlfn.XLOOKUP(relatorio[[#This Row],[Número]],relatorio_Entrada_NF!A:A,relatorio_Entrada_NF!A:A,"Pendente")</f>
        <v>497301</v>
      </c>
      <c r="P634" t="str">
        <f>_xlfn.XLOOKUP(relatorio[[#This Row],[Nome PJ Emitente]],Material!A:A,Material!B:B,"Medicamento")</f>
        <v>Material</v>
      </c>
      <c r="Q634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634" t="str">
        <f>IF(O634="Pendente",_xlfn.XLOOKUP(relatorio[[#This Row],[Número]],Relatório_CTE!A:A,Relatório_CTE!B:B,"Sem CTE")," ")</f>
        <v xml:space="preserve"> </v>
      </c>
      <c r="S634" s="1" t="str">
        <f>IF(relatorio[[#This Row],[NFs Entrada - Winthor]]="Pendente",_xlfn.XLOOKUP(relatorio[[#This Row],[Número]],Relatório_CTE!A:A,Relatório_CTE!H:H,"Sem CTE")," ")</f>
        <v xml:space="preserve"> </v>
      </c>
      <c r="T63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3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35" spans="1:21" x14ac:dyDescent="0.25">
      <c r="A635" t="s">
        <v>11</v>
      </c>
      <c r="B635" t="s">
        <v>12</v>
      </c>
      <c r="C635" t="s">
        <v>13</v>
      </c>
      <c r="D635">
        <v>497302</v>
      </c>
      <c r="E635" s="1">
        <v>45904</v>
      </c>
      <c r="F635">
        <v>3120.6</v>
      </c>
      <c r="G635" s="4" t="s">
        <v>125</v>
      </c>
      <c r="H635" t="s">
        <v>126</v>
      </c>
      <c r="I635" t="s">
        <v>127</v>
      </c>
      <c r="J635" s="1">
        <v>46944</v>
      </c>
      <c r="K635">
        <v>60</v>
      </c>
      <c r="L635" t="str">
        <f>_xlfn.XLOOKUP(relatorio[[#This Row],[Nome PJ Emitente]],De_Para!A:A,De_Para!C:C)</f>
        <v>3M</v>
      </c>
      <c r="M635" s="5" cm="1">
        <f t="array" aca="1" ref="M635" ca="1">IF(LEFT(G635&amp;"",1)="0",
IFERROR(
VALUE(MID(G635&amp;"",_xlfn.AGGREGATE(15,6,ROW(INDIRECT("1:"&amp;LEN(G635&amp;"")))/(MID(G635&amp;"",ROW(INDIRECT("1:"&amp;LEN(G635&amp;""))),1)&lt;&gt;"0"),1),999)),
MID(G635&amp;"",_xlfn.AGGREGATE(15,6,ROW(INDIRECT("1:"&amp;LEN(G635&amp;"")))/(MID(G635&amp;"",ROW(INDIRECT("1:"&amp;LEN(G635&amp;""))),1)&lt;&gt;"0"),1),999)
),
IFERROR(VALUE(G635),G635))</f>
        <v>7891040075546</v>
      </c>
      <c r="N635" t="str">
        <f>TEXT(relatorio[[#This Row],[Data Emissão]],"mmm")</f>
        <v>set</v>
      </c>
      <c r="O635">
        <f>_xlfn.XLOOKUP(relatorio[[#This Row],[Número]],relatorio_Entrada_NF!A:A,relatorio_Entrada_NF!A:A,"Pendente")</f>
        <v>497302</v>
      </c>
      <c r="P635" t="str">
        <f>_xlfn.XLOOKUP(relatorio[[#This Row],[Nome PJ Emitente]],Material!A:A,Material!B:B,"Medicamento")</f>
        <v>Material</v>
      </c>
      <c r="Q635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635" t="str">
        <f>IF(O635="Pendente",_xlfn.XLOOKUP(relatorio[[#This Row],[Número]],Relatório_CTE!A:A,Relatório_CTE!B:B,"Sem CTE")," ")</f>
        <v xml:space="preserve"> </v>
      </c>
      <c r="S635" s="1" t="str">
        <f>IF(relatorio[[#This Row],[NFs Entrada - Winthor]]="Pendente",_xlfn.XLOOKUP(relatorio[[#This Row],[Número]],Relatório_CTE!A:A,Relatório_CTE!H:H,"Sem CTE")," ")</f>
        <v xml:space="preserve"> </v>
      </c>
      <c r="T63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3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36" spans="1:21" x14ac:dyDescent="0.25">
      <c r="A636" t="s">
        <v>11</v>
      </c>
      <c r="B636" t="s">
        <v>12</v>
      </c>
      <c r="C636" t="s">
        <v>13</v>
      </c>
      <c r="D636">
        <v>497303</v>
      </c>
      <c r="E636" s="1">
        <v>45904</v>
      </c>
      <c r="F636">
        <v>5559.6</v>
      </c>
      <c r="G636" s="4" t="s">
        <v>125</v>
      </c>
      <c r="H636" t="s">
        <v>126</v>
      </c>
      <c r="I636" t="s">
        <v>127</v>
      </c>
      <c r="J636" s="1">
        <v>46944</v>
      </c>
      <c r="K636">
        <v>120</v>
      </c>
      <c r="L636" t="str">
        <f>_xlfn.XLOOKUP(relatorio[[#This Row],[Nome PJ Emitente]],De_Para!A:A,De_Para!C:C)</f>
        <v>3M</v>
      </c>
      <c r="M636" s="5" cm="1">
        <f t="array" aca="1" ref="M636" ca="1">IF(LEFT(G636&amp;"",1)="0",
IFERROR(
VALUE(MID(G636&amp;"",_xlfn.AGGREGATE(15,6,ROW(INDIRECT("1:"&amp;LEN(G636&amp;"")))/(MID(G636&amp;"",ROW(INDIRECT("1:"&amp;LEN(G636&amp;""))),1)&lt;&gt;"0"),1),999)),
MID(G636&amp;"",_xlfn.AGGREGATE(15,6,ROW(INDIRECT("1:"&amp;LEN(G636&amp;"")))/(MID(G636&amp;"",ROW(INDIRECT("1:"&amp;LEN(G636&amp;""))),1)&lt;&gt;"0"),1),999)
),
IFERROR(VALUE(G636),G636))</f>
        <v>7891040075546</v>
      </c>
      <c r="N636" t="str">
        <f>TEXT(relatorio[[#This Row],[Data Emissão]],"mmm")</f>
        <v>set</v>
      </c>
      <c r="O636">
        <f>_xlfn.XLOOKUP(relatorio[[#This Row],[Número]],relatorio_Entrada_NF!A:A,relatorio_Entrada_NF!A:A,"Pendente")</f>
        <v>497303</v>
      </c>
      <c r="P636" t="str">
        <f>_xlfn.XLOOKUP(relatorio[[#This Row],[Nome PJ Emitente]],Material!A:A,Material!B:B,"Medicamento")</f>
        <v>Material</v>
      </c>
      <c r="Q636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636" t="str">
        <f>IF(O636="Pendente",_xlfn.XLOOKUP(relatorio[[#This Row],[Número]],Relatório_CTE!A:A,Relatório_CTE!B:B,"Sem CTE")," ")</f>
        <v xml:space="preserve"> </v>
      </c>
      <c r="S636" s="1" t="str">
        <f>IF(relatorio[[#This Row],[NFs Entrada - Winthor]]="Pendente",_xlfn.XLOOKUP(relatorio[[#This Row],[Número]],Relatório_CTE!A:A,Relatório_CTE!H:H,"Sem CTE")," ")</f>
        <v xml:space="preserve"> </v>
      </c>
      <c r="T63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3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37" spans="1:21" x14ac:dyDescent="0.25">
      <c r="A637" t="s">
        <v>17</v>
      </c>
      <c r="B637" t="s">
        <v>12</v>
      </c>
      <c r="C637" t="s">
        <v>36</v>
      </c>
      <c r="D637">
        <v>499625</v>
      </c>
      <c r="E637" s="1">
        <v>45904</v>
      </c>
      <c r="F637">
        <v>116217.37</v>
      </c>
      <c r="G637" s="4" t="s">
        <v>69</v>
      </c>
      <c r="H637" t="s">
        <v>70</v>
      </c>
      <c r="I637" t="s">
        <v>71</v>
      </c>
      <c r="J637" s="1">
        <v>46843</v>
      </c>
      <c r="K637">
        <v>714</v>
      </c>
      <c r="L637" t="str">
        <f>_xlfn.XLOOKUP(relatorio[[#This Row],[Nome PJ Emitente]],De_Para!A:A,De_Para!C:C)</f>
        <v>Novartis</v>
      </c>
      <c r="M637" s="5" cm="1">
        <f t="array" aca="1" ref="M637" ca="1">IF(LEFT(G637&amp;"",1)="0",
IFERROR(
VALUE(MID(G637&amp;"",_xlfn.AGGREGATE(15,6,ROW(INDIRECT("1:"&amp;LEN(G637&amp;"")))/(MID(G637&amp;"",ROW(INDIRECT("1:"&amp;LEN(G637&amp;""))),1)&lt;&gt;"0"),1),999)),
MID(G637&amp;"",_xlfn.AGGREGATE(15,6,ROW(INDIRECT("1:"&amp;LEN(G637&amp;"")))/(MID(G637&amp;"",ROW(INDIRECT("1:"&amp;LEN(G637&amp;""))),1)&lt;&gt;"0"),1),999)
),
IFERROR(VALUE(G637),G637))</f>
        <v>7896261020269</v>
      </c>
      <c r="N637" t="str">
        <f>TEXT(relatorio[[#This Row],[Data Emissão]],"mmm")</f>
        <v>set</v>
      </c>
      <c r="O637">
        <f>_xlfn.XLOOKUP(relatorio[[#This Row],[Número]],relatorio_Entrada_NF!A:A,relatorio_Entrada_NF!A:A,"Pendente")</f>
        <v>499625</v>
      </c>
      <c r="P637" t="str">
        <f>_xlfn.XLOOKUP(relatorio[[#This Row],[Nome PJ Emitente]],Material!A:A,Material!B:B,"Medicamento")</f>
        <v>Medicamento</v>
      </c>
      <c r="Q637">
        <f ca="1">IF(relatorio[[#This Row],[Natureza]]="Medicamento",_xlfn.XLOOKUP(relatorio[[#This Row],[EAN]],CadastroProd!U:U,CadastroProd!A:A," "),_xlfn.XLOOKUP(relatorio[[#This Row],['[Item'] Código]],CadastroProd!X:X,CadastroProd!A:A," "))</f>
        <v>1211</v>
      </c>
      <c r="R637" t="str">
        <f>IF(O637="Pendente",_xlfn.XLOOKUP(relatorio[[#This Row],[Número]],Relatório_CTE!A:A,Relatório_CTE!B:B,"Sem CTE")," ")</f>
        <v xml:space="preserve"> </v>
      </c>
      <c r="S637" s="1" t="str">
        <f>IF(relatorio[[#This Row],[NFs Entrada - Winthor]]="Pendente",_xlfn.XLOOKUP(relatorio[[#This Row],[Número]],Relatório_CTE!A:A,Relatório_CTE!H:H,"Sem CTE")," ")</f>
        <v xml:space="preserve"> </v>
      </c>
      <c r="T63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3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38" spans="1:21" x14ac:dyDescent="0.25">
      <c r="A638" t="s">
        <v>17</v>
      </c>
      <c r="B638" t="s">
        <v>12</v>
      </c>
      <c r="C638" t="s">
        <v>36</v>
      </c>
      <c r="D638">
        <v>499625</v>
      </c>
      <c r="E638" s="1">
        <v>45904</v>
      </c>
      <c r="F638">
        <v>116217.37</v>
      </c>
      <c r="G638" s="4" t="s">
        <v>72</v>
      </c>
      <c r="H638" t="s">
        <v>73</v>
      </c>
      <c r="I638" t="s">
        <v>74</v>
      </c>
      <c r="J638" s="1">
        <v>46843</v>
      </c>
      <c r="K638">
        <v>313</v>
      </c>
      <c r="L638" t="str">
        <f>_xlfn.XLOOKUP(relatorio[[#This Row],[Nome PJ Emitente]],De_Para!A:A,De_Para!C:C)</f>
        <v>Novartis</v>
      </c>
      <c r="M638" s="5" cm="1">
        <f t="array" aca="1" ref="M638" ca="1">IF(LEFT(G638&amp;"",1)="0",
IFERROR(
VALUE(MID(G638&amp;"",_xlfn.AGGREGATE(15,6,ROW(INDIRECT("1:"&amp;LEN(G638&amp;"")))/(MID(G638&amp;"",ROW(INDIRECT("1:"&amp;LEN(G638&amp;""))),1)&lt;&gt;"0"),1),999)),
MID(G638&amp;"",_xlfn.AGGREGATE(15,6,ROW(INDIRECT("1:"&amp;LEN(G638&amp;"")))/(MID(G638&amp;"",ROW(INDIRECT("1:"&amp;LEN(G638&amp;""))),1)&lt;&gt;"0"),1),999)
),
IFERROR(VALUE(G638),G638))</f>
        <v>7896261020313</v>
      </c>
      <c r="N638" t="str">
        <f>TEXT(relatorio[[#This Row],[Data Emissão]],"mmm")</f>
        <v>set</v>
      </c>
      <c r="O638">
        <f>_xlfn.XLOOKUP(relatorio[[#This Row],[Número]],relatorio_Entrada_NF!A:A,relatorio_Entrada_NF!A:A,"Pendente")</f>
        <v>499625</v>
      </c>
      <c r="P638" t="str">
        <f>_xlfn.XLOOKUP(relatorio[[#This Row],[Nome PJ Emitente]],Material!A:A,Material!B:B,"Medicamento")</f>
        <v>Medicamento</v>
      </c>
      <c r="Q638">
        <f ca="1">IF(relatorio[[#This Row],[Natureza]]="Medicamento",_xlfn.XLOOKUP(relatorio[[#This Row],[EAN]],CadastroProd!U:U,CadastroProd!A:A," "),_xlfn.XLOOKUP(relatorio[[#This Row],['[Item'] Código]],CadastroProd!X:X,CadastroProd!A:A," "))</f>
        <v>1215</v>
      </c>
      <c r="R638" t="str">
        <f>IF(O638="Pendente",_xlfn.XLOOKUP(relatorio[[#This Row],[Número]],Relatório_CTE!A:A,Relatório_CTE!B:B,"Sem CTE")," ")</f>
        <v xml:space="preserve"> </v>
      </c>
      <c r="S638" s="1" t="str">
        <f>IF(relatorio[[#This Row],[NFs Entrada - Winthor]]="Pendente",_xlfn.XLOOKUP(relatorio[[#This Row],[Número]],Relatório_CTE!A:A,Relatório_CTE!H:H,"Sem CTE")," ")</f>
        <v xml:space="preserve"> </v>
      </c>
      <c r="T63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3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39" spans="1:21" x14ac:dyDescent="0.25">
      <c r="A639" t="s">
        <v>17</v>
      </c>
      <c r="B639" t="s">
        <v>46</v>
      </c>
      <c r="C639" t="s">
        <v>36</v>
      </c>
      <c r="D639">
        <v>499605</v>
      </c>
      <c r="E639" s="1">
        <v>45904</v>
      </c>
      <c r="F639">
        <v>27552.91</v>
      </c>
      <c r="G639" s="4" t="s">
        <v>746</v>
      </c>
      <c r="H639" t="s">
        <v>747</v>
      </c>
      <c r="I639" t="s">
        <v>748</v>
      </c>
      <c r="J639" s="1">
        <v>46660</v>
      </c>
      <c r="K639">
        <v>14</v>
      </c>
      <c r="L639" t="str">
        <f>_xlfn.XLOOKUP(relatorio[[#This Row],[Nome PJ Emitente]],De_Para!A:A,De_Para!C:C)</f>
        <v>Novartis</v>
      </c>
      <c r="M639" s="5" cm="1">
        <f t="array" aca="1" ref="M639" ca="1">IF(LEFT(G639&amp;"",1)="0",
IFERROR(
VALUE(MID(G639&amp;"",_xlfn.AGGREGATE(15,6,ROW(INDIRECT("1:"&amp;LEN(G639&amp;"")))/(MID(G639&amp;"",ROW(INDIRECT("1:"&amp;LEN(G639&amp;""))),1)&lt;&gt;"0"),1),999)),
MID(G639&amp;"",_xlfn.AGGREGATE(15,6,ROW(INDIRECT("1:"&amp;LEN(G639&amp;"")))/(MID(G639&amp;"",ROW(INDIRECT("1:"&amp;LEN(G639&amp;""))),1)&lt;&gt;"0"),1),999)
),
IFERROR(VALUE(G639),G639))</f>
        <v>7896261020771</v>
      </c>
      <c r="N639" t="str">
        <f>TEXT(relatorio[[#This Row],[Data Emissão]],"mmm")</f>
        <v>set</v>
      </c>
      <c r="O639">
        <f>_xlfn.XLOOKUP(relatorio[[#This Row],[Número]],relatorio_Entrada_NF!A:A,relatorio_Entrada_NF!A:A,"Pendente")</f>
        <v>499605</v>
      </c>
      <c r="P639" t="str">
        <f>_xlfn.XLOOKUP(relatorio[[#This Row],[Nome PJ Emitente]],Material!A:A,Material!B:B,"Medicamento")</f>
        <v>Medicamento</v>
      </c>
      <c r="Q639">
        <f ca="1">IF(relatorio[[#This Row],[Natureza]]="Medicamento",_xlfn.XLOOKUP(relatorio[[#This Row],[EAN]],CadastroProd!U:U,CadastroProd!A:A," "),_xlfn.XLOOKUP(relatorio[[#This Row],['[Item'] Código]],CadastroProd!X:X,CadastroProd!A:A," "))</f>
        <v>1428</v>
      </c>
      <c r="R639" t="str">
        <f>IF(O639="Pendente",_xlfn.XLOOKUP(relatorio[[#This Row],[Número]],Relatório_CTE!A:A,Relatório_CTE!B:B,"Sem CTE")," ")</f>
        <v xml:space="preserve"> </v>
      </c>
      <c r="S639" s="1" t="str">
        <f>IF(relatorio[[#This Row],[NFs Entrada - Winthor]]="Pendente",_xlfn.XLOOKUP(relatorio[[#This Row],[Número]],Relatório_CTE!A:A,Relatório_CTE!H:H,"Sem CTE")," ")</f>
        <v xml:space="preserve"> </v>
      </c>
      <c r="T63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3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40" spans="1:21" x14ac:dyDescent="0.25">
      <c r="A640" t="s">
        <v>17</v>
      </c>
      <c r="B640" t="s">
        <v>97</v>
      </c>
      <c r="C640" t="s">
        <v>36</v>
      </c>
      <c r="D640">
        <v>499525</v>
      </c>
      <c r="E640" s="1">
        <v>45904</v>
      </c>
      <c r="F640">
        <v>28786.87</v>
      </c>
      <c r="G640" s="4" t="s">
        <v>746</v>
      </c>
      <c r="H640" t="s">
        <v>747</v>
      </c>
      <c r="I640" t="s">
        <v>748</v>
      </c>
      <c r="J640" s="1">
        <v>46660</v>
      </c>
      <c r="K640">
        <v>14</v>
      </c>
      <c r="L640" t="str">
        <f>_xlfn.XLOOKUP(relatorio[[#This Row],[Nome PJ Emitente]],De_Para!A:A,De_Para!C:C)</f>
        <v>Novartis</v>
      </c>
      <c r="M640" s="5" cm="1">
        <f t="array" aca="1" ref="M640" ca="1">IF(LEFT(G640&amp;"",1)="0",
IFERROR(
VALUE(MID(G640&amp;"",_xlfn.AGGREGATE(15,6,ROW(INDIRECT("1:"&amp;LEN(G640&amp;"")))/(MID(G640&amp;"",ROW(INDIRECT("1:"&amp;LEN(G640&amp;""))),1)&lt;&gt;"0"),1),999)),
MID(G640&amp;"",_xlfn.AGGREGATE(15,6,ROW(INDIRECT("1:"&amp;LEN(G640&amp;"")))/(MID(G640&amp;"",ROW(INDIRECT("1:"&amp;LEN(G640&amp;""))),1)&lt;&gt;"0"),1),999)
),
IFERROR(VALUE(G640),G640))</f>
        <v>7896261020771</v>
      </c>
      <c r="N640" t="str">
        <f>TEXT(relatorio[[#This Row],[Data Emissão]],"mmm")</f>
        <v>set</v>
      </c>
      <c r="O640">
        <f>_xlfn.XLOOKUP(relatorio[[#This Row],[Número]],relatorio_Entrada_NF!A:A,relatorio_Entrada_NF!A:A,"Pendente")</f>
        <v>499525</v>
      </c>
      <c r="P640" t="str">
        <f>_xlfn.XLOOKUP(relatorio[[#This Row],[Nome PJ Emitente]],Material!A:A,Material!B:B,"Medicamento")</f>
        <v>Medicamento</v>
      </c>
      <c r="Q640">
        <f ca="1">IF(relatorio[[#This Row],[Natureza]]="Medicamento",_xlfn.XLOOKUP(relatorio[[#This Row],[EAN]],CadastroProd!U:U,CadastroProd!A:A," "),_xlfn.XLOOKUP(relatorio[[#This Row],['[Item'] Código]],CadastroProd!X:X,CadastroProd!A:A," "))</f>
        <v>1428</v>
      </c>
      <c r="R640" t="str">
        <f>IF(O640="Pendente",_xlfn.XLOOKUP(relatorio[[#This Row],[Número]],Relatório_CTE!A:A,Relatório_CTE!B:B,"Sem CTE")," ")</f>
        <v xml:space="preserve"> </v>
      </c>
      <c r="S640" s="1" t="str">
        <f>IF(relatorio[[#This Row],[NFs Entrada - Winthor]]="Pendente",_xlfn.XLOOKUP(relatorio[[#This Row],[Número]],Relatório_CTE!A:A,Relatório_CTE!H:H,"Sem CTE")," ")</f>
        <v xml:space="preserve"> </v>
      </c>
      <c r="T64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4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41" spans="1:21" x14ac:dyDescent="0.25">
      <c r="A641" t="s">
        <v>17</v>
      </c>
      <c r="B641" t="s">
        <v>97</v>
      </c>
      <c r="C641" t="s">
        <v>36</v>
      </c>
      <c r="D641">
        <v>499526</v>
      </c>
      <c r="E641" s="1">
        <v>45904</v>
      </c>
      <c r="F641">
        <v>69910.960000000006</v>
      </c>
      <c r="G641" s="4" t="s">
        <v>746</v>
      </c>
      <c r="H641" t="s">
        <v>747</v>
      </c>
      <c r="I641" t="s">
        <v>748</v>
      </c>
      <c r="J641" s="1">
        <v>46660</v>
      </c>
      <c r="K641">
        <v>34</v>
      </c>
      <c r="L641" t="str">
        <f>_xlfn.XLOOKUP(relatorio[[#This Row],[Nome PJ Emitente]],De_Para!A:A,De_Para!C:C)</f>
        <v>Novartis</v>
      </c>
      <c r="M641" s="5" cm="1">
        <f t="array" aca="1" ref="M641" ca="1">IF(LEFT(G641&amp;"",1)="0",
IFERROR(
VALUE(MID(G641&amp;"",_xlfn.AGGREGATE(15,6,ROW(INDIRECT("1:"&amp;LEN(G641&amp;"")))/(MID(G641&amp;"",ROW(INDIRECT("1:"&amp;LEN(G641&amp;""))),1)&lt;&gt;"0"),1),999)),
MID(G641&amp;"",_xlfn.AGGREGATE(15,6,ROW(INDIRECT("1:"&amp;LEN(G641&amp;"")))/(MID(G641&amp;"",ROW(INDIRECT("1:"&amp;LEN(G641&amp;""))),1)&lt;&gt;"0"),1),999)
),
IFERROR(VALUE(G641),G641))</f>
        <v>7896261020771</v>
      </c>
      <c r="N641" t="str">
        <f>TEXT(relatorio[[#This Row],[Data Emissão]],"mmm")</f>
        <v>set</v>
      </c>
      <c r="O641">
        <f>_xlfn.XLOOKUP(relatorio[[#This Row],[Número]],relatorio_Entrada_NF!A:A,relatorio_Entrada_NF!A:A,"Pendente")</f>
        <v>499526</v>
      </c>
      <c r="P641" t="str">
        <f>_xlfn.XLOOKUP(relatorio[[#This Row],[Nome PJ Emitente]],Material!A:A,Material!B:B,"Medicamento")</f>
        <v>Medicamento</v>
      </c>
      <c r="Q641">
        <f ca="1">IF(relatorio[[#This Row],[Natureza]]="Medicamento",_xlfn.XLOOKUP(relatorio[[#This Row],[EAN]],CadastroProd!U:U,CadastroProd!A:A," "),_xlfn.XLOOKUP(relatorio[[#This Row],['[Item'] Código]],CadastroProd!X:X,CadastroProd!A:A," "))</f>
        <v>1428</v>
      </c>
      <c r="R641" t="str">
        <f>IF(O641="Pendente",_xlfn.XLOOKUP(relatorio[[#This Row],[Número]],Relatório_CTE!A:A,Relatório_CTE!B:B,"Sem CTE")," ")</f>
        <v xml:space="preserve"> </v>
      </c>
      <c r="S641" s="1" t="str">
        <f>IF(relatorio[[#This Row],[NFs Entrada - Winthor]]="Pendente",_xlfn.XLOOKUP(relatorio[[#This Row],[Número]],Relatório_CTE!A:A,Relatório_CTE!H:H,"Sem CTE")," ")</f>
        <v xml:space="preserve"> </v>
      </c>
      <c r="T64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4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42" spans="1:21" x14ac:dyDescent="0.25">
      <c r="A642" t="s">
        <v>17</v>
      </c>
      <c r="B642" t="s">
        <v>18</v>
      </c>
      <c r="C642" t="s">
        <v>62</v>
      </c>
      <c r="D642">
        <v>8135</v>
      </c>
      <c r="E642" s="1">
        <v>45903</v>
      </c>
      <c r="F642">
        <v>162500</v>
      </c>
      <c r="G642" s="4" t="s">
        <v>171</v>
      </c>
      <c r="H642" t="s">
        <v>172</v>
      </c>
      <c r="I642" t="s">
        <v>749</v>
      </c>
      <c r="J642" s="1">
        <v>47057</v>
      </c>
      <c r="K642">
        <v>30</v>
      </c>
      <c r="L642" t="str">
        <f>_xlfn.XLOOKUP(relatorio[[#This Row],[Nome PJ Emitente]],De_Para!A:A,De_Para!C:C)</f>
        <v>Celltrion</v>
      </c>
      <c r="M642" s="5" cm="1">
        <f t="array" aca="1" ref="M642" ca="1">IF(LEFT(G642&amp;"",1)="0",
IFERROR(
VALUE(MID(G642&amp;"",_xlfn.AGGREGATE(15,6,ROW(INDIRECT("1:"&amp;LEN(G642&amp;"")))/(MID(G642&amp;"",ROW(INDIRECT("1:"&amp;LEN(G642&amp;""))),1)&lt;&gt;"0"),1),999)),
MID(G642&amp;"",_xlfn.AGGREGATE(15,6,ROW(INDIRECT("1:"&amp;LEN(G642&amp;"")))/(MID(G642&amp;"",ROW(INDIRECT("1:"&amp;LEN(G642&amp;""))),1)&lt;&gt;"0"),1),999)
),
IFERROR(VALUE(G642),G642))</f>
        <v>7898576550080</v>
      </c>
      <c r="N642" t="str">
        <f>TEXT(relatorio[[#This Row],[Data Emissão]],"mmm")</f>
        <v>set</v>
      </c>
      <c r="O642">
        <f>_xlfn.XLOOKUP(relatorio[[#This Row],[Número]],relatorio_Entrada_NF!A:A,relatorio_Entrada_NF!A:A,"Pendente")</f>
        <v>8135</v>
      </c>
      <c r="P642" t="str">
        <f>_xlfn.XLOOKUP(relatorio[[#This Row],[Nome PJ Emitente]],Material!A:A,Material!B:B,"Medicamento")</f>
        <v>Medicamento</v>
      </c>
      <c r="Q642">
        <f ca="1">IF(relatorio[[#This Row],[Natureza]]="Medicamento",_xlfn.XLOOKUP(relatorio[[#This Row],[EAN]],CadastroProd!U:U,CadastroProd!A:A," "),_xlfn.XLOOKUP(relatorio[[#This Row],['[Item'] Código]],CadastroProd!X:X,CadastroProd!A:A," "))</f>
        <v>1579</v>
      </c>
      <c r="R642" t="str">
        <f>IF(O642="Pendente",_xlfn.XLOOKUP(relatorio[[#This Row],[Número]],Relatório_CTE!A:A,Relatório_CTE!B:B,"Sem CTE")," ")</f>
        <v xml:space="preserve"> </v>
      </c>
      <c r="S642" s="1" t="str">
        <f>IF(relatorio[[#This Row],[NFs Entrada - Winthor]]="Pendente",_xlfn.XLOOKUP(relatorio[[#This Row],[Número]],Relatório_CTE!A:A,Relatório_CTE!H:H,"Sem CTE")," ")</f>
        <v xml:space="preserve"> </v>
      </c>
      <c r="T64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4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43" spans="1:21" x14ac:dyDescent="0.25">
      <c r="A643" t="s">
        <v>17</v>
      </c>
      <c r="B643" t="s">
        <v>18</v>
      </c>
      <c r="C643" t="s">
        <v>62</v>
      </c>
      <c r="D643">
        <v>8135</v>
      </c>
      <c r="E643" s="1">
        <v>45903</v>
      </c>
      <c r="F643">
        <v>162500</v>
      </c>
      <c r="G643" s="4" t="s">
        <v>174</v>
      </c>
      <c r="H643" t="s">
        <v>175</v>
      </c>
      <c r="I643" t="s">
        <v>176</v>
      </c>
      <c r="J643" s="1">
        <v>47149</v>
      </c>
      <c r="K643">
        <v>60</v>
      </c>
      <c r="L643" t="str">
        <f>_xlfn.XLOOKUP(relatorio[[#This Row],[Nome PJ Emitente]],De_Para!A:A,De_Para!C:C)</f>
        <v>Celltrion</v>
      </c>
      <c r="M643" s="5" cm="1">
        <f t="array" aca="1" ref="M643" ca="1">IF(LEFT(G643&amp;"",1)="0",
IFERROR(
VALUE(MID(G643&amp;"",_xlfn.AGGREGATE(15,6,ROW(INDIRECT("1:"&amp;LEN(G643&amp;"")))/(MID(G643&amp;"",ROW(INDIRECT("1:"&amp;LEN(G643&amp;""))),1)&lt;&gt;"0"),1),999)),
MID(G643&amp;"",_xlfn.AGGREGATE(15,6,ROW(INDIRECT("1:"&amp;LEN(G643&amp;"")))/(MID(G643&amp;"",ROW(INDIRECT("1:"&amp;LEN(G643&amp;""))),1)&lt;&gt;"0"),1),999)
),
IFERROR(VALUE(G643),G643))</f>
        <v>7898576550103</v>
      </c>
      <c r="N643" t="str">
        <f>TEXT(relatorio[[#This Row],[Data Emissão]],"mmm")</f>
        <v>set</v>
      </c>
      <c r="O643">
        <f>_xlfn.XLOOKUP(relatorio[[#This Row],[Número]],relatorio_Entrada_NF!A:A,relatorio_Entrada_NF!A:A,"Pendente")</f>
        <v>8135</v>
      </c>
      <c r="P643" t="str">
        <f>_xlfn.XLOOKUP(relatorio[[#This Row],[Nome PJ Emitente]],Material!A:A,Material!B:B,"Medicamento")</f>
        <v>Medicamento</v>
      </c>
      <c r="Q643">
        <f ca="1">IF(relatorio[[#This Row],[Natureza]]="Medicamento",_xlfn.XLOOKUP(relatorio[[#This Row],[EAN]],CadastroProd!U:U,CadastroProd!A:A," "),_xlfn.XLOOKUP(relatorio[[#This Row],['[Item'] Código]],CadastroProd!X:X,CadastroProd!A:A," "))</f>
        <v>1580</v>
      </c>
      <c r="R643" t="str">
        <f>IF(O643="Pendente",_xlfn.XLOOKUP(relatorio[[#This Row],[Número]],Relatório_CTE!A:A,Relatório_CTE!B:B,"Sem CTE")," ")</f>
        <v xml:space="preserve"> </v>
      </c>
      <c r="S643" s="1" t="str">
        <f>IF(relatorio[[#This Row],[NFs Entrada - Winthor]]="Pendente",_xlfn.XLOOKUP(relatorio[[#This Row],[Número]],Relatório_CTE!A:A,Relatório_CTE!H:H,"Sem CTE")," ")</f>
        <v xml:space="preserve"> </v>
      </c>
      <c r="T64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4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44" spans="1:21" x14ac:dyDescent="0.25">
      <c r="A644" t="s">
        <v>17</v>
      </c>
      <c r="B644" t="s">
        <v>18</v>
      </c>
      <c r="C644" t="s">
        <v>62</v>
      </c>
      <c r="D644">
        <v>8135</v>
      </c>
      <c r="E644" s="1">
        <v>45903</v>
      </c>
      <c r="F644">
        <v>162500</v>
      </c>
      <c r="G644" s="4" t="s">
        <v>63</v>
      </c>
      <c r="H644" t="s">
        <v>64</v>
      </c>
      <c r="I644" t="s">
        <v>297</v>
      </c>
      <c r="J644" s="1">
        <v>47573</v>
      </c>
      <c r="K644">
        <v>20</v>
      </c>
      <c r="L644" t="str">
        <f>_xlfn.XLOOKUP(relatorio[[#This Row],[Nome PJ Emitente]],De_Para!A:A,De_Para!C:C)</f>
        <v>Celltrion</v>
      </c>
      <c r="M644" s="5" cm="1">
        <f t="array" aca="1" ref="M644" ca="1">IF(LEFT(G644&amp;"",1)="0",
IFERROR(
VALUE(MID(G644&amp;"",_xlfn.AGGREGATE(15,6,ROW(INDIRECT("1:"&amp;LEN(G644&amp;"")))/(MID(G644&amp;"",ROW(INDIRECT("1:"&amp;LEN(G644&amp;""))),1)&lt;&gt;"0"),1),999)),
MID(G644&amp;"",_xlfn.AGGREGATE(15,6,ROW(INDIRECT("1:"&amp;LEN(G644&amp;"")))/(MID(G644&amp;"",ROW(INDIRECT("1:"&amp;LEN(G644&amp;""))),1)&lt;&gt;"0"),1),999)
),
IFERROR(VALUE(G644),G644))</f>
        <v>7898576550028</v>
      </c>
      <c r="N644" t="str">
        <f>TEXT(relatorio[[#This Row],[Data Emissão]],"mmm")</f>
        <v>set</v>
      </c>
      <c r="O644">
        <f>_xlfn.XLOOKUP(relatorio[[#This Row],[Número]],relatorio_Entrada_NF!A:A,relatorio_Entrada_NF!A:A,"Pendente")</f>
        <v>8135</v>
      </c>
      <c r="P644" t="str">
        <f>_xlfn.XLOOKUP(relatorio[[#This Row],[Nome PJ Emitente]],Material!A:A,Material!B:B,"Medicamento")</f>
        <v>Medicamento</v>
      </c>
      <c r="Q644">
        <f ca="1">IF(relatorio[[#This Row],[Natureza]]="Medicamento",_xlfn.XLOOKUP(relatorio[[#This Row],[EAN]],CadastroProd!U:U,CadastroProd!A:A," "),_xlfn.XLOOKUP(relatorio[[#This Row],['[Item'] Código]],CadastroProd!X:X,CadastroProd!A:A," "))</f>
        <v>2415</v>
      </c>
      <c r="R644" t="str">
        <f>IF(O644="Pendente",_xlfn.XLOOKUP(relatorio[[#This Row],[Número]],Relatório_CTE!A:A,Relatório_CTE!B:B,"Sem CTE")," ")</f>
        <v xml:space="preserve"> </v>
      </c>
      <c r="S644" s="1" t="str">
        <f>IF(relatorio[[#This Row],[NFs Entrada - Winthor]]="Pendente",_xlfn.XLOOKUP(relatorio[[#This Row],[Número]],Relatório_CTE!A:A,Relatório_CTE!H:H,"Sem CTE")," ")</f>
        <v xml:space="preserve"> </v>
      </c>
      <c r="T64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4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45" spans="1:21" x14ac:dyDescent="0.25">
      <c r="A645" t="s">
        <v>17</v>
      </c>
      <c r="B645" t="s">
        <v>18</v>
      </c>
      <c r="C645" t="s">
        <v>62</v>
      </c>
      <c r="D645">
        <v>8135</v>
      </c>
      <c r="E645" s="1">
        <v>45903</v>
      </c>
      <c r="F645">
        <v>162500</v>
      </c>
      <c r="G645" s="4" t="s">
        <v>66</v>
      </c>
      <c r="H645" t="s">
        <v>67</v>
      </c>
      <c r="I645" t="s">
        <v>750</v>
      </c>
      <c r="J645" s="1">
        <v>46477</v>
      </c>
      <c r="K645">
        <v>10</v>
      </c>
      <c r="L645" t="str">
        <f>_xlfn.XLOOKUP(relatorio[[#This Row],[Nome PJ Emitente]],De_Para!A:A,De_Para!C:C)</f>
        <v>Celltrion</v>
      </c>
      <c r="M645" s="5" cm="1">
        <f t="array" aca="1" ref="M645" ca="1">IF(LEFT(G645&amp;"",1)="0",
IFERROR(
VALUE(MID(G645&amp;"",_xlfn.AGGREGATE(15,6,ROW(INDIRECT("1:"&amp;LEN(G645&amp;"")))/(MID(G645&amp;"",ROW(INDIRECT("1:"&amp;LEN(G645&amp;""))),1)&lt;&gt;"0"),1),999)),
MID(G645&amp;"",_xlfn.AGGREGATE(15,6,ROW(INDIRECT("1:"&amp;LEN(G645&amp;"")))/(MID(G645&amp;"",ROW(INDIRECT("1:"&amp;LEN(G645&amp;""))),1)&lt;&gt;"0"),1),999)
),
IFERROR(VALUE(G645),G645))</f>
        <v>7898576550332</v>
      </c>
      <c r="N645" t="str">
        <f>TEXT(relatorio[[#This Row],[Data Emissão]],"mmm")</f>
        <v>set</v>
      </c>
      <c r="O645">
        <f>_xlfn.XLOOKUP(relatorio[[#This Row],[Número]],relatorio_Entrada_NF!A:A,relatorio_Entrada_NF!A:A,"Pendente")</f>
        <v>8135</v>
      </c>
      <c r="P645" t="str">
        <f>_xlfn.XLOOKUP(relatorio[[#This Row],[Nome PJ Emitente]],Material!A:A,Material!B:B,"Medicamento")</f>
        <v>Medicamento</v>
      </c>
      <c r="Q645">
        <f ca="1">IF(relatorio[[#This Row],[Natureza]]="Medicamento",_xlfn.XLOOKUP(relatorio[[#This Row],[EAN]],CadastroProd!U:U,CadastroProd!A:A," "),_xlfn.XLOOKUP(relatorio[[#This Row],['[Item'] Código]],CadastroProd!X:X,CadastroProd!A:A," "))</f>
        <v>3280</v>
      </c>
      <c r="R645" t="str">
        <f>IF(O645="Pendente",_xlfn.XLOOKUP(relatorio[[#This Row],[Número]],Relatório_CTE!A:A,Relatório_CTE!B:B,"Sem CTE")," ")</f>
        <v xml:space="preserve"> </v>
      </c>
      <c r="S645" s="1" t="str">
        <f>IF(relatorio[[#This Row],[NFs Entrada - Winthor]]="Pendente",_xlfn.XLOOKUP(relatorio[[#This Row],[Número]],Relatório_CTE!A:A,Relatório_CTE!H:H,"Sem CTE")," ")</f>
        <v xml:space="preserve"> </v>
      </c>
      <c r="T64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4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46" spans="1:21" x14ac:dyDescent="0.25">
      <c r="A646" t="s">
        <v>17</v>
      </c>
      <c r="B646" t="s">
        <v>18</v>
      </c>
      <c r="C646" t="s">
        <v>62</v>
      </c>
      <c r="D646">
        <v>8135</v>
      </c>
      <c r="E646" s="1">
        <v>45903</v>
      </c>
      <c r="F646">
        <v>162500</v>
      </c>
      <c r="G646" s="4" t="s">
        <v>311</v>
      </c>
      <c r="H646" t="s">
        <v>312</v>
      </c>
      <c r="I646" t="s">
        <v>751</v>
      </c>
      <c r="J646" s="1">
        <v>47057</v>
      </c>
      <c r="K646">
        <v>30</v>
      </c>
      <c r="L646" t="str">
        <f>_xlfn.XLOOKUP(relatorio[[#This Row],[Nome PJ Emitente]],De_Para!A:A,De_Para!C:C)</f>
        <v>Celltrion</v>
      </c>
      <c r="M646" s="5" cm="1">
        <f t="array" aca="1" ref="M646" ca="1">IF(LEFT(G646&amp;"",1)="0",
IFERROR(
VALUE(MID(G646&amp;"",_xlfn.AGGREGATE(15,6,ROW(INDIRECT("1:"&amp;LEN(G646&amp;"")))/(MID(G646&amp;"",ROW(INDIRECT("1:"&amp;LEN(G646&amp;""))),1)&lt;&gt;"0"),1),999)),
MID(G646&amp;"",_xlfn.AGGREGATE(15,6,ROW(INDIRECT("1:"&amp;LEN(G646&amp;"")))/(MID(G646&amp;"",ROW(INDIRECT("1:"&amp;LEN(G646&amp;""))),1)&lt;&gt;"0"),1),999)
),
IFERROR(VALUE(G646),G646))</f>
        <v>7898576550356</v>
      </c>
      <c r="N646" t="str">
        <f>TEXT(relatorio[[#This Row],[Data Emissão]],"mmm")</f>
        <v>set</v>
      </c>
      <c r="O646">
        <f>_xlfn.XLOOKUP(relatorio[[#This Row],[Número]],relatorio_Entrada_NF!A:A,relatorio_Entrada_NF!A:A,"Pendente")</f>
        <v>8135</v>
      </c>
      <c r="P646" t="str">
        <f>_xlfn.XLOOKUP(relatorio[[#This Row],[Nome PJ Emitente]],Material!A:A,Material!B:B,"Medicamento")</f>
        <v>Medicamento</v>
      </c>
      <c r="Q646">
        <f ca="1">IF(relatorio[[#This Row],[Natureza]]="Medicamento",_xlfn.XLOOKUP(relatorio[[#This Row],[EAN]],CadastroProd!U:U,CadastroProd!A:A," "),_xlfn.XLOOKUP(relatorio[[#This Row],['[Item'] Código]],CadastroProd!X:X,CadastroProd!A:A," "))</f>
        <v>3301</v>
      </c>
      <c r="R646" t="str">
        <f>IF(O646="Pendente",_xlfn.XLOOKUP(relatorio[[#This Row],[Número]],Relatório_CTE!A:A,Relatório_CTE!B:B,"Sem CTE")," ")</f>
        <v xml:space="preserve"> </v>
      </c>
      <c r="S646" s="1" t="str">
        <f>IF(relatorio[[#This Row],[NFs Entrada - Winthor]]="Pendente",_xlfn.XLOOKUP(relatorio[[#This Row],[Número]],Relatório_CTE!A:A,Relatório_CTE!H:H,"Sem CTE")," ")</f>
        <v xml:space="preserve"> </v>
      </c>
      <c r="T64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4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47" spans="1:21" x14ac:dyDescent="0.25">
      <c r="A647" t="s">
        <v>17</v>
      </c>
      <c r="B647" t="s">
        <v>18</v>
      </c>
      <c r="C647" t="s">
        <v>62</v>
      </c>
      <c r="D647">
        <v>8135</v>
      </c>
      <c r="E647" s="1">
        <v>45903</v>
      </c>
      <c r="F647">
        <v>162500</v>
      </c>
      <c r="G647" s="4" t="s">
        <v>643</v>
      </c>
      <c r="H647" t="s">
        <v>644</v>
      </c>
      <c r="I647" t="s">
        <v>645</v>
      </c>
      <c r="J647" s="1">
        <v>47057</v>
      </c>
      <c r="K647">
        <v>20</v>
      </c>
      <c r="L647" t="str">
        <f>_xlfn.XLOOKUP(relatorio[[#This Row],[Nome PJ Emitente]],De_Para!A:A,De_Para!C:C)</f>
        <v>Celltrion</v>
      </c>
      <c r="M647" s="5" cm="1">
        <f t="array" aca="1" ref="M647" ca="1">IF(LEFT(G647&amp;"",1)="0",
IFERROR(
VALUE(MID(G647&amp;"",_xlfn.AGGREGATE(15,6,ROW(INDIRECT("1:"&amp;LEN(G647&amp;"")))/(MID(G647&amp;"",ROW(INDIRECT("1:"&amp;LEN(G647&amp;""))),1)&lt;&gt;"0"),1),999)),
MID(G647&amp;"",_xlfn.AGGREGATE(15,6,ROW(INDIRECT("1:"&amp;LEN(G647&amp;"")))/(MID(G647&amp;"",ROW(INDIRECT("1:"&amp;LEN(G647&amp;""))),1)&lt;&gt;"0"),1),999)
),
IFERROR(VALUE(G647),G647))</f>
        <v>7898576550363</v>
      </c>
      <c r="N647" t="str">
        <f>TEXT(relatorio[[#This Row],[Data Emissão]],"mmm")</f>
        <v>set</v>
      </c>
      <c r="O647">
        <f>_xlfn.XLOOKUP(relatorio[[#This Row],[Número]],relatorio_Entrada_NF!A:A,relatorio_Entrada_NF!A:A,"Pendente")</f>
        <v>8135</v>
      </c>
      <c r="P647" t="str">
        <f>_xlfn.XLOOKUP(relatorio[[#This Row],[Nome PJ Emitente]],Material!A:A,Material!B:B,"Medicamento")</f>
        <v>Medicamento</v>
      </c>
      <c r="Q647">
        <f ca="1">IF(relatorio[[#This Row],[Natureza]]="Medicamento",_xlfn.XLOOKUP(relatorio[[#This Row],[EAN]],CadastroProd!U:U,CadastroProd!A:A," "),_xlfn.XLOOKUP(relatorio[[#This Row],['[Item'] Código]],CadastroProd!X:X,CadastroProd!A:A," "))</f>
        <v>3300</v>
      </c>
      <c r="R647" t="str">
        <f>IF(O647="Pendente",_xlfn.XLOOKUP(relatorio[[#This Row],[Número]],Relatório_CTE!A:A,Relatório_CTE!B:B,"Sem CTE")," ")</f>
        <v xml:space="preserve"> </v>
      </c>
      <c r="S647" s="1" t="str">
        <f>IF(relatorio[[#This Row],[NFs Entrada - Winthor]]="Pendente",_xlfn.XLOOKUP(relatorio[[#This Row],[Número]],Relatório_CTE!A:A,Relatório_CTE!H:H,"Sem CTE")," ")</f>
        <v xml:space="preserve"> </v>
      </c>
      <c r="T64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4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48" spans="1:21" x14ac:dyDescent="0.25">
      <c r="A648" t="s">
        <v>17</v>
      </c>
      <c r="B648" t="s">
        <v>18</v>
      </c>
      <c r="C648" t="s">
        <v>62</v>
      </c>
      <c r="D648">
        <v>8135</v>
      </c>
      <c r="E648" s="1">
        <v>45903</v>
      </c>
      <c r="F648">
        <v>162500</v>
      </c>
      <c r="G648" s="4" t="s">
        <v>168</v>
      </c>
      <c r="H648" t="s">
        <v>169</v>
      </c>
      <c r="I648" t="s">
        <v>170</v>
      </c>
      <c r="J648" s="1">
        <v>47907</v>
      </c>
      <c r="K648">
        <v>20</v>
      </c>
      <c r="L648" t="str">
        <f>_xlfn.XLOOKUP(relatorio[[#This Row],[Nome PJ Emitente]],De_Para!A:A,De_Para!C:C)</f>
        <v>Celltrion</v>
      </c>
      <c r="M648" s="5" cm="1">
        <f t="array" aca="1" ref="M648" ca="1">IF(LEFT(G648&amp;"",1)="0",
IFERROR(
VALUE(MID(G648&amp;"",_xlfn.AGGREGATE(15,6,ROW(INDIRECT("1:"&amp;LEN(G648&amp;"")))/(MID(G648&amp;"",ROW(INDIRECT("1:"&amp;LEN(G648&amp;""))),1)&lt;&gt;"0"),1),999)),
MID(G648&amp;"",_xlfn.AGGREGATE(15,6,ROW(INDIRECT("1:"&amp;LEN(G648&amp;"")))/(MID(G648&amp;"",ROW(INDIRECT("1:"&amp;LEN(G648&amp;""))),1)&lt;&gt;"0"),1),999)
),
IFERROR(VALUE(G648),G648))</f>
        <v>7898576550035</v>
      </c>
      <c r="N648" t="str">
        <f>TEXT(relatorio[[#This Row],[Data Emissão]],"mmm")</f>
        <v>set</v>
      </c>
      <c r="O648">
        <f>_xlfn.XLOOKUP(relatorio[[#This Row],[Número]],relatorio_Entrada_NF!A:A,relatorio_Entrada_NF!A:A,"Pendente")</f>
        <v>8135</v>
      </c>
      <c r="P648" t="str">
        <f>_xlfn.XLOOKUP(relatorio[[#This Row],[Nome PJ Emitente]],Material!A:A,Material!B:B,"Medicamento")</f>
        <v>Medicamento</v>
      </c>
      <c r="Q648">
        <f ca="1">IF(relatorio[[#This Row],[Natureza]]="Medicamento",_xlfn.XLOOKUP(relatorio[[#This Row],[EAN]],CadastroProd!U:U,CadastroProd!A:A," "),_xlfn.XLOOKUP(relatorio[[#This Row],['[Item'] Código]],CadastroProd!X:X,CadastroProd!A:A," "))</f>
        <v>2421</v>
      </c>
      <c r="R648" t="str">
        <f>IF(O648="Pendente",_xlfn.XLOOKUP(relatorio[[#This Row],[Número]],Relatório_CTE!A:A,Relatório_CTE!B:B,"Sem CTE")," ")</f>
        <v xml:space="preserve"> </v>
      </c>
      <c r="S648" s="1" t="str">
        <f>IF(relatorio[[#This Row],[NFs Entrada - Winthor]]="Pendente",_xlfn.XLOOKUP(relatorio[[#This Row],[Número]],Relatório_CTE!A:A,Relatório_CTE!H:H,"Sem CTE")," ")</f>
        <v xml:space="preserve"> </v>
      </c>
      <c r="T64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4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49" spans="1:21" x14ac:dyDescent="0.25">
      <c r="A649" t="s">
        <v>11</v>
      </c>
      <c r="B649" t="s">
        <v>18</v>
      </c>
      <c r="C649" t="s">
        <v>51</v>
      </c>
      <c r="D649">
        <v>493296</v>
      </c>
      <c r="E649" s="1">
        <v>45903</v>
      </c>
      <c r="F649">
        <v>13340.68</v>
      </c>
      <c r="G649" s="4" t="s">
        <v>234</v>
      </c>
      <c r="H649" t="s">
        <v>235</v>
      </c>
      <c r="I649" t="s">
        <v>236</v>
      </c>
      <c r="J649" s="1">
        <v>46280</v>
      </c>
      <c r="K649">
        <v>10</v>
      </c>
      <c r="L649" t="str">
        <f>_xlfn.XLOOKUP(relatorio[[#This Row],[Nome PJ Emitente]],De_Para!A:A,De_Para!C:C)</f>
        <v>Adium</v>
      </c>
      <c r="M649" s="5" cm="1">
        <f t="array" aca="1" ref="M649" ca="1">IF(LEFT(G649&amp;"",1)="0",
IFERROR(
VALUE(MID(G649&amp;"",_xlfn.AGGREGATE(15,6,ROW(INDIRECT("1:"&amp;LEN(G649&amp;"")))/(MID(G649&amp;"",ROW(INDIRECT("1:"&amp;LEN(G649&amp;""))),1)&lt;&gt;"0"),1),999)),
MID(G649&amp;"",_xlfn.AGGREGATE(15,6,ROW(INDIRECT("1:"&amp;LEN(G649&amp;"")))/(MID(G649&amp;"",ROW(INDIRECT("1:"&amp;LEN(G649&amp;""))),1)&lt;&gt;"0"),1),999)
),
IFERROR(VALUE(G649),G649))</f>
        <v>7892953000717</v>
      </c>
      <c r="N649" t="str">
        <f>TEXT(relatorio[[#This Row],[Data Emissão]],"mmm")</f>
        <v>set</v>
      </c>
      <c r="O649">
        <f>_xlfn.XLOOKUP(relatorio[[#This Row],[Número]],relatorio_Entrada_NF!A:A,relatorio_Entrada_NF!A:A,"Pendente")</f>
        <v>493296</v>
      </c>
      <c r="P649" t="str">
        <f>_xlfn.XLOOKUP(relatorio[[#This Row],[Nome PJ Emitente]],Material!A:A,Material!B:B,"Medicamento")</f>
        <v>Medicamento</v>
      </c>
      <c r="Q649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649" t="str">
        <f>IF(O649="Pendente",_xlfn.XLOOKUP(relatorio[[#This Row],[Número]],Relatório_CTE!A:A,Relatório_CTE!B:B,"Sem CTE")," ")</f>
        <v xml:space="preserve"> </v>
      </c>
      <c r="S649" s="1" t="str">
        <f>IF(relatorio[[#This Row],[NFs Entrada - Winthor]]="Pendente",_xlfn.XLOOKUP(relatorio[[#This Row],[Número]],Relatório_CTE!A:A,Relatório_CTE!H:H,"Sem CTE")," ")</f>
        <v xml:space="preserve"> </v>
      </c>
      <c r="T64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4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50" spans="1:21" x14ac:dyDescent="0.25">
      <c r="A650" t="s">
        <v>11</v>
      </c>
      <c r="B650" t="s">
        <v>18</v>
      </c>
      <c r="C650" t="s">
        <v>51</v>
      </c>
      <c r="D650">
        <v>493297</v>
      </c>
      <c r="E650" s="1">
        <v>45903</v>
      </c>
      <c r="F650">
        <v>3312.21</v>
      </c>
      <c r="G650" s="4" t="s">
        <v>234</v>
      </c>
      <c r="H650" t="s">
        <v>235</v>
      </c>
      <c r="I650" t="s">
        <v>236</v>
      </c>
      <c r="J650" s="1">
        <v>46280</v>
      </c>
      <c r="K650">
        <v>2</v>
      </c>
      <c r="L650" t="str">
        <f>_xlfn.XLOOKUP(relatorio[[#This Row],[Nome PJ Emitente]],De_Para!A:A,De_Para!C:C)</f>
        <v>Adium</v>
      </c>
      <c r="M650" s="5" cm="1">
        <f t="array" aca="1" ref="M650" ca="1">IF(LEFT(G650&amp;"",1)="0",
IFERROR(
VALUE(MID(G650&amp;"",_xlfn.AGGREGATE(15,6,ROW(INDIRECT("1:"&amp;LEN(G650&amp;"")))/(MID(G650&amp;"",ROW(INDIRECT("1:"&amp;LEN(G650&amp;""))),1)&lt;&gt;"0"),1),999)),
MID(G650&amp;"",_xlfn.AGGREGATE(15,6,ROW(INDIRECT("1:"&amp;LEN(G650&amp;"")))/(MID(G650&amp;"",ROW(INDIRECT("1:"&amp;LEN(G650&amp;""))),1)&lt;&gt;"0"),1),999)
),
IFERROR(VALUE(G650),G650))</f>
        <v>7892953000717</v>
      </c>
      <c r="N650" t="str">
        <f>TEXT(relatorio[[#This Row],[Data Emissão]],"mmm")</f>
        <v>set</v>
      </c>
      <c r="O650">
        <f>_xlfn.XLOOKUP(relatorio[[#This Row],[Número]],relatorio_Entrada_NF!A:A,relatorio_Entrada_NF!A:A,"Pendente")</f>
        <v>493297</v>
      </c>
      <c r="P650" t="str">
        <f>_xlfn.XLOOKUP(relatorio[[#This Row],[Nome PJ Emitente]],Material!A:A,Material!B:B,"Medicamento")</f>
        <v>Medicamento</v>
      </c>
      <c r="Q650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650" t="str">
        <f>IF(O650="Pendente",_xlfn.XLOOKUP(relatorio[[#This Row],[Número]],Relatório_CTE!A:A,Relatório_CTE!B:B,"Sem CTE")," ")</f>
        <v xml:space="preserve"> </v>
      </c>
      <c r="S650" s="1" t="str">
        <f>IF(relatorio[[#This Row],[NFs Entrada - Winthor]]="Pendente",_xlfn.XLOOKUP(relatorio[[#This Row],[Número]],Relatório_CTE!A:A,Relatório_CTE!H:H,"Sem CTE")," ")</f>
        <v xml:space="preserve"> </v>
      </c>
      <c r="T65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5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51" spans="1:21" x14ac:dyDescent="0.25">
      <c r="A651" t="s">
        <v>11</v>
      </c>
      <c r="B651" t="s">
        <v>18</v>
      </c>
      <c r="C651" t="s">
        <v>51</v>
      </c>
      <c r="D651">
        <v>493298</v>
      </c>
      <c r="E651" s="1">
        <v>45903</v>
      </c>
      <c r="F651">
        <v>22073.66</v>
      </c>
      <c r="G651" s="4" t="s">
        <v>234</v>
      </c>
      <c r="H651" t="s">
        <v>235</v>
      </c>
      <c r="I651" t="s">
        <v>236</v>
      </c>
      <c r="J651" s="1">
        <v>46280</v>
      </c>
      <c r="K651">
        <v>60</v>
      </c>
      <c r="L651" t="str">
        <f>_xlfn.XLOOKUP(relatorio[[#This Row],[Nome PJ Emitente]],De_Para!A:A,De_Para!C:C)</f>
        <v>Adium</v>
      </c>
      <c r="M651" s="5" cm="1">
        <f t="array" aca="1" ref="M651" ca="1">IF(LEFT(G651&amp;"",1)="0",
IFERROR(
VALUE(MID(G651&amp;"",_xlfn.AGGREGATE(15,6,ROW(INDIRECT("1:"&amp;LEN(G651&amp;"")))/(MID(G651&amp;"",ROW(INDIRECT("1:"&amp;LEN(G651&amp;""))),1)&lt;&gt;"0"),1),999)),
MID(G651&amp;"",_xlfn.AGGREGATE(15,6,ROW(INDIRECT("1:"&amp;LEN(G651&amp;"")))/(MID(G651&amp;"",ROW(INDIRECT("1:"&amp;LEN(G651&amp;""))),1)&lt;&gt;"0"),1),999)
),
IFERROR(VALUE(G651),G651))</f>
        <v>7892953000717</v>
      </c>
      <c r="N651" t="str">
        <f>TEXT(relatorio[[#This Row],[Data Emissão]],"mmm")</f>
        <v>set</v>
      </c>
      <c r="O651">
        <f>_xlfn.XLOOKUP(relatorio[[#This Row],[Número]],relatorio_Entrada_NF!A:A,relatorio_Entrada_NF!A:A,"Pendente")</f>
        <v>493298</v>
      </c>
      <c r="P651" t="str">
        <f>_xlfn.XLOOKUP(relatorio[[#This Row],[Nome PJ Emitente]],Material!A:A,Material!B:B,"Medicamento")</f>
        <v>Medicamento</v>
      </c>
      <c r="Q651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651" t="str">
        <f>IF(O651="Pendente",_xlfn.XLOOKUP(relatorio[[#This Row],[Número]],Relatório_CTE!A:A,Relatório_CTE!B:B,"Sem CTE")," ")</f>
        <v xml:space="preserve"> </v>
      </c>
      <c r="S651" s="1" t="str">
        <f>IF(relatorio[[#This Row],[NFs Entrada - Winthor]]="Pendente",_xlfn.XLOOKUP(relatorio[[#This Row],[Número]],Relatório_CTE!A:A,Relatório_CTE!H:H,"Sem CTE")," ")</f>
        <v xml:space="preserve"> </v>
      </c>
      <c r="T65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5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52" spans="1:21" x14ac:dyDescent="0.25">
      <c r="A652" t="s">
        <v>11</v>
      </c>
      <c r="B652" t="s">
        <v>18</v>
      </c>
      <c r="C652" t="s">
        <v>51</v>
      </c>
      <c r="D652">
        <v>493299</v>
      </c>
      <c r="E652" s="1">
        <v>45903</v>
      </c>
      <c r="F652">
        <v>8093.67</v>
      </c>
      <c r="G652" s="4" t="s">
        <v>234</v>
      </c>
      <c r="H652" t="s">
        <v>235</v>
      </c>
      <c r="I652" t="s">
        <v>236</v>
      </c>
      <c r="J652" s="1">
        <v>46280</v>
      </c>
      <c r="K652">
        <v>22</v>
      </c>
      <c r="L652" t="str">
        <f>_xlfn.XLOOKUP(relatorio[[#This Row],[Nome PJ Emitente]],De_Para!A:A,De_Para!C:C)</f>
        <v>Adium</v>
      </c>
      <c r="M652" s="5" cm="1">
        <f t="array" aca="1" ref="M652" ca="1">IF(LEFT(G652&amp;"",1)="0",
IFERROR(
VALUE(MID(G652&amp;"",_xlfn.AGGREGATE(15,6,ROW(INDIRECT("1:"&amp;LEN(G652&amp;"")))/(MID(G652&amp;"",ROW(INDIRECT("1:"&amp;LEN(G652&amp;""))),1)&lt;&gt;"0"),1),999)),
MID(G652&amp;"",_xlfn.AGGREGATE(15,6,ROW(INDIRECT("1:"&amp;LEN(G652&amp;"")))/(MID(G652&amp;"",ROW(INDIRECT("1:"&amp;LEN(G652&amp;""))),1)&lt;&gt;"0"),1),999)
),
IFERROR(VALUE(G652),G652))</f>
        <v>7892953000717</v>
      </c>
      <c r="N652" t="str">
        <f>TEXT(relatorio[[#This Row],[Data Emissão]],"mmm")</f>
        <v>set</v>
      </c>
      <c r="O652">
        <f>_xlfn.XLOOKUP(relatorio[[#This Row],[Número]],relatorio_Entrada_NF!A:A,relatorio_Entrada_NF!A:A,"Pendente")</f>
        <v>493299</v>
      </c>
      <c r="P652" t="str">
        <f>_xlfn.XLOOKUP(relatorio[[#This Row],[Nome PJ Emitente]],Material!A:A,Material!B:B,"Medicamento")</f>
        <v>Medicamento</v>
      </c>
      <c r="Q652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652" t="str">
        <f>IF(O652="Pendente",_xlfn.XLOOKUP(relatorio[[#This Row],[Número]],Relatório_CTE!A:A,Relatório_CTE!B:B,"Sem CTE")," ")</f>
        <v xml:space="preserve"> </v>
      </c>
      <c r="S652" s="1" t="str">
        <f>IF(relatorio[[#This Row],[NFs Entrada - Winthor]]="Pendente",_xlfn.XLOOKUP(relatorio[[#This Row],[Número]],Relatório_CTE!A:A,Relatório_CTE!H:H,"Sem CTE")," ")</f>
        <v xml:space="preserve"> </v>
      </c>
      <c r="T65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5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53" spans="1:21" x14ac:dyDescent="0.25">
      <c r="A653" t="s">
        <v>11</v>
      </c>
      <c r="B653" t="s">
        <v>18</v>
      </c>
      <c r="C653" t="s">
        <v>51</v>
      </c>
      <c r="D653">
        <v>493300</v>
      </c>
      <c r="E653" s="1">
        <v>45903</v>
      </c>
      <c r="F653">
        <v>23461.78</v>
      </c>
      <c r="G653" s="4" t="s">
        <v>234</v>
      </c>
      <c r="H653" t="s">
        <v>235</v>
      </c>
      <c r="I653" t="s">
        <v>236</v>
      </c>
      <c r="J653" s="1">
        <v>46280</v>
      </c>
      <c r="K653">
        <v>14</v>
      </c>
      <c r="L653" t="str">
        <f>_xlfn.XLOOKUP(relatorio[[#This Row],[Nome PJ Emitente]],De_Para!A:A,De_Para!C:C)</f>
        <v>Adium</v>
      </c>
      <c r="M653" s="5" cm="1">
        <f t="array" aca="1" ref="M653" ca="1">IF(LEFT(G653&amp;"",1)="0",
IFERROR(
VALUE(MID(G653&amp;"",_xlfn.AGGREGATE(15,6,ROW(INDIRECT("1:"&amp;LEN(G653&amp;"")))/(MID(G653&amp;"",ROW(INDIRECT("1:"&amp;LEN(G653&amp;""))),1)&lt;&gt;"0"),1),999)),
MID(G653&amp;"",_xlfn.AGGREGATE(15,6,ROW(INDIRECT("1:"&amp;LEN(G653&amp;"")))/(MID(G653&amp;"",ROW(INDIRECT("1:"&amp;LEN(G653&amp;""))),1)&lt;&gt;"0"),1),999)
),
IFERROR(VALUE(G653),G653))</f>
        <v>7892953000717</v>
      </c>
      <c r="N653" t="str">
        <f>TEXT(relatorio[[#This Row],[Data Emissão]],"mmm")</f>
        <v>set</v>
      </c>
      <c r="O653">
        <f>_xlfn.XLOOKUP(relatorio[[#This Row],[Número]],relatorio_Entrada_NF!A:A,relatorio_Entrada_NF!A:A,"Pendente")</f>
        <v>493300</v>
      </c>
      <c r="P653" t="str">
        <f>_xlfn.XLOOKUP(relatorio[[#This Row],[Nome PJ Emitente]],Material!A:A,Material!B:B,"Medicamento")</f>
        <v>Medicamento</v>
      </c>
      <c r="Q653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653" t="str">
        <f>IF(O653="Pendente",_xlfn.XLOOKUP(relatorio[[#This Row],[Número]],Relatório_CTE!A:A,Relatório_CTE!B:B,"Sem CTE")," ")</f>
        <v xml:space="preserve"> </v>
      </c>
      <c r="S653" s="1" t="str">
        <f>IF(relatorio[[#This Row],[NFs Entrada - Winthor]]="Pendente",_xlfn.XLOOKUP(relatorio[[#This Row],[Número]],Relatório_CTE!A:A,Relatório_CTE!H:H,"Sem CTE")," ")</f>
        <v xml:space="preserve"> </v>
      </c>
      <c r="T65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5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54" spans="1:21" x14ac:dyDescent="0.25">
      <c r="A654" t="s">
        <v>11</v>
      </c>
      <c r="B654" t="s">
        <v>18</v>
      </c>
      <c r="C654" t="s">
        <v>51</v>
      </c>
      <c r="D654">
        <v>493301</v>
      </c>
      <c r="E654" s="1">
        <v>45903</v>
      </c>
      <c r="F654">
        <v>1905.31</v>
      </c>
      <c r="G654" s="4" t="s">
        <v>234</v>
      </c>
      <c r="H654" t="s">
        <v>235</v>
      </c>
      <c r="I654" t="s">
        <v>236</v>
      </c>
      <c r="J654" s="1">
        <v>46280</v>
      </c>
      <c r="K654">
        <v>1</v>
      </c>
      <c r="L654" t="str">
        <f>_xlfn.XLOOKUP(relatorio[[#This Row],[Nome PJ Emitente]],De_Para!A:A,De_Para!C:C)</f>
        <v>Adium</v>
      </c>
      <c r="M654" s="5" cm="1">
        <f t="array" aca="1" ref="M654" ca="1">IF(LEFT(G654&amp;"",1)="0",
IFERROR(
VALUE(MID(G654&amp;"",_xlfn.AGGREGATE(15,6,ROW(INDIRECT("1:"&amp;LEN(G654&amp;"")))/(MID(G654&amp;"",ROW(INDIRECT("1:"&amp;LEN(G654&amp;""))),1)&lt;&gt;"0"),1),999)),
MID(G654&amp;"",_xlfn.AGGREGATE(15,6,ROW(INDIRECT("1:"&amp;LEN(G654&amp;"")))/(MID(G654&amp;"",ROW(INDIRECT("1:"&amp;LEN(G654&amp;""))),1)&lt;&gt;"0"),1),999)
),
IFERROR(VALUE(G654),G654))</f>
        <v>7892953000717</v>
      </c>
      <c r="N654" t="str">
        <f>TEXT(relatorio[[#This Row],[Data Emissão]],"mmm")</f>
        <v>set</v>
      </c>
      <c r="O654">
        <f>_xlfn.XLOOKUP(relatorio[[#This Row],[Número]],relatorio_Entrada_NF!A:A,relatorio_Entrada_NF!A:A,"Pendente")</f>
        <v>493301</v>
      </c>
      <c r="P654" t="str">
        <f>_xlfn.XLOOKUP(relatorio[[#This Row],[Nome PJ Emitente]],Material!A:A,Material!B:B,"Medicamento")</f>
        <v>Medicamento</v>
      </c>
      <c r="Q654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654" t="str">
        <f>IF(O654="Pendente",_xlfn.XLOOKUP(relatorio[[#This Row],[Número]],Relatório_CTE!A:A,Relatório_CTE!B:B,"Sem CTE")," ")</f>
        <v xml:space="preserve"> </v>
      </c>
      <c r="S654" s="1" t="str">
        <f>IF(relatorio[[#This Row],[NFs Entrada - Winthor]]="Pendente",_xlfn.XLOOKUP(relatorio[[#This Row],[Número]],Relatório_CTE!A:A,Relatório_CTE!H:H,"Sem CTE")," ")</f>
        <v xml:space="preserve"> </v>
      </c>
      <c r="T65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5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55" spans="1:21" x14ac:dyDescent="0.25">
      <c r="A655" t="s">
        <v>11</v>
      </c>
      <c r="B655" t="s">
        <v>18</v>
      </c>
      <c r="C655" t="s">
        <v>51</v>
      </c>
      <c r="D655">
        <v>493345</v>
      </c>
      <c r="E655" s="1">
        <v>45903</v>
      </c>
      <c r="F655">
        <v>735.79</v>
      </c>
      <c r="G655" s="4" t="s">
        <v>234</v>
      </c>
      <c r="H655" t="s">
        <v>235</v>
      </c>
      <c r="I655" t="s">
        <v>236</v>
      </c>
      <c r="J655" s="1">
        <v>46280</v>
      </c>
      <c r="K655">
        <v>2</v>
      </c>
      <c r="L655" t="str">
        <f>_xlfn.XLOOKUP(relatorio[[#This Row],[Nome PJ Emitente]],De_Para!A:A,De_Para!C:C)</f>
        <v>Adium</v>
      </c>
      <c r="M655" s="5" cm="1">
        <f t="array" aca="1" ref="M655" ca="1">IF(LEFT(G655&amp;"",1)="0",
IFERROR(
VALUE(MID(G655&amp;"",_xlfn.AGGREGATE(15,6,ROW(INDIRECT("1:"&amp;LEN(G655&amp;"")))/(MID(G655&amp;"",ROW(INDIRECT("1:"&amp;LEN(G655&amp;""))),1)&lt;&gt;"0"),1),999)),
MID(G655&amp;"",_xlfn.AGGREGATE(15,6,ROW(INDIRECT("1:"&amp;LEN(G655&amp;"")))/(MID(G655&amp;"",ROW(INDIRECT("1:"&amp;LEN(G655&amp;""))),1)&lt;&gt;"0"),1),999)
),
IFERROR(VALUE(G655),G655))</f>
        <v>7892953000717</v>
      </c>
      <c r="N655" t="str">
        <f>TEXT(relatorio[[#This Row],[Data Emissão]],"mmm")</f>
        <v>set</v>
      </c>
      <c r="O655">
        <f>_xlfn.XLOOKUP(relatorio[[#This Row],[Número]],relatorio_Entrada_NF!A:A,relatorio_Entrada_NF!A:A,"Pendente")</f>
        <v>493345</v>
      </c>
      <c r="P655" t="str">
        <f>_xlfn.XLOOKUP(relatorio[[#This Row],[Nome PJ Emitente]],Material!A:A,Material!B:B,"Medicamento")</f>
        <v>Medicamento</v>
      </c>
      <c r="Q655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655" t="str">
        <f>IF(O655="Pendente",_xlfn.XLOOKUP(relatorio[[#This Row],[Número]],Relatório_CTE!A:A,Relatório_CTE!B:B,"Sem CTE")," ")</f>
        <v xml:space="preserve"> </v>
      </c>
      <c r="S655" s="1" t="str">
        <f>IF(relatorio[[#This Row],[NFs Entrada - Winthor]]="Pendente",_xlfn.XLOOKUP(relatorio[[#This Row],[Número]],Relatório_CTE!A:A,Relatório_CTE!H:H,"Sem CTE")," ")</f>
        <v xml:space="preserve"> </v>
      </c>
      <c r="T65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5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56" spans="1:21" x14ac:dyDescent="0.25">
      <c r="A656" t="s">
        <v>11</v>
      </c>
      <c r="B656" t="s">
        <v>18</v>
      </c>
      <c r="C656" t="s">
        <v>51</v>
      </c>
      <c r="D656">
        <v>493346</v>
      </c>
      <c r="E656" s="1">
        <v>45903</v>
      </c>
      <c r="F656">
        <v>67207.58</v>
      </c>
      <c r="G656" s="4" t="s">
        <v>752</v>
      </c>
      <c r="H656" t="s">
        <v>753</v>
      </c>
      <c r="I656" t="s">
        <v>754</v>
      </c>
      <c r="J656" s="1">
        <v>46532</v>
      </c>
      <c r="K656">
        <v>17</v>
      </c>
      <c r="L656" t="str">
        <f>_xlfn.XLOOKUP(relatorio[[#This Row],[Nome PJ Emitente]],De_Para!A:A,De_Para!C:C)</f>
        <v>Adium</v>
      </c>
      <c r="M656" s="5" cm="1">
        <f t="array" aca="1" ref="M656" ca="1">IF(LEFT(G656&amp;"",1)="0",
IFERROR(
VALUE(MID(G656&amp;"",_xlfn.AGGREGATE(15,6,ROW(INDIRECT("1:"&amp;LEN(G656&amp;"")))/(MID(G656&amp;"",ROW(INDIRECT("1:"&amp;LEN(G656&amp;""))),1)&lt;&gt;"0"),1),999)),
MID(G656&amp;"",_xlfn.AGGREGATE(15,6,ROW(INDIRECT("1:"&amp;LEN(G656&amp;"")))/(MID(G656&amp;"",ROW(INDIRECT("1:"&amp;LEN(G656&amp;""))),1)&lt;&gt;"0"),1),999)
),
IFERROR(VALUE(G656),G656))</f>
        <v>7892953207901</v>
      </c>
      <c r="N656" t="str">
        <f>TEXT(relatorio[[#This Row],[Data Emissão]],"mmm")</f>
        <v>set</v>
      </c>
      <c r="O656">
        <f>_xlfn.XLOOKUP(relatorio[[#This Row],[Número]],relatorio_Entrada_NF!A:A,relatorio_Entrada_NF!A:A,"Pendente")</f>
        <v>493346</v>
      </c>
      <c r="P656" t="str">
        <f>_xlfn.XLOOKUP(relatorio[[#This Row],[Nome PJ Emitente]],Material!A:A,Material!B:B,"Medicamento")</f>
        <v>Medicamento</v>
      </c>
      <c r="Q656">
        <f ca="1">IF(relatorio[[#This Row],[Natureza]]="Medicamento",_xlfn.XLOOKUP(relatorio[[#This Row],[EAN]],CadastroProd!U:U,CadastroProd!A:A," "),_xlfn.XLOOKUP(relatorio[[#This Row],['[Item'] Código]],CadastroProd!X:X,CadastroProd!A:A," "))</f>
        <v>3114</v>
      </c>
      <c r="R656" t="str">
        <f>IF(O656="Pendente",_xlfn.XLOOKUP(relatorio[[#This Row],[Número]],Relatório_CTE!A:A,Relatório_CTE!B:B,"Sem CTE")," ")</f>
        <v xml:space="preserve"> </v>
      </c>
      <c r="S656" s="1" t="str">
        <f>IF(relatorio[[#This Row],[NFs Entrada - Winthor]]="Pendente",_xlfn.XLOOKUP(relatorio[[#This Row],[Número]],Relatório_CTE!A:A,Relatório_CTE!H:H,"Sem CTE")," ")</f>
        <v xml:space="preserve"> </v>
      </c>
      <c r="T65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5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57" spans="1:21" x14ac:dyDescent="0.25">
      <c r="A657" t="s">
        <v>11</v>
      </c>
      <c r="B657" t="s">
        <v>18</v>
      </c>
      <c r="C657" t="s">
        <v>51</v>
      </c>
      <c r="D657">
        <v>493349</v>
      </c>
      <c r="E657" s="1">
        <v>45903</v>
      </c>
      <c r="F657">
        <v>50041.96</v>
      </c>
      <c r="G657" s="4" t="s">
        <v>234</v>
      </c>
      <c r="H657" t="s">
        <v>235</v>
      </c>
      <c r="I657" t="s">
        <v>236</v>
      </c>
      <c r="J657" s="1">
        <v>46280</v>
      </c>
      <c r="K657">
        <v>32</v>
      </c>
      <c r="L657" t="str">
        <f>_xlfn.XLOOKUP(relatorio[[#This Row],[Nome PJ Emitente]],De_Para!A:A,De_Para!C:C)</f>
        <v>Adium</v>
      </c>
      <c r="M657" s="5" cm="1">
        <f t="array" aca="1" ref="M657" ca="1">IF(LEFT(G657&amp;"",1)="0",
IFERROR(
VALUE(MID(G657&amp;"",_xlfn.AGGREGATE(15,6,ROW(INDIRECT("1:"&amp;LEN(G657&amp;"")))/(MID(G657&amp;"",ROW(INDIRECT("1:"&amp;LEN(G657&amp;""))),1)&lt;&gt;"0"),1),999)),
MID(G657&amp;"",_xlfn.AGGREGATE(15,6,ROW(INDIRECT("1:"&amp;LEN(G657&amp;"")))/(MID(G657&amp;"",ROW(INDIRECT("1:"&amp;LEN(G657&amp;""))),1)&lt;&gt;"0"),1),999)
),
IFERROR(VALUE(G657),G657))</f>
        <v>7892953000717</v>
      </c>
      <c r="N657" t="str">
        <f>TEXT(relatorio[[#This Row],[Data Emissão]],"mmm")</f>
        <v>set</v>
      </c>
      <c r="O657">
        <f>_xlfn.XLOOKUP(relatorio[[#This Row],[Número]],relatorio_Entrada_NF!A:A,relatorio_Entrada_NF!A:A,"Pendente")</f>
        <v>493349</v>
      </c>
      <c r="P657" t="str">
        <f>_xlfn.XLOOKUP(relatorio[[#This Row],[Nome PJ Emitente]],Material!A:A,Material!B:B,"Medicamento")</f>
        <v>Medicamento</v>
      </c>
      <c r="Q657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657" t="str">
        <f>IF(O657="Pendente",_xlfn.XLOOKUP(relatorio[[#This Row],[Número]],Relatório_CTE!A:A,Relatório_CTE!B:B,"Sem CTE")," ")</f>
        <v xml:space="preserve"> </v>
      </c>
      <c r="S657" s="1" t="str">
        <f>IF(relatorio[[#This Row],[NFs Entrada - Winthor]]="Pendente",_xlfn.XLOOKUP(relatorio[[#This Row],[Número]],Relatório_CTE!A:A,Relatório_CTE!H:H,"Sem CTE")," ")</f>
        <v xml:space="preserve"> </v>
      </c>
      <c r="T65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5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58" spans="1:21" x14ac:dyDescent="0.25">
      <c r="A658" t="s">
        <v>17</v>
      </c>
      <c r="B658" t="s">
        <v>18</v>
      </c>
      <c r="C658" t="s">
        <v>755</v>
      </c>
      <c r="D658">
        <v>266759</v>
      </c>
      <c r="E658" s="1">
        <v>45903</v>
      </c>
      <c r="F658">
        <v>49500</v>
      </c>
      <c r="G658" s="4" t="s">
        <v>756</v>
      </c>
      <c r="H658" t="s">
        <v>757</v>
      </c>
      <c r="I658" t="s">
        <v>758</v>
      </c>
      <c r="J658" s="1">
        <v>46477</v>
      </c>
      <c r="K658">
        <v>150</v>
      </c>
      <c r="L658" t="str">
        <f>_xlfn.XLOOKUP(relatorio[[#This Row],[Nome PJ Emitente]],De_Para!A:A,De_Para!C:C)</f>
        <v>Sandoz</v>
      </c>
      <c r="M658" s="5" cm="1">
        <f t="array" aca="1" ref="M658" ca="1">IF(LEFT(G658&amp;"",1)="0",
IFERROR(
VALUE(MID(G658&amp;"",_xlfn.AGGREGATE(15,6,ROW(INDIRECT("1:"&amp;LEN(G658&amp;"")))/(MID(G658&amp;"",ROW(INDIRECT("1:"&amp;LEN(G658&amp;""))),1)&lt;&gt;"0"),1),999)),
MID(G658&amp;"",_xlfn.AGGREGATE(15,6,ROW(INDIRECT("1:"&amp;LEN(G658&amp;"")))/(MID(G658&amp;"",ROW(INDIRECT("1:"&amp;LEN(G658&amp;""))),1)&lt;&gt;"0"),1),999)
),
IFERROR(VALUE(G658),G658))</f>
        <v>7897595635594</v>
      </c>
      <c r="N658" t="str">
        <f>TEXT(relatorio[[#This Row],[Data Emissão]],"mmm")</f>
        <v>set</v>
      </c>
      <c r="O658">
        <f>_xlfn.XLOOKUP(relatorio[[#This Row],[Número]],relatorio_Entrada_NF!A:A,relatorio_Entrada_NF!A:A,"Pendente")</f>
        <v>266759</v>
      </c>
      <c r="P658" t="str">
        <f>_xlfn.XLOOKUP(relatorio[[#This Row],[Nome PJ Emitente]],Material!A:A,Material!B:B,"Medicamento")</f>
        <v>Medicamento</v>
      </c>
      <c r="Q658">
        <f ca="1">IF(relatorio[[#This Row],[Natureza]]="Medicamento",_xlfn.XLOOKUP(relatorio[[#This Row],[EAN]],CadastroProd!U:U,CadastroProd!A:A," "),_xlfn.XLOOKUP(relatorio[[#This Row],['[Item'] Código]],CadastroProd!X:X,CadastroProd!A:A," "))</f>
        <v>966</v>
      </c>
      <c r="R658" t="str">
        <f>IF(O658="Pendente",_xlfn.XLOOKUP(relatorio[[#This Row],[Número]],Relatório_CTE!A:A,Relatório_CTE!B:B,"Sem CTE")," ")</f>
        <v xml:space="preserve"> </v>
      </c>
      <c r="S658" s="1" t="str">
        <f>IF(relatorio[[#This Row],[NFs Entrada - Winthor]]="Pendente",_xlfn.XLOOKUP(relatorio[[#This Row],[Número]],Relatório_CTE!A:A,Relatório_CTE!H:H,"Sem CTE")," ")</f>
        <v xml:space="preserve"> </v>
      </c>
      <c r="T65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5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59" spans="1:21" x14ac:dyDescent="0.25">
      <c r="A659" t="s">
        <v>11</v>
      </c>
      <c r="B659" t="s">
        <v>12</v>
      </c>
      <c r="C659" t="s">
        <v>58</v>
      </c>
      <c r="D659">
        <v>84354</v>
      </c>
      <c r="E659" s="1">
        <v>45903</v>
      </c>
      <c r="F659">
        <v>213968.93</v>
      </c>
      <c r="G659" s="4" t="s">
        <v>59</v>
      </c>
      <c r="H659" t="s">
        <v>60</v>
      </c>
      <c r="I659" t="s">
        <v>61</v>
      </c>
      <c r="J659" s="1">
        <v>46310</v>
      </c>
      <c r="K659">
        <v>7</v>
      </c>
      <c r="L659" t="str">
        <f>_xlfn.XLOOKUP(relatorio[[#This Row],[Nome PJ Emitente]],De_Para!A:A,De_Para!C:C)</f>
        <v>Adium</v>
      </c>
      <c r="M659" s="5" cm="1">
        <f t="array" aca="1" ref="M659" ca="1">IF(LEFT(G659&amp;"",1)="0",
IFERROR(
VALUE(MID(G659&amp;"",_xlfn.AGGREGATE(15,6,ROW(INDIRECT("1:"&amp;LEN(G659&amp;"")))/(MID(G659&amp;"",ROW(INDIRECT("1:"&amp;LEN(G659&amp;""))),1)&lt;&gt;"0"),1),999)),
MID(G659&amp;"",_xlfn.AGGREGATE(15,6,ROW(INDIRECT("1:"&amp;LEN(G659&amp;"")))/(MID(G659&amp;"",ROW(INDIRECT("1:"&amp;LEN(G659&amp;""))),1)&lt;&gt;"0"),1),999)
),
IFERROR(VALUE(G659),G659))</f>
        <v>7892953209738</v>
      </c>
      <c r="N659" t="str">
        <f>TEXT(relatorio[[#This Row],[Data Emissão]],"mmm")</f>
        <v>set</v>
      </c>
      <c r="O659">
        <f>_xlfn.XLOOKUP(relatorio[[#This Row],[Número]],relatorio_Entrada_NF!A:A,relatorio_Entrada_NF!A:A,"Pendente")</f>
        <v>84354</v>
      </c>
      <c r="P659" t="str">
        <f>_xlfn.XLOOKUP(relatorio[[#This Row],[Nome PJ Emitente]],Material!A:A,Material!B:B,"Medicamento")</f>
        <v>Medicamento</v>
      </c>
      <c r="Q659">
        <f ca="1">IF(relatorio[[#This Row],[Natureza]]="Medicamento",_xlfn.XLOOKUP(relatorio[[#This Row],[EAN]],CadastroProd!U:U,CadastroProd!A:A," "),_xlfn.XLOOKUP(relatorio[[#This Row],['[Item'] Código]],CadastroProd!X:X,CadastroProd!A:A," "))</f>
        <v>3431</v>
      </c>
      <c r="R659" t="str">
        <f>IF(O659="Pendente",_xlfn.XLOOKUP(relatorio[[#This Row],[Número]],Relatório_CTE!A:A,Relatório_CTE!B:B,"Sem CTE")," ")</f>
        <v xml:space="preserve"> </v>
      </c>
      <c r="S659" s="1" t="str">
        <f>IF(relatorio[[#This Row],[NFs Entrada - Winthor]]="Pendente",_xlfn.XLOOKUP(relatorio[[#This Row],[Número]],Relatório_CTE!A:A,Relatório_CTE!H:H,"Sem CTE")," ")</f>
        <v xml:space="preserve"> </v>
      </c>
      <c r="T65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5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60" spans="1:21" x14ac:dyDescent="0.25">
      <c r="A660" t="s">
        <v>17</v>
      </c>
      <c r="B660" t="s">
        <v>12</v>
      </c>
      <c r="C660" t="s">
        <v>58</v>
      </c>
      <c r="D660">
        <v>84355</v>
      </c>
      <c r="E660" s="1">
        <v>45903</v>
      </c>
      <c r="F660">
        <v>119632.05</v>
      </c>
      <c r="G660" s="4" t="s">
        <v>59</v>
      </c>
      <c r="H660" t="s">
        <v>60</v>
      </c>
      <c r="I660" t="s">
        <v>61</v>
      </c>
      <c r="J660" s="1">
        <v>46310</v>
      </c>
      <c r="K660">
        <v>4</v>
      </c>
      <c r="L660" t="str">
        <f>_xlfn.XLOOKUP(relatorio[[#This Row],[Nome PJ Emitente]],De_Para!A:A,De_Para!C:C)</f>
        <v>Adium</v>
      </c>
      <c r="M660" s="5" cm="1">
        <f t="array" aca="1" ref="M660" ca="1">IF(LEFT(G660&amp;"",1)="0",
IFERROR(
VALUE(MID(G660&amp;"",_xlfn.AGGREGATE(15,6,ROW(INDIRECT("1:"&amp;LEN(G660&amp;"")))/(MID(G660&amp;"",ROW(INDIRECT("1:"&amp;LEN(G660&amp;""))),1)&lt;&gt;"0"),1),999)),
MID(G660&amp;"",_xlfn.AGGREGATE(15,6,ROW(INDIRECT("1:"&amp;LEN(G660&amp;"")))/(MID(G660&amp;"",ROW(INDIRECT("1:"&amp;LEN(G660&amp;""))),1)&lt;&gt;"0"),1),999)
),
IFERROR(VALUE(G660),G660))</f>
        <v>7892953209738</v>
      </c>
      <c r="N660" t="str">
        <f>TEXT(relatorio[[#This Row],[Data Emissão]],"mmm")</f>
        <v>set</v>
      </c>
      <c r="O660">
        <f>_xlfn.XLOOKUP(relatorio[[#This Row],[Número]],relatorio_Entrada_NF!A:A,relatorio_Entrada_NF!A:A,"Pendente")</f>
        <v>84355</v>
      </c>
      <c r="P660" t="str">
        <f>_xlfn.XLOOKUP(relatorio[[#This Row],[Nome PJ Emitente]],Material!A:A,Material!B:B,"Medicamento")</f>
        <v>Medicamento</v>
      </c>
      <c r="Q660">
        <f ca="1">IF(relatorio[[#This Row],[Natureza]]="Medicamento",_xlfn.XLOOKUP(relatorio[[#This Row],[EAN]],CadastroProd!U:U,CadastroProd!A:A," "),_xlfn.XLOOKUP(relatorio[[#This Row],['[Item'] Código]],CadastroProd!X:X,CadastroProd!A:A," "))</f>
        <v>3431</v>
      </c>
      <c r="R660" t="str">
        <f>IF(O660="Pendente",_xlfn.XLOOKUP(relatorio[[#This Row],[Número]],Relatório_CTE!A:A,Relatório_CTE!B:B,"Sem CTE")," ")</f>
        <v xml:space="preserve"> </v>
      </c>
      <c r="S660" s="1" t="str">
        <f>IF(relatorio[[#This Row],[NFs Entrada - Winthor]]="Pendente",_xlfn.XLOOKUP(relatorio[[#This Row],[Número]],Relatório_CTE!A:A,Relatório_CTE!H:H,"Sem CTE")," ")</f>
        <v xml:space="preserve"> </v>
      </c>
      <c r="T66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6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61" spans="1:21" x14ac:dyDescent="0.25">
      <c r="A661" t="s">
        <v>11</v>
      </c>
      <c r="B661" t="s">
        <v>12</v>
      </c>
      <c r="C661" t="s">
        <v>58</v>
      </c>
      <c r="D661">
        <v>84356</v>
      </c>
      <c r="E661" s="1">
        <v>45903</v>
      </c>
      <c r="F661">
        <v>63515.82</v>
      </c>
      <c r="G661" s="4" t="s">
        <v>59</v>
      </c>
      <c r="H661" t="s">
        <v>60</v>
      </c>
      <c r="I661" t="s">
        <v>61</v>
      </c>
      <c r="J661" s="1">
        <v>46310</v>
      </c>
      <c r="K661">
        <v>2</v>
      </c>
      <c r="L661" t="str">
        <f>_xlfn.XLOOKUP(relatorio[[#This Row],[Nome PJ Emitente]],De_Para!A:A,De_Para!C:C)</f>
        <v>Adium</v>
      </c>
      <c r="M661" s="5" cm="1">
        <f t="array" aca="1" ref="M661" ca="1">IF(LEFT(G661&amp;"",1)="0",
IFERROR(
VALUE(MID(G661&amp;"",_xlfn.AGGREGATE(15,6,ROW(INDIRECT("1:"&amp;LEN(G661&amp;"")))/(MID(G661&amp;"",ROW(INDIRECT("1:"&amp;LEN(G661&amp;""))),1)&lt;&gt;"0"),1),999)),
MID(G661&amp;"",_xlfn.AGGREGATE(15,6,ROW(INDIRECT("1:"&amp;LEN(G661&amp;"")))/(MID(G661&amp;"",ROW(INDIRECT("1:"&amp;LEN(G661&amp;""))),1)&lt;&gt;"0"),1),999)
),
IFERROR(VALUE(G661),G661))</f>
        <v>7892953209738</v>
      </c>
      <c r="N661" t="str">
        <f>TEXT(relatorio[[#This Row],[Data Emissão]],"mmm")</f>
        <v>set</v>
      </c>
      <c r="O661">
        <f>_xlfn.XLOOKUP(relatorio[[#This Row],[Número]],relatorio_Entrada_NF!A:A,relatorio_Entrada_NF!A:A,"Pendente")</f>
        <v>84356</v>
      </c>
      <c r="P661" t="str">
        <f>_xlfn.XLOOKUP(relatorio[[#This Row],[Nome PJ Emitente]],Material!A:A,Material!B:B,"Medicamento")</f>
        <v>Medicamento</v>
      </c>
      <c r="Q661">
        <f ca="1">IF(relatorio[[#This Row],[Natureza]]="Medicamento",_xlfn.XLOOKUP(relatorio[[#This Row],[EAN]],CadastroProd!U:U,CadastroProd!A:A," "),_xlfn.XLOOKUP(relatorio[[#This Row],['[Item'] Código]],CadastroProd!X:X,CadastroProd!A:A," "))</f>
        <v>3431</v>
      </c>
      <c r="R661" t="str">
        <f>IF(O661="Pendente",_xlfn.XLOOKUP(relatorio[[#This Row],[Número]],Relatório_CTE!A:A,Relatório_CTE!B:B,"Sem CTE")," ")</f>
        <v xml:space="preserve"> </v>
      </c>
      <c r="S661" s="1" t="str">
        <f>IF(relatorio[[#This Row],[NFs Entrada - Winthor]]="Pendente",_xlfn.XLOOKUP(relatorio[[#This Row],[Número]],Relatório_CTE!A:A,Relatório_CTE!H:H,"Sem CTE")," ")</f>
        <v xml:space="preserve"> </v>
      </c>
      <c r="T66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6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62" spans="1:21" x14ac:dyDescent="0.25">
      <c r="A662" t="s">
        <v>17</v>
      </c>
      <c r="B662" t="s">
        <v>12</v>
      </c>
      <c r="C662" t="s">
        <v>62</v>
      </c>
      <c r="D662">
        <v>8134</v>
      </c>
      <c r="E662" s="1">
        <v>45903</v>
      </c>
      <c r="F662">
        <v>90800</v>
      </c>
      <c r="G662" s="4" t="s">
        <v>171</v>
      </c>
      <c r="H662" t="s">
        <v>172</v>
      </c>
      <c r="I662" t="s">
        <v>173</v>
      </c>
      <c r="J662" s="1">
        <v>47057</v>
      </c>
      <c r="K662">
        <v>40</v>
      </c>
      <c r="L662" t="str">
        <f>_xlfn.XLOOKUP(relatorio[[#This Row],[Nome PJ Emitente]],De_Para!A:A,De_Para!C:C)</f>
        <v>Celltrion</v>
      </c>
      <c r="M662" s="5" cm="1">
        <f t="array" aca="1" ref="M662" ca="1">IF(LEFT(G662&amp;"",1)="0",
IFERROR(
VALUE(MID(G662&amp;"",_xlfn.AGGREGATE(15,6,ROW(INDIRECT("1:"&amp;LEN(G662&amp;"")))/(MID(G662&amp;"",ROW(INDIRECT("1:"&amp;LEN(G662&amp;""))),1)&lt;&gt;"0"),1),999)),
MID(G662&amp;"",_xlfn.AGGREGATE(15,6,ROW(INDIRECT("1:"&amp;LEN(G662&amp;"")))/(MID(G662&amp;"",ROW(INDIRECT("1:"&amp;LEN(G662&amp;""))),1)&lt;&gt;"0"),1),999)
),
IFERROR(VALUE(G662),G662))</f>
        <v>7898576550080</v>
      </c>
      <c r="N662" t="str">
        <f>TEXT(relatorio[[#This Row],[Data Emissão]],"mmm")</f>
        <v>set</v>
      </c>
      <c r="O662">
        <f>_xlfn.XLOOKUP(relatorio[[#This Row],[Número]],relatorio_Entrada_NF!A:A,relatorio_Entrada_NF!A:A,"Pendente")</f>
        <v>8134</v>
      </c>
      <c r="P662" t="str">
        <f>_xlfn.XLOOKUP(relatorio[[#This Row],[Nome PJ Emitente]],Material!A:A,Material!B:B,"Medicamento")</f>
        <v>Medicamento</v>
      </c>
      <c r="Q662">
        <f ca="1">IF(relatorio[[#This Row],[Natureza]]="Medicamento",_xlfn.XLOOKUP(relatorio[[#This Row],[EAN]],CadastroProd!U:U,CadastroProd!A:A," "),_xlfn.XLOOKUP(relatorio[[#This Row],['[Item'] Código]],CadastroProd!X:X,CadastroProd!A:A," "))</f>
        <v>1579</v>
      </c>
      <c r="R662" t="str">
        <f>IF(O662="Pendente",_xlfn.XLOOKUP(relatorio[[#This Row],[Número]],Relatório_CTE!A:A,Relatório_CTE!B:B,"Sem CTE")," ")</f>
        <v xml:space="preserve"> </v>
      </c>
      <c r="S662" s="1" t="str">
        <f>IF(relatorio[[#This Row],[NFs Entrada - Winthor]]="Pendente",_xlfn.XLOOKUP(relatorio[[#This Row],[Número]],Relatório_CTE!A:A,Relatório_CTE!H:H,"Sem CTE")," ")</f>
        <v xml:space="preserve"> </v>
      </c>
      <c r="T66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6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63" spans="1:21" x14ac:dyDescent="0.25">
      <c r="A663" t="s">
        <v>17</v>
      </c>
      <c r="B663" t="s">
        <v>12</v>
      </c>
      <c r="C663" t="s">
        <v>62</v>
      </c>
      <c r="D663">
        <v>8134</v>
      </c>
      <c r="E663" s="1">
        <v>45903</v>
      </c>
      <c r="F663">
        <v>90800</v>
      </c>
      <c r="G663" s="4" t="s">
        <v>66</v>
      </c>
      <c r="H663" t="s">
        <v>67</v>
      </c>
      <c r="I663" t="s">
        <v>750</v>
      </c>
      <c r="J663" s="1">
        <v>46477</v>
      </c>
      <c r="K663">
        <v>10</v>
      </c>
      <c r="L663" t="str">
        <f>_xlfn.XLOOKUP(relatorio[[#This Row],[Nome PJ Emitente]],De_Para!A:A,De_Para!C:C)</f>
        <v>Celltrion</v>
      </c>
      <c r="M663" s="5" cm="1">
        <f t="array" aca="1" ref="M663" ca="1">IF(LEFT(G663&amp;"",1)="0",
IFERROR(
VALUE(MID(G663&amp;"",_xlfn.AGGREGATE(15,6,ROW(INDIRECT("1:"&amp;LEN(G663&amp;"")))/(MID(G663&amp;"",ROW(INDIRECT("1:"&amp;LEN(G663&amp;""))),1)&lt;&gt;"0"),1),999)),
MID(G663&amp;"",_xlfn.AGGREGATE(15,6,ROW(INDIRECT("1:"&amp;LEN(G663&amp;"")))/(MID(G663&amp;"",ROW(INDIRECT("1:"&amp;LEN(G663&amp;""))),1)&lt;&gt;"0"),1),999)
),
IFERROR(VALUE(G663),G663))</f>
        <v>7898576550332</v>
      </c>
      <c r="N663" t="str">
        <f>TEXT(relatorio[[#This Row],[Data Emissão]],"mmm")</f>
        <v>set</v>
      </c>
      <c r="O663">
        <f>_xlfn.XLOOKUP(relatorio[[#This Row],[Número]],relatorio_Entrada_NF!A:A,relatorio_Entrada_NF!A:A,"Pendente")</f>
        <v>8134</v>
      </c>
      <c r="P663" t="str">
        <f>_xlfn.XLOOKUP(relatorio[[#This Row],[Nome PJ Emitente]],Material!A:A,Material!B:B,"Medicamento")</f>
        <v>Medicamento</v>
      </c>
      <c r="Q663">
        <f ca="1">IF(relatorio[[#This Row],[Natureza]]="Medicamento",_xlfn.XLOOKUP(relatorio[[#This Row],[EAN]],CadastroProd!U:U,CadastroProd!A:A," "),_xlfn.XLOOKUP(relatorio[[#This Row],['[Item'] Código]],CadastroProd!X:X,CadastroProd!A:A," "))</f>
        <v>3280</v>
      </c>
      <c r="R663" t="str">
        <f>IF(O663="Pendente",_xlfn.XLOOKUP(relatorio[[#This Row],[Número]],Relatório_CTE!A:A,Relatório_CTE!B:B,"Sem CTE")," ")</f>
        <v xml:space="preserve"> </v>
      </c>
      <c r="S663" s="1" t="str">
        <f>IF(relatorio[[#This Row],[NFs Entrada - Winthor]]="Pendente",_xlfn.XLOOKUP(relatorio[[#This Row],[Número]],Relatório_CTE!A:A,Relatório_CTE!H:H,"Sem CTE")," ")</f>
        <v xml:space="preserve"> </v>
      </c>
      <c r="T66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6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64" spans="1:21" x14ac:dyDescent="0.25">
      <c r="A664" t="s">
        <v>17</v>
      </c>
      <c r="B664" t="s">
        <v>12</v>
      </c>
      <c r="C664" t="s">
        <v>62</v>
      </c>
      <c r="D664">
        <v>8134</v>
      </c>
      <c r="E664" s="1">
        <v>45903</v>
      </c>
      <c r="F664">
        <v>90800</v>
      </c>
      <c r="G664" s="4" t="s">
        <v>311</v>
      </c>
      <c r="H664" t="s">
        <v>312</v>
      </c>
      <c r="I664" t="s">
        <v>751</v>
      </c>
      <c r="J664" s="1">
        <v>47057</v>
      </c>
      <c r="K664">
        <v>20</v>
      </c>
      <c r="L664" t="str">
        <f>_xlfn.XLOOKUP(relatorio[[#This Row],[Nome PJ Emitente]],De_Para!A:A,De_Para!C:C)</f>
        <v>Celltrion</v>
      </c>
      <c r="M664" s="5" cm="1">
        <f t="array" aca="1" ref="M664" ca="1">IF(LEFT(G664&amp;"",1)="0",
IFERROR(
VALUE(MID(G664&amp;"",_xlfn.AGGREGATE(15,6,ROW(INDIRECT("1:"&amp;LEN(G664&amp;"")))/(MID(G664&amp;"",ROW(INDIRECT("1:"&amp;LEN(G664&amp;""))),1)&lt;&gt;"0"),1),999)),
MID(G664&amp;"",_xlfn.AGGREGATE(15,6,ROW(INDIRECT("1:"&amp;LEN(G664&amp;"")))/(MID(G664&amp;"",ROW(INDIRECT("1:"&amp;LEN(G664&amp;""))),1)&lt;&gt;"0"),1),999)
),
IFERROR(VALUE(G664),G664))</f>
        <v>7898576550356</v>
      </c>
      <c r="N664" t="str">
        <f>TEXT(relatorio[[#This Row],[Data Emissão]],"mmm")</f>
        <v>set</v>
      </c>
      <c r="O664">
        <f>_xlfn.XLOOKUP(relatorio[[#This Row],[Número]],relatorio_Entrada_NF!A:A,relatorio_Entrada_NF!A:A,"Pendente")</f>
        <v>8134</v>
      </c>
      <c r="P664" t="str">
        <f>_xlfn.XLOOKUP(relatorio[[#This Row],[Nome PJ Emitente]],Material!A:A,Material!B:B,"Medicamento")</f>
        <v>Medicamento</v>
      </c>
      <c r="Q664">
        <f ca="1">IF(relatorio[[#This Row],[Natureza]]="Medicamento",_xlfn.XLOOKUP(relatorio[[#This Row],[EAN]],CadastroProd!U:U,CadastroProd!A:A," "),_xlfn.XLOOKUP(relatorio[[#This Row],['[Item'] Código]],CadastroProd!X:X,CadastroProd!A:A," "))</f>
        <v>3301</v>
      </c>
      <c r="R664" t="str">
        <f>IF(O664="Pendente",_xlfn.XLOOKUP(relatorio[[#This Row],[Número]],Relatório_CTE!A:A,Relatório_CTE!B:B,"Sem CTE")," ")</f>
        <v xml:space="preserve"> </v>
      </c>
      <c r="S664" s="1" t="str">
        <f>IF(relatorio[[#This Row],[NFs Entrada - Winthor]]="Pendente",_xlfn.XLOOKUP(relatorio[[#This Row],[Número]],Relatório_CTE!A:A,Relatório_CTE!H:H,"Sem CTE")," ")</f>
        <v xml:space="preserve"> </v>
      </c>
      <c r="T66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6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65" spans="1:21" x14ac:dyDescent="0.25">
      <c r="A665" t="s">
        <v>17</v>
      </c>
      <c r="B665" t="s">
        <v>12</v>
      </c>
      <c r="C665" t="s">
        <v>62</v>
      </c>
      <c r="D665">
        <v>8134</v>
      </c>
      <c r="E665" s="1">
        <v>45903</v>
      </c>
      <c r="F665">
        <v>90800</v>
      </c>
      <c r="G665" s="4" t="s">
        <v>643</v>
      </c>
      <c r="H665" t="s">
        <v>644</v>
      </c>
      <c r="I665" t="s">
        <v>645</v>
      </c>
      <c r="J665" s="1">
        <v>47057</v>
      </c>
      <c r="K665">
        <v>20</v>
      </c>
      <c r="L665" t="str">
        <f>_xlfn.XLOOKUP(relatorio[[#This Row],[Nome PJ Emitente]],De_Para!A:A,De_Para!C:C)</f>
        <v>Celltrion</v>
      </c>
      <c r="M665" s="5" cm="1">
        <f t="array" aca="1" ref="M665" ca="1">IF(LEFT(G665&amp;"",1)="0",
IFERROR(
VALUE(MID(G665&amp;"",_xlfn.AGGREGATE(15,6,ROW(INDIRECT("1:"&amp;LEN(G665&amp;"")))/(MID(G665&amp;"",ROW(INDIRECT("1:"&amp;LEN(G665&amp;""))),1)&lt;&gt;"0"),1),999)),
MID(G665&amp;"",_xlfn.AGGREGATE(15,6,ROW(INDIRECT("1:"&amp;LEN(G665&amp;"")))/(MID(G665&amp;"",ROW(INDIRECT("1:"&amp;LEN(G665&amp;""))),1)&lt;&gt;"0"),1),999)
),
IFERROR(VALUE(G665),G665))</f>
        <v>7898576550363</v>
      </c>
      <c r="N665" t="str">
        <f>TEXT(relatorio[[#This Row],[Data Emissão]],"mmm")</f>
        <v>set</v>
      </c>
      <c r="O665">
        <f>_xlfn.XLOOKUP(relatorio[[#This Row],[Número]],relatorio_Entrada_NF!A:A,relatorio_Entrada_NF!A:A,"Pendente")</f>
        <v>8134</v>
      </c>
      <c r="P665" t="str">
        <f>_xlfn.XLOOKUP(relatorio[[#This Row],[Nome PJ Emitente]],Material!A:A,Material!B:B,"Medicamento")</f>
        <v>Medicamento</v>
      </c>
      <c r="Q665">
        <f ca="1">IF(relatorio[[#This Row],[Natureza]]="Medicamento",_xlfn.XLOOKUP(relatorio[[#This Row],[EAN]],CadastroProd!U:U,CadastroProd!A:A," "),_xlfn.XLOOKUP(relatorio[[#This Row],['[Item'] Código]],CadastroProd!X:X,CadastroProd!A:A," "))</f>
        <v>3300</v>
      </c>
      <c r="R665" t="str">
        <f>IF(O665="Pendente",_xlfn.XLOOKUP(relatorio[[#This Row],[Número]],Relatório_CTE!A:A,Relatório_CTE!B:B,"Sem CTE")," ")</f>
        <v xml:space="preserve"> </v>
      </c>
      <c r="S665" s="1" t="str">
        <f>IF(relatorio[[#This Row],[NFs Entrada - Winthor]]="Pendente",_xlfn.XLOOKUP(relatorio[[#This Row],[Número]],Relatório_CTE!A:A,Relatório_CTE!H:H,"Sem CTE")," ")</f>
        <v xml:space="preserve"> </v>
      </c>
      <c r="T66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6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66" spans="1:21" x14ac:dyDescent="0.25">
      <c r="A666" t="s">
        <v>17</v>
      </c>
      <c r="B666" t="s">
        <v>12</v>
      </c>
      <c r="C666" t="s">
        <v>62</v>
      </c>
      <c r="D666">
        <v>8134</v>
      </c>
      <c r="E666" s="1">
        <v>45903</v>
      </c>
      <c r="F666">
        <v>90800</v>
      </c>
      <c r="G666" s="4" t="s">
        <v>168</v>
      </c>
      <c r="H666" t="s">
        <v>169</v>
      </c>
      <c r="I666" t="s">
        <v>170</v>
      </c>
      <c r="J666" s="1">
        <v>47907</v>
      </c>
      <c r="K666">
        <v>20</v>
      </c>
      <c r="L666" t="str">
        <f>_xlfn.XLOOKUP(relatorio[[#This Row],[Nome PJ Emitente]],De_Para!A:A,De_Para!C:C)</f>
        <v>Celltrion</v>
      </c>
      <c r="M666" s="5" cm="1">
        <f t="array" aca="1" ref="M666" ca="1">IF(LEFT(G666&amp;"",1)="0",
IFERROR(
VALUE(MID(G666&amp;"",_xlfn.AGGREGATE(15,6,ROW(INDIRECT("1:"&amp;LEN(G666&amp;"")))/(MID(G666&amp;"",ROW(INDIRECT("1:"&amp;LEN(G666&amp;""))),1)&lt;&gt;"0"),1),999)),
MID(G666&amp;"",_xlfn.AGGREGATE(15,6,ROW(INDIRECT("1:"&amp;LEN(G666&amp;"")))/(MID(G666&amp;"",ROW(INDIRECT("1:"&amp;LEN(G666&amp;""))),1)&lt;&gt;"0"),1),999)
),
IFERROR(VALUE(G666),G666))</f>
        <v>7898576550035</v>
      </c>
      <c r="N666" t="str">
        <f>TEXT(relatorio[[#This Row],[Data Emissão]],"mmm")</f>
        <v>set</v>
      </c>
      <c r="O666">
        <f>_xlfn.XLOOKUP(relatorio[[#This Row],[Número]],relatorio_Entrada_NF!A:A,relatorio_Entrada_NF!A:A,"Pendente")</f>
        <v>8134</v>
      </c>
      <c r="P666" t="str">
        <f>_xlfn.XLOOKUP(relatorio[[#This Row],[Nome PJ Emitente]],Material!A:A,Material!B:B,"Medicamento")</f>
        <v>Medicamento</v>
      </c>
      <c r="Q666">
        <f ca="1">IF(relatorio[[#This Row],[Natureza]]="Medicamento",_xlfn.XLOOKUP(relatorio[[#This Row],[EAN]],CadastroProd!U:U,CadastroProd!A:A," "),_xlfn.XLOOKUP(relatorio[[#This Row],['[Item'] Código]],CadastroProd!X:X,CadastroProd!A:A," "))</f>
        <v>2421</v>
      </c>
      <c r="R666" t="str">
        <f>IF(O666="Pendente",_xlfn.XLOOKUP(relatorio[[#This Row],[Número]],Relatório_CTE!A:A,Relatório_CTE!B:B,"Sem CTE")," ")</f>
        <v xml:space="preserve"> </v>
      </c>
      <c r="S666" s="1" t="str">
        <f>IF(relatorio[[#This Row],[NFs Entrada - Winthor]]="Pendente",_xlfn.XLOOKUP(relatorio[[#This Row],[Número]],Relatório_CTE!A:A,Relatório_CTE!H:H,"Sem CTE")," ")</f>
        <v xml:space="preserve"> </v>
      </c>
      <c r="T66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6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67" spans="1:21" x14ac:dyDescent="0.25">
      <c r="A667" t="s">
        <v>11</v>
      </c>
      <c r="B667" t="s">
        <v>12</v>
      </c>
      <c r="C667" t="s">
        <v>51</v>
      </c>
      <c r="D667">
        <v>493302</v>
      </c>
      <c r="E667" s="1">
        <v>45903</v>
      </c>
      <c r="F667">
        <v>11637.83</v>
      </c>
      <c r="G667" s="4" t="s">
        <v>455</v>
      </c>
      <c r="H667" t="s">
        <v>456</v>
      </c>
      <c r="I667" t="s">
        <v>457</v>
      </c>
      <c r="J667" s="1">
        <v>46408</v>
      </c>
      <c r="K667">
        <v>11</v>
      </c>
      <c r="L667" t="str">
        <f>_xlfn.XLOOKUP(relatorio[[#This Row],[Nome PJ Emitente]],De_Para!A:A,De_Para!C:C)</f>
        <v>Adium</v>
      </c>
      <c r="M667" s="5" cm="1">
        <f t="array" aca="1" ref="M667" ca="1">IF(LEFT(G667&amp;"",1)="0",
IFERROR(
VALUE(MID(G667&amp;"",_xlfn.AGGREGATE(15,6,ROW(INDIRECT("1:"&amp;LEN(G667&amp;"")))/(MID(G667&amp;"",ROW(INDIRECT("1:"&amp;LEN(G667&amp;""))),1)&lt;&gt;"0"),1),999)),
MID(G667&amp;"",_xlfn.AGGREGATE(15,6,ROW(INDIRECT("1:"&amp;LEN(G667&amp;"")))/(MID(G667&amp;"",ROW(INDIRECT("1:"&amp;LEN(G667&amp;""))),1)&lt;&gt;"0"),1),999)
),
IFERROR(VALUE(G667),G667))</f>
        <v>7892953102916</v>
      </c>
      <c r="N667" t="str">
        <f>TEXT(relatorio[[#This Row],[Data Emissão]],"mmm")</f>
        <v>set</v>
      </c>
      <c r="O667">
        <f>_xlfn.XLOOKUP(relatorio[[#This Row],[Número]],relatorio_Entrada_NF!A:A,relatorio_Entrada_NF!A:A,"Pendente")</f>
        <v>493302</v>
      </c>
      <c r="P667" t="str">
        <f>_xlfn.XLOOKUP(relatorio[[#This Row],[Nome PJ Emitente]],Material!A:A,Material!B:B,"Medicamento")</f>
        <v>Medicamento</v>
      </c>
      <c r="Q667">
        <f ca="1">IF(relatorio[[#This Row],[Natureza]]="Medicamento",_xlfn.XLOOKUP(relatorio[[#This Row],[EAN]],CadastroProd!U:U,CadastroProd!A:A," "),_xlfn.XLOOKUP(relatorio[[#This Row],['[Item'] Código]],CadastroProd!X:X,CadastroProd!A:A," "))</f>
        <v>1568</v>
      </c>
      <c r="R667" t="str">
        <f>IF(O667="Pendente",_xlfn.XLOOKUP(relatorio[[#This Row],[Número]],Relatório_CTE!A:A,Relatório_CTE!B:B,"Sem CTE")," ")</f>
        <v xml:space="preserve"> </v>
      </c>
      <c r="S667" s="1" t="str">
        <f>IF(relatorio[[#This Row],[NFs Entrada - Winthor]]="Pendente",_xlfn.XLOOKUP(relatorio[[#This Row],[Número]],Relatório_CTE!A:A,Relatório_CTE!H:H,"Sem CTE")," ")</f>
        <v xml:space="preserve"> </v>
      </c>
      <c r="T66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6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68" spans="1:21" x14ac:dyDescent="0.25">
      <c r="A668" t="s">
        <v>17</v>
      </c>
      <c r="B668" t="s">
        <v>12</v>
      </c>
      <c r="C668" t="s">
        <v>51</v>
      </c>
      <c r="D668">
        <v>493316</v>
      </c>
      <c r="E668" s="1">
        <v>45903</v>
      </c>
      <c r="F668">
        <v>9777.7000000000007</v>
      </c>
      <c r="G668" s="4" t="s">
        <v>455</v>
      </c>
      <c r="H668" t="s">
        <v>456</v>
      </c>
      <c r="I668" t="s">
        <v>457</v>
      </c>
      <c r="J668" s="1">
        <v>46408</v>
      </c>
      <c r="K668">
        <v>10</v>
      </c>
      <c r="L668" t="str">
        <f>_xlfn.XLOOKUP(relatorio[[#This Row],[Nome PJ Emitente]],De_Para!A:A,De_Para!C:C)</f>
        <v>Adium</v>
      </c>
      <c r="M668" s="5" cm="1">
        <f t="array" aca="1" ref="M668" ca="1">IF(LEFT(G668&amp;"",1)="0",
IFERROR(
VALUE(MID(G668&amp;"",_xlfn.AGGREGATE(15,6,ROW(INDIRECT("1:"&amp;LEN(G668&amp;"")))/(MID(G668&amp;"",ROW(INDIRECT("1:"&amp;LEN(G668&amp;""))),1)&lt;&gt;"0"),1),999)),
MID(G668&amp;"",_xlfn.AGGREGATE(15,6,ROW(INDIRECT("1:"&amp;LEN(G668&amp;"")))/(MID(G668&amp;"",ROW(INDIRECT("1:"&amp;LEN(G668&amp;""))),1)&lt;&gt;"0"),1),999)
),
IFERROR(VALUE(G668),G668))</f>
        <v>7892953102916</v>
      </c>
      <c r="N668" t="str">
        <f>TEXT(relatorio[[#This Row],[Data Emissão]],"mmm")</f>
        <v>set</v>
      </c>
      <c r="O668" t="str">
        <f>_xlfn.XLOOKUP(relatorio[[#This Row],[Número]],relatorio_Entrada_NF!A:A,relatorio_Entrada_NF!A:A,"Pendente")</f>
        <v>Pendente</v>
      </c>
      <c r="P668" t="str">
        <f>_xlfn.XLOOKUP(relatorio[[#This Row],[Nome PJ Emitente]],Material!A:A,Material!B:B,"Medicamento")</f>
        <v>Medicamento</v>
      </c>
      <c r="Q668">
        <f ca="1">IF(relatorio[[#This Row],[Natureza]]="Medicamento",_xlfn.XLOOKUP(relatorio[[#This Row],[EAN]],CadastroProd!U:U,CadastroProd!A:A," "),_xlfn.XLOOKUP(relatorio[[#This Row],['[Item'] Código]],CadastroProd!X:X,CadastroProd!A:A," "))</f>
        <v>1568</v>
      </c>
      <c r="R668">
        <f>IF(O668="Pendente",_xlfn.XLOOKUP(relatorio[[#This Row],[Número]],Relatório_CTE!A:A,Relatório_CTE!B:B,"Sem CTE")," ")</f>
        <v>129124</v>
      </c>
      <c r="S668" s="1">
        <f>IF(relatorio[[#This Row],[NFs Entrada - Winthor]]="Pendente",_xlfn.XLOOKUP(relatorio[[#This Row],[Número]],Relatório_CTE!A:A,Relatório_CTE!H:H,"Sem CTE")," ")</f>
        <v>45910</v>
      </c>
      <c r="T668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45920</v>
      </c>
      <c r="U668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45922</v>
      </c>
    </row>
    <row r="669" spans="1:21" x14ac:dyDescent="0.25">
      <c r="A669" t="s">
        <v>17</v>
      </c>
      <c r="B669" t="s">
        <v>46</v>
      </c>
      <c r="C669" t="s">
        <v>62</v>
      </c>
      <c r="D669">
        <v>8133</v>
      </c>
      <c r="E669" s="1">
        <v>45903</v>
      </c>
      <c r="F669">
        <v>109600</v>
      </c>
      <c r="G669" s="4" t="s">
        <v>171</v>
      </c>
      <c r="H669" t="s">
        <v>172</v>
      </c>
      <c r="I669" t="s">
        <v>749</v>
      </c>
      <c r="J669" s="1">
        <v>47057</v>
      </c>
      <c r="K669">
        <v>40</v>
      </c>
      <c r="L669" t="str">
        <f>_xlfn.XLOOKUP(relatorio[[#This Row],[Nome PJ Emitente]],De_Para!A:A,De_Para!C:C)</f>
        <v>Celltrion</v>
      </c>
      <c r="M669" s="5" cm="1">
        <f t="array" aca="1" ref="M669" ca="1">IF(LEFT(G669&amp;"",1)="0",
IFERROR(
VALUE(MID(G669&amp;"",_xlfn.AGGREGATE(15,6,ROW(INDIRECT("1:"&amp;LEN(G669&amp;"")))/(MID(G669&amp;"",ROW(INDIRECT("1:"&amp;LEN(G669&amp;""))),1)&lt;&gt;"0"),1),999)),
MID(G669&amp;"",_xlfn.AGGREGATE(15,6,ROW(INDIRECT("1:"&amp;LEN(G669&amp;"")))/(MID(G669&amp;"",ROW(INDIRECT("1:"&amp;LEN(G669&amp;""))),1)&lt;&gt;"0"),1),999)
),
IFERROR(VALUE(G669),G669))</f>
        <v>7898576550080</v>
      </c>
      <c r="N669" t="str">
        <f>TEXT(relatorio[[#This Row],[Data Emissão]],"mmm")</f>
        <v>set</v>
      </c>
      <c r="O669">
        <f>_xlfn.XLOOKUP(relatorio[[#This Row],[Número]],relatorio_Entrada_NF!A:A,relatorio_Entrada_NF!A:A,"Pendente")</f>
        <v>8133</v>
      </c>
      <c r="P669" t="str">
        <f>_xlfn.XLOOKUP(relatorio[[#This Row],[Nome PJ Emitente]],Material!A:A,Material!B:B,"Medicamento")</f>
        <v>Medicamento</v>
      </c>
      <c r="Q669">
        <f ca="1">IF(relatorio[[#This Row],[Natureza]]="Medicamento",_xlfn.XLOOKUP(relatorio[[#This Row],[EAN]],CadastroProd!U:U,CadastroProd!A:A," "),_xlfn.XLOOKUP(relatorio[[#This Row],['[Item'] Código]],CadastroProd!X:X,CadastroProd!A:A," "))</f>
        <v>1579</v>
      </c>
      <c r="R669" t="str">
        <f>IF(O669="Pendente",_xlfn.XLOOKUP(relatorio[[#This Row],[Número]],Relatório_CTE!A:A,Relatório_CTE!B:B,"Sem CTE")," ")</f>
        <v xml:space="preserve"> </v>
      </c>
      <c r="S669" s="1" t="str">
        <f>IF(relatorio[[#This Row],[NFs Entrada - Winthor]]="Pendente",_xlfn.XLOOKUP(relatorio[[#This Row],[Número]],Relatório_CTE!A:A,Relatório_CTE!H:H,"Sem CTE")," ")</f>
        <v xml:space="preserve"> </v>
      </c>
      <c r="T66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6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70" spans="1:21" x14ac:dyDescent="0.25">
      <c r="A670" t="s">
        <v>17</v>
      </c>
      <c r="B670" t="s">
        <v>46</v>
      </c>
      <c r="C670" t="s">
        <v>62</v>
      </c>
      <c r="D670">
        <v>8133</v>
      </c>
      <c r="E670" s="1">
        <v>45903</v>
      </c>
      <c r="F670">
        <v>109600</v>
      </c>
      <c r="G670" s="4" t="s">
        <v>63</v>
      </c>
      <c r="H670" t="s">
        <v>64</v>
      </c>
      <c r="I670" t="s">
        <v>297</v>
      </c>
      <c r="J670" s="1">
        <v>47573</v>
      </c>
      <c r="K670">
        <v>30</v>
      </c>
      <c r="L670" t="str">
        <f>_xlfn.XLOOKUP(relatorio[[#This Row],[Nome PJ Emitente]],De_Para!A:A,De_Para!C:C)</f>
        <v>Celltrion</v>
      </c>
      <c r="M670" s="5" cm="1">
        <f t="array" aca="1" ref="M670" ca="1">IF(LEFT(G670&amp;"",1)="0",
IFERROR(
VALUE(MID(G670&amp;"",_xlfn.AGGREGATE(15,6,ROW(INDIRECT("1:"&amp;LEN(G670&amp;"")))/(MID(G670&amp;"",ROW(INDIRECT("1:"&amp;LEN(G670&amp;""))),1)&lt;&gt;"0"),1),999)),
MID(G670&amp;"",_xlfn.AGGREGATE(15,6,ROW(INDIRECT("1:"&amp;LEN(G670&amp;"")))/(MID(G670&amp;"",ROW(INDIRECT("1:"&amp;LEN(G670&amp;""))),1)&lt;&gt;"0"),1),999)
),
IFERROR(VALUE(G670),G670))</f>
        <v>7898576550028</v>
      </c>
      <c r="N670" t="str">
        <f>TEXT(relatorio[[#This Row],[Data Emissão]],"mmm")</f>
        <v>set</v>
      </c>
      <c r="O670">
        <f>_xlfn.XLOOKUP(relatorio[[#This Row],[Número]],relatorio_Entrada_NF!A:A,relatorio_Entrada_NF!A:A,"Pendente")</f>
        <v>8133</v>
      </c>
      <c r="P670" t="str">
        <f>_xlfn.XLOOKUP(relatorio[[#This Row],[Nome PJ Emitente]],Material!A:A,Material!B:B,"Medicamento")</f>
        <v>Medicamento</v>
      </c>
      <c r="Q670">
        <f ca="1">IF(relatorio[[#This Row],[Natureza]]="Medicamento",_xlfn.XLOOKUP(relatorio[[#This Row],[EAN]],CadastroProd!U:U,CadastroProd!A:A," "),_xlfn.XLOOKUP(relatorio[[#This Row],['[Item'] Código]],CadastroProd!X:X,CadastroProd!A:A," "))</f>
        <v>2415</v>
      </c>
      <c r="R670" t="str">
        <f>IF(O670="Pendente",_xlfn.XLOOKUP(relatorio[[#This Row],[Número]],Relatório_CTE!A:A,Relatório_CTE!B:B,"Sem CTE")," ")</f>
        <v xml:space="preserve"> </v>
      </c>
      <c r="S670" s="1" t="str">
        <f>IF(relatorio[[#This Row],[NFs Entrada - Winthor]]="Pendente",_xlfn.XLOOKUP(relatorio[[#This Row],[Número]],Relatório_CTE!A:A,Relatório_CTE!H:H,"Sem CTE")," ")</f>
        <v xml:space="preserve"> </v>
      </c>
      <c r="T67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7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71" spans="1:21" x14ac:dyDescent="0.25">
      <c r="A671" t="s">
        <v>17</v>
      </c>
      <c r="B671" t="s">
        <v>46</v>
      </c>
      <c r="C671" t="s">
        <v>62</v>
      </c>
      <c r="D671">
        <v>8133</v>
      </c>
      <c r="E671" s="1">
        <v>45903</v>
      </c>
      <c r="F671">
        <v>109600</v>
      </c>
      <c r="G671" s="4" t="s">
        <v>66</v>
      </c>
      <c r="H671" t="s">
        <v>67</v>
      </c>
      <c r="I671" t="s">
        <v>750</v>
      </c>
      <c r="J671" s="1">
        <v>46477</v>
      </c>
      <c r="K671">
        <v>10</v>
      </c>
      <c r="L671" t="str">
        <f>_xlfn.XLOOKUP(relatorio[[#This Row],[Nome PJ Emitente]],De_Para!A:A,De_Para!C:C)</f>
        <v>Celltrion</v>
      </c>
      <c r="M671" s="5" cm="1">
        <f t="array" aca="1" ref="M671" ca="1">IF(LEFT(G671&amp;"",1)="0",
IFERROR(
VALUE(MID(G671&amp;"",_xlfn.AGGREGATE(15,6,ROW(INDIRECT("1:"&amp;LEN(G671&amp;"")))/(MID(G671&amp;"",ROW(INDIRECT("1:"&amp;LEN(G671&amp;""))),1)&lt;&gt;"0"),1),999)),
MID(G671&amp;"",_xlfn.AGGREGATE(15,6,ROW(INDIRECT("1:"&amp;LEN(G671&amp;"")))/(MID(G671&amp;"",ROW(INDIRECT("1:"&amp;LEN(G671&amp;""))),1)&lt;&gt;"0"),1),999)
),
IFERROR(VALUE(G671),G671))</f>
        <v>7898576550332</v>
      </c>
      <c r="N671" t="str">
        <f>TEXT(relatorio[[#This Row],[Data Emissão]],"mmm")</f>
        <v>set</v>
      </c>
      <c r="O671">
        <f>_xlfn.XLOOKUP(relatorio[[#This Row],[Número]],relatorio_Entrada_NF!A:A,relatorio_Entrada_NF!A:A,"Pendente")</f>
        <v>8133</v>
      </c>
      <c r="P671" t="str">
        <f>_xlfn.XLOOKUP(relatorio[[#This Row],[Nome PJ Emitente]],Material!A:A,Material!B:B,"Medicamento")</f>
        <v>Medicamento</v>
      </c>
      <c r="Q671">
        <f ca="1">IF(relatorio[[#This Row],[Natureza]]="Medicamento",_xlfn.XLOOKUP(relatorio[[#This Row],[EAN]],CadastroProd!U:U,CadastroProd!A:A," "),_xlfn.XLOOKUP(relatorio[[#This Row],['[Item'] Código]],CadastroProd!X:X,CadastroProd!A:A," "))</f>
        <v>3280</v>
      </c>
      <c r="R671" t="str">
        <f>IF(O671="Pendente",_xlfn.XLOOKUP(relatorio[[#This Row],[Número]],Relatório_CTE!A:A,Relatório_CTE!B:B,"Sem CTE")," ")</f>
        <v xml:space="preserve"> </v>
      </c>
      <c r="S671" s="1" t="str">
        <f>IF(relatorio[[#This Row],[NFs Entrada - Winthor]]="Pendente",_xlfn.XLOOKUP(relatorio[[#This Row],[Número]],Relatório_CTE!A:A,Relatório_CTE!H:H,"Sem CTE")," ")</f>
        <v xml:space="preserve"> </v>
      </c>
      <c r="T67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7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72" spans="1:21" x14ac:dyDescent="0.25">
      <c r="A672" t="s">
        <v>17</v>
      </c>
      <c r="B672" t="s">
        <v>46</v>
      </c>
      <c r="C672" t="s">
        <v>62</v>
      </c>
      <c r="D672">
        <v>8133</v>
      </c>
      <c r="E672" s="1">
        <v>45903</v>
      </c>
      <c r="F672">
        <v>109600</v>
      </c>
      <c r="G672" s="4" t="s">
        <v>643</v>
      </c>
      <c r="H672" t="s">
        <v>644</v>
      </c>
      <c r="I672" t="s">
        <v>645</v>
      </c>
      <c r="J672" s="1">
        <v>47057</v>
      </c>
      <c r="K672">
        <v>20</v>
      </c>
      <c r="L672" t="str">
        <f>_xlfn.XLOOKUP(relatorio[[#This Row],[Nome PJ Emitente]],De_Para!A:A,De_Para!C:C)</f>
        <v>Celltrion</v>
      </c>
      <c r="M672" s="5" cm="1">
        <f t="array" aca="1" ref="M672" ca="1">IF(LEFT(G672&amp;"",1)="0",
IFERROR(
VALUE(MID(G672&amp;"",_xlfn.AGGREGATE(15,6,ROW(INDIRECT("1:"&amp;LEN(G672&amp;"")))/(MID(G672&amp;"",ROW(INDIRECT("1:"&amp;LEN(G672&amp;""))),1)&lt;&gt;"0"),1),999)),
MID(G672&amp;"",_xlfn.AGGREGATE(15,6,ROW(INDIRECT("1:"&amp;LEN(G672&amp;"")))/(MID(G672&amp;"",ROW(INDIRECT("1:"&amp;LEN(G672&amp;""))),1)&lt;&gt;"0"),1),999)
),
IFERROR(VALUE(G672),G672))</f>
        <v>7898576550363</v>
      </c>
      <c r="N672" t="str">
        <f>TEXT(relatorio[[#This Row],[Data Emissão]],"mmm")</f>
        <v>set</v>
      </c>
      <c r="O672">
        <f>_xlfn.XLOOKUP(relatorio[[#This Row],[Número]],relatorio_Entrada_NF!A:A,relatorio_Entrada_NF!A:A,"Pendente")</f>
        <v>8133</v>
      </c>
      <c r="P672" t="str">
        <f>_xlfn.XLOOKUP(relatorio[[#This Row],[Nome PJ Emitente]],Material!A:A,Material!B:B,"Medicamento")</f>
        <v>Medicamento</v>
      </c>
      <c r="Q672">
        <f ca="1">IF(relatorio[[#This Row],[Natureza]]="Medicamento",_xlfn.XLOOKUP(relatorio[[#This Row],[EAN]],CadastroProd!U:U,CadastroProd!A:A," "),_xlfn.XLOOKUP(relatorio[[#This Row],['[Item'] Código]],CadastroProd!X:X,CadastroProd!A:A," "))</f>
        <v>3300</v>
      </c>
      <c r="R672" t="str">
        <f>IF(O672="Pendente",_xlfn.XLOOKUP(relatorio[[#This Row],[Número]],Relatório_CTE!A:A,Relatório_CTE!B:B,"Sem CTE")," ")</f>
        <v xml:space="preserve"> </v>
      </c>
      <c r="S672" s="1" t="str">
        <f>IF(relatorio[[#This Row],[NFs Entrada - Winthor]]="Pendente",_xlfn.XLOOKUP(relatorio[[#This Row],[Número]],Relatório_CTE!A:A,Relatório_CTE!H:H,"Sem CTE")," ")</f>
        <v xml:space="preserve"> </v>
      </c>
      <c r="T67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7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73" spans="1:21" x14ac:dyDescent="0.25">
      <c r="A673" t="s">
        <v>17</v>
      </c>
      <c r="B673" t="s">
        <v>46</v>
      </c>
      <c r="C673" t="s">
        <v>62</v>
      </c>
      <c r="D673">
        <v>8133</v>
      </c>
      <c r="E673" s="1">
        <v>45903</v>
      </c>
      <c r="F673">
        <v>109600</v>
      </c>
      <c r="G673" s="4" t="s">
        <v>168</v>
      </c>
      <c r="H673" t="s">
        <v>169</v>
      </c>
      <c r="I673" t="s">
        <v>170</v>
      </c>
      <c r="J673" s="1">
        <v>47907</v>
      </c>
      <c r="K673">
        <v>20</v>
      </c>
      <c r="L673" t="str">
        <f>_xlfn.XLOOKUP(relatorio[[#This Row],[Nome PJ Emitente]],De_Para!A:A,De_Para!C:C)</f>
        <v>Celltrion</v>
      </c>
      <c r="M673" s="5" cm="1">
        <f t="array" aca="1" ref="M673" ca="1">IF(LEFT(G673&amp;"",1)="0",
IFERROR(
VALUE(MID(G673&amp;"",_xlfn.AGGREGATE(15,6,ROW(INDIRECT("1:"&amp;LEN(G673&amp;"")))/(MID(G673&amp;"",ROW(INDIRECT("1:"&amp;LEN(G673&amp;""))),1)&lt;&gt;"0"),1),999)),
MID(G673&amp;"",_xlfn.AGGREGATE(15,6,ROW(INDIRECT("1:"&amp;LEN(G673&amp;"")))/(MID(G673&amp;"",ROW(INDIRECT("1:"&amp;LEN(G673&amp;""))),1)&lt;&gt;"0"),1),999)
),
IFERROR(VALUE(G673),G673))</f>
        <v>7898576550035</v>
      </c>
      <c r="N673" t="str">
        <f>TEXT(relatorio[[#This Row],[Data Emissão]],"mmm")</f>
        <v>set</v>
      </c>
      <c r="O673">
        <f>_xlfn.XLOOKUP(relatorio[[#This Row],[Número]],relatorio_Entrada_NF!A:A,relatorio_Entrada_NF!A:A,"Pendente")</f>
        <v>8133</v>
      </c>
      <c r="P673" t="str">
        <f>_xlfn.XLOOKUP(relatorio[[#This Row],[Nome PJ Emitente]],Material!A:A,Material!B:B,"Medicamento")</f>
        <v>Medicamento</v>
      </c>
      <c r="Q673">
        <f ca="1">IF(relatorio[[#This Row],[Natureza]]="Medicamento",_xlfn.XLOOKUP(relatorio[[#This Row],[EAN]],CadastroProd!U:U,CadastroProd!A:A," "),_xlfn.XLOOKUP(relatorio[[#This Row],['[Item'] Código]],CadastroProd!X:X,CadastroProd!A:A," "))</f>
        <v>2421</v>
      </c>
      <c r="R673" t="str">
        <f>IF(O673="Pendente",_xlfn.XLOOKUP(relatorio[[#This Row],[Número]],Relatório_CTE!A:A,Relatório_CTE!B:B,"Sem CTE")," ")</f>
        <v xml:space="preserve"> </v>
      </c>
      <c r="S673" s="1" t="str">
        <f>IF(relatorio[[#This Row],[NFs Entrada - Winthor]]="Pendente",_xlfn.XLOOKUP(relatorio[[#This Row],[Número]],Relatório_CTE!A:A,Relatório_CTE!H:H,"Sem CTE")," ")</f>
        <v xml:space="preserve"> </v>
      </c>
      <c r="T67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7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74" spans="1:21" x14ac:dyDescent="0.25">
      <c r="A674" t="s">
        <v>11</v>
      </c>
      <c r="B674" t="s">
        <v>46</v>
      </c>
      <c r="C674" t="s">
        <v>13</v>
      </c>
      <c r="D674">
        <v>496329</v>
      </c>
      <c r="E674" s="1">
        <v>45903</v>
      </c>
      <c r="F674">
        <v>740</v>
      </c>
      <c r="G674" s="4" t="s">
        <v>14</v>
      </c>
      <c r="H674" t="s">
        <v>15</v>
      </c>
      <c r="I674" t="s">
        <v>16</v>
      </c>
      <c r="J674" s="1">
        <v>46528</v>
      </c>
      <c r="K674">
        <v>8</v>
      </c>
      <c r="L674" t="str">
        <f>_xlfn.XLOOKUP(relatorio[[#This Row],[Nome PJ Emitente]],De_Para!A:A,De_Para!C:C)</f>
        <v>3M</v>
      </c>
      <c r="M674" s="5" cm="1">
        <f t="array" aca="1" ref="M674" ca="1">IF(LEFT(G674&amp;"",1)="0",
IFERROR(
VALUE(MID(G674&amp;"",_xlfn.AGGREGATE(15,6,ROW(INDIRECT("1:"&amp;LEN(G674&amp;"")))/(MID(G674&amp;"",ROW(INDIRECT("1:"&amp;LEN(G674&amp;""))),1)&lt;&gt;"0"),1),999)),
MID(G674&amp;"",_xlfn.AGGREGATE(15,6,ROW(INDIRECT("1:"&amp;LEN(G674&amp;"")))/(MID(G674&amp;"",ROW(INDIRECT("1:"&amp;LEN(G674&amp;""))),1)&lt;&gt;"0"),1),999)
),
IFERROR(VALUE(G674),G674))</f>
        <v>7891040118168</v>
      </c>
      <c r="N674" t="str">
        <f>TEXT(relatorio[[#This Row],[Data Emissão]],"mmm")</f>
        <v>set</v>
      </c>
      <c r="O674">
        <f>_xlfn.XLOOKUP(relatorio[[#This Row],[Número]],relatorio_Entrada_NF!A:A,relatorio_Entrada_NF!A:A,"Pendente")</f>
        <v>496329</v>
      </c>
      <c r="P674" t="str">
        <f>_xlfn.XLOOKUP(relatorio[[#This Row],[Nome PJ Emitente]],Material!A:A,Material!B:B,"Medicamento")</f>
        <v>Material</v>
      </c>
      <c r="Q674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674" t="str">
        <f>IF(O674="Pendente",_xlfn.XLOOKUP(relatorio[[#This Row],[Número]],Relatório_CTE!A:A,Relatório_CTE!B:B,"Sem CTE")," ")</f>
        <v xml:space="preserve"> </v>
      </c>
      <c r="S674" s="1" t="str">
        <f>IF(relatorio[[#This Row],[NFs Entrada - Winthor]]="Pendente",_xlfn.XLOOKUP(relatorio[[#This Row],[Número]],Relatório_CTE!A:A,Relatório_CTE!H:H,"Sem CTE")," ")</f>
        <v xml:space="preserve"> </v>
      </c>
      <c r="T67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7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75" spans="1:21" x14ac:dyDescent="0.25">
      <c r="A675" t="s">
        <v>11</v>
      </c>
      <c r="B675" t="s">
        <v>46</v>
      </c>
      <c r="C675" t="s">
        <v>13</v>
      </c>
      <c r="D675">
        <v>496330</v>
      </c>
      <c r="E675" s="1">
        <v>45903</v>
      </c>
      <c r="F675">
        <v>370</v>
      </c>
      <c r="G675" s="4" t="s">
        <v>14</v>
      </c>
      <c r="H675" t="s">
        <v>15</v>
      </c>
      <c r="I675" t="s">
        <v>16</v>
      </c>
      <c r="J675" s="1">
        <v>46528</v>
      </c>
      <c r="K675">
        <v>4</v>
      </c>
      <c r="L675" t="str">
        <f>_xlfn.XLOOKUP(relatorio[[#This Row],[Nome PJ Emitente]],De_Para!A:A,De_Para!C:C)</f>
        <v>3M</v>
      </c>
      <c r="M675" s="5" cm="1">
        <f t="array" aca="1" ref="M675" ca="1">IF(LEFT(G675&amp;"",1)="0",
IFERROR(
VALUE(MID(G675&amp;"",_xlfn.AGGREGATE(15,6,ROW(INDIRECT("1:"&amp;LEN(G675&amp;"")))/(MID(G675&amp;"",ROW(INDIRECT("1:"&amp;LEN(G675&amp;""))),1)&lt;&gt;"0"),1),999)),
MID(G675&amp;"",_xlfn.AGGREGATE(15,6,ROW(INDIRECT("1:"&amp;LEN(G675&amp;"")))/(MID(G675&amp;"",ROW(INDIRECT("1:"&amp;LEN(G675&amp;""))),1)&lt;&gt;"0"),1),999)
),
IFERROR(VALUE(G675),G675))</f>
        <v>7891040118168</v>
      </c>
      <c r="N675" t="str">
        <f>TEXT(relatorio[[#This Row],[Data Emissão]],"mmm")</f>
        <v>set</v>
      </c>
      <c r="O675">
        <f>_xlfn.XLOOKUP(relatorio[[#This Row],[Número]],relatorio_Entrada_NF!A:A,relatorio_Entrada_NF!A:A,"Pendente")</f>
        <v>496330</v>
      </c>
      <c r="P675" t="str">
        <f>_xlfn.XLOOKUP(relatorio[[#This Row],[Nome PJ Emitente]],Material!A:A,Material!B:B,"Medicamento")</f>
        <v>Material</v>
      </c>
      <c r="Q675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675" t="str">
        <f>IF(O675="Pendente",_xlfn.XLOOKUP(relatorio[[#This Row],[Número]],Relatório_CTE!A:A,Relatório_CTE!B:B,"Sem CTE")," ")</f>
        <v xml:space="preserve"> </v>
      </c>
      <c r="S675" s="1" t="str">
        <f>IF(relatorio[[#This Row],[NFs Entrada - Winthor]]="Pendente",_xlfn.XLOOKUP(relatorio[[#This Row],[Número]],Relatório_CTE!A:A,Relatório_CTE!H:H,"Sem CTE")," ")</f>
        <v xml:space="preserve"> </v>
      </c>
      <c r="T67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7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76" spans="1:21" x14ac:dyDescent="0.25">
      <c r="A676" t="s">
        <v>11</v>
      </c>
      <c r="B676" t="s">
        <v>46</v>
      </c>
      <c r="C676" t="s">
        <v>13</v>
      </c>
      <c r="D676">
        <v>496331</v>
      </c>
      <c r="E676" s="1">
        <v>45903</v>
      </c>
      <c r="F676">
        <v>52026.559999999998</v>
      </c>
      <c r="G676" s="4" t="s">
        <v>14</v>
      </c>
      <c r="H676" t="s">
        <v>15</v>
      </c>
      <c r="I676" t="s">
        <v>16</v>
      </c>
      <c r="J676" s="1">
        <v>46529</v>
      </c>
      <c r="K676">
        <v>796</v>
      </c>
      <c r="L676" t="str">
        <f>_xlfn.XLOOKUP(relatorio[[#This Row],[Nome PJ Emitente]],De_Para!A:A,De_Para!C:C)</f>
        <v>3M</v>
      </c>
      <c r="M676" s="5" cm="1">
        <f t="array" aca="1" ref="M676" ca="1">IF(LEFT(G676&amp;"",1)="0",
IFERROR(
VALUE(MID(G676&amp;"",_xlfn.AGGREGATE(15,6,ROW(INDIRECT("1:"&amp;LEN(G676&amp;"")))/(MID(G676&amp;"",ROW(INDIRECT("1:"&amp;LEN(G676&amp;""))),1)&lt;&gt;"0"),1),999)),
MID(G676&amp;"",_xlfn.AGGREGATE(15,6,ROW(INDIRECT("1:"&amp;LEN(G676&amp;"")))/(MID(G676&amp;"",ROW(INDIRECT("1:"&amp;LEN(G676&amp;""))),1)&lt;&gt;"0"),1),999)
),
IFERROR(VALUE(G676),G676))</f>
        <v>7891040118168</v>
      </c>
      <c r="N676" t="str">
        <f>TEXT(relatorio[[#This Row],[Data Emissão]],"mmm")</f>
        <v>set</v>
      </c>
      <c r="O676">
        <f>_xlfn.XLOOKUP(relatorio[[#This Row],[Número]],relatorio_Entrada_NF!A:A,relatorio_Entrada_NF!A:A,"Pendente")</f>
        <v>496331</v>
      </c>
      <c r="P676" t="str">
        <f>_xlfn.XLOOKUP(relatorio[[#This Row],[Nome PJ Emitente]],Material!A:A,Material!B:B,"Medicamento")</f>
        <v>Material</v>
      </c>
      <c r="Q676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676" t="str">
        <f>IF(O676="Pendente",_xlfn.XLOOKUP(relatorio[[#This Row],[Número]],Relatório_CTE!A:A,Relatório_CTE!B:B,"Sem CTE")," ")</f>
        <v xml:space="preserve"> </v>
      </c>
      <c r="S676" s="1" t="str">
        <f>IF(relatorio[[#This Row],[NFs Entrada - Winthor]]="Pendente",_xlfn.XLOOKUP(relatorio[[#This Row],[Número]],Relatório_CTE!A:A,Relatório_CTE!H:H,"Sem CTE")," ")</f>
        <v xml:space="preserve"> </v>
      </c>
      <c r="T67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7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77" spans="1:21" x14ac:dyDescent="0.25">
      <c r="A677" t="s">
        <v>11</v>
      </c>
      <c r="B677" t="s">
        <v>46</v>
      </c>
      <c r="C677" t="s">
        <v>13</v>
      </c>
      <c r="D677">
        <v>496332</v>
      </c>
      <c r="E677" s="1">
        <v>45903</v>
      </c>
      <c r="F677">
        <v>17228.84</v>
      </c>
      <c r="G677" s="4" t="s">
        <v>14</v>
      </c>
      <c r="H677" t="s">
        <v>15</v>
      </c>
      <c r="I677" t="s">
        <v>16</v>
      </c>
      <c r="J677" s="1">
        <v>46529</v>
      </c>
      <c r="K677">
        <v>244</v>
      </c>
      <c r="L677" t="str">
        <f>_xlfn.XLOOKUP(relatorio[[#This Row],[Nome PJ Emitente]],De_Para!A:A,De_Para!C:C)</f>
        <v>3M</v>
      </c>
      <c r="M677" s="5" cm="1">
        <f t="array" aca="1" ref="M677" ca="1">IF(LEFT(G677&amp;"",1)="0",
IFERROR(
VALUE(MID(G677&amp;"",_xlfn.AGGREGATE(15,6,ROW(INDIRECT("1:"&amp;LEN(G677&amp;"")))/(MID(G677&amp;"",ROW(INDIRECT("1:"&amp;LEN(G677&amp;""))),1)&lt;&gt;"0"),1),999)),
MID(G677&amp;"",_xlfn.AGGREGATE(15,6,ROW(INDIRECT("1:"&amp;LEN(G677&amp;"")))/(MID(G677&amp;"",ROW(INDIRECT("1:"&amp;LEN(G677&amp;""))),1)&lt;&gt;"0"),1),999)
),
IFERROR(VALUE(G677),G677))</f>
        <v>7891040118168</v>
      </c>
      <c r="N677" t="str">
        <f>TEXT(relatorio[[#This Row],[Data Emissão]],"mmm")</f>
        <v>set</v>
      </c>
      <c r="O677">
        <f>_xlfn.XLOOKUP(relatorio[[#This Row],[Número]],relatorio_Entrada_NF!A:A,relatorio_Entrada_NF!A:A,"Pendente")</f>
        <v>496332</v>
      </c>
      <c r="P677" t="str">
        <f>_xlfn.XLOOKUP(relatorio[[#This Row],[Nome PJ Emitente]],Material!A:A,Material!B:B,"Medicamento")</f>
        <v>Material</v>
      </c>
      <c r="Q677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677" t="str">
        <f>IF(O677="Pendente",_xlfn.XLOOKUP(relatorio[[#This Row],[Número]],Relatório_CTE!A:A,Relatório_CTE!B:B,"Sem CTE")," ")</f>
        <v xml:space="preserve"> </v>
      </c>
      <c r="S677" s="1" t="str">
        <f>IF(relatorio[[#This Row],[NFs Entrada - Winthor]]="Pendente",_xlfn.XLOOKUP(relatorio[[#This Row],[Número]],Relatório_CTE!A:A,Relatório_CTE!H:H,"Sem CTE")," ")</f>
        <v xml:space="preserve"> </v>
      </c>
      <c r="T67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7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78" spans="1:21" x14ac:dyDescent="0.25">
      <c r="A678" t="s">
        <v>11</v>
      </c>
      <c r="B678" t="s">
        <v>46</v>
      </c>
      <c r="C678" t="s">
        <v>13</v>
      </c>
      <c r="D678">
        <v>496333</v>
      </c>
      <c r="E678" s="1">
        <v>45903</v>
      </c>
      <c r="F678">
        <v>12810.56</v>
      </c>
      <c r="G678" s="4" t="s">
        <v>14</v>
      </c>
      <c r="H678" t="s">
        <v>15</v>
      </c>
      <c r="I678" t="s">
        <v>16</v>
      </c>
      <c r="J678" s="1">
        <v>46529</v>
      </c>
      <c r="K678">
        <v>196</v>
      </c>
      <c r="L678" t="str">
        <f>_xlfn.XLOOKUP(relatorio[[#This Row],[Nome PJ Emitente]],De_Para!A:A,De_Para!C:C)</f>
        <v>3M</v>
      </c>
      <c r="M678" s="5" cm="1">
        <f t="array" aca="1" ref="M678" ca="1">IF(LEFT(G678&amp;"",1)="0",
IFERROR(
VALUE(MID(G678&amp;"",_xlfn.AGGREGATE(15,6,ROW(INDIRECT("1:"&amp;LEN(G678&amp;"")))/(MID(G678&amp;"",ROW(INDIRECT("1:"&amp;LEN(G678&amp;""))),1)&lt;&gt;"0"),1),999)),
MID(G678&amp;"",_xlfn.AGGREGATE(15,6,ROW(INDIRECT("1:"&amp;LEN(G678&amp;"")))/(MID(G678&amp;"",ROW(INDIRECT("1:"&amp;LEN(G678&amp;""))),1)&lt;&gt;"0"),1),999)
),
IFERROR(VALUE(G678),G678))</f>
        <v>7891040118168</v>
      </c>
      <c r="N678" t="str">
        <f>TEXT(relatorio[[#This Row],[Data Emissão]],"mmm")</f>
        <v>set</v>
      </c>
      <c r="O678">
        <f>_xlfn.XLOOKUP(relatorio[[#This Row],[Número]],relatorio_Entrada_NF!A:A,relatorio_Entrada_NF!A:A,"Pendente")</f>
        <v>496333</v>
      </c>
      <c r="P678" t="str">
        <f>_xlfn.XLOOKUP(relatorio[[#This Row],[Nome PJ Emitente]],Material!A:A,Material!B:B,"Medicamento")</f>
        <v>Material</v>
      </c>
      <c r="Q678">
        <f>IF(relatorio[[#This Row],[Natureza]]="Medicamento",_xlfn.XLOOKUP(relatorio[[#This Row],[EAN]],CadastroProd!U:U,CadastroProd!A:A," "),_xlfn.XLOOKUP(relatorio[[#This Row],['[Item'] Código]],CadastroProd!X:X,CadastroProd!A:A," "))</f>
        <v>2187</v>
      </c>
      <c r="R678" t="str">
        <f>IF(O678="Pendente",_xlfn.XLOOKUP(relatorio[[#This Row],[Número]],Relatório_CTE!A:A,Relatório_CTE!B:B,"Sem CTE")," ")</f>
        <v xml:space="preserve"> </v>
      </c>
      <c r="S678" s="1" t="str">
        <f>IF(relatorio[[#This Row],[NFs Entrada - Winthor]]="Pendente",_xlfn.XLOOKUP(relatorio[[#This Row],[Número]],Relatório_CTE!A:A,Relatório_CTE!H:H,"Sem CTE")," ")</f>
        <v xml:space="preserve"> </v>
      </c>
      <c r="T67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7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79" spans="1:21" x14ac:dyDescent="0.25">
      <c r="A679" t="s">
        <v>17</v>
      </c>
      <c r="B679" t="s">
        <v>46</v>
      </c>
      <c r="C679" t="s">
        <v>51</v>
      </c>
      <c r="D679">
        <v>493317</v>
      </c>
      <c r="E679" s="1">
        <v>45903</v>
      </c>
      <c r="F679">
        <v>8158.37</v>
      </c>
      <c r="G679" s="4" t="s">
        <v>202</v>
      </c>
      <c r="H679" t="s">
        <v>203</v>
      </c>
      <c r="I679" t="s">
        <v>204</v>
      </c>
      <c r="J679" s="1">
        <v>46397</v>
      </c>
      <c r="K679">
        <v>15</v>
      </c>
      <c r="L679" t="str">
        <f>_xlfn.XLOOKUP(relatorio[[#This Row],[Nome PJ Emitente]],De_Para!A:A,De_Para!C:C)</f>
        <v>Adium</v>
      </c>
      <c r="M679" s="5" cm="1">
        <f t="array" aca="1" ref="M679" ca="1">IF(LEFT(G679&amp;"",1)="0",
IFERROR(
VALUE(MID(G679&amp;"",_xlfn.AGGREGATE(15,6,ROW(INDIRECT("1:"&amp;LEN(G679&amp;"")))/(MID(G679&amp;"",ROW(INDIRECT("1:"&amp;LEN(G679&amp;""))),1)&lt;&gt;"0"),1),999)),
MID(G679&amp;"",_xlfn.AGGREGATE(15,6,ROW(INDIRECT("1:"&amp;LEN(G679&amp;"")))/(MID(G679&amp;"",ROW(INDIRECT("1:"&amp;LEN(G679&amp;""))),1)&lt;&gt;"0"),1),999)
),
IFERROR(VALUE(G679),G679))</f>
        <v>7892953000496</v>
      </c>
      <c r="N679" t="str">
        <f>TEXT(relatorio[[#This Row],[Data Emissão]],"mmm")</f>
        <v>set</v>
      </c>
      <c r="O679">
        <f>_xlfn.XLOOKUP(relatorio[[#This Row],[Número]],relatorio_Entrada_NF!A:A,relatorio_Entrada_NF!A:A,"Pendente")</f>
        <v>493317</v>
      </c>
      <c r="P679" t="str">
        <f>_xlfn.XLOOKUP(relatorio[[#This Row],[Nome PJ Emitente]],Material!A:A,Material!B:B,"Medicamento")</f>
        <v>Medicamento</v>
      </c>
      <c r="Q679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679" t="str">
        <f>IF(O679="Pendente",_xlfn.XLOOKUP(relatorio[[#This Row],[Número]],Relatório_CTE!A:A,Relatório_CTE!B:B,"Sem CTE")," ")</f>
        <v xml:space="preserve"> </v>
      </c>
      <c r="S679" s="1" t="str">
        <f>IF(relatorio[[#This Row],[NFs Entrada - Winthor]]="Pendente",_xlfn.XLOOKUP(relatorio[[#This Row],[Número]],Relatório_CTE!A:A,Relatório_CTE!H:H,"Sem CTE")," ")</f>
        <v xml:space="preserve"> </v>
      </c>
      <c r="T67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7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80" spans="1:21" x14ac:dyDescent="0.25">
      <c r="A680" t="s">
        <v>17</v>
      </c>
      <c r="B680" t="s">
        <v>46</v>
      </c>
      <c r="C680" t="s">
        <v>36</v>
      </c>
      <c r="D680">
        <v>499398</v>
      </c>
      <c r="E680" s="1">
        <v>45903</v>
      </c>
      <c r="F680">
        <v>570.28</v>
      </c>
      <c r="G680" s="4" t="s">
        <v>759</v>
      </c>
      <c r="H680" t="s">
        <v>760</v>
      </c>
      <c r="I680" t="s">
        <v>761</v>
      </c>
      <c r="J680" s="1">
        <v>46387</v>
      </c>
      <c r="K680">
        <v>15</v>
      </c>
      <c r="L680" t="str">
        <f>_xlfn.XLOOKUP(relatorio[[#This Row],[Nome PJ Emitente]],De_Para!A:A,De_Para!C:C)</f>
        <v>Novartis</v>
      </c>
      <c r="M680" s="5" cm="1">
        <f t="array" aca="1" ref="M680" ca="1">IF(LEFT(G680&amp;"",1)="0",
IFERROR(
VALUE(MID(G680&amp;"",_xlfn.AGGREGATE(15,6,ROW(INDIRECT("1:"&amp;LEN(G680&amp;"")))/(MID(G680&amp;"",ROW(INDIRECT("1:"&amp;LEN(G680&amp;""))),1)&lt;&gt;"0"),1),999)),
MID(G680&amp;"",_xlfn.AGGREGATE(15,6,ROW(INDIRECT("1:"&amp;LEN(G680&amp;"")))/(MID(G680&amp;"",ROW(INDIRECT("1:"&amp;LEN(G680&amp;""))),1)&lt;&gt;"0"),1),999)
),
IFERROR(VALUE(G680),G680))</f>
        <v>7896261011106</v>
      </c>
      <c r="N680" t="str">
        <f>TEXT(relatorio[[#This Row],[Data Emissão]],"mmm")</f>
        <v>set</v>
      </c>
      <c r="O680">
        <f>_xlfn.XLOOKUP(relatorio[[#This Row],[Número]],relatorio_Entrada_NF!A:A,relatorio_Entrada_NF!A:A,"Pendente")</f>
        <v>499398</v>
      </c>
      <c r="P680" t="str">
        <f>_xlfn.XLOOKUP(relatorio[[#This Row],[Nome PJ Emitente]],Material!A:A,Material!B:B,"Medicamento")</f>
        <v>Medicamento</v>
      </c>
      <c r="Q680">
        <f ca="1">IF(relatorio[[#This Row],[Natureza]]="Medicamento",_xlfn.XLOOKUP(relatorio[[#This Row],[EAN]],CadastroProd!U:U,CadastroProd!A:A," "),_xlfn.XLOOKUP(relatorio[[#This Row],['[Item'] Código]],CadastroProd!X:X,CadastroProd!A:A," "))</f>
        <v>1409</v>
      </c>
      <c r="R680" t="str">
        <f>IF(O680="Pendente",_xlfn.XLOOKUP(relatorio[[#This Row],[Número]],Relatório_CTE!A:A,Relatório_CTE!B:B,"Sem CTE")," ")</f>
        <v xml:space="preserve"> </v>
      </c>
      <c r="S680" s="1" t="str">
        <f>IF(relatorio[[#This Row],[NFs Entrada - Winthor]]="Pendente",_xlfn.XLOOKUP(relatorio[[#This Row],[Número]],Relatório_CTE!A:A,Relatório_CTE!H:H,"Sem CTE")," ")</f>
        <v xml:space="preserve"> </v>
      </c>
      <c r="T68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8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81" spans="1:21" x14ac:dyDescent="0.25">
      <c r="A681" t="s">
        <v>17</v>
      </c>
      <c r="B681" t="s">
        <v>46</v>
      </c>
      <c r="C681" t="s">
        <v>36</v>
      </c>
      <c r="D681">
        <v>499399</v>
      </c>
      <c r="E681" s="1">
        <v>45903</v>
      </c>
      <c r="F681">
        <v>1008.82</v>
      </c>
      <c r="G681" s="4" t="s">
        <v>762</v>
      </c>
      <c r="H681" t="s">
        <v>763</v>
      </c>
      <c r="I681" t="s">
        <v>764</v>
      </c>
      <c r="J681" s="1">
        <v>46234</v>
      </c>
      <c r="K681">
        <v>6</v>
      </c>
      <c r="L681" t="str">
        <f>_xlfn.XLOOKUP(relatorio[[#This Row],[Nome PJ Emitente]],De_Para!A:A,De_Para!C:C)</f>
        <v>Novartis</v>
      </c>
      <c r="M681" s="5" cm="1">
        <f t="array" aca="1" ref="M681" ca="1">IF(LEFT(G681&amp;"",1)="0",
IFERROR(
VALUE(MID(G681&amp;"",_xlfn.AGGREGATE(15,6,ROW(INDIRECT("1:"&amp;LEN(G681&amp;"")))/(MID(G681&amp;"",ROW(INDIRECT("1:"&amp;LEN(G681&amp;""))),1)&lt;&gt;"0"),1),999)),
MID(G681&amp;"",_xlfn.AGGREGATE(15,6,ROW(INDIRECT("1:"&amp;LEN(G681&amp;"")))/(MID(G681&amp;"",ROW(INDIRECT("1:"&amp;LEN(G681&amp;""))),1)&lt;&gt;"0"),1),999)
),
IFERROR(VALUE(G681),G681))</f>
        <v>7896261006867</v>
      </c>
      <c r="N681" t="str">
        <f>TEXT(relatorio[[#This Row],[Data Emissão]],"mmm")</f>
        <v>set</v>
      </c>
      <c r="O681">
        <f>_xlfn.XLOOKUP(relatorio[[#This Row],[Número]],relatorio_Entrada_NF!A:A,relatorio_Entrada_NF!A:A,"Pendente")</f>
        <v>499399</v>
      </c>
      <c r="P681" t="str">
        <f>_xlfn.XLOOKUP(relatorio[[#This Row],[Nome PJ Emitente]],Material!A:A,Material!B:B,"Medicamento")</f>
        <v>Medicamento</v>
      </c>
      <c r="Q681" t="str">
        <f ca="1">IF(relatorio[[#This Row],[Natureza]]="Medicamento",_xlfn.XLOOKUP(relatorio[[#This Row],[EAN]],CadastroProd!U:U,CadastroProd!A:A," "),_xlfn.XLOOKUP(relatorio[[#This Row],['[Item'] Código]],CadastroProd!X:X,CadastroProd!A:A," "))</f>
        <v xml:space="preserve"> </v>
      </c>
      <c r="R681" t="str">
        <f>IF(O681="Pendente",_xlfn.XLOOKUP(relatorio[[#This Row],[Número]],Relatório_CTE!A:A,Relatório_CTE!B:B,"Sem CTE")," ")</f>
        <v xml:space="preserve"> </v>
      </c>
      <c r="S681" s="1" t="str">
        <f>IF(relatorio[[#This Row],[NFs Entrada - Winthor]]="Pendente",_xlfn.XLOOKUP(relatorio[[#This Row],[Número]],Relatório_CTE!A:A,Relatório_CTE!H:H,"Sem CTE")," ")</f>
        <v xml:space="preserve"> </v>
      </c>
      <c r="T68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8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82" spans="1:21" x14ac:dyDescent="0.25">
      <c r="A682" t="s">
        <v>11</v>
      </c>
      <c r="B682" t="s">
        <v>46</v>
      </c>
      <c r="C682" t="s">
        <v>36</v>
      </c>
      <c r="D682">
        <v>49623</v>
      </c>
      <c r="E682" s="1">
        <v>45903</v>
      </c>
      <c r="F682">
        <v>341974.66</v>
      </c>
      <c r="G682" s="4" t="s">
        <v>687</v>
      </c>
      <c r="H682" t="s">
        <v>688</v>
      </c>
      <c r="I682" t="s">
        <v>689</v>
      </c>
      <c r="J682" s="1">
        <v>46356</v>
      </c>
      <c r="K682">
        <v>50</v>
      </c>
      <c r="L682" t="str">
        <f>_xlfn.XLOOKUP(relatorio[[#This Row],[Nome PJ Emitente]],De_Para!A:A,De_Para!C:C)</f>
        <v>Novartis</v>
      </c>
      <c r="M682" s="5" cm="1">
        <f t="array" aca="1" ref="M682" ca="1">IF(LEFT(G682&amp;"",1)="0",
IFERROR(
VALUE(MID(G682&amp;"",_xlfn.AGGREGATE(15,6,ROW(INDIRECT("1:"&amp;LEN(G682&amp;"")))/(MID(G682&amp;"",ROW(INDIRECT("1:"&amp;LEN(G682&amp;""))),1)&lt;&gt;"0"),1),999)),
MID(G682&amp;"",_xlfn.AGGREGATE(15,6,ROW(INDIRECT("1:"&amp;LEN(G682&amp;"")))/(MID(G682&amp;"",ROW(INDIRECT("1:"&amp;LEN(G682&amp;""))),1)&lt;&gt;"0"),1),999)
),
IFERROR(VALUE(G682),G682))</f>
        <v>7896261022249</v>
      </c>
      <c r="N682" t="str">
        <f>TEXT(relatorio[[#This Row],[Data Emissão]],"mmm")</f>
        <v>set</v>
      </c>
      <c r="O682">
        <f>_xlfn.XLOOKUP(relatorio[[#This Row],[Número]],relatorio_Entrada_NF!A:A,relatorio_Entrada_NF!A:A,"Pendente")</f>
        <v>49623</v>
      </c>
      <c r="P682" t="str">
        <f>_xlfn.XLOOKUP(relatorio[[#This Row],[Nome PJ Emitente]],Material!A:A,Material!B:B,"Medicamento")</f>
        <v>Medicamento</v>
      </c>
      <c r="Q682">
        <f ca="1">IF(relatorio[[#This Row],[Natureza]]="Medicamento",_xlfn.XLOOKUP(relatorio[[#This Row],[EAN]],CadastroProd!U:U,CadastroProd!A:A," "),_xlfn.XLOOKUP(relatorio[[#This Row],['[Item'] Código]],CadastroProd!X:X,CadastroProd!A:A," "))</f>
        <v>2828</v>
      </c>
      <c r="R682" t="str">
        <f>IF(O682="Pendente",_xlfn.XLOOKUP(relatorio[[#This Row],[Número]],Relatório_CTE!A:A,Relatório_CTE!B:B,"Sem CTE")," ")</f>
        <v xml:space="preserve"> </v>
      </c>
      <c r="S682" s="1" t="str">
        <f>IF(relatorio[[#This Row],[NFs Entrada - Winthor]]="Pendente",_xlfn.XLOOKUP(relatorio[[#This Row],[Número]],Relatório_CTE!A:A,Relatório_CTE!H:H,"Sem CTE")," ")</f>
        <v xml:space="preserve"> </v>
      </c>
      <c r="T68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8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83" spans="1:21" x14ac:dyDescent="0.25">
      <c r="A683" t="s">
        <v>17</v>
      </c>
      <c r="B683" t="s">
        <v>97</v>
      </c>
      <c r="C683" t="s">
        <v>62</v>
      </c>
      <c r="D683">
        <v>8136</v>
      </c>
      <c r="E683" s="1">
        <v>45903</v>
      </c>
      <c r="F683">
        <v>118000</v>
      </c>
      <c r="G683" s="4" t="s">
        <v>174</v>
      </c>
      <c r="H683" t="s">
        <v>175</v>
      </c>
      <c r="I683" t="s">
        <v>176</v>
      </c>
      <c r="J683" s="1">
        <v>47149</v>
      </c>
      <c r="K683">
        <v>100</v>
      </c>
      <c r="L683" t="str">
        <f>_xlfn.XLOOKUP(relatorio[[#This Row],[Nome PJ Emitente]],De_Para!A:A,De_Para!C:C)</f>
        <v>Celltrion</v>
      </c>
      <c r="M683" s="5" cm="1">
        <f t="array" aca="1" ref="M683" ca="1">IF(LEFT(G683&amp;"",1)="0",
IFERROR(
VALUE(MID(G683&amp;"",_xlfn.AGGREGATE(15,6,ROW(INDIRECT("1:"&amp;LEN(G683&amp;"")))/(MID(G683&amp;"",ROW(INDIRECT("1:"&amp;LEN(G683&amp;""))),1)&lt;&gt;"0"),1),999)),
MID(G683&amp;"",_xlfn.AGGREGATE(15,6,ROW(INDIRECT("1:"&amp;LEN(G683&amp;"")))/(MID(G683&amp;"",ROW(INDIRECT("1:"&amp;LEN(G683&amp;""))),1)&lt;&gt;"0"),1),999)
),
IFERROR(VALUE(G683),G683))</f>
        <v>7898576550103</v>
      </c>
      <c r="N683" t="str">
        <f>TEXT(relatorio[[#This Row],[Data Emissão]],"mmm")</f>
        <v>set</v>
      </c>
      <c r="O683">
        <f>_xlfn.XLOOKUP(relatorio[[#This Row],[Número]],relatorio_Entrada_NF!A:A,relatorio_Entrada_NF!A:A,"Pendente")</f>
        <v>8136</v>
      </c>
      <c r="P683" t="str">
        <f>_xlfn.XLOOKUP(relatorio[[#This Row],[Nome PJ Emitente]],Material!A:A,Material!B:B,"Medicamento")</f>
        <v>Medicamento</v>
      </c>
      <c r="Q683">
        <f ca="1">IF(relatorio[[#This Row],[Natureza]]="Medicamento",_xlfn.XLOOKUP(relatorio[[#This Row],[EAN]],CadastroProd!U:U,CadastroProd!A:A," "),_xlfn.XLOOKUP(relatorio[[#This Row],['[Item'] Código]],CadastroProd!X:X,CadastroProd!A:A," "))</f>
        <v>1580</v>
      </c>
      <c r="R683" t="str">
        <f>IF(O683="Pendente",_xlfn.XLOOKUP(relatorio[[#This Row],[Número]],Relatório_CTE!A:A,Relatório_CTE!B:B,"Sem CTE")," ")</f>
        <v xml:space="preserve"> </v>
      </c>
      <c r="S683" s="1" t="str">
        <f>IF(relatorio[[#This Row],[NFs Entrada - Winthor]]="Pendente",_xlfn.XLOOKUP(relatorio[[#This Row],[Número]],Relatório_CTE!A:A,Relatório_CTE!H:H,"Sem CTE")," ")</f>
        <v xml:space="preserve"> </v>
      </c>
      <c r="T68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8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84" spans="1:21" x14ac:dyDescent="0.25">
      <c r="A684" t="s">
        <v>17</v>
      </c>
      <c r="B684" t="s">
        <v>97</v>
      </c>
      <c r="C684" t="s">
        <v>62</v>
      </c>
      <c r="D684">
        <v>8136</v>
      </c>
      <c r="E684" s="1">
        <v>45903</v>
      </c>
      <c r="F684">
        <v>118000</v>
      </c>
      <c r="G684" s="4" t="s">
        <v>643</v>
      </c>
      <c r="H684" t="s">
        <v>644</v>
      </c>
      <c r="I684" t="s">
        <v>645</v>
      </c>
      <c r="J684" s="1">
        <v>47057</v>
      </c>
      <c r="K684">
        <v>20</v>
      </c>
      <c r="L684" t="str">
        <f>_xlfn.XLOOKUP(relatorio[[#This Row],[Nome PJ Emitente]],De_Para!A:A,De_Para!C:C)</f>
        <v>Celltrion</v>
      </c>
      <c r="M684" s="5" cm="1">
        <f t="array" aca="1" ref="M684" ca="1">IF(LEFT(G684&amp;"",1)="0",
IFERROR(
VALUE(MID(G684&amp;"",_xlfn.AGGREGATE(15,6,ROW(INDIRECT("1:"&amp;LEN(G684&amp;"")))/(MID(G684&amp;"",ROW(INDIRECT("1:"&amp;LEN(G684&amp;""))),1)&lt;&gt;"0"),1),999)),
MID(G684&amp;"",_xlfn.AGGREGATE(15,6,ROW(INDIRECT("1:"&amp;LEN(G684&amp;"")))/(MID(G684&amp;"",ROW(INDIRECT("1:"&amp;LEN(G684&amp;""))),1)&lt;&gt;"0"),1),999)
),
IFERROR(VALUE(G684),G684))</f>
        <v>7898576550363</v>
      </c>
      <c r="N684" t="str">
        <f>TEXT(relatorio[[#This Row],[Data Emissão]],"mmm")</f>
        <v>set</v>
      </c>
      <c r="O684">
        <f>_xlfn.XLOOKUP(relatorio[[#This Row],[Número]],relatorio_Entrada_NF!A:A,relatorio_Entrada_NF!A:A,"Pendente")</f>
        <v>8136</v>
      </c>
      <c r="P684" t="str">
        <f>_xlfn.XLOOKUP(relatorio[[#This Row],[Nome PJ Emitente]],Material!A:A,Material!B:B,"Medicamento")</f>
        <v>Medicamento</v>
      </c>
      <c r="Q684">
        <f ca="1">IF(relatorio[[#This Row],[Natureza]]="Medicamento",_xlfn.XLOOKUP(relatorio[[#This Row],[EAN]],CadastroProd!U:U,CadastroProd!A:A," "),_xlfn.XLOOKUP(relatorio[[#This Row],['[Item'] Código]],CadastroProd!X:X,CadastroProd!A:A," "))</f>
        <v>3300</v>
      </c>
      <c r="R684" t="str">
        <f>IF(O684="Pendente",_xlfn.XLOOKUP(relatorio[[#This Row],[Número]],Relatório_CTE!A:A,Relatório_CTE!B:B,"Sem CTE")," ")</f>
        <v xml:space="preserve"> </v>
      </c>
      <c r="S684" s="1" t="str">
        <f>IF(relatorio[[#This Row],[NFs Entrada - Winthor]]="Pendente",_xlfn.XLOOKUP(relatorio[[#This Row],[Número]],Relatório_CTE!A:A,Relatório_CTE!H:H,"Sem CTE")," ")</f>
        <v xml:space="preserve"> </v>
      </c>
      <c r="T68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8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85" spans="1:21" x14ac:dyDescent="0.25">
      <c r="A685" t="s">
        <v>17</v>
      </c>
      <c r="B685" t="s">
        <v>97</v>
      </c>
      <c r="C685" t="s">
        <v>51</v>
      </c>
      <c r="D685">
        <v>493335</v>
      </c>
      <c r="E685" s="1">
        <v>45903</v>
      </c>
      <c r="F685">
        <v>250438.1</v>
      </c>
      <c r="G685" s="4" t="s">
        <v>477</v>
      </c>
      <c r="H685" t="s">
        <v>478</v>
      </c>
      <c r="I685" t="s">
        <v>479</v>
      </c>
      <c r="J685" s="1">
        <v>46463</v>
      </c>
      <c r="K685">
        <v>250</v>
      </c>
      <c r="L685" t="str">
        <f>_xlfn.XLOOKUP(relatorio[[#This Row],[Nome PJ Emitente]],De_Para!A:A,De_Para!C:C)</f>
        <v>Adium</v>
      </c>
      <c r="M685" s="5" cm="1">
        <f t="array" aca="1" ref="M685" ca="1">IF(LEFT(G685&amp;"",1)="0",
IFERROR(
VALUE(MID(G685&amp;"",_xlfn.AGGREGATE(15,6,ROW(INDIRECT("1:"&amp;LEN(G685&amp;"")))/(MID(G685&amp;"",ROW(INDIRECT("1:"&amp;LEN(G685&amp;""))),1)&lt;&gt;"0"),1),999)),
MID(G685&amp;"",_xlfn.AGGREGATE(15,6,ROW(INDIRECT("1:"&amp;LEN(G685&amp;"")))/(MID(G685&amp;"",ROW(INDIRECT("1:"&amp;LEN(G685&amp;""))),1)&lt;&gt;"0"),1),999)
),
IFERROR(VALUE(G685),G685))</f>
        <v>7892953000823</v>
      </c>
      <c r="N685" t="str">
        <f>TEXT(relatorio[[#This Row],[Data Emissão]],"mmm")</f>
        <v>set</v>
      </c>
      <c r="O685">
        <f>_xlfn.XLOOKUP(relatorio[[#This Row],[Número]],relatorio_Entrada_NF!A:A,relatorio_Entrada_NF!A:A,"Pendente")</f>
        <v>493335</v>
      </c>
      <c r="P685" t="str">
        <f>_xlfn.XLOOKUP(relatorio[[#This Row],[Nome PJ Emitente]],Material!A:A,Material!B:B,"Medicamento")</f>
        <v>Medicamento</v>
      </c>
      <c r="Q685">
        <f ca="1">IF(relatorio[[#This Row],[Natureza]]="Medicamento",_xlfn.XLOOKUP(relatorio[[#This Row],[EAN]],CadastroProd!U:U,CadastroProd!A:A," "),_xlfn.XLOOKUP(relatorio[[#This Row],['[Item'] Código]],CadastroProd!X:X,CadastroProd!A:A," "))</f>
        <v>2099</v>
      </c>
      <c r="R685" t="str">
        <f>IF(O685="Pendente",_xlfn.XLOOKUP(relatorio[[#This Row],[Número]],Relatório_CTE!A:A,Relatório_CTE!B:B,"Sem CTE")," ")</f>
        <v xml:space="preserve"> </v>
      </c>
      <c r="S685" s="1" t="str">
        <f>IF(relatorio[[#This Row],[NFs Entrada - Winthor]]="Pendente",_xlfn.XLOOKUP(relatorio[[#This Row],[Número]],Relatório_CTE!A:A,Relatório_CTE!H:H,"Sem CTE")," ")</f>
        <v xml:space="preserve"> </v>
      </c>
      <c r="T68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8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86" spans="1:21" x14ac:dyDescent="0.25">
      <c r="A686" t="s">
        <v>17</v>
      </c>
      <c r="B686" t="s">
        <v>97</v>
      </c>
      <c r="C686" t="s">
        <v>51</v>
      </c>
      <c r="D686">
        <v>493336</v>
      </c>
      <c r="E686" s="1">
        <v>45903</v>
      </c>
      <c r="F686">
        <v>13528.32</v>
      </c>
      <c r="G686" s="4" t="s">
        <v>234</v>
      </c>
      <c r="H686" t="s">
        <v>235</v>
      </c>
      <c r="I686" t="s">
        <v>236</v>
      </c>
      <c r="J686" s="1">
        <v>46280</v>
      </c>
      <c r="K686">
        <v>10</v>
      </c>
      <c r="L686" t="str">
        <f>_xlfn.XLOOKUP(relatorio[[#This Row],[Nome PJ Emitente]],De_Para!A:A,De_Para!C:C)</f>
        <v>Adium</v>
      </c>
      <c r="M686" s="5" cm="1">
        <f t="array" aca="1" ref="M686" ca="1">IF(LEFT(G686&amp;"",1)="0",
IFERROR(
VALUE(MID(G686&amp;"",_xlfn.AGGREGATE(15,6,ROW(INDIRECT("1:"&amp;LEN(G686&amp;"")))/(MID(G686&amp;"",ROW(INDIRECT("1:"&amp;LEN(G686&amp;""))),1)&lt;&gt;"0"),1),999)),
MID(G686&amp;"",_xlfn.AGGREGATE(15,6,ROW(INDIRECT("1:"&amp;LEN(G686&amp;"")))/(MID(G686&amp;"",ROW(INDIRECT("1:"&amp;LEN(G686&amp;""))),1)&lt;&gt;"0"),1),999)
),
IFERROR(VALUE(G686),G686))</f>
        <v>7892953000717</v>
      </c>
      <c r="N686" t="str">
        <f>TEXT(relatorio[[#This Row],[Data Emissão]],"mmm")</f>
        <v>set</v>
      </c>
      <c r="O686">
        <f>_xlfn.XLOOKUP(relatorio[[#This Row],[Número]],relatorio_Entrada_NF!A:A,relatorio_Entrada_NF!A:A,"Pendente")</f>
        <v>493336</v>
      </c>
      <c r="P686" t="str">
        <f>_xlfn.XLOOKUP(relatorio[[#This Row],[Nome PJ Emitente]],Material!A:A,Material!B:B,"Medicamento")</f>
        <v>Medicamento</v>
      </c>
      <c r="Q686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686" t="str">
        <f>IF(O686="Pendente",_xlfn.XLOOKUP(relatorio[[#This Row],[Número]],Relatório_CTE!A:A,Relatório_CTE!B:B,"Sem CTE")," ")</f>
        <v xml:space="preserve"> </v>
      </c>
      <c r="S686" s="1" t="str">
        <f>IF(relatorio[[#This Row],[NFs Entrada - Winthor]]="Pendente",_xlfn.XLOOKUP(relatorio[[#This Row],[Número]],Relatório_CTE!A:A,Relatório_CTE!H:H,"Sem CTE")," ")</f>
        <v xml:space="preserve"> </v>
      </c>
      <c r="T68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8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87" spans="1:21" x14ac:dyDescent="0.25">
      <c r="A687" t="s">
        <v>17</v>
      </c>
      <c r="B687" t="s">
        <v>97</v>
      </c>
      <c r="C687" t="s">
        <v>51</v>
      </c>
      <c r="D687">
        <v>493337</v>
      </c>
      <c r="E687" s="1">
        <v>45903</v>
      </c>
      <c r="F687">
        <v>21627.59</v>
      </c>
      <c r="G687" s="4" t="s">
        <v>202</v>
      </c>
      <c r="H687" t="s">
        <v>203</v>
      </c>
      <c r="I687" t="s">
        <v>204</v>
      </c>
      <c r="J687" s="1">
        <v>46397</v>
      </c>
      <c r="K687">
        <v>40</v>
      </c>
      <c r="L687" t="str">
        <f>_xlfn.XLOOKUP(relatorio[[#This Row],[Nome PJ Emitente]],De_Para!A:A,De_Para!C:C)</f>
        <v>Adium</v>
      </c>
      <c r="M687" s="5" cm="1">
        <f t="array" aca="1" ref="M687" ca="1">IF(LEFT(G687&amp;"",1)="0",
IFERROR(
VALUE(MID(G687&amp;"",_xlfn.AGGREGATE(15,6,ROW(INDIRECT("1:"&amp;LEN(G687&amp;"")))/(MID(G687&amp;"",ROW(INDIRECT("1:"&amp;LEN(G687&amp;""))),1)&lt;&gt;"0"),1),999)),
MID(G687&amp;"",_xlfn.AGGREGATE(15,6,ROW(INDIRECT("1:"&amp;LEN(G687&amp;"")))/(MID(G687&amp;"",ROW(INDIRECT("1:"&amp;LEN(G687&amp;""))),1)&lt;&gt;"0"),1),999)
),
IFERROR(VALUE(G687),G687))</f>
        <v>7892953000496</v>
      </c>
      <c r="N687" t="str">
        <f>TEXT(relatorio[[#This Row],[Data Emissão]],"mmm")</f>
        <v>set</v>
      </c>
      <c r="O687">
        <f>_xlfn.XLOOKUP(relatorio[[#This Row],[Número]],relatorio_Entrada_NF!A:A,relatorio_Entrada_NF!A:A,"Pendente")</f>
        <v>493337</v>
      </c>
      <c r="P687" t="str">
        <f>_xlfn.XLOOKUP(relatorio[[#This Row],[Nome PJ Emitente]],Material!A:A,Material!B:B,"Medicamento")</f>
        <v>Medicamento</v>
      </c>
      <c r="Q687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687" t="str">
        <f>IF(O687="Pendente",_xlfn.XLOOKUP(relatorio[[#This Row],[Número]],Relatório_CTE!A:A,Relatório_CTE!B:B,"Sem CTE")," ")</f>
        <v xml:space="preserve"> </v>
      </c>
      <c r="S687" s="1" t="str">
        <f>IF(relatorio[[#This Row],[NFs Entrada - Winthor]]="Pendente",_xlfn.XLOOKUP(relatorio[[#This Row],[Número]],Relatório_CTE!A:A,Relatório_CTE!H:H,"Sem CTE")," ")</f>
        <v xml:space="preserve"> </v>
      </c>
      <c r="T68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8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88" spans="1:21" x14ac:dyDescent="0.25">
      <c r="A688" t="s">
        <v>11</v>
      </c>
      <c r="B688" t="s">
        <v>693</v>
      </c>
      <c r="C688" t="s">
        <v>51</v>
      </c>
      <c r="D688">
        <v>493350</v>
      </c>
      <c r="E688" s="1">
        <v>45903</v>
      </c>
      <c r="F688">
        <v>24932.400000000001</v>
      </c>
      <c r="G688" s="4" t="s">
        <v>234</v>
      </c>
      <c r="H688" t="s">
        <v>235</v>
      </c>
      <c r="I688" t="s">
        <v>236</v>
      </c>
      <c r="J688" s="1">
        <v>46280</v>
      </c>
      <c r="K688">
        <v>15</v>
      </c>
      <c r="L688" t="str">
        <f>_xlfn.XLOOKUP(relatorio[[#This Row],[Nome PJ Emitente]],De_Para!A:A,De_Para!C:C)</f>
        <v>Adium</v>
      </c>
      <c r="M688" s="5" cm="1">
        <f t="array" aca="1" ref="M688" ca="1">IF(LEFT(G688&amp;"",1)="0",
IFERROR(
VALUE(MID(G688&amp;"",_xlfn.AGGREGATE(15,6,ROW(INDIRECT("1:"&amp;LEN(G688&amp;"")))/(MID(G688&amp;"",ROW(INDIRECT("1:"&amp;LEN(G688&amp;""))),1)&lt;&gt;"0"),1),999)),
MID(G688&amp;"",_xlfn.AGGREGATE(15,6,ROW(INDIRECT("1:"&amp;LEN(G688&amp;"")))/(MID(G688&amp;"",ROW(INDIRECT("1:"&amp;LEN(G688&amp;""))),1)&lt;&gt;"0"),1),999)
),
IFERROR(VALUE(G688),G688))</f>
        <v>7892953000717</v>
      </c>
      <c r="N688" t="str">
        <f>TEXT(relatorio[[#This Row],[Data Emissão]],"mmm")</f>
        <v>set</v>
      </c>
      <c r="O688">
        <f>_xlfn.XLOOKUP(relatorio[[#This Row],[Número]],relatorio_Entrada_NF!A:A,relatorio_Entrada_NF!A:A,"Pendente")</f>
        <v>493350</v>
      </c>
      <c r="P688" t="str">
        <f>_xlfn.XLOOKUP(relatorio[[#This Row],[Nome PJ Emitente]],Material!A:A,Material!B:B,"Medicamento")</f>
        <v>Medicamento</v>
      </c>
      <c r="Q688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688" t="str">
        <f>IF(O688="Pendente",_xlfn.XLOOKUP(relatorio[[#This Row],[Número]],Relatório_CTE!A:A,Relatório_CTE!B:B,"Sem CTE")," ")</f>
        <v xml:space="preserve"> </v>
      </c>
      <c r="S688" s="1" t="str">
        <f>IF(relatorio[[#This Row],[NFs Entrada - Winthor]]="Pendente",_xlfn.XLOOKUP(relatorio[[#This Row],[Número]],Relatório_CTE!A:A,Relatório_CTE!H:H,"Sem CTE")," ")</f>
        <v xml:space="preserve"> </v>
      </c>
      <c r="T68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8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89" spans="1:21" x14ac:dyDescent="0.25">
      <c r="A689" t="s">
        <v>11</v>
      </c>
      <c r="B689" t="s">
        <v>18</v>
      </c>
      <c r="C689" t="s">
        <v>559</v>
      </c>
      <c r="D689">
        <v>52176</v>
      </c>
      <c r="E689" s="1">
        <v>45903</v>
      </c>
      <c r="F689">
        <v>4239.2</v>
      </c>
      <c r="G689" s="4" t="s">
        <v>181</v>
      </c>
      <c r="H689" t="s">
        <v>765</v>
      </c>
      <c r="I689" t="s">
        <v>766</v>
      </c>
      <c r="J689" s="1">
        <v>46387</v>
      </c>
      <c r="K689">
        <v>1</v>
      </c>
      <c r="L689" t="str">
        <f>_xlfn.XLOOKUP(relatorio[[#This Row],[Nome PJ Emitente]],De_Para!A:A,De_Para!C:C)</f>
        <v>Oncoexo</v>
      </c>
      <c r="M689" s="5" cm="1">
        <f t="array" aca="1" ref="M689" ca="1">IF(LEFT(G689&amp;"",1)="0",
IFERROR(
VALUE(MID(G689&amp;"",_xlfn.AGGREGATE(15,6,ROW(INDIRECT("1:"&amp;LEN(G689&amp;"")))/(MID(G689&amp;"",ROW(INDIRECT("1:"&amp;LEN(G689&amp;""))),1)&lt;&gt;"0"),1),999)),
MID(G689&amp;"",_xlfn.AGGREGATE(15,6,ROW(INDIRECT("1:"&amp;LEN(G689&amp;"")))/(MID(G689&amp;"",ROW(INDIRECT("1:"&amp;LEN(G689&amp;""))),1)&lt;&gt;"0"),1),999)
),
IFERROR(VALUE(G689),G689))</f>
        <v>7896261020689</v>
      </c>
      <c r="N689" t="str">
        <f>TEXT(relatorio[[#This Row],[Data Emissão]],"mmm")</f>
        <v>set</v>
      </c>
      <c r="O689">
        <f>_xlfn.XLOOKUP(relatorio[[#This Row],[Número]],relatorio_Entrada_NF!A:A,relatorio_Entrada_NF!A:A,"Pendente")</f>
        <v>52176</v>
      </c>
      <c r="P689" t="str">
        <f>_xlfn.XLOOKUP(relatorio[[#This Row],[Nome PJ Emitente]],Material!A:A,Material!B:B,"Medicamento")</f>
        <v>Medicamento</v>
      </c>
      <c r="Q689">
        <f ca="1">IF(relatorio[[#This Row],[Natureza]]="Medicamento",_xlfn.XLOOKUP(relatorio[[#This Row],[EAN]],CadastroProd!U:U,CadastroProd!A:A," "),_xlfn.XLOOKUP(relatorio[[#This Row],['[Item'] Código]],CadastroProd!X:X,CadastroProd!A:A," "))</f>
        <v>1344</v>
      </c>
      <c r="R689" t="str">
        <f>IF(O689="Pendente",_xlfn.XLOOKUP(relatorio[[#This Row],[Número]],Relatório_CTE!A:A,Relatório_CTE!B:B,"Sem CTE")," ")</f>
        <v xml:space="preserve"> </v>
      </c>
      <c r="S689" s="1" t="str">
        <f>IF(relatorio[[#This Row],[NFs Entrada - Winthor]]="Pendente",_xlfn.XLOOKUP(relatorio[[#This Row],[Número]],Relatório_CTE!A:A,Relatório_CTE!H:H,"Sem CTE")," ")</f>
        <v xml:space="preserve"> </v>
      </c>
      <c r="T68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8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90" spans="1:21" x14ac:dyDescent="0.25">
      <c r="A690" t="s">
        <v>17</v>
      </c>
      <c r="B690" t="s">
        <v>18</v>
      </c>
      <c r="C690" t="s">
        <v>131</v>
      </c>
      <c r="D690">
        <v>14138</v>
      </c>
      <c r="E690" s="1">
        <v>45902</v>
      </c>
      <c r="F690">
        <v>38428.699999999997</v>
      </c>
      <c r="G690" s="4" t="s">
        <v>141</v>
      </c>
      <c r="H690" t="s">
        <v>142</v>
      </c>
      <c r="I690" t="s">
        <v>143</v>
      </c>
      <c r="J690" s="1">
        <v>46446</v>
      </c>
      <c r="K690">
        <v>200</v>
      </c>
      <c r="L690" t="str">
        <f>_xlfn.XLOOKUP(relatorio[[#This Row],[Nome PJ Emitente]],De_Para!A:A,De_Para!C:C)</f>
        <v>Sanofi</v>
      </c>
      <c r="M690" s="5" cm="1">
        <f t="array" aca="1" ref="M690" ca="1">IF(LEFT(G690&amp;"",1)="0",
IFERROR(
VALUE(MID(G690&amp;"",_xlfn.AGGREGATE(15,6,ROW(INDIRECT("1:"&amp;LEN(G690&amp;"")))/(MID(G690&amp;"",ROW(INDIRECT("1:"&amp;LEN(G690&amp;""))),1)&lt;&gt;"0"),1),999)),
MID(G690&amp;"",_xlfn.AGGREGATE(15,6,ROW(INDIRECT("1:"&amp;LEN(G690&amp;"")))/(MID(G690&amp;"",ROW(INDIRECT("1:"&amp;LEN(G690&amp;""))),1)&lt;&gt;"0"),1),999)
),
IFERROR(VALUE(G690),G690))</f>
        <v>7891058001070</v>
      </c>
      <c r="N690" t="str">
        <f>TEXT(relatorio[[#This Row],[Data Emissão]],"mmm")</f>
        <v>set</v>
      </c>
      <c r="O690">
        <f>_xlfn.XLOOKUP(relatorio[[#This Row],[Número]],relatorio_Entrada_NF!A:A,relatorio_Entrada_NF!A:A,"Pendente")</f>
        <v>14138</v>
      </c>
      <c r="P690" t="str">
        <f>_xlfn.XLOOKUP(relatorio[[#This Row],[Nome PJ Emitente]],Material!A:A,Material!B:B,"Medicamento")</f>
        <v>Medicamento</v>
      </c>
      <c r="Q690">
        <f ca="1">IF(relatorio[[#This Row],[Natureza]]="Medicamento",_xlfn.XLOOKUP(relatorio[[#This Row],[EAN]],CadastroProd!U:U,CadastroProd!A:A," "),_xlfn.XLOOKUP(relatorio[[#This Row],['[Item'] Código]],CadastroProd!X:X,CadastroProd!A:A," "))</f>
        <v>2618</v>
      </c>
      <c r="R690" t="str">
        <f>IF(O690="Pendente",_xlfn.XLOOKUP(relatorio[[#This Row],[Número]],Relatório_CTE!A:A,Relatório_CTE!B:B,"Sem CTE")," ")</f>
        <v xml:space="preserve"> </v>
      </c>
      <c r="S690" s="1" t="str">
        <f>IF(relatorio[[#This Row],[NFs Entrada - Winthor]]="Pendente",_xlfn.XLOOKUP(relatorio[[#This Row],[Número]],Relatório_CTE!A:A,Relatório_CTE!H:H,"Sem CTE")," ")</f>
        <v xml:space="preserve"> </v>
      </c>
      <c r="T69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9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91" spans="1:21" x14ac:dyDescent="0.25">
      <c r="A691" t="s">
        <v>17</v>
      </c>
      <c r="B691" t="s">
        <v>18</v>
      </c>
      <c r="C691" t="s">
        <v>102</v>
      </c>
      <c r="D691">
        <v>77800</v>
      </c>
      <c r="E691" s="1">
        <v>45902</v>
      </c>
      <c r="F691">
        <v>511.2</v>
      </c>
      <c r="G691" s="4" t="s">
        <v>128</v>
      </c>
      <c r="H691" t="s">
        <v>129</v>
      </c>
      <c r="I691" t="s">
        <v>130</v>
      </c>
      <c r="J691" s="1">
        <v>46569</v>
      </c>
      <c r="K691">
        <v>20</v>
      </c>
      <c r="L691" t="str">
        <f>_xlfn.XLOOKUP(relatorio[[#This Row],[Nome PJ Emitente]],De_Para!A:A,De_Para!C:C)</f>
        <v>Chiesi</v>
      </c>
      <c r="M691" s="5" cm="1">
        <f t="array" aca="1" ref="M691" ca="1">IF(LEFT(G691&amp;"",1)="0",
IFERROR(
VALUE(MID(G691&amp;"",_xlfn.AGGREGATE(15,6,ROW(INDIRECT("1:"&amp;LEN(G691&amp;"")))/(MID(G691&amp;"",ROW(INDIRECT("1:"&amp;LEN(G691&amp;""))),1)&lt;&gt;"0"),1),999)),
MID(G691&amp;"",_xlfn.AGGREGATE(15,6,ROW(INDIRECT("1:"&amp;LEN(G691&amp;"")))/(MID(G691&amp;"",ROW(INDIRECT("1:"&amp;LEN(G691&amp;""))),1)&lt;&gt;"0"),1),999)
),
IFERROR(VALUE(G691),G691))</f>
        <v>7896672202902</v>
      </c>
      <c r="N691" t="str">
        <f>TEXT(relatorio[[#This Row],[Data Emissão]],"mmm")</f>
        <v>set</v>
      </c>
      <c r="O691">
        <f>_xlfn.XLOOKUP(relatorio[[#This Row],[Número]],relatorio_Entrada_NF!A:A,relatorio_Entrada_NF!A:A,"Pendente")</f>
        <v>77800</v>
      </c>
      <c r="P691" t="str">
        <f>_xlfn.XLOOKUP(relatorio[[#This Row],[Nome PJ Emitente]],Material!A:A,Material!B:B,"Medicamento")</f>
        <v>Medicamento</v>
      </c>
      <c r="Q691">
        <f ca="1">IF(relatorio[[#This Row],[Natureza]]="Medicamento",_xlfn.XLOOKUP(relatorio[[#This Row],[EAN]],CadastroProd!U:U,CadastroProd!A:A," "),_xlfn.XLOOKUP(relatorio[[#This Row],['[Item'] Código]],CadastroProd!X:X,CadastroProd!A:A," "))</f>
        <v>1589</v>
      </c>
      <c r="R691" t="str">
        <f>IF(O691="Pendente",_xlfn.XLOOKUP(relatorio[[#This Row],[Número]],Relatório_CTE!A:A,Relatório_CTE!B:B,"Sem CTE")," ")</f>
        <v xml:space="preserve"> </v>
      </c>
      <c r="S691" s="1" t="str">
        <f>IF(relatorio[[#This Row],[NFs Entrada - Winthor]]="Pendente",_xlfn.XLOOKUP(relatorio[[#This Row],[Número]],Relatório_CTE!A:A,Relatório_CTE!H:H,"Sem CTE")," ")</f>
        <v xml:space="preserve"> </v>
      </c>
      <c r="T69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9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92" spans="1:21" x14ac:dyDescent="0.25">
      <c r="A692" t="s">
        <v>11</v>
      </c>
      <c r="B692" t="s">
        <v>18</v>
      </c>
      <c r="C692" t="s">
        <v>36</v>
      </c>
      <c r="D692">
        <v>498674</v>
      </c>
      <c r="E692" s="1">
        <v>45902</v>
      </c>
      <c r="F692">
        <v>26665.5</v>
      </c>
      <c r="G692" s="4" t="s">
        <v>250</v>
      </c>
      <c r="H692" t="s">
        <v>251</v>
      </c>
      <c r="I692" t="s">
        <v>252</v>
      </c>
      <c r="J692" s="1">
        <v>46356</v>
      </c>
      <c r="K692">
        <v>1</v>
      </c>
      <c r="L692" t="str">
        <f>_xlfn.XLOOKUP(relatorio[[#This Row],[Nome PJ Emitente]],De_Para!A:A,De_Para!C:C)</f>
        <v>Novartis</v>
      </c>
      <c r="M692" s="5" cm="1">
        <f t="array" aca="1" ref="M692" ca="1">IF(LEFT(G692&amp;"",1)="0",
IFERROR(
VALUE(MID(G692&amp;"",_xlfn.AGGREGATE(15,6,ROW(INDIRECT("1:"&amp;LEN(G692&amp;"")))/(MID(G692&amp;"",ROW(INDIRECT("1:"&amp;LEN(G692&amp;""))),1)&lt;&gt;"0"),1),999)),
MID(G692&amp;"",_xlfn.AGGREGATE(15,6,ROW(INDIRECT("1:"&amp;LEN(G692&amp;"")))/(MID(G692&amp;"",ROW(INDIRECT("1:"&amp;LEN(G692&amp;""))),1)&lt;&gt;"0"),1),999)
),
IFERROR(VALUE(G692),G692))</f>
        <v>7896261018648</v>
      </c>
      <c r="N692" t="str">
        <f>TEXT(relatorio[[#This Row],[Data Emissão]],"mmm")</f>
        <v>set</v>
      </c>
      <c r="O692">
        <f>_xlfn.XLOOKUP(relatorio[[#This Row],[Número]],relatorio_Entrada_NF!A:A,relatorio_Entrada_NF!A:A,"Pendente")</f>
        <v>498674</v>
      </c>
      <c r="P692" t="str">
        <f>_xlfn.XLOOKUP(relatorio[[#This Row],[Nome PJ Emitente]],Material!A:A,Material!B:B,"Medicamento")</f>
        <v>Medicamento</v>
      </c>
      <c r="Q692">
        <f ca="1">IF(relatorio[[#This Row],[Natureza]]="Medicamento",_xlfn.XLOOKUP(relatorio[[#This Row],[EAN]],CadastroProd!U:U,CadastroProd!A:A," "),_xlfn.XLOOKUP(relatorio[[#This Row],['[Item'] Código]],CadastroProd!X:X,CadastroProd!A:A," "))</f>
        <v>1277</v>
      </c>
      <c r="R692" t="str">
        <f>IF(O692="Pendente",_xlfn.XLOOKUP(relatorio[[#This Row],[Número]],Relatório_CTE!A:A,Relatório_CTE!B:B,"Sem CTE")," ")</f>
        <v xml:space="preserve"> </v>
      </c>
      <c r="S692" s="1" t="str">
        <f>IF(relatorio[[#This Row],[NFs Entrada - Winthor]]="Pendente",_xlfn.XLOOKUP(relatorio[[#This Row],[Número]],Relatório_CTE!A:A,Relatório_CTE!H:H,"Sem CTE")," ")</f>
        <v xml:space="preserve"> </v>
      </c>
      <c r="T69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9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93" spans="1:21" x14ac:dyDescent="0.25">
      <c r="A693" t="s">
        <v>17</v>
      </c>
      <c r="B693" t="s">
        <v>18</v>
      </c>
      <c r="C693" t="s">
        <v>36</v>
      </c>
      <c r="D693">
        <v>498877</v>
      </c>
      <c r="E693" s="1">
        <v>45902</v>
      </c>
      <c r="F693">
        <v>24219.03</v>
      </c>
      <c r="G693" s="4" t="s">
        <v>652</v>
      </c>
      <c r="H693" t="s">
        <v>653</v>
      </c>
      <c r="I693" t="s">
        <v>42</v>
      </c>
      <c r="J693" s="1">
        <v>46418</v>
      </c>
      <c r="K693">
        <v>2</v>
      </c>
      <c r="L693" t="str">
        <f>_xlfn.XLOOKUP(relatorio[[#This Row],[Nome PJ Emitente]],De_Para!A:A,De_Para!C:C)</f>
        <v>Novartis</v>
      </c>
      <c r="M693" s="5" cm="1">
        <f t="array" aca="1" ref="M693" ca="1">IF(LEFT(G693&amp;"",1)="0",
IFERROR(
VALUE(MID(G693&amp;"",_xlfn.AGGREGATE(15,6,ROW(INDIRECT("1:"&amp;LEN(G693&amp;"")))/(MID(G693&amp;"",ROW(INDIRECT("1:"&amp;LEN(G693&amp;""))),1)&lt;&gt;"0"),1),999)),
MID(G693&amp;"",_xlfn.AGGREGATE(15,6,ROW(INDIRECT("1:"&amp;LEN(G693&amp;"")))/(MID(G693&amp;"",ROW(INDIRECT("1:"&amp;LEN(G693&amp;""))),1)&lt;&gt;"0"),1),999)
),
IFERROR(VALUE(G693),G693))</f>
        <v>7896261020863</v>
      </c>
      <c r="N693" t="str">
        <f>TEXT(relatorio[[#This Row],[Data Emissão]],"mmm")</f>
        <v>set</v>
      </c>
      <c r="O693">
        <f>_xlfn.XLOOKUP(relatorio[[#This Row],[Número]],relatorio_Entrada_NF!A:A,relatorio_Entrada_NF!A:A,"Pendente")</f>
        <v>498877</v>
      </c>
      <c r="P693" t="str">
        <f>_xlfn.XLOOKUP(relatorio[[#This Row],[Nome PJ Emitente]],Material!A:A,Material!B:B,"Medicamento")</f>
        <v>Medicamento</v>
      </c>
      <c r="Q693">
        <f ca="1">IF(relatorio[[#This Row],[Natureza]]="Medicamento",_xlfn.XLOOKUP(relatorio[[#This Row],[EAN]],CadastroProd!U:U,CadastroProd!A:A," "),_xlfn.XLOOKUP(relatorio[[#This Row],['[Item'] Código]],CadastroProd!X:X,CadastroProd!A:A," "))</f>
        <v>1472</v>
      </c>
      <c r="R693" t="str">
        <f>IF(O693="Pendente",_xlfn.XLOOKUP(relatorio[[#This Row],[Número]],Relatório_CTE!A:A,Relatório_CTE!B:B,"Sem CTE")," ")</f>
        <v xml:space="preserve"> </v>
      </c>
      <c r="S693" s="1" t="str">
        <f>IF(relatorio[[#This Row],[NFs Entrada - Winthor]]="Pendente",_xlfn.XLOOKUP(relatorio[[#This Row],[Número]],Relatório_CTE!A:A,Relatório_CTE!H:H,"Sem CTE")," ")</f>
        <v xml:space="preserve"> </v>
      </c>
      <c r="T69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9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94" spans="1:21" x14ac:dyDescent="0.25">
      <c r="A694" t="s">
        <v>11</v>
      </c>
      <c r="B694" t="s">
        <v>12</v>
      </c>
      <c r="C694" t="s">
        <v>102</v>
      </c>
      <c r="D694">
        <v>77814</v>
      </c>
      <c r="E694" s="1">
        <v>45902</v>
      </c>
      <c r="F694">
        <v>18263.03</v>
      </c>
      <c r="G694" s="4" t="s">
        <v>112</v>
      </c>
      <c r="H694" t="s">
        <v>113</v>
      </c>
      <c r="I694" t="s">
        <v>114</v>
      </c>
      <c r="J694" s="1">
        <v>46372</v>
      </c>
      <c r="K694">
        <v>12</v>
      </c>
      <c r="L694" t="str">
        <f>_xlfn.XLOOKUP(relatorio[[#This Row],[Nome PJ Emitente]],De_Para!A:A,De_Para!C:C)</f>
        <v>Chiesi</v>
      </c>
      <c r="M694" s="5" cm="1">
        <f t="array" aca="1" ref="M694" ca="1">IF(LEFT(G694&amp;"",1)="0",
IFERROR(
VALUE(MID(G694&amp;"",_xlfn.AGGREGATE(15,6,ROW(INDIRECT("1:"&amp;LEN(G694&amp;"")))/(MID(G694&amp;"",ROW(INDIRECT("1:"&amp;LEN(G694&amp;""))),1)&lt;&gt;"0"),1),999)),
MID(G694&amp;"",_xlfn.AGGREGATE(15,6,ROW(INDIRECT("1:"&amp;LEN(G694&amp;"")))/(MID(G694&amp;"",ROW(INDIRECT("1:"&amp;LEN(G694&amp;""))),1)&lt;&gt;"0"),1),999)
),
IFERROR(VALUE(G694),G694))</f>
        <v>7896672202438</v>
      </c>
      <c r="N694" t="str">
        <f>TEXT(relatorio[[#This Row],[Data Emissão]],"mmm")</f>
        <v>set</v>
      </c>
      <c r="O694">
        <f>_xlfn.XLOOKUP(relatorio[[#This Row],[Número]],relatorio_Entrada_NF!A:A,relatorio_Entrada_NF!A:A,"Pendente")</f>
        <v>77814</v>
      </c>
      <c r="P694" t="str">
        <f>_xlfn.XLOOKUP(relatorio[[#This Row],[Nome PJ Emitente]],Material!A:A,Material!B:B,"Medicamento")</f>
        <v>Medicamento</v>
      </c>
      <c r="Q694">
        <f ca="1">IF(relatorio[[#This Row],[Natureza]]="Medicamento",_xlfn.XLOOKUP(relatorio[[#This Row],[EAN]],CadastroProd!U:U,CadastroProd!A:A," "),_xlfn.XLOOKUP(relatorio[[#This Row],['[Item'] Código]],CadastroProd!X:X,CadastroProd!A:A," "))</f>
        <v>3191</v>
      </c>
      <c r="R694" t="str">
        <f>IF(O694="Pendente",_xlfn.XLOOKUP(relatorio[[#This Row],[Número]],Relatório_CTE!A:A,Relatório_CTE!B:B,"Sem CTE")," ")</f>
        <v xml:space="preserve"> </v>
      </c>
      <c r="S694" s="1" t="str">
        <f>IF(relatorio[[#This Row],[NFs Entrada - Winthor]]="Pendente",_xlfn.XLOOKUP(relatorio[[#This Row],[Número]],Relatório_CTE!A:A,Relatório_CTE!H:H,"Sem CTE")," ")</f>
        <v xml:space="preserve"> </v>
      </c>
      <c r="T69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9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95" spans="1:21" x14ac:dyDescent="0.25">
      <c r="A695" t="s">
        <v>17</v>
      </c>
      <c r="B695" t="s">
        <v>12</v>
      </c>
      <c r="C695" t="s">
        <v>32</v>
      </c>
      <c r="D695">
        <v>55632</v>
      </c>
      <c r="E695" s="1">
        <v>45902</v>
      </c>
      <c r="F695">
        <v>10468.65</v>
      </c>
      <c r="G695" s="4" t="s">
        <v>33</v>
      </c>
      <c r="H695" t="s">
        <v>34</v>
      </c>
      <c r="I695" t="s">
        <v>35</v>
      </c>
      <c r="J695" s="1">
        <v>46752</v>
      </c>
      <c r="K695">
        <v>1</v>
      </c>
      <c r="L695" t="str">
        <f>_xlfn.XLOOKUP(relatorio[[#This Row],[Nome PJ Emitente]],De_Para!A:A,De_Para!C:C)</f>
        <v>Astellas</v>
      </c>
      <c r="M695" s="5" cm="1">
        <f t="array" aca="1" ref="M695" ca="1">IF(LEFT(G695&amp;"",1)="0",
IFERROR(
VALUE(MID(G695&amp;"",_xlfn.AGGREGATE(15,6,ROW(INDIRECT("1:"&amp;LEN(G695&amp;"")))/(MID(G695&amp;"",ROW(INDIRECT("1:"&amp;LEN(G695&amp;""))),1)&lt;&gt;"0"),1),999)),
MID(G695&amp;"",_xlfn.AGGREGATE(15,6,ROW(INDIRECT("1:"&amp;LEN(G695&amp;"")))/(MID(G695&amp;"",ROW(INDIRECT("1:"&amp;LEN(G695&amp;""))),1)&lt;&gt;"0"),1),999)
),
IFERROR(VALUE(G695),G695))</f>
        <v>7899337001070</v>
      </c>
      <c r="N695" t="str">
        <f>TEXT(relatorio[[#This Row],[Data Emissão]],"mmm")</f>
        <v>set</v>
      </c>
      <c r="O695">
        <f>_xlfn.XLOOKUP(relatorio[[#This Row],[Número]],relatorio_Entrada_NF!A:A,relatorio_Entrada_NF!A:A,"Pendente")</f>
        <v>55632</v>
      </c>
      <c r="P695" t="str">
        <f>_xlfn.XLOOKUP(relatorio[[#This Row],[Nome PJ Emitente]],Material!A:A,Material!B:B,"Medicamento")</f>
        <v>Medicamento</v>
      </c>
      <c r="Q695">
        <f ca="1">IF(relatorio[[#This Row],[Natureza]]="Medicamento",_xlfn.XLOOKUP(relatorio[[#This Row],[EAN]],CadastroProd!U:U,CadastroProd!A:A," "),_xlfn.XLOOKUP(relatorio[[#This Row],['[Item'] Código]],CadastroProd!X:X,CadastroProd!A:A," "))</f>
        <v>3092</v>
      </c>
      <c r="R695" t="str">
        <f>IF(O695="Pendente",_xlfn.XLOOKUP(relatorio[[#This Row],[Número]],Relatório_CTE!A:A,Relatório_CTE!B:B,"Sem CTE")," ")</f>
        <v xml:space="preserve"> </v>
      </c>
      <c r="S695" s="1" t="str">
        <f>IF(relatorio[[#This Row],[NFs Entrada - Winthor]]="Pendente",_xlfn.XLOOKUP(relatorio[[#This Row],[Número]],Relatório_CTE!A:A,Relatório_CTE!H:H,"Sem CTE")," ")</f>
        <v xml:space="preserve"> </v>
      </c>
      <c r="T69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9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96" spans="1:21" x14ac:dyDescent="0.25">
      <c r="A696" t="s">
        <v>17</v>
      </c>
      <c r="B696" t="s">
        <v>12</v>
      </c>
      <c r="C696" t="s">
        <v>214</v>
      </c>
      <c r="D696">
        <v>445972</v>
      </c>
      <c r="E696" s="1">
        <v>45902</v>
      </c>
      <c r="F696">
        <v>1318870.81</v>
      </c>
      <c r="G696" s="4" t="s">
        <v>505</v>
      </c>
      <c r="H696" t="s">
        <v>506</v>
      </c>
      <c r="I696" t="s">
        <v>507</v>
      </c>
      <c r="J696" s="1">
        <v>46444</v>
      </c>
      <c r="K696">
        <v>600</v>
      </c>
      <c r="L696" t="str">
        <f>_xlfn.XLOOKUP(relatorio[[#This Row],[Nome PJ Emitente]],De_Para!A:A,De_Para!C:C)</f>
        <v>Eli Lilly</v>
      </c>
      <c r="M696" s="5" cm="1">
        <f t="array" aca="1" ref="M696" ca="1">IF(LEFT(G696&amp;"",1)="0",
IFERROR(
VALUE(MID(G696&amp;"",_xlfn.AGGREGATE(15,6,ROW(INDIRECT("1:"&amp;LEN(G696&amp;"")))/(MID(G696&amp;"",ROW(INDIRECT("1:"&amp;LEN(G696&amp;""))),1)&lt;&gt;"0"),1),999)),
MID(G696&amp;"",_xlfn.AGGREGATE(15,6,ROW(INDIRECT("1:"&amp;LEN(G696&amp;"")))/(MID(G696&amp;"",ROW(INDIRECT("1:"&amp;LEN(G696&amp;""))),1)&lt;&gt;"0"),1),999)
),
IFERROR(VALUE(G696),G696))</f>
        <v>7896382706769</v>
      </c>
      <c r="N696" t="str">
        <f>TEXT(relatorio[[#This Row],[Data Emissão]],"mmm")</f>
        <v>set</v>
      </c>
      <c r="O696">
        <f>_xlfn.XLOOKUP(relatorio[[#This Row],[Número]],relatorio_Entrada_NF!A:A,relatorio_Entrada_NF!A:A,"Pendente")</f>
        <v>445972</v>
      </c>
      <c r="P696" t="str">
        <f>_xlfn.XLOOKUP(relatorio[[#This Row],[Nome PJ Emitente]],Material!A:A,Material!B:B,"Medicamento")</f>
        <v>Medicamento</v>
      </c>
      <c r="Q696">
        <f ca="1">IF(relatorio[[#This Row],[Natureza]]="Medicamento",_xlfn.XLOOKUP(relatorio[[#This Row],[EAN]],CadastroProd!U:U,CadastroProd!A:A," "),_xlfn.XLOOKUP(relatorio[[#This Row],['[Item'] Código]],CadastroProd!X:X,CadastroProd!A:A," "))</f>
        <v>3018</v>
      </c>
      <c r="R696" t="str">
        <f>IF(O696="Pendente",_xlfn.XLOOKUP(relatorio[[#This Row],[Número]],Relatório_CTE!A:A,Relatório_CTE!B:B,"Sem CTE")," ")</f>
        <v xml:space="preserve"> </v>
      </c>
      <c r="S696" s="1" t="str">
        <f>IF(relatorio[[#This Row],[NFs Entrada - Winthor]]="Pendente",_xlfn.XLOOKUP(relatorio[[#This Row],[Número]],Relatório_CTE!A:A,Relatório_CTE!H:H,"Sem CTE")," ")</f>
        <v xml:space="preserve"> </v>
      </c>
      <c r="T69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9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97" spans="1:21" x14ac:dyDescent="0.25">
      <c r="A697" t="s">
        <v>17</v>
      </c>
      <c r="B697" t="s">
        <v>12</v>
      </c>
      <c r="C697" t="s">
        <v>36</v>
      </c>
      <c r="D697">
        <v>498941</v>
      </c>
      <c r="E697" s="1">
        <v>45902</v>
      </c>
      <c r="F697">
        <v>47311.41</v>
      </c>
      <c r="G697" s="4" t="s">
        <v>652</v>
      </c>
      <c r="H697" t="s">
        <v>653</v>
      </c>
      <c r="I697" t="s">
        <v>42</v>
      </c>
      <c r="J697" s="1">
        <v>46418</v>
      </c>
      <c r="K697">
        <v>3</v>
      </c>
      <c r="L697" t="str">
        <f>_xlfn.XLOOKUP(relatorio[[#This Row],[Nome PJ Emitente]],De_Para!A:A,De_Para!C:C)</f>
        <v>Novartis</v>
      </c>
      <c r="M697" s="5" cm="1">
        <f t="array" aca="1" ref="M697" ca="1">IF(LEFT(G697&amp;"",1)="0",
IFERROR(
VALUE(MID(G697&amp;"",_xlfn.AGGREGATE(15,6,ROW(INDIRECT("1:"&amp;LEN(G697&amp;"")))/(MID(G697&amp;"",ROW(INDIRECT("1:"&amp;LEN(G697&amp;""))),1)&lt;&gt;"0"),1),999)),
MID(G697&amp;"",_xlfn.AGGREGATE(15,6,ROW(INDIRECT("1:"&amp;LEN(G697&amp;"")))/(MID(G697&amp;"",ROW(INDIRECT("1:"&amp;LEN(G697&amp;""))),1)&lt;&gt;"0"),1),999)
),
IFERROR(VALUE(G697),G697))</f>
        <v>7896261020863</v>
      </c>
      <c r="N697" t="str">
        <f>TEXT(relatorio[[#This Row],[Data Emissão]],"mmm")</f>
        <v>set</v>
      </c>
      <c r="O697">
        <f>_xlfn.XLOOKUP(relatorio[[#This Row],[Número]],relatorio_Entrada_NF!A:A,relatorio_Entrada_NF!A:A,"Pendente")</f>
        <v>498941</v>
      </c>
      <c r="P697" t="str">
        <f>_xlfn.XLOOKUP(relatorio[[#This Row],[Nome PJ Emitente]],Material!A:A,Material!B:B,"Medicamento")</f>
        <v>Medicamento</v>
      </c>
      <c r="Q697">
        <f ca="1">IF(relatorio[[#This Row],[Natureza]]="Medicamento",_xlfn.XLOOKUP(relatorio[[#This Row],[EAN]],CadastroProd!U:U,CadastroProd!A:A," "),_xlfn.XLOOKUP(relatorio[[#This Row],['[Item'] Código]],CadastroProd!X:X,CadastroProd!A:A," "))</f>
        <v>1472</v>
      </c>
      <c r="R697" t="str">
        <f>IF(O697="Pendente",_xlfn.XLOOKUP(relatorio[[#This Row],[Número]],Relatório_CTE!A:A,Relatório_CTE!B:B,"Sem CTE")," ")</f>
        <v xml:space="preserve"> </v>
      </c>
      <c r="S697" s="1" t="str">
        <f>IF(relatorio[[#This Row],[NFs Entrada - Winthor]]="Pendente",_xlfn.XLOOKUP(relatorio[[#This Row],[Número]],Relatório_CTE!A:A,Relatório_CTE!H:H,"Sem CTE")," ")</f>
        <v xml:space="preserve"> </v>
      </c>
      <c r="T69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9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98" spans="1:21" x14ac:dyDescent="0.25">
      <c r="A698" t="s">
        <v>17</v>
      </c>
      <c r="B698" t="s">
        <v>12</v>
      </c>
      <c r="C698" t="s">
        <v>36</v>
      </c>
      <c r="D698">
        <v>498942</v>
      </c>
      <c r="E698" s="1">
        <v>45902</v>
      </c>
      <c r="F698">
        <v>63081.87</v>
      </c>
      <c r="G698" s="4" t="s">
        <v>652</v>
      </c>
      <c r="H698" t="s">
        <v>653</v>
      </c>
      <c r="I698" t="s">
        <v>42</v>
      </c>
      <c r="J698" s="1">
        <v>46418</v>
      </c>
      <c r="K698">
        <v>4</v>
      </c>
      <c r="L698" t="str">
        <f>_xlfn.XLOOKUP(relatorio[[#This Row],[Nome PJ Emitente]],De_Para!A:A,De_Para!C:C)</f>
        <v>Novartis</v>
      </c>
      <c r="M698" s="5" cm="1">
        <f t="array" aca="1" ref="M698" ca="1">IF(LEFT(G698&amp;"",1)="0",
IFERROR(
VALUE(MID(G698&amp;"",_xlfn.AGGREGATE(15,6,ROW(INDIRECT("1:"&amp;LEN(G698&amp;"")))/(MID(G698&amp;"",ROW(INDIRECT("1:"&amp;LEN(G698&amp;""))),1)&lt;&gt;"0"),1),999)),
MID(G698&amp;"",_xlfn.AGGREGATE(15,6,ROW(INDIRECT("1:"&amp;LEN(G698&amp;"")))/(MID(G698&amp;"",ROW(INDIRECT("1:"&amp;LEN(G698&amp;""))),1)&lt;&gt;"0"),1),999)
),
IFERROR(VALUE(G698),G698))</f>
        <v>7896261020863</v>
      </c>
      <c r="N698" t="str">
        <f>TEXT(relatorio[[#This Row],[Data Emissão]],"mmm")</f>
        <v>set</v>
      </c>
      <c r="O698">
        <f>_xlfn.XLOOKUP(relatorio[[#This Row],[Número]],relatorio_Entrada_NF!A:A,relatorio_Entrada_NF!A:A,"Pendente")</f>
        <v>498942</v>
      </c>
      <c r="P698" t="str">
        <f>_xlfn.XLOOKUP(relatorio[[#This Row],[Nome PJ Emitente]],Material!A:A,Material!B:B,"Medicamento")</f>
        <v>Medicamento</v>
      </c>
      <c r="Q698">
        <f ca="1">IF(relatorio[[#This Row],[Natureza]]="Medicamento",_xlfn.XLOOKUP(relatorio[[#This Row],[EAN]],CadastroProd!U:U,CadastroProd!A:A," "),_xlfn.XLOOKUP(relatorio[[#This Row],['[Item'] Código]],CadastroProd!X:X,CadastroProd!A:A," "))</f>
        <v>1472</v>
      </c>
      <c r="R698" t="str">
        <f>IF(O698="Pendente",_xlfn.XLOOKUP(relatorio[[#This Row],[Número]],Relatório_CTE!A:A,Relatório_CTE!B:B,"Sem CTE")," ")</f>
        <v xml:space="preserve"> </v>
      </c>
      <c r="S698" s="1" t="str">
        <f>IF(relatorio[[#This Row],[NFs Entrada - Winthor]]="Pendente",_xlfn.XLOOKUP(relatorio[[#This Row],[Número]],Relatório_CTE!A:A,Relatório_CTE!H:H,"Sem CTE")," ")</f>
        <v xml:space="preserve"> </v>
      </c>
      <c r="T69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9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699" spans="1:21" x14ac:dyDescent="0.25">
      <c r="A699" t="s">
        <v>17</v>
      </c>
      <c r="B699" t="s">
        <v>12</v>
      </c>
      <c r="C699" t="s">
        <v>36</v>
      </c>
      <c r="D699">
        <v>498943</v>
      </c>
      <c r="E699" s="1">
        <v>45902</v>
      </c>
      <c r="F699">
        <v>15770.47</v>
      </c>
      <c r="G699" s="4" t="s">
        <v>652</v>
      </c>
      <c r="H699" t="s">
        <v>653</v>
      </c>
      <c r="I699" t="s">
        <v>42</v>
      </c>
      <c r="J699" s="1">
        <v>46418</v>
      </c>
      <c r="K699">
        <v>1</v>
      </c>
      <c r="L699" t="str">
        <f>_xlfn.XLOOKUP(relatorio[[#This Row],[Nome PJ Emitente]],De_Para!A:A,De_Para!C:C)</f>
        <v>Novartis</v>
      </c>
      <c r="M699" s="5" cm="1">
        <f t="array" aca="1" ref="M699" ca="1">IF(LEFT(G699&amp;"",1)="0",
IFERROR(
VALUE(MID(G699&amp;"",_xlfn.AGGREGATE(15,6,ROW(INDIRECT("1:"&amp;LEN(G699&amp;"")))/(MID(G699&amp;"",ROW(INDIRECT("1:"&amp;LEN(G699&amp;""))),1)&lt;&gt;"0"),1),999)),
MID(G699&amp;"",_xlfn.AGGREGATE(15,6,ROW(INDIRECT("1:"&amp;LEN(G699&amp;"")))/(MID(G699&amp;"",ROW(INDIRECT("1:"&amp;LEN(G699&amp;""))),1)&lt;&gt;"0"),1),999)
),
IFERROR(VALUE(G699),G699))</f>
        <v>7896261020863</v>
      </c>
      <c r="N699" t="str">
        <f>TEXT(relatorio[[#This Row],[Data Emissão]],"mmm")</f>
        <v>set</v>
      </c>
      <c r="O699">
        <f>_xlfn.XLOOKUP(relatorio[[#This Row],[Número]],relatorio_Entrada_NF!A:A,relatorio_Entrada_NF!A:A,"Pendente")</f>
        <v>498943</v>
      </c>
      <c r="P699" t="str">
        <f>_xlfn.XLOOKUP(relatorio[[#This Row],[Nome PJ Emitente]],Material!A:A,Material!B:B,"Medicamento")</f>
        <v>Medicamento</v>
      </c>
      <c r="Q699">
        <f ca="1">IF(relatorio[[#This Row],[Natureza]]="Medicamento",_xlfn.XLOOKUP(relatorio[[#This Row],[EAN]],CadastroProd!U:U,CadastroProd!A:A," "),_xlfn.XLOOKUP(relatorio[[#This Row],['[Item'] Código]],CadastroProd!X:X,CadastroProd!A:A," "))</f>
        <v>1472</v>
      </c>
      <c r="R699" t="str">
        <f>IF(O699="Pendente",_xlfn.XLOOKUP(relatorio[[#This Row],[Número]],Relatório_CTE!A:A,Relatório_CTE!B:B,"Sem CTE")," ")</f>
        <v xml:space="preserve"> </v>
      </c>
      <c r="S699" s="1" t="str">
        <f>IF(relatorio[[#This Row],[NFs Entrada - Winthor]]="Pendente",_xlfn.XLOOKUP(relatorio[[#This Row],[Número]],Relatório_CTE!A:A,Relatório_CTE!H:H,"Sem CTE")," ")</f>
        <v xml:space="preserve"> </v>
      </c>
      <c r="T69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69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00" spans="1:21" x14ac:dyDescent="0.25">
      <c r="A700" t="s">
        <v>17</v>
      </c>
      <c r="B700" t="s">
        <v>12</v>
      </c>
      <c r="C700" t="s">
        <v>36</v>
      </c>
      <c r="D700">
        <v>498944</v>
      </c>
      <c r="E700" s="1">
        <v>45902</v>
      </c>
      <c r="F700">
        <v>15770.47</v>
      </c>
      <c r="G700" s="4" t="s">
        <v>652</v>
      </c>
      <c r="H700" t="s">
        <v>653</v>
      </c>
      <c r="I700" t="s">
        <v>42</v>
      </c>
      <c r="J700" s="1">
        <v>46418</v>
      </c>
      <c r="K700">
        <v>1</v>
      </c>
      <c r="L700" t="str">
        <f>_xlfn.XLOOKUP(relatorio[[#This Row],[Nome PJ Emitente]],De_Para!A:A,De_Para!C:C)</f>
        <v>Novartis</v>
      </c>
      <c r="M700" s="5" cm="1">
        <f t="array" aca="1" ref="M700" ca="1">IF(LEFT(G700&amp;"",1)="0",
IFERROR(
VALUE(MID(G700&amp;"",_xlfn.AGGREGATE(15,6,ROW(INDIRECT("1:"&amp;LEN(G700&amp;"")))/(MID(G700&amp;"",ROW(INDIRECT("1:"&amp;LEN(G700&amp;""))),1)&lt;&gt;"0"),1),999)),
MID(G700&amp;"",_xlfn.AGGREGATE(15,6,ROW(INDIRECT("1:"&amp;LEN(G700&amp;"")))/(MID(G700&amp;"",ROW(INDIRECT("1:"&amp;LEN(G700&amp;""))),1)&lt;&gt;"0"),1),999)
),
IFERROR(VALUE(G700),G700))</f>
        <v>7896261020863</v>
      </c>
      <c r="N700" t="str">
        <f>TEXT(relatorio[[#This Row],[Data Emissão]],"mmm")</f>
        <v>set</v>
      </c>
      <c r="O700">
        <f>_xlfn.XLOOKUP(relatorio[[#This Row],[Número]],relatorio_Entrada_NF!A:A,relatorio_Entrada_NF!A:A,"Pendente")</f>
        <v>498944</v>
      </c>
      <c r="P700" t="str">
        <f>_xlfn.XLOOKUP(relatorio[[#This Row],[Nome PJ Emitente]],Material!A:A,Material!B:B,"Medicamento")</f>
        <v>Medicamento</v>
      </c>
      <c r="Q700">
        <f ca="1">IF(relatorio[[#This Row],[Natureza]]="Medicamento",_xlfn.XLOOKUP(relatorio[[#This Row],[EAN]],CadastroProd!U:U,CadastroProd!A:A," "),_xlfn.XLOOKUP(relatorio[[#This Row],['[Item'] Código]],CadastroProd!X:X,CadastroProd!A:A," "))</f>
        <v>1472</v>
      </c>
      <c r="R700" t="str">
        <f>IF(O700="Pendente",_xlfn.XLOOKUP(relatorio[[#This Row],[Número]],Relatório_CTE!A:A,Relatório_CTE!B:B,"Sem CTE")," ")</f>
        <v xml:space="preserve"> </v>
      </c>
      <c r="S700" s="1" t="str">
        <f>IF(relatorio[[#This Row],[NFs Entrada - Winthor]]="Pendente",_xlfn.XLOOKUP(relatorio[[#This Row],[Número]],Relatório_CTE!A:A,Relatório_CTE!H:H,"Sem CTE")," ")</f>
        <v xml:space="preserve"> </v>
      </c>
      <c r="T70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0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01" spans="1:21" x14ac:dyDescent="0.25">
      <c r="A701" t="s">
        <v>17</v>
      </c>
      <c r="B701" t="s">
        <v>12</v>
      </c>
      <c r="C701" t="s">
        <v>253</v>
      </c>
      <c r="D701">
        <v>397061</v>
      </c>
      <c r="E701" s="1">
        <v>45902</v>
      </c>
      <c r="F701">
        <v>7960.23</v>
      </c>
      <c r="G701" s="4" t="s">
        <v>264</v>
      </c>
      <c r="H701" t="s">
        <v>265</v>
      </c>
      <c r="I701" t="s">
        <v>266</v>
      </c>
      <c r="J701" s="1">
        <v>46783</v>
      </c>
      <c r="K701">
        <v>1</v>
      </c>
      <c r="L701" t="str">
        <f>_xlfn.XLOOKUP(relatorio[[#This Row],[Nome PJ Emitente]],De_Para!A:A,De_Para!C:C)</f>
        <v>Pfizer</v>
      </c>
      <c r="M701" s="5" cm="1">
        <f t="array" aca="1" ref="M701" ca="1">IF(LEFT(G701&amp;"",1)="0",
IFERROR(
VALUE(MID(G701&amp;"",_xlfn.AGGREGATE(15,6,ROW(INDIRECT("1:"&amp;LEN(G701&amp;"")))/(MID(G701&amp;"",ROW(INDIRECT("1:"&amp;LEN(G701&amp;""))),1)&lt;&gt;"0"),1),999)),
MID(G701&amp;"",_xlfn.AGGREGATE(15,6,ROW(INDIRECT("1:"&amp;LEN(G701&amp;"")))/(MID(G701&amp;"",ROW(INDIRECT("1:"&amp;LEN(G701&amp;""))),1)&lt;&gt;"0"),1),999)
),
IFERROR(VALUE(G701),G701))</f>
        <v>7891268111996</v>
      </c>
      <c r="N701" t="str">
        <f>TEXT(relatorio[[#This Row],[Data Emissão]],"mmm")</f>
        <v>set</v>
      </c>
      <c r="O701">
        <f>_xlfn.XLOOKUP(relatorio[[#This Row],[Número]],relatorio_Entrada_NF!A:A,relatorio_Entrada_NF!A:A,"Pendente")</f>
        <v>397061</v>
      </c>
      <c r="P701" t="str">
        <f>_xlfn.XLOOKUP(relatorio[[#This Row],[Nome PJ Emitente]],Material!A:A,Material!B:B,"Medicamento")</f>
        <v>Medicamento</v>
      </c>
      <c r="Q701">
        <f ca="1">IF(relatorio[[#This Row],[Natureza]]="Medicamento",_xlfn.XLOOKUP(relatorio[[#This Row],[EAN]],CadastroProd!U:U,CadastroProd!A:A," "),_xlfn.XLOOKUP(relatorio[[#This Row],['[Item'] Código]],CadastroProd!X:X,CadastroProd!A:A," "))</f>
        <v>2680</v>
      </c>
      <c r="R701" t="str">
        <f>IF(O701="Pendente",_xlfn.XLOOKUP(relatorio[[#This Row],[Número]],Relatório_CTE!A:A,Relatório_CTE!B:B,"Sem CTE")," ")</f>
        <v xml:space="preserve"> </v>
      </c>
      <c r="S701" s="1" t="str">
        <f>IF(relatorio[[#This Row],[NFs Entrada - Winthor]]="Pendente",_xlfn.XLOOKUP(relatorio[[#This Row],[Número]],Relatório_CTE!A:A,Relatório_CTE!H:H,"Sem CTE")," ")</f>
        <v xml:space="preserve"> </v>
      </c>
      <c r="T70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0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02" spans="1:21" x14ac:dyDescent="0.25">
      <c r="A702" t="s">
        <v>11</v>
      </c>
      <c r="B702" t="s">
        <v>46</v>
      </c>
      <c r="C702" t="s">
        <v>184</v>
      </c>
      <c r="D702">
        <v>150658</v>
      </c>
      <c r="E702" s="1">
        <v>45902</v>
      </c>
      <c r="F702">
        <v>203973.68</v>
      </c>
      <c r="G702" s="4" t="s">
        <v>728</v>
      </c>
      <c r="H702" t="s">
        <v>729</v>
      </c>
      <c r="I702" t="s">
        <v>730</v>
      </c>
      <c r="J702" s="1">
        <v>46326</v>
      </c>
      <c r="K702">
        <v>2</v>
      </c>
      <c r="L702" t="str">
        <f>_xlfn.XLOOKUP(relatorio[[#This Row],[Nome PJ Emitente]],De_Para!A:A,De_Para!C:C)</f>
        <v>Abbvie</v>
      </c>
      <c r="M702" s="5" cm="1">
        <f t="array" aca="1" ref="M702" ca="1">IF(LEFT(G702&amp;"",1)="0",
IFERROR(
VALUE(MID(G702&amp;"",_xlfn.AGGREGATE(15,6,ROW(INDIRECT("1:"&amp;LEN(G702&amp;"")))/(MID(G702&amp;"",ROW(INDIRECT("1:"&amp;LEN(G702&amp;""))),1)&lt;&gt;"0"),1),999)),
MID(G702&amp;"",_xlfn.AGGREGATE(15,6,ROW(INDIRECT("1:"&amp;LEN(G702&amp;"")))/(MID(G702&amp;"",ROW(INDIRECT("1:"&amp;LEN(G702&amp;""))),1)&lt;&gt;"0"),1),999)
),
IFERROR(VALUE(G702),G702))</f>
        <v>8054083022215</v>
      </c>
      <c r="N702" t="str">
        <f>TEXT(relatorio[[#This Row],[Data Emissão]],"mmm")</f>
        <v>set</v>
      </c>
      <c r="O702">
        <f>_xlfn.XLOOKUP(relatorio[[#This Row],[Número]],relatorio_Entrada_NF!A:A,relatorio_Entrada_NF!A:A,"Pendente")</f>
        <v>150658</v>
      </c>
      <c r="P702" t="str">
        <f>_xlfn.XLOOKUP(relatorio[[#This Row],[Nome PJ Emitente]],Material!A:A,Material!B:B,"Medicamento")</f>
        <v>Medicamento</v>
      </c>
      <c r="Q702">
        <f ca="1">IF(relatorio[[#This Row],[Natureza]]="Medicamento",_xlfn.XLOOKUP(relatorio[[#This Row],[EAN]],CadastroProd!U:U,CadastroProd!A:A," "),_xlfn.XLOOKUP(relatorio[[#This Row],['[Item'] Código]],CadastroProd!X:X,CadastroProd!A:A," "))</f>
        <v>3224</v>
      </c>
      <c r="R702" t="str">
        <f>IF(O702="Pendente",_xlfn.XLOOKUP(relatorio[[#This Row],[Número]],Relatório_CTE!A:A,Relatório_CTE!B:B,"Sem CTE")," ")</f>
        <v xml:space="preserve"> </v>
      </c>
      <c r="S702" s="1" t="str">
        <f>IF(relatorio[[#This Row],[NFs Entrada - Winthor]]="Pendente",_xlfn.XLOOKUP(relatorio[[#This Row],[Número]],Relatório_CTE!A:A,Relatório_CTE!H:H,"Sem CTE")," ")</f>
        <v xml:space="preserve"> </v>
      </c>
      <c r="T70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0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03" spans="1:21" x14ac:dyDescent="0.25">
      <c r="A703" t="s">
        <v>11</v>
      </c>
      <c r="B703" t="s">
        <v>46</v>
      </c>
      <c r="C703" t="s">
        <v>184</v>
      </c>
      <c r="D703">
        <v>150658</v>
      </c>
      <c r="E703" s="1">
        <v>45902</v>
      </c>
      <c r="F703">
        <v>203973.68</v>
      </c>
      <c r="G703" s="4" t="s">
        <v>731</v>
      </c>
      <c r="H703" t="s">
        <v>732</v>
      </c>
      <c r="I703" t="s">
        <v>733</v>
      </c>
      <c r="J703" s="1">
        <v>46295</v>
      </c>
      <c r="K703">
        <v>30</v>
      </c>
      <c r="L703" t="str">
        <f>_xlfn.XLOOKUP(relatorio[[#This Row],[Nome PJ Emitente]],De_Para!A:A,De_Para!C:C)</f>
        <v>Abbvie</v>
      </c>
      <c r="M703" s="5" cm="1">
        <f t="array" aca="1" ref="M703" ca="1">IF(LEFT(G703&amp;"",1)="0",
IFERROR(
VALUE(MID(G703&amp;"",_xlfn.AGGREGATE(15,6,ROW(INDIRECT("1:"&amp;LEN(G703&amp;"")))/(MID(G703&amp;"",ROW(INDIRECT("1:"&amp;LEN(G703&amp;""))),1)&lt;&gt;"0"),1),999)),
MID(G703&amp;"",_xlfn.AGGREGATE(15,6,ROW(INDIRECT("1:"&amp;LEN(G703&amp;"")))/(MID(G703&amp;"",ROW(INDIRECT("1:"&amp;LEN(G703&amp;""))),1)&lt;&gt;"0"),1),999)
),
IFERROR(VALUE(G703),G703))</f>
        <v>8054083023229</v>
      </c>
      <c r="N703" t="str">
        <f>TEXT(relatorio[[#This Row],[Data Emissão]],"mmm")</f>
        <v>set</v>
      </c>
      <c r="O703">
        <f>_xlfn.XLOOKUP(relatorio[[#This Row],[Número]],relatorio_Entrada_NF!A:A,relatorio_Entrada_NF!A:A,"Pendente")</f>
        <v>150658</v>
      </c>
      <c r="P703" t="str">
        <f>_xlfn.XLOOKUP(relatorio[[#This Row],[Nome PJ Emitente]],Material!A:A,Material!B:B,"Medicamento")</f>
        <v>Medicamento</v>
      </c>
      <c r="Q703">
        <f ca="1">IF(relatorio[[#This Row],[Natureza]]="Medicamento",_xlfn.XLOOKUP(relatorio[[#This Row],[EAN]],CadastroProd!U:U,CadastroProd!A:A," "),_xlfn.XLOOKUP(relatorio[[#This Row],['[Item'] Código]],CadastroProd!X:X,CadastroProd!A:A," "))</f>
        <v>3225</v>
      </c>
      <c r="R703" t="str">
        <f>IF(O703="Pendente",_xlfn.XLOOKUP(relatorio[[#This Row],[Número]],Relatório_CTE!A:A,Relatório_CTE!B:B,"Sem CTE")," ")</f>
        <v xml:space="preserve"> </v>
      </c>
      <c r="S703" s="1" t="str">
        <f>IF(relatorio[[#This Row],[NFs Entrada - Winthor]]="Pendente",_xlfn.XLOOKUP(relatorio[[#This Row],[Número]],Relatório_CTE!A:A,Relatório_CTE!H:H,"Sem CTE")," ")</f>
        <v xml:space="preserve"> </v>
      </c>
      <c r="T70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0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04" spans="1:21" x14ac:dyDescent="0.25">
      <c r="A704" t="s">
        <v>17</v>
      </c>
      <c r="B704" t="s">
        <v>46</v>
      </c>
      <c r="C704" t="s">
        <v>767</v>
      </c>
      <c r="D704">
        <v>59416</v>
      </c>
      <c r="E704" s="1">
        <v>45902</v>
      </c>
      <c r="F704">
        <v>400.14</v>
      </c>
      <c r="G704" s="4" t="s">
        <v>768</v>
      </c>
      <c r="H704" t="s">
        <v>769</v>
      </c>
      <c r="I704" t="s">
        <v>770</v>
      </c>
      <c r="J704" s="1">
        <v>46721</v>
      </c>
      <c r="K704">
        <v>4</v>
      </c>
      <c r="L704" t="str">
        <f>_xlfn.XLOOKUP(relatorio[[#This Row],[Nome PJ Emitente]],De_Para!A:A,De_Para!C:C)</f>
        <v>Servier</v>
      </c>
      <c r="M704" s="5" cm="1">
        <f t="array" aca="1" ref="M704" ca="1">IF(LEFT(G704&amp;"",1)="0",
IFERROR(
VALUE(MID(G704&amp;"",_xlfn.AGGREGATE(15,6,ROW(INDIRECT("1:"&amp;LEN(G704&amp;"")))/(MID(G704&amp;"",ROW(INDIRECT("1:"&amp;LEN(G704&amp;""))),1)&lt;&gt;"0"),1),999)),
MID(G704&amp;"",_xlfn.AGGREGATE(15,6,ROW(INDIRECT("1:"&amp;LEN(G704&amp;"")))/(MID(G704&amp;"",ROW(INDIRECT("1:"&amp;LEN(G704&amp;""))),1)&lt;&gt;"0"),1),999)
),
IFERROR(VALUE(G704),G704))</f>
        <v>7898029557154</v>
      </c>
      <c r="N704" t="str">
        <f>TEXT(relatorio[[#This Row],[Data Emissão]],"mmm")</f>
        <v>set</v>
      </c>
      <c r="O704">
        <f>_xlfn.XLOOKUP(relatorio[[#This Row],[Número]],relatorio_Entrada_NF!A:A,relatorio_Entrada_NF!A:A,"Pendente")</f>
        <v>59416</v>
      </c>
      <c r="P704" t="str">
        <f>_xlfn.XLOOKUP(relatorio[[#This Row],[Nome PJ Emitente]],Material!A:A,Material!B:B,"Medicamento")</f>
        <v>Medicamento</v>
      </c>
      <c r="Q704">
        <f ca="1">IF(relatorio[[#This Row],[Natureza]]="Medicamento",_xlfn.XLOOKUP(relatorio[[#This Row],[EAN]],CadastroProd!U:U,CadastroProd!A:A," "),_xlfn.XLOOKUP(relatorio[[#This Row],['[Item'] Código]],CadastroProd!X:X,CadastroProd!A:A," "))</f>
        <v>1446</v>
      </c>
      <c r="R704" t="str">
        <f>IF(O704="Pendente",_xlfn.XLOOKUP(relatorio[[#This Row],[Número]],Relatório_CTE!A:A,Relatório_CTE!B:B,"Sem CTE")," ")</f>
        <v xml:space="preserve"> </v>
      </c>
      <c r="S704" s="1" t="str">
        <f>IF(relatorio[[#This Row],[NFs Entrada - Winthor]]="Pendente",_xlfn.XLOOKUP(relatorio[[#This Row],[Número]],Relatório_CTE!A:A,Relatório_CTE!H:H,"Sem CTE")," ")</f>
        <v xml:space="preserve"> </v>
      </c>
      <c r="T70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0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05" spans="1:21" x14ac:dyDescent="0.25">
      <c r="A705" t="s">
        <v>17</v>
      </c>
      <c r="B705" t="s">
        <v>46</v>
      </c>
      <c r="C705" t="s">
        <v>115</v>
      </c>
      <c r="D705">
        <v>249525</v>
      </c>
      <c r="E705" s="1">
        <v>45902</v>
      </c>
      <c r="F705">
        <v>171.59</v>
      </c>
      <c r="G705" s="4" t="s">
        <v>771</v>
      </c>
      <c r="H705" t="s">
        <v>772</v>
      </c>
      <c r="I705" t="s">
        <v>773</v>
      </c>
      <c r="J705" s="1">
        <v>46265</v>
      </c>
      <c r="K705">
        <v>1</v>
      </c>
      <c r="L705" t="str">
        <f>_xlfn.XLOOKUP(relatorio[[#This Row],[Nome PJ Emitente]],De_Para!A:A,De_Para!C:C)</f>
        <v>GSK</v>
      </c>
      <c r="M705" s="5" cm="1">
        <f t="array" aca="1" ref="M705" ca="1">IF(LEFT(G705&amp;"",1)="0",
IFERROR(
VALUE(MID(G705&amp;"",_xlfn.AGGREGATE(15,6,ROW(INDIRECT("1:"&amp;LEN(G705&amp;"")))/(MID(G705&amp;"",ROW(INDIRECT("1:"&amp;LEN(G705&amp;""))),1)&lt;&gt;"0"),1),999)),
MID(G705&amp;"",_xlfn.AGGREGATE(15,6,ROW(INDIRECT("1:"&amp;LEN(G705&amp;"")))/(MID(G705&amp;"",ROW(INDIRECT("1:"&amp;LEN(G705&amp;""))),1)&lt;&gt;"0"),1),999)
),
IFERROR(VALUE(G705),G705))</f>
        <v>7896015523404</v>
      </c>
      <c r="N705" t="str">
        <f>TEXT(relatorio[[#This Row],[Data Emissão]],"mmm")</f>
        <v>set</v>
      </c>
      <c r="O705">
        <f>_xlfn.XLOOKUP(relatorio[[#This Row],[Número]],relatorio_Entrada_NF!A:A,relatorio_Entrada_NF!A:A,"Pendente")</f>
        <v>249525</v>
      </c>
      <c r="P705" t="str">
        <f>_xlfn.XLOOKUP(relatorio[[#This Row],[Nome PJ Emitente]],Material!A:A,Material!B:B,"Medicamento")</f>
        <v>Medicamento</v>
      </c>
      <c r="Q705">
        <f ca="1">IF(relatorio[[#This Row],[Natureza]]="Medicamento",_xlfn.XLOOKUP(relatorio[[#This Row],[EAN]],CadastroProd!U:U,CadastroProd!A:A," "),_xlfn.XLOOKUP(relatorio[[#This Row],['[Item'] Código]],CadastroProd!X:X,CadastroProd!A:A," "))</f>
        <v>2725</v>
      </c>
      <c r="R705" t="str">
        <f>IF(O705="Pendente",_xlfn.XLOOKUP(relatorio[[#This Row],[Número]],Relatório_CTE!A:A,Relatório_CTE!B:B,"Sem CTE")," ")</f>
        <v xml:space="preserve"> </v>
      </c>
      <c r="S705" s="1" t="str">
        <f>IF(relatorio[[#This Row],[NFs Entrada - Winthor]]="Pendente",_xlfn.XLOOKUP(relatorio[[#This Row],[Número]],Relatório_CTE!A:A,Relatório_CTE!H:H,"Sem CTE")," ")</f>
        <v xml:space="preserve"> </v>
      </c>
      <c r="T70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0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06" spans="1:21" x14ac:dyDescent="0.25">
      <c r="A706" t="s">
        <v>11</v>
      </c>
      <c r="B706" t="s">
        <v>46</v>
      </c>
      <c r="C706" t="s">
        <v>36</v>
      </c>
      <c r="D706">
        <v>498975</v>
      </c>
      <c r="E706" s="1">
        <v>45902</v>
      </c>
      <c r="F706">
        <v>5577.84</v>
      </c>
      <c r="G706" s="4" t="s">
        <v>746</v>
      </c>
      <c r="H706" t="s">
        <v>747</v>
      </c>
      <c r="I706" t="s">
        <v>748</v>
      </c>
      <c r="J706" s="1">
        <v>46660</v>
      </c>
      <c r="K706">
        <v>2</v>
      </c>
      <c r="L706" t="str">
        <f>_xlfn.XLOOKUP(relatorio[[#This Row],[Nome PJ Emitente]],De_Para!A:A,De_Para!C:C)</f>
        <v>Novartis</v>
      </c>
      <c r="M706" s="5" cm="1">
        <f t="array" aca="1" ref="M706" ca="1">IF(LEFT(G706&amp;"",1)="0",
IFERROR(
VALUE(MID(G706&amp;"",_xlfn.AGGREGATE(15,6,ROW(INDIRECT("1:"&amp;LEN(G706&amp;"")))/(MID(G706&amp;"",ROW(INDIRECT("1:"&amp;LEN(G706&amp;""))),1)&lt;&gt;"0"),1),999)),
MID(G706&amp;"",_xlfn.AGGREGATE(15,6,ROW(INDIRECT("1:"&amp;LEN(G706&amp;"")))/(MID(G706&amp;"",ROW(INDIRECT("1:"&amp;LEN(G706&amp;""))),1)&lt;&gt;"0"),1),999)
),
IFERROR(VALUE(G706),G706))</f>
        <v>7896261020771</v>
      </c>
      <c r="N706" t="str">
        <f>TEXT(relatorio[[#This Row],[Data Emissão]],"mmm")</f>
        <v>set</v>
      </c>
      <c r="O706">
        <f>_xlfn.XLOOKUP(relatorio[[#This Row],[Número]],relatorio_Entrada_NF!A:A,relatorio_Entrada_NF!A:A,"Pendente")</f>
        <v>498975</v>
      </c>
      <c r="P706" t="str">
        <f>_xlfn.XLOOKUP(relatorio[[#This Row],[Nome PJ Emitente]],Material!A:A,Material!B:B,"Medicamento")</f>
        <v>Medicamento</v>
      </c>
      <c r="Q706">
        <f ca="1">IF(relatorio[[#This Row],[Natureza]]="Medicamento",_xlfn.XLOOKUP(relatorio[[#This Row],[EAN]],CadastroProd!U:U,CadastroProd!A:A," "),_xlfn.XLOOKUP(relatorio[[#This Row],['[Item'] Código]],CadastroProd!X:X,CadastroProd!A:A," "))</f>
        <v>1428</v>
      </c>
      <c r="R706" t="str">
        <f>IF(O706="Pendente",_xlfn.XLOOKUP(relatorio[[#This Row],[Número]],Relatório_CTE!A:A,Relatório_CTE!B:B,"Sem CTE")," ")</f>
        <v xml:space="preserve"> </v>
      </c>
      <c r="S706" s="1" t="str">
        <f>IF(relatorio[[#This Row],[NFs Entrada - Winthor]]="Pendente",_xlfn.XLOOKUP(relatorio[[#This Row],[Número]],Relatório_CTE!A:A,Relatório_CTE!H:H,"Sem CTE")," ")</f>
        <v xml:space="preserve"> </v>
      </c>
      <c r="T70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0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07" spans="1:21" x14ac:dyDescent="0.25">
      <c r="A707" t="s">
        <v>11</v>
      </c>
      <c r="B707" t="s">
        <v>46</v>
      </c>
      <c r="C707" t="s">
        <v>36</v>
      </c>
      <c r="D707">
        <v>498976</v>
      </c>
      <c r="E707" s="1">
        <v>45902</v>
      </c>
      <c r="F707">
        <v>5577.84</v>
      </c>
      <c r="G707" s="4" t="s">
        <v>746</v>
      </c>
      <c r="H707" t="s">
        <v>747</v>
      </c>
      <c r="I707" t="s">
        <v>748</v>
      </c>
      <c r="J707" s="1">
        <v>46660</v>
      </c>
      <c r="K707">
        <v>2</v>
      </c>
      <c r="L707" t="str">
        <f>_xlfn.XLOOKUP(relatorio[[#This Row],[Nome PJ Emitente]],De_Para!A:A,De_Para!C:C)</f>
        <v>Novartis</v>
      </c>
      <c r="M707" s="5" cm="1">
        <f t="array" aca="1" ref="M707" ca="1">IF(LEFT(G707&amp;"",1)="0",
IFERROR(
VALUE(MID(G707&amp;"",_xlfn.AGGREGATE(15,6,ROW(INDIRECT("1:"&amp;LEN(G707&amp;"")))/(MID(G707&amp;"",ROW(INDIRECT("1:"&amp;LEN(G707&amp;""))),1)&lt;&gt;"0"),1),999)),
MID(G707&amp;"",_xlfn.AGGREGATE(15,6,ROW(INDIRECT("1:"&amp;LEN(G707&amp;"")))/(MID(G707&amp;"",ROW(INDIRECT("1:"&amp;LEN(G707&amp;""))),1)&lt;&gt;"0"),1),999)
),
IFERROR(VALUE(G707),G707))</f>
        <v>7896261020771</v>
      </c>
      <c r="N707" t="str">
        <f>TEXT(relatorio[[#This Row],[Data Emissão]],"mmm")</f>
        <v>set</v>
      </c>
      <c r="O707">
        <f>_xlfn.XLOOKUP(relatorio[[#This Row],[Número]],relatorio_Entrada_NF!A:A,relatorio_Entrada_NF!A:A,"Pendente")</f>
        <v>498976</v>
      </c>
      <c r="P707" t="str">
        <f>_xlfn.XLOOKUP(relatorio[[#This Row],[Nome PJ Emitente]],Material!A:A,Material!B:B,"Medicamento")</f>
        <v>Medicamento</v>
      </c>
      <c r="Q707">
        <f ca="1">IF(relatorio[[#This Row],[Natureza]]="Medicamento",_xlfn.XLOOKUP(relatorio[[#This Row],[EAN]],CadastroProd!U:U,CadastroProd!A:A," "),_xlfn.XLOOKUP(relatorio[[#This Row],['[Item'] Código]],CadastroProd!X:X,CadastroProd!A:A," "))</f>
        <v>1428</v>
      </c>
      <c r="R707" t="str">
        <f>IF(O707="Pendente",_xlfn.XLOOKUP(relatorio[[#This Row],[Número]],Relatório_CTE!A:A,Relatório_CTE!B:B,"Sem CTE")," ")</f>
        <v xml:space="preserve"> </v>
      </c>
      <c r="S707" s="1" t="str">
        <f>IF(relatorio[[#This Row],[NFs Entrada - Winthor]]="Pendente",_xlfn.XLOOKUP(relatorio[[#This Row],[Número]],Relatório_CTE!A:A,Relatório_CTE!H:H,"Sem CTE")," ")</f>
        <v xml:space="preserve"> </v>
      </c>
      <c r="T70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0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08" spans="1:21" x14ac:dyDescent="0.25">
      <c r="A708" t="s">
        <v>17</v>
      </c>
      <c r="B708" t="s">
        <v>18</v>
      </c>
      <c r="C708" t="s">
        <v>36</v>
      </c>
      <c r="D708">
        <v>498580</v>
      </c>
      <c r="E708" s="1">
        <v>45901</v>
      </c>
      <c r="F708">
        <v>4450.9799999999996</v>
      </c>
      <c r="G708" s="4" t="s">
        <v>664</v>
      </c>
      <c r="H708" t="s">
        <v>665</v>
      </c>
      <c r="I708" t="s">
        <v>666</v>
      </c>
      <c r="J708" s="1">
        <v>46418</v>
      </c>
      <c r="K708">
        <v>3</v>
      </c>
      <c r="L708" t="str">
        <f>_xlfn.XLOOKUP(relatorio[[#This Row],[Nome PJ Emitente]],De_Para!A:A,De_Para!C:C)</f>
        <v>Novartis</v>
      </c>
      <c r="M708" s="5" cm="1">
        <f t="array" aca="1" ref="M708" ca="1">IF(LEFT(G708&amp;"",1)="0",
IFERROR(
VALUE(MID(G708&amp;"",_xlfn.AGGREGATE(15,6,ROW(INDIRECT("1:"&amp;LEN(G708&amp;"")))/(MID(G708&amp;"",ROW(INDIRECT("1:"&amp;LEN(G708&amp;""))),1)&lt;&gt;"0"),1),999)),
MID(G708&amp;"",_xlfn.AGGREGATE(15,6,ROW(INDIRECT("1:"&amp;LEN(G708&amp;"")))/(MID(G708&amp;"",ROW(INDIRECT("1:"&amp;LEN(G708&amp;""))),1)&lt;&gt;"0"),1),999)
),
IFERROR(VALUE(G708),G708))</f>
        <v>7896261020672</v>
      </c>
      <c r="N708" t="str">
        <f>TEXT(relatorio[[#This Row],[Data Emissão]],"mmm")</f>
        <v>set</v>
      </c>
      <c r="O708" t="str">
        <f>_xlfn.XLOOKUP(relatorio[[#This Row],[Número]],relatorio_Entrada_NF!A:A,relatorio_Entrada_NF!A:A,"Pendente")</f>
        <v>Pendente</v>
      </c>
      <c r="P708" t="str">
        <f>_xlfn.XLOOKUP(relatorio[[#This Row],[Nome PJ Emitente]],Material!A:A,Material!B:B,"Medicamento")</f>
        <v>Medicamento</v>
      </c>
      <c r="Q708">
        <f ca="1">IF(relatorio[[#This Row],[Natureza]]="Medicamento",_xlfn.XLOOKUP(relatorio[[#This Row],[EAN]],CadastroProd!U:U,CadastroProd!A:A," "),_xlfn.XLOOKUP(relatorio[[#This Row],['[Item'] Código]],CadastroProd!X:X,CadastroProd!A:A," "))</f>
        <v>1343</v>
      </c>
      <c r="R708">
        <f>IF(O708="Pendente",_xlfn.XLOOKUP(relatorio[[#This Row],[Número]],Relatório_CTE!A:A,Relatório_CTE!B:B,"Sem CTE")," ")</f>
        <v>56503</v>
      </c>
      <c r="S708" s="1">
        <f>IF(relatorio[[#This Row],[NFs Entrada - Winthor]]="Pendente",_xlfn.XLOOKUP(relatorio[[#This Row],[Número]],Relatório_CTE!A:A,Relatório_CTE!H:H,"Sem CTE")," ")</f>
        <v>45905</v>
      </c>
      <c r="T708" s="1">
        <f ca="1"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45911</v>
      </c>
      <c r="U708" s="1">
        <f ca="1"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45911</v>
      </c>
    </row>
    <row r="709" spans="1:21" x14ac:dyDescent="0.25">
      <c r="A709" t="s">
        <v>17</v>
      </c>
      <c r="B709" t="s">
        <v>12</v>
      </c>
      <c r="C709" t="s">
        <v>177</v>
      </c>
      <c r="D709">
        <v>36146</v>
      </c>
      <c r="E709" s="1">
        <v>45901</v>
      </c>
      <c r="F709">
        <v>4459.34</v>
      </c>
      <c r="G709" s="4" t="s">
        <v>774</v>
      </c>
      <c r="H709" t="s">
        <v>775</v>
      </c>
      <c r="I709" t="s">
        <v>776</v>
      </c>
      <c r="J709" s="1"/>
      <c r="K709">
        <v>2</v>
      </c>
      <c r="L709" t="str">
        <f>_xlfn.XLOOKUP(relatorio[[#This Row],[Nome PJ Emitente]],De_Para!A:A,De_Para!C:C)</f>
        <v>GMI</v>
      </c>
      <c r="M709" s="5" cm="1">
        <f t="array" aca="1" ref="M709" ca="1">IF(LEFT(G709&amp;"",1)="0",
IFERROR(
VALUE(MID(G709&amp;"",_xlfn.AGGREGATE(15,6,ROW(INDIRECT("1:"&amp;LEN(G709&amp;"")))/(MID(G709&amp;"",ROW(INDIRECT("1:"&amp;LEN(G709&amp;""))),1)&lt;&gt;"0"),1),999)),
MID(G709&amp;"",_xlfn.AGGREGATE(15,6,ROW(INDIRECT("1:"&amp;LEN(G709&amp;"")))/(MID(G709&amp;"",ROW(INDIRECT("1:"&amp;LEN(G709&amp;""))),1)&lt;&gt;"0"),1),999)
),
IFERROR(VALUE(G709),G709))</f>
        <v>7898660491268</v>
      </c>
      <c r="N709" t="str">
        <f>TEXT(relatorio[[#This Row],[Data Emissão]],"mmm")</f>
        <v>set</v>
      </c>
      <c r="O709">
        <f>_xlfn.XLOOKUP(relatorio[[#This Row],[Número]],relatorio_Entrada_NF!A:A,relatorio_Entrada_NF!A:A,"Pendente")</f>
        <v>36146</v>
      </c>
      <c r="P709" t="str">
        <f>_xlfn.XLOOKUP(relatorio[[#This Row],[Nome PJ Emitente]],Material!A:A,Material!B:B,"Medicamento")</f>
        <v>Material</v>
      </c>
      <c r="Q709">
        <f>IF(relatorio[[#This Row],[Natureza]]="Medicamento",_xlfn.XLOOKUP(relatorio[[#This Row],[EAN]],CadastroProd!U:U,CadastroProd!A:A," "),_xlfn.XLOOKUP(relatorio[[#This Row],['[Item'] Código]],CadastroProd!X:X,CadastroProd!A:A," "))</f>
        <v>3635</v>
      </c>
      <c r="R709" t="str">
        <f>IF(O709="Pendente",_xlfn.XLOOKUP(relatorio[[#This Row],[Número]],Relatório_CTE!A:A,Relatório_CTE!B:B,"Sem CTE")," ")</f>
        <v xml:space="preserve"> </v>
      </c>
      <c r="S709" s="1" t="str">
        <f>IF(relatorio[[#This Row],[NFs Entrada - Winthor]]="Pendente",_xlfn.XLOOKUP(relatorio[[#This Row],[Número]],Relatório_CTE!A:A,Relatório_CTE!H:H,"Sem CTE")," ")</f>
        <v xml:space="preserve"> </v>
      </c>
      <c r="T70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0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10" spans="1:21" x14ac:dyDescent="0.25">
      <c r="A710" t="s">
        <v>17</v>
      </c>
      <c r="B710" t="s">
        <v>12</v>
      </c>
      <c r="C710" t="s">
        <v>177</v>
      </c>
      <c r="D710">
        <v>36146</v>
      </c>
      <c r="E710" s="1">
        <v>45901</v>
      </c>
      <c r="F710">
        <v>4459.34</v>
      </c>
      <c r="G710" s="4" t="s">
        <v>584</v>
      </c>
      <c r="H710" t="s">
        <v>585</v>
      </c>
      <c r="I710" t="s">
        <v>586</v>
      </c>
      <c r="J710" s="1"/>
      <c r="K710">
        <v>6</v>
      </c>
      <c r="L710" t="str">
        <f>_xlfn.XLOOKUP(relatorio[[#This Row],[Nome PJ Emitente]],De_Para!A:A,De_Para!C:C)</f>
        <v>GMI</v>
      </c>
      <c r="M710" s="5" cm="1">
        <f t="array" aca="1" ref="M710" ca="1">IF(LEFT(G710&amp;"",1)="0",
IFERROR(
VALUE(MID(G710&amp;"",_xlfn.AGGREGATE(15,6,ROW(INDIRECT("1:"&amp;LEN(G710&amp;"")))/(MID(G710&amp;"",ROW(INDIRECT("1:"&amp;LEN(G710&amp;""))),1)&lt;&gt;"0"),1),999)),
MID(G710&amp;"",_xlfn.AGGREGATE(15,6,ROW(INDIRECT("1:"&amp;LEN(G710&amp;"")))/(MID(G710&amp;"",ROW(INDIRECT("1:"&amp;LEN(G710&amp;""))),1)&lt;&gt;"0"),1),999)
),
IFERROR(VALUE(G710),G710))</f>
        <v>7898660491411</v>
      </c>
      <c r="N710" t="str">
        <f>TEXT(relatorio[[#This Row],[Data Emissão]],"mmm")</f>
        <v>set</v>
      </c>
      <c r="O710">
        <f>_xlfn.XLOOKUP(relatorio[[#This Row],[Número]],relatorio_Entrada_NF!A:A,relatorio_Entrada_NF!A:A,"Pendente")</f>
        <v>36146</v>
      </c>
      <c r="P710" t="str">
        <f>_xlfn.XLOOKUP(relatorio[[#This Row],[Nome PJ Emitente]],Material!A:A,Material!B:B,"Medicamento")</f>
        <v>Material</v>
      </c>
      <c r="Q710">
        <f>IF(relatorio[[#This Row],[Natureza]]="Medicamento",_xlfn.XLOOKUP(relatorio[[#This Row],[EAN]],CadastroProd!U:U,CadastroProd!A:A," "),_xlfn.XLOOKUP(relatorio[[#This Row],['[Item'] Código]],CadastroProd!X:X,CadastroProd!A:A," "))</f>
        <v>3658</v>
      </c>
      <c r="R710" t="str">
        <f>IF(O710="Pendente",_xlfn.XLOOKUP(relatorio[[#This Row],[Número]],Relatório_CTE!A:A,Relatório_CTE!B:B,"Sem CTE")," ")</f>
        <v xml:space="preserve"> </v>
      </c>
      <c r="S710" s="1" t="str">
        <f>IF(relatorio[[#This Row],[NFs Entrada - Winthor]]="Pendente",_xlfn.XLOOKUP(relatorio[[#This Row],[Número]],Relatório_CTE!A:A,Relatório_CTE!H:H,"Sem CTE")," ")</f>
        <v xml:space="preserve"> </v>
      </c>
      <c r="T71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1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11" spans="1:21" x14ac:dyDescent="0.25">
      <c r="A711" t="s">
        <v>17</v>
      </c>
      <c r="B711" t="s">
        <v>12</v>
      </c>
      <c r="C711" t="s">
        <v>777</v>
      </c>
      <c r="D711">
        <v>47066</v>
      </c>
      <c r="E711" s="1">
        <v>45901</v>
      </c>
      <c r="F711">
        <v>133.19999999999999</v>
      </c>
      <c r="G711" s="4" t="s">
        <v>122</v>
      </c>
      <c r="H711" t="s">
        <v>778</v>
      </c>
      <c r="I711" t="s">
        <v>779</v>
      </c>
      <c r="J711" s="1"/>
      <c r="K711">
        <v>60</v>
      </c>
      <c r="L711" t="str">
        <f>_xlfn.XLOOKUP(relatorio[[#This Row],[Nome PJ Emitente]],De_Para!A:A,De_Para!C:C)</f>
        <v>Badeia</v>
      </c>
      <c r="M711" s="5" t="str" cm="1">
        <f t="array" aca="1" ref="M711" ca="1">IF(LEFT(G711&amp;"",1)="0",
IFERROR(
VALUE(MID(G711&amp;"",_xlfn.AGGREGATE(15,6,ROW(INDIRECT("1:"&amp;LEN(G711&amp;"")))/(MID(G711&amp;"",ROW(INDIRECT("1:"&amp;LEN(G711&amp;""))),1)&lt;&gt;"0"),1),999)),
MID(G711&amp;"",_xlfn.AGGREGATE(15,6,ROW(INDIRECT("1:"&amp;LEN(G711&amp;"")))/(MID(G711&amp;"",ROW(INDIRECT("1:"&amp;LEN(G711&amp;""))),1)&lt;&gt;"0"),1),999)
),
IFERROR(VALUE(G711),G711))</f>
        <v>SEM GTIN</v>
      </c>
      <c r="N711" t="str">
        <f>TEXT(relatorio[[#This Row],[Data Emissão]],"mmm")</f>
        <v>set</v>
      </c>
      <c r="O711">
        <f>_xlfn.XLOOKUP(relatorio[[#This Row],[Número]],relatorio_Entrada_NF!A:A,relatorio_Entrada_NF!A:A,"Pendente")</f>
        <v>47066</v>
      </c>
      <c r="P711" t="str">
        <f>_xlfn.XLOOKUP(relatorio[[#This Row],[Nome PJ Emitente]],Material!A:A,Material!B:B,"Medicamento")</f>
        <v>Material</v>
      </c>
      <c r="Q711">
        <f>IF(relatorio[[#This Row],[Natureza]]="Medicamento",_xlfn.XLOOKUP(relatorio[[#This Row],[EAN]],CadastroProd!U:U,CadastroProd!A:A," "),_xlfn.XLOOKUP(relatorio[[#This Row],['[Item'] Código]],CadastroProd!X:X,CadastroProd!A:A," "))</f>
        <v>3111</v>
      </c>
      <c r="R711" t="str">
        <f>IF(O711="Pendente",_xlfn.XLOOKUP(relatorio[[#This Row],[Número]],Relatório_CTE!A:A,Relatório_CTE!B:B,"Sem CTE")," ")</f>
        <v xml:space="preserve"> </v>
      </c>
      <c r="S711" s="1" t="str">
        <f>IF(relatorio[[#This Row],[NFs Entrada - Winthor]]="Pendente",_xlfn.XLOOKUP(relatorio[[#This Row],[Número]],Relatório_CTE!A:A,Relatório_CTE!H:H,"Sem CTE")," ")</f>
        <v xml:space="preserve"> </v>
      </c>
      <c r="T71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1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12" spans="1:21" x14ac:dyDescent="0.25">
      <c r="A712" t="s">
        <v>17</v>
      </c>
      <c r="B712" t="s">
        <v>12</v>
      </c>
      <c r="C712" t="s">
        <v>36</v>
      </c>
      <c r="D712">
        <v>498593</v>
      </c>
      <c r="E712" s="1">
        <v>45901</v>
      </c>
      <c r="F712">
        <v>348.1</v>
      </c>
      <c r="G712" s="4" t="s">
        <v>82</v>
      </c>
      <c r="H712" t="s">
        <v>83</v>
      </c>
      <c r="I712" t="s">
        <v>84</v>
      </c>
      <c r="J712" s="1">
        <v>46507</v>
      </c>
      <c r="K712">
        <v>50</v>
      </c>
      <c r="L712" t="str">
        <f>_xlfn.XLOOKUP(relatorio[[#This Row],[Nome PJ Emitente]],De_Para!A:A,De_Para!C:C)</f>
        <v>Novartis</v>
      </c>
      <c r="M712" s="5" cm="1">
        <f t="array" aca="1" ref="M712" ca="1">IF(LEFT(G712&amp;"",1)="0",
IFERROR(
VALUE(MID(G712&amp;"",_xlfn.AGGREGATE(15,6,ROW(INDIRECT("1:"&amp;LEN(G712&amp;"")))/(MID(G712&amp;"",ROW(INDIRECT("1:"&amp;LEN(G712&amp;""))),1)&lt;&gt;"0"),1),999)),
MID(G712&amp;"",_xlfn.AGGREGATE(15,6,ROW(INDIRECT("1:"&amp;LEN(G712&amp;"")))/(MID(G712&amp;"",ROW(INDIRECT("1:"&amp;LEN(G712&amp;""))),1)&lt;&gt;"0"),1),999)
),
IFERROR(VALUE(G712),G712))</f>
        <v>7896548111727</v>
      </c>
      <c r="N712" t="str">
        <f>TEXT(relatorio[[#This Row],[Data Emissão]],"mmm")</f>
        <v>set</v>
      </c>
      <c r="O712">
        <f>_xlfn.XLOOKUP(relatorio[[#This Row],[Número]],relatorio_Entrada_NF!A:A,relatorio_Entrada_NF!A:A,"Pendente")</f>
        <v>498593</v>
      </c>
      <c r="P712" t="str">
        <f>_xlfn.XLOOKUP(relatorio[[#This Row],[Nome PJ Emitente]],Material!A:A,Material!B:B,"Medicamento")</f>
        <v>Medicamento</v>
      </c>
      <c r="Q712">
        <f ca="1">IF(relatorio[[#This Row],[Natureza]]="Medicamento",_xlfn.XLOOKUP(relatorio[[#This Row],[EAN]],CadastroProd!U:U,CadastroProd!A:A," "),_xlfn.XLOOKUP(relatorio[[#This Row],['[Item'] Código]],CadastroProd!X:X,CadastroProd!A:A," "))</f>
        <v>1291</v>
      </c>
      <c r="R712" t="str">
        <f>IF(O712="Pendente",_xlfn.XLOOKUP(relatorio[[#This Row],[Número]],Relatório_CTE!A:A,Relatório_CTE!B:B,"Sem CTE")," ")</f>
        <v xml:space="preserve"> </v>
      </c>
      <c r="S712" s="1" t="str">
        <f>IF(relatorio[[#This Row],[NFs Entrada - Winthor]]="Pendente",_xlfn.XLOOKUP(relatorio[[#This Row],[Número]],Relatório_CTE!A:A,Relatório_CTE!H:H,"Sem CTE")," ")</f>
        <v xml:space="preserve"> </v>
      </c>
      <c r="T71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1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13" spans="1:21" x14ac:dyDescent="0.25">
      <c r="A713" t="s">
        <v>17</v>
      </c>
      <c r="B713" t="s">
        <v>46</v>
      </c>
      <c r="C713" t="s">
        <v>36</v>
      </c>
      <c r="D713">
        <v>498601</v>
      </c>
      <c r="E713" s="1">
        <v>45901</v>
      </c>
      <c r="F713">
        <v>207720.46</v>
      </c>
      <c r="G713" s="4" t="s">
        <v>69</v>
      </c>
      <c r="H713" t="s">
        <v>70</v>
      </c>
      <c r="I713" t="s">
        <v>71</v>
      </c>
      <c r="J713" s="1">
        <v>46843</v>
      </c>
      <c r="K713">
        <v>2354</v>
      </c>
      <c r="L713" t="str">
        <f>_xlfn.XLOOKUP(relatorio[[#This Row],[Nome PJ Emitente]],De_Para!A:A,De_Para!C:C)</f>
        <v>Novartis</v>
      </c>
      <c r="M713" s="5" cm="1">
        <f t="array" aca="1" ref="M713" ca="1">IF(LEFT(G713&amp;"",1)="0",
IFERROR(
VALUE(MID(G713&amp;"",_xlfn.AGGREGATE(15,6,ROW(INDIRECT("1:"&amp;LEN(G713&amp;"")))/(MID(G713&amp;"",ROW(INDIRECT("1:"&amp;LEN(G713&amp;""))),1)&lt;&gt;"0"),1),999)),
MID(G713&amp;"",_xlfn.AGGREGATE(15,6,ROW(INDIRECT("1:"&amp;LEN(G713&amp;"")))/(MID(G713&amp;"",ROW(INDIRECT("1:"&amp;LEN(G713&amp;""))),1)&lt;&gt;"0"),1),999)
),
IFERROR(VALUE(G713),G713))</f>
        <v>7896261020269</v>
      </c>
      <c r="N713" t="str">
        <f>TEXT(relatorio[[#This Row],[Data Emissão]],"mmm")</f>
        <v>set</v>
      </c>
      <c r="O713">
        <f>_xlfn.XLOOKUP(relatorio[[#This Row],[Número]],relatorio_Entrada_NF!A:A,relatorio_Entrada_NF!A:A,"Pendente")</f>
        <v>498601</v>
      </c>
      <c r="P713" t="str">
        <f>_xlfn.XLOOKUP(relatorio[[#This Row],[Nome PJ Emitente]],Material!A:A,Material!B:B,"Medicamento")</f>
        <v>Medicamento</v>
      </c>
      <c r="Q713">
        <f ca="1">IF(relatorio[[#This Row],[Natureza]]="Medicamento",_xlfn.XLOOKUP(relatorio[[#This Row],[EAN]],CadastroProd!U:U,CadastroProd!A:A," "),_xlfn.XLOOKUP(relatorio[[#This Row],['[Item'] Código]],CadastroProd!X:X,CadastroProd!A:A," "))</f>
        <v>1211</v>
      </c>
      <c r="R713" t="str">
        <f>IF(O713="Pendente",_xlfn.XLOOKUP(relatorio[[#This Row],[Número]],Relatório_CTE!A:A,Relatório_CTE!B:B,"Sem CTE")," ")</f>
        <v xml:space="preserve"> </v>
      </c>
      <c r="S713" s="1" t="str">
        <f>IF(relatorio[[#This Row],[NFs Entrada - Winthor]]="Pendente",_xlfn.XLOOKUP(relatorio[[#This Row],[Número]],Relatório_CTE!A:A,Relatório_CTE!H:H,"Sem CTE")," ")</f>
        <v xml:space="preserve"> </v>
      </c>
      <c r="T71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1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14" spans="1:21" x14ac:dyDescent="0.25">
      <c r="A714" t="s">
        <v>17</v>
      </c>
      <c r="B714" t="s">
        <v>46</v>
      </c>
      <c r="C714" t="s">
        <v>253</v>
      </c>
      <c r="D714">
        <v>396773</v>
      </c>
      <c r="E714" s="1">
        <v>45901</v>
      </c>
      <c r="F714">
        <v>49766.7</v>
      </c>
      <c r="G714" s="4" t="s">
        <v>707</v>
      </c>
      <c r="H714" t="s">
        <v>708</v>
      </c>
      <c r="I714" t="s">
        <v>709</v>
      </c>
      <c r="J714" s="1">
        <v>46507</v>
      </c>
      <c r="K714">
        <v>2</v>
      </c>
      <c r="L714" t="str">
        <f>_xlfn.XLOOKUP(relatorio[[#This Row],[Nome PJ Emitente]],De_Para!A:A,De_Para!C:C)</f>
        <v>Pfizer</v>
      </c>
      <c r="M714" s="5" cm="1">
        <f t="array" aca="1" ref="M714" ca="1">IF(LEFT(G714&amp;"",1)="0",
IFERROR(
VALUE(MID(G714&amp;"",_xlfn.AGGREGATE(15,6,ROW(INDIRECT("1:"&amp;LEN(G714&amp;"")))/(MID(G714&amp;"",ROW(INDIRECT("1:"&amp;LEN(G714&amp;""))),1)&lt;&gt;"0"),1),999)),
MID(G714&amp;"",_xlfn.AGGREGATE(15,6,ROW(INDIRECT("1:"&amp;LEN(G714&amp;"")))/(MID(G714&amp;"",ROW(INDIRECT("1:"&amp;LEN(G714&amp;""))),1)&lt;&gt;"0"),1),999)
),
IFERROR(VALUE(G714),G714))</f>
        <v>7891268110418</v>
      </c>
      <c r="N714" t="str">
        <f>TEXT(relatorio[[#This Row],[Data Emissão]],"mmm")</f>
        <v>set</v>
      </c>
      <c r="O714">
        <f>_xlfn.XLOOKUP(relatorio[[#This Row],[Número]],relatorio_Entrada_NF!A:A,relatorio_Entrada_NF!A:A,"Pendente")</f>
        <v>396773</v>
      </c>
      <c r="P714" t="str">
        <f>_xlfn.XLOOKUP(relatorio[[#This Row],[Nome PJ Emitente]],Material!A:A,Material!B:B,"Medicamento")</f>
        <v>Medicamento</v>
      </c>
      <c r="Q714">
        <f ca="1">IF(relatorio[[#This Row],[Natureza]]="Medicamento",_xlfn.XLOOKUP(relatorio[[#This Row],[EAN]],CadastroProd!U:U,CadastroProd!A:A," "),_xlfn.XLOOKUP(relatorio[[#This Row],['[Item'] Código]],CadastroProd!X:X,CadastroProd!A:A," "))</f>
        <v>2684</v>
      </c>
      <c r="R714" t="str">
        <f>IF(O714="Pendente",_xlfn.XLOOKUP(relatorio[[#This Row],[Número]],Relatório_CTE!A:A,Relatório_CTE!B:B,"Sem CTE")," ")</f>
        <v xml:space="preserve"> </v>
      </c>
      <c r="S714" s="1" t="str">
        <f>IF(relatorio[[#This Row],[NFs Entrada - Winthor]]="Pendente",_xlfn.XLOOKUP(relatorio[[#This Row],[Número]],Relatório_CTE!A:A,Relatório_CTE!H:H,"Sem CTE")," ")</f>
        <v xml:space="preserve"> </v>
      </c>
      <c r="T71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1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15" spans="1:21" x14ac:dyDescent="0.25">
      <c r="A715" t="s">
        <v>17</v>
      </c>
      <c r="B715" t="s">
        <v>97</v>
      </c>
      <c r="C715" t="s">
        <v>36</v>
      </c>
      <c r="D715">
        <v>498602</v>
      </c>
      <c r="E715" s="1">
        <v>45901</v>
      </c>
      <c r="F715">
        <v>464565.31</v>
      </c>
      <c r="G715" s="4" t="s">
        <v>72</v>
      </c>
      <c r="H715" t="s">
        <v>73</v>
      </c>
      <c r="I715" t="s">
        <v>74</v>
      </c>
      <c r="J715" s="1">
        <v>46843</v>
      </c>
      <c r="K715">
        <v>2595</v>
      </c>
      <c r="L715" t="str">
        <f>_xlfn.XLOOKUP(relatorio[[#This Row],[Nome PJ Emitente]],De_Para!A:A,De_Para!C:C)</f>
        <v>Novartis</v>
      </c>
      <c r="M715" s="5" cm="1">
        <f t="array" aca="1" ref="M715" ca="1">IF(LEFT(G715&amp;"",1)="0",
IFERROR(
VALUE(MID(G715&amp;"",_xlfn.AGGREGATE(15,6,ROW(INDIRECT("1:"&amp;LEN(G715&amp;"")))/(MID(G715&amp;"",ROW(INDIRECT("1:"&amp;LEN(G715&amp;""))),1)&lt;&gt;"0"),1),999)),
MID(G715&amp;"",_xlfn.AGGREGATE(15,6,ROW(INDIRECT("1:"&amp;LEN(G715&amp;"")))/(MID(G715&amp;"",ROW(INDIRECT("1:"&amp;LEN(G715&amp;""))),1)&lt;&gt;"0"),1),999)
),
IFERROR(VALUE(G715),G715))</f>
        <v>7896261020313</v>
      </c>
      <c r="N715" t="str">
        <f>TEXT(relatorio[[#This Row],[Data Emissão]],"mmm")</f>
        <v>set</v>
      </c>
      <c r="O715">
        <f>_xlfn.XLOOKUP(relatorio[[#This Row],[Número]],relatorio_Entrada_NF!A:A,relatorio_Entrada_NF!A:A,"Pendente")</f>
        <v>498602</v>
      </c>
      <c r="P715" t="str">
        <f>_xlfn.XLOOKUP(relatorio[[#This Row],[Nome PJ Emitente]],Material!A:A,Material!B:B,"Medicamento")</f>
        <v>Medicamento</v>
      </c>
      <c r="Q715">
        <f ca="1">IF(relatorio[[#This Row],[Natureza]]="Medicamento",_xlfn.XLOOKUP(relatorio[[#This Row],[EAN]],CadastroProd!U:U,CadastroProd!A:A," "),_xlfn.XLOOKUP(relatorio[[#This Row],['[Item'] Código]],CadastroProd!X:X,CadastroProd!A:A," "))</f>
        <v>1215</v>
      </c>
      <c r="R715" t="str">
        <f>IF(O715="Pendente",_xlfn.XLOOKUP(relatorio[[#This Row],[Número]],Relatório_CTE!A:A,Relatório_CTE!B:B,"Sem CTE")," ")</f>
        <v xml:space="preserve"> </v>
      </c>
      <c r="S715" s="1" t="str">
        <f>IF(relatorio[[#This Row],[NFs Entrada - Winthor]]="Pendente",_xlfn.XLOOKUP(relatorio[[#This Row],[Número]],Relatório_CTE!A:A,Relatório_CTE!H:H,"Sem CTE")," ")</f>
        <v xml:space="preserve"> </v>
      </c>
      <c r="T71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1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16" spans="1:21" x14ac:dyDescent="0.25">
      <c r="A716" t="s">
        <v>17</v>
      </c>
      <c r="B716" t="s">
        <v>18</v>
      </c>
      <c r="C716" t="s">
        <v>98</v>
      </c>
      <c r="D716">
        <v>1005290</v>
      </c>
      <c r="E716" s="1">
        <v>45899</v>
      </c>
      <c r="F716">
        <v>1144.1500000000001</v>
      </c>
      <c r="G716" s="4" t="s">
        <v>780</v>
      </c>
      <c r="H716" t="s">
        <v>781</v>
      </c>
      <c r="I716" t="s">
        <v>782</v>
      </c>
      <c r="J716" s="1">
        <v>46418</v>
      </c>
      <c r="K716">
        <v>49</v>
      </c>
      <c r="L716" t="str">
        <f>_xlfn.XLOOKUP(relatorio[[#This Row],[Nome PJ Emitente]],De_Para!A:A,De_Para!C:C)</f>
        <v>União Quimica</v>
      </c>
      <c r="M716" s="5" cm="1">
        <f t="array" aca="1" ref="M716" ca="1">IF(LEFT(G716&amp;"",1)="0",
IFERROR(
VALUE(MID(G716&amp;"",_xlfn.AGGREGATE(15,6,ROW(INDIRECT("1:"&amp;LEN(G716&amp;"")))/(MID(G716&amp;"",ROW(INDIRECT("1:"&amp;LEN(G716&amp;""))),1)&lt;&gt;"0"),1),999)),
MID(G716&amp;"",_xlfn.AGGREGATE(15,6,ROW(INDIRECT("1:"&amp;LEN(G716&amp;"")))/(MID(G716&amp;"",ROW(INDIRECT("1:"&amp;LEN(G716&amp;""))),1)&lt;&gt;"0"),1),999)
),
IFERROR(VALUE(G716),G716))</f>
        <v>7896006220503</v>
      </c>
      <c r="N716" t="str">
        <f>TEXT(relatorio[[#This Row],[Data Emissão]],"mmm")</f>
        <v>ago</v>
      </c>
      <c r="O716">
        <f>_xlfn.XLOOKUP(relatorio[[#This Row],[Número]],relatorio_Entrada_NF!A:A,relatorio_Entrada_NF!A:A,"Pendente")</f>
        <v>1005290</v>
      </c>
      <c r="P716" t="str">
        <f>_xlfn.XLOOKUP(relatorio[[#This Row],[Nome PJ Emitente]],Material!A:A,Material!B:B,"Medicamento")</f>
        <v>Medicamento</v>
      </c>
      <c r="Q716">
        <f ca="1">IF(relatorio[[#This Row],[Natureza]]="Medicamento",_xlfn.XLOOKUP(relatorio[[#This Row],[EAN]],CadastroProd!U:U,CadastroProd!A:A," "),_xlfn.XLOOKUP(relatorio[[#This Row],['[Item'] Código]],CadastroProd!X:X,CadastroProd!A:A," "))</f>
        <v>2699</v>
      </c>
      <c r="R716" t="str">
        <f>IF(O716="Pendente",_xlfn.XLOOKUP(relatorio[[#This Row],[Número]],Relatório_CTE!A:A,Relatório_CTE!B:B,"Sem CTE")," ")</f>
        <v xml:space="preserve"> </v>
      </c>
      <c r="S716" s="1" t="str">
        <f>IF(relatorio[[#This Row],[NFs Entrada - Winthor]]="Pendente",_xlfn.XLOOKUP(relatorio[[#This Row],[Número]],Relatório_CTE!A:A,Relatório_CTE!H:H,"Sem CTE")," ")</f>
        <v xml:space="preserve"> </v>
      </c>
      <c r="T71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1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17" spans="1:21" x14ac:dyDescent="0.25">
      <c r="A717" t="s">
        <v>17</v>
      </c>
      <c r="B717" t="s">
        <v>18</v>
      </c>
      <c r="C717" t="s">
        <v>98</v>
      </c>
      <c r="D717">
        <v>1005514</v>
      </c>
      <c r="E717" s="1">
        <v>45899</v>
      </c>
      <c r="F717">
        <v>2428.4</v>
      </c>
      <c r="G717" s="4" t="s">
        <v>780</v>
      </c>
      <c r="H717" t="s">
        <v>781</v>
      </c>
      <c r="I717" t="s">
        <v>782</v>
      </c>
      <c r="J717" s="1">
        <v>46418</v>
      </c>
      <c r="K717">
        <v>104</v>
      </c>
      <c r="L717" t="str">
        <f>_xlfn.XLOOKUP(relatorio[[#This Row],[Nome PJ Emitente]],De_Para!A:A,De_Para!C:C)</f>
        <v>União Quimica</v>
      </c>
      <c r="M717" s="5" cm="1">
        <f t="array" aca="1" ref="M717" ca="1">IF(LEFT(G717&amp;"",1)="0",
IFERROR(
VALUE(MID(G717&amp;"",_xlfn.AGGREGATE(15,6,ROW(INDIRECT("1:"&amp;LEN(G717&amp;"")))/(MID(G717&amp;"",ROW(INDIRECT("1:"&amp;LEN(G717&amp;""))),1)&lt;&gt;"0"),1),999)),
MID(G717&amp;"",_xlfn.AGGREGATE(15,6,ROW(INDIRECT("1:"&amp;LEN(G717&amp;"")))/(MID(G717&amp;"",ROW(INDIRECT("1:"&amp;LEN(G717&amp;""))),1)&lt;&gt;"0"),1),999)
),
IFERROR(VALUE(G717),G717))</f>
        <v>7896006220503</v>
      </c>
      <c r="N717" t="str">
        <f>TEXT(relatorio[[#This Row],[Data Emissão]],"mmm")</f>
        <v>ago</v>
      </c>
      <c r="O717">
        <f>_xlfn.XLOOKUP(relatorio[[#This Row],[Número]],relatorio_Entrada_NF!A:A,relatorio_Entrada_NF!A:A,"Pendente")</f>
        <v>1005514</v>
      </c>
      <c r="P717" t="str">
        <f>_xlfn.XLOOKUP(relatorio[[#This Row],[Nome PJ Emitente]],Material!A:A,Material!B:B,"Medicamento")</f>
        <v>Medicamento</v>
      </c>
      <c r="Q717">
        <f ca="1">IF(relatorio[[#This Row],[Natureza]]="Medicamento",_xlfn.XLOOKUP(relatorio[[#This Row],[EAN]],CadastroProd!U:U,CadastroProd!A:A," "),_xlfn.XLOOKUP(relatorio[[#This Row],['[Item'] Código]],CadastroProd!X:X,CadastroProd!A:A," "))</f>
        <v>2699</v>
      </c>
      <c r="R717" t="str">
        <f>IF(O717="Pendente",_xlfn.XLOOKUP(relatorio[[#This Row],[Número]],Relatório_CTE!A:A,Relatório_CTE!B:B,"Sem CTE")," ")</f>
        <v xml:space="preserve"> </v>
      </c>
      <c r="S717" s="1" t="str">
        <f>IF(relatorio[[#This Row],[NFs Entrada - Winthor]]="Pendente",_xlfn.XLOOKUP(relatorio[[#This Row],[Número]],Relatório_CTE!A:A,Relatório_CTE!H:H,"Sem CTE")," ")</f>
        <v xml:space="preserve"> </v>
      </c>
      <c r="T71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1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18" spans="1:21" x14ac:dyDescent="0.25">
      <c r="A718" t="s">
        <v>17</v>
      </c>
      <c r="B718" t="s">
        <v>12</v>
      </c>
      <c r="C718" t="s">
        <v>98</v>
      </c>
      <c r="D718">
        <v>1005515</v>
      </c>
      <c r="E718" s="1">
        <v>45899</v>
      </c>
      <c r="F718">
        <v>1443.37</v>
      </c>
      <c r="G718" s="4" t="s">
        <v>99</v>
      </c>
      <c r="H718" t="s">
        <v>100</v>
      </c>
      <c r="I718" t="s">
        <v>101</v>
      </c>
      <c r="J718" s="1">
        <v>46599</v>
      </c>
      <c r="K718">
        <v>83</v>
      </c>
      <c r="L718" t="str">
        <f>_xlfn.XLOOKUP(relatorio[[#This Row],[Nome PJ Emitente]],De_Para!A:A,De_Para!C:C)</f>
        <v>União Quimica</v>
      </c>
      <c r="M718" s="5" cm="1">
        <f t="array" aca="1" ref="M718" ca="1">IF(LEFT(G718&amp;"",1)="0",
IFERROR(
VALUE(MID(G718&amp;"",_xlfn.AGGREGATE(15,6,ROW(INDIRECT("1:"&amp;LEN(G718&amp;"")))/(MID(G718&amp;"",ROW(INDIRECT("1:"&amp;LEN(G718&amp;""))),1)&lt;&gt;"0"),1),999)),
MID(G718&amp;"",_xlfn.AGGREGATE(15,6,ROW(INDIRECT("1:"&amp;LEN(G718&amp;"")))/(MID(G718&amp;"",ROW(INDIRECT("1:"&amp;LEN(G718&amp;""))),1)&lt;&gt;"0"),1),999)
),
IFERROR(VALUE(G718),G718))</f>
        <v>7896006220527</v>
      </c>
      <c r="N718" t="str">
        <f>TEXT(relatorio[[#This Row],[Data Emissão]],"mmm")</f>
        <v>ago</v>
      </c>
      <c r="O718">
        <f>_xlfn.XLOOKUP(relatorio[[#This Row],[Número]],relatorio_Entrada_NF!A:A,relatorio_Entrada_NF!A:A,"Pendente")</f>
        <v>1005515</v>
      </c>
      <c r="P718" t="str">
        <f>_xlfn.XLOOKUP(relatorio[[#This Row],[Nome PJ Emitente]],Material!A:A,Material!B:B,"Medicamento")</f>
        <v>Medicamento</v>
      </c>
      <c r="Q718">
        <f ca="1">IF(relatorio[[#This Row],[Natureza]]="Medicamento",_xlfn.XLOOKUP(relatorio[[#This Row],[EAN]],CadastroProd!U:U,CadastroProd!A:A," "),_xlfn.XLOOKUP(relatorio[[#This Row],['[Item'] Código]],CadastroProd!X:X,CadastroProd!A:A," "))</f>
        <v>2698</v>
      </c>
      <c r="R718" t="str">
        <f>IF(O718="Pendente",_xlfn.XLOOKUP(relatorio[[#This Row],[Número]],Relatório_CTE!A:A,Relatório_CTE!B:B,"Sem CTE")," ")</f>
        <v xml:space="preserve"> </v>
      </c>
      <c r="S718" s="1" t="str">
        <f>IF(relatorio[[#This Row],[NFs Entrada - Winthor]]="Pendente",_xlfn.XLOOKUP(relatorio[[#This Row],[Número]],Relatório_CTE!A:A,Relatório_CTE!H:H,"Sem CTE")," ")</f>
        <v xml:space="preserve"> </v>
      </c>
      <c r="T71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1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19" spans="1:21" x14ac:dyDescent="0.25">
      <c r="A719" t="s">
        <v>17</v>
      </c>
      <c r="B719" t="s">
        <v>12</v>
      </c>
      <c r="C719" t="s">
        <v>98</v>
      </c>
      <c r="D719">
        <v>1005516</v>
      </c>
      <c r="E719" s="1">
        <v>45899</v>
      </c>
      <c r="F719">
        <v>1974.5</v>
      </c>
      <c r="G719" s="4" t="s">
        <v>99</v>
      </c>
      <c r="H719" t="s">
        <v>100</v>
      </c>
      <c r="I719" t="s">
        <v>101</v>
      </c>
      <c r="J719" s="1">
        <v>46599</v>
      </c>
      <c r="K719">
        <v>110</v>
      </c>
      <c r="L719" t="str">
        <f>_xlfn.XLOOKUP(relatorio[[#This Row],[Nome PJ Emitente]],De_Para!A:A,De_Para!C:C)</f>
        <v>União Quimica</v>
      </c>
      <c r="M719" s="5" cm="1">
        <f t="array" aca="1" ref="M719" ca="1">IF(LEFT(G719&amp;"",1)="0",
IFERROR(
VALUE(MID(G719&amp;"",_xlfn.AGGREGATE(15,6,ROW(INDIRECT("1:"&amp;LEN(G719&amp;"")))/(MID(G719&amp;"",ROW(INDIRECT("1:"&amp;LEN(G719&amp;""))),1)&lt;&gt;"0"),1),999)),
MID(G719&amp;"",_xlfn.AGGREGATE(15,6,ROW(INDIRECT("1:"&amp;LEN(G719&amp;"")))/(MID(G719&amp;"",ROW(INDIRECT("1:"&amp;LEN(G719&amp;""))),1)&lt;&gt;"0"),1),999)
),
IFERROR(VALUE(G719),G719))</f>
        <v>7896006220527</v>
      </c>
      <c r="N719" t="str">
        <f>TEXT(relatorio[[#This Row],[Data Emissão]],"mmm")</f>
        <v>ago</v>
      </c>
      <c r="O719">
        <f>_xlfn.XLOOKUP(relatorio[[#This Row],[Número]],relatorio_Entrada_NF!A:A,relatorio_Entrada_NF!A:A,"Pendente")</f>
        <v>1005516</v>
      </c>
      <c r="P719" t="str">
        <f>_xlfn.XLOOKUP(relatorio[[#This Row],[Nome PJ Emitente]],Material!A:A,Material!B:B,"Medicamento")</f>
        <v>Medicamento</v>
      </c>
      <c r="Q719">
        <f ca="1">IF(relatorio[[#This Row],[Natureza]]="Medicamento",_xlfn.XLOOKUP(relatorio[[#This Row],[EAN]],CadastroProd!U:U,CadastroProd!A:A," "),_xlfn.XLOOKUP(relatorio[[#This Row],['[Item'] Código]],CadastroProd!X:X,CadastroProd!A:A," "))</f>
        <v>2698</v>
      </c>
      <c r="R719" t="str">
        <f>IF(O719="Pendente",_xlfn.XLOOKUP(relatorio[[#This Row],[Número]],Relatório_CTE!A:A,Relatório_CTE!B:B,"Sem CTE")," ")</f>
        <v xml:space="preserve"> </v>
      </c>
      <c r="S719" s="1" t="str">
        <f>IF(relatorio[[#This Row],[NFs Entrada - Winthor]]="Pendente",_xlfn.XLOOKUP(relatorio[[#This Row],[Número]],Relatório_CTE!A:A,Relatório_CTE!H:H,"Sem CTE")," ")</f>
        <v xml:space="preserve"> </v>
      </c>
      <c r="T71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1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20" spans="1:21" x14ac:dyDescent="0.25">
      <c r="A720" t="s">
        <v>11</v>
      </c>
      <c r="B720" t="s">
        <v>46</v>
      </c>
      <c r="C720" t="s">
        <v>47</v>
      </c>
      <c r="D720">
        <v>374245</v>
      </c>
      <c r="E720" s="1">
        <v>45899</v>
      </c>
      <c r="F720">
        <v>18723.54</v>
      </c>
      <c r="G720" s="4" t="s">
        <v>783</v>
      </c>
      <c r="H720" t="s">
        <v>784</v>
      </c>
      <c r="I720" t="s">
        <v>785</v>
      </c>
      <c r="J720" s="1">
        <v>46053</v>
      </c>
      <c r="K720">
        <v>21</v>
      </c>
      <c r="L720" t="str">
        <f>_xlfn.XLOOKUP(relatorio[[#This Row],[Nome PJ Emitente]],De_Para!A:A,De_Para!C:C)</f>
        <v>Libbs</v>
      </c>
      <c r="M720" s="5" cm="1">
        <f t="array" aca="1" ref="M720" ca="1">IF(LEFT(G720&amp;"",1)="0",
IFERROR(
VALUE(MID(G720&amp;"",_xlfn.AGGREGATE(15,6,ROW(INDIRECT("1:"&amp;LEN(G720&amp;"")))/(MID(G720&amp;"",ROW(INDIRECT("1:"&amp;LEN(G720&amp;""))),1)&lt;&gt;"0"),1),999)),
MID(G720&amp;"",_xlfn.AGGREGATE(15,6,ROW(INDIRECT("1:"&amp;LEN(G720&amp;"")))/(MID(G720&amp;"",ROW(INDIRECT("1:"&amp;LEN(G720&amp;""))),1)&lt;&gt;"0"),1),999)
),
IFERROR(VALUE(G720),G720))</f>
        <v>7896094211704</v>
      </c>
      <c r="N720" t="str">
        <f>TEXT(relatorio[[#This Row],[Data Emissão]],"mmm")</f>
        <v>ago</v>
      </c>
      <c r="O720">
        <f>_xlfn.XLOOKUP(relatorio[[#This Row],[Número]],relatorio_Entrada_NF!A:A,relatorio_Entrada_NF!A:A,"Pendente")</f>
        <v>374245</v>
      </c>
      <c r="P720" t="str">
        <f>_xlfn.XLOOKUP(relatorio[[#This Row],[Nome PJ Emitente]],Material!A:A,Material!B:B,"Medicamento")</f>
        <v>Medicamento</v>
      </c>
      <c r="Q720">
        <f ca="1">IF(relatorio[[#This Row],[Natureza]]="Medicamento",_xlfn.XLOOKUP(relatorio[[#This Row],[EAN]],CadastroProd!U:U,CadastroProd!A:A," "),_xlfn.XLOOKUP(relatorio[[#This Row],['[Item'] Código]],CadastroProd!X:X,CadastroProd!A:A," "))</f>
        <v>3123</v>
      </c>
      <c r="R720" t="str">
        <f>IF(O720="Pendente",_xlfn.XLOOKUP(relatorio[[#This Row],[Número]],Relatório_CTE!A:A,Relatório_CTE!B:B,"Sem CTE")," ")</f>
        <v xml:space="preserve"> </v>
      </c>
      <c r="S720" s="1" t="str">
        <f>IF(relatorio[[#This Row],[NFs Entrada - Winthor]]="Pendente",_xlfn.XLOOKUP(relatorio[[#This Row],[Número]],Relatório_CTE!A:A,Relatório_CTE!H:H,"Sem CTE")," ")</f>
        <v xml:space="preserve"> </v>
      </c>
      <c r="T72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2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21" spans="1:21" x14ac:dyDescent="0.25">
      <c r="A721" t="s">
        <v>11</v>
      </c>
      <c r="B721" t="s">
        <v>46</v>
      </c>
      <c r="C721" t="s">
        <v>47</v>
      </c>
      <c r="D721">
        <v>342780</v>
      </c>
      <c r="E721" s="1">
        <v>45899</v>
      </c>
      <c r="F721">
        <v>50326.76</v>
      </c>
      <c r="G721" s="4" t="s">
        <v>91</v>
      </c>
      <c r="H721" t="s">
        <v>92</v>
      </c>
      <c r="I721" t="s">
        <v>93</v>
      </c>
      <c r="J721" s="1">
        <v>46500</v>
      </c>
      <c r="K721">
        <v>2</v>
      </c>
      <c r="L721" t="str">
        <f>_xlfn.XLOOKUP(relatorio[[#This Row],[Nome PJ Emitente]],De_Para!A:A,De_Para!C:C)</f>
        <v>Libbs</v>
      </c>
      <c r="M721" s="5" cm="1">
        <f t="array" aca="1" ref="M721" ca="1">IF(LEFT(G721&amp;"",1)="0",
IFERROR(
VALUE(MID(G721&amp;"",_xlfn.AGGREGATE(15,6,ROW(INDIRECT("1:"&amp;LEN(G721&amp;"")))/(MID(G721&amp;"",ROW(INDIRECT("1:"&amp;LEN(G721&amp;""))),1)&lt;&gt;"0"),1),999)),
MID(G721&amp;"",_xlfn.AGGREGATE(15,6,ROW(INDIRECT("1:"&amp;LEN(G721&amp;"")))/(MID(G721&amp;"",ROW(INDIRECT("1:"&amp;LEN(G721&amp;""))),1)&lt;&gt;"0"),1),999)
),
IFERROR(VALUE(G721),G721))</f>
        <v>7896094208001</v>
      </c>
      <c r="N721" t="str">
        <f>TEXT(relatorio[[#This Row],[Data Emissão]],"mmm")</f>
        <v>ago</v>
      </c>
      <c r="O721">
        <f>_xlfn.XLOOKUP(relatorio[[#This Row],[Número]],relatorio_Entrada_NF!A:A,relatorio_Entrada_NF!A:A,"Pendente")</f>
        <v>342780</v>
      </c>
      <c r="P721" t="str">
        <f>_xlfn.XLOOKUP(relatorio[[#This Row],[Nome PJ Emitente]],Material!A:A,Material!B:B,"Medicamento")</f>
        <v>Medicamento</v>
      </c>
      <c r="Q721">
        <f ca="1">IF(relatorio[[#This Row],[Natureza]]="Medicamento",_xlfn.XLOOKUP(relatorio[[#This Row],[EAN]],CadastroProd!U:U,CadastroProd!A:A," "),_xlfn.XLOOKUP(relatorio[[#This Row],['[Item'] Código]],CadastroProd!X:X,CadastroProd!A:A," "))</f>
        <v>2672</v>
      </c>
      <c r="R721" t="str">
        <f>IF(O721="Pendente",_xlfn.XLOOKUP(relatorio[[#This Row],[Número]],Relatório_CTE!A:A,Relatório_CTE!B:B,"Sem CTE")," ")</f>
        <v xml:space="preserve"> </v>
      </c>
      <c r="S721" s="1" t="str">
        <f>IF(relatorio[[#This Row],[NFs Entrada - Winthor]]="Pendente",_xlfn.XLOOKUP(relatorio[[#This Row],[Número]],Relatório_CTE!A:A,Relatório_CTE!H:H,"Sem CTE")," ")</f>
        <v xml:space="preserve"> </v>
      </c>
      <c r="T72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2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22" spans="1:21" x14ac:dyDescent="0.25">
      <c r="A722" t="s">
        <v>11</v>
      </c>
      <c r="B722" t="s">
        <v>46</v>
      </c>
      <c r="C722" t="s">
        <v>47</v>
      </c>
      <c r="D722">
        <v>342780</v>
      </c>
      <c r="E722" s="1">
        <v>45899</v>
      </c>
      <c r="F722">
        <v>50326.76</v>
      </c>
      <c r="G722" s="4" t="s">
        <v>529</v>
      </c>
      <c r="H722" t="s">
        <v>530</v>
      </c>
      <c r="I722" t="s">
        <v>531</v>
      </c>
      <c r="J722" s="1">
        <v>46590</v>
      </c>
      <c r="K722">
        <v>146</v>
      </c>
      <c r="L722" t="str">
        <f>_xlfn.XLOOKUP(relatorio[[#This Row],[Nome PJ Emitente]],De_Para!A:A,De_Para!C:C)</f>
        <v>Libbs</v>
      </c>
      <c r="M722" s="5" cm="1">
        <f t="array" aca="1" ref="M722" ca="1">IF(LEFT(G722&amp;"",1)="0",
IFERROR(
VALUE(MID(G722&amp;"",_xlfn.AGGREGATE(15,6,ROW(INDIRECT("1:"&amp;LEN(G722&amp;"")))/(MID(G722&amp;"",ROW(INDIRECT("1:"&amp;LEN(G722&amp;""))),1)&lt;&gt;"0"),1),999)),
MID(G722&amp;"",_xlfn.AGGREGATE(15,6,ROW(INDIRECT("1:"&amp;LEN(G722&amp;"")))/(MID(G722&amp;"",ROW(INDIRECT("1:"&amp;LEN(G722&amp;""))),1)&lt;&gt;"0"),1),999)
),
IFERROR(VALUE(G722),G722))</f>
        <v>7896094207110</v>
      </c>
      <c r="N722" t="str">
        <f>TEXT(relatorio[[#This Row],[Data Emissão]],"mmm")</f>
        <v>ago</v>
      </c>
      <c r="O722">
        <f>_xlfn.XLOOKUP(relatorio[[#This Row],[Número]],relatorio_Entrada_NF!A:A,relatorio_Entrada_NF!A:A,"Pendente")</f>
        <v>342780</v>
      </c>
      <c r="P722" t="str">
        <f>_xlfn.XLOOKUP(relatorio[[#This Row],[Nome PJ Emitente]],Material!A:A,Material!B:B,"Medicamento")</f>
        <v>Medicamento</v>
      </c>
      <c r="Q722">
        <f ca="1">IF(relatorio[[#This Row],[Natureza]]="Medicamento",_xlfn.XLOOKUP(relatorio[[#This Row],[EAN]],CadastroProd!U:U,CadastroProd!A:A," "),_xlfn.XLOOKUP(relatorio[[#This Row],['[Item'] Código]],CadastroProd!X:X,CadastroProd!A:A," "))</f>
        <v>2541</v>
      </c>
      <c r="R722" t="str">
        <f>IF(O722="Pendente",_xlfn.XLOOKUP(relatorio[[#This Row],[Número]],Relatório_CTE!A:A,Relatório_CTE!B:B,"Sem CTE")," ")</f>
        <v xml:space="preserve"> </v>
      </c>
      <c r="S722" s="1" t="str">
        <f>IF(relatorio[[#This Row],[NFs Entrada - Winthor]]="Pendente",_xlfn.XLOOKUP(relatorio[[#This Row],[Número]],Relatório_CTE!A:A,Relatório_CTE!H:H,"Sem CTE")," ")</f>
        <v xml:space="preserve"> </v>
      </c>
      <c r="T72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2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23" spans="1:21" x14ac:dyDescent="0.25">
      <c r="A723" t="s">
        <v>11</v>
      </c>
      <c r="B723" t="s">
        <v>46</v>
      </c>
      <c r="C723" t="s">
        <v>47</v>
      </c>
      <c r="D723">
        <v>342780</v>
      </c>
      <c r="E723" s="1">
        <v>45899</v>
      </c>
      <c r="F723">
        <v>50326.76</v>
      </c>
      <c r="G723" s="4" t="s">
        <v>786</v>
      </c>
      <c r="H723" t="s">
        <v>787</v>
      </c>
      <c r="I723" t="s">
        <v>788</v>
      </c>
      <c r="J723" s="1">
        <v>46564</v>
      </c>
      <c r="K723">
        <v>6</v>
      </c>
      <c r="L723" t="str">
        <f>_xlfn.XLOOKUP(relatorio[[#This Row],[Nome PJ Emitente]],De_Para!A:A,De_Para!C:C)</f>
        <v>Libbs</v>
      </c>
      <c r="M723" s="5" cm="1">
        <f t="array" aca="1" ref="M723" ca="1">IF(LEFT(G723&amp;"",1)="0",
IFERROR(
VALUE(MID(G723&amp;"",_xlfn.AGGREGATE(15,6,ROW(INDIRECT("1:"&amp;LEN(G723&amp;"")))/(MID(G723&amp;"",ROW(INDIRECT("1:"&amp;LEN(G723&amp;""))),1)&lt;&gt;"0"),1),999)),
MID(G723&amp;"",_xlfn.AGGREGATE(15,6,ROW(INDIRECT("1:"&amp;LEN(G723&amp;"")))/(MID(G723&amp;"",ROW(INDIRECT("1:"&amp;LEN(G723&amp;""))),1)&lt;&gt;"0"),1),999)
),
IFERROR(VALUE(G723),G723))</f>
        <v>7896094207318</v>
      </c>
      <c r="N723" t="str">
        <f>TEXT(relatorio[[#This Row],[Data Emissão]],"mmm")</f>
        <v>ago</v>
      </c>
      <c r="O723">
        <f>_xlfn.XLOOKUP(relatorio[[#This Row],[Número]],relatorio_Entrada_NF!A:A,relatorio_Entrada_NF!A:A,"Pendente")</f>
        <v>342780</v>
      </c>
      <c r="P723" t="str">
        <f>_xlfn.XLOOKUP(relatorio[[#This Row],[Nome PJ Emitente]],Material!A:A,Material!B:B,"Medicamento")</f>
        <v>Medicamento</v>
      </c>
      <c r="Q723">
        <f ca="1">IF(relatorio[[#This Row],[Natureza]]="Medicamento",_xlfn.XLOOKUP(relatorio[[#This Row],[EAN]],CadastroProd!U:U,CadastroProd!A:A," "),_xlfn.XLOOKUP(relatorio[[#This Row],['[Item'] Código]],CadastroProd!X:X,CadastroProd!A:A," "))</f>
        <v>2584</v>
      </c>
      <c r="R723" t="str">
        <f>IF(O723="Pendente",_xlfn.XLOOKUP(relatorio[[#This Row],[Número]],Relatório_CTE!A:A,Relatório_CTE!B:B,"Sem CTE")," ")</f>
        <v xml:space="preserve"> </v>
      </c>
      <c r="S723" s="1" t="str">
        <f>IF(relatorio[[#This Row],[NFs Entrada - Winthor]]="Pendente",_xlfn.XLOOKUP(relatorio[[#This Row],[Número]],Relatório_CTE!A:A,Relatório_CTE!H:H,"Sem CTE")," ")</f>
        <v xml:space="preserve"> </v>
      </c>
      <c r="T72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2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24" spans="1:21" x14ac:dyDescent="0.25">
      <c r="A724" t="s">
        <v>11</v>
      </c>
      <c r="B724" t="s">
        <v>46</v>
      </c>
      <c r="C724" t="s">
        <v>47</v>
      </c>
      <c r="D724">
        <v>342781</v>
      </c>
      <c r="E724" s="1">
        <v>45899</v>
      </c>
      <c r="F724">
        <v>34050.239999999998</v>
      </c>
      <c r="G724" s="4" t="s">
        <v>529</v>
      </c>
      <c r="H724" t="s">
        <v>530</v>
      </c>
      <c r="I724" t="s">
        <v>531</v>
      </c>
      <c r="J724" s="1">
        <v>46590</v>
      </c>
      <c r="K724">
        <v>252</v>
      </c>
      <c r="L724" t="str">
        <f>_xlfn.XLOOKUP(relatorio[[#This Row],[Nome PJ Emitente]],De_Para!A:A,De_Para!C:C)</f>
        <v>Libbs</v>
      </c>
      <c r="M724" s="5" cm="1">
        <f t="array" aca="1" ref="M724" ca="1">IF(LEFT(G724&amp;"",1)="0",
IFERROR(
VALUE(MID(G724&amp;"",_xlfn.AGGREGATE(15,6,ROW(INDIRECT("1:"&amp;LEN(G724&amp;"")))/(MID(G724&amp;"",ROW(INDIRECT("1:"&amp;LEN(G724&amp;""))),1)&lt;&gt;"0"),1),999)),
MID(G724&amp;"",_xlfn.AGGREGATE(15,6,ROW(INDIRECT("1:"&amp;LEN(G724&amp;"")))/(MID(G724&amp;"",ROW(INDIRECT("1:"&amp;LEN(G724&amp;""))),1)&lt;&gt;"0"),1),999)
),
IFERROR(VALUE(G724),G724))</f>
        <v>7896094207110</v>
      </c>
      <c r="N724" t="str">
        <f>TEXT(relatorio[[#This Row],[Data Emissão]],"mmm")</f>
        <v>ago</v>
      </c>
      <c r="O724">
        <f>_xlfn.XLOOKUP(relatorio[[#This Row],[Número]],relatorio_Entrada_NF!A:A,relatorio_Entrada_NF!A:A,"Pendente")</f>
        <v>342781</v>
      </c>
      <c r="P724" t="str">
        <f>_xlfn.XLOOKUP(relatorio[[#This Row],[Nome PJ Emitente]],Material!A:A,Material!B:B,"Medicamento")</f>
        <v>Medicamento</v>
      </c>
      <c r="Q724">
        <f ca="1">IF(relatorio[[#This Row],[Natureza]]="Medicamento",_xlfn.XLOOKUP(relatorio[[#This Row],[EAN]],CadastroProd!U:U,CadastroProd!A:A," "),_xlfn.XLOOKUP(relatorio[[#This Row],['[Item'] Código]],CadastroProd!X:X,CadastroProd!A:A," "))</f>
        <v>2541</v>
      </c>
      <c r="R724" t="str">
        <f>IF(O724="Pendente",_xlfn.XLOOKUP(relatorio[[#This Row],[Número]],Relatório_CTE!A:A,Relatório_CTE!B:B,"Sem CTE")," ")</f>
        <v xml:space="preserve"> </v>
      </c>
      <c r="S724" s="1" t="str">
        <f>IF(relatorio[[#This Row],[NFs Entrada - Winthor]]="Pendente",_xlfn.XLOOKUP(relatorio[[#This Row],[Número]],Relatório_CTE!A:A,Relatório_CTE!H:H,"Sem CTE")," ")</f>
        <v xml:space="preserve"> </v>
      </c>
      <c r="T72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2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25" spans="1:21" x14ac:dyDescent="0.25">
      <c r="A725" t="s">
        <v>11</v>
      </c>
      <c r="B725" t="s">
        <v>46</v>
      </c>
      <c r="C725" t="s">
        <v>47</v>
      </c>
      <c r="D725">
        <v>342842</v>
      </c>
      <c r="E725" s="1">
        <v>45899</v>
      </c>
      <c r="F725">
        <v>456.57</v>
      </c>
      <c r="G725" s="4" t="s">
        <v>789</v>
      </c>
      <c r="H725" t="s">
        <v>790</v>
      </c>
      <c r="I725" t="s">
        <v>791</v>
      </c>
      <c r="J725" s="1">
        <v>46382</v>
      </c>
      <c r="K725">
        <v>3</v>
      </c>
      <c r="L725" t="str">
        <f>_xlfn.XLOOKUP(relatorio[[#This Row],[Nome PJ Emitente]],De_Para!A:A,De_Para!C:C)</f>
        <v>Libbs</v>
      </c>
      <c r="M725" s="5" cm="1">
        <f t="array" aca="1" ref="M725" ca="1">IF(LEFT(G725&amp;"",1)="0",
IFERROR(
VALUE(MID(G725&amp;"",_xlfn.AGGREGATE(15,6,ROW(INDIRECT("1:"&amp;LEN(G725&amp;"")))/(MID(G725&amp;"",ROW(INDIRECT("1:"&amp;LEN(G725&amp;""))),1)&lt;&gt;"0"),1),999)),
MID(G725&amp;"",_xlfn.AGGREGATE(15,6,ROW(INDIRECT("1:"&amp;LEN(G725&amp;"")))/(MID(G725&amp;"",ROW(INDIRECT("1:"&amp;LEN(G725&amp;""))),1)&lt;&gt;"0"),1),999)
),
IFERROR(VALUE(G725),G725))</f>
        <v>7896094202887</v>
      </c>
      <c r="N725" t="str">
        <f>TEXT(relatorio[[#This Row],[Data Emissão]],"mmm")</f>
        <v>ago</v>
      </c>
      <c r="O725">
        <f>_xlfn.XLOOKUP(relatorio[[#This Row],[Número]],relatorio_Entrada_NF!A:A,relatorio_Entrada_NF!A:A,"Pendente")</f>
        <v>342842</v>
      </c>
      <c r="P725" t="str">
        <f>_xlfn.XLOOKUP(relatorio[[#This Row],[Nome PJ Emitente]],Material!A:A,Material!B:B,"Medicamento")</f>
        <v>Medicamento</v>
      </c>
      <c r="Q725">
        <f ca="1">IF(relatorio[[#This Row],[Natureza]]="Medicamento",_xlfn.XLOOKUP(relatorio[[#This Row],[EAN]],CadastroProd!U:U,CadastroProd!A:A," "),_xlfn.XLOOKUP(relatorio[[#This Row],['[Item'] Código]],CadastroProd!X:X,CadastroProd!A:A," "))</f>
        <v>2539</v>
      </c>
      <c r="R725" t="str">
        <f>IF(O725="Pendente",_xlfn.XLOOKUP(relatorio[[#This Row],[Número]],Relatório_CTE!A:A,Relatório_CTE!B:B,"Sem CTE")," ")</f>
        <v xml:space="preserve"> </v>
      </c>
      <c r="S725" s="1" t="str">
        <f>IF(relatorio[[#This Row],[NFs Entrada - Winthor]]="Pendente",_xlfn.XLOOKUP(relatorio[[#This Row],[Número]],Relatório_CTE!A:A,Relatório_CTE!H:H,"Sem CTE")," ")</f>
        <v xml:space="preserve"> </v>
      </c>
      <c r="T72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2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26" spans="1:21" x14ac:dyDescent="0.25">
      <c r="A726" t="s">
        <v>17</v>
      </c>
      <c r="B726" t="s">
        <v>97</v>
      </c>
      <c r="C726" t="s">
        <v>98</v>
      </c>
      <c r="D726">
        <v>1005517</v>
      </c>
      <c r="E726" s="1">
        <v>45899</v>
      </c>
      <c r="F726">
        <v>677.92</v>
      </c>
      <c r="G726" s="4" t="s">
        <v>99</v>
      </c>
      <c r="H726" t="s">
        <v>100</v>
      </c>
      <c r="I726" t="s">
        <v>101</v>
      </c>
      <c r="J726" s="1">
        <v>46599</v>
      </c>
      <c r="K726">
        <v>38</v>
      </c>
      <c r="L726" t="str">
        <f>_xlfn.XLOOKUP(relatorio[[#This Row],[Nome PJ Emitente]],De_Para!A:A,De_Para!C:C)</f>
        <v>União Quimica</v>
      </c>
      <c r="M726" s="5" cm="1">
        <f t="array" aca="1" ref="M726" ca="1">IF(LEFT(G726&amp;"",1)="0",
IFERROR(
VALUE(MID(G726&amp;"",_xlfn.AGGREGATE(15,6,ROW(INDIRECT("1:"&amp;LEN(G726&amp;"")))/(MID(G726&amp;"",ROW(INDIRECT("1:"&amp;LEN(G726&amp;""))),1)&lt;&gt;"0"),1),999)),
MID(G726&amp;"",_xlfn.AGGREGATE(15,6,ROW(INDIRECT("1:"&amp;LEN(G726&amp;"")))/(MID(G726&amp;"",ROW(INDIRECT("1:"&amp;LEN(G726&amp;""))),1)&lt;&gt;"0"),1),999)
),
IFERROR(VALUE(G726),G726))</f>
        <v>7896006220527</v>
      </c>
      <c r="N726" t="str">
        <f>TEXT(relatorio[[#This Row],[Data Emissão]],"mmm")</f>
        <v>ago</v>
      </c>
      <c r="O726">
        <f>_xlfn.XLOOKUP(relatorio[[#This Row],[Número]],relatorio_Entrada_NF!A:A,relatorio_Entrada_NF!A:A,"Pendente")</f>
        <v>1005517</v>
      </c>
      <c r="P726" t="str">
        <f>_xlfn.XLOOKUP(relatorio[[#This Row],[Nome PJ Emitente]],Material!A:A,Material!B:B,"Medicamento")</f>
        <v>Medicamento</v>
      </c>
      <c r="Q726">
        <f ca="1">IF(relatorio[[#This Row],[Natureza]]="Medicamento",_xlfn.XLOOKUP(relatorio[[#This Row],[EAN]],CadastroProd!U:U,CadastroProd!A:A," "),_xlfn.XLOOKUP(relatorio[[#This Row],['[Item'] Código]],CadastroProd!X:X,CadastroProd!A:A," "))</f>
        <v>2698</v>
      </c>
      <c r="R726" t="str">
        <f>IF(O726="Pendente",_xlfn.XLOOKUP(relatorio[[#This Row],[Número]],Relatório_CTE!A:A,Relatório_CTE!B:B,"Sem CTE")," ")</f>
        <v xml:space="preserve"> </v>
      </c>
      <c r="S726" s="1" t="str">
        <f>IF(relatorio[[#This Row],[NFs Entrada - Winthor]]="Pendente",_xlfn.XLOOKUP(relatorio[[#This Row],[Número]],Relatório_CTE!A:A,Relatório_CTE!H:H,"Sem CTE")," ")</f>
        <v xml:space="preserve"> </v>
      </c>
      <c r="T72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2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27" spans="1:21" x14ac:dyDescent="0.25">
      <c r="A727" t="s">
        <v>17</v>
      </c>
      <c r="B727" t="s">
        <v>97</v>
      </c>
      <c r="C727" t="s">
        <v>98</v>
      </c>
      <c r="D727">
        <v>1005518</v>
      </c>
      <c r="E727" s="1">
        <v>45899</v>
      </c>
      <c r="F727">
        <v>1480.72</v>
      </c>
      <c r="G727" s="4" t="s">
        <v>99</v>
      </c>
      <c r="H727" t="s">
        <v>100</v>
      </c>
      <c r="I727" t="s">
        <v>101</v>
      </c>
      <c r="J727" s="1">
        <v>46599</v>
      </c>
      <c r="K727">
        <v>83</v>
      </c>
      <c r="L727" t="str">
        <f>_xlfn.XLOOKUP(relatorio[[#This Row],[Nome PJ Emitente]],De_Para!A:A,De_Para!C:C)</f>
        <v>União Quimica</v>
      </c>
      <c r="M727" s="5" cm="1">
        <f t="array" aca="1" ref="M727" ca="1">IF(LEFT(G727&amp;"",1)="0",
IFERROR(
VALUE(MID(G727&amp;"",_xlfn.AGGREGATE(15,6,ROW(INDIRECT("1:"&amp;LEN(G727&amp;"")))/(MID(G727&amp;"",ROW(INDIRECT("1:"&amp;LEN(G727&amp;""))),1)&lt;&gt;"0"),1),999)),
MID(G727&amp;"",_xlfn.AGGREGATE(15,6,ROW(INDIRECT("1:"&amp;LEN(G727&amp;"")))/(MID(G727&amp;"",ROW(INDIRECT("1:"&amp;LEN(G727&amp;""))),1)&lt;&gt;"0"),1),999)
),
IFERROR(VALUE(G727),G727))</f>
        <v>7896006220527</v>
      </c>
      <c r="N727" t="str">
        <f>TEXT(relatorio[[#This Row],[Data Emissão]],"mmm")</f>
        <v>ago</v>
      </c>
      <c r="O727">
        <f>_xlfn.XLOOKUP(relatorio[[#This Row],[Número]],relatorio_Entrada_NF!A:A,relatorio_Entrada_NF!A:A,"Pendente")</f>
        <v>1005518</v>
      </c>
      <c r="P727" t="str">
        <f>_xlfn.XLOOKUP(relatorio[[#This Row],[Nome PJ Emitente]],Material!A:A,Material!B:B,"Medicamento")</f>
        <v>Medicamento</v>
      </c>
      <c r="Q727">
        <f ca="1">IF(relatorio[[#This Row],[Natureza]]="Medicamento",_xlfn.XLOOKUP(relatorio[[#This Row],[EAN]],CadastroProd!U:U,CadastroProd!A:A," "),_xlfn.XLOOKUP(relatorio[[#This Row],['[Item'] Código]],CadastroProd!X:X,CadastroProd!A:A," "))</f>
        <v>2698</v>
      </c>
      <c r="R727" t="str">
        <f>IF(O727="Pendente",_xlfn.XLOOKUP(relatorio[[#This Row],[Número]],Relatório_CTE!A:A,Relatório_CTE!B:B,"Sem CTE")," ")</f>
        <v xml:space="preserve"> </v>
      </c>
      <c r="S727" s="1" t="str">
        <f>IF(relatorio[[#This Row],[NFs Entrada - Winthor]]="Pendente",_xlfn.XLOOKUP(relatorio[[#This Row],[Número]],Relatório_CTE!A:A,Relatório_CTE!H:H,"Sem CTE")," ")</f>
        <v xml:space="preserve"> </v>
      </c>
      <c r="T72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2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28" spans="1:21" x14ac:dyDescent="0.25">
      <c r="A728" t="s">
        <v>17</v>
      </c>
      <c r="B728" t="s">
        <v>18</v>
      </c>
      <c r="C728" t="s">
        <v>13</v>
      </c>
      <c r="D728">
        <v>490367</v>
      </c>
      <c r="E728" s="1">
        <v>45898</v>
      </c>
      <c r="F728">
        <v>30112.959999999999</v>
      </c>
      <c r="G728" s="4" t="s">
        <v>428</v>
      </c>
      <c r="H728" t="s">
        <v>429</v>
      </c>
      <c r="I728" t="s">
        <v>430</v>
      </c>
      <c r="J728" s="1">
        <v>46488</v>
      </c>
      <c r="K728">
        <v>32</v>
      </c>
      <c r="L728" t="str">
        <f>_xlfn.XLOOKUP(relatorio[[#This Row],[Nome PJ Emitente]],De_Para!A:A,De_Para!C:C)</f>
        <v>3M</v>
      </c>
      <c r="M728" s="5" cm="1">
        <f t="array" aca="1" ref="M728" ca="1">IF(LEFT(G728&amp;"",1)="0",
IFERROR(
VALUE(MID(G728&amp;"",_xlfn.AGGREGATE(15,6,ROW(INDIRECT("1:"&amp;LEN(G728&amp;"")))/(MID(G728&amp;"",ROW(INDIRECT("1:"&amp;LEN(G728&amp;""))),1)&lt;&gt;"0"),1),999)),
MID(G728&amp;"",_xlfn.AGGREGATE(15,6,ROW(INDIRECT("1:"&amp;LEN(G728&amp;"")))/(MID(G728&amp;"",ROW(INDIRECT("1:"&amp;LEN(G728&amp;""))),1)&lt;&gt;"0"),1),999)
),
IFERROR(VALUE(G728),G728))</f>
        <v>30707387802241</v>
      </c>
      <c r="N728" t="str">
        <f>TEXT(relatorio[[#This Row],[Data Emissão]],"mmm")</f>
        <v>ago</v>
      </c>
      <c r="O728">
        <f>_xlfn.XLOOKUP(relatorio[[#This Row],[Número]],relatorio_Entrada_NF!A:A,relatorio_Entrada_NF!A:A,"Pendente")</f>
        <v>490367</v>
      </c>
      <c r="P728" t="str">
        <f>_xlfn.XLOOKUP(relatorio[[#This Row],[Nome PJ Emitente]],Material!A:A,Material!B:B,"Medicamento")</f>
        <v>Material</v>
      </c>
      <c r="Q728">
        <f>IF(relatorio[[#This Row],[Natureza]]="Medicamento",_xlfn.XLOOKUP(relatorio[[#This Row],[EAN]],CadastroProd!U:U,CadastroProd!A:A," "),_xlfn.XLOOKUP(relatorio[[#This Row],['[Item'] Código]],CadastroProd!X:X,CadastroProd!A:A," "))</f>
        <v>3551</v>
      </c>
      <c r="R728" t="str">
        <f>IF(O728="Pendente",_xlfn.XLOOKUP(relatorio[[#This Row],[Número]],Relatório_CTE!A:A,Relatório_CTE!B:B,"Sem CTE")," ")</f>
        <v xml:space="preserve"> </v>
      </c>
      <c r="S728" s="1" t="str">
        <f>IF(relatorio[[#This Row],[NFs Entrada - Winthor]]="Pendente",_xlfn.XLOOKUP(relatorio[[#This Row],[Número]],Relatório_CTE!A:A,Relatório_CTE!H:H,"Sem CTE")," ")</f>
        <v xml:space="preserve"> </v>
      </c>
      <c r="T72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2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29" spans="1:21" x14ac:dyDescent="0.25">
      <c r="A729" t="s">
        <v>11</v>
      </c>
      <c r="B729" t="s">
        <v>18</v>
      </c>
      <c r="C729" t="s">
        <v>792</v>
      </c>
      <c r="D729">
        <v>551010</v>
      </c>
      <c r="E729" s="1">
        <v>45898</v>
      </c>
      <c r="F729">
        <v>22386.18</v>
      </c>
      <c r="G729" s="4" t="s">
        <v>122</v>
      </c>
      <c r="H729" t="s">
        <v>793</v>
      </c>
      <c r="I729" t="s">
        <v>794</v>
      </c>
      <c r="J729" s="1">
        <v>46643</v>
      </c>
      <c r="K729">
        <v>50</v>
      </c>
      <c r="L729" t="str">
        <f>_xlfn.XLOOKUP(relatorio[[#This Row],[Nome PJ Emitente]],De_Para!A:A,De_Para!C:C)</f>
        <v>IBEG</v>
      </c>
      <c r="M729" s="5" t="str" cm="1">
        <f t="array" aca="1" ref="M729" ca="1">IF(LEFT(G729&amp;"",1)="0",
IFERROR(
VALUE(MID(G729&amp;"",_xlfn.AGGREGATE(15,6,ROW(INDIRECT("1:"&amp;LEN(G729&amp;"")))/(MID(G729&amp;"",ROW(INDIRECT("1:"&amp;LEN(G729&amp;""))),1)&lt;&gt;"0"),1),999)),
MID(G729&amp;"",_xlfn.AGGREGATE(15,6,ROW(INDIRECT("1:"&amp;LEN(G729&amp;"")))/(MID(G729&amp;"",ROW(INDIRECT("1:"&amp;LEN(G729&amp;""))),1)&lt;&gt;"0"),1),999)
),
IFERROR(VALUE(G729),G729))</f>
        <v>SEM GTIN</v>
      </c>
      <c r="N729" t="str">
        <f>TEXT(relatorio[[#This Row],[Data Emissão]],"mmm")</f>
        <v>ago</v>
      </c>
      <c r="O729" t="str">
        <f>_xlfn.XLOOKUP(relatorio[[#This Row],[Número]],relatorio_Entrada_NF!A:A,relatorio_Entrada_NF!A:A,"Pendente")</f>
        <v>Pendente</v>
      </c>
      <c r="P729" t="str">
        <f>_xlfn.XLOOKUP(relatorio[[#This Row],[Nome PJ Emitente]],Material!A:A,Material!B:B,"Medicamento")</f>
        <v>Material</v>
      </c>
      <c r="Q729">
        <f>IF(relatorio[[#This Row],[Natureza]]="Medicamento",_xlfn.XLOOKUP(relatorio[[#This Row],[EAN]],CadastroProd!U:U,CadastroProd!A:A," "),_xlfn.XLOOKUP(relatorio[[#This Row],['[Item'] Código]],CadastroProd!X:X,CadastroProd!A:A," "))</f>
        <v>2401</v>
      </c>
      <c r="R729" t="str">
        <f>IF(O729="Pendente",_xlfn.XLOOKUP(relatorio[[#This Row],[Número]],Relatório_CTE!A:A,Relatório_CTE!B:B,"Sem CTE")," ")</f>
        <v>Sem CTE</v>
      </c>
      <c r="S729" s="1" t="str">
        <f>IF(relatorio[[#This Row],[NFs Entrada - Winthor]]="Pendente",_xlfn.XLOOKUP(relatorio[[#This Row],[Número]],Relatório_CTE!A:A,Relatório_CTE!H:H,"Sem CTE")," ")</f>
        <v>Sem CTE</v>
      </c>
      <c r="T729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45930</v>
      </c>
      <c r="U729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45930</v>
      </c>
    </row>
    <row r="730" spans="1:21" x14ac:dyDescent="0.25">
      <c r="A730" t="s">
        <v>17</v>
      </c>
      <c r="B730" t="s">
        <v>12</v>
      </c>
      <c r="C730" t="s">
        <v>177</v>
      </c>
      <c r="D730">
        <v>36128</v>
      </c>
      <c r="E730" s="1">
        <v>45898</v>
      </c>
      <c r="F730">
        <v>64138.71</v>
      </c>
      <c r="G730" s="4" t="s">
        <v>795</v>
      </c>
      <c r="H730" t="s">
        <v>796</v>
      </c>
      <c r="I730" t="s">
        <v>797</v>
      </c>
      <c r="J730" s="1"/>
      <c r="K730">
        <v>600</v>
      </c>
      <c r="L730" t="str">
        <f>_xlfn.XLOOKUP(relatorio[[#This Row],[Nome PJ Emitente]],De_Para!A:A,De_Para!C:C)</f>
        <v>GMI</v>
      </c>
      <c r="M730" s="5" cm="1">
        <f t="array" aca="1" ref="M730" ca="1">IF(LEFT(G730&amp;"",1)="0",
IFERROR(
VALUE(MID(G730&amp;"",_xlfn.AGGREGATE(15,6,ROW(INDIRECT("1:"&amp;LEN(G730&amp;"")))/(MID(G730&amp;"",ROW(INDIRECT("1:"&amp;LEN(G730&amp;""))),1)&lt;&gt;"0"),1),999)),
MID(G730&amp;"",_xlfn.AGGREGATE(15,6,ROW(INDIRECT("1:"&amp;LEN(G730&amp;"")))/(MID(G730&amp;"",ROW(INDIRECT("1:"&amp;LEN(G730&amp;""))),1)&lt;&gt;"0"),1),999)
),
IFERROR(VALUE(G730),G730))</f>
        <v>7898660490186</v>
      </c>
      <c r="N730" t="str">
        <f>TEXT(relatorio[[#This Row],[Data Emissão]],"mmm")</f>
        <v>ago</v>
      </c>
      <c r="O730">
        <f>_xlfn.XLOOKUP(relatorio[[#This Row],[Número]],relatorio_Entrada_NF!A:A,relatorio_Entrada_NF!A:A,"Pendente")</f>
        <v>36128</v>
      </c>
      <c r="P730" t="str">
        <f>_xlfn.XLOOKUP(relatorio[[#This Row],[Nome PJ Emitente]],Material!A:A,Material!B:B,"Medicamento")</f>
        <v>Material</v>
      </c>
      <c r="Q730">
        <f>IF(relatorio[[#This Row],[Natureza]]="Medicamento",_xlfn.XLOOKUP(relatorio[[#This Row],[EAN]],CadastroProd!U:U,CadastroProd!A:A," "),_xlfn.XLOOKUP(relatorio[[#This Row],['[Item'] Código]],CadastroProd!X:X,CadastroProd!A:A," "))</f>
        <v>3141</v>
      </c>
      <c r="R730" t="str">
        <f>IF(O730="Pendente",_xlfn.XLOOKUP(relatorio[[#This Row],[Número]],Relatório_CTE!A:A,Relatório_CTE!B:B,"Sem CTE")," ")</f>
        <v xml:space="preserve"> </v>
      </c>
      <c r="S730" s="1" t="str">
        <f>IF(relatorio[[#This Row],[NFs Entrada - Winthor]]="Pendente",_xlfn.XLOOKUP(relatorio[[#This Row],[Número]],Relatório_CTE!A:A,Relatório_CTE!H:H,"Sem CTE")," ")</f>
        <v xml:space="preserve"> </v>
      </c>
      <c r="T73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3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31" spans="1:21" x14ac:dyDescent="0.25">
      <c r="A731" t="s">
        <v>17</v>
      </c>
      <c r="B731" t="s">
        <v>12</v>
      </c>
      <c r="C731" t="s">
        <v>177</v>
      </c>
      <c r="D731">
        <v>36128</v>
      </c>
      <c r="E731" s="1">
        <v>45898</v>
      </c>
      <c r="F731">
        <v>64138.71</v>
      </c>
      <c r="G731" s="4" t="s">
        <v>178</v>
      </c>
      <c r="H731" t="s">
        <v>179</v>
      </c>
      <c r="I731" t="s">
        <v>180</v>
      </c>
      <c r="J731" s="1"/>
      <c r="K731">
        <v>504</v>
      </c>
      <c r="L731" t="str">
        <f>_xlfn.XLOOKUP(relatorio[[#This Row],[Nome PJ Emitente]],De_Para!A:A,De_Para!C:C)</f>
        <v>GMI</v>
      </c>
      <c r="M731" s="5" cm="1">
        <f t="array" aca="1" ref="M731" ca="1">IF(LEFT(G731&amp;"",1)="0",
IFERROR(
VALUE(MID(G731&amp;"",_xlfn.AGGREGATE(15,6,ROW(INDIRECT("1:"&amp;LEN(G731&amp;"")))/(MID(G731&amp;"",ROW(INDIRECT("1:"&amp;LEN(G731&amp;""))),1)&lt;&gt;"0"),1),999)),
MID(G731&amp;"",_xlfn.AGGREGATE(15,6,ROW(INDIRECT("1:"&amp;LEN(G731&amp;"")))/(MID(G731&amp;"",ROW(INDIRECT("1:"&amp;LEN(G731&amp;""))),1)&lt;&gt;"0"),1),999)
),
IFERROR(VALUE(G731),G731))</f>
        <v>7898943128010</v>
      </c>
      <c r="N731" t="str">
        <f>TEXT(relatorio[[#This Row],[Data Emissão]],"mmm")</f>
        <v>ago</v>
      </c>
      <c r="O731">
        <f>_xlfn.XLOOKUP(relatorio[[#This Row],[Número]],relatorio_Entrada_NF!A:A,relatorio_Entrada_NF!A:A,"Pendente")</f>
        <v>36128</v>
      </c>
      <c r="P731" t="str">
        <f>_xlfn.XLOOKUP(relatorio[[#This Row],[Nome PJ Emitente]],Material!A:A,Material!B:B,"Medicamento")</f>
        <v>Material</v>
      </c>
      <c r="Q731">
        <f>IF(relatorio[[#This Row],[Natureza]]="Medicamento",_xlfn.XLOOKUP(relatorio[[#This Row],[EAN]],CadastroProd!U:U,CadastroProd!A:A," "),_xlfn.XLOOKUP(relatorio[[#This Row],['[Item'] Código]],CadastroProd!X:X,CadastroProd!A:A," "))</f>
        <v>3143</v>
      </c>
      <c r="R731" t="str">
        <f>IF(O731="Pendente",_xlfn.XLOOKUP(relatorio[[#This Row],[Número]],Relatório_CTE!A:A,Relatório_CTE!B:B,"Sem CTE")," ")</f>
        <v xml:space="preserve"> </v>
      </c>
      <c r="S731" s="1" t="str">
        <f>IF(relatorio[[#This Row],[NFs Entrada - Winthor]]="Pendente",_xlfn.XLOOKUP(relatorio[[#This Row],[Número]],Relatório_CTE!A:A,Relatório_CTE!H:H,"Sem CTE")," ")</f>
        <v xml:space="preserve"> </v>
      </c>
      <c r="T73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3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32" spans="1:21" x14ac:dyDescent="0.25">
      <c r="A732" t="s">
        <v>17</v>
      </c>
      <c r="B732" t="s">
        <v>12</v>
      </c>
      <c r="C732" t="s">
        <v>177</v>
      </c>
      <c r="D732">
        <v>36128</v>
      </c>
      <c r="E732" s="1">
        <v>45898</v>
      </c>
      <c r="F732">
        <v>64138.71</v>
      </c>
      <c r="G732" s="4" t="s">
        <v>798</v>
      </c>
      <c r="H732" t="s">
        <v>799</v>
      </c>
      <c r="I732" t="s">
        <v>800</v>
      </c>
      <c r="J732" s="1"/>
      <c r="K732">
        <v>300</v>
      </c>
      <c r="L732" t="str">
        <f>_xlfn.XLOOKUP(relatorio[[#This Row],[Nome PJ Emitente]],De_Para!A:A,De_Para!C:C)</f>
        <v>GMI</v>
      </c>
      <c r="M732" s="5" cm="1">
        <f t="array" aca="1" ref="M732" ca="1">IF(LEFT(G732&amp;"",1)="0",
IFERROR(
VALUE(MID(G732&amp;"",_xlfn.AGGREGATE(15,6,ROW(INDIRECT("1:"&amp;LEN(G732&amp;"")))/(MID(G732&amp;"",ROW(INDIRECT("1:"&amp;LEN(G732&amp;""))),1)&lt;&gt;"0"),1),999)),
MID(G732&amp;"",_xlfn.AGGREGATE(15,6,ROW(INDIRECT("1:"&amp;LEN(G732&amp;"")))/(MID(G732&amp;"",ROW(INDIRECT("1:"&amp;LEN(G732&amp;""))),1)&lt;&gt;"0"),1),999)
),
IFERROR(VALUE(G732),G732))</f>
        <v>7898943128768</v>
      </c>
      <c r="N732" t="str">
        <f>TEXT(relatorio[[#This Row],[Data Emissão]],"mmm")</f>
        <v>ago</v>
      </c>
      <c r="O732">
        <f>_xlfn.XLOOKUP(relatorio[[#This Row],[Número]],relatorio_Entrada_NF!A:A,relatorio_Entrada_NF!A:A,"Pendente")</f>
        <v>36128</v>
      </c>
      <c r="P732" t="str">
        <f>_xlfn.XLOOKUP(relatorio[[#This Row],[Nome PJ Emitente]],Material!A:A,Material!B:B,"Medicamento")</f>
        <v>Material</v>
      </c>
      <c r="Q732">
        <f>IF(relatorio[[#This Row],[Natureza]]="Medicamento",_xlfn.XLOOKUP(relatorio[[#This Row],[EAN]],CadastroProd!U:U,CadastroProd!A:A," "),_xlfn.XLOOKUP(relatorio[[#This Row],['[Item'] Código]],CadastroProd!X:X,CadastroProd!A:A," "))</f>
        <v>3146</v>
      </c>
      <c r="R732" t="str">
        <f>IF(O732="Pendente",_xlfn.XLOOKUP(relatorio[[#This Row],[Número]],Relatório_CTE!A:A,Relatório_CTE!B:B,"Sem CTE")," ")</f>
        <v xml:space="preserve"> </v>
      </c>
      <c r="S732" s="1" t="str">
        <f>IF(relatorio[[#This Row],[NFs Entrada - Winthor]]="Pendente",_xlfn.XLOOKUP(relatorio[[#This Row],[Número]],Relatório_CTE!A:A,Relatório_CTE!H:H,"Sem CTE")," ")</f>
        <v xml:space="preserve"> </v>
      </c>
      <c r="T73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3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33" spans="1:21" x14ac:dyDescent="0.25">
      <c r="A733" t="s">
        <v>17</v>
      </c>
      <c r="B733" t="s">
        <v>12</v>
      </c>
      <c r="C733" t="s">
        <v>777</v>
      </c>
      <c r="D733">
        <v>47062</v>
      </c>
      <c r="E733" s="1">
        <v>45898</v>
      </c>
      <c r="F733">
        <v>24406.35</v>
      </c>
      <c r="G733" s="4" t="s">
        <v>122</v>
      </c>
      <c r="H733" t="s">
        <v>801</v>
      </c>
      <c r="I733" t="s">
        <v>802</v>
      </c>
      <c r="J733" s="1"/>
      <c r="K733">
        <v>740</v>
      </c>
      <c r="L733" t="str">
        <f>_xlfn.XLOOKUP(relatorio[[#This Row],[Nome PJ Emitente]],De_Para!A:A,De_Para!C:C)</f>
        <v>Badeia</v>
      </c>
      <c r="M733" s="5" t="str" cm="1">
        <f t="array" aca="1" ref="M733" ca="1">IF(LEFT(G733&amp;"",1)="0",
IFERROR(
VALUE(MID(G733&amp;"",_xlfn.AGGREGATE(15,6,ROW(INDIRECT("1:"&amp;LEN(G733&amp;"")))/(MID(G733&amp;"",ROW(INDIRECT("1:"&amp;LEN(G733&amp;""))),1)&lt;&gt;"0"),1),999)),
MID(G733&amp;"",_xlfn.AGGREGATE(15,6,ROW(INDIRECT("1:"&amp;LEN(G733&amp;"")))/(MID(G733&amp;"",ROW(INDIRECT("1:"&amp;LEN(G733&amp;""))),1)&lt;&gt;"0"),1),999)
),
IFERROR(VALUE(G733),G733))</f>
        <v>SEM GTIN</v>
      </c>
      <c r="N733" t="str">
        <f>TEXT(relatorio[[#This Row],[Data Emissão]],"mmm")</f>
        <v>ago</v>
      </c>
      <c r="O733">
        <f>_xlfn.XLOOKUP(relatorio[[#This Row],[Número]],relatorio_Entrada_NF!A:A,relatorio_Entrada_NF!A:A,"Pendente")</f>
        <v>47062</v>
      </c>
      <c r="P733" t="str">
        <f>_xlfn.XLOOKUP(relatorio[[#This Row],[Nome PJ Emitente]],Material!A:A,Material!B:B,"Medicamento")</f>
        <v>Material</v>
      </c>
      <c r="Q733">
        <f>IF(relatorio[[#This Row],[Natureza]]="Medicamento",_xlfn.XLOOKUP(relatorio[[#This Row],[EAN]],CadastroProd!U:U,CadastroProd!A:A," "),_xlfn.XLOOKUP(relatorio[[#This Row],['[Item'] Código]],CadastroProd!X:X,CadastroProd!A:A," "))</f>
        <v>3752</v>
      </c>
      <c r="R733" t="str">
        <f>IF(O733="Pendente",_xlfn.XLOOKUP(relatorio[[#This Row],[Número]],Relatório_CTE!A:A,Relatório_CTE!B:B,"Sem CTE")," ")</f>
        <v xml:space="preserve"> </v>
      </c>
      <c r="S733" s="1" t="str">
        <f>IF(relatorio[[#This Row],[NFs Entrada - Winthor]]="Pendente",_xlfn.XLOOKUP(relatorio[[#This Row],[Número]],Relatório_CTE!A:A,Relatório_CTE!H:H,"Sem CTE")," ")</f>
        <v xml:space="preserve"> </v>
      </c>
      <c r="T73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3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34" spans="1:21" x14ac:dyDescent="0.25">
      <c r="A734" t="s">
        <v>17</v>
      </c>
      <c r="B734" t="s">
        <v>12</v>
      </c>
      <c r="C734" t="s">
        <v>777</v>
      </c>
      <c r="D734">
        <v>47062</v>
      </c>
      <c r="E734" s="1">
        <v>45898</v>
      </c>
      <c r="F734">
        <v>24406.35</v>
      </c>
      <c r="G734" s="4" t="s">
        <v>122</v>
      </c>
      <c r="H734" t="s">
        <v>803</v>
      </c>
      <c r="I734" t="s">
        <v>804</v>
      </c>
      <c r="J734" s="1"/>
      <c r="K734">
        <v>880</v>
      </c>
      <c r="L734" t="str">
        <f>_xlfn.XLOOKUP(relatorio[[#This Row],[Nome PJ Emitente]],De_Para!A:A,De_Para!C:C)</f>
        <v>Badeia</v>
      </c>
      <c r="M734" s="5" t="str" cm="1">
        <f t="array" aca="1" ref="M734" ca="1">IF(LEFT(G734&amp;"",1)="0",
IFERROR(
VALUE(MID(G734&amp;"",_xlfn.AGGREGATE(15,6,ROW(INDIRECT("1:"&amp;LEN(G734&amp;"")))/(MID(G734&amp;"",ROW(INDIRECT("1:"&amp;LEN(G734&amp;""))),1)&lt;&gt;"0"),1),999)),
MID(G734&amp;"",_xlfn.AGGREGATE(15,6,ROW(INDIRECT("1:"&amp;LEN(G734&amp;"")))/(MID(G734&amp;"",ROW(INDIRECT("1:"&amp;LEN(G734&amp;""))),1)&lt;&gt;"0"),1),999)
),
IFERROR(VALUE(G734),G734))</f>
        <v>SEM GTIN</v>
      </c>
      <c r="N734" t="str">
        <f>TEXT(relatorio[[#This Row],[Data Emissão]],"mmm")</f>
        <v>ago</v>
      </c>
      <c r="O734">
        <f>_xlfn.XLOOKUP(relatorio[[#This Row],[Número]],relatorio_Entrada_NF!A:A,relatorio_Entrada_NF!A:A,"Pendente")</f>
        <v>47062</v>
      </c>
      <c r="P734" t="str">
        <f>_xlfn.XLOOKUP(relatorio[[#This Row],[Nome PJ Emitente]],Material!A:A,Material!B:B,"Medicamento")</f>
        <v>Material</v>
      </c>
      <c r="Q734">
        <f>IF(relatorio[[#This Row],[Natureza]]="Medicamento",_xlfn.XLOOKUP(relatorio[[#This Row],[EAN]],CadastroProd!U:U,CadastroProd!A:A," "),_xlfn.XLOOKUP(relatorio[[#This Row],['[Item'] Código]],CadastroProd!X:X,CadastroProd!A:A," "))</f>
        <v>3609</v>
      </c>
      <c r="R734" t="str">
        <f>IF(O734="Pendente",_xlfn.XLOOKUP(relatorio[[#This Row],[Número]],Relatório_CTE!A:A,Relatório_CTE!B:B,"Sem CTE")," ")</f>
        <v xml:space="preserve"> </v>
      </c>
      <c r="S734" s="1" t="str">
        <f>IF(relatorio[[#This Row],[NFs Entrada - Winthor]]="Pendente",_xlfn.XLOOKUP(relatorio[[#This Row],[Número]],Relatório_CTE!A:A,Relatório_CTE!H:H,"Sem CTE")," ")</f>
        <v xml:space="preserve"> </v>
      </c>
      <c r="T73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3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35" spans="1:21" x14ac:dyDescent="0.25">
      <c r="A735" t="s">
        <v>17</v>
      </c>
      <c r="B735" t="s">
        <v>12</v>
      </c>
      <c r="C735" t="s">
        <v>777</v>
      </c>
      <c r="D735">
        <v>47062</v>
      </c>
      <c r="E735" s="1">
        <v>45898</v>
      </c>
      <c r="F735">
        <v>24406.35</v>
      </c>
      <c r="G735" s="4" t="s">
        <v>122</v>
      </c>
      <c r="H735" t="s">
        <v>805</v>
      </c>
      <c r="I735" t="s">
        <v>806</v>
      </c>
      <c r="J735" s="1"/>
      <c r="K735">
        <v>930</v>
      </c>
      <c r="L735" t="str">
        <f>_xlfn.XLOOKUP(relatorio[[#This Row],[Nome PJ Emitente]],De_Para!A:A,De_Para!C:C)</f>
        <v>Badeia</v>
      </c>
      <c r="M735" s="5" t="str" cm="1">
        <f t="array" aca="1" ref="M735" ca="1">IF(LEFT(G735&amp;"",1)="0",
IFERROR(
VALUE(MID(G735&amp;"",_xlfn.AGGREGATE(15,6,ROW(INDIRECT("1:"&amp;LEN(G735&amp;"")))/(MID(G735&amp;"",ROW(INDIRECT("1:"&amp;LEN(G735&amp;""))),1)&lt;&gt;"0"),1),999)),
MID(G735&amp;"",_xlfn.AGGREGATE(15,6,ROW(INDIRECT("1:"&amp;LEN(G735&amp;"")))/(MID(G735&amp;"",ROW(INDIRECT("1:"&amp;LEN(G735&amp;""))),1)&lt;&gt;"0"),1),999)
),
IFERROR(VALUE(G735),G735))</f>
        <v>SEM GTIN</v>
      </c>
      <c r="N735" t="str">
        <f>TEXT(relatorio[[#This Row],[Data Emissão]],"mmm")</f>
        <v>ago</v>
      </c>
      <c r="O735">
        <f>_xlfn.XLOOKUP(relatorio[[#This Row],[Número]],relatorio_Entrada_NF!A:A,relatorio_Entrada_NF!A:A,"Pendente")</f>
        <v>47062</v>
      </c>
      <c r="P735" t="str">
        <f>_xlfn.XLOOKUP(relatorio[[#This Row],[Nome PJ Emitente]],Material!A:A,Material!B:B,"Medicamento")</f>
        <v>Material</v>
      </c>
      <c r="Q735">
        <f>IF(relatorio[[#This Row],[Natureza]]="Medicamento",_xlfn.XLOOKUP(relatorio[[#This Row],[EAN]],CadastroProd!U:U,CadastroProd!A:A," "),_xlfn.XLOOKUP(relatorio[[#This Row],['[Item'] Código]],CadastroProd!X:X,CadastroProd!A:A," "))</f>
        <v>3117</v>
      </c>
      <c r="R735" t="str">
        <f>IF(O735="Pendente",_xlfn.XLOOKUP(relatorio[[#This Row],[Número]],Relatório_CTE!A:A,Relatório_CTE!B:B,"Sem CTE")," ")</f>
        <v xml:space="preserve"> </v>
      </c>
      <c r="S735" s="1" t="str">
        <f>IF(relatorio[[#This Row],[NFs Entrada - Winthor]]="Pendente",_xlfn.XLOOKUP(relatorio[[#This Row],[Número]],Relatório_CTE!A:A,Relatório_CTE!H:H,"Sem CTE")," ")</f>
        <v xml:space="preserve"> </v>
      </c>
      <c r="T73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3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36" spans="1:21" x14ac:dyDescent="0.25">
      <c r="A736" t="s">
        <v>17</v>
      </c>
      <c r="B736" t="s">
        <v>12</v>
      </c>
      <c r="C736" t="s">
        <v>777</v>
      </c>
      <c r="D736">
        <v>47062</v>
      </c>
      <c r="E736" s="1">
        <v>45898</v>
      </c>
      <c r="F736">
        <v>24406.35</v>
      </c>
      <c r="G736" s="4" t="s">
        <v>122</v>
      </c>
      <c r="H736" t="s">
        <v>807</v>
      </c>
      <c r="I736" t="s">
        <v>808</v>
      </c>
      <c r="J736" s="1"/>
      <c r="K736">
        <v>860</v>
      </c>
      <c r="L736" t="str">
        <f>_xlfn.XLOOKUP(relatorio[[#This Row],[Nome PJ Emitente]],De_Para!A:A,De_Para!C:C)</f>
        <v>Badeia</v>
      </c>
      <c r="M736" s="5" t="str" cm="1">
        <f t="array" aca="1" ref="M736" ca="1">IF(LEFT(G736&amp;"",1)="0",
IFERROR(
VALUE(MID(G736&amp;"",_xlfn.AGGREGATE(15,6,ROW(INDIRECT("1:"&amp;LEN(G736&amp;"")))/(MID(G736&amp;"",ROW(INDIRECT("1:"&amp;LEN(G736&amp;""))),1)&lt;&gt;"0"),1),999)),
MID(G736&amp;"",_xlfn.AGGREGATE(15,6,ROW(INDIRECT("1:"&amp;LEN(G736&amp;"")))/(MID(G736&amp;"",ROW(INDIRECT("1:"&amp;LEN(G736&amp;""))),1)&lt;&gt;"0"),1),999)
),
IFERROR(VALUE(G736),G736))</f>
        <v>SEM GTIN</v>
      </c>
      <c r="N736" t="str">
        <f>TEXT(relatorio[[#This Row],[Data Emissão]],"mmm")</f>
        <v>ago</v>
      </c>
      <c r="O736">
        <f>_xlfn.XLOOKUP(relatorio[[#This Row],[Número]],relatorio_Entrada_NF!A:A,relatorio_Entrada_NF!A:A,"Pendente")</f>
        <v>47062</v>
      </c>
      <c r="P736" t="str">
        <f>_xlfn.XLOOKUP(relatorio[[#This Row],[Nome PJ Emitente]],Material!A:A,Material!B:B,"Medicamento")</f>
        <v>Material</v>
      </c>
      <c r="Q736">
        <f>IF(relatorio[[#This Row],[Natureza]]="Medicamento",_xlfn.XLOOKUP(relatorio[[#This Row],[EAN]],CadastroProd!U:U,CadastroProd!A:A," "),_xlfn.XLOOKUP(relatorio[[#This Row],['[Item'] Código]],CadastroProd!X:X,CadastroProd!A:A," "))</f>
        <v>3110</v>
      </c>
      <c r="R736" t="str">
        <f>IF(O736="Pendente",_xlfn.XLOOKUP(relatorio[[#This Row],[Número]],Relatório_CTE!A:A,Relatório_CTE!B:B,"Sem CTE")," ")</f>
        <v xml:space="preserve"> </v>
      </c>
      <c r="S736" s="1" t="str">
        <f>IF(relatorio[[#This Row],[NFs Entrada - Winthor]]="Pendente",_xlfn.XLOOKUP(relatorio[[#This Row],[Número]],Relatório_CTE!A:A,Relatório_CTE!H:H,"Sem CTE")," ")</f>
        <v xml:space="preserve"> </v>
      </c>
      <c r="T73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3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37" spans="1:21" x14ac:dyDescent="0.25">
      <c r="A737" t="s">
        <v>17</v>
      </c>
      <c r="B737" t="s">
        <v>12</v>
      </c>
      <c r="C737" t="s">
        <v>777</v>
      </c>
      <c r="D737">
        <v>47062</v>
      </c>
      <c r="E737" s="1">
        <v>45898</v>
      </c>
      <c r="F737">
        <v>24406.35</v>
      </c>
      <c r="G737" s="4" t="s">
        <v>122</v>
      </c>
      <c r="H737" t="s">
        <v>778</v>
      </c>
      <c r="I737" t="s">
        <v>809</v>
      </c>
      <c r="J737" s="1"/>
      <c r="K737">
        <v>1220</v>
      </c>
      <c r="L737" t="str">
        <f>_xlfn.XLOOKUP(relatorio[[#This Row],[Nome PJ Emitente]],De_Para!A:A,De_Para!C:C)</f>
        <v>Badeia</v>
      </c>
      <c r="M737" s="5" t="str" cm="1">
        <f t="array" aca="1" ref="M737" ca="1">IF(LEFT(G737&amp;"",1)="0",
IFERROR(
VALUE(MID(G737&amp;"",_xlfn.AGGREGATE(15,6,ROW(INDIRECT("1:"&amp;LEN(G737&amp;"")))/(MID(G737&amp;"",ROW(INDIRECT("1:"&amp;LEN(G737&amp;""))),1)&lt;&gt;"0"),1),999)),
MID(G737&amp;"",_xlfn.AGGREGATE(15,6,ROW(INDIRECT("1:"&amp;LEN(G737&amp;"")))/(MID(G737&amp;"",ROW(INDIRECT("1:"&amp;LEN(G737&amp;""))),1)&lt;&gt;"0"),1),999)
),
IFERROR(VALUE(G737),G737))</f>
        <v>SEM GTIN</v>
      </c>
      <c r="N737" t="str">
        <f>TEXT(relatorio[[#This Row],[Data Emissão]],"mmm")</f>
        <v>ago</v>
      </c>
      <c r="O737">
        <f>_xlfn.XLOOKUP(relatorio[[#This Row],[Número]],relatorio_Entrada_NF!A:A,relatorio_Entrada_NF!A:A,"Pendente")</f>
        <v>47062</v>
      </c>
      <c r="P737" t="str">
        <f>_xlfn.XLOOKUP(relatorio[[#This Row],[Nome PJ Emitente]],Material!A:A,Material!B:B,"Medicamento")</f>
        <v>Material</v>
      </c>
      <c r="Q737">
        <f>IF(relatorio[[#This Row],[Natureza]]="Medicamento",_xlfn.XLOOKUP(relatorio[[#This Row],[EAN]],CadastroProd!U:U,CadastroProd!A:A," "),_xlfn.XLOOKUP(relatorio[[#This Row],['[Item'] Código]],CadastroProd!X:X,CadastroProd!A:A," "))</f>
        <v>3111</v>
      </c>
      <c r="R737" t="str">
        <f>IF(O737="Pendente",_xlfn.XLOOKUP(relatorio[[#This Row],[Número]],Relatório_CTE!A:A,Relatório_CTE!B:B,"Sem CTE")," ")</f>
        <v xml:space="preserve"> </v>
      </c>
      <c r="S737" s="1" t="str">
        <f>IF(relatorio[[#This Row],[NFs Entrada - Winthor]]="Pendente",_xlfn.XLOOKUP(relatorio[[#This Row],[Número]],Relatório_CTE!A:A,Relatório_CTE!H:H,"Sem CTE")," ")</f>
        <v xml:space="preserve"> </v>
      </c>
      <c r="T73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3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38" spans="1:21" x14ac:dyDescent="0.25">
      <c r="A738" t="s">
        <v>17</v>
      </c>
      <c r="B738" t="s">
        <v>12</v>
      </c>
      <c r="C738" t="s">
        <v>777</v>
      </c>
      <c r="D738">
        <v>47062</v>
      </c>
      <c r="E738" s="1">
        <v>45898</v>
      </c>
      <c r="F738">
        <v>24406.35</v>
      </c>
      <c r="G738" s="4" t="s">
        <v>122</v>
      </c>
      <c r="H738" t="s">
        <v>810</v>
      </c>
      <c r="I738" t="s">
        <v>811</v>
      </c>
      <c r="J738" s="1"/>
      <c r="K738">
        <v>1490</v>
      </c>
      <c r="L738" t="str">
        <f>_xlfn.XLOOKUP(relatorio[[#This Row],[Nome PJ Emitente]],De_Para!A:A,De_Para!C:C)</f>
        <v>Badeia</v>
      </c>
      <c r="M738" s="5" t="str" cm="1">
        <f t="array" aca="1" ref="M738" ca="1">IF(LEFT(G738&amp;"",1)="0",
IFERROR(
VALUE(MID(G738&amp;"",_xlfn.AGGREGATE(15,6,ROW(INDIRECT("1:"&amp;LEN(G738&amp;"")))/(MID(G738&amp;"",ROW(INDIRECT("1:"&amp;LEN(G738&amp;""))),1)&lt;&gt;"0"),1),999)),
MID(G738&amp;"",_xlfn.AGGREGATE(15,6,ROW(INDIRECT("1:"&amp;LEN(G738&amp;"")))/(MID(G738&amp;"",ROW(INDIRECT("1:"&amp;LEN(G738&amp;""))),1)&lt;&gt;"0"),1),999)
),
IFERROR(VALUE(G738),G738))</f>
        <v>SEM GTIN</v>
      </c>
      <c r="N738" t="str">
        <f>TEXT(relatorio[[#This Row],[Data Emissão]],"mmm")</f>
        <v>ago</v>
      </c>
      <c r="O738">
        <f>_xlfn.XLOOKUP(relatorio[[#This Row],[Número]],relatorio_Entrada_NF!A:A,relatorio_Entrada_NF!A:A,"Pendente")</f>
        <v>47062</v>
      </c>
      <c r="P738" t="str">
        <f>_xlfn.XLOOKUP(relatorio[[#This Row],[Nome PJ Emitente]],Material!A:A,Material!B:B,"Medicamento")</f>
        <v>Material</v>
      </c>
      <c r="Q738">
        <f>IF(relatorio[[#This Row],[Natureza]]="Medicamento",_xlfn.XLOOKUP(relatorio[[#This Row],[EAN]],CadastroProd!U:U,CadastroProd!A:A," "),_xlfn.XLOOKUP(relatorio[[#This Row],['[Item'] Código]],CadastroProd!X:X,CadastroProd!A:A," "))</f>
        <v>2963</v>
      </c>
      <c r="R738" t="str">
        <f>IF(O738="Pendente",_xlfn.XLOOKUP(relatorio[[#This Row],[Número]],Relatório_CTE!A:A,Relatório_CTE!B:B,"Sem CTE")," ")</f>
        <v xml:space="preserve"> </v>
      </c>
      <c r="S738" s="1" t="str">
        <f>IF(relatorio[[#This Row],[NFs Entrada - Winthor]]="Pendente",_xlfn.XLOOKUP(relatorio[[#This Row],[Número]],Relatório_CTE!A:A,Relatório_CTE!H:H,"Sem CTE")," ")</f>
        <v xml:space="preserve"> </v>
      </c>
      <c r="T73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3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39" spans="1:21" x14ac:dyDescent="0.25">
      <c r="A739" t="s">
        <v>17</v>
      </c>
      <c r="B739" t="s">
        <v>12</v>
      </c>
      <c r="C739" t="s">
        <v>777</v>
      </c>
      <c r="D739">
        <v>47062</v>
      </c>
      <c r="E739" s="1">
        <v>45898</v>
      </c>
      <c r="F739">
        <v>24406.35</v>
      </c>
      <c r="G739" s="4" t="s">
        <v>122</v>
      </c>
      <c r="H739" t="s">
        <v>812</v>
      </c>
      <c r="I739" t="s">
        <v>813</v>
      </c>
      <c r="J739" s="1"/>
      <c r="K739">
        <v>1200</v>
      </c>
      <c r="L739" t="str">
        <f>_xlfn.XLOOKUP(relatorio[[#This Row],[Nome PJ Emitente]],De_Para!A:A,De_Para!C:C)</f>
        <v>Badeia</v>
      </c>
      <c r="M739" s="5" t="str" cm="1">
        <f t="array" aca="1" ref="M739" ca="1">IF(LEFT(G739&amp;"",1)="0",
IFERROR(
VALUE(MID(G739&amp;"",_xlfn.AGGREGATE(15,6,ROW(INDIRECT("1:"&amp;LEN(G739&amp;"")))/(MID(G739&amp;"",ROW(INDIRECT("1:"&amp;LEN(G739&amp;""))),1)&lt;&gt;"0"),1),999)),
MID(G739&amp;"",_xlfn.AGGREGATE(15,6,ROW(INDIRECT("1:"&amp;LEN(G739&amp;"")))/(MID(G739&amp;"",ROW(INDIRECT("1:"&amp;LEN(G739&amp;""))),1)&lt;&gt;"0"),1),999)
),
IFERROR(VALUE(G739),G739))</f>
        <v>SEM GTIN</v>
      </c>
      <c r="N739" t="str">
        <f>TEXT(relatorio[[#This Row],[Data Emissão]],"mmm")</f>
        <v>ago</v>
      </c>
      <c r="O739">
        <f>_xlfn.XLOOKUP(relatorio[[#This Row],[Número]],relatorio_Entrada_NF!A:A,relatorio_Entrada_NF!A:A,"Pendente")</f>
        <v>47062</v>
      </c>
      <c r="P739" t="str">
        <f>_xlfn.XLOOKUP(relatorio[[#This Row],[Nome PJ Emitente]],Material!A:A,Material!B:B,"Medicamento")</f>
        <v>Material</v>
      </c>
      <c r="Q739">
        <f>IF(relatorio[[#This Row],[Natureza]]="Medicamento",_xlfn.XLOOKUP(relatorio[[#This Row],[EAN]],CadastroProd!U:U,CadastroProd!A:A," "),_xlfn.XLOOKUP(relatorio[[#This Row],['[Item'] Código]],CadastroProd!X:X,CadastroProd!A:A," "))</f>
        <v>3040</v>
      </c>
      <c r="R739" t="str">
        <f>IF(O739="Pendente",_xlfn.XLOOKUP(relatorio[[#This Row],[Número]],Relatório_CTE!A:A,Relatório_CTE!B:B,"Sem CTE")," ")</f>
        <v xml:space="preserve"> </v>
      </c>
      <c r="S739" s="1" t="str">
        <f>IF(relatorio[[#This Row],[NFs Entrada - Winthor]]="Pendente",_xlfn.XLOOKUP(relatorio[[#This Row],[Número]],Relatório_CTE!A:A,Relatório_CTE!H:H,"Sem CTE")," ")</f>
        <v xml:space="preserve"> </v>
      </c>
      <c r="T73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3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40" spans="1:21" x14ac:dyDescent="0.25">
      <c r="A740" t="s">
        <v>17</v>
      </c>
      <c r="B740" t="s">
        <v>12</v>
      </c>
      <c r="C740" t="s">
        <v>777</v>
      </c>
      <c r="D740">
        <v>47062</v>
      </c>
      <c r="E740" s="1">
        <v>45898</v>
      </c>
      <c r="F740">
        <v>24406.35</v>
      </c>
      <c r="G740" s="4" t="s">
        <v>122</v>
      </c>
      <c r="H740" t="s">
        <v>814</v>
      </c>
      <c r="I740" t="s">
        <v>815</v>
      </c>
      <c r="J740" s="1"/>
      <c r="K740">
        <v>1800</v>
      </c>
      <c r="L740" t="str">
        <f>_xlfn.XLOOKUP(relatorio[[#This Row],[Nome PJ Emitente]],De_Para!A:A,De_Para!C:C)</f>
        <v>Badeia</v>
      </c>
      <c r="M740" s="5" t="str" cm="1">
        <f t="array" aca="1" ref="M740" ca="1">IF(LEFT(G740&amp;"",1)="0",
IFERROR(
VALUE(MID(G740&amp;"",_xlfn.AGGREGATE(15,6,ROW(INDIRECT("1:"&amp;LEN(G740&amp;"")))/(MID(G740&amp;"",ROW(INDIRECT("1:"&amp;LEN(G740&amp;""))),1)&lt;&gt;"0"),1),999)),
MID(G740&amp;"",_xlfn.AGGREGATE(15,6,ROW(INDIRECT("1:"&amp;LEN(G740&amp;"")))/(MID(G740&amp;"",ROW(INDIRECT("1:"&amp;LEN(G740&amp;""))),1)&lt;&gt;"0"),1),999)
),
IFERROR(VALUE(G740),G740))</f>
        <v>SEM GTIN</v>
      </c>
      <c r="N740" t="str">
        <f>TEXT(relatorio[[#This Row],[Data Emissão]],"mmm")</f>
        <v>ago</v>
      </c>
      <c r="O740">
        <f>_xlfn.XLOOKUP(relatorio[[#This Row],[Número]],relatorio_Entrada_NF!A:A,relatorio_Entrada_NF!A:A,"Pendente")</f>
        <v>47062</v>
      </c>
      <c r="P740" t="str">
        <f>_xlfn.XLOOKUP(relatorio[[#This Row],[Nome PJ Emitente]],Material!A:A,Material!B:B,"Medicamento")</f>
        <v>Material</v>
      </c>
      <c r="Q740">
        <f>IF(relatorio[[#This Row],[Natureza]]="Medicamento",_xlfn.XLOOKUP(relatorio[[#This Row],[EAN]],CadastroProd!U:U,CadastroProd!A:A," "),_xlfn.XLOOKUP(relatorio[[#This Row],['[Item'] Código]],CadastroProd!X:X,CadastroProd!A:A," "))</f>
        <v>3043</v>
      </c>
      <c r="R740" t="str">
        <f>IF(O740="Pendente",_xlfn.XLOOKUP(relatorio[[#This Row],[Número]],Relatório_CTE!A:A,Relatório_CTE!B:B,"Sem CTE")," ")</f>
        <v xml:space="preserve"> </v>
      </c>
      <c r="S740" s="1" t="str">
        <f>IF(relatorio[[#This Row],[NFs Entrada - Winthor]]="Pendente",_xlfn.XLOOKUP(relatorio[[#This Row],[Número]],Relatório_CTE!A:A,Relatório_CTE!H:H,"Sem CTE")," ")</f>
        <v xml:space="preserve"> </v>
      </c>
      <c r="T74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4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41" spans="1:21" x14ac:dyDescent="0.25">
      <c r="A741" t="s">
        <v>17</v>
      </c>
      <c r="B741" t="s">
        <v>12</v>
      </c>
      <c r="C741" t="s">
        <v>777</v>
      </c>
      <c r="D741">
        <v>47062</v>
      </c>
      <c r="E741" s="1">
        <v>45898</v>
      </c>
      <c r="F741">
        <v>24406.35</v>
      </c>
      <c r="G741" s="4" t="s">
        <v>122</v>
      </c>
      <c r="H741" t="s">
        <v>816</v>
      </c>
      <c r="I741" t="s">
        <v>817</v>
      </c>
      <c r="J741" s="1"/>
      <c r="K741">
        <v>1000</v>
      </c>
      <c r="L741" t="str">
        <f>_xlfn.XLOOKUP(relatorio[[#This Row],[Nome PJ Emitente]],De_Para!A:A,De_Para!C:C)</f>
        <v>Badeia</v>
      </c>
      <c r="M741" s="5" t="str" cm="1">
        <f t="array" aca="1" ref="M741" ca="1">IF(LEFT(G741&amp;"",1)="0",
IFERROR(
VALUE(MID(G741&amp;"",_xlfn.AGGREGATE(15,6,ROW(INDIRECT("1:"&amp;LEN(G741&amp;"")))/(MID(G741&amp;"",ROW(INDIRECT("1:"&amp;LEN(G741&amp;""))),1)&lt;&gt;"0"),1),999)),
MID(G741&amp;"",_xlfn.AGGREGATE(15,6,ROW(INDIRECT("1:"&amp;LEN(G741&amp;"")))/(MID(G741&amp;"",ROW(INDIRECT("1:"&amp;LEN(G741&amp;""))),1)&lt;&gt;"0"),1),999)
),
IFERROR(VALUE(G741),G741))</f>
        <v>SEM GTIN</v>
      </c>
      <c r="N741" t="str">
        <f>TEXT(relatorio[[#This Row],[Data Emissão]],"mmm")</f>
        <v>ago</v>
      </c>
      <c r="O741">
        <f>_xlfn.XLOOKUP(relatorio[[#This Row],[Número]],relatorio_Entrada_NF!A:A,relatorio_Entrada_NF!A:A,"Pendente")</f>
        <v>47062</v>
      </c>
      <c r="P741" t="str">
        <f>_xlfn.XLOOKUP(relatorio[[#This Row],[Nome PJ Emitente]],Material!A:A,Material!B:B,"Medicamento")</f>
        <v>Material</v>
      </c>
      <c r="Q741">
        <f>IF(relatorio[[#This Row],[Natureza]]="Medicamento",_xlfn.XLOOKUP(relatorio[[#This Row],[EAN]],CadastroProd!U:U,CadastroProd!A:A," "),_xlfn.XLOOKUP(relatorio[[#This Row],['[Item'] Código]],CadastroProd!X:X,CadastroProd!A:A," "))</f>
        <v>3044</v>
      </c>
      <c r="R741" t="str">
        <f>IF(O741="Pendente",_xlfn.XLOOKUP(relatorio[[#This Row],[Número]],Relatório_CTE!A:A,Relatório_CTE!B:B,"Sem CTE")," ")</f>
        <v xml:space="preserve"> </v>
      </c>
      <c r="S741" s="1" t="str">
        <f>IF(relatorio[[#This Row],[NFs Entrada - Winthor]]="Pendente",_xlfn.XLOOKUP(relatorio[[#This Row],[Número]],Relatório_CTE!A:A,Relatório_CTE!H:H,"Sem CTE")," ")</f>
        <v xml:space="preserve"> </v>
      </c>
      <c r="T74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4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42" spans="1:21" x14ac:dyDescent="0.25">
      <c r="A742" t="s">
        <v>17</v>
      </c>
      <c r="B742" t="s">
        <v>12</v>
      </c>
      <c r="C742" t="s">
        <v>777</v>
      </c>
      <c r="D742">
        <v>47062</v>
      </c>
      <c r="E742" s="1">
        <v>45898</v>
      </c>
      <c r="F742">
        <v>24406.35</v>
      </c>
      <c r="G742" s="4" t="s">
        <v>122</v>
      </c>
      <c r="H742" t="s">
        <v>818</v>
      </c>
      <c r="I742" t="s">
        <v>819</v>
      </c>
      <c r="J742" s="1"/>
      <c r="K742">
        <v>30</v>
      </c>
      <c r="L742" t="str">
        <f>_xlfn.XLOOKUP(relatorio[[#This Row],[Nome PJ Emitente]],De_Para!A:A,De_Para!C:C)</f>
        <v>Badeia</v>
      </c>
      <c r="M742" s="5" t="str" cm="1">
        <f t="array" aca="1" ref="M742" ca="1">IF(LEFT(G742&amp;"",1)="0",
IFERROR(
VALUE(MID(G742&amp;"",_xlfn.AGGREGATE(15,6,ROW(INDIRECT("1:"&amp;LEN(G742&amp;"")))/(MID(G742&amp;"",ROW(INDIRECT("1:"&amp;LEN(G742&amp;""))),1)&lt;&gt;"0"),1),999)),
MID(G742&amp;"",_xlfn.AGGREGATE(15,6,ROW(INDIRECT("1:"&amp;LEN(G742&amp;"")))/(MID(G742&amp;"",ROW(INDIRECT("1:"&amp;LEN(G742&amp;""))),1)&lt;&gt;"0"),1),999)
),
IFERROR(VALUE(G742),G742))</f>
        <v>SEM GTIN</v>
      </c>
      <c r="N742" t="str">
        <f>TEXT(relatorio[[#This Row],[Data Emissão]],"mmm")</f>
        <v>ago</v>
      </c>
      <c r="O742">
        <f>_xlfn.XLOOKUP(relatorio[[#This Row],[Número]],relatorio_Entrada_NF!A:A,relatorio_Entrada_NF!A:A,"Pendente")</f>
        <v>47062</v>
      </c>
      <c r="P742" t="str">
        <f>_xlfn.XLOOKUP(relatorio[[#This Row],[Nome PJ Emitente]],Material!A:A,Material!B:B,"Medicamento")</f>
        <v>Material</v>
      </c>
      <c r="Q742">
        <f>IF(relatorio[[#This Row],[Natureza]]="Medicamento",_xlfn.XLOOKUP(relatorio[[#This Row],[EAN]],CadastroProd!U:U,CadastroProd!A:A," "),_xlfn.XLOOKUP(relatorio[[#This Row],['[Item'] Código]],CadastroProd!X:X,CadastroProd!A:A," "))</f>
        <v>3754</v>
      </c>
      <c r="R742" t="str">
        <f>IF(O742="Pendente",_xlfn.XLOOKUP(relatorio[[#This Row],[Número]],Relatório_CTE!A:A,Relatório_CTE!B:B,"Sem CTE")," ")</f>
        <v xml:space="preserve"> </v>
      </c>
      <c r="S742" s="1" t="str">
        <f>IF(relatorio[[#This Row],[NFs Entrada - Winthor]]="Pendente",_xlfn.XLOOKUP(relatorio[[#This Row],[Número]],Relatório_CTE!A:A,Relatório_CTE!H:H,"Sem CTE")," ")</f>
        <v xml:space="preserve"> </v>
      </c>
      <c r="T74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4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43" spans="1:21" x14ac:dyDescent="0.25">
      <c r="A743" t="s">
        <v>17</v>
      </c>
      <c r="B743" t="s">
        <v>12</v>
      </c>
      <c r="C743" t="s">
        <v>777</v>
      </c>
      <c r="D743">
        <v>47062</v>
      </c>
      <c r="E743" s="1">
        <v>45898</v>
      </c>
      <c r="F743">
        <v>24406.35</v>
      </c>
      <c r="G743" s="4" t="s">
        <v>122</v>
      </c>
      <c r="H743" t="s">
        <v>820</v>
      </c>
      <c r="I743" t="s">
        <v>821</v>
      </c>
      <c r="J743" s="1"/>
      <c r="K743">
        <v>15</v>
      </c>
      <c r="L743" t="str">
        <f>_xlfn.XLOOKUP(relatorio[[#This Row],[Nome PJ Emitente]],De_Para!A:A,De_Para!C:C)</f>
        <v>Badeia</v>
      </c>
      <c r="M743" s="5" t="str" cm="1">
        <f t="array" aca="1" ref="M743" ca="1">IF(LEFT(G743&amp;"",1)="0",
IFERROR(
VALUE(MID(G743&amp;"",_xlfn.AGGREGATE(15,6,ROW(INDIRECT("1:"&amp;LEN(G743&amp;"")))/(MID(G743&amp;"",ROW(INDIRECT("1:"&amp;LEN(G743&amp;""))),1)&lt;&gt;"0"),1),999)),
MID(G743&amp;"",_xlfn.AGGREGATE(15,6,ROW(INDIRECT("1:"&amp;LEN(G743&amp;"")))/(MID(G743&amp;"",ROW(INDIRECT("1:"&amp;LEN(G743&amp;""))),1)&lt;&gt;"0"),1),999)
),
IFERROR(VALUE(G743),G743))</f>
        <v>SEM GTIN</v>
      </c>
      <c r="N743" t="str">
        <f>TEXT(relatorio[[#This Row],[Data Emissão]],"mmm")</f>
        <v>ago</v>
      </c>
      <c r="O743">
        <f>_xlfn.XLOOKUP(relatorio[[#This Row],[Número]],relatorio_Entrada_NF!A:A,relatorio_Entrada_NF!A:A,"Pendente")</f>
        <v>47062</v>
      </c>
      <c r="P743" t="str">
        <f>_xlfn.XLOOKUP(relatorio[[#This Row],[Nome PJ Emitente]],Material!A:A,Material!B:B,"Medicamento")</f>
        <v>Material</v>
      </c>
      <c r="Q743">
        <f>IF(relatorio[[#This Row],[Natureza]]="Medicamento",_xlfn.XLOOKUP(relatorio[[#This Row],[EAN]],CadastroProd!U:U,CadastroProd!A:A," "),_xlfn.XLOOKUP(relatorio[[#This Row],['[Item'] Código]],CadastroProd!X:X,CadastroProd!A:A," "))</f>
        <v>3434</v>
      </c>
      <c r="R743" t="str">
        <f>IF(O743="Pendente",_xlfn.XLOOKUP(relatorio[[#This Row],[Número]],Relatório_CTE!A:A,Relatório_CTE!B:B,"Sem CTE")," ")</f>
        <v xml:space="preserve"> </v>
      </c>
      <c r="S743" s="1" t="str">
        <f>IF(relatorio[[#This Row],[NFs Entrada - Winthor]]="Pendente",_xlfn.XLOOKUP(relatorio[[#This Row],[Número]],Relatório_CTE!A:A,Relatório_CTE!H:H,"Sem CTE")," ")</f>
        <v xml:space="preserve"> </v>
      </c>
      <c r="T74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4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44" spans="1:21" x14ac:dyDescent="0.25">
      <c r="A744" t="s">
        <v>11</v>
      </c>
      <c r="B744" t="s">
        <v>12</v>
      </c>
      <c r="C744" t="s">
        <v>13</v>
      </c>
      <c r="D744">
        <v>490368</v>
      </c>
      <c r="E744" s="1">
        <v>45898</v>
      </c>
      <c r="F744">
        <v>1806.4</v>
      </c>
      <c r="G744" s="4" t="s">
        <v>388</v>
      </c>
      <c r="H744" t="s">
        <v>389</v>
      </c>
      <c r="I744" t="s">
        <v>390</v>
      </c>
      <c r="J744" s="1">
        <v>46577</v>
      </c>
      <c r="K744">
        <v>8</v>
      </c>
      <c r="L744" t="str">
        <f>_xlfn.XLOOKUP(relatorio[[#This Row],[Nome PJ Emitente]],De_Para!A:A,De_Para!C:C)</f>
        <v>3M</v>
      </c>
      <c r="M744" s="5" cm="1">
        <f t="array" aca="1" ref="M744" ca="1">IF(LEFT(G744&amp;"",1)="0",
IFERROR(
VALUE(MID(G744&amp;"",_xlfn.AGGREGATE(15,6,ROW(INDIRECT("1:"&amp;LEN(G744&amp;"")))/(MID(G744&amp;"",ROW(INDIRECT("1:"&amp;LEN(G744&amp;""))),1)&lt;&gt;"0"),1),999)),
MID(G744&amp;"",_xlfn.AGGREGATE(15,6,ROW(INDIRECT("1:"&amp;LEN(G744&amp;"")))/(MID(G744&amp;"",ROW(INDIRECT("1:"&amp;LEN(G744&amp;""))),1)&lt;&gt;"0"),1),999)
),
IFERROR(VALUE(G744),G744))</f>
        <v>30707387444380</v>
      </c>
      <c r="N744" t="str">
        <f>TEXT(relatorio[[#This Row],[Data Emissão]],"mmm")</f>
        <v>ago</v>
      </c>
      <c r="O744">
        <f>_xlfn.XLOOKUP(relatorio[[#This Row],[Número]],relatorio_Entrada_NF!A:A,relatorio_Entrada_NF!A:A,"Pendente")</f>
        <v>490368</v>
      </c>
      <c r="P744" t="str">
        <f>_xlfn.XLOOKUP(relatorio[[#This Row],[Nome PJ Emitente]],Material!A:A,Material!B:B,"Medicamento")</f>
        <v>Material</v>
      </c>
      <c r="Q744">
        <f>IF(relatorio[[#This Row],[Natureza]]="Medicamento",_xlfn.XLOOKUP(relatorio[[#This Row],[EAN]],CadastroProd!U:U,CadastroProd!A:A," "),_xlfn.XLOOKUP(relatorio[[#This Row],['[Item'] Código]],CadastroProd!X:X,CadastroProd!A:A," "))</f>
        <v>2350</v>
      </c>
      <c r="R744" t="str">
        <f>IF(O744="Pendente",_xlfn.XLOOKUP(relatorio[[#This Row],[Número]],Relatório_CTE!A:A,Relatório_CTE!B:B,"Sem CTE")," ")</f>
        <v xml:space="preserve"> </v>
      </c>
      <c r="S744" s="1" t="str">
        <f>IF(relatorio[[#This Row],[NFs Entrada - Winthor]]="Pendente",_xlfn.XLOOKUP(relatorio[[#This Row],[Número]],Relatório_CTE!A:A,Relatório_CTE!H:H,"Sem CTE")," ")</f>
        <v xml:space="preserve"> </v>
      </c>
      <c r="T74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4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45" spans="1:21" x14ac:dyDescent="0.25">
      <c r="A745" t="s">
        <v>11</v>
      </c>
      <c r="B745" t="s">
        <v>12</v>
      </c>
      <c r="C745" t="s">
        <v>13</v>
      </c>
      <c r="D745">
        <v>490369</v>
      </c>
      <c r="E745" s="1">
        <v>45898</v>
      </c>
      <c r="F745">
        <v>3370.39</v>
      </c>
      <c r="G745" s="4" t="s">
        <v>822</v>
      </c>
      <c r="H745" t="s">
        <v>823</v>
      </c>
      <c r="I745" t="s">
        <v>824</v>
      </c>
      <c r="J745" s="1">
        <v>46844</v>
      </c>
      <c r="K745">
        <v>10</v>
      </c>
      <c r="L745" t="str">
        <f>_xlfn.XLOOKUP(relatorio[[#This Row],[Nome PJ Emitente]],De_Para!A:A,De_Para!C:C)</f>
        <v>3M</v>
      </c>
      <c r="M745" s="5" cm="1">
        <f t="array" aca="1" ref="M745" ca="1">IF(LEFT(G745&amp;"",1)="0",
IFERROR(
VALUE(MID(G745&amp;"",_xlfn.AGGREGATE(15,6,ROW(INDIRECT("1:"&amp;LEN(G745&amp;"")))/(MID(G745&amp;"",ROW(INDIRECT("1:"&amp;LEN(G745&amp;""))),1)&lt;&gt;"0"),1),999)),
MID(G745&amp;"",_xlfn.AGGREGATE(15,6,ROW(INDIRECT("1:"&amp;LEN(G745&amp;"")))/(MID(G745&amp;"",ROW(INDIRECT("1:"&amp;LEN(G745&amp;""))),1)&lt;&gt;"0"),1),999)
),
IFERROR(VALUE(G745),G745))</f>
        <v>7891040230181</v>
      </c>
      <c r="N745" t="str">
        <f>TEXT(relatorio[[#This Row],[Data Emissão]],"mmm")</f>
        <v>ago</v>
      </c>
      <c r="O745">
        <f>_xlfn.XLOOKUP(relatorio[[#This Row],[Número]],relatorio_Entrada_NF!A:A,relatorio_Entrada_NF!A:A,"Pendente")</f>
        <v>490369</v>
      </c>
      <c r="P745" t="str">
        <f>_xlfn.XLOOKUP(relatorio[[#This Row],[Nome PJ Emitente]],Material!A:A,Material!B:B,"Medicamento")</f>
        <v>Material</v>
      </c>
      <c r="Q745">
        <f>IF(relatorio[[#This Row],[Natureza]]="Medicamento",_xlfn.XLOOKUP(relatorio[[#This Row],[EAN]],CadastroProd!U:U,CadastroProd!A:A," "),_xlfn.XLOOKUP(relatorio[[#This Row],['[Item'] Código]],CadastroProd!X:X,CadastroProd!A:A," "))</f>
        <v>2204</v>
      </c>
      <c r="R745" t="str">
        <f>IF(O745="Pendente",_xlfn.XLOOKUP(relatorio[[#This Row],[Número]],Relatório_CTE!A:A,Relatório_CTE!B:B,"Sem CTE")," ")</f>
        <v xml:space="preserve"> </v>
      </c>
      <c r="S745" s="1" t="str">
        <f>IF(relatorio[[#This Row],[NFs Entrada - Winthor]]="Pendente",_xlfn.XLOOKUP(relatorio[[#This Row],[Número]],Relatório_CTE!A:A,Relatório_CTE!H:H,"Sem CTE")," ")</f>
        <v xml:space="preserve"> </v>
      </c>
      <c r="T74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4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46" spans="1:21" x14ac:dyDescent="0.25">
      <c r="A746" t="s">
        <v>11</v>
      </c>
      <c r="B746" t="s">
        <v>12</v>
      </c>
      <c r="C746" t="s">
        <v>13</v>
      </c>
      <c r="D746">
        <v>490370</v>
      </c>
      <c r="E746" s="1">
        <v>45898</v>
      </c>
      <c r="F746">
        <v>2118.46</v>
      </c>
      <c r="G746" s="4" t="s">
        <v>122</v>
      </c>
      <c r="H746" t="s">
        <v>825</v>
      </c>
      <c r="I746" t="s">
        <v>826</v>
      </c>
      <c r="J746" s="1">
        <v>55815</v>
      </c>
      <c r="K746">
        <v>2</v>
      </c>
      <c r="L746" t="str">
        <f>_xlfn.XLOOKUP(relatorio[[#This Row],[Nome PJ Emitente]],De_Para!A:A,De_Para!C:C)</f>
        <v>3M</v>
      </c>
      <c r="M746" s="5" t="str" cm="1">
        <f t="array" aca="1" ref="M746" ca="1">IF(LEFT(G746&amp;"",1)="0",
IFERROR(
VALUE(MID(G746&amp;"",_xlfn.AGGREGATE(15,6,ROW(INDIRECT("1:"&amp;LEN(G746&amp;"")))/(MID(G746&amp;"",ROW(INDIRECT("1:"&amp;LEN(G746&amp;""))),1)&lt;&gt;"0"),1),999)),
MID(G746&amp;"",_xlfn.AGGREGATE(15,6,ROW(INDIRECT("1:"&amp;LEN(G746&amp;"")))/(MID(G746&amp;"",ROW(INDIRECT("1:"&amp;LEN(G746&amp;""))),1)&lt;&gt;"0"),1),999)
),
IFERROR(VALUE(G746),G746))</f>
        <v>SEM GTIN</v>
      </c>
      <c r="N746" t="str">
        <f>TEXT(relatorio[[#This Row],[Data Emissão]],"mmm")</f>
        <v>ago</v>
      </c>
      <c r="O746">
        <f>_xlfn.XLOOKUP(relatorio[[#This Row],[Número]],relatorio_Entrada_NF!A:A,relatorio_Entrada_NF!A:A,"Pendente")</f>
        <v>490370</v>
      </c>
      <c r="P746" t="str">
        <f>_xlfn.XLOOKUP(relatorio[[#This Row],[Nome PJ Emitente]],Material!A:A,Material!B:B,"Medicamento")</f>
        <v>Material</v>
      </c>
      <c r="Q746">
        <f>IF(relatorio[[#This Row],[Natureza]]="Medicamento",_xlfn.XLOOKUP(relatorio[[#This Row],[EAN]],CadastroProd!U:U,CadastroProd!A:A," "),_xlfn.XLOOKUP(relatorio[[#This Row],['[Item'] Código]],CadastroProd!X:X,CadastroProd!A:A," "))</f>
        <v>2950</v>
      </c>
      <c r="R746" t="str">
        <f>IF(O746="Pendente",_xlfn.XLOOKUP(relatorio[[#This Row],[Número]],Relatório_CTE!A:A,Relatório_CTE!B:B,"Sem CTE")," ")</f>
        <v xml:space="preserve"> </v>
      </c>
      <c r="S746" s="1" t="str">
        <f>IF(relatorio[[#This Row],[NFs Entrada - Winthor]]="Pendente",_xlfn.XLOOKUP(relatorio[[#This Row],[Número]],Relatório_CTE!A:A,Relatório_CTE!H:H,"Sem CTE")," ")</f>
        <v xml:space="preserve"> </v>
      </c>
      <c r="T74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4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47" spans="1:21" x14ac:dyDescent="0.25">
      <c r="A747" t="s">
        <v>27</v>
      </c>
      <c r="B747" t="s">
        <v>12</v>
      </c>
      <c r="C747" t="s">
        <v>13</v>
      </c>
      <c r="D747">
        <v>490371</v>
      </c>
      <c r="E747" s="1">
        <v>45898</v>
      </c>
      <c r="F747">
        <v>43227.21</v>
      </c>
      <c r="G747" s="4" t="s">
        <v>122</v>
      </c>
      <c r="H747" t="s">
        <v>827</v>
      </c>
      <c r="I747" t="s">
        <v>828</v>
      </c>
      <c r="J747" s="1">
        <v>46907</v>
      </c>
      <c r="K747">
        <v>50</v>
      </c>
      <c r="L747" t="str">
        <f>_xlfn.XLOOKUP(relatorio[[#This Row],[Nome PJ Emitente]],De_Para!A:A,De_Para!C:C)</f>
        <v>3M</v>
      </c>
      <c r="M747" s="5" t="str" cm="1">
        <f t="array" aca="1" ref="M747" ca="1">IF(LEFT(G747&amp;"",1)="0",
IFERROR(
VALUE(MID(G747&amp;"",_xlfn.AGGREGATE(15,6,ROW(INDIRECT("1:"&amp;LEN(G747&amp;"")))/(MID(G747&amp;"",ROW(INDIRECT("1:"&amp;LEN(G747&amp;""))),1)&lt;&gt;"0"),1),999)),
MID(G747&amp;"",_xlfn.AGGREGATE(15,6,ROW(INDIRECT("1:"&amp;LEN(G747&amp;"")))/(MID(G747&amp;"",ROW(INDIRECT("1:"&amp;LEN(G747&amp;""))),1)&lt;&gt;"0"),1),999)
),
IFERROR(VALUE(G747),G747))</f>
        <v>SEM GTIN</v>
      </c>
      <c r="N747" t="str">
        <f>TEXT(relatorio[[#This Row],[Data Emissão]],"mmm")</f>
        <v>ago</v>
      </c>
      <c r="O747">
        <f>_xlfn.XLOOKUP(relatorio[[#This Row],[Número]],relatorio_Entrada_NF!A:A,relatorio_Entrada_NF!A:A,"Pendente")</f>
        <v>490371</v>
      </c>
      <c r="P747" t="str">
        <f>_xlfn.XLOOKUP(relatorio[[#This Row],[Nome PJ Emitente]],Material!A:A,Material!B:B,"Medicamento")</f>
        <v>Material</v>
      </c>
      <c r="Q747">
        <f>IF(relatorio[[#This Row],[Natureza]]="Medicamento",_xlfn.XLOOKUP(relatorio[[#This Row],[EAN]],CadastroProd!U:U,CadastroProd!A:A," "),_xlfn.XLOOKUP(relatorio[[#This Row],['[Item'] Código]],CadastroProd!X:X,CadastroProd!A:A," "))</f>
        <v>2334</v>
      </c>
      <c r="R747" t="str">
        <f>IF(O747="Pendente",_xlfn.XLOOKUP(relatorio[[#This Row],[Número]],Relatório_CTE!A:A,Relatório_CTE!B:B,"Sem CTE")," ")</f>
        <v xml:space="preserve"> </v>
      </c>
      <c r="S747" s="1" t="str">
        <f>IF(relatorio[[#This Row],[NFs Entrada - Winthor]]="Pendente",_xlfn.XLOOKUP(relatorio[[#This Row],[Número]],Relatório_CTE!A:A,Relatório_CTE!H:H,"Sem CTE")," ")</f>
        <v xml:space="preserve"> </v>
      </c>
      <c r="T74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4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48" spans="1:21" x14ac:dyDescent="0.25">
      <c r="A748" t="s">
        <v>17</v>
      </c>
      <c r="B748" t="s">
        <v>12</v>
      </c>
      <c r="C748" t="s">
        <v>13</v>
      </c>
      <c r="D748">
        <v>490372</v>
      </c>
      <c r="E748" s="1">
        <v>45898</v>
      </c>
      <c r="F748">
        <v>2143.8000000000002</v>
      </c>
      <c r="G748" s="4" t="s">
        <v>829</v>
      </c>
      <c r="H748" t="s">
        <v>830</v>
      </c>
      <c r="I748" t="s">
        <v>831</v>
      </c>
      <c r="J748" s="1">
        <v>46431</v>
      </c>
      <c r="K748">
        <v>108</v>
      </c>
      <c r="L748" t="str">
        <f>_xlfn.XLOOKUP(relatorio[[#This Row],[Nome PJ Emitente]],De_Para!A:A,De_Para!C:C)</f>
        <v>3M</v>
      </c>
      <c r="M748" s="5" cm="1">
        <f t="array" aca="1" ref="M748" ca="1">IF(LEFT(G748&amp;"",1)="0",
IFERROR(
VALUE(MID(G748&amp;"",_xlfn.AGGREGATE(15,6,ROW(INDIRECT("1:"&amp;LEN(G748&amp;"")))/(MID(G748&amp;"",ROW(INDIRECT("1:"&amp;LEN(G748&amp;""))),1)&lt;&gt;"0"),1),999)),
MID(G748&amp;"",_xlfn.AGGREGATE(15,6,ROW(INDIRECT("1:"&amp;LEN(G748&amp;"")))/(MID(G748&amp;"",ROW(INDIRECT("1:"&amp;LEN(G748&amp;""))),1)&lt;&gt;"0"),1),999)
),
IFERROR(VALUE(G748),G748))</f>
        <v>7891040241309</v>
      </c>
      <c r="N748" t="str">
        <f>TEXT(relatorio[[#This Row],[Data Emissão]],"mmm")</f>
        <v>ago</v>
      </c>
      <c r="O748">
        <f>_xlfn.XLOOKUP(relatorio[[#This Row],[Número]],relatorio_Entrada_NF!A:A,relatorio_Entrada_NF!A:A,"Pendente")</f>
        <v>490372</v>
      </c>
      <c r="P748" t="str">
        <f>_xlfn.XLOOKUP(relatorio[[#This Row],[Nome PJ Emitente]],Material!A:A,Material!B:B,"Medicamento")</f>
        <v>Material</v>
      </c>
      <c r="Q748">
        <f>IF(relatorio[[#This Row],[Natureza]]="Medicamento",_xlfn.XLOOKUP(relatorio[[#This Row],[EAN]],CadastroProd!U:U,CadastroProd!A:A," "),_xlfn.XLOOKUP(relatorio[[#This Row],['[Item'] Código]],CadastroProd!X:X,CadastroProd!A:A," "))</f>
        <v>2239</v>
      </c>
      <c r="R748" t="str">
        <f>IF(O748="Pendente",_xlfn.XLOOKUP(relatorio[[#This Row],[Número]],Relatório_CTE!A:A,Relatório_CTE!B:B,"Sem CTE")," ")</f>
        <v xml:space="preserve"> </v>
      </c>
      <c r="S748" s="1" t="str">
        <f>IF(relatorio[[#This Row],[NFs Entrada - Winthor]]="Pendente",_xlfn.XLOOKUP(relatorio[[#This Row],[Número]],Relatório_CTE!A:A,Relatório_CTE!H:H,"Sem CTE")," ")</f>
        <v xml:space="preserve"> </v>
      </c>
      <c r="T74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4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49" spans="1:21" x14ac:dyDescent="0.25">
      <c r="A749" t="s">
        <v>17</v>
      </c>
      <c r="B749" t="s">
        <v>46</v>
      </c>
      <c r="C749" t="s">
        <v>75</v>
      </c>
      <c r="D749">
        <v>87320</v>
      </c>
      <c r="E749" s="1">
        <v>45898</v>
      </c>
      <c r="F749">
        <v>97844</v>
      </c>
      <c r="G749" s="4" t="s">
        <v>605</v>
      </c>
      <c r="H749" t="s">
        <v>606</v>
      </c>
      <c r="I749" t="s">
        <v>607</v>
      </c>
      <c r="J749" s="1">
        <v>46514</v>
      </c>
      <c r="K749">
        <v>2569</v>
      </c>
      <c r="L749" t="str">
        <f>_xlfn.XLOOKUP(relatorio[[#This Row],[Nome PJ Emitente]],De_Para!A:A,De_Para!C:C)</f>
        <v>Apsen</v>
      </c>
      <c r="M749" s="5" cm="1">
        <f t="array" aca="1" ref="M749" ca="1">IF(LEFT(G749&amp;"",1)="0",
IFERROR(
VALUE(MID(G749&amp;"",_xlfn.AGGREGATE(15,6,ROW(INDIRECT("1:"&amp;LEN(G749&amp;"")))/(MID(G749&amp;"",ROW(INDIRECT("1:"&amp;LEN(G749&amp;""))),1)&lt;&gt;"0"),1),999)),
MID(G749&amp;"",_xlfn.AGGREGATE(15,6,ROW(INDIRECT("1:"&amp;LEN(G749&amp;"")))/(MID(G749&amp;"",ROW(INDIRECT("1:"&amp;LEN(G749&amp;""))),1)&lt;&gt;"0"),1),999)
),
IFERROR(VALUE(G749),G749))</f>
        <v>7896637022569</v>
      </c>
      <c r="N749" t="str">
        <f>TEXT(relatorio[[#This Row],[Data Emissão]],"mmm")</f>
        <v>ago</v>
      </c>
      <c r="O749">
        <f>_xlfn.XLOOKUP(relatorio[[#This Row],[Número]],relatorio_Entrada_NF!A:A,relatorio_Entrada_NF!A:A,"Pendente")</f>
        <v>87320</v>
      </c>
      <c r="P749" t="str">
        <f>_xlfn.XLOOKUP(relatorio[[#This Row],[Nome PJ Emitente]],Material!A:A,Material!B:B,"Medicamento")</f>
        <v>Medicamento</v>
      </c>
      <c r="Q749">
        <f ca="1">IF(relatorio[[#This Row],[Natureza]]="Medicamento",_xlfn.XLOOKUP(relatorio[[#This Row],[EAN]],CadastroProd!U:U,CadastroProd!A:A," "),_xlfn.XLOOKUP(relatorio[[#This Row],['[Item'] Código]],CadastroProd!X:X,CadastroProd!A:A," "))</f>
        <v>2388</v>
      </c>
      <c r="R749" t="str">
        <f>IF(O749="Pendente",_xlfn.XLOOKUP(relatorio[[#This Row],[Número]],Relatório_CTE!A:A,Relatório_CTE!B:B,"Sem CTE")," ")</f>
        <v xml:space="preserve"> </v>
      </c>
      <c r="S749" s="1" t="str">
        <f>IF(relatorio[[#This Row],[NFs Entrada - Winthor]]="Pendente",_xlfn.XLOOKUP(relatorio[[#This Row],[Número]],Relatório_CTE!A:A,Relatório_CTE!H:H,"Sem CTE")," ")</f>
        <v xml:space="preserve"> </v>
      </c>
      <c r="T74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4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50" spans="1:21" x14ac:dyDescent="0.25">
      <c r="A750" t="s">
        <v>17</v>
      </c>
      <c r="B750" t="s">
        <v>46</v>
      </c>
      <c r="C750" t="s">
        <v>75</v>
      </c>
      <c r="D750">
        <v>87321</v>
      </c>
      <c r="E750" s="1">
        <v>45898</v>
      </c>
      <c r="F750">
        <v>59.39</v>
      </c>
      <c r="G750" s="4" t="s">
        <v>832</v>
      </c>
      <c r="H750" t="s">
        <v>833</v>
      </c>
      <c r="I750" t="s">
        <v>834</v>
      </c>
      <c r="J750" s="1">
        <v>46502</v>
      </c>
      <c r="K750">
        <v>3</v>
      </c>
      <c r="L750" t="str">
        <f>_xlfn.XLOOKUP(relatorio[[#This Row],[Nome PJ Emitente]],De_Para!A:A,De_Para!C:C)</f>
        <v>Apsen</v>
      </c>
      <c r="M750" s="5" cm="1">
        <f t="array" aca="1" ref="M750" ca="1">IF(LEFT(G750&amp;"",1)="0",
IFERROR(
VALUE(MID(G750&amp;"",_xlfn.AGGREGATE(15,6,ROW(INDIRECT("1:"&amp;LEN(G750&amp;"")))/(MID(G750&amp;"",ROW(INDIRECT("1:"&amp;LEN(G750&amp;""))),1)&lt;&gt;"0"),1),999)),
MID(G750&amp;"",_xlfn.AGGREGATE(15,6,ROW(INDIRECT("1:"&amp;LEN(G750&amp;"")))/(MID(G750&amp;"",ROW(INDIRECT("1:"&amp;LEN(G750&amp;""))),1)&lt;&gt;"0"),1),999)
),
IFERROR(VALUE(G750),G750))</f>
        <v>7896637028530</v>
      </c>
      <c r="N750" t="str">
        <f>TEXT(relatorio[[#This Row],[Data Emissão]],"mmm")</f>
        <v>ago</v>
      </c>
      <c r="O750">
        <f>_xlfn.XLOOKUP(relatorio[[#This Row],[Número]],relatorio_Entrada_NF!A:A,relatorio_Entrada_NF!A:A,"Pendente")</f>
        <v>87321</v>
      </c>
      <c r="P750" t="str">
        <f>_xlfn.XLOOKUP(relatorio[[#This Row],[Nome PJ Emitente]],Material!A:A,Material!B:B,"Medicamento")</f>
        <v>Medicamento</v>
      </c>
      <c r="Q750">
        <f ca="1">IF(relatorio[[#This Row],[Natureza]]="Medicamento",_xlfn.XLOOKUP(relatorio[[#This Row],[EAN]],CadastroProd!U:U,CadastroProd!A:A," "),_xlfn.XLOOKUP(relatorio[[#This Row],['[Item'] Código]],CadastroProd!X:X,CadastroProd!A:A," "))</f>
        <v>2655</v>
      </c>
      <c r="R750" t="str">
        <f>IF(O750="Pendente",_xlfn.XLOOKUP(relatorio[[#This Row],[Número]],Relatório_CTE!A:A,Relatório_CTE!B:B,"Sem CTE")," ")</f>
        <v xml:space="preserve"> </v>
      </c>
      <c r="S750" s="1" t="str">
        <f>IF(relatorio[[#This Row],[NFs Entrada - Winthor]]="Pendente",_xlfn.XLOOKUP(relatorio[[#This Row],[Número]],Relatório_CTE!A:A,Relatório_CTE!H:H,"Sem CTE")," ")</f>
        <v xml:space="preserve"> </v>
      </c>
      <c r="T75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5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51" spans="1:21" x14ac:dyDescent="0.25">
      <c r="A751" t="s">
        <v>17</v>
      </c>
      <c r="B751" t="s">
        <v>46</v>
      </c>
      <c r="C751" t="s">
        <v>75</v>
      </c>
      <c r="D751">
        <v>87585</v>
      </c>
      <c r="E751" s="1">
        <v>45898</v>
      </c>
      <c r="F751">
        <v>200.4</v>
      </c>
      <c r="G751" s="4" t="s">
        <v>835</v>
      </c>
      <c r="H751" t="s">
        <v>836</v>
      </c>
      <c r="I751" t="s">
        <v>837</v>
      </c>
      <c r="J751" s="1">
        <v>46528</v>
      </c>
      <c r="K751">
        <v>17</v>
      </c>
      <c r="L751" t="str">
        <f>_xlfn.XLOOKUP(relatorio[[#This Row],[Nome PJ Emitente]],De_Para!A:A,De_Para!C:C)</f>
        <v>Apsen</v>
      </c>
      <c r="M751" s="5" cm="1">
        <f t="array" aca="1" ref="M751" ca="1">IF(LEFT(G751&amp;"",1)="0",
IFERROR(
VALUE(MID(G751&amp;"",_xlfn.AGGREGATE(15,6,ROW(INDIRECT("1:"&amp;LEN(G751&amp;"")))/(MID(G751&amp;"",ROW(INDIRECT("1:"&amp;LEN(G751&amp;""))),1)&lt;&gt;"0"),1),999)),
MID(G751&amp;"",_xlfn.AGGREGATE(15,6,ROW(INDIRECT("1:"&amp;LEN(G751&amp;"")))/(MID(G751&amp;"",ROW(INDIRECT("1:"&amp;LEN(G751&amp;""))),1)&lt;&gt;"0"),1),999)
),
IFERROR(VALUE(G751),G751))</f>
        <v>7896637022767</v>
      </c>
      <c r="N751" t="str">
        <f>TEXT(relatorio[[#This Row],[Data Emissão]],"mmm")</f>
        <v>ago</v>
      </c>
      <c r="O751">
        <f>_xlfn.XLOOKUP(relatorio[[#This Row],[Número]],relatorio_Entrada_NF!A:A,relatorio_Entrada_NF!A:A,"Pendente")</f>
        <v>87585</v>
      </c>
      <c r="P751" t="str">
        <f>_xlfn.XLOOKUP(relatorio[[#This Row],[Nome PJ Emitente]],Material!A:A,Material!B:B,"Medicamento")</f>
        <v>Medicamento</v>
      </c>
      <c r="Q751">
        <f ca="1">IF(relatorio[[#This Row],[Natureza]]="Medicamento",_xlfn.XLOOKUP(relatorio[[#This Row],[EAN]],CadastroProd!U:U,CadastroProd!A:A," "),_xlfn.XLOOKUP(relatorio[[#This Row],['[Item'] Código]],CadastroProd!X:X,CadastroProd!A:A," "))</f>
        <v>3173</v>
      </c>
      <c r="R751" t="str">
        <f>IF(O751="Pendente",_xlfn.XLOOKUP(relatorio[[#This Row],[Número]],Relatório_CTE!A:A,Relatório_CTE!B:B,"Sem CTE")," ")</f>
        <v xml:space="preserve"> </v>
      </c>
      <c r="S751" s="1" t="str">
        <f>IF(relatorio[[#This Row],[NFs Entrada - Winthor]]="Pendente",_xlfn.XLOOKUP(relatorio[[#This Row],[Número]],Relatório_CTE!A:A,Relatório_CTE!H:H,"Sem CTE")," ")</f>
        <v xml:space="preserve"> </v>
      </c>
      <c r="T75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5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52" spans="1:21" x14ac:dyDescent="0.25">
      <c r="A752" t="s">
        <v>17</v>
      </c>
      <c r="B752" t="s">
        <v>46</v>
      </c>
      <c r="C752" t="s">
        <v>75</v>
      </c>
      <c r="D752">
        <v>87586</v>
      </c>
      <c r="E752" s="1">
        <v>45898</v>
      </c>
      <c r="F752">
        <v>4031.93</v>
      </c>
      <c r="G752" s="4" t="s">
        <v>605</v>
      </c>
      <c r="H752" t="s">
        <v>606</v>
      </c>
      <c r="I752" t="s">
        <v>607</v>
      </c>
      <c r="J752" s="1">
        <v>46514</v>
      </c>
      <c r="K752">
        <v>112</v>
      </c>
      <c r="L752" t="str">
        <f>_xlfn.XLOOKUP(relatorio[[#This Row],[Nome PJ Emitente]],De_Para!A:A,De_Para!C:C)</f>
        <v>Apsen</v>
      </c>
      <c r="M752" s="5" cm="1">
        <f t="array" aca="1" ref="M752" ca="1">IF(LEFT(G752&amp;"",1)="0",
IFERROR(
VALUE(MID(G752&amp;"",_xlfn.AGGREGATE(15,6,ROW(INDIRECT("1:"&amp;LEN(G752&amp;"")))/(MID(G752&amp;"",ROW(INDIRECT("1:"&amp;LEN(G752&amp;""))),1)&lt;&gt;"0"),1),999)),
MID(G752&amp;"",_xlfn.AGGREGATE(15,6,ROW(INDIRECT("1:"&amp;LEN(G752&amp;"")))/(MID(G752&amp;"",ROW(INDIRECT("1:"&amp;LEN(G752&amp;""))),1)&lt;&gt;"0"),1),999)
),
IFERROR(VALUE(G752),G752))</f>
        <v>7896637022569</v>
      </c>
      <c r="N752" t="str">
        <f>TEXT(relatorio[[#This Row],[Data Emissão]],"mmm")</f>
        <v>ago</v>
      </c>
      <c r="O752">
        <f>_xlfn.XLOOKUP(relatorio[[#This Row],[Número]],relatorio_Entrada_NF!A:A,relatorio_Entrada_NF!A:A,"Pendente")</f>
        <v>87586</v>
      </c>
      <c r="P752" t="str">
        <f>_xlfn.XLOOKUP(relatorio[[#This Row],[Nome PJ Emitente]],Material!A:A,Material!B:B,"Medicamento")</f>
        <v>Medicamento</v>
      </c>
      <c r="Q752">
        <f ca="1">IF(relatorio[[#This Row],[Natureza]]="Medicamento",_xlfn.XLOOKUP(relatorio[[#This Row],[EAN]],CadastroProd!U:U,CadastroProd!A:A," "),_xlfn.XLOOKUP(relatorio[[#This Row],['[Item'] Código]],CadastroProd!X:X,CadastroProd!A:A," "))</f>
        <v>2388</v>
      </c>
      <c r="R752" t="str">
        <f>IF(O752="Pendente",_xlfn.XLOOKUP(relatorio[[#This Row],[Número]],Relatório_CTE!A:A,Relatório_CTE!B:B,"Sem CTE")," ")</f>
        <v xml:space="preserve"> </v>
      </c>
      <c r="S752" s="1" t="str">
        <f>IF(relatorio[[#This Row],[NFs Entrada - Winthor]]="Pendente",_xlfn.XLOOKUP(relatorio[[#This Row],[Número]],Relatório_CTE!A:A,Relatório_CTE!H:H,"Sem CTE")," ")</f>
        <v xml:space="preserve"> </v>
      </c>
      <c r="T75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5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53" spans="1:21" x14ac:dyDescent="0.25">
      <c r="A753" t="s">
        <v>17</v>
      </c>
      <c r="B753" t="s">
        <v>12</v>
      </c>
      <c r="C753" t="s">
        <v>102</v>
      </c>
      <c r="D753">
        <v>77684</v>
      </c>
      <c r="E753" s="1">
        <v>45897</v>
      </c>
      <c r="F753">
        <v>95661</v>
      </c>
      <c r="G753" s="4" t="s">
        <v>112</v>
      </c>
      <c r="H753" t="s">
        <v>838</v>
      </c>
      <c r="I753" t="s">
        <v>839</v>
      </c>
      <c r="J753" s="1">
        <v>47211</v>
      </c>
      <c r="K753">
        <v>90</v>
      </c>
      <c r="L753" t="str">
        <f>_xlfn.XLOOKUP(relatorio[[#This Row],[Nome PJ Emitente]],De_Para!A:A,De_Para!C:C)</f>
        <v>Chiesi</v>
      </c>
      <c r="M753" s="5" cm="1">
        <f t="array" aca="1" ref="M753" ca="1">IF(LEFT(G753&amp;"",1)="0",
IFERROR(
VALUE(MID(G753&amp;"",_xlfn.AGGREGATE(15,6,ROW(INDIRECT("1:"&amp;LEN(G753&amp;"")))/(MID(G753&amp;"",ROW(INDIRECT("1:"&amp;LEN(G753&amp;""))),1)&lt;&gt;"0"),1),999)),
MID(G753&amp;"",_xlfn.AGGREGATE(15,6,ROW(INDIRECT("1:"&amp;LEN(G753&amp;"")))/(MID(G753&amp;"",ROW(INDIRECT("1:"&amp;LEN(G753&amp;""))),1)&lt;&gt;"0"),1),999)
),
IFERROR(VALUE(G753),G753))</f>
        <v>7896672202438</v>
      </c>
      <c r="N753" t="str">
        <f>TEXT(relatorio[[#This Row],[Data Emissão]],"mmm")</f>
        <v>ago</v>
      </c>
      <c r="O753">
        <f>_xlfn.XLOOKUP(relatorio[[#This Row],[Número]],relatorio_Entrada_NF!A:A,relatorio_Entrada_NF!A:A,"Pendente")</f>
        <v>77684</v>
      </c>
      <c r="P753" t="str">
        <f>_xlfn.XLOOKUP(relatorio[[#This Row],[Nome PJ Emitente]],Material!A:A,Material!B:B,"Medicamento")</f>
        <v>Medicamento</v>
      </c>
      <c r="Q753">
        <f ca="1">IF(relatorio[[#This Row],[Natureza]]="Medicamento",_xlfn.XLOOKUP(relatorio[[#This Row],[EAN]],CadastroProd!U:U,CadastroProd!A:A," "),_xlfn.XLOOKUP(relatorio[[#This Row],['[Item'] Código]],CadastroProd!X:X,CadastroProd!A:A," "))</f>
        <v>3191</v>
      </c>
      <c r="R753" t="str">
        <f>IF(O753="Pendente",_xlfn.XLOOKUP(relatorio[[#This Row],[Número]],Relatório_CTE!A:A,Relatório_CTE!B:B,"Sem CTE")," ")</f>
        <v xml:space="preserve"> </v>
      </c>
      <c r="S753" s="1" t="str">
        <f>IF(relatorio[[#This Row],[NFs Entrada - Winthor]]="Pendente",_xlfn.XLOOKUP(relatorio[[#This Row],[Número]],Relatório_CTE!A:A,Relatório_CTE!H:H,"Sem CTE")," ")</f>
        <v xml:space="preserve"> </v>
      </c>
      <c r="T75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5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54" spans="1:21" x14ac:dyDescent="0.25">
      <c r="A754" t="s">
        <v>11</v>
      </c>
      <c r="B754" t="s">
        <v>46</v>
      </c>
      <c r="C754" t="s">
        <v>184</v>
      </c>
      <c r="D754">
        <v>150355</v>
      </c>
      <c r="E754" s="1">
        <v>45897</v>
      </c>
      <c r="F754">
        <v>65724.83</v>
      </c>
      <c r="G754" s="4" t="s">
        <v>728</v>
      </c>
      <c r="H754" t="s">
        <v>729</v>
      </c>
      <c r="I754" t="s">
        <v>730</v>
      </c>
      <c r="J754" s="1">
        <v>46326</v>
      </c>
      <c r="K754">
        <v>5</v>
      </c>
      <c r="L754" t="str">
        <f>_xlfn.XLOOKUP(relatorio[[#This Row],[Nome PJ Emitente]],De_Para!A:A,De_Para!C:C)</f>
        <v>Abbvie</v>
      </c>
      <c r="M754" s="5" cm="1">
        <f t="array" aca="1" ref="M754" ca="1">IF(LEFT(G754&amp;"",1)="0",
IFERROR(
VALUE(MID(G754&amp;"",_xlfn.AGGREGATE(15,6,ROW(INDIRECT("1:"&amp;LEN(G754&amp;"")))/(MID(G754&amp;"",ROW(INDIRECT("1:"&amp;LEN(G754&amp;""))),1)&lt;&gt;"0"),1),999)),
MID(G754&amp;"",_xlfn.AGGREGATE(15,6,ROW(INDIRECT("1:"&amp;LEN(G754&amp;"")))/(MID(G754&amp;"",ROW(INDIRECT("1:"&amp;LEN(G754&amp;""))),1)&lt;&gt;"0"),1),999)
),
IFERROR(VALUE(G754),G754))</f>
        <v>8054083022215</v>
      </c>
      <c r="N754" t="str">
        <f>TEXT(relatorio[[#This Row],[Data Emissão]],"mmm")</f>
        <v>ago</v>
      </c>
      <c r="O754">
        <f>_xlfn.XLOOKUP(relatorio[[#This Row],[Número]],relatorio_Entrada_NF!A:A,relatorio_Entrada_NF!A:A,"Pendente")</f>
        <v>150355</v>
      </c>
      <c r="P754" t="str">
        <f>_xlfn.XLOOKUP(relatorio[[#This Row],[Nome PJ Emitente]],Material!A:A,Material!B:B,"Medicamento")</f>
        <v>Medicamento</v>
      </c>
      <c r="Q754">
        <f ca="1">IF(relatorio[[#This Row],[Natureza]]="Medicamento",_xlfn.XLOOKUP(relatorio[[#This Row],[EAN]],CadastroProd!U:U,CadastroProd!A:A," "),_xlfn.XLOOKUP(relatorio[[#This Row],['[Item'] Código]],CadastroProd!X:X,CadastroProd!A:A," "))</f>
        <v>3224</v>
      </c>
      <c r="R754" t="str">
        <f>IF(O754="Pendente",_xlfn.XLOOKUP(relatorio[[#This Row],[Número]],Relatório_CTE!A:A,Relatório_CTE!B:B,"Sem CTE")," ")</f>
        <v xml:space="preserve"> </v>
      </c>
      <c r="S754" s="1" t="str">
        <f>IF(relatorio[[#This Row],[NFs Entrada - Winthor]]="Pendente",_xlfn.XLOOKUP(relatorio[[#This Row],[Número]],Relatório_CTE!A:A,Relatório_CTE!H:H,"Sem CTE")," ")</f>
        <v xml:space="preserve"> </v>
      </c>
      <c r="T75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5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55" spans="1:21" x14ac:dyDescent="0.25">
      <c r="A755" t="s">
        <v>11</v>
      </c>
      <c r="B755" t="s">
        <v>46</v>
      </c>
      <c r="C755" t="s">
        <v>184</v>
      </c>
      <c r="D755">
        <v>150355</v>
      </c>
      <c r="E755" s="1">
        <v>45897</v>
      </c>
      <c r="F755">
        <v>65724.83</v>
      </c>
      <c r="G755" s="4" t="s">
        <v>731</v>
      </c>
      <c r="H755" t="s">
        <v>732</v>
      </c>
      <c r="I755" t="s">
        <v>733</v>
      </c>
      <c r="J755" s="1">
        <v>46295</v>
      </c>
      <c r="K755">
        <v>5</v>
      </c>
      <c r="L755" t="str">
        <f>_xlfn.XLOOKUP(relatorio[[#This Row],[Nome PJ Emitente]],De_Para!A:A,De_Para!C:C)</f>
        <v>Abbvie</v>
      </c>
      <c r="M755" s="5" cm="1">
        <f t="array" aca="1" ref="M755" ca="1">IF(LEFT(G755&amp;"",1)="0",
IFERROR(
VALUE(MID(G755&amp;"",_xlfn.AGGREGATE(15,6,ROW(INDIRECT("1:"&amp;LEN(G755&amp;"")))/(MID(G755&amp;"",ROW(INDIRECT("1:"&amp;LEN(G755&amp;""))),1)&lt;&gt;"0"),1),999)),
MID(G755&amp;"",_xlfn.AGGREGATE(15,6,ROW(INDIRECT("1:"&amp;LEN(G755&amp;"")))/(MID(G755&amp;"",ROW(INDIRECT("1:"&amp;LEN(G755&amp;""))),1)&lt;&gt;"0"),1),999)
),
IFERROR(VALUE(G755),G755))</f>
        <v>8054083023229</v>
      </c>
      <c r="N755" t="str">
        <f>TEXT(relatorio[[#This Row],[Data Emissão]],"mmm")</f>
        <v>ago</v>
      </c>
      <c r="O755">
        <f>_xlfn.XLOOKUP(relatorio[[#This Row],[Número]],relatorio_Entrada_NF!A:A,relatorio_Entrada_NF!A:A,"Pendente")</f>
        <v>150355</v>
      </c>
      <c r="P755" t="str">
        <f>_xlfn.XLOOKUP(relatorio[[#This Row],[Nome PJ Emitente]],Material!A:A,Material!B:B,"Medicamento")</f>
        <v>Medicamento</v>
      </c>
      <c r="Q755">
        <f ca="1">IF(relatorio[[#This Row],[Natureza]]="Medicamento",_xlfn.XLOOKUP(relatorio[[#This Row],[EAN]],CadastroProd!U:U,CadastroProd!A:A," "),_xlfn.XLOOKUP(relatorio[[#This Row],['[Item'] Código]],CadastroProd!X:X,CadastroProd!A:A," "))</f>
        <v>3225</v>
      </c>
      <c r="R755" t="str">
        <f>IF(O755="Pendente",_xlfn.XLOOKUP(relatorio[[#This Row],[Número]],Relatório_CTE!A:A,Relatório_CTE!B:B,"Sem CTE")," ")</f>
        <v xml:space="preserve"> </v>
      </c>
      <c r="S755" s="1" t="str">
        <f>IF(relatorio[[#This Row],[NFs Entrada - Winthor]]="Pendente",_xlfn.XLOOKUP(relatorio[[#This Row],[Número]],Relatório_CTE!A:A,Relatório_CTE!H:H,"Sem CTE")," ")</f>
        <v xml:space="preserve"> </v>
      </c>
      <c r="T75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5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56" spans="1:21" x14ac:dyDescent="0.25">
      <c r="A756" t="s">
        <v>17</v>
      </c>
      <c r="B756" t="s">
        <v>46</v>
      </c>
      <c r="C756" t="s">
        <v>47</v>
      </c>
      <c r="D756">
        <v>372923</v>
      </c>
      <c r="E756" s="1">
        <v>45897</v>
      </c>
      <c r="F756">
        <v>3054.91</v>
      </c>
      <c r="G756" s="4" t="s">
        <v>783</v>
      </c>
      <c r="H756" t="s">
        <v>784</v>
      </c>
      <c r="I756" t="s">
        <v>785</v>
      </c>
      <c r="J756" s="1">
        <v>46053</v>
      </c>
      <c r="K756">
        <v>5</v>
      </c>
      <c r="L756" t="str">
        <f>_xlfn.XLOOKUP(relatorio[[#This Row],[Nome PJ Emitente]],De_Para!A:A,De_Para!C:C)</f>
        <v>Libbs</v>
      </c>
      <c r="M756" s="5" cm="1">
        <f t="array" aca="1" ref="M756" ca="1">IF(LEFT(G756&amp;"",1)="0",
IFERROR(
VALUE(MID(G756&amp;"",_xlfn.AGGREGATE(15,6,ROW(INDIRECT("1:"&amp;LEN(G756&amp;"")))/(MID(G756&amp;"",ROW(INDIRECT("1:"&amp;LEN(G756&amp;""))),1)&lt;&gt;"0"),1),999)),
MID(G756&amp;"",_xlfn.AGGREGATE(15,6,ROW(INDIRECT("1:"&amp;LEN(G756&amp;"")))/(MID(G756&amp;"",ROW(INDIRECT("1:"&amp;LEN(G756&amp;""))),1)&lt;&gt;"0"),1),999)
),
IFERROR(VALUE(G756),G756))</f>
        <v>7896094211704</v>
      </c>
      <c r="N756" t="str">
        <f>TEXT(relatorio[[#This Row],[Data Emissão]],"mmm")</f>
        <v>ago</v>
      </c>
      <c r="O756">
        <f>_xlfn.XLOOKUP(relatorio[[#This Row],[Número]],relatorio_Entrada_NF!A:A,relatorio_Entrada_NF!A:A,"Pendente")</f>
        <v>372923</v>
      </c>
      <c r="P756" t="str">
        <f>_xlfn.XLOOKUP(relatorio[[#This Row],[Nome PJ Emitente]],Material!A:A,Material!B:B,"Medicamento")</f>
        <v>Medicamento</v>
      </c>
      <c r="Q756">
        <f ca="1">IF(relatorio[[#This Row],[Natureza]]="Medicamento",_xlfn.XLOOKUP(relatorio[[#This Row],[EAN]],CadastroProd!U:U,CadastroProd!A:A," "),_xlfn.XLOOKUP(relatorio[[#This Row],['[Item'] Código]],CadastroProd!X:X,CadastroProd!A:A," "))</f>
        <v>3123</v>
      </c>
      <c r="R756" t="str">
        <f>IF(O756="Pendente",_xlfn.XLOOKUP(relatorio[[#This Row],[Número]],Relatório_CTE!A:A,Relatório_CTE!B:B,"Sem CTE")," ")</f>
        <v xml:space="preserve"> </v>
      </c>
      <c r="S756" s="1" t="str">
        <f>IF(relatorio[[#This Row],[NFs Entrada - Winthor]]="Pendente",_xlfn.XLOOKUP(relatorio[[#This Row],[Número]],Relatório_CTE!A:A,Relatório_CTE!H:H,"Sem CTE")," ")</f>
        <v xml:space="preserve"> </v>
      </c>
      <c r="T75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5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57" spans="1:21" x14ac:dyDescent="0.25">
      <c r="A757" t="s">
        <v>11</v>
      </c>
      <c r="B757" t="s">
        <v>46</v>
      </c>
      <c r="C757" t="s">
        <v>47</v>
      </c>
      <c r="D757">
        <v>342620</v>
      </c>
      <c r="E757" s="1">
        <v>45897</v>
      </c>
      <c r="F757">
        <v>10016</v>
      </c>
      <c r="G757" s="4" t="s">
        <v>532</v>
      </c>
      <c r="H757" t="s">
        <v>533</v>
      </c>
      <c r="I757" t="s">
        <v>534</v>
      </c>
      <c r="J757" s="1">
        <v>46523</v>
      </c>
      <c r="K757">
        <v>20</v>
      </c>
      <c r="L757" t="str">
        <f>_xlfn.XLOOKUP(relatorio[[#This Row],[Nome PJ Emitente]],De_Para!A:A,De_Para!C:C)</f>
        <v>Libbs</v>
      </c>
      <c r="M757" s="5" cm="1">
        <f t="array" aca="1" ref="M757" ca="1">IF(LEFT(G757&amp;"",1)="0",
IFERROR(
VALUE(MID(G757&amp;"",_xlfn.AGGREGATE(15,6,ROW(INDIRECT("1:"&amp;LEN(G757&amp;"")))/(MID(G757&amp;"",ROW(INDIRECT("1:"&amp;LEN(G757&amp;""))),1)&lt;&gt;"0"),1),999)),
MID(G757&amp;"",_xlfn.AGGREGATE(15,6,ROW(INDIRECT("1:"&amp;LEN(G757&amp;"")))/(MID(G757&amp;"",ROW(INDIRECT("1:"&amp;LEN(G757&amp;""))),1)&lt;&gt;"0"),1),999)
),
IFERROR(VALUE(G757),G757))</f>
        <v>7896094209466</v>
      </c>
      <c r="N757" t="str">
        <f>TEXT(relatorio[[#This Row],[Data Emissão]],"mmm")</f>
        <v>ago</v>
      </c>
      <c r="O757">
        <f>_xlfn.XLOOKUP(relatorio[[#This Row],[Número]],relatorio_Entrada_NF!A:A,relatorio_Entrada_NF!A:A,"Pendente")</f>
        <v>342620</v>
      </c>
      <c r="P757" t="str">
        <f>_xlfn.XLOOKUP(relatorio[[#This Row],[Nome PJ Emitente]],Material!A:A,Material!B:B,"Medicamento")</f>
        <v>Medicamento</v>
      </c>
      <c r="Q757">
        <f ca="1">IF(relatorio[[#This Row],[Natureza]]="Medicamento",_xlfn.XLOOKUP(relatorio[[#This Row],[EAN]],CadastroProd!U:U,CadastroProd!A:A," "),_xlfn.XLOOKUP(relatorio[[#This Row],['[Item'] Código]],CadastroProd!X:X,CadastroProd!A:A," "))</f>
        <v>2593</v>
      </c>
      <c r="R757" t="str">
        <f>IF(O757="Pendente",_xlfn.XLOOKUP(relatorio[[#This Row],[Número]],Relatório_CTE!A:A,Relatório_CTE!B:B,"Sem CTE")," ")</f>
        <v xml:space="preserve"> </v>
      </c>
      <c r="S757" s="1" t="str">
        <f>IF(relatorio[[#This Row],[NFs Entrada - Winthor]]="Pendente",_xlfn.XLOOKUP(relatorio[[#This Row],[Número]],Relatório_CTE!A:A,Relatório_CTE!H:H,"Sem CTE")," ")</f>
        <v xml:space="preserve"> </v>
      </c>
      <c r="T75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5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58" spans="1:21" x14ac:dyDescent="0.25">
      <c r="A758" t="s">
        <v>11</v>
      </c>
      <c r="B758" t="s">
        <v>46</v>
      </c>
      <c r="C758" t="s">
        <v>47</v>
      </c>
      <c r="D758">
        <v>342621</v>
      </c>
      <c r="E758" s="1">
        <v>45897</v>
      </c>
      <c r="F758">
        <v>75556.399999999994</v>
      </c>
      <c r="G758" s="4" t="s">
        <v>495</v>
      </c>
      <c r="H758" t="s">
        <v>496</v>
      </c>
      <c r="I758" t="s">
        <v>497</v>
      </c>
      <c r="J758" s="1">
        <v>46464</v>
      </c>
      <c r="K758">
        <v>40</v>
      </c>
      <c r="L758" t="str">
        <f>_xlfn.XLOOKUP(relatorio[[#This Row],[Nome PJ Emitente]],De_Para!A:A,De_Para!C:C)</f>
        <v>Libbs</v>
      </c>
      <c r="M758" s="5" cm="1">
        <f t="array" aca="1" ref="M758" ca="1">IF(LEFT(G758&amp;"",1)="0",
IFERROR(
VALUE(MID(G758&amp;"",_xlfn.AGGREGATE(15,6,ROW(INDIRECT("1:"&amp;LEN(G758&amp;"")))/(MID(G758&amp;"",ROW(INDIRECT("1:"&amp;LEN(G758&amp;""))),1)&lt;&gt;"0"),1),999)),
MID(G758&amp;"",_xlfn.AGGREGATE(15,6,ROW(INDIRECT("1:"&amp;LEN(G758&amp;"")))/(MID(G758&amp;"",ROW(INDIRECT("1:"&amp;LEN(G758&amp;""))),1)&lt;&gt;"0"),1),999)
),
IFERROR(VALUE(G758),G758))</f>
        <v>7896094203037</v>
      </c>
      <c r="N758" t="str">
        <f>TEXT(relatorio[[#This Row],[Data Emissão]],"mmm")</f>
        <v>ago</v>
      </c>
      <c r="O758">
        <f>_xlfn.XLOOKUP(relatorio[[#This Row],[Número]],relatorio_Entrada_NF!A:A,relatorio_Entrada_NF!A:A,"Pendente")</f>
        <v>342621</v>
      </c>
      <c r="P758" t="str">
        <f>_xlfn.XLOOKUP(relatorio[[#This Row],[Nome PJ Emitente]],Material!A:A,Material!B:B,"Medicamento")</f>
        <v>Medicamento</v>
      </c>
      <c r="Q758">
        <f ca="1">IF(relatorio[[#This Row],[Natureza]]="Medicamento",_xlfn.XLOOKUP(relatorio[[#This Row],[EAN]],CadastroProd!U:U,CadastroProd!A:A," "),_xlfn.XLOOKUP(relatorio[[#This Row],['[Item'] Código]],CadastroProd!X:X,CadastroProd!A:A," "))</f>
        <v>2573</v>
      </c>
      <c r="R758" t="str">
        <f>IF(O758="Pendente",_xlfn.XLOOKUP(relatorio[[#This Row],[Número]],Relatório_CTE!A:A,Relatório_CTE!B:B,"Sem CTE")," ")</f>
        <v xml:space="preserve"> </v>
      </c>
      <c r="S758" s="1" t="str">
        <f>IF(relatorio[[#This Row],[NFs Entrada - Winthor]]="Pendente",_xlfn.XLOOKUP(relatorio[[#This Row],[Número]],Relatório_CTE!A:A,Relatório_CTE!H:H,"Sem CTE")," ")</f>
        <v xml:space="preserve"> </v>
      </c>
      <c r="T75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5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59" spans="1:21" x14ac:dyDescent="0.25">
      <c r="A759" t="s">
        <v>11</v>
      </c>
      <c r="B759" t="s">
        <v>46</v>
      </c>
      <c r="C759" t="s">
        <v>47</v>
      </c>
      <c r="D759">
        <v>342621</v>
      </c>
      <c r="E759" s="1">
        <v>45897</v>
      </c>
      <c r="F759">
        <v>75556.399999999994</v>
      </c>
      <c r="G759" s="4" t="s">
        <v>840</v>
      </c>
      <c r="H759" t="s">
        <v>841</v>
      </c>
      <c r="I759" t="s">
        <v>842</v>
      </c>
      <c r="J759" s="1">
        <v>46464</v>
      </c>
      <c r="K759">
        <v>60</v>
      </c>
      <c r="L759" t="str">
        <f>_xlfn.XLOOKUP(relatorio[[#This Row],[Nome PJ Emitente]],De_Para!A:A,De_Para!C:C)</f>
        <v>Libbs</v>
      </c>
      <c r="M759" s="5" cm="1">
        <f t="array" aca="1" ref="M759" ca="1">IF(LEFT(G759&amp;"",1)="0",
IFERROR(
VALUE(MID(G759&amp;"",_xlfn.AGGREGATE(15,6,ROW(INDIRECT("1:"&amp;LEN(G759&amp;"")))/(MID(G759&amp;"",ROW(INDIRECT("1:"&amp;LEN(G759&amp;""))),1)&lt;&gt;"0"),1),999)),
MID(G759&amp;"",_xlfn.AGGREGATE(15,6,ROW(INDIRECT("1:"&amp;LEN(G759&amp;"")))/(MID(G759&amp;"",ROW(INDIRECT("1:"&amp;LEN(G759&amp;""))),1)&lt;&gt;"0"),1),999)
),
IFERROR(VALUE(G759),G759))</f>
        <v>7896094207080</v>
      </c>
      <c r="N759" t="str">
        <f>TEXT(relatorio[[#This Row],[Data Emissão]],"mmm")</f>
        <v>ago</v>
      </c>
      <c r="O759">
        <f>_xlfn.XLOOKUP(relatorio[[#This Row],[Número]],relatorio_Entrada_NF!A:A,relatorio_Entrada_NF!A:A,"Pendente")</f>
        <v>342621</v>
      </c>
      <c r="P759" t="str">
        <f>_xlfn.XLOOKUP(relatorio[[#This Row],[Nome PJ Emitente]],Material!A:A,Material!B:B,"Medicamento")</f>
        <v>Medicamento</v>
      </c>
      <c r="Q759">
        <f ca="1">IF(relatorio[[#This Row],[Natureza]]="Medicamento",_xlfn.XLOOKUP(relatorio[[#This Row],[EAN]],CadastroProd!U:U,CadastroProd!A:A," "),_xlfn.XLOOKUP(relatorio[[#This Row],['[Item'] Código]],CadastroProd!X:X,CadastroProd!A:A," "))</f>
        <v>2581</v>
      </c>
      <c r="R759" t="str">
        <f>IF(O759="Pendente",_xlfn.XLOOKUP(relatorio[[#This Row],[Número]],Relatório_CTE!A:A,Relatório_CTE!B:B,"Sem CTE")," ")</f>
        <v xml:space="preserve"> </v>
      </c>
      <c r="S759" s="1" t="str">
        <f>IF(relatorio[[#This Row],[NFs Entrada - Winthor]]="Pendente",_xlfn.XLOOKUP(relatorio[[#This Row],[Número]],Relatório_CTE!A:A,Relatório_CTE!H:H,"Sem CTE")," ")</f>
        <v xml:space="preserve"> </v>
      </c>
      <c r="T75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5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60" spans="1:21" x14ac:dyDescent="0.25">
      <c r="A760" t="s">
        <v>11</v>
      </c>
      <c r="B760" t="s">
        <v>46</v>
      </c>
      <c r="C760" t="s">
        <v>47</v>
      </c>
      <c r="D760">
        <v>342621</v>
      </c>
      <c r="E760" s="1">
        <v>45897</v>
      </c>
      <c r="F760">
        <v>75556.399999999994</v>
      </c>
      <c r="G760" s="4" t="s">
        <v>843</v>
      </c>
      <c r="H760" t="s">
        <v>844</v>
      </c>
      <c r="I760" t="s">
        <v>845</v>
      </c>
      <c r="J760" s="1">
        <v>46369</v>
      </c>
      <c r="K760">
        <v>300</v>
      </c>
      <c r="L760" t="str">
        <f>_xlfn.XLOOKUP(relatorio[[#This Row],[Nome PJ Emitente]],De_Para!A:A,De_Para!C:C)</f>
        <v>Libbs</v>
      </c>
      <c r="M760" s="5" cm="1">
        <f t="array" aca="1" ref="M760" ca="1">IF(LEFT(G760&amp;"",1)="0",
IFERROR(
VALUE(MID(G760&amp;"",_xlfn.AGGREGATE(15,6,ROW(INDIRECT("1:"&amp;LEN(G760&amp;"")))/(MID(G760&amp;"",ROW(INDIRECT("1:"&amp;LEN(G760&amp;""))),1)&lt;&gt;"0"),1),999)),
MID(G760&amp;"",_xlfn.AGGREGATE(15,6,ROW(INDIRECT("1:"&amp;LEN(G760&amp;"")))/(MID(G760&amp;"",ROW(INDIRECT("1:"&amp;LEN(G760&amp;""))),1)&lt;&gt;"0"),1),999)
),
IFERROR(VALUE(G760),G760))</f>
        <v>7896094207103</v>
      </c>
      <c r="N760" t="str">
        <f>TEXT(relatorio[[#This Row],[Data Emissão]],"mmm")</f>
        <v>ago</v>
      </c>
      <c r="O760">
        <f>_xlfn.XLOOKUP(relatorio[[#This Row],[Número]],relatorio_Entrada_NF!A:A,relatorio_Entrada_NF!A:A,"Pendente")</f>
        <v>342621</v>
      </c>
      <c r="P760" t="str">
        <f>_xlfn.XLOOKUP(relatorio[[#This Row],[Nome PJ Emitente]],Material!A:A,Material!B:B,"Medicamento")</f>
        <v>Medicamento</v>
      </c>
      <c r="Q760">
        <f ca="1">IF(relatorio[[#This Row],[Natureza]]="Medicamento",_xlfn.XLOOKUP(relatorio[[#This Row],[EAN]],CadastroProd!U:U,CadastroProd!A:A," "),_xlfn.XLOOKUP(relatorio[[#This Row],['[Item'] Código]],CadastroProd!X:X,CadastroProd!A:A," "))</f>
        <v>2579</v>
      </c>
      <c r="R760" t="str">
        <f>IF(O760="Pendente",_xlfn.XLOOKUP(relatorio[[#This Row],[Número]],Relatório_CTE!A:A,Relatório_CTE!B:B,"Sem CTE")," ")</f>
        <v xml:space="preserve"> </v>
      </c>
      <c r="S760" s="1" t="str">
        <f>IF(relatorio[[#This Row],[NFs Entrada - Winthor]]="Pendente",_xlfn.XLOOKUP(relatorio[[#This Row],[Número]],Relatório_CTE!A:A,Relatório_CTE!H:H,"Sem CTE")," ")</f>
        <v xml:space="preserve"> </v>
      </c>
      <c r="T76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6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61" spans="1:21" x14ac:dyDescent="0.25">
      <c r="A761" t="s">
        <v>11</v>
      </c>
      <c r="B761" t="s">
        <v>46</v>
      </c>
      <c r="C761" t="s">
        <v>47</v>
      </c>
      <c r="D761">
        <v>342621</v>
      </c>
      <c r="E761" s="1">
        <v>45897</v>
      </c>
      <c r="F761">
        <v>75556.399999999994</v>
      </c>
      <c r="G761" s="4" t="s">
        <v>547</v>
      </c>
      <c r="H761" t="s">
        <v>548</v>
      </c>
      <c r="I761" t="s">
        <v>549</v>
      </c>
      <c r="J761" s="1">
        <v>46464</v>
      </c>
      <c r="K761">
        <v>400</v>
      </c>
      <c r="L761" t="str">
        <f>_xlfn.XLOOKUP(relatorio[[#This Row],[Nome PJ Emitente]],De_Para!A:A,De_Para!C:C)</f>
        <v>Libbs</v>
      </c>
      <c r="M761" s="5" cm="1">
        <f t="array" aca="1" ref="M761" ca="1">IF(LEFT(G761&amp;"",1)="0",
IFERROR(
VALUE(MID(G761&amp;"",_xlfn.AGGREGATE(15,6,ROW(INDIRECT("1:"&amp;LEN(G761&amp;"")))/(MID(G761&amp;"",ROW(INDIRECT("1:"&amp;LEN(G761&amp;""))),1)&lt;&gt;"0"),1),999)),
MID(G761&amp;"",_xlfn.AGGREGATE(15,6,ROW(INDIRECT("1:"&amp;LEN(G761&amp;"")))/(MID(G761&amp;"",ROW(INDIRECT("1:"&amp;LEN(G761&amp;""))),1)&lt;&gt;"0"),1),999)
),
IFERROR(VALUE(G761),G761))</f>
        <v>7896094207097</v>
      </c>
      <c r="N761" t="str">
        <f>TEXT(relatorio[[#This Row],[Data Emissão]],"mmm")</f>
        <v>ago</v>
      </c>
      <c r="O761">
        <f>_xlfn.XLOOKUP(relatorio[[#This Row],[Número]],relatorio_Entrada_NF!A:A,relatorio_Entrada_NF!A:A,"Pendente")</f>
        <v>342621</v>
      </c>
      <c r="P761" t="str">
        <f>_xlfn.XLOOKUP(relatorio[[#This Row],[Nome PJ Emitente]],Material!A:A,Material!B:B,"Medicamento")</f>
        <v>Medicamento</v>
      </c>
      <c r="Q761">
        <f ca="1">IF(relatorio[[#This Row],[Natureza]]="Medicamento",_xlfn.XLOOKUP(relatorio[[#This Row],[EAN]],CadastroProd!U:U,CadastroProd!A:A," "),_xlfn.XLOOKUP(relatorio[[#This Row],['[Item'] Código]],CadastroProd!X:X,CadastroProd!A:A," "))</f>
        <v>2534</v>
      </c>
      <c r="R761" t="str">
        <f>IF(O761="Pendente",_xlfn.XLOOKUP(relatorio[[#This Row],[Número]],Relatório_CTE!A:A,Relatório_CTE!B:B,"Sem CTE")," ")</f>
        <v xml:space="preserve"> </v>
      </c>
      <c r="S761" s="1" t="str">
        <f>IF(relatorio[[#This Row],[NFs Entrada - Winthor]]="Pendente",_xlfn.XLOOKUP(relatorio[[#This Row],[Número]],Relatório_CTE!A:A,Relatório_CTE!H:H,"Sem CTE")," ")</f>
        <v xml:space="preserve"> </v>
      </c>
      <c r="T76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6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62" spans="1:21" x14ac:dyDescent="0.25">
      <c r="A762" t="s">
        <v>11</v>
      </c>
      <c r="B762" t="s">
        <v>46</v>
      </c>
      <c r="C762" t="s">
        <v>47</v>
      </c>
      <c r="D762">
        <v>342644</v>
      </c>
      <c r="E762" s="1">
        <v>45897</v>
      </c>
      <c r="F762">
        <v>75908.399999999994</v>
      </c>
      <c r="G762" s="4" t="s">
        <v>550</v>
      </c>
      <c r="H762" t="s">
        <v>551</v>
      </c>
      <c r="I762" t="s">
        <v>552</v>
      </c>
      <c r="J762" s="1">
        <v>46880</v>
      </c>
      <c r="K762">
        <v>30</v>
      </c>
      <c r="L762" t="str">
        <f>_xlfn.XLOOKUP(relatorio[[#This Row],[Nome PJ Emitente]],De_Para!A:A,De_Para!C:C)</f>
        <v>Libbs</v>
      </c>
      <c r="M762" s="5" cm="1">
        <f t="array" aca="1" ref="M762" ca="1">IF(LEFT(G762&amp;"",1)="0",
IFERROR(
VALUE(MID(G762&amp;"",_xlfn.AGGREGATE(15,6,ROW(INDIRECT("1:"&amp;LEN(G762&amp;"")))/(MID(G762&amp;"",ROW(INDIRECT("1:"&amp;LEN(G762&amp;""))),1)&lt;&gt;"0"),1),999)),
MID(G762&amp;"",_xlfn.AGGREGATE(15,6,ROW(INDIRECT("1:"&amp;LEN(G762&amp;"")))/(MID(G762&amp;"",ROW(INDIRECT("1:"&amp;LEN(G762&amp;""))),1)&lt;&gt;"0"),1),999)
),
IFERROR(VALUE(G762),G762))</f>
        <v>7896094210219</v>
      </c>
      <c r="N762" t="str">
        <f>TEXT(relatorio[[#This Row],[Data Emissão]],"mmm")</f>
        <v>ago</v>
      </c>
      <c r="O762">
        <f>_xlfn.XLOOKUP(relatorio[[#This Row],[Número]],relatorio_Entrada_NF!A:A,relatorio_Entrada_NF!A:A,"Pendente")</f>
        <v>342644</v>
      </c>
      <c r="P762" t="str">
        <f>_xlfn.XLOOKUP(relatorio[[#This Row],[Nome PJ Emitente]],Material!A:A,Material!B:B,"Medicamento")</f>
        <v>Medicamento</v>
      </c>
      <c r="Q762">
        <f ca="1">IF(relatorio[[#This Row],[Natureza]]="Medicamento",_xlfn.XLOOKUP(relatorio[[#This Row],[EAN]],CadastroProd!U:U,CadastroProd!A:A," "),_xlfn.XLOOKUP(relatorio[[#This Row],['[Item'] Código]],CadastroProd!X:X,CadastroProd!A:A," "))</f>
        <v>2589</v>
      </c>
      <c r="R762" t="str">
        <f>IF(O762="Pendente",_xlfn.XLOOKUP(relatorio[[#This Row],[Número]],Relatório_CTE!A:A,Relatório_CTE!B:B,"Sem CTE")," ")</f>
        <v xml:space="preserve"> </v>
      </c>
      <c r="S762" s="1" t="str">
        <f>IF(relatorio[[#This Row],[NFs Entrada - Winthor]]="Pendente",_xlfn.XLOOKUP(relatorio[[#This Row],[Número]],Relatório_CTE!A:A,Relatório_CTE!H:H,"Sem CTE")," ")</f>
        <v xml:space="preserve"> </v>
      </c>
      <c r="T76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6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63" spans="1:21" x14ac:dyDescent="0.25">
      <c r="A763" t="s">
        <v>11</v>
      </c>
      <c r="B763" t="s">
        <v>46</v>
      </c>
      <c r="C763" t="s">
        <v>47</v>
      </c>
      <c r="D763">
        <v>342655</v>
      </c>
      <c r="E763" s="1">
        <v>45897</v>
      </c>
      <c r="F763">
        <v>446999.5</v>
      </c>
      <c r="G763" s="4" t="s">
        <v>615</v>
      </c>
      <c r="H763" t="s">
        <v>846</v>
      </c>
      <c r="I763" t="s">
        <v>847</v>
      </c>
      <c r="J763" s="1">
        <v>46419</v>
      </c>
      <c r="K763">
        <v>40</v>
      </c>
      <c r="L763" t="str">
        <f>_xlfn.XLOOKUP(relatorio[[#This Row],[Nome PJ Emitente]],De_Para!A:A,De_Para!C:C)</f>
        <v>Libbs</v>
      </c>
      <c r="M763" s="5" cm="1">
        <f t="array" aca="1" ref="M763" ca="1">IF(LEFT(G763&amp;"",1)="0",
IFERROR(
VALUE(MID(G763&amp;"",_xlfn.AGGREGATE(15,6,ROW(INDIRECT("1:"&amp;LEN(G763&amp;"")))/(MID(G763&amp;"",ROW(INDIRECT("1:"&amp;LEN(G763&amp;""))),1)&lt;&gt;"0"),1),999)),
MID(G763&amp;"",_xlfn.AGGREGATE(15,6,ROW(INDIRECT("1:"&amp;LEN(G763&amp;"")))/(MID(G763&amp;"",ROW(INDIRECT("1:"&amp;LEN(G763&amp;""))),1)&lt;&gt;"0"),1),999)
),
IFERROR(VALUE(G763),G763))</f>
        <v>7896094208100</v>
      </c>
      <c r="N763" t="str">
        <f>TEXT(relatorio[[#This Row],[Data Emissão]],"mmm")</f>
        <v>ago</v>
      </c>
      <c r="O763">
        <f>_xlfn.XLOOKUP(relatorio[[#This Row],[Número]],relatorio_Entrada_NF!A:A,relatorio_Entrada_NF!A:A,"Pendente")</f>
        <v>342655</v>
      </c>
      <c r="P763" t="str">
        <f>_xlfn.XLOOKUP(relatorio[[#This Row],[Nome PJ Emitente]],Material!A:A,Material!B:B,"Medicamento")</f>
        <v>Medicamento</v>
      </c>
      <c r="Q763">
        <f ca="1">IF(relatorio[[#This Row],[Natureza]]="Medicamento",_xlfn.XLOOKUP(relatorio[[#This Row],[EAN]],CadastroProd!U:U,CadastroProd!A:A," "),_xlfn.XLOOKUP(relatorio[[#This Row],['[Item'] Código]],CadastroProd!X:X,CadastroProd!A:A," "))</f>
        <v>2538</v>
      </c>
      <c r="R763" t="str">
        <f>IF(O763="Pendente",_xlfn.XLOOKUP(relatorio[[#This Row],[Número]],Relatório_CTE!A:A,Relatório_CTE!B:B,"Sem CTE")," ")</f>
        <v xml:space="preserve"> </v>
      </c>
      <c r="S763" s="1" t="str">
        <f>IF(relatorio[[#This Row],[NFs Entrada - Winthor]]="Pendente",_xlfn.XLOOKUP(relatorio[[#This Row],[Número]],Relatório_CTE!A:A,Relatório_CTE!H:H,"Sem CTE")," ")</f>
        <v xml:space="preserve"> </v>
      </c>
      <c r="T76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6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64" spans="1:21" x14ac:dyDescent="0.25">
      <c r="A764" t="s">
        <v>11</v>
      </c>
      <c r="B764" t="s">
        <v>46</v>
      </c>
      <c r="C764" t="s">
        <v>47</v>
      </c>
      <c r="D764">
        <v>342655</v>
      </c>
      <c r="E764" s="1">
        <v>45897</v>
      </c>
      <c r="F764">
        <v>446999.5</v>
      </c>
      <c r="G764" s="4" t="s">
        <v>848</v>
      </c>
      <c r="H764" t="s">
        <v>849</v>
      </c>
      <c r="I764" t="s">
        <v>850</v>
      </c>
      <c r="J764" s="1">
        <v>46564</v>
      </c>
      <c r="K764">
        <v>50</v>
      </c>
      <c r="L764" t="str">
        <f>_xlfn.XLOOKUP(relatorio[[#This Row],[Nome PJ Emitente]],De_Para!A:A,De_Para!C:C)</f>
        <v>Libbs</v>
      </c>
      <c r="M764" s="5" cm="1">
        <f t="array" aca="1" ref="M764" ca="1">IF(LEFT(G764&amp;"",1)="0",
IFERROR(
VALUE(MID(G764&amp;"",_xlfn.AGGREGATE(15,6,ROW(INDIRECT("1:"&amp;LEN(G764&amp;"")))/(MID(G764&amp;"",ROW(INDIRECT("1:"&amp;LEN(G764&amp;""))),1)&lt;&gt;"0"),1),999)),
MID(G764&amp;"",_xlfn.AGGREGATE(15,6,ROW(INDIRECT("1:"&amp;LEN(G764&amp;"")))/(MID(G764&amp;"",ROW(INDIRECT("1:"&amp;LEN(G764&amp;""))),1)&lt;&gt;"0"),1),999)
),
IFERROR(VALUE(G764),G764))</f>
        <v>7896094209671</v>
      </c>
      <c r="N764" t="str">
        <f>TEXT(relatorio[[#This Row],[Data Emissão]],"mmm")</f>
        <v>ago</v>
      </c>
      <c r="O764">
        <f>_xlfn.XLOOKUP(relatorio[[#This Row],[Número]],relatorio_Entrada_NF!A:A,relatorio_Entrada_NF!A:A,"Pendente")</f>
        <v>342655</v>
      </c>
      <c r="P764" t="str">
        <f>_xlfn.XLOOKUP(relatorio[[#This Row],[Nome PJ Emitente]],Material!A:A,Material!B:B,"Medicamento")</f>
        <v>Medicamento</v>
      </c>
      <c r="Q764">
        <f ca="1">IF(relatorio[[#This Row],[Natureza]]="Medicamento",_xlfn.XLOOKUP(relatorio[[#This Row],[EAN]],CadastroProd!U:U,CadastroProd!A:A," "),_xlfn.XLOOKUP(relatorio[[#This Row],['[Item'] Código]],CadastroProd!X:X,CadastroProd!A:A," "))</f>
        <v>2571</v>
      </c>
      <c r="R764" t="str">
        <f>IF(O764="Pendente",_xlfn.XLOOKUP(relatorio[[#This Row],[Número]],Relatório_CTE!A:A,Relatório_CTE!B:B,"Sem CTE")," ")</f>
        <v xml:space="preserve"> </v>
      </c>
      <c r="S764" s="1" t="str">
        <f>IF(relatorio[[#This Row],[NFs Entrada - Winthor]]="Pendente",_xlfn.XLOOKUP(relatorio[[#This Row],[Número]],Relatório_CTE!A:A,Relatório_CTE!H:H,"Sem CTE")," ")</f>
        <v xml:space="preserve"> </v>
      </c>
      <c r="T76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6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65" spans="1:21" x14ac:dyDescent="0.25">
      <c r="A765" t="s">
        <v>11</v>
      </c>
      <c r="B765" t="s">
        <v>46</v>
      </c>
      <c r="C765" t="s">
        <v>47</v>
      </c>
      <c r="D765">
        <v>342655</v>
      </c>
      <c r="E765" s="1">
        <v>45897</v>
      </c>
      <c r="F765">
        <v>446999.5</v>
      </c>
      <c r="G765" s="4" t="s">
        <v>535</v>
      </c>
      <c r="H765" t="s">
        <v>536</v>
      </c>
      <c r="I765" t="s">
        <v>537</v>
      </c>
      <c r="J765" s="1">
        <v>46500</v>
      </c>
      <c r="K765">
        <v>150</v>
      </c>
      <c r="L765" t="str">
        <f>_xlfn.XLOOKUP(relatorio[[#This Row],[Nome PJ Emitente]],De_Para!A:A,De_Para!C:C)</f>
        <v>Libbs</v>
      </c>
      <c r="M765" s="5" cm="1">
        <f t="array" aca="1" ref="M765" ca="1">IF(LEFT(G765&amp;"",1)="0",
IFERROR(
VALUE(MID(G765&amp;"",_xlfn.AGGREGATE(15,6,ROW(INDIRECT("1:"&amp;LEN(G765&amp;"")))/(MID(G765&amp;"",ROW(INDIRECT("1:"&amp;LEN(G765&amp;""))),1)&lt;&gt;"0"),1),999)),
MID(G765&amp;"",_xlfn.AGGREGATE(15,6,ROW(INDIRECT("1:"&amp;LEN(G765&amp;"")))/(MID(G765&amp;"",ROW(INDIRECT("1:"&amp;LEN(G765&amp;""))),1)&lt;&gt;"0"),1),999)
),
IFERROR(VALUE(G765),G765))</f>
        <v>7896094207189</v>
      </c>
      <c r="N765" t="str">
        <f>TEXT(relatorio[[#This Row],[Data Emissão]],"mmm")</f>
        <v>ago</v>
      </c>
      <c r="O765">
        <f>_xlfn.XLOOKUP(relatorio[[#This Row],[Número]],relatorio_Entrada_NF!A:A,relatorio_Entrada_NF!A:A,"Pendente")</f>
        <v>342655</v>
      </c>
      <c r="P765" t="str">
        <f>_xlfn.XLOOKUP(relatorio[[#This Row],[Nome PJ Emitente]],Material!A:A,Material!B:B,"Medicamento")</f>
        <v>Medicamento</v>
      </c>
      <c r="Q765">
        <f ca="1">IF(relatorio[[#This Row],[Natureza]]="Medicamento",_xlfn.XLOOKUP(relatorio[[#This Row],[EAN]],CadastroProd!U:U,CadastroProd!A:A," "),_xlfn.XLOOKUP(relatorio[[#This Row],['[Item'] Código]],CadastroProd!X:X,CadastroProd!A:A," "))</f>
        <v>2592</v>
      </c>
      <c r="R765" t="str">
        <f>IF(O765="Pendente",_xlfn.XLOOKUP(relatorio[[#This Row],[Número]],Relatório_CTE!A:A,Relatório_CTE!B:B,"Sem CTE")," ")</f>
        <v xml:space="preserve"> </v>
      </c>
      <c r="S765" s="1" t="str">
        <f>IF(relatorio[[#This Row],[NFs Entrada - Winthor]]="Pendente",_xlfn.XLOOKUP(relatorio[[#This Row],[Número]],Relatório_CTE!A:A,Relatório_CTE!H:H,"Sem CTE")," ")</f>
        <v xml:space="preserve"> </v>
      </c>
      <c r="T76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6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66" spans="1:21" x14ac:dyDescent="0.25">
      <c r="A766" t="s">
        <v>11</v>
      </c>
      <c r="B766" t="s">
        <v>46</v>
      </c>
      <c r="C766" t="s">
        <v>47</v>
      </c>
      <c r="D766">
        <v>342655</v>
      </c>
      <c r="E766" s="1">
        <v>45897</v>
      </c>
      <c r="F766">
        <v>446999.5</v>
      </c>
      <c r="G766" s="4" t="s">
        <v>538</v>
      </c>
      <c r="H766" t="s">
        <v>539</v>
      </c>
      <c r="I766" t="s">
        <v>540</v>
      </c>
      <c r="J766" s="1">
        <v>46500</v>
      </c>
      <c r="K766">
        <v>200</v>
      </c>
      <c r="L766" t="str">
        <f>_xlfn.XLOOKUP(relatorio[[#This Row],[Nome PJ Emitente]],De_Para!A:A,De_Para!C:C)</f>
        <v>Libbs</v>
      </c>
      <c r="M766" s="5" cm="1">
        <f t="array" aca="1" ref="M766" ca="1">IF(LEFT(G766&amp;"",1)="0",
IFERROR(
VALUE(MID(G766&amp;"",_xlfn.AGGREGATE(15,6,ROW(INDIRECT("1:"&amp;LEN(G766&amp;"")))/(MID(G766&amp;"",ROW(INDIRECT("1:"&amp;LEN(G766&amp;""))),1)&lt;&gt;"0"),1),999)),
MID(G766&amp;"",_xlfn.AGGREGATE(15,6,ROW(INDIRECT("1:"&amp;LEN(G766&amp;"")))/(MID(G766&amp;"",ROW(INDIRECT("1:"&amp;LEN(G766&amp;""))),1)&lt;&gt;"0"),1),999)
),
IFERROR(VALUE(G766),G766))</f>
        <v>7896094207196</v>
      </c>
      <c r="N766" t="str">
        <f>TEXT(relatorio[[#This Row],[Data Emissão]],"mmm")</f>
        <v>ago</v>
      </c>
      <c r="O766">
        <f>_xlfn.XLOOKUP(relatorio[[#This Row],[Número]],relatorio_Entrada_NF!A:A,relatorio_Entrada_NF!A:A,"Pendente")</f>
        <v>342655</v>
      </c>
      <c r="P766" t="str">
        <f>_xlfn.XLOOKUP(relatorio[[#This Row],[Nome PJ Emitente]],Material!A:A,Material!B:B,"Medicamento")</f>
        <v>Medicamento</v>
      </c>
      <c r="Q766">
        <f ca="1">IF(relatorio[[#This Row],[Natureza]]="Medicamento",_xlfn.XLOOKUP(relatorio[[#This Row],[EAN]],CadastroProd!U:U,CadastroProd!A:A," "),_xlfn.XLOOKUP(relatorio[[#This Row],['[Item'] Código]],CadastroProd!X:X,CadastroProd!A:A," "))</f>
        <v>2544</v>
      </c>
      <c r="R766" t="str">
        <f>IF(O766="Pendente",_xlfn.XLOOKUP(relatorio[[#This Row],[Número]],Relatório_CTE!A:A,Relatório_CTE!B:B,"Sem CTE")," ")</f>
        <v xml:space="preserve"> </v>
      </c>
      <c r="S766" s="1" t="str">
        <f>IF(relatorio[[#This Row],[NFs Entrada - Winthor]]="Pendente",_xlfn.XLOOKUP(relatorio[[#This Row],[Número]],Relatório_CTE!A:A,Relatório_CTE!H:H,"Sem CTE")," ")</f>
        <v xml:space="preserve"> </v>
      </c>
      <c r="T76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6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67" spans="1:21" x14ac:dyDescent="0.25">
      <c r="A767" t="s">
        <v>11</v>
      </c>
      <c r="B767" t="s">
        <v>46</v>
      </c>
      <c r="C767" t="s">
        <v>47</v>
      </c>
      <c r="D767">
        <v>342655</v>
      </c>
      <c r="E767" s="1">
        <v>45897</v>
      </c>
      <c r="F767">
        <v>446999.5</v>
      </c>
      <c r="G767" s="4" t="s">
        <v>94</v>
      </c>
      <c r="H767" t="s">
        <v>95</v>
      </c>
      <c r="I767" t="s">
        <v>96</v>
      </c>
      <c r="J767" s="1">
        <v>46843</v>
      </c>
      <c r="K767">
        <v>100</v>
      </c>
      <c r="L767" t="str">
        <f>_xlfn.XLOOKUP(relatorio[[#This Row],[Nome PJ Emitente]],De_Para!A:A,De_Para!C:C)</f>
        <v>Libbs</v>
      </c>
      <c r="M767" s="5" cm="1">
        <f t="array" aca="1" ref="M767" ca="1">IF(LEFT(G767&amp;"",1)="0",
IFERROR(
VALUE(MID(G767&amp;"",_xlfn.AGGREGATE(15,6,ROW(INDIRECT("1:"&amp;LEN(G767&amp;"")))/(MID(G767&amp;"",ROW(INDIRECT("1:"&amp;LEN(G767&amp;""))),1)&lt;&gt;"0"),1),999)),
MID(G767&amp;"",_xlfn.AGGREGATE(15,6,ROW(INDIRECT("1:"&amp;LEN(G767&amp;"")))/(MID(G767&amp;"",ROW(INDIRECT("1:"&amp;LEN(G767&amp;""))),1)&lt;&gt;"0"),1),999)
),
IFERROR(VALUE(G767),G767))</f>
        <v>7896094209756</v>
      </c>
      <c r="N767" t="str">
        <f>TEXT(relatorio[[#This Row],[Data Emissão]],"mmm")</f>
        <v>ago</v>
      </c>
      <c r="O767">
        <f>_xlfn.XLOOKUP(relatorio[[#This Row],[Número]],relatorio_Entrada_NF!A:A,relatorio_Entrada_NF!A:A,"Pendente")</f>
        <v>342655</v>
      </c>
      <c r="P767" t="str">
        <f>_xlfn.XLOOKUP(relatorio[[#This Row],[Nome PJ Emitente]],Material!A:A,Material!B:B,"Medicamento")</f>
        <v>Medicamento</v>
      </c>
      <c r="Q767">
        <f ca="1">IF(relatorio[[#This Row],[Natureza]]="Medicamento",_xlfn.XLOOKUP(relatorio[[#This Row],[EAN]],CadastroProd!U:U,CadastroProd!A:A," "),_xlfn.XLOOKUP(relatorio[[#This Row],['[Item'] Código]],CadastroProd!X:X,CadastroProd!A:A," "))</f>
        <v>2555</v>
      </c>
      <c r="R767" t="str">
        <f>IF(O767="Pendente",_xlfn.XLOOKUP(relatorio[[#This Row],[Número]],Relatório_CTE!A:A,Relatório_CTE!B:B,"Sem CTE")," ")</f>
        <v xml:space="preserve"> </v>
      </c>
      <c r="S767" s="1" t="str">
        <f>IF(relatorio[[#This Row],[NFs Entrada - Winthor]]="Pendente",_xlfn.XLOOKUP(relatorio[[#This Row],[Número]],Relatório_CTE!A:A,Relatório_CTE!H:H,"Sem CTE")," ")</f>
        <v xml:space="preserve"> </v>
      </c>
      <c r="T76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6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68" spans="1:21" x14ac:dyDescent="0.25">
      <c r="A768" t="s">
        <v>11</v>
      </c>
      <c r="B768" t="s">
        <v>46</v>
      </c>
      <c r="C768" t="s">
        <v>47</v>
      </c>
      <c r="D768">
        <v>342656</v>
      </c>
      <c r="E768" s="1">
        <v>45897</v>
      </c>
      <c r="F768">
        <v>360859.2</v>
      </c>
      <c r="G768" s="4" t="s">
        <v>443</v>
      </c>
      <c r="H768" t="s">
        <v>444</v>
      </c>
      <c r="I768" t="s">
        <v>445</v>
      </c>
      <c r="J768" s="1">
        <v>46265</v>
      </c>
      <c r="K768">
        <v>80</v>
      </c>
      <c r="L768" t="str">
        <f>_xlfn.XLOOKUP(relatorio[[#This Row],[Nome PJ Emitente]],De_Para!A:A,De_Para!C:C)</f>
        <v>Libbs</v>
      </c>
      <c r="M768" s="5" cm="1">
        <f t="array" aca="1" ref="M768" ca="1">IF(LEFT(G768&amp;"",1)="0",
IFERROR(
VALUE(MID(G768&amp;"",_xlfn.AGGREGATE(15,6,ROW(INDIRECT("1:"&amp;LEN(G768&amp;"")))/(MID(G768&amp;"",ROW(INDIRECT("1:"&amp;LEN(G768&amp;""))),1)&lt;&gt;"0"),1),999)),
MID(G768&amp;"",_xlfn.AGGREGATE(15,6,ROW(INDIRECT("1:"&amp;LEN(G768&amp;"")))/(MID(G768&amp;"",ROW(INDIRECT("1:"&amp;LEN(G768&amp;""))),1)&lt;&gt;"0"),1),999)
),
IFERROR(VALUE(G768),G768))</f>
        <v>7896094210950</v>
      </c>
      <c r="N768" t="str">
        <f>TEXT(relatorio[[#This Row],[Data Emissão]],"mmm")</f>
        <v>ago</v>
      </c>
      <c r="O768">
        <f>_xlfn.XLOOKUP(relatorio[[#This Row],[Número]],relatorio_Entrada_NF!A:A,relatorio_Entrada_NF!A:A,"Pendente")</f>
        <v>342656</v>
      </c>
      <c r="P768" t="str">
        <f>_xlfn.XLOOKUP(relatorio[[#This Row],[Nome PJ Emitente]],Material!A:A,Material!B:B,"Medicamento")</f>
        <v>Medicamento</v>
      </c>
      <c r="Q768">
        <f ca="1">IF(relatorio[[#This Row],[Natureza]]="Medicamento",_xlfn.XLOOKUP(relatorio[[#This Row],[EAN]],CadastroProd!U:U,CadastroProd!A:A," "),_xlfn.XLOOKUP(relatorio[[#This Row],['[Item'] Código]],CadastroProd!X:X,CadastroProd!A:A," "))</f>
        <v>2906</v>
      </c>
      <c r="R768" t="str">
        <f>IF(O768="Pendente",_xlfn.XLOOKUP(relatorio[[#This Row],[Número]],Relatório_CTE!A:A,Relatório_CTE!B:B,"Sem CTE")," ")</f>
        <v xml:space="preserve"> </v>
      </c>
      <c r="S768" s="1" t="str">
        <f>IF(relatorio[[#This Row],[NFs Entrada - Winthor]]="Pendente",_xlfn.XLOOKUP(relatorio[[#This Row],[Número]],Relatório_CTE!A:A,Relatório_CTE!H:H,"Sem CTE")," ")</f>
        <v xml:space="preserve"> </v>
      </c>
      <c r="T76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6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69" spans="1:21" x14ac:dyDescent="0.25">
      <c r="A769" t="s">
        <v>17</v>
      </c>
      <c r="B769" t="s">
        <v>18</v>
      </c>
      <c r="C769" t="s">
        <v>257</v>
      </c>
      <c r="D769">
        <v>173462</v>
      </c>
      <c r="E769" s="1">
        <v>45896</v>
      </c>
      <c r="F769">
        <v>2160</v>
      </c>
      <c r="G769" s="4" t="s">
        <v>851</v>
      </c>
      <c r="H769" t="s">
        <v>852</v>
      </c>
      <c r="I769" t="s">
        <v>853</v>
      </c>
      <c r="J769" s="1">
        <v>46811</v>
      </c>
      <c r="K769">
        <v>250</v>
      </c>
      <c r="L769" t="str">
        <f>_xlfn.XLOOKUP(relatorio[[#This Row],[Nome PJ Emitente]],De_Para!A:A,De_Para!C:C)</f>
        <v>Natcofarma</v>
      </c>
      <c r="M769" s="5" cm="1">
        <f t="array" aca="1" ref="M769" ca="1">IF(LEFT(G769&amp;"",1)="0",
IFERROR(
VALUE(MID(G769&amp;"",_xlfn.AGGREGATE(15,6,ROW(INDIRECT("1:"&amp;LEN(G769&amp;"")))/(MID(G769&amp;"",ROW(INDIRECT("1:"&amp;LEN(G769&amp;""))),1)&lt;&gt;"0"),1),999)),
MID(G769&amp;"",_xlfn.AGGREGATE(15,6,ROW(INDIRECT("1:"&amp;LEN(G769&amp;"")))/(MID(G769&amp;"",ROW(INDIRECT("1:"&amp;LEN(G769&amp;""))),1)&lt;&gt;"0"),1),999)
),
IFERROR(VALUE(G769),G769))</f>
        <v>7898565160085</v>
      </c>
      <c r="N769" t="str">
        <f>TEXT(relatorio[[#This Row],[Data Emissão]],"mmm")</f>
        <v>ago</v>
      </c>
      <c r="O769">
        <f>_xlfn.XLOOKUP(relatorio[[#This Row],[Número]],relatorio_Entrada_NF!A:A,relatorio_Entrada_NF!A:A,"Pendente")</f>
        <v>173462</v>
      </c>
      <c r="P769" t="str">
        <f>_xlfn.XLOOKUP(relatorio[[#This Row],[Nome PJ Emitente]],Material!A:A,Material!B:B,"Medicamento")</f>
        <v>Medicamento</v>
      </c>
      <c r="Q769">
        <f ca="1">IF(relatorio[[#This Row],[Natureza]]="Medicamento",_xlfn.XLOOKUP(relatorio[[#This Row],[EAN]],CadastroProd!U:U,CadastroProd!A:A," "),_xlfn.XLOOKUP(relatorio[[#This Row],['[Item'] Código]],CadastroProd!X:X,CadastroProd!A:A," "))</f>
        <v>2498</v>
      </c>
      <c r="R769" t="str">
        <f>IF(O769="Pendente",_xlfn.XLOOKUP(relatorio[[#This Row],[Número]],Relatório_CTE!A:A,Relatório_CTE!B:B,"Sem CTE")," ")</f>
        <v xml:space="preserve"> </v>
      </c>
      <c r="S769" s="1" t="str">
        <f>IF(relatorio[[#This Row],[NFs Entrada - Winthor]]="Pendente",_xlfn.XLOOKUP(relatorio[[#This Row],[Número]],Relatório_CTE!A:A,Relatório_CTE!H:H,"Sem CTE")," ")</f>
        <v xml:space="preserve"> </v>
      </c>
      <c r="T76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6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70" spans="1:21" x14ac:dyDescent="0.25">
      <c r="A770" t="s">
        <v>11</v>
      </c>
      <c r="B770" t="s">
        <v>18</v>
      </c>
      <c r="C770" t="s">
        <v>62</v>
      </c>
      <c r="D770">
        <v>8113</v>
      </c>
      <c r="E770" s="1">
        <v>45896</v>
      </c>
      <c r="F770">
        <v>59174.400000000001</v>
      </c>
      <c r="G770" s="4" t="s">
        <v>171</v>
      </c>
      <c r="H770" t="s">
        <v>172</v>
      </c>
      <c r="I770" t="s">
        <v>749</v>
      </c>
      <c r="J770" s="1">
        <v>47057</v>
      </c>
      <c r="K770">
        <v>24</v>
      </c>
      <c r="L770" t="str">
        <f>_xlfn.XLOOKUP(relatorio[[#This Row],[Nome PJ Emitente]],De_Para!A:A,De_Para!C:C)</f>
        <v>Celltrion</v>
      </c>
      <c r="M770" s="5" cm="1">
        <f t="array" aca="1" ref="M770" ca="1">IF(LEFT(G770&amp;"",1)="0",
IFERROR(
VALUE(MID(G770&amp;"",_xlfn.AGGREGATE(15,6,ROW(INDIRECT("1:"&amp;LEN(G770&amp;"")))/(MID(G770&amp;"",ROW(INDIRECT("1:"&amp;LEN(G770&amp;""))),1)&lt;&gt;"0"),1),999)),
MID(G770&amp;"",_xlfn.AGGREGATE(15,6,ROW(INDIRECT("1:"&amp;LEN(G770&amp;"")))/(MID(G770&amp;"",ROW(INDIRECT("1:"&amp;LEN(G770&amp;""))),1)&lt;&gt;"0"),1),999)
),
IFERROR(VALUE(G770),G770))</f>
        <v>7898576550080</v>
      </c>
      <c r="N770" t="str">
        <f>TEXT(relatorio[[#This Row],[Data Emissão]],"mmm")</f>
        <v>ago</v>
      </c>
      <c r="O770">
        <f>_xlfn.XLOOKUP(relatorio[[#This Row],[Número]],relatorio_Entrada_NF!A:A,relatorio_Entrada_NF!A:A,"Pendente")</f>
        <v>8113</v>
      </c>
      <c r="P770" t="str">
        <f>_xlfn.XLOOKUP(relatorio[[#This Row],[Nome PJ Emitente]],Material!A:A,Material!B:B,"Medicamento")</f>
        <v>Medicamento</v>
      </c>
      <c r="Q770">
        <f ca="1">IF(relatorio[[#This Row],[Natureza]]="Medicamento",_xlfn.XLOOKUP(relatorio[[#This Row],[EAN]],CadastroProd!U:U,CadastroProd!A:A," "),_xlfn.XLOOKUP(relatorio[[#This Row],['[Item'] Código]],CadastroProd!X:X,CadastroProd!A:A," "))</f>
        <v>1579</v>
      </c>
      <c r="R770" t="str">
        <f>IF(O770="Pendente",_xlfn.XLOOKUP(relatorio[[#This Row],[Número]],Relatório_CTE!A:A,Relatório_CTE!B:B,"Sem CTE")," ")</f>
        <v xml:space="preserve"> </v>
      </c>
      <c r="S770" s="1" t="str">
        <f>IF(relatorio[[#This Row],[NFs Entrada - Winthor]]="Pendente",_xlfn.XLOOKUP(relatorio[[#This Row],[Número]],Relatório_CTE!A:A,Relatório_CTE!H:H,"Sem CTE")," ")</f>
        <v xml:space="preserve"> </v>
      </c>
      <c r="T77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7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71" spans="1:21" x14ac:dyDescent="0.25">
      <c r="A771" t="s">
        <v>11</v>
      </c>
      <c r="B771" t="s">
        <v>18</v>
      </c>
      <c r="C771" t="s">
        <v>62</v>
      </c>
      <c r="D771">
        <v>8113</v>
      </c>
      <c r="E771" s="1">
        <v>45896</v>
      </c>
      <c r="F771">
        <v>59174.400000000001</v>
      </c>
      <c r="G771" s="4" t="s">
        <v>174</v>
      </c>
      <c r="H771" t="s">
        <v>175</v>
      </c>
      <c r="I771" t="s">
        <v>176</v>
      </c>
      <c r="J771" s="1">
        <v>47149</v>
      </c>
      <c r="K771">
        <v>48</v>
      </c>
      <c r="L771" t="str">
        <f>_xlfn.XLOOKUP(relatorio[[#This Row],[Nome PJ Emitente]],De_Para!A:A,De_Para!C:C)</f>
        <v>Celltrion</v>
      </c>
      <c r="M771" s="5" cm="1">
        <f t="array" aca="1" ref="M771" ca="1">IF(LEFT(G771&amp;"",1)="0",
IFERROR(
VALUE(MID(G771&amp;"",_xlfn.AGGREGATE(15,6,ROW(INDIRECT("1:"&amp;LEN(G771&amp;"")))/(MID(G771&amp;"",ROW(INDIRECT("1:"&amp;LEN(G771&amp;""))),1)&lt;&gt;"0"),1),999)),
MID(G771&amp;"",_xlfn.AGGREGATE(15,6,ROW(INDIRECT("1:"&amp;LEN(G771&amp;"")))/(MID(G771&amp;"",ROW(INDIRECT("1:"&amp;LEN(G771&amp;""))),1)&lt;&gt;"0"),1),999)
),
IFERROR(VALUE(G771),G771))</f>
        <v>7898576550103</v>
      </c>
      <c r="N771" t="str">
        <f>TEXT(relatorio[[#This Row],[Data Emissão]],"mmm")</f>
        <v>ago</v>
      </c>
      <c r="O771">
        <f>_xlfn.XLOOKUP(relatorio[[#This Row],[Número]],relatorio_Entrada_NF!A:A,relatorio_Entrada_NF!A:A,"Pendente")</f>
        <v>8113</v>
      </c>
      <c r="P771" t="str">
        <f>_xlfn.XLOOKUP(relatorio[[#This Row],[Nome PJ Emitente]],Material!A:A,Material!B:B,"Medicamento")</f>
        <v>Medicamento</v>
      </c>
      <c r="Q771">
        <f ca="1">IF(relatorio[[#This Row],[Natureza]]="Medicamento",_xlfn.XLOOKUP(relatorio[[#This Row],[EAN]],CadastroProd!U:U,CadastroProd!A:A," "),_xlfn.XLOOKUP(relatorio[[#This Row],['[Item'] Código]],CadastroProd!X:X,CadastroProd!A:A," "))</f>
        <v>1580</v>
      </c>
      <c r="R771" t="str">
        <f>IF(O771="Pendente",_xlfn.XLOOKUP(relatorio[[#This Row],[Número]],Relatório_CTE!A:A,Relatório_CTE!B:B,"Sem CTE")," ")</f>
        <v xml:space="preserve"> </v>
      </c>
      <c r="S771" s="1" t="str">
        <f>IF(relatorio[[#This Row],[NFs Entrada - Winthor]]="Pendente",_xlfn.XLOOKUP(relatorio[[#This Row],[Número]],Relatório_CTE!A:A,Relatório_CTE!H:H,"Sem CTE")," ")</f>
        <v xml:space="preserve"> </v>
      </c>
      <c r="T77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7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72" spans="1:21" x14ac:dyDescent="0.25">
      <c r="A772" t="s">
        <v>17</v>
      </c>
      <c r="B772" t="s">
        <v>18</v>
      </c>
      <c r="C772" t="s">
        <v>51</v>
      </c>
      <c r="D772">
        <v>493249</v>
      </c>
      <c r="E772" s="1">
        <v>45896</v>
      </c>
      <c r="F772">
        <v>222224.23</v>
      </c>
      <c r="G772" s="4" t="s">
        <v>202</v>
      </c>
      <c r="H772" t="s">
        <v>203</v>
      </c>
      <c r="I772" t="s">
        <v>204</v>
      </c>
      <c r="J772" s="1">
        <v>46402</v>
      </c>
      <c r="K772">
        <v>411</v>
      </c>
      <c r="L772" t="str">
        <f>_xlfn.XLOOKUP(relatorio[[#This Row],[Nome PJ Emitente]],De_Para!A:A,De_Para!C:C)</f>
        <v>Adium</v>
      </c>
      <c r="M772" s="5" cm="1">
        <f t="array" aca="1" ref="M772" ca="1">IF(LEFT(G772&amp;"",1)="0",
IFERROR(
VALUE(MID(G772&amp;"",_xlfn.AGGREGATE(15,6,ROW(INDIRECT("1:"&amp;LEN(G772&amp;"")))/(MID(G772&amp;"",ROW(INDIRECT("1:"&amp;LEN(G772&amp;""))),1)&lt;&gt;"0"),1),999)),
MID(G772&amp;"",_xlfn.AGGREGATE(15,6,ROW(INDIRECT("1:"&amp;LEN(G772&amp;"")))/(MID(G772&amp;"",ROW(INDIRECT("1:"&amp;LEN(G772&amp;""))),1)&lt;&gt;"0"),1),999)
),
IFERROR(VALUE(G772),G772))</f>
        <v>7892953000496</v>
      </c>
      <c r="N772" t="str">
        <f>TEXT(relatorio[[#This Row],[Data Emissão]],"mmm")</f>
        <v>ago</v>
      </c>
      <c r="O772">
        <f>_xlfn.XLOOKUP(relatorio[[#This Row],[Número]],relatorio_Entrada_NF!A:A,relatorio_Entrada_NF!A:A,"Pendente")</f>
        <v>493249</v>
      </c>
      <c r="P772" t="str">
        <f>_xlfn.XLOOKUP(relatorio[[#This Row],[Nome PJ Emitente]],Material!A:A,Material!B:B,"Medicamento")</f>
        <v>Medicamento</v>
      </c>
      <c r="Q772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772" t="str">
        <f>IF(O772="Pendente",_xlfn.XLOOKUP(relatorio[[#This Row],[Número]],Relatório_CTE!A:A,Relatório_CTE!B:B,"Sem CTE")," ")</f>
        <v xml:space="preserve"> </v>
      </c>
      <c r="S772" s="1" t="str">
        <f>IF(relatorio[[#This Row],[NFs Entrada - Winthor]]="Pendente",_xlfn.XLOOKUP(relatorio[[#This Row],[Número]],Relatório_CTE!A:A,Relatório_CTE!H:H,"Sem CTE")," ")</f>
        <v xml:space="preserve"> </v>
      </c>
      <c r="T77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7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73" spans="1:21" x14ac:dyDescent="0.25">
      <c r="A773" t="s">
        <v>17</v>
      </c>
      <c r="B773" t="s">
        <v>18</v>
      </c>
      <c r="C773" t="s">
        <v>51</v>
      </c>
      <c r="D773">
        <v>493253</v>
      </c>
      <c r="E773" s="1">
        <v>45896</v>
      </c>
      <c r="F773">
        <v>40070.14</v>
      </c>
      <c r="G773" s="4" t="s">
        <v>477</v>
      </c>
      <c r="H773" t="s">
        <v>478</v>
      </c>
      <c r="I773" t="s">
        <v>479</v>
      </c>
      <c r="J773" s="1">
        <v>46463</v>
      </c>
      <c r="K773">
        <v>40</v>
      </c>
      <c r="L773" t="str">
        <f>_xlfn.XLOOKUP(relatorio[[#This Row],[Nome PJ Emitente]],De_Para!A:A,De_Para!C:C)</f>
        <v>Adium</v>
      </c>
      <c r="M773" s="5" cm="1">
        <f t="array" aca="1" ref="M773" ca="1">IF(LEFT(G773&amp;"",1)="0",
IFERROR(
VALUE(MID(G773&amp;"",_xlfn.AGGREGATE(15,6,ROW(INDIRECT("1:"&amp;LEN(G773&amp;"")))/(MID(G773&amp;"",ROW(INDIRECT("1:"&amp;LEN(G773&amp;""))),1)&lt;&gt;"0"),1),999)),
MID(G773&amp;"",_xlfn.AGGREGATE(15,6,ROW(INDIRECT("1:"&amp;LEN(G773&amp;"")))/(MID(G773&amp;"",ROW(INDIRECT("1:"&amp;LEN(G773&amp;""))),1)&lt;&gt;"0"),1),999)
),
IFERROR(VALUE(G773),G773))</f>
        <v>7892953000823</v>
      </c>
      <c r="N773" t="str">
        <f>TEXT(relatorio[[#This Row],[Data Emissão]],"mmm")</f>
        <v>ago</v>
      </c>
      <c r="O773">
        <f>_xlfn.XLOOKUP(relatorio[[#This Row],[Número]],relatorio_Entrada_NF!A:A,relatorio_Entrada_NF!A:A,"Pendente")</f>
        <v>493253</v>
      </c>
      <c r="P773" t="str">
        <f>_xlfn.XLOOKUP(relatorio[[#This Row],[Nome PJ Emitente]],Material!A:A,Material!B:B,"Medicamento")</f>
        <v>Medicamento</v>
      </c>
      <c r="Q773">
        <f ca="1">IF(relatorio[[#This Row],[Natureza]]="Medicamento",_xlfn.XLOOKUP(relatorio[[#This Row],[EAN]],CadastroProd!U:U,CadastroProd!A:A," "),_xlfn.XLOOKUP(relatorio[[#This Row],['[Item'] Código]],CadastroProd!X:X,CadastroProd!A:A," "))</f>
        <v>2099</v>
      </c>
      <c r="R773" t="str">
        <f>IF(O773="Pendente",_xlfn.XLOOKUP(relatorio[[#This Row],[Número]],Relatório_CTE!A:A,Relatório_CTE!B:B,"Sem CTE")," ")</f>
        <v xml:space="preserve"> </v>
      </c>
      <c r="S773" s="1" t="str">
        <f>IF(relatorio[[#This Row],[NFs Entrada - Winthor]]="Pendente",_xlfn.XLOOKUP(relatorio[[#This Row],[Número]],Relatório_CTE!A:A,Relatório_CTE!H:H,"Sem CTE")," ")</f>
        <v xml:space="preserve"> </v>
      </c>
      <c r="T77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7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74" spans="1:21" x14ac:dyDescent="0.25">
      <c r="A774" t="s">
        <v>17</v>
      </c>
      <c r="B774" t="s">
        <v>18</v>
      </c>
      <c r="C774" t="s">
        <v>51</v>
      </c>
      <c r="D774">
        <v>493255</v>
      </c>
      <c r="E774" s="1">
        <v>45896</v>
      </c>
      <c r="F774">
        <v>40238.04</v>
      </c>
      <c r="G774" s="4" t="s">
        <v>234</v>
      </c>
      <c r="H774" t="s">
        <v>235</v>
      </c>
      <c r="I774" t="s">
        <v>236</v>
      </c>
      <c r="J774" s="1">
        <v>46280</v>
      </c>
      <c r="K774">
        <v>40</v>
      </c>
      <c r="L774" t="str">
        <f>_xlfn.XLOOKUP(relatorio[[#This Row],[Nome PJ Emitente]],De_Para!A:A,De_Para!C:C)</f>
        <v>Adium</v>
      </c>
      <c r="M774" s="5" cm="1">
        <f t="array" aca="1" ref="M774" ca="1">IF(LEFT(G774&amp;"",1)="0",
IFERROR(
VALUE(MID(G774&amp;"",_xlfn.AGGREGATE(15,6,ROW(INDIRECT("1:"&amp;LEN(G774&amp;"")))/(MID(G774&amp;"",ROW(INDIRECT("1:"&amp;LEN(G774&amp;""))),1)&lt;&gt;"0"),1),999)),
MID(G774&amp;"",_xlfn.AGGREGATE(15,6,ROW(INDIRECT("1:"&amp;LEN(G774&amp;"")))/(MID(G774&amp;"",ROW(INDIRECT("1:"&amp;LEN(G774&amp;""))),1)&lt;&gt;"0"),1),999)
),
IFERROR(VALUE(G774),G774))</f>
        <v>7892953000717</v>
      </c>
      <c r="N774" t="str">
        <f>TEXT(relatorio[[#This Row],[Data Emissão]],"mmm")</f>
        <v>ago</v>
      </c>
      <c r="O774">
        <f>_xlfn.XLOOKUP(relatorio[[#This Row],[Número]],relatorio_Entrada_NF!A:A,relatorio_Entrada_NF!A:A,"Pendente")</f>
        <v>493255</v>
      </c>
      <c r="P774" t="str">
        <f>_xlfn.XLOOKUP(relatorio[[#This Row],[Nome PJ Emitente]],Material!A:A,Material!B:B,"Medicamento")</f>
        <v>Medicamento</v>
      </c>
      <c r="Q774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774" t="str">
        <f>IF(O774="Pendente",_xlfn.XLOOKUP(relatorio[[#This Row],[Número]],Relatório_CTE!A:A,Relatório_CTE!B:B,"Sem CTE")," ")</f>
        <v xml:space="preserve"> </v>
      </c>
      <c r="S774" s="1" t="str">
        <f>IF(relatorio[[#This Row],[NFs Entrada - Winthor]]="Pendente",_xlfn.XLOOKUP(relatorio[[#This Row],[Número]],Relatório_CTE!A:A,Relatório_CTE!H:H,"Sem CTE")," ")</f>
        <v xml:space="preserve"> </v>
      </c>
      <c r="T77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7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75" spans="1:21" x14ac:dyDescent="0.25">
      <c r="A775" t="s">
        <v>17</v>
      </c>
      <c r="B775" t="s">
        <v>18</v>
      </c>
      <c r="C775" t="s">
        <v>51</v>
      </c>
      <c r="D775">
        <v>493256</v>
      </c>
      <c r="E775" s="1">
        <v>45896</v>
      </c>
      <c r="F775">
        <v>89381.2</v>
      </c>
      <c r="G775" s="4" t="s">
        <v>455</v>
      </c>
      <c r="H775" t="s">
        <v>456</v>
      </c>
      <c r="I775" t="s">
        <v>457</v>
      </c>
      <c r="J775" s="1">
        <v>46408</v>
      </c>
      <c r="K775">
        <v>92</v>
      </c>
      <c r="L775" t="str">
        <f>_xlfn.XLOOKUP(relatorio[[#This Row],[Nome PJ Emitente]],De_Para!A:A,De_Para!C:C)</f>
        <v>Adium</v>
      </c>
      <c r="M775" s="5" cm="1">
        <f t="array" aca="1" ref="M775" ca="1">IF(LEFT(G775&amp;"",1)="0",
IFERROR(
VALUE(MID(G775&amp;"",_xlfn.AGGREGATE(15,6,ROW(INDIRECT("1:"&amp;LEN(G775&amp;"")))/(MID(G775&amp;"",ROW(INDIRECT("1:"&amp;LEN(G775&amp;""))),1)&lt;&gt;"0"),1),999)),
MID(G775&amp;"",_xlfn.AGGREGATE(15,6,ROW(INDIRECT("1:"&amp;LEN(G775&amp;"")))/(MID(G775&amp;"",ROW(INDIRECT("1:"&amp;LEN(G775&amp;""))),1)&lt;&gt;"0"),1),999)
),
IFERROR(VALUE(G775),G775))</f>
        <v>7892953102916</v>
      </c>
      <c r="N775" t="str">
        <f>TEXT(relatorio[[#This Row],[Data Emissão]],"mmm")</f>
        <v>ago</v>
      </c>
      <c r="O775">
        <f>_xlfn.XLOOKUP(relatorio[[#This Row],[Número]],relatorio_Entrada_NF!A:A,relatorio_Entrada_NF!A:A,"Pendente")</f>
        <v>493256</v>
      </c>
      <c r="P775" t="str">
        <f>_xlfn.XLOOKUP(relatorio[[#This Row],[Nome PJ Emitente]],Material!A:A,Material!B:B,"Medicamento")</f>
        <v>Medicamento</v>
      </c>
      <c r="Q775">
        <f ca="1">IF(relatorio[[#This Row],[Natureza]]="Medicamento",_xlfn.XLOOKUP(relatorio[[#This Row],[EAN]],CadastroProd!U:U,CadastroProd!A:A," "),_xlfn.XLOOKUP(relatorio[[#This Row],['[Item'] Código]],CadastroProd!X:X,CadastroProd!A:A," "))</f>
        <v>1568</v>
      </c>
      <c r="R775" t="str">
        <f>IF(O775="Pendente",_xlfn.XLOOKUP(relatorio[[#This Row],[Número]],Relatório_CTE!A:A,Relatório_CTE!B:B,"Sem CTE")," ")</f>
        <v xml:space="preserve"> </v>
      </c>
      <c r="S775" s="1" t="str">
        <f>IF(relatorio[[#This Row],[NFs Entrada - Winthor]]="Pendente",_xlfn.XLOOKUP(relatorio[[#This Row],[Número]],Relatório_CTE!A:A,Relatório_CTE!H:H,"Sem CTE")," ")</f>
        <v xml:space="preserve"> </v>
      </c>
      <c r="T77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7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76" spans="1:21" x14ac:dyDescent="0.25">
      <c r="A776" t="s">
        <v>17</v>
      </c>
      <c r="B776" t="s">
        <v>12</v>
      </c>
      <c r="C776" t="s">
        <v>47</v>
      </c>
      <c r="D776">
        <v>372867</v>
      </c>
      <c r="E776" s="1">
        <v>45896</v>
      </c>
      <c r="F776">
        <v>767.99</v>
      </c>
      <c r="G776" s="4" t="s">
        <v>854</v>
      </c>
      <c r="H776" t="s">
        <v>855</v>
      </c>
      <c r="I776" t="s">
        <v>856</v>
      </c>
      <c r="J776" s="1">
        <v>46584</v>
      </c>
      <c r="K776">
        <v>12</v>
      </c>
      <c r="L776" t="str">
        <f>_xlfn.XLOOKUP(relatorio[[#This Row],[Nome PJ Emitente]],De_Para!A:A,De_Para!C:C)</f>
        <v>Libbs</v>
      </c>
      <c r="M776" s="5" cm="1">
        <f t="array" aca="1" ref="M776" ca="1">IF(LEFT(G776&amp;"",1)="0",
IFERROR(
VALUE(MID(G776&amp;"",_xlfn.AGGREGATE(15,6,ROW(INDIRECT("1:"&amp;LEN(G776&amp;"")))/(MID(G776&amp;"",ROW(INDIRECT("1:"&amp;LEN(G776&amp;""))),1)&lt;&gt;"0"),1),999)),
MID(G776&amp;"",_xlfn.AGGREGATE(15,6,ROW(INDIRECT("1:"&amp;LEN(G776&amp;"")))/(MID(G776&amp;"",ROW(INDIRECT("1:"&amp;LEN(G776&amp;""))),1)&lt;&gt;"0"),1),999)
),
IFERROR(VALUE(G776),G776))</f>
        <v>7896094210080</v>
      </c>
      <c r="N776" t="str">
        <f>TEXT(relatorio[[#This Row],[Data Emissão]],"mmm")</f>
        <v>ago</v>
      </c>
      <c r="O776">
        <f>_xlfn.XLOOKUP(relatorio[[#This Row],[Número]],relatorio_Entrada_NF!A:A,relatorio_Entrada_NF!A:A,"Pendente")</f>
        <v>372867</v>
      </c>
      <c r="P776" t="str">
        <f>_xlfn.XLOOKUP(relatorio[[#This Row],[Nome PJ Emitente]],Material!A:A,Material!B:B,"Medicamento")</f>
        <v>Medicamento</v>
      </c>
      <c r="Q776">
        <f ca="1">IF(relatorio[[#This Row],[Natureza]]="Medicamento",_xlfn.XLOOKUP(relatorio[[#This Row],[EAN]],CadastroProd!U:U,CadastroProd!A:A," "),_xlfn.XLOOKUP(relatorio[[#This Row],['[Item'] Código]],CadastroProd!X:X,CadastroProd!A:A," "))</f>
        <v>3748</v>
      </c>
      <c r="R776" t="str">
        <f>IF(O776="Pendente",_xlfn.XLOOKUP(relatorio[[#This Row],[Número]],Relatório_CTE!A:A,Relatório_CTE!B:B,"Sem CTE")," ")</f>
        <v xml:space="preserve"> </v>
      </c>
      <c r="S776" s="1" t="str">
        <f>IF(relatorio[[#This Row],[NFs Entrada - Winthor]]="Pendente",_xlfn.XLOOKUP(relatorio[[#This Row],[Número]],Relatório_CTE!A:A,Relatório_CTE!H:H,"Sem CTE")," ")</f>
        <v xml:space="preserve"> </v>
      </c>
      <c r="T77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7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77" spans="1:21" x14ac:dyDescent="0.25">
      <c r="A777" t="s">
        <v>11</v>
      </c>
      <c r="B777" t="s">
        <v>12</v>
      </c>
      <c r="C777" t="s">
        <v>62</v>
      </c>
      <c r="D777">
        <v>8112</v>
      </c>
      <c r="E777" s="1">
        <v>45896</v>
      </c>
      <c r="F777">
        <v>210506.8</v>
      </c>
      <c r="G777" s="4" t="s">
        <v>63</v>
      </c>
      <c r="H777" t="s">
        <v>64</v>
      </c>
      <c r="I777" t="s">
        <v>297</v>
      </c>
      <c r="J777" s="1">
        <v>47573</v>
      </c>
      <c r="K777">
        <v>280</v>
      </c>
      <c r="L777" t="str">
        <f>_xlfn.XLOOKUP(relatorio[[#This Row],[Nome PJ Emitente]],De_Para!A:A,De_Para!C:C)</f>
        <v>Celltrion</v>
      </c>
      <c r="M777" s="5" cm="1">
        <f t="array" aca="1" ref="M777" ca="1">IF(LEFT(G777&amp;"",1)="0",
IFERROR(
VALUE(MID(G777&amp;"",_xlfn.AGGREGATE(15,6,ROW(INDIRECT("1:"&amp;LEN(G777&amp;"")))/(MID(G777&amp;"",ROW(INDIRECT("1:"&amp;LEN(G777&amp;""))),1)&lt;&gt;"0"),1),999)),
MID(G777&amp;"",_xlfn.AGGREGATE(15,6,ROW(INDIRECT("1:"&amp;LEN(G777&amp;"")))/(MID(G777&amp;"",ROW(INDIRECT("1:"&amp;LEN(G777&amp;""))),1)&lt;&gt;"0"),1),999)
),
IFERROR(VALUE(G777),G777))</f>
        <v>7898576550028</v>
      </c>
      <c r="N777" t="str">
        <f>TEXT(relatorio[[#This Row],[Data Emissão]],"mmm")</f>
        <v>ago</v>
      </c>
      <c r="O777">
        <f>_xlfn.XLOOKUP(relatorio[[#This Row],[Número]],relatorio_Entrada_NF!A:A,relatorio_Entrada_NF!A:A,"Pendente")</f>
        <v>8112</v>
      </c>
      <c r="P777" t="str">
        <f>_xlfn.XLOOKUP(relatorio[[#This Row],[Nome PJ Emitente]],Material!A:A,Material!B:B,"Medicamento")</f>
        <v>Medicamento</v>
      </c>
      <c r="Q777">
        <f ca="1">IF(relatorio[[#This Row],[Natureza]]="Medicamento",_xlfn.XLOOKUP(relatorio[[#This Row],[EAN]],CadastroProd!U:U,CadastroProd!A:A," "),_xlfn.XLOOKUP(relatorio[[#This Row],['[Item'] Código]],CadastroProd!X:X,CadastroProd!A:A," "))</f>
        <v>2415</v>
      </c>
      <c r="R777" t="str">
        <f>IF(O777="Pendente",_xlfn.XLOOKUP(relatorio[[#This Row],[Número]],Relatório_CTE!A:A,Relatório_CTE!B:B,"Sem CTE")," ")</f>
        <v xml:space="preserve"> </v>
      </c>
      <c r="S777" s="1" t="str">
        <f>IF(relatorio[[#This Row],[NFs Entrada - Winthor]]="Pendente",_xlfn.XLOOKUP(relatorio[[#This Row],[Número]],Relatório_CTE!A:A,Relatório_CTE!H:H,"Sem CTE")," ")</f>
        <v xml:space="preserve"> </v>
      </c>
      <c r="T77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7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78" spans="1:21" x14ac:dyDescent="0.25">
      <c r="A778" t="s">
        <v>17</v>
      </c>
      <c r="B778" t="s">
        <v>12</v>
      </c>
      <c r="C778" t="s">
        <v>36</v>
      </c>
      <c r="D778">
        <v>498281</v>
      </c>
      <c r="E778" s="1">
        <v>45896</v>
      </c>
      <c r="F778">
        <v>531136.35</v>
      </c>
      <c r="G778" s="4" t="s">
        <v>664</v>
      </c>
      <c r="H778" t="s">
        <v>665</v>
      </c>
      <c r="I778" t="s">
        <v>666</v>
      </c>
      <c r="J778" s="1">
        <v>46418</v>
      </c>
      <c r="K778">
        <v>357</v>
      </c>
      <c r="L778" t="str">
        <f>_xlfn.XLOOKUP(relatorio[[#This Row],[Nome PJ Emitente]],De_Para!A:A,De_Para!C:C)</f>
        <v>Novartis</v>
      </c>
      <c r="M778" s="5" cm="1">
        <f t="array" aca="1" ref="M778" ca="1">IF(LEFT(G778&amp;"",1)="0",
IFERROR(
VALUE(MID(G778&amp;"",_xlfn.AGGREGATE(15,6,ROW(INDIRECT("1:"&amp;LEN(G778&amp;"")))/(MID(G778&amp;"",ROW(INDIRECT("1:"&amp;LEN(G778&amp;""))),1)&lt;&gt;"0"),1),999)),
MID(G778&amp;"",_xlfn.AGGREGATE(15,6,ROW(INDIRECT("1:"&amp;LEN(G778&amp;"")))/(MID(G778&amp;"",ROW(INDIRECT("1:"&amp;LEN(G778&amp;""))),1)&lt;&gt;"0"),1),999)
),
IFERROR(VALUE(G778),G778))</f>
        <v>7896261020672</v>
      </c>
      <c r="N778" t="str">
        <f>TEXT(relatorio[[#This Row],[Data Emissão]],"mmm")</f>
        <v>ago</v>
      </c>
      <c r="O778">
        <f>_xlfn.XLOOKUP(relatorio[[#This Row],[Número]],relatorio_Entrada_NF!A:A,relatorio_Entrada_NF!A:A,"Pendente")</f>
        <v>498281</v>
      </c>
      <c r="P778" t="str">
        <f>_xlfn.XLOOKUP(relatorio[[#This Row],[Nome PJ Emitente]],Material!A:A,Material!B:B,"Medicamento")</f>
        <v>Medicamento</v>
      </c>
      <c r="Q778">
        <f ca="1">IF(relatorio[[#This Row],[Natureza]]="Medicamento",_xlfn.XLOOKUP(relatorio[[#This Row],[EAN]],CadastroProd!U:U,CadastroProd!A:A," "),_xlfn.XLOOKUP(relatorio[[#This Row],['[Item'] Código]],CadastroProd!X:X,CadastroProd!A:A," "))</f>
        <v>1343</v>
      </c>
      <c r="R778" t="str">
        <f>IF(O778="Pendente",_xlfn.XLOOKUP(relatorio[[#This Row],[Número]],Relatório_CTE!A:A,Relatório_CTE!B:B,"Sem CTE")," ")</f>
        <v xml:space="preserve"> </v>
      </c>
      <c r="S778" s="1" t="str">
        <f>IF(relatorio[[#This Row],[NFs Entrada - Winthor]]="Pendente",_xlfn.XLOOKUP(relatorio[[#This Row],[Número]],Relatório_CTE!A:A,Relatório_CTE!H:H,"Sem CTE")," ")</f>
        <v xml:space="preserve"> </v>
      </c>
      <c r="T77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7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79" spans="1:21" x14ac:dyDescent="0.25">
      <c r="A779" t="s">
        <v>17</v>
      </c>
      <c r="B779" t="s">
        <v>12</v>
      </c>
      <c r="C779" t="s">
        <v>755</v>
      </c>
      <c r="D779">
        <v>266583</v>
      </c>
      <c r="E779" s="1">
        <v>45896</v>
      </c>
      <c r="F779">
        <v>391500</v>
      </c>
      <c r="G779" s="4" t="s">
        <v>857</v>
      </c>
      <c r="H779" t="s">
        <v>858</v>
      </c>
      <c r="I779" t="s">
        <v>859</v>
      </c>
      <c r="J779" s="1">
        <v>46387</v>
      </c>
      <c r="K779">
        <v>1500</v>
      </c>
      <c r="L779" t="str">
        <f>_xlfn.XLOOKUP(relatorio[[#This Row],[Nome PJ Emitente]],De_Para!A:A,De_Para!C:C)</f>
        <v>Sandoz</v>
      </c>
      <c r="M779" s="5" cm="1">
        <f t="array" aca="1" ref="M779" ca="1">IF(LEFT(G779&amp;"",1)="0",
IFERROR(
VALUE(MID(G779&amp;"",_xlfn.AGGREGATE(15,6,ROW(INDIRECT("1:"&amp;LEN(G779&amp;"")))/(MID(G779&amp;"",ROW(INDIRECT("1:"&amp;LEN(G779&amp;""))),1)&lt;&gt;"0"),1),999)),
MID(G779&amp;"",_xlfn.AGGREGATE(15,6,ROW(INDIRECT("1:"&amp;LEN(G779&amp;"")))/(MID(G779&amp;"",ROW(INDIRECT("1:"&amp;LEN(G779&amp;""))),1)&lt;&gt;"0"),1),999)
),
IFERROR(VALUE(G779),G779))</f>
        <v>7897595604460</v>
      </c>
      <c r="N779" t="str">
        <f>TEXT(relatorio[[#This Row],[Data Emissão]],"mmm")</f>
        <v>ago</v>
      </c>
      <c r="O779">
        <f>_xlfn.XLOOKUP(relatorio[[#This Row],[Número]],relatorio_Entrada_NF!A:A,relatorio_Entrada_NF!A:A,"Pendente")</f>
        <v>266583</v>
      </c>
      <c r="P779" t="str">
        <f>_xlfn.XLOOKUP(relatorio[[#This Row],[Nome PJ Emitente]],Material!A:A,Material!B:B,"Medicamento")</f>
        <v>Medicamento</v>
      </c>
      <c r="Q779">
        <f ca="1">IF(relatorio[[#This Row],[Natureza]]="Medicamento",_xlfn.XLOOKUP(relatorio[[#This Row],[EAN]],CadastroProd!U:U,CadastroProd!A:A," "),_xlfn.XLOOKUP(relatorio[[#This Row],['[Item'] Código]],CadastroProd!X:X,CadastroProd!A:A," "))</f>
        <v>3701</v>
      </c>
      <c r="R779" t="str">
        <f>IF(O779="Pendente",_xlfn.XLOOKUP(relatorio[[#This Row],[Número]],Relatório_CTE!A:A,Relatório_CTE!B:B,"Sem CTE")," ")</f>
        <v xml:space="preserve"> </v>
      </c>
      <c r="S779" s="1" t="str">
        <f>IF(relatorio[[#This Row],[NFs Entrada - Winthor]]="Pendente",_xlfn.XLOOKUP(relatorio[[#This Row],[Número]],Relatório_CTE!A:A,Relatório_CTE!H:H,"Sem CTE")," ")</f>
        <v xml:space="preserve"> </v>
      </c>
      <c r="T77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7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80" spans="1:21" x14ac:dyDescent="0.25">
      <c r="A780" t="s">
        <v>11</v>
      </c>
      <c r="B780" t="s">
        <v>12</v>
      </c>
      <c r="C780" t="s">
        <v>860</v>
      </c>
      <c r="D780">
        <v>74118</v>
      </c>
      <c r="E780" s="1">
        <v>45896</v>
      </c>
      <c r="F780">
        <v>1584</v>
      </c>
      <c r="G780" s="4" t="s">
        <v>861</v>
      </c>
      <c r="H780" t="s">
        <v>862</v>
      </c>
      <c r="I780" t="s">
        <v>863</v>
      </c>
      <c r="J780" s="1">
        <v>46966</v>
      </c>
      <c r="K780">
        <v>1200</v>
      </c>
      <c r="L780" t="str">
        <f>_xlfn.XLOOKUP(relatorio[[#This Row],[Nome PJ Emitente]],De_Para!A:A,De_Para!C:C)</f>
        <v>Fortecare</v>
      </c>
      <c r="M780" s="5" cm="1">
        <f t="array" aca="1" ref="M780" ca="1">IF(LEFT(G780&amp;"",1)="0",
IFERROR(
VALUE(MID(G780&amp;"",_xlfn.AGGREGATE(15,6,ROW(INDIRECT("1:"&amp;LEN(G780&amp;"")))/(MID(G780&amp;"",ROW(INDIRECT("1:"&amp;LEN(G780&amp;""))),1)&lt;&gt;"0"),1),999)),
MID(G780&amp;"",_xlfn.AGGREGATE(15,6,ROW(INDIRECT("1:"&amp;LEN(G780&amp;"")))/(MID(G780&amp;"",ROW(INDIRECT("1:"&amp;LEN(G780&amp;""))),1)&lt;&gt;"0"),1),999)
),
IFERROR(VALUE(G780),G780))</f>
        <v>7898938954044</v>
      </c>
      <c r="N780" t="str">
        <f>TEXT(relatorio[[#This Row],[Data Emissão]],"mmm")</f>
        <v>ago</v>
      </c>
      <c r="O780">
        <f>_xlfn.XLOOKUP(relatorio[[#This Row],[Número]],relatorio_Entrada_NF!A:A,relatorio_Entrada_NF!A:A,"Pendente")</f>
        <v>74118</v>
      </c>
      <c r="P780" t="str">
        <f>_xlfn.XLOOKUP(relatorio[[#This Row],[Nome PJ Emitente]],Material!A:A,Material!B:B,"Medicamento")</f>
        <v>Material</v>
      </c>
      <c r="Q780">
        <f>IF(relatorio[[#This Row],[Natureza]]="Medicamento",_xlfn.XLOOKUP(relatorio[[#This Row],[EAN]],CadastroProd!U:U,CadastroProd!A:A," "),_xlfn.XLOOKUP(relatorio[[#This Row],['[Item'] Código]],CadastroProd!X:X,CadastroProd!A:A," "))</f>
        <v>2946</v>
      </c>
      <c r="R780" t="str">
        <f>IF(O780="Pendente",_xlfn.XLOOKUP(relatorio[[#This Row],[Número]],Relatório_CTE!A:A,Relatório_CTE!B:B,"Sem CTE")," ")</f>
        <v xml:space="preserve"> </v>
      </c>
      <c r="S780" s="1" t="str">
        <f>IF(relatorio[[#This Row],[NFs Entrada - Winthor]]="Pendente",_xlfn.XLOOKUP(relatorio[[#This Row],[Número]],Relatório_CTE!A:A,Relatório_CTE!H:H,"Sem CTE")," ")</f>
        <v xml:space="preserve"> </v>
      </c>
      <c r="T78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8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81" spans="1:21" x14ac:dyDescent="0.25">
      <c r="A781" t="s">
        <v>11</v>
      </c>
      <c r="B781" t="s">
        <v>46</v>
      </c>
      <c r="C781" t="s">
        <v>184</v>
      </c>
      <c r="D781">
        <v>150294</v>
      </c>
      <c r="E781" s="1">
        <v>45896</v>
      </c>
      <c r="F781">
        <v>1492.14</v>
      </c>
      <c r="G781" s="4" t="s">
        <v>185</v>
      </c>
      <c r="H781" t="s">
        <v>186</v>
      </c>
      <c r="I781" t="s">
        <v>187</v>
      </c>
      <c r="J781" s="1">
        <v>46507</v>
      </c>
      <c r="K781">
        <v>2</v>
      </c>
      <c r="L781" t="str">
        <f>_xlfn.XLOOKUP(relatorio[[#This Row],[Nome PJ Emitente]],De_Para!A:A,De_Para!C:C)</f>
        <v>Abbvie</v>
      </c>
      <c r="M781" s="5" cm="1">
        <f t="array" aca="1" ref="M781" ca="1">IF(LEFT(G781&amp;"",1)="0",
IFERROR(
VALUE(MID(G781&amp;"",_xlfn.AGGREGATE(15,6,ROW(INDIRECT("1:"&amp;LEN(G781&amp;"")))/(MID(G781&amp;"",ROW(INDIRECT("1:"&amp;LEN(G781&amp;""))),1)&lt;&gt;"0"),1),999)),
MID(G781&amp;"",_xlfn.AGGREGATE(15,6,ROW(INDIRECT("1:"&amp;LEN(G781&amp;"")))/(MID(G781&amp;"",ROW(INDIRECT("1:"&amp;LEN(G781&amp;""))),1)&lt;&gt;"0"),1),999)
),
IFERROR(VALUE(G781),G781))</f>
        <v>7897316802939</v>
      </c>
      <c r="N781" t="str">
        <f>TEXT(relatorio[[#This Row],[Data Emissão]],"mmm")</f>
        <v>ago</v>
      </c>
      <c r="O781">
        <f>_xlfn.XLOOKUP(relatorio[[#This Row],[Número]],relatorio_Entrada_NF!A:A,relatorio_Entrada_NF!A:A,"Pendente")</f>
        <v>150294</v>
      </c>
      <c r="P781" t="str">
        <f>_xlfn.XLOOKUP(relatorio[[#This Row],[Nome PJ Emitente]],Material!A:A,Material!B:B,"Medicamento")</f>
        <v>Medicamento</v>
      </c>
      <c r="Q781">
        <f ca="1">IF(relatorio[[#This Row],[Natureza]]="Medicamento",_xlfn.XLOOKUP(relatorio[[#This Row],[EAN]],CadastroProd!U:U,CadastroProd!A:A," "),_xlfn.XLOOKUP(relatorio[[#This Row],['[Item'] Código]],CadastroProd!X:X,CadastroProd!A:A," "))</f>
        <v>2938</v>
      </c>
      <c r="R781" t="str">
        <f>IF(O781="Pendente",_xlfn.XLOOKUP(relatorio[[#This Row],[Número]],Relatório_CTE!A:A,Relatório_CTE!B:B,"Sem CTE")," ")</f>
        <v xml:space="preserve"> </v>
      </c>
      <c r="S781" s="1" t="str">
        <f>IF(relatorio[[#This Row],[NFs Entrada - Winthor]]="Pendente",_xlfn.XLOOKUP(relatorio[[#This Row],[Número]],Relatório_CTE!A:A,Relatório_CTE!H:H,"Sem CTE")," ")</f>
        <v xml:space="preserve"> </v>
      </c>
      <c r="T78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8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82" spans="1:21" x14ac:dyDescent="0.25">
      <c r="A782" t="s">
        <v>17</v>
      </c>
      <c r="B782" t="s">
        <v>46</v>
      </c>
      <c r="C782" t="s">
        <v>75</v>
      </c>
      <c r="D782">
        <v>86524</v>
      </c>
      <c r="E782" s="1">
        <v>45896</v>
      </c>
      <c r="F782">
        <v>817.99</v>
      </c>
      <c r="G782" s="4" t="s">
        <v>864</v>
      </c>
      <c r="H782" t="s">
        <v>865</v>
      </c>
      <c r="I782" t="s">
        <v>866</v>
      </c>
      <c r="J782" s="1">
        <v>46568</v>
      </c>
      <c r="K782">
        <v>10</v>
      </c>
      <c r="L782" t="str">
        <f>_xlfn.XLOOKUP(relatorio[[#This Row],[Nome PJ Emitente]],De_Para!A:A,De_Para!C:C)</f>
        <v>Apsen</v>
      </c>
      <c r="M782" s="5" cm="1">
        <f t="array" aca="1" ref="M782" ca="1">IF(LEFT(G782&amp;"",1)="0",
IFERROR(
VALUE(MID(G782&amp;"",_xlfn.AGGREGATE(15,6,ROW(INDIRECT("1:"&amp;LEN(G782&amp;"")))/(MID(G782&amp;"",ROW(INDIRECT("1:"&amp;LEN(G782&amp;""))),1)&lt;&gt;"0"),1),999)),
MID(G782&amp;"",_xlfn.AGGREGATE(15,6,ROW(INDIRECT("1:"&amp;LEN(G782&amp;"")))/(MID(G782&amp;"",ROW(INDIRECT("1:"&amp;LEN(G782&amp;""))),1)&lt;&gt;"0"),1),999)
),
IFERROR(VALUE(G782),G782))</f>
        <v>7896637034760</v>
      </c>
      <c r="N782" t="str">
        <f>TEXT(relatorio[[#This Row],[Data Emissão]],"mmm")</f>
        <v>ago</v>
      </c>
      <c r="O782">
        <f>_xlfn.XLOOKUP(relatorio[[#This Row],[Número]],relatorio_Entrada_NF!A:A,relatorio_Entrada_NF!A:A,"Pendente")</f>
        <v>86524</v>
      </c>
      <c r="P782" t="str">
        <f>_xlfn.XLOOKUP(relatorio[[#This Row],[Nome PJ Emitente]],Material!A:A,Material!B:B,"Medicamento")</f>
        <v>Medicamento</v>
      </c>
      <c r="Q782">
        <f ca="1">IF(relatorio[[#This Row],[Natureza]]="Medicamento",_xlfn.XLOOKUP(relatorio[[#This Row],[EAN]],CadastroProd!U:U,CadastroProd!A:A," "),_xlfn.XLOOKUP(relatorio[[#This Row],['[Item'] Código]],CadastroProd!X:X,CadastroProd!A:A," "))</f>
        <v>3575</v>
      </c>
      <c r="R782" t="str">
        <f>IF(O782="Pendente",_xlfn.XLOOKUP(relatorio[[#This Row],[Número]],Relatório_CTE!A:A,Relatório_CTE!B:B,"Sem CTE")," ")</f>
        <v xml:space="preserve"> </v>
      </c>
      <c r="S782" s="1" t="str">
        <f>IF(relatorio[[#This Row],[NFs Entrada - Winthor]]="Pendente",_xlfn.XLOOKUP(relatorio[[#This Row],[Número]],Relatório_CTE!A:A,Relatório_CTE!H:H,"Sem CTE")," ")</f>
        <v xml:space="preserve"> </v>
      </c>
      <c r="T78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8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83" spans="1:21" x14ac:dyDescent="0.25">
      <c r="A783" t="s">
        <v>17</v>
      </c>
      <c r="B783" t="s">
        <v>46</v>
      </c>
      <c r="C783" t="s">
        <v>75</v>
      </c>
      <c r="D783">
        <v>86525</v>
      </c>
      <c r="E783" s="1">
        <v>45896</v>
      </c>
      <c r="F783">
        <v>99523.61</v>
      </c>
      <c r="G783" s="4" t="s">
        <v>308</v>
      </c>
      <c r="H783" t="s">
        <v>309</v>
      </c>
      <c r="I783" t="s">
        <v>310</v>
      </c>
      <c r="J783" s="1">
        <v>46500</v>
      </c>
      <c r="K783">
        <v>2816</v>
      </c>
      <c r="L783" t="str">
        <f>_xlfn.XLOOKUP(relatorio[[#This Row],[Nome PJ Emitente]],De_Para!A:A,De_Para!C:C)</f>
        <v>Apsen</v>
      </c>
      <c r="M783" s="5" cm="1">
        <f t="array" aca="1" ref="M783" ca="1">IF(LEFT(G783&amp;"",1)="0",
IFERROR(
VALUE(MID(G783&amp;"",_xlfn.AGGREGATE(15,6,ROW(INDIRECT("1:"&amp;LEN(G783&amp;"")))/(MID(G783&amp;"",ROW(INDIRECT("1:"&amp;LEN(G783&amp;""))),1)&lt;&gt;"0"),1),999)),
MID(G783&amp;"",_xlfn.AGGREGATE(15,6,ROW(INDIRECT("1:"&amp;LEN(G783&amp;"")))/(MID(G783&amp;"",ROW(INDIRECT("1:"&amp;LEN(G783&amp;""))),1)&lt;&gt;"0"),1),999)
),
IFERROR(VALUE(G783),G783))</f>
        <v>7896637023047</v>
      </c>
      <c r="N783" t="str">
        <f>TEXT(relatorio[[#This Row],[Data Emissão]],"mmm")</f>
        <v>ago</v>
      </c>
      <c r="O783">
        <f>_xlfn.XLOOKUP(relatorio[[#This Row],[Número]],relatorio_Entrada_NF!A:A,relatorio_Entrada_NF!A:A,"Pendente")</f>
        <v>86525</v>
      </c>
      <c r="P783" t="str">
        <f>_xlfn.XLOOKUP(relatorio[[#This Row],[Nome PJ Emitente]],Material!A:A,Material!B:B,"Medicamento")</f>
        <v>Medicamento</v>
      </c>
      <c r="Q783">
        <f ca="1">IF(relatorio[[#This Row],[Natureza]]="Medicamento",_xlfn.XLOOKUP(relatorio[[#This Row],[EAN]],CadastroProd!U:U,CadastroProd!A:A," "),_xlfn.XLOOKUP(relatorio[[#This Row],['[Item'] Código]],CadastroProd!X:X,CadastroProd!A:A," "))</f>
        <v>1488</v>
      </c>
      <c r="R783" t="str">
        <f>IF(O783="Pendente",_xlfn.XLOOKUP(relatorio[[#This Row],[Número]],Relatório_CTE!A:A,Relatório_CTE!B:B,"Sem CTE")," ")</f>
        <v xml:space="preserve"> </v>
      </c>
      <c r="S783" s="1" t="str">
        <f>IF(relatorio[[#This Row],[NFs Entrada - Winthor]]="Pendente",_xlfn.XLOOKUP(relatorio[[#This Row],[Número]],Relatório_CTE!A:A,Relatório_CTE!H:H,"Sem CTE")," ")</f>
        <v xml:space="preserve"> </v>
      </c>
      <c r="T78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8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84" spans="1:21" x14ac:dyDescent="0.25">
      <c r="A784" t="s">
        <v>17</v>
      </c>
      <c r="B784" t="s">
        <v>46</v>
      </c>
      <c r="C784" t="s">
        <v>75</v>
      </c>
      <c r="D784">
        <v>86525</v>
      </c>
      <c r="E784" s="1">
        <v>45896</v>
      </c>
      <c r="F784">
        <v>99523.61</v>
      </c>
      <c r="G784" s="4" t="s">
        <v>308</v>
      </c>
      <c r="H784" t="s">
        <v>309</v>
      </c>
      <c r="I784" t="s">
        <v>310</v>
      </c>
      <c r="J784" s="1">
        <v>46500</v>
      </c>
      <c r="K784">
        <v>2326</v>
      </c>
      <c r="L784" t="str">
        <f>_xlfn.XLOOKUP(relatorio[[#This Row],[Nome PJ Emitente]],De_Para!A:A,De_Para!C:C)</f>
        <v>Apsen</v>
      </c>
      <c r="M784" s="5" cm="1">
        <f t="array" aca="1" ref="M784" ca="1">IF(LEFT(G784&amp;"",1)="0",
IFERROR(
VALUE(MID(G784&amp;"",_xlfn.AGGREGATE(15,6,ROW(INDIRECT("1:"&amp;LEN(G784&amp;"")))/(MID(G784&amp;"",ROW(INDIRECT("1:"&amp;LEN(G784&amp;""))),1)&lt;&gt;"0"),1),999)),
MID(G784&amp;"",_xlfn.AGGREGATE(15,6,ROW(INDIRECT("1:"&amp;LEN(G784&amp;"")))/(MID(G784&amp;"",ROW(INDIRECT("1:"&amp;LEN(G784&amp;""))),1)&lt;&gt;"0"),1),999)
),
IFERROR(VALUE(G784),G784))</f>
        <v>7896637023047</v>
      </c>
      <c r="N784" t="str">
        <f>TEXT(relatorio[[#This Row],[Data Emissão]],"mmm")</f>
        <v>ago</v>
      </c>
      <c r="O784">
        <f>_xlfn.XLOOKUP(relatorio[[#This Row],[Número]],relatorio_Entrada_NF!A:A,relatorio_Entrada_NF!A:A,"Pendente")</f>
        <v>86525</v>
      </c>
      <c r="P784" t="str">
        <f>_xlfn.XLOOKUP(relatorio[[#This Row],[Nome PJ Emitente]],Material!A:A,Material!B:B,"Medicamento")</f>
        <v>Medicamento</v>
      </c>
      <c r="Q784">
        <f ca="1">IF(relatorio[[#This Row],[Natureza]]="Medicamento",_xlfn.XLOOKUP(relatorio[[#This Row],[EAN]],CadastroProd!U:U,CadastroProd!A:A," "),_xlfn.XLOOKUP(relatorio[[#This Row],['[Item'] Código]],CadastroProd!X:X,CadastroProd!A:A," "))</f>
        <v>1488</v>
      </c>
      <c r="R784" t="str">
        <f>IF(O784="Pendente",_xlfn.XLOOKUP(relatorio[[#This Row],[Número]],Relatório_CTE!A:A,Relatório_CTE!B:B,"Sem CTE")," ")</f>
        <v xml:space="preserve"> </v>
      </c>
      <c r="S784" s="1" t="str">
        <f>IF(relatorio[[#This Row],[NFs Entrada - Winthor]]="Pendente",_xlfn.XLOOKUP(relatorio[[#This Row],[Número]],Relatório_CTE!A:A,Relatório_CTE!H:H,"Sem CTE")," ")</f>
        <v xml:space="preserve"> </v>
      </c>
      <c r="T78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8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85" spans="1:21" x14ac:dyDescent="0.25">
      <c r="A785" t="s">
        <v>17</v>
      </c>
      <c r="B785" t="s">
        <v>46</v>
      </c>
      <c r="C785" t="s">
        <v>75</v>
      </c>
      <c r="D785">
        <v>86526</v>
      </c>
      <c r="E785" s="1">
        <v>45896</v>
      </c>
      <c r="F785">
        <v>170873.08</v>
      </c>
      <c r="G785" s="4" t="s">
        <v>575</v>
      </c>
      <c r="H785" t="s">
        <v>576</v>
      </c>
      <c r="I785" t="s">
        <v>577</v>
      </c>
      <c r="J785" s="1">
        <v>46499</v>
      </c>
      <c r="K785">
        <v>1620</v>
      </c>
      <c r="L785" t="str">
        <f>_xlfn.XLOOKUP(relatorio[[#This Row],[Nome PJ Emitente]],De_Para!A:A,De_Para!C:C)</f>
        <v>Apsen</v>
      </c>
      <c r="M785" s="5" cm="1">
        <f t="array" aca="1" ref="M785" ca="1">IF(LEFT(G785&amp;"",1)="0",
IFERROR(
VALUE(MID(G785&amp;"",_xlfn.AGGREGATE(15,6,ROW(INDIRECT("1:"&amp;LEN(G785&amp;"")))/(MID(G785&amp;"",ROW(INDIRECT("1:"&amp;LEN(G785&amp;""))),1)&lt;&gt;"0"),1),999)),
MID(G785&amp;"",_xlfn.AGGREGATE(15,6,ROW(INDIRECT("1:"&amp;LEN(G785&amp;"")))/(MID(G785&amp;"",ROW(INDIRECT("1:"&amp;LEN(G785&amp;""))),1)&lt;&gt;"0"),1),999)
),
IFERROR(VALUE(G785),G785))</f>
        <v>7896637022729</v>
      </c>
      <c r="N785" t="str">
        <f>TEXT(relatorio[[#This Row],[Data Emissão]],"mmm")</f>
        <v>ago</v>
      </c>
      <c r="O785">
        <f>_xlfn.XLOOKUP(relatorio[[#This Row],[Número]],relatorio_Entrada_NF!A:A,relatorio_Entrada_NF!A:A,"Pendente")</f>
        <v>86526</v>
      </c>
      <c r="P785" t="str">
        <f>_xlfn.XLOOKUP(relatorio[[#This Row],[Nome PJ Emitente]],Material!A:A,Material!B:B,"Medicamento")</f>
        <v>Medicamento</v>
      </c>
      <c r="Q785">
        <f ca="1">IF(relatorio[[#This Row],[Natureza]]="Medicamento",_xlfn.XLOOKUP(relatorio[[#This Row],[EAN]],CadastroProd!U:U,CadastroProd!A:A," "),_xlfn.XLOOKUP(relatorio[[#This Row],['[Item'] Código]],CadastroProd!X:X,CadastroProd!A:A," "))</f>
        <v>2107</v>
      </c>
      <c r="R785" t="str">
        <f>IF(O785="Pendente",_xlfn.XLOOKUP(relatorio[[#This Row],[Número]],Relatório_CTE!A:A,Relatório_CTE!B:B,"Sem CTE")," ")</f>
        <v xml:space="preserve"> </v>
      </c>
      <c r="S785" s="1" t="str">
        <f>IF(relatorio[[#This Row],[NFs Entrada - Winthor]]="Pendente",_xlfn.XLOOKUP(relatorio[[#This Row],[Número]],Relatório_CTE!A:A,Relatório_CTE!H:H,"Sem CTE")," ")</f>
        <v xml:space="preserve"> </v>
      </c>
      <c r="T78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8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86" spans="1:21" x14ac:dyDescent="0.25">
      <c r="A786" t="s">
        <v>17</v>
      </c>
      <c r="B786" t="s">
        <v>46</v>
      </c>
      <c r="C786" t="s">
        <v>75</v>
      </c>
      <c r="D786">
        <v>86526</v>
      </c>
      <c r="E786" s="1">
        <v>45896</v>
      </c>
      <c r="F786">
        <v>170873.08</v>
      </c>
      <c r="G786" s="4" t="s">
        <v>575</v>
      </c>
      <c r="H786" t="s">
        <v>576</v>
      </c>
      <c r="I786" t="s">
        <v>577</v>
      </c>
      <c r="J786" s="1">
        <v>46505</v>
      </c>
      <c r="K786">
        <v>1808</v>
      </c>
      <c r="L786" t="str">
        <f>_xlfn.XLOOKUP(relatorio[[#This Row],[Nome PJ Emitente]],De_Para!A:A,De_Para!C:C)</f>
        <v>Apsen</v>
      </c>
      <c r="M786" s="5" cm="1">
        <f t="array" aca="1" ref="M786" ca="1">IF(LEFT(G786&amp;"",1)="0",
IFERROR(
VALUE(MID(G786&amp;"",_xlfn.AGGREGATE(15,6,ROW(INDIRECT("1:"&amp;LEN(G786&amp;"")))/(MID(G786&amp;"",ROW(INDIRECT("1:"&amp;LEN(G786&amp;""))),1)&lt;&gt;"0"),1),999)),
MID(G786&amp;"",_xlfn.AGGREGATE(15,6,ROW(INDIRECT("1:"&amp;LEN(G786&amp;"")))/(MID(G786&amp;"",ROW(INDIRECT("1:"&amp;LEN(G786&amp;""))),1)&lt;&gt;"0"),1),999)
),
IFERROR(VALUE(G786),G786))</f>
        <v>7896637022729</v>
      </c>
      <c r="N786" t="str">
        <f>TEXT(relatorio[[#This Row],[Data Emissão]],"mmm")</f>
        <v>ago</v>
      </c>
      <c r="O786">
        <f>_xlfn.XLOOKUP(relatorio[[#This Row],[Número]],relatorio_Entrada_NF!A:A,relatorio_Entrada_NF!A:A,"Pendente")</f>
        <v>86526</v>
      </c>
      <c r="P786" t="str">
        <f>_xlfn.XLOOKUP(relatorio[[#This Row],[Nome PJ Emitente]],Material!A:A,Material!B:B,"Medicamento")</f>
        <v>Medicamento</v>
      </c>
      <c r="Q786">
        <f ca="1">IF(relatorio[[#This Row],[Natureza]]="Medicamento",_xlfn.XLOOKUP(relatorio[[#This Row],[EAN]],CadastroProd!U:U,CadastroProd!A:A," "),_xlfn.XLOOKUP(relatorio[[#This Row],['[Item'] Código]],CadastroProd!X:X,CadastroProd!A:A," "))</f>
        <v>2107</v>
      </c>
      <c r="R786" t="str">
        <f>IF(O786="Pendente",_xlfn.XLOOKUP(relatorio[[#This Row],[Número]],Relatório_CTE!A:A,Relatório_CTE!B:B,"Sem CTE")," ")</f>
        <v xml:space="preserve"> </v>
      </c>
      <c r="S786" s="1" t="str">
        <f>IF(relatorio[[#This Row],[NFs Entrada - Winthor]]="Pendente",_xlfn.XLOOKUP(relatorio[[#This Row],[Número]],Relatório_CTE!A:A,Relatório_CTE!H:H,"Sem CTE")," ")</f>
        <v xml:space="preserve"> </v>
      </c>
      <c r="T78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8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87" spans="1:21" x14ac:dyDescent="0.25">
      <c r="A787" t="s">
        <v>11</v>
      </c>
      <c r="B787" t="s">
        <v>46</v>
      </c>
      <c r="C787" t="s">
        <v>867</v>
      </c>
      <c r="D787">
        <v>4148</v>
      </c>
      <c r="E787" s="1">
        <v>45896</v>
      </c>
      <c r="F787">
        <v>11700</v>
      </c>
      <c r="G787" s="4" t="s">
        <v>122</v>
      </c>
      <c r="H787" t="s">
        <v>868</v>
      </c>
      <c r="I787" t="s">
        <v>869</v>
      </c>
      <c r="J787" s="1">
        <v>46538</v>
      </c>
      <c r="K787">
        <v>200</v>
      </c>
      <c r="L787" t="str">
        <f>_xlfn.XLOOKUP(relatorio[[#This Row],[Nome PJ Emitente]],De_Para!A:A,De_Para!C:C)</f>
        <v>Terumo</v>
      </c>
      <c r="M787" s="5" t="str" cm="1">
        <f t="array" aca="1" ref="M787" ca="1">IF(LEFT(G787&amp;"",1)="0",
IFERROR(
VALUE(MID(G787&amp;"",_xlfn.AGGREGATE(15,6,ROW(INDIRECT("1:"&amp;LEN(G787&amp;"")))/(MID(G787&amp;"",ROW(INDIRECT("1:"&amp;LEN(G787&amp;""))),1)&lt;&gt;"0"),1),999)),
MID(G787&amp;"",_xlfn.AGGREGATE(15,6,ROW(INDIRECT("1:"&amp;LEN(G787&amp;"")))/(MID(G787&amp;"",ROW(INDIRECT("1:"&amp;LEN(G787&amp;""))),1)&lt;&gt;"0"),1),999)
),
IFERROR(VALUE(G787),G787))</f>
        <v>SEM GTIN</v>
      </c>
      <c r="N787" t="str">
        <f>TEXT(relatorio[[#This Row],[Data Emissão]],"mmm")</f>
        <v>ago</v>
      </c>
      <c r="O787">
        <f>_xlfn.XLOOKUP(relatorio[[#This Row],[Número]],relatorio_Entrada_NF!A:A,relatorio_Entrada_NF!A:A,"Pendente")</f>
        <v>4148</v>
      </c>
      <c r="P787" t="str">
        <f>_xlfn.XLOOKUP(relatorio[[#This Row],[Nome PJ Emitente]],Material!A:A,Material!B:B,"Medicamento")</f>
        <v>Material</v>
      </c>
      <c r="Q787">
        <f>IF(relatorio[[#This Row],[Natureza]]="Medicamento",_xlfn.XLOOKUP(relatorio[[#This Row],[EAN]],CadastroProd!U:U,CadastroProd!A:A," "),_xlfn.XLOOKUP(relatorio[[#This Row],['[Item'] Código]],CadastroProd!X:X,CadastroProd!A:A," "))</f>
        <v>2604</v>
      </c>
      <c r="R787" t="str">
        <f>IF(O787="Pendente",_xlfn.XLOOKUP(relatorio[[#This Row],[Número]],Relatório_CTE!A:A,Relatório_CTE!B:B,"Sem CTE")," ")</f>
        <v xml:space="preserve"> </v>
      </c>
      <c r="S787" s="1" t="str">
        <f>IF(relatorio[[#This Row],[NFs Entrada - Winthor]]="Pendente",_xlfn.XLOOKUP(relatorio[[#This Row],[Número]],Relatório_CTE!A:A,Relatório_CTE!H:H,"Sem CTE")," ")</f>
        <v xml:space="preserve"> </v>
      </c>
      <c r="T78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8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88" spans="1:21" x14ac:dyDescent="0.25">
      <c r="A788" t="s">
        <v>11</v>
      </c>
      <c r="B788" t="s">
        <v>46</v>
      </c>
      <c r="C788" t="s">
        <v>867</v>
      </c>
      <c r="D788">
        <v>4148</v>
      </c>
      <c r="E788" s="1">
        <v>45896</v>
      </c>
      <c r="F788">
        <v>11700</v>
      </c>
      <c r="G788" s="4" t="s">
        <v>122</v>
      </c>
      <c r="H788" t="s">
        <v>870</v>
      </c>
      <c r="I788" t="s">
        <v>871</v>
      </c>
      <c r="J788" s="1">
        <v>47573</v>
      </c>
      <c r="K788">
        <v>2000</v>
      </c>
      <c r="L788" t="str">
        <f>_xlfn.XLOOKUP(relatorio[[#This Row],[Nome PJ Emitente]],De_Para!A:A,De_Para!C:C)</f>
        <v>Terumo</v>
      </c>
      <c r="M788" s="5" t="str" cm="1">
        <f t="array" aca="1" ref="M788" ca="1">IF(LEFT(G788&amp;"",1)="0",
IFERROR(
VALUE(MID(G788&amp;"",_xlfn.AGGREGATE(15,6,ROW(INDIRECT("1:"&amp;LEN(G788&amp;"")))/(MID(G788&amp;"",ROW(INDIRECT("1:"&amp;LEN(G788&amp;""))),1)&lt;&gt;"0"),1),999)),
MID(G788&amp;"",_xlfn.AGGREGATE(15,6,ROW(INDIRECT("1:"&amp;LEN(G788&amp;"")))/(MID(G788&amp;"",ROW(INDIRECT("1:"&amp;LEN(G788&amp;""))),1)&lt;&gt;"0"),1),999)
),
IFERROR(VALUE(G788),G788))</f>
        <v>SEM GTIN</v>
      </c>
      <c r="N788" t="str">
        <f>TEXT(relatorio[[#This Row],[Data Emissão]],"mmm")</f>
        <v>ago</v>
      </c>
      <c r="O788">
        <f>_xlfn.XLOOKUP(relatorio[[#This Row],[Número]],relatorio_Entrada_NF!A:A,relatorio_Entrada_NF!A:A,"Pendente")</f>
        <v>4148</v>
      </c>
      <c r="P788" t="str">
        <f>_xlfn.XLOOKUP(relatorio[[#This Row],[Nome PJ Emitente]],Material!A:A,Material!B:B,"Medicamento")</f>
        <v>Material</v>
      </c>
      <c r="Q788">
        <f>IF(relatorio[[#This Row],[Natureza]]="Medicamento",_xlfn.XLOOKUP(relatorio[[#This Row],[EAN]],CadastroProd!U:U,CadastroProd!A:A," "),_xlfn.XLOOKUP(relatorio[[#This Row],['[Item'] Código]],CadastroProd!X:X,CadastroProd!A:A," "))</f>
        <v>2608</v>
      </c>
      <c r="R788" t="str">
        <f>IF(O788="Pendente",_xlfn.XLOOKUP(relatorio[[#This Row],[Número]],Relatório_CTE!A:A,Relatório_CTE!B:B,"Sem CTE")," ")</f>
        <v xml:space="preserve"> </v>
      </c>
      <c r="S788" s="1" t="str">
        <f>IF(relatorio[[#This Row],[NFs Entrada - Winthor]]="Pendente",_xlfn.XLOOKUP(relatorio[[#This Row],[Número]],Relatório_CTE!A:A,Relatório_CTE!H:H,"Sem CTE")," ")</f>
        <v xml:space="preserve"> </v>
      </c>
      <c r="T78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8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89" spans="1:21" x14ac:dyDescent="0.25">
      <c r="A789" t="s">
        <v>11</v>
      </c>
      <c r="B789" t="s">
        <v>46</v>
      </c>
      <c r="C789" t="s">
        <v>62</v>
      </c>
      <c r="D789">
        <v>8111</v>
      </c>
      <c r="E789" s="1">
        <v>45896</v>
      </c>
      <c r="F789">
        <v>67578</v>
      </c>
      <c r="G789" s="4" t="s">
        <v>171</v>
      </c>
      <c r="H789" t="s">
        <v>172</v>
      </c>
      <c r="I789" t="s">
        <v>749</v>
      </c>
      <c r="J789" s="1">
        <v>47057</v>
      </c>
      <c r="K789">
        <v>24</v>
      </c>
      <c r="L789" t="str">
        <f>_xlfn.XLOOKUP(relatorio[[#This Row],[Nome PJ Emitente]],De_Para!A:A,De_Para!C:C)</f>
        <v>Celltrion</v>
      </c>
      <c r="M789" s="5" cm="1">
        <f t="array" aca="1" ref="M789" ca="1">IF(LEFT(G789&amp;"",1)="0",
IFERROR(
VALUE(MID(G789&amp;"",_xlfn.AGGREGATE(15,6,ROW(INDIRECT("1:"&amp;LEN(G789&amp;"")))/(MID(G789&amp;"",ROW(INDIRECT("1:"&amp;LEN(G789&amp;""))),1)&lt;&gt;"0"),1),999)),
MID(G789&amp;"",_xlfn.AGGREGATE(15,6,ROW(INDIRECT("1:"&amp;LEN(G789&amp;"")))/(MID(G789&amp;"",ROW(INDIRECT("1:"&amp;LEN(G789&amp;""))),1)&lt;&gt;"0"),1),999)
),
IFERROR(VALUE(G789),G789))</f>
        <v>7898576550080</v>
      </c>
      <c r="N789" t="str">
        <f>TEXT(relatorio[[#This Row],[Data Emissão]],"mmm")</f>
        <v>ago</v>
      </c>
      <c r="O789">
        <f>_xlfn.XLOOKUP(relatorio[[#This Row],[Número]],relatorio_Entrada_NF!A:A,relatorio_Entrada_NF!A:A,"Pendente")</f>
        <v>8111</v>
      </c>
      <c r="P789" t="str">
        <f>_xlfn.XLOOKUP(relatorio[[#This Row],[Nome PJ Emitente]],Material!A:A,Material!B:B,"Medicamento")</f>
        <v>Medicamento</v>
      </c>
      <c r="Q789">
        <f ca="1">IF(relatorio[[#This Row],[Natureza]]="Medicamento",_xlfn.XLOOKUP(relatorio[[#This Row],[EAN]],CadastroProd!U:U,CadastroProd!A:A," "),_xlfn.XLOOKUP(relatorio[[#This Row],['[Item'] Código]],CadastroProd!X:X,CadastroProd!A:A," "))</f>
        <v>1579</v>
      </c>
      <c r="R789" t="str">
        <f>IF(O789="Pendente",_xlfn.XLOOKUP(relatorio[[#This Row],[Número]],Relatório_CTE!A:A,Relatório_CTE!B:B,"Sem CTE")," ")</f>
        <v xml:space="preserve"> </v>
      </c>
      <c r="S789" s="1" t="str">
        <f>IF(relatorio[[#This Row],[NFs Entrada - Winthor]]="Pendente",_xlfn.XLOOKUP(relatorio[[#This Row],[Número]],Relatório_CTE!A:A,Relatório_CTE!H:H,"Sem CTE")," ")</f>
        <v xml:space="preserve"> </v>
      </c>
      <c r="T78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8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90" spans="1:21" x14ac:dyDescent="0.25">
      <c r="A790" t="s">
        <v>11</v>
      </c>
      <c r="B790" t="s">
        <v>46</v>
      </c>
      <c r="C790" t="s">
        <v>62</v>
      </c>
      <c r="D790">
        <v>8111</v>
      </c>
      <c r="E790" s="1">
        <v>45896</v>
      </c>
      <c r="F790">
        <v>67578</v>
      </c>
      <c r="G790" s="4" t="s">
        <v>872</v>
      </c>
      <c r="H790" t="s">
        <v>873</v>
      </c>
      <c r="I790" t="s">
        <v>874</v>
      </c>
      <c r="J790" s="1">
        <v>47177</v>
      </c>
      <c r="K790">
        <v>30</v>
      </c>
      <c r="L790" t="str">
        <f>_xlfn.XLOOKUP(relatorio[[#This Row],[Nome PJ Emitente]],De_Para!A:A,De_Para!C:C)</f>
        <v>Celltrion</v>
      </c>
      <c r="M790" s="5" cm="1">
        <f t="array" aca="1" ref="M790" ca="1">IF(LEFT(G790&amp;"",1)="0",
IFERROR(
VALUE(MID(G790&amp;"",_xlfn.AGGREGATE(15,6,ROW(INDIRECT("1:"&amp;LEN(G790&amp;"")))/(MID(G790&amp;"",ROW(INDIRECT("1:"&amp;LEN(G790&amp;""))),1)&lt;&gt;"0"),1),999)),
MID(G790&amp;"",_xlfn.AGGREGATE(15,6,ROW(INDIRECT("1:"&amp;LEN(G790&amp;"")))/(MID(G790&amp;"",ROW(INDIRECT("1:"&amp;LEN(G790&amp;""))),1)&lt;&gt;"0"),1),999)
),
IFERROR(VALUE(G790),G790))</f>
        <v>7898576550271</v>
      </c>
      <c r="N790" t="str">
        <f>TEXT(relatorio[[#This Row],[Data Emissão]],"mmm")</f>
        <v>ago</v>
      </c>
      <c r="O790">
        <f>_xlfn.XLOOKUP(relatorio[[#This Row],[Número]],relatorio_Entrada_NF!A:A,relatorio_Entrada_NF!A:A,"Pendente")</f>
        <v>8111</v>
      </c>
      <c r="P790" t="str">
        <f>_xlfn.XLOOKUP(relatorio[[#This Row],[Nome PJ Emitente]],Material!A:A,Material!B:B,"Medicamento")</f>
        <v>Medicamento</v>
      </c>
      <c r="Q790">
        <f ca="1">IF(relatorio[[#This Row],[Natureza]]="Medicamento",_xlfn.XLOOKUP(relatorio[[#This Row],[EAN]],CadastroProd!U:U,CadastroProd!A:A," "),_xlfn.XLOOKUP(relatorio[[#This Row],['[Item'] Código]],CadastroProd!X:X,CadastroProd!A:A," "))</f>
        <v>3007</v>
      </c>
      <c r="R790" t="str">
        <f>IF(O790="Pendente",_xlfn.XLOOKUP(relatorio[[#This Row],[Número]],Relatório_CTE!A:A,Relatório_CTE!B:B,"Sem CTE")," ")</f>
        <v xml:space="preserve"> </v>
      </c>
      <c r="S790" s="1" t="str">
        <f>IF(relatorio[[#This Row],[NFs Entrada - Winthor]]="Pendente",_xlfn.XLOOKUP(relatorio[[#This Row],[Número]],Relatório_CTE!A:A,Relatório_CTE!H:H,"Sem CTE")," ")</f>
        <v xml:space="preserve"> </v>
      </c>
      <c r="T79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9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91" spans="1:21" x14ac:dyDescent="0.25">
      <c r="A791" t="s">
        <v>11</v>
      </c>
      <c r="B791" t="s">
        <v>46</v>
      </c>
      <c r="C791" t="s">
        <v>253</v>
      </c>
      <c r="D791">
        <v>396504</v>
      </c>
      <c r="E791" s="1">
        <v>45896</v>
      </c>
      <c r="F791">
        <v>40733.589999999997</v>
      </c>
      <c r="G791" s="4" t="s">
        <v>288</v>
      </c>
      <c r="H791" t="s">
        <v>289</v>
      </c>
      <c r="I791" t="s">
        <v>290</v>
      </c>
      <c r="J791" s="1">
        <v>46387</v>
      </c>
      <c r="K791">
        <v>30</v>
      </c>
      <c r="L791" t="str">
        <f>_xlfn.XLOOKUP(relatorio[[#This Row],[Nome PJ Emitente]],De_Para!A:A,De_Para!C:C)</f>
        <v>Pfizer</v>
      </c>
      <c r="M791" s="5" cm="1">
        <f t="array" aca="1" ref="M791" ca="1">IF(LEFT(G791&amp;"",1)="0",
IFERROR(
VALUE(MID(G791&amp;"",_xlfn.AGGREGATE(15,6,ROW(INDIRECT("1:"&amp;LEN(G791&amp;"")))/(MID(G791&amp;"",ROW(INDIRECT("1:"&amp;LEN(G791&amp;""))),1)&lt;&gt;"0"),1),999)),
MID(G791&amp;"",_xlfn.AGGREGATE(15,6,ROW(INDIRECT("1:"&amp;LEN(G791&amp;"")))/(MID(G791&amp;"",ROW(INDIRECT("1:"&amp;LEN(G791&amp;""))),1)&lt;&gt;"0"),1),999)
),
IFERROR(VALUE(G791),G791))</f>
        <v>7891045164757</v>
      </c>
      <c r="N791" t="str">
        <f>TEXT(relatorio[[#This Row],[Data Emissão]],"mmm")</f>
        <v>ago</v>
      </c>
      <c r="O791">
        <f>_xlfn.XLOOKUP(relatorio[[#This Row],[Número]],relatorio_Entrada_NF!A:A,relatorio_Entrada_NF!A:A,"Pendente")</f>
        <v>396504</v>
      </c>
      <c r="P791" t="str">
        <f>_xlfn.XLOOKUP(relatorio[[#This Row],[Nome PJ Emitente]],Material!A:A,Material!B:B,"Medicamento")</f>
        <v>Medicamento</v>
      </c>
      <c r="Q791">
        <f ca="1">IF(relatorio[[#This Row],[Natureza]]="Medicamento",_xlfn.XLOOKUP(relatorio[[#This Row],[EAN]],CadastroProd!U:U,CadastroProd!A:A," "),_xlfn.XLOOKUP(relatorio[[#This Row],['[Item'] Código]],CadastroProd!X:X,CadastroProd!A:A," "))</f>
        <v>3403</v>
      </c>
      <c r="R791" t="str">
        <f>IF(O791="Pendente",_xlfn.XLOOKUP(relatorio[[#This Row],[Número]],Relatório_CTE!A:A,Relatório_CTE!B:B,"Sem CTE")," ")</f>
        <v xml:space="preserve"> </v>
      </c>
      <c r="S791" s="1" t="str">
        <f>IF(relatorio[[#This Row],[NFs Entrada - Winthor]]="Pendente",_xlfn.XLOOKUP(relatorio[[#This Row],[Número]],Relatório_CTE!A:A,Relatório_CTE!H:H,"Sem CTE")," ")</f>
        <v xml:space="preserve"> </v>
      </c>
      <c r="T79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9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92" spans="1:21" x14ac:dyDescent="0.25">
      <c r="A792" t="s">
        <v>11</v>
      </c>
      <c r="B792" t="s">
        <v>46</v>
      </c>
      <c r="C792" t="s">
        <v>253</v>
      </c>
      <c r="D792">
        <v>396568</v>
      </c>
      <c r="E792" s="1">
        <v>45896</v>
      </c>
      <c r="F792">
        <v>10648.34</v>
      </c>
      <c r="G792" s="4" t="s">
        <v>875</v>
      </c>
      <c r="H792" t="s">
        <v>876</v>
      </c>
      <c r="I792" t="s">
        <v>877</v>
      </c>
      <c r="J792" s="1">
        <v>46660</v>
      </c>
      <c r="K792">
        <v>6</v>
      </c>
      <c r="L792" t="str">
        <f>_xlfn.XLOOKUP(relatorio[[#This Row],[Nome PJ Emitente]],De_Para!A:A,De_Para!C:C)</f>
        <v>Pfizer</v>
      </c>
      <c r="M792" s="5" cm="1">
        <f t="array" aca="1" ref="M792" ca="1">IF(LEFT(G792&amp;"",1)="0",
IFERROR(
VALUE(MID(G792&amp;"",_xlfn.AGGREGATE(15,6,ROW(INDIRECT("1:"&amp;LEN(G792&amp;"")))/(MID(G792&amp;"",ROW(INDIRECT("1:"&amp;LEN(G792&amp;""))),1)&lt;&gt;"0"),1),999)),
MID(G792&amp;"",_xlfn.AGGREGATE(15,6,ROW(INDIRECT("1:"&amp;LEN(G792&amp;"")))/(MID(G792&amp;"",ROW(INDIRECT("1:"&amp;LEN(G792&amp;""))),1)&lt;&gt;"0"),1),999)
),
IFERROR(VALUE(G792),G792))</f>
        <v>7891045164818</v>
      </c>
      <c r="N792" t="str">
        <f>TEXT(relatorio[[#This Row],[Data Emissão]],"mmm")</f>
        <v>ago</v>
      </c>
      <c r="O792">
        <f>_xlfn.XLOOKUP(relatorio[[#This Row],[Número]],relatorio_Entrada_NF!A:A,relatorio_Entrada_NF!A:A,"Pendente")</f>
        <v>396568</v>
      </c>
      <c r="P792" t="str">
        <f>_xlfn.XLOOKUP(relatorio[[#This Row],[Nome PJ Emitente]],Material!A:A,Material!B:B,"Medicamento")</f>
        <v>Medicamento</v>
      </c>
      <c r="Q792">
        <f ca="1">IF(relatorio[[#This Row],[Natureza]]="Medicamento",_xlfn.XLOOKUP(relatorio[[#This Row],[EAN]],CadastroProd!U:U,CadastroProd!A:A," "),_xlfn.XLOOKUP(relatorio[[#This Row],['[Item'] Código]],CadastroProd!X:X,CadastroProd!A:A," "))</f>
        <v>3669</v>
      </c>
      <c r="R792" t="str">
        <f>IF(O792="Pendente",_xlfn.XLOOKUP(relatorio[[#This Row],[Número]],Relatório_CTE!A:A,Relatório_CTE!B:B,"Sem CTE")," ")</f>
        <v xml:space="preserve"> </v>
      </c>
      <c r="S792" s="1" t="str">
        <f>IF(relatorio[[#This Row],[NFs Entrada - Winthor]]="Pendente",_xlfn.XLOOKUP(relatorio[[#This Row],[Número]],Relatório_CTE!A:A,Relatório_CTE!H:H,"Sem CTE")," ")</f>
        <v xml:space="preserve"> </v>
      </c>
      <c r="T79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9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93" spans="1:21" x14ac:dyDescent="0.25">
      <c r="A793" t="s">
        <v>11</v>
      </c>
      <c r="B793" t="s">
        <v>46</v>
      </c>
      <c r="C793" t="s">
        <v>253</v>
      </c>
      <c r="D793">
        <v>396568</v>
      </c>
      <c r="E793" s="1">
        <v>45896</v>
      </c>
      <c r="F793">
        <v>10648.34</v>
      </c>
      <c r="G793" s="4" t="s">
        <v>704</v>
      </c>
      <c r="H793" t="s">
        <v>705</v>
      </c>
      <c r="I793" t="s">
        <v>706</v>
      </c>
      <c r="J793" s="1">
        <v>46418</v>
      </c>
      <c r="K793">
        <v>15</v>
      </c>
      <c r="L793" t="str">
        <f>_xlfn.XLOOKUP(relatorio[[#This Row],[Nome PJ Emitente]],De_Para!A:A,De_Para!C:C)</f>
        <v>Pfizer</v>
      </c>
      <c r="M793" s="5" cm="1">
        <f t="array" aca="1" ref="M793" ca="1">IF(LEFT(G793&amp;"",1)="0",
IFERROR(
VALUE(MID(G793&amp;"",_xlfn.AGGREGATE(15,6,ROW(INDIRECT("1:"&amp;LEN(G793&amp;"")))/(MID(G793&amp;"",ROW(INDIRECT("1:"&amp;LEN(G793&amp;""))),1)&lt;&gt;"0"),1),999)),
MID(G793&amp;"",_xlfn.AGGREGATE(15,6,ROW(INDIRECT("1:"&amp;LEN(G793&amp;"")))/(MID(G793&amp;"",ROW(INDIRECT("1:"&amp;LEN(G793&amp;""))),1)&lt;&gt;"0"),1),999)
),
IFERROR(VALUE(G793),G793))</f>
        <v>7891045008907</v>
      </c>
      <c r="N793" t="str">
        <f>TEXT(relatorio[[#This Row],[Data Emissão]],"mmm")</f>
        <v>ago</v>
      </c>
      <c r="O793">
        <f>_xlfn.XLOOKUP(relatorio[[#This Row],[Número]],relatorio_Entrada_NF!A:A,relatorio_Entrada_NF!A:A,"Pendente")</f>
        <v>396568</v>
      </c>
      <c r="P793" t="str">
        <f>_xlfn.XLOOKUP(relatorio[[#This Row],[Nome PJ Emitente]],Material!A:A,Material!B:B,"Medicamento")</f>
        <v>Medicamento</v>
      </c>
      <c r="Q793">
        <f ca="1">IF(relatorio[[#This Row],[Natureza]]="Medicamento",_xlfn.XLOOKUP(relatorio[[#This Row],[EAN]],CadastroProd!U:U,CadastroProd!A:A," "),_xlfn.XLOOKUP(relatorio[[#This Row],['[Item'] Código]],CadastroProd!X:X,CadastroProd!A:A," "))</f>
        <v>3607</v>
      </c>
      <c r="R793" t="str">
        <f>IF(O793="Pendente",_xlfn.XLOOKUP(relatorio[[#This Row],[Número]],Relatório_CTE!A:A,Relatório_CTE!B:B,"Sem CTE")," ")</f>
        <v xml:space="preserve"> </v>
      </c>
      <c r="S793" s="1" t="str">
        <f>IF(relatorio[[#This Row],[NFs Entrada - Winthor]]="Pendente",_xlfn.XLOOKUP(relatorio[[#This Row],[Número]],Relatório_CTE!A:A,Relatório_CTE!H:H,"Sem CTE")," ")</f>
        <v xml:space="preserve"> </v>
      </c>
      <c r="T79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9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94" spans="1:21" x14ac:dyDescent="0.25">
      <c r="A794" t="s">
        <v>11</v>
      </c>
      <c r="B794" t="s">
        <v>46</v>
      </c>
      <c r="C794" t="s">
        <v>253</v>
      </c>
      <c r="D794">
        <v>396569</v>
      </c>
      <c r="E794" s="1">
        <v>45896</v>
      </c>
      <c r="F794">
        <v>46481.21</v>
      </c>
      <c r="G794" s="4" t="s">
        <v>270</v>
      </c>
      <c r="H794" t="s">
        <v>271</v>
      </c>
      <c r="I794" t="s">
        <v>272</v>
      </c>
      <c r="J794" s="1">
        <v>46629</v>
      </c>
      <c r="K794">
        <v>5</v>
      </c>
      <c r="L794" t="str">
        <f>_xlfn.XLOOKUP(relatorio[[#This Row],[Nome PJ Emitente]],De_Para!A:A,De_Para!C:C)</f>
        <v>Pfizer</v>
      </c>
      <c r="M794" s="5" cm="1">
        <f t="array" aca="1" ref="M794" ca="1">IF(LEFT(G794&amp;"",1)="0",
IFERROR(
VALUE(MID(G794&amp;"",_xlfn.AGGREGATE(15,6,ROW(INDIRECT("1:"&amp;LEN(G794&amp;"")))/(MID(G794&amp;"",ROW(INDIRECT("1:"&amp;LEN(G794&amp;""))),1)&lt;&gt;"0"),1),999)),
MID(G794&amp;"",_xlfn.AGGREGATE(15,6,ROW(INDIRECT("1:"&amp;LEN(G794&amp;"")))/(MID(G794&amp;"",ROW(INDIRECT("1:"&amp;LEN(G794&amp;""))),1)&lt;&gt;"0"),1),999)
),
IFERROR(VALUE(G794),G794))</f>
        <v>7891045164962</v>
      </c>
      <c r="N794" t="str">
        <f>TEXT(relatorio[[#This Row],[Data Emissão]],"mmm")</f>
        <v>ago</v>
      </c>
      <c r="O794">
        <f>_xlfn.XLOOKUP(relatorio[[#This Row],[Número]],relatorio_Entrada_NF!A:A,relatorio_Entrada_NF!A:A,"Pendente")</f>
        <v>396569</v>
      </c>
      <c r="P794" t="str">
        <f>_xlfn.XLOOKUP(relatorio[[#This Row],[Nome PJ Emitente]],Material!A:A,Material!B:B,"Medicamento")</f>
        <v>Medicamento</v>
      </c>
      <c r="Q794">
        <f ca="1">IF(relatorio[[#This Row],[Natureza]]="Medicamento",_xlfn.XLOOKUP(relatorio[[#This Row],[EAN]],CadastroProd!U:U,CadastroProd!A:A," "),_xlfn.XLOOKUP(relatorio[[#This Row],['[Item'] Código]],CadastroProd!X:X,CadastroProd!A:A," "))</f>
        <v>3349</v>
      </c>
      <c r="R794" t="str">
        <f>IF(O794="Pendente",_xlfn.XLOOKUP(relatorio[[#This Row],[Número]],Relatório_CTE!A:A,Relatório_CTE!B:B,"Sem CTE")," ")</f>
        <v xml:space="preserve"> </v>
      </c>
      <c r="S794" s="1" t="str">
        <f>IF(relatorio[[#This Row],[NFs Entrada - Winthor]]="Pendente",_xlfn.XLOOKUP(relatorio[[#This Row],[Número]],Relatório_CTE!A:A,Relatório_CTE!H:H,"Sem CTE")," ")</f>
        <v xml:space="preserve"> </v>
      </c>
      <c r="T79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9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95" spans="1:21" x14ac:dyDescent="0.25">
      <c r="A795" t="s">
        <v>11</v>
      </c>
      <c r="B795" t="s">
        <v>46</v>
      </c>
      <c r="C795" t="s">
        <v>253</v>
      </c>
      <c r="D795">
        <v>396570</v>
      </c>
      <c r="E795" s="1">
        <v>45896</v>
      </c>
      <c r="F795">
        <v>45274.43</v>
      </c>
      <c r="G795" s="4" t="s">
        <v>878</v>
      </c>
      <c r="H795" t="s">
        <v>879</v>
      </c>
      <c r="I795" t="s">
        <v>880</v>
      </c>
      <c r="J795" s="1">
        <v>46142</v>
      </c>
      <c r="K795">
        <v>6</v>
      </c>
      <c r="L795" t="str">
        <f>_xlfn.XLOOKUP(relatorio[[#This Row],[Nome PJ Emitente]],De_Para!A:A,De_Para!C:C)</f>
        <v>Pfizer</v>
      </c>
      <c r="M795" s="5" cm="1">
        <f t="array" aca="1" ref="M795" ca="1">IF(LEFT(G795&amp;"",1)="0",
IFERROR(
VALUE(MID(G795&amp;"",_xlfn.AGGREGATE(15,6,ROW(INDIRECT("1:"&amp;LEN(G795&amp;"")))/(MID(G795&amp;"",ROW(INDIRECT("1:"&amp;LEN(G795&amp;""))),1)&lt;&gt;"0"),1),999)),
MID(G795&amp;"",_xlfn.AGGREGATE(15,6,ROW(INDIRECT("1:"&amp;LEN(G795&amp;"")))/(MID(G795&amp;"",ROW(INDIRECT("1:"&amp;LEN(G795&amp;""))),1)&lt;&gt;"0"),1),999)
),
IFERROR(VALUE(G795),G795))</f>
        <v>7891045164955</v>
      </c>
      <c r="N795" t="str">
        <f>TEXT(relatorio[[#This Row],[Data Emissão]],"mmm")</f>
        <v>ago</v>
      </c>
      <c r="O795">
        <f>_xlfn.XLOOKUP(relatorio[[#This Row],[Número]],relatorio_Entrada_NF!A:A,relatorio_Entrada_NF!A:A,"Pendente")</f>
        <v>396570</v>
      </c>
      <c r="P795" t="str">
        <f>_xlfn.XLOOKUP(relatorio[[#This Row],[Nome PJ Emitente]],Material!A:A,Material!B:B,"Medicamento")</f>
        <v>Medicamento</v>
      </c>
      <c r="Q795">
        <f ca="1">IF(relatorio[[#This Row],[Natureza]]="Medicamento",_xlfn.XLOOKUP(relatorio[[#This Row],[EAN]],CadastroProd!U:U,CadastroProd!A:A," "),_xlfn.XLOOKUP(relatorio[[#This Row],['[Item'] Código]],CadastroProd!X:X,CadastroProd!A:A," "))</f>
        <v>3348</v>
      </c>
      <c r="R795" t="str">
        <f>IF(O795="Pendente",_xlfn.XLOOKUP(relatorio[[#This Row],[Número]],Relatório_CTE!A:A,Relatório_CTE!B:B,"Sem CTE")," ")</f>
        <v xml:space="preserve"> </v>
      </c>
      <c r="S795" s="1" t="str">
        <f>IF(relatorio[[#This Row],[NFs Entrada - Winthor]]="Pendente",_xlfn.XLOOKUP(relatorio[[#This Row],[Número]],Relatório_CTE!A:A,Relatório_CTE!H:H,"Sem CTE")," ")</f>
        <v xml:space="preserve"> </v>
      </c>
      <c r="T79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9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96" spans="1:21" x14ac:dyDescent="0.25">
      <c r="A796" t="s">
        <v>11</v>
      </c>
      <c r="B796" t="s">
        <v>46</v>
      </c>
      <c r="C796" t="s">
        <v>47</v>
      </c>
      <c r="D796">
        <v>342547</v>
      </c>
      <c r="E796" s="1">
        <v>45896</v>
      </c>
      <c r="F796">
        <v>68214.720000000001</v>
      </c>
      <c r="G796" s="4" t="s">
        <v>88</v>
      </c>
      <c r="H796" t="s">
        <v>89</v>
      </c>
      <c r="I796" t="s">
        <v>90</v>
      </c>
      <c r="J796" s="1">
        <v>46564</v>
      </c>
      <c r="K796">
        <v>30</v>
      </c>
      <c r="L796" t="str">
        <f>_xlfn.XLOOKUP(relatorio[[#This Row],[Nome PJ Emitente]],De_Para!A:A,De_Para!C:C)</f>
        <v>Libbs</v>
      </c>
      <c r="M796" s="5" cm="1">
        <f t="array" aca="1" ref="M796" ca="1">IF(LEFT(G796&amp;"",1)="0",
IFERROR(
VALUE(MID(G796&amp;"",_xlfn.AGGREGATE(15,6,ROW(INDIRECT("1:"&amp;LEN(G796&amp;"")))/(MID(G796&amp;"",ROW(INDIRECT("1:"&amp;LEN(G796&amp;""))),1)&lt;&gt;"0"),1),999)),
MID(G796&amp;"",_xlfn.AGGREGATE(15,6,ROW(INDIRECT("1:"&amp;LEN(G796&amp;"")))/(MID(G796&amp;"",ROW(INDIRECT("1:"&amp;LEN(G796&amp;""))),1)&lt;&gt;"0"),1),999)
),
IFERROR(VALUE(G796),G796))</f>
        <v>7896094207257</v>
      </c>
      <c r="N796" t="str">
        <f>TEXT(relatorio[[#This Row],[Data Emissão]],"mmm")</f>
        <v>ago</v>
      </c>
      <c r="O796">
        <f>_xlfn.XLOOKUP(relatorio[[#This Row],[Número]],relatorio_Entrada_NF!A:A,relatorio_Entrada_NF!A:A,"Pendente")</f>
        <v>342547</v>
      </c>
      <c r="P796" t="str">
        <f>_xlfn.XLOOKUP(relatorio[[#This Row],[Nome PJ Emitente]],Material!A:A,Material!B:B,"Medicamento")</f>
        <v>Medicamento</v>
      </c>
      <c r="Q796">
        <f ca="1">IF(relatorio[[#This Row],[Natureza]]="Medicamento",_xlfn.XLOOKUP(relatorio[[#This Row],[EAN]],CadastroProd!U:U,CadastroProd!A:A," "),_xlfn.XLOOKUP(relatorio[[#This Row],['[Item'] Código]],CadastroProd!X:X,CadastroProd!A:A," "))</f>
        <v>2576</v>
      </c>
      <c r="R796" t="str">
        <f>IF(O796="Pendente",_xlfn.XLOOKUP(relatorio[[#This Row],[Número]],Relatório_CTE!A:A,Relatório_CTE!B:B,"Sem CTE")," ")</f>
        <v xml:space="preserve"> </v>
      </c>
      <c r="S796" s="1" t="str">
        <f>IF(relatorio[[#This Row],[NFs Entrada - Winthor]]="Pendente",_xlfn.XLOOKUP(relatorio[[#This Row],[Número]],Relatório_CTE!A:A,Relatório_CTE!H:H,"Sem CTE")," ")</f>
        <v xml:space="preserve"> </v>
      </c>
      <c r="T79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9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97" spans="1:21" x14ac:dyDescent="0.25">
      <c r="A797" t="s">
        <v>11</v>
      </c>
      <c r="B797" t="s">
        <v>46</v>
      </c>
      <c r="C797" t="s">
        <v>47</v>
      </c>
      <c r="D797">
        <v>342547</v>
      </c>
      <c r="E797" s="1">
        <v>45896</v>
      </c>
      <c r="F797">
        <v>68214.720000000001</v>
      </c>
      <c r="G797" s="4" t="s">
        <v>786</v>
      </c>
      <c r="H797" t="s">
        <v>787</v>
      </c>
      <c r="I797" t="s">
        <v>788</v>
      </c>
      <c r="J797" s="1">
        <v>46564</v>
      </c>
      <c r="K797">
        <v>12</v>
      </c>
      <c r="L797" t="str">
        <f>_xlfn.XLOOKUP(relatorio[[#This Row],[Nome PJ Emitente]],De_Para!A:A,De_Para!C:C)</f>
        <v>Libbs</v>
      </c>
      <c r="M797" s="5" cm="1">
        <f t="array" aca="1" ref="M797" ca="1">IF(LEFT(G797&amp;"",1)="0",
IFERROR(
VALUE(MID(G797&amp;"",_xlfn.AGGREGATE(15,6,ROW(INDIRECT("1:"&amp;LEN(G797&amp;"")))/(MID(G797&amp;"",ROW(INDIRECT("1:"&amp;LEN(G797&amp;""))),1)&lt;&gt;"0"),1),999)),
MID(G797&amp;"",_xlfn.AGGREGATE(15,6,ROW(INDIRECT("1:"&amp;LEN(G797&amp;"")))/(MID(G797&amp;"",ROW(INDIRECT("1:"&amp;LEN(G797&amp;""))),1)&lt;&gt;"0"),1),999)
),
IFERROR(VALUE(G797),G797))</f>
        <v>7896094207318</v>
      </c>
      <c r="N797" t="str">
        <f>TEXT(relatorio[[#This Row],[Data Emissão]],"mmm")</f>
        <v>ago</v>
      </c>
      <c r="O797">
        <f>_xlfn.XLOOKUP(relatorio[[#This Row],[Número]],relatorio_Entrada_NF!A:A,relatorio_Entrada_NF!A:A,"Pendente")</f>
        <v>342547</v>
      </c>
      <c r="P797" t="str">
        <f>_xlfn.XLOOKUP(relatorio[[#This Row],[Nome PJ Emitente]],Material!A:A,Material!B:B,"Medicamento")</f>
        <v>Medicamento</v>
      </c>
      <c r="Q797">
        <f ca="1">IF(relatorio[[#This Row],[Natureza]]="Medicamento",_xlfn.XLOOKUP(relatorio[[#This Row],[EAN]],CadastroProd!U:U,CadastroProd!A:A," "),_xlfn.XLOOKUP(relatorio[[#This Row],['[Item'] Código]],CadastroProd!X:X,CadastroProd!A:A," "))</f>
        <v>2584</v>
      </c>
      <c r="R797" t="str">
        <f>IF(O797="Pendente",_xlfn.XLOOKUP(relatorio[[#This Row],[Número]],Relatório_CTE!A:A,Relatório_CTE!B:B,"Sem CTE")," ")</f>
        <v xml:space="preserve"> </v>
      </c>
      <c r="S797" s="1" t="str">
        <f>IF(relatorio[[#This Row],[NFs Entrada - Winthor]]="Pendente",_xlfn.XLOOKUP(relatorio[[#This Row],[Número]],Relatório_CTE!A:A,Relatório_CTE!H:H,"Sem CTE")," ")</f>
        <v xml:space="preserve"> </v>
      </c>
      <c r="T79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9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98" spans="1:21" x14ac:dyDescent="0.25">
      <c r="A798" t="s">
        <v>17</v>
      </c>
      <c r="B798" t="s">
        <v>97</v>
      </c>
      <c r="C798" t="s">
        <v>102</v>
      </c>
      <c r="D798">
        <v>77608</v>
      </c>
      <c r="E798" s="1">
        <v>45896</v>
      </c>
      <c r="F798">
        <v>6219</v>
      </c>
      <c r="G798" s="4" t="s">
        <v>103</v>
      </c>
      <c r="H798" t="s">
        <v>104</v>
      </c>
      <c r="I798" t="s">
        <v>105</v>
      </c>
      <c r="J798" s="1">
        <v>46331</v>
      </c>
      <c r="K798">
        <v>5</v>
      </c>
      <c r="L798" t="str">
        <f>_xlfn.XLOOKUP(relatorio[[#This Row],[Nome PJ Emitente]],De_Para!A:A,De_Para!C:C)</f>
        <v>Chiesi</v>
      </c>
      <c r="M798" s="5" cm="1">
        <f t="array" aca="1" ref="M798" ca="1">IF(LEFT(G798&amp;"",1)="0",
IFERROR(
VALUE(MID(G798&amp;"",_xlfn.AGGREGATE(15,6,ROW(INDIRECT("1:"&amp;LEN(G798&amp;"")))/(MID(G798&amp;"",ROW(INDIRECT("1:"&amp;LEN(G798&amp;""))),1)&lt;&gt;"0"),1),999)),
MID(G798&amp;"",_xlfn.AGGREGATE(15,6,ROW(INDIRECT("1:"&amp;LEN(G798&amp;"")))/(MID(G798&amp;"",ROW(INDIRECT("1:"&amp;LEN(G798&amp;""))),1)&lt;&gt;"0"),1),999)
),
IFERROR(VALUE(G798),G798))</f>
        <v>7896672201790</v>
      </c>
      <c r="N798" t="str">
        <f>TEXT(relatorio[[#This Row],[Data Emissão]],"mmm")</f>
        <v>ago</v>
      </c>
      <c r="O798">
        <f>_xlfn.XLOOKUP(relatorio[[#This Row],[Número]],relatorio_Entrada_NF!A:A,relatorio_Entrada_NF!A:A,"Pendente")</f>
        <v>77608</v>
      </c>
      <c r="P798" t="str">
        <f>_xlfn.XLOOKUP(relatorio[[#This Row],[Nome PJ Emitente]],Material!A:A,Material!B:B,"Medicamento")</f>
        <v>Medicamento</v>
      </c>
      <c r="Q798">
        <f ca="1">IF(relatorio[[#This Row],[Natureza]]="Medicamento",_xlfn.XLOOKUP(relatorio[[#This Row],[EAN]],CadastroProd!U:U,CadastroProd!A:A," "),_xlfn.XLOOKUP(relatorio[[#This Row],['[Item'] Código]],CadastroProd!X:X,CadastroProd!A:A," "))</f>
        <v>1456</v>
      </c>
      <c r="R798" t="str">
        <f>IF(O798="Pendente",_xlfn.XLOOKUP(relatorio[[#This Row],[Número]],Relatório_CTE!A:A,Relatório_CTE!B:B,"Sem CTE")," ")</f>
        <v xml:space="preserve"> </v>
      </c>
      <c r="S798" s="1" t="str">
        <f>IF(relatorio[[#This Row],[NFs Entrada - Winthor]]="Pendente",_xlfn.XLOOKUP(relatorio[[#This Row],[Número]],Relatório_CTE!A:A,Relatório_CTE!H:H,"Sem CTE")," ")</f>
        <v xml:space="preserve"> </v>
      </c>
      <c r="T79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9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799" spans="1:21" x14ac:dyDescent="0.25">
      <c r="A799" t="s">
        <v>11</v>
      </c>
      <c r="B799" t="s">
        <v>18</v>
      </c>
      <c r="C799" t="s">
        <v>23</v>
      </c>
      <c r="D799">
        <v>284724</v>
      </c>
      <c r="E799" s="1">
        <v>45895</v>
      </c>
      <c r="F799">
        <v>31589.759999999998</v>
      </c>
      <c r="G799" s="4" t="s">
        <v>881</v>
      </c>
      <c r="H799" t="s">
        <v>882</v>
      </c>
      <c r="I799" t="s">
        <v>883</v>
      </c>
      <c r="J799" s="1">
        <v>46477</v>
      </c>
      <c r="K799">
        <v>2</v>
      </c>
      <c r="L799" t="str">
        <f>_xlfn.XLOOKUP(relatorio[[#This Row],[Nome PJ Emitente]],De_Para!A:A,De_Para!C:C)</f>
        <v>Bayer</v>
      </c>
      <c r="M799" s="5" cm="1">
        <f t="array" aca="1" ref="M799" ca="1">IF(LEFT(G799&amp;"",1)="0",
IFERROR(
VALUE(MID(G799&amp;"",_xlfn.AGGREGATE(15,6,ROW(INDIRECT("1:"&amp;LEN(G799&amp;"")))/(MID(G799&amp;"",ROW(INDIRECT("1:"&amp;LEN(G799&amp;""))),1)&lt;&gt;"0"),1),999)),
MID(G799&amp;"",_xlfn.AGGREGATE(15,6,ROW(INDIRECT("1:"&amp;LEN(G799&amp;"")))/(MID(G799&amp;"",ROW(INDIRECT("1:"&amp;LEN(G799&amp;""))),1)&lt;&gt;"0"),1),999)
),
IFERROR(VALUE(G799),G799))</f>
        <v>7891106908610</v>
      </c>
      <c r="N799" t="str">
        <f>TEXT(relatorio[[#This Row],[Data Emissão]],"mmm")</f>
        <v>ago</v>
      </c>
      <c r="O799">
        <f>_xlfn.XLOOKUP(relatorio[[#This Row],[Número]],relatorio_Entrada_NF!A:A,relatorio_Entrada_NF!A:A,"Pendente")</f>
        <v>284724</v>
      </c>
      <c r="P799" t="str">
        <f>_xlfn.XLOOKUP(relatorio[[#This Row],[Nome PJ Emitente]],Material!A:A,Material!B:B,"Medicamento")</f>
        <v>Medicamento</v>
      </c>
      <c r="Q799">
        <f ca="1">IF(relatorio[[#This Row],[Natureza]]="Medicamento",_xlfn.XLOOKUP(relatorio[[#This Row],[EAN]],CadastroProd!U:U,CadastroProd!A:A," "),_xlfn.XLOOKUP(relatorio[[#This Row],['[Item'] Código]],CadastroProd!X:X,CadastroProd!A:A," "))</f>
        <v>1123</v>
      </c>
      <c r="R799" t="str">
        <f>IF(O799="Pendente",_xlfn.XLOOKUP(relatorio[[#This Row],[Número]],Relatório_CTE!A:A,Relatório_CTE!B:B,"Sem CTE")," ")</f>
        <v xml:space="preserve"> </v>
      </c>
      <c r="S799" s="1" t="str">
        <f>IF(relatorio[[#This Row],[NFs Entrada - Winthor]]="Pendente",_xlfn.XLOOKUP(relatorio[[#This Row],[Número]],Relatório_CTE!A:A,Relatório_CTE!H:H,"Sem CTE")," ")</f>
        <v xml:space="preserve"> </v>
      </c>
      <c r="T79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79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00" spans="1:21" x14ac:dyDescent="0.25">
      <c r="A800" t="s">
        <v>11</v>
      </c>
      <c r="B800" t="s">
        <v>12</v>
      </c>
      <c r="C800" t="s">
        <v>184</v>
      </c>
      <c r="D800">
        <v>150035</v>
      </c>
      <c r="E800" s="1">
        <v>45895</v>
      </c>
      <c r="F800">
        <v>33995.589999999997</v>
      </c>
      <c r="G800" s="4" t="s">
        <v>728</v>
      </c>
      <c r="H800" t="s">
        <v>729</v>
      </c>
      <c r="I800" t="s">
        <v>730</v>
      </c>
      <c r="J800" s="1">
        <v>46326</v>
      </c>
      <c r="K800">
        <v>5</v>
      </c>
      <c r="L800" t="str">
        <f>_xlfn.XLOOKUP(relatorio[[#This Row],[Nome PJ Emitente]],De_Para!A:A,De_Para!C:C)</f>
        <v>Abbvie</v>
      </c>
      <c r="M800" s="5" cm="1">
        <f t="array" aca="1" ref="M800" ca="1">IF(LEFT(G800&amp;"",1)="0",
IFERROR(
VALUE(MID(G800&amp;"",_xlfn.AGGREGATE(15,6,ROW(INDIRECT("1:"&amp;LEN(G800&amp;"")))/(MID(G800&amp;"",ROW(INDIRECT("1:"&amp;LEN(G800&amp;""))),1)&lt;&gt;"0"),1),999)),
MID(G800&amp;"",_xlfn.AGGREGATE(15,6,ROW(INDIRECT("1:"&amp;LEN(G800&amp;"")))/(MID(G800&amp;"",ROW(INDIRECT("1:"&amp;LEN(G800&amp;""))),1)&lt;&gt;"0"),1),999)
),
IFERROR(VALUE(G800),G800))</f>
        <v>8054083022215</v>
      </c>
      <c r="N800" t="str">
        <f>TEXT(relatorio[[#This Row],[Data Emissão]],"mmm")</f>
        <v>ago</v>
      </c>
      <c r="O800">
        <f>_xlfn.XLOOKUP(relatorio[[#This Row],[Número]],relatorio_Entrada_NF!A:A,relatorio_Entrada_NF!A:A,"Pendente")</f>
        <v>150035</v>
      </c>
      <c r="P800" t="str">
        <f>_xlfn.XLOOKUP(relatorio[[#This Row],[Nome PJ Emitente]],Material!A:A,Material!B:B,"Medicamento")</f>
        <v>Medicamento</v>
      </c>
      <c r="Q800">
        <f ca="1">IF(relatorio[[#This Row],[Natureza]]="Medicamento",_xlfn.XLOOKUP(relatorio[[#This Row],[EAN]],CadastroProd!U:U,CadastroProd!A:A," "),_xlfn.XLOOKUP(relatorio[[#This Row],['[Item'] Código]],CadastroProd!X:X,CadastroProd!A:A," "))</f>
        <v>3224</v>
      </c>
      <c r="R800" t="str">
        <f>IF(O800="Pendente",_xlfn.XLOOKUP(relatorio[[#This Row],[Número]],Relatório_CTE!A:A,Relatório_CTE!B:B,"Sem CTE")," ")</f>
        <v xml:space="preserve"> </v>
      </c>
      <c r="S800" s="1" t="str">
        <f>IF(relatorio[[#This Row],[NFs Entrada - Winthor]]="Pendente",_xlfn.XLOOKUP(relatorio[[#This Row],[Número]],Relatório_CTE!A:A,Relatório_CTE!H:H,"Sem CTE")," ")</f>
        <v xml:space="preserve"> </v>
      </c>
      <c r="T80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0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01" spans="1:21" x14ac:dyDescent="0.25">
      <c r="A801" t="s">
        <v>11</v>
      </c>
      <c r="B801" t="s">
        <v>12</v>
      </c>
      <c r="C801" t="s">
        <v>184</v>
      </c>
      <c r="D801">
        <v>150118</v>
      </c>
      <c r="E801" s="1">
        <v>45895</v>
      </c>
      <c r="F801">
        <v>227784.78</v>
      </c>
      <c r="G801" s="4" t="s">
        <v>602</v>
      </c>
      <c r="H801" t="s">
        <v>603</v>
      </c>
      <c r="I801" t="s">
        <v>604</v>
      </c>
      <c r="J801" s="1">
        <v>46234</v>
      </c>
      <c r="K801">
        <v>3</v>
      </c>
      <c r="L801" t="str">
        <f>_xlfn.XLOOKUP(relatorio[[#This Row],[Nome PJ Emitente]],De_Para!A:A,De_Para!C:C)</f>
        <v>Abbvie</v>
      </c>
      <c r="M801" s="5" cm="1">
        <f t="array" aca="1" ref="M801" ca="1">IF(LEFT(G801&amp;"",1)="0",
IFERROR(
VALUE(MID(G801&amp;"",_xlfn.AGGREGATE(15,6,ROW(INDIRECT("1:"&amp;LEN(G801&amp;"")))/(MID(G801&amp;"",ROW(INDIRECT("1:"&amp;LEN(G801&amp;""))),1)&lt;&gt;"0"),1),999)),
MID(G801&amp;"",_xlfn.AGGREGATE(15,6,ROW(INDIRECT("1:"&amp;LEN(G801&amp;"")))/(MID(G801&amp;"",ROW(INDIRECT("1:"&amp;LEN(G801&amp;""))),1)&lt;&gt;"0"),1),999)
),
IFERROR(VALUE(G801),G801))</f>
        <v>8054083023403</v>
      </c>
      <c r="N801" t="str">
        <f>TEXT(relatorio[[#This Row],[Data Emissão]],"mmm")</f>
        <v>ago</v>
      </c>
      <c r="O801">
        <f>_xlfn.XLOOKUP(relatorio[[#This Row],[Número]],relatorio_Entrada_NF!A:A,relatorio_Entrada_NF!A:A,"Pendente")</f>
        <v>150118</v>
      </c>
      <c r="P801" t="str">
        <f>_xlfn.XLOOKUP(relatorio[[#This Row],[Nome PJ Emitente]],Material!A:A,Material!B:B,"Medicamento")</f>
        <v>Medicamento</v>
      </c>
      <c r="Q801">
        <f ca="1">IF(relatorio[[#This Row],[Natureza]]="Medicamento",_xlfn.XLOOKUP(relatorio[[#This Row],[EAN]],CadastroProd!U:U,CadastroProd!A:A," "),_xlfn.XLOOKUP(relatorio[[#This Row],['[Item'] Código]],CadastroProd!X:X,CadastroProd!A:A," "))</f>
        <v>3313</v>
      </c>
      <c r="R801" t="str">
        <f>IF(O801="Pendente",_xlfn.XLOOKUP(relatorio[[#This Row],[Número]],Relatório_CTE!A:A,Relatório_CTE!B:B,"Sem CTE")," ")</f>
        <v xml:space="preserve"> </v>
      </c>
      <c r="S801" s="1" t="str">
        <f>IF(relatorio[[#This Row],[NFs Entrada - Winthor]]="Pendente",_xlfn.XLOOKUP(relatorio[[#This Row],[Número]],Relatório_CTE!A:A,Relatório_CTE!H:H,"Sem CTE")," ")</f>
        <v xml:space="preserve"> </v>
      </c>
      <c r="T80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0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02" spans="1:21" x14ac:dyDescent="0.25">
      <c r="A802" t="s">
        <v>11</v>
      </c>
      <c r="B802" t="s">
        <v>12</v>
      </c>
      <c r="C802" t="s">
        <v>184</v>
      </c>
      <c r="D802">
        <v>150137</v>
      </c>
      <c r="E802" s="1">
        <v>45895</v>
      </c>
      <c r="F802">
        <v>218673.39</v>
      </c>
      <c r="G802" s="4" t="s">
        <v>569</v>
      </c>
      <c r="H802" t="s">
        <v>570</v>
      </c>
      <c r="I802" t="s">
        <v>571</v>
      </c>
      <c r="J802" s="1">
        <v>46356</v>
      </c>
      <c r="K802">
        <v>12</v>
      </c>
      <c r="L802" t="str">
        <f>_xlfn.XLOOKUP(relatorio[[#This Row],[Nome PJ Emitente]],De_Para!A:A,De_Para!C:C)</f>
        <v>Abbvie</v>
      </c>
      <c r="M802" s="5" cm="1">
        <f t="array" aca="1" ref="M802" ca="1">IF(LEFT(G802&amp;"",1)="0",
IFERROR(
VALUE(MID(G802&amp;"",_xlfn.AGGREGATE(15,6,ROW(INDIRECT("1:"&amp;LEN(G802&amp;"")))/(MID(G802&amp;"",ROW(INDIRECT("1:"&amp;LEN(G802&amp;""))),1)&lt;&gt;"0"),1),999)),
MID(G802&amp;"",_xlfn.AGGREGATE(15,6,ROW(INDIRECT("1:"&amp;LEN(G802&amp;"")))/(MID(G802&amp;"",ROW(INDIRECT("1:"&amp;LEN(G802&amp;""))),1)&lt;&gt;"0"),1),999)
),
IFERROR(VALUE(G802),G802))</f>
        <v>8054083021317</v>
      </c>
      <c r="N802" t="str">
        <f>TEXT(relatorio[[#This Row],[Data Emissão]],"mmm")</f>
        <v>ago</v>
      </c>
      <c r="O802">
        <f>_xlfn.XLOOKUP(relatorio[[#This Row],[Número]],relatorio_Entrada_NF!A:A,relatorio_Entrada_NF!A:A,"Pendente")</f>
        <v>150137</v>
      </c>
      <c r="P802" t="str">
        <f>_xlfn.XLOOKUP(relatorio[[#This Row],[Nome PJ Emitente]],Material!A:A,Material!B:B,"Medicamento")</f>
        <v>Medicamento</v>
      </c>
      <c r="Q802">
        <f ca="1">IF(relatorio[[#This Row],[Natureza]]="Medicamento",_xlfn.XLOOKUP(relatorio[[#This Row],[EAN]],CadastroProd!U:U,CadastroProd!A:A," "),_xlfn.XLOOKUP(relatorio[[#This Row],['[Item'] Código]],CadastroProd!X:X,CadastroProd!A:A," "))</f>
        <v>3289</v>
      </c>
      <c r="R802" t="str">
        <f>IF(O802="Pendente",_xlfn.XLOOKUP(relatorio[[#This Row],[Número]],Relatório_CTE!A:A,Relatório_CTE!B:B,"Sem CTE")," ")</f>
        <v xml:space="preserve"> </v>
      </c>
      <c r="S802" s="1" t="str">
        <f>IF(relatorio[[#This Row],[NFs Entrada - Winthor]]="Pendente",_xlfn.XLOOKUP(relatorio[[#This Row],[Número]],Relatório_CTE!A:A,Relatório_CTE!H:H,"Sem CTE")," ")</f>
        <v xml:space="preserve"> </v>
      </c>
      <c r="T80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0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03" spans="1:21" x14ac:dyDescent="0.25">
      <c r="A803" t="s">
        <v>17</v>
      </c>
      <c r="B803" t="s">
        <v>12</v>
      </c>
      <c r="C803" t="s">
        <v>19</v>
      </c>
      <c r="D803">
        <v>266587</v>
      </c>
      <c r="E803" s="1">
        <v>45895</v>
      </c>
      <c r="F803">
        <v>53220</v>
      </c>
      <c r="G803" s="4" t="s">
        <v>722</v>
      </c>
      <c r="H803" t="s">
        <v>723</v>
      </c>
      <c r="I803" t="s">
        <v>724</v>
      </c>
      <c r="J803" s="1">
        <v>46386</v>
      </c>
      <c r="K803">
        <v>150</v>
      </c>
      <c r="L803" t="str">
        <f>_xlfn.XLOOKUP(relatorio[[#This Row],[Nome PJ Emitente]],De_Para!A:A,De_Para!C:C)</f>
        <v>Aspen</v>
      </c>
      <c r="M803" s="5" cm="1">
        <f t="array" aca="1" ref="M803" ca="1">IF(LEFT(G803&amp;"",1)="0",
IFERROR(
VALUE(MID(G803&amp;"",_xlfn.AGGREGATE(15,6,ROW(INDIRECT("1:"&amp;LEN(G803&amp;"")))/(MID(G803&amp;"",ROW(INDIRECT("1:"&amp;LEN(G803&amp;""))),1)&lt;&gt;"0"),1),999)),
MID(G803&amp;"",_xlfn.AGGREGATE(15,6,ROW(INDIRECT("1:"&amp;LEN(G803&amp;"")))/(MID(G803&amp;"",ROW(INDIRECT("1:"&amp;LEN(G803&amp;""))),1)&lt;&gt;"0"),1),999)
),
IFERROR(VALUE(G803),G803))</f>
        <v>7895858016838</v>
      </c>
      <c r="N803" t="str">
        <f>TEXT(relatorio[[#This Row],[Data Emissão]],"mmm")</f>
        <v>ago</v>
      </c>
      <c r="O803">
        <f>_xlfn.XLOOKUP(relatorio[[#This Row],[Número]],relatorio_Entrada_NF!A:A,relatorio_Entrada_NF!A:A,"Pendente")</f>
        <v>266587</v>
      </c>
      <c r="P803" t="str">
        <f>_xlfn.XLOOKUP(relatorio[[#This Row],[Nome PJ Emitente]],Material!A:A,Material!B:B,"Medicamento")</f>
        <v>Medicamento</v>
      </c>
      <c r="Q803">
        <f ca="1">IF(relatorio[[#This Row],[Natureza]]="Medicamento",_xlfn.XLOOKUP(relatorio[[#This Row],[EAN]],CadastroProd!U:U,CadastroProd!A:A," "),_xlfn.XLOOKUP(relatorio[[#This Row],['[Item'] Código]],CadastroProd!X:X,CadastroProd!A:A," "))</f>
        <v>870</v>
      </c>
      <c r="R803" t="str">
        <f>IF(O803="Pendente",_xlfn.XLOOKUP(relatorio[[#This Row],[Número]],Relatório_CTE!A:A,Relatório_CTE!B:B,"Sem CTE")," ")</f>
        <v xml:space="preserve"> </v>
      </c>
      <c r="S803" s="1" t="str">
        <f>IF(relatorio[[#This Row],[NFs Entrada - Winthor]]="Pendente",_xlfn.XLOOKUP(relatorio[[#This Row],[Número]],Relatório_CTE!A:A,Relatório_CTE!H:H,"Sem CTE")," ")</f>
        <v xml:space="preserve"> </v>
      </c>
      <c r="T80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0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04" spans="1:21" x14ac:dyDescent="0.25">
      <c r="A804" t="s">
        <v>17</v>
      </c>
      <c r="B804" t="s">
        <v>12</v>
      </c>
      <c r="C804" t="s">
        <v>19</v>
      </c>
      <c r="D804">
        <v>266588</v>
      </c>
      <c r="E804" s="1">
        <v>45895</v>
      </c>
      <c r="F804">
        <v>1288</v>
      </c>
      <c r="G804" s="4" t="s">
        <v>884</v>
      </c>
      <c r="H804" t="s">
        <v>885</v>
      </c>
      <c r="I804" t="s">
        <v>886</v>
      </c>
      <c r="J804" s="1">
        <v>46356</v>
      </c>
      <c r="K804">
        <v>7</v>
      </c>
      <c r="L804" t="str">
        <f>_xlfn.XLOOKUP(relatorio[[#This Row],[Nome PJ Emitente]],De_Para!A:A,De_Para!C:C)</f>
        <v>Aspen</v>
      </c>
      <c r="M804" s="5" cm="1">
        <f t="array" aca="1" ref="M804" ca="1">IF(LEFT(G804&amp;"",1)="0",
IFERROR(
VALUE(MID(G804&amp;"",_xlfn.AGGREGATE(15,6,ROW(INDIRECT("1:"&amp;LEN(G804&amp;"")))/(MID(G804&amp;"",ROW(INDIRECT("1:"&amp;LEN(G804&amp;""))),1)&lt;&gt;"0"),1),999)),
MID(G804&amp;"",_xlfn.AGGREGATE(15,6,ROW(INDIRECT("1:"&amp;LEN(G804&amp;"")))/(MID(G804&amp;"",ROW(INDIRECT("1:"&amp;LEN(G804&amp;""))),1)&lt;&gt;"0"),1),999)
),
IFERROR(VALUE(G804),G804))</f>
        <v>7895858017002</v>
      </c>
      <c r="N804" t="str">
        <f>TEXT(relatorio[[#This Row],[Data Emissão]],"mmm")</f>
        <v>ago</v>
      </c>
      <c r="O804">
        <f>_xlfn.XLOOKUP(relatorio[[#This Row],[Número]],relatorio_Entrada_NF!A:A,relatorio_Entrada_NF!A:A,"Pendente")</f>
        <v>266588</v>
      </c>
      <c r="P804" t="str">
        <f>_xlfn.XLOOKUP(relatorio[[#This Row],[Nome PJ Emitente]],Material!A:A,Material!B:B,"Medicamento")</f>
        <v>Medicamento</v>
      </c>
      <c r="Q804">
        <f ca="1">IF(relatorio[[#This Row],[Natureza]]="Medicamento",_xlfn.XLOOKUP(relatorio[[#This Row],[EAN]],CadastroProd!U:U,CadastroProd!A:A," "),_xlfn.XLOOKUP(relatorio[[#This Row],['[Item'] Código]],CadastroProd!X:X,CadastroProd!A:A," "))</f>
        <v>2835</v>
      </c>
      <c r="R804" t="str">
        <f>IF(O804="Pendente",_xlfn.XLOOKUP(relatorio[[#This Row],[Número]],Relatório_CTE!A:A,Relatório_CTE!B:B,"Sem CTE")," ")</f>
        <v xml:space="preserve"> </v>
      </c>
      <c r="S804" s="1" t="str">
        <f>IF(relatorio[[#This Row],[NFs Entrada - Winthor]]="Pendente",_xlfn.XLOOKUP(relatorio[[#This Row],[Número]],Relatório_CTE!A:A,Relatório_CTE!H:H,"Sem CTE")," ")</f>
        <v xml:space="preserve"> </v>
      </c>
      <c r="T80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0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05" spans="1:21" x14ac:dyDescent="0.25">
      <c r="A805" t="s">
        <v>11</v>
      </c>
      <c r="B805" t="s">
        <v>12</v>
      </c>
      <c r="C805" t="s">
        <v>19</v>
      </c>
      <c r="D805">
        <v>266670</v>
      </c>
      <c r="E805" s="1">
        <v>45895</v>
      </c>
      <c r="F805">
        <v>30000</v>
      </c>
      <c r="G805" s="4" t="s">
        <v>887</v>
      </c>
      <c r="H805" t="s">
        <v>888</v>
      </c>
      <c r="I805" t="s">
        <v>889</v>
      </c>
      <c r="J805" s="1">
        <v>46264</v>
      </c>
      <c r="K805">
        <v>500</v>
      </c>
      <c r="L805" t="str">
        <f>_xlfn.XLOOKUP(relatorio[[#This Row],[Nome PJ Emitente]],De_Para!A:A,De_Para!C:C)</f>
        <v>Aspen</v>
      </c>
      <c r="M805" s="5" cm="1">
        <f t="array" aca="1" ref="M805" ca="1">IF(LEFT(G805&amp;"",1)="0",
IFERROR(
VALUE(MID(G805&amp;"",_xlfn.AGGREGATE(15,6,ROW(INDIRECT("1:"&amp;LEN(G805&amp;"")))/(MID(G805&amp;"",ROW(INDIRECT("1:"&amp;LEN(G805&amp;""))),1)&lt;&gt;"0"),1),999)),
MID(G805&amp;"",_xlfn.AGGREGATE(15,6,ROW(INDIRECT("1:"&amp;LEN(G805&amp;"")))/(MID(G805&amp;"",ROW(INDIRECT("1:"&amp;LEN(G805&amp;""))),1)&lt;&gt;"0"),1),999)
),
IFERROR(VALUE(G805),G805))</f>
        <v>7895858016852</v>
      </c>
      <c r="N805" t="str">
        <f>TEXT(relatorio[[#This Row],[Data Emissão]],"mmm")</f>
        <v>ago</v>
      </c>
      <c r="O805">
        <f>_xlfn.XLOOKUP(relatorio[[#This Row],[Número]],relatorio_Entrada_NF!A:A,relatorio_Entrada_NF!A:A,"Pendente")</f>
        <v>266670</v>
      </c>
      <c r="P805" t="str">
        <f>_xlfn.XLOOKUP(relatorio[[#This Row],[Nome PJ Emitente]],Material!A:A,Material!B:B,"Medicamento")</f>
        <v>Medicamento</v>
      </c>
      <c r="Q805">
        <f ca="1">IF(relatorio[[#This Row],[Natureza]]="Medicamento",_xlfn.XLOOKUP(relatorio[[#This Row],[EAN]],CadastroProd!U:U,CadastroProd!A:A," "),_xlfn.XLOOKUP(relatorio[[#This Row],['[Item'] Código]],CadastroProd!X:X,CadastroProd!A:A," "))</f>
        <v>1445</v>
      </c>
      <c r="R805" t="str">
        <f>IF(O805="Pendente",_xlfn.XLOOKUP(relatorio[[#This Row],[Número]],Relatório_CTE!A:A,Relatório_CTE!B:B,"Sem CTE")," ")</f>
        <v xml:space="preserve"> </v>
      </c>
      <c r="S805" s="1" t="str">
        <f>IF(relatorio[[#This Row],[NFs Entrada - Winthor]]="Pendente",_xlfn.XLOOKUP(relatorio[[#This Row],[Número]],Relatório_CTE!A:A,Relatório_CTE!H:H,"Sem CTE")," ")</f>
        <v xml:space="preserve"> </v>
      </c>
      <c r="T80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0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06" spans="1:21" x14ac:dyDescent="0.25">
      <c r="A806" t="s">
        <v>11</v>
      </c>
      <c r="B806" t="s">
        <v>12</v>
      </c>
      <c r="C806" t="s">
        <v>79</v>
      </c>
      <c r="D806">
        <v>20145</v>
      </c>
      <c r="E806" s="1">
        <v>45895</v>
      </c>
      <c r="F806">
        <v>31510.5</v>
      </c>
      <c r="G806" s="4" t="s">
        <v>890</v>
      </c>
      <c r="H806" t="s">
        <v>891</v>
      </c>
      <c r="I806" t="s">
        <v>892</v>
      </c>
      <c r="J806" s="1">
        <v>46387</v>
      </c>
      <c r="K806">
        <v>15</v>
      </c>
      <c r="L806" t="str">
        <f>_xlfn.XLOOKUP(relatorio[[#This Row],[Nome PJ Emitente]],De_Para!A:A,De_Para!C:C)</f>
        <v>Mylan</v>
      </c>
      <c r="M806" s="5" cm="1">
        <f t="array" aca="1" ref="M806" ca="1">IF(LEFT(G806&amp;"",1)="0",
IFERROR(
VALUE(MID(G806&amp;"",_xlfn.AGGREGATE(15,6,ROW(INDIRECT("1:"&amp;LEN(G806&amp;"")))/(MID(G806&amp;"",ROW(INDIRECT("1:"&amp;LEN(G806&amp;""))),1)&lt;&gt;"0"),1),999)),
MID(G806&amp;"",_xlfn.AGGREGATE(15,6,ROW(INDIRECT("1:"&amp;LEN(G806&amp;"")))/(MID(G806&amp;"",ROW(INDIRECT("1:"&amp;LEN(G806&amp;""))),1)&lt;&gt;"0"),1),999)
),
IFERROR(VALUE(G806),G806))</f>
        <v>8905056005462</v>
      </c>
      <c r="N806" t="str">
        <f>TEXT(relatorio[[#This Row],[Data Emissão]],"mmm")</f>
        <v>ago</v>
      </c>
      <c r="O806">
        <f>_xlfn.XLOOKUP(relatorio[[#This Row],[Número]],relatorio_Entrada_NF!A:A,relatorio_Entrada_NF!A:A,"Pendente")</f>
        <v>20145</v>
      </c>
      <c r="P806" t="str">
        <f>_xlfn.XLOOKUP(relatorio[[#This Row],[Nome PJ Emitente]],Material!A:A,Material!B:B,"Medicamento")</f>
        <v>Medicamento</v>
      </c>
      <c r="Q806">
        <f ca="1">IF(relatorio[[#This Row],[Natureza]]="Medicamento",_xlfn.XLOOKUP(relatorio[[#This Row],[EAN]],CadastroProd!U:U,CadastroProd!A:A," "),_xlfn.XLOOKUP(relatorio[[#This Row],['[Item'] Código]],CadastroProd!X:X,CadastroProd!A:A," "))</f>
        <v>3395</v>
      </c>
      <c r="R806" t="str">
        <f>IF(O806="Pendente",_xlfn.XLOOKUP(relatorio[[#This Row],[Número]],Relatório_CTE!A:A,Relatório_CTE!B:B,"Sem CTE")," ")</f>
        <v xml:space="preserve"> </v>
      </c>
      <c r="S806" s="1" t="str">
        <f>IF(relatorio[[#This Row],[NFs Entrada - Winthor]]="Pendente",_xlfn.XLOOKUP(relatorio[[#This Row],[Número]],Relatório_CTE!A:A,Relatório_CTE!H:H,"Sem CTE")," ")</f>
        <v xml:space="preserve"> </v>
      </c>
      <c r="T80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0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07" spans="1:21" x14ac:dyDescent="0.25">
      <c r="A807" t="s">
        <v>11</v>
      </c>
      <c r="B807" t="s">
        <v>12</v>
      </c>
      <c r="C807" t="s">
        <v>79</v>
      </c>
      <c r="D807">
        <v>20145</v>
      </c>
      <c r="E807" s="1">
        <v>45895</v>
      </c>
      <c r="F807">
        <v>31510.5</v>
      </c>
      <c r="G807" s="4" t="s">
        <v>893</v>
      </c>
      <c r="H807" t="s">
        <v>894</v>
      </c>
      <c r="I807" t="s">
        <v>895</v>
      </c>
      <c r="J807" s="1">
        <v>46233</v>
      </c>
      <c r="K807">
        <v>15</v>
      </c>
      <c r="L807" t="str">
        <f>_xlfn.XLOOKUP(relatorio[[#This Row],[Nome PJ Emitente]],De_Para!A:A,De_Para!C:C)</f>
        <v>Mylan</v>
      </c>
      <c r="M807" s="5" cm="1">
        <f t="array" aca="1" ref="M807" ca="1">IF(LEFT(G807&amp;"",1)="0",
IFERROR(
VALUE(MID(G807&amp;"",_xlfn.AGGREGATE(15,6,ROW(INDIRECT("1:"&amp;LEN(G807&amp;"")))/(MID(G807&amp;"",ROW(INDIRECT("1:"&amp;LEN(G807&amp;""))),1)&lt;&gt;"0"),1),999)),
MID(G807&amp;"",_xlfn.AGGREGATE(15,6,ROW(INDIRECT("1:"&amp;LEN(G807&amp;"")))/(MID(G807&amp;"",ROW(INDIRECT("1:"&amp;LEN(G807&amp;""))),1)&lt;&gt;"0"),1),999)
),
IFERROR(VALUE(G807),G807))</f>
        <v>8905056005479</v>
      </c>
      <c r="N807" t="str">
        <f>TEXT(relatorio[[#This Row],[Data Emissão]],"mmm")</f>
        <v>ago</v>
      </c>
      <c r="O807">
        <f>_xlfn.XLOOKUP(relatorio[[#This Row],[Número]],relatorio_Entrada_NF!A:A,relatorio_Entrada_NF!A:A,"Pendente")</f>
        <v>20145</v>
      </c>
      <c r="P807" t="str">
        <f>_xlfn.XLOOKUP(relatorio[[#This Row],[Nome PJ Emitente]],Material!A:A,Material!B:B,"Medicamento")</f>
        <v>Medicamento</v>
      </c>
      <c r="Q807">
        <f ca="1">IF(relatorio[[#This Row],[Natureza]]="Medicamento",_xlfn.XLOOKUP(relatorio[[#This Row],[EAN]],CadastroProd!U:U,CadastroProd!A:A," "),_xlfn.XLOOKUP(relatorio[[#This Row],['[Item'] Código]],CadastroProd!X:X,CadastroProd!A:A," "))</f>
        <v>3396</v>
      </c>
      <c r="R807" t="str">
        <f>IF(O807="Pendente",_xlfn.XLOOKUP(relatorio[[#This Row],[Número]],Relatório_CTE!A:A,Relatório_CTE!B:B,"Sem CTE")," ")</f>
        <v xml:space="preserve"> </v>
      </c>
      <c r="S807" s="1" t="str">
        <f>IF(relatorio[[#This Row],[NFs Entrada - Winthor]]="Pendente",_xlfn.XLOOKUP(relatorio[[#This Row],[Número]],Relatório_CTE!A:A,Relatório_CTE!H:H,"Sem CTE")," ")</f>
        <v xml:space="preserve"> </v>
      </c>
      <c r="T80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0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08" spans="1:21" x14ac:dyDescent="0.25">
      <c r="A808" t="s">
        <v>17</v>
      </c>
      <c r="B808" t="s">
        <v>12</v>
      </c>
      <c r="C808" t="s">
        <v>115</v>
      </c>
      <c r="D808">
        <v>249488</v>
      </c>
      <c r="E808" s="1">
        <v>45895</v>
      </c>
      <c r="F808">
        <v>10381.83</v>
      </c>
      <c r="G808" s="4" t="s">
        <v>119</v>
      </c>
      <c r="H808" t="s">
        <v>120</v>
      </c>
      <c r="I808" t="s">
        <v>121</v>
      </c>
      <c r="J808" s="1">
        <v>46721</v>
      </c>
      <c r="K808">
        <v>10</v>
      </c>
      <c r="L808" t="str">
        <f>_xlfn.XLOOKUP(relatorio[[#This Row],[Nome PJ Emitente]],De_Para!A:A,De_Para!C:C)</f>
        <v>GSK</v>
      </c>
      <c r="M808" s="5" cm="1">
        <f t="array" aca="1" ref="M808" ca="1">IF(LEFT(G808&amp;"",1)="0",
IFERROR(
VALUE(MID(G808&amp;"",_xlfn.AGGREGATE(15,6,ROW(INDIRECT("1:"&amp;LEN(G808&amp;"")))/(MID(G808&amp;"",ROW(INDIRECT("1:"&amp;LEN(G808&amp;""))),1)&lt;&gt;"0"),1),999)),
MID(G808&amp;"",_xlfn.AGGREGATE(15,6,ROW(INDIRECT("1:"&amp;LEN(G808&amp;"")))/(MID(G808&amp;"",ROW(INDIRECT("1:"&amp;LEN(G808&amp;""))),1)&lt;&gt;"0"),1),999)
),
IFERROR(VALUE(G808),G808))</f>
        <v>7896015520694</v>
      </c>
      <c r="N808" t="str">
        <f>TEXT(relatorio[[#This Row],[Data Emissão]],"mmm")</f>
        <v>ago</v>
      </c>
      <c r="O808">
        <f>_xlfn.XLOOKUP(relatorio[[#This Row],[Número]],relatorio_Entrada_NF!A:A,relatorio_Entrada_NF!A:A,"Pendente")</f>
        <v>249488</v>
      </c>
      <c r="P808" t="str">
        <f>_xlfn.XLOOKUP(relatorio[[#This Row],[Nome PJ Emitente]],Material!A:A,Material!B:B,"Medicamento")</f>
        <v>Medicamento</v>
      </c>
      <c r="Q808">
        <f ca="1">IF(relatorio[[#This Row],[Natureza]]="Medicamento",_xlfn.XLOOKUP(relatorio[[#This Row],[EAN]],CadastroProd!U:U,CadastroProd!A:A," "),_xlfn.XLOOKUP(relatorio[[#This Row],['[Item'] Código]],CadastroProd!X:X,CadastroProd!A:A," "))</f>
        <v>2703</v>
      </c>
      <c r="R808" t="str">
        <f>IF(O808="Pendente",_xlfn.XLOOKUP(relatorio[[#This Row],[Número]],Relatório_CTE!A:A,Relatório_CTE!B:B,"Sem CTE")," ")</f>
        <v xml:space="preserve"> </v>
      </c>
      <c r="S808" s="1" t="str">
        <f>IF(relatorio[[#This Row],[NFs Entrada - Winthor]]="Pendente",_xlfn.XLOOKUP(relatorio[[#This Row],[Número]],Relatório_CTE!A:A,Relatório_CTE!H:H,"Sem CTE")," ")</f>
        <v xml:space="preserve"> </v>
      </c>
      <c r="T80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0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09" spans="1:21" x14ac:dyDescent="0.25">
      <c r="A809" t="s">
        <v>17</v>
      </c>
      <c r="B809" t="s">
        <v>12</v>
      </c>
      <c r="C809" t="s">
        <v>115</v>
      </c>
      <c r="D809">
        <v>249489</v>
      </c>
      <c r="E809" s="1">
        <v>45895</v>
      </c>
      <c r="F809">
        <v>124583</v>
      </c>
      <c r="G809" s="4" t="s">
        <v>116</v>
      </c>
      <c r="H809" t="s">
        <v>117</v>
      </c>
      <c r="I809" t="s">
        <v>118</v>
      </c>
      <c r="J809" s="1">
        <v>46843</v>
      </c>
      <c r="K809">
        <v>120</v>
      </c>
      <c r="L809" t="str">
        <f>_xlfn.XLOOKUP(relatorio[[#This Row],[Nome PJ Emitente]],De_Para!A:A,De_Para!C:C)</f>
        <v>GSK</v>
      </c>
      <c r="M809" s="5" cm="1">
        <f t="array" aca="1" ref="M809" ca="1">IF(LEFT(G809&amp;"",1)="0",
IFERROR(
VALUE(MID(G809&amp;"",_xlfn.AGGREGATE(15,6,ROW(INDIRECT("1:"&amp;LEN(G809&amp;"")))/(MID(G809&amp;"",ROW(INDIRECT("1:"&amp;LEN(G809&amp;""))),1)&lt;&gt;"0"),1),999)),
MID(G809&amp;"",_xlfn.AGGREGATE(15,6,ROW(INDIRECT("1:"&amp;LEN(G809&amp;"")))/(MID(G809&amp;"",ROW(INDIRECT("1:"&amp;LEN(G809&amp;""))),1)&lt;&gt;"0"),1),999)
),
IFERROR(VALUE(G809),G809))</f>
        <v>7896015520700</v>
      </c>
      <c r="N809" t="str">
        <f>TEXT(relatorio[[#This Row],[Data Emissão]],"mmm")</f>
        <v>ago</v>
      </c>
      <c r="O809">
        <f>_xlfn.XLOOKUP(relatorio[[#This Row],[Número]],relatorio_Entrada_NF!A:A,relatorio_Entrada_NF!A:A,"Pendente")</f>
        <v>249489</v>
      </c>
      <c r="P809" t="str">
        <f>_xlfn.XLOOKUP(relatorio[[#This Row],[Nome PJ Emitente]],Material!A:A,Material!B:B,"Medicamento")</f>
        <v>Medicamento</v>
      </c>
      <c r="Q809">
        <f ca="1">IF(relatorio[[#This Row],[Natureza]]="Medicamento",_xlfn.XLOOKUP(relatorio[[#This Row],[EAN]],CadastroProd!U:U,CadastroProd!A:A," "),_xlfn.XLOOKUP(relatorio[[#This Row],['[Item'] Código]],CadastroProd!X:X,CadastroProd!A:A," "))</f>
        <v>2704</v>
      </c>
      <c r="R809" t="str">
        <f>IF(O809="Pendente",_xlfn.XLOOKUP(relatorio[[#This Row],[Número]],Relatório_CTE!A:A,Relatório_CTE!B:B,"Sem CTE")," ")</f>
        <v xml:space="preserve"> </v>
      </c>
      <c r="S809" s="1" t="str">
        <f>IF(relatorio[[#This Row],[NFs Entrada - Winthor]]="Pendente",_xlfn.XLOOKUP(relatorio[[#This Row],[Número]],Relatório_CTE!A:A,Relatório_CTE!H:H,"Sem CTE")," ")</f>
        <v xml:space="preserve"> </v>
      </c>
      <c r="T80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0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10" spans="1:21" x14ac:dyDescent="0.25">
      <c r="A810" t="s">
        <v>11</v>
      </c>
      <c r="B810" t="s">
        <v>12</v>
      </c>
      <c r="C810" t="s">
        <v>628</v>
      </c>
      <c r="D810">
        <v>81631</v>
      </c>
      <c r="E810" s="1">
        <v>45895</v>
      </c>
      <c r="F810">
        <v>27330</v>
      </c>
      <c r="G810" s="4" t="s">
        <v>122</v>
      </c>
      <c r="H810" t="s">
        <v>896</v>
      </c>
      <c r="I810" t="s">
        <v>897</v>
      </c>
      <c r="J810" s="1"/>
      <c r="K810">
        <v>1050</v>
      </c>
      <c r="L810" t="str">
        <f>_xlfn.XLOOKUP(relatorio[[#This Row],[Nome PJ Emitente]],De_Para!A:A,De_Para!C:C)</f>
        <v>GVS</v>
      </c>
      <c r="M810" s="5" t="str" cm="1">
        <f t="array" aca="1" ref="M810" ca="1">IF(LEFT(G810&amp;"",1)="0",
IFERROR(
VALUE(MID(G810&amp;"",_xlfn.AGGREGATE(15,6,ROW(INDIRECT("1:"&amp;LEN(G810&amp;"")))/(MID(G810&amp;"",ROW(INDIRECT("1:"&amp;LEN(G810&amp;""))),1)&lt;&gt;"0"),1),999)),
MID(G810&amp;"",_xlfn.AGGREGATE(15,6,ROW(INDIRECT("1:"&amp;LEN(G810&amp;"")))/(MID(G810&amp;"",ROW(INDIRECT("1:"&amp;LEN(G810&amp;""))),1)&lt;&gt;"0"),1),999)
),
IFERROR(VALUE(G810),G810))</f>
        <v>SEM GTIN</v>
      </c>
      <c r="N810" t="str">
        <f>TEXT(relatorio[[#This Row],[Data Emissão]],"mmm")</f>
        <v>ago</v>
      </c>
      <c r="O810">
        <f>_xlfn.XLOOKUP(relatorio[[#This Row],[Número]],relatorio_Entrada_NF!A:A,relatorio_Entrada_NF!A:A,"Pendente")</f>
        <v>81631</v>
      </c>
      <c r="P810" t="str">
        <f>_xlfn.XLOOKUP(relatorio[[#This Row],[Nome PJ Emitente]],Material!A:A,Material!B:B,"Medicamento")</f>
        <v>Material</v>
      </c>
      <c r="Q810">
        <f>IF(relatorio[[#This Row],[Natureza]]="Medicamento",_xlfn.XLOOKUP(relatorio[[#This Row],[EAN]],CadastroProd!U:U,CadastroProd!A:A," "),_xlfn.XLOOKUP(relatorio[[#This Row],['[Item'] Código]],CadastroProd!X:X,CadastroProd!A:A," "))</f>
        <v>3088</v>
      </c>
      <c r="R810" t="str">
        <f>IF(O810="Pendente",_xlfn.XLOOKUP(relatorio[[#This Row],[Número]],Relatório_CTE!A:A,Relatório_CTE!B:B,"Sem CTE")," ")</f>
        <v xml:space="preserve"> </v>
      </c>
      <c r="S810" s="1" t="str">
        <f>IF(relatorio[[#This Row],[NFs Entrada - Winthor]]="Pendente",_xlfn.XLOOKUP(relatorio[[#This Row],[Número]],Relatório_CTE!A:A,Relatório_CTE!H:H,"Sem CTE")," ")</f>
        <v xml:space="preserve"> </v>
      </c>
      <c r="T81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1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11" spans="1:21" x14ac:dyDescent="0.25">
      <c r="A811" t="s">
        <v>11</v>
      </c>
      <c r="B811" t="s">
        <v>12</v>
      </c>
      <c r="C811" t="s">
        <v>628</v>
      </c>
      <c r="D811">
        <v>81631</v>
      </c>
      <c r="E811" s="1">
        <v>45895</v>
      </c>
      <c r="F811">
        <v>27330</v>
      </c>
      <c r="G811" s="4" t="s">
        <v>122</v>
      </c>
      <c r="H811" t="s">
        <v>629</v>
      </c>
      <c r="I811" t="s">
        <v>898</v>
      </c>
      <c r="J811" s="1"/>
      <c r="K811">
        <v>3375</v>
      </c>
      <c r="L811" t="str">
        <f>_xlfn.XLOOKUP(relatorio[[#This Row],[Nome PJ Emitente]],De_Para!A:A,De_Para!C:C)</f>
        <v>GVS</v>
      </c>
      <c r="M811" s="5" t="str" cm="1">
        <f t="array" aca="1" ref="M811" ca="1">IF(LEFT(G811&amp;"",1)="0",
IFERROR(
VALUE(MID(G811&amp;"",_xlfn.AGGREGATE(15,6,ROW(INDIRECT("1:"&amp;LEN(G811&amp;"")))/(MID(G811&amp;"",ROW(INDIRECT("1:"&amp;LEN(G811&amp;""))),1)&lt;&gt;"0"),1),999)),
MID(G811&amp;"",_xlfn.AGGREGATE(15,6,ROW(INDIRECT("1:"&amp;LEN(G811&amp;"")))/(MID(G811&amp;"",ROW(INDIRECT("1:"&amp;LEN(G811&amp;""))),1)&lt;&gt;"0"),1),999)
),
IFERROR(VALUE(G811),G811))</f>
        <v>SEM GTIN</v>
      </c>
      <c r="N811" t="str">
        <f>TEXT(relatorio[[#This Row],[Data Emissão]],"mmm")</f>
        <v>ago</v>
      </c>
      <c r="O811">
        <f>_xlfn.XLOOKUP(relatorio[[#This Row],[Número]],relatorio_Entrada_NF!A:A,relatorio_Entrada_NF!A:A,"Pendente")</f>
        <v>81631</v>
      </c>
      <c r="P811" t="str">
        <f>_xlfn.XLOOKUP(relatorio[[#This Row],[Nome PJ Emitente]],Material!A:A,Material!B:B,"Medicamento")</f>
        <v>Material</v>
      </c>
      <c r="Q811">
        <f>IF(relatorio[[#This Row],[Natureza]]="Medicamento",_xlfn.XLOOKUP(relatorio[[#This Row],[EAN]],CadastroProd!U:U,CadastroProd!A:A," "),_xlfn.XLOOKUP(relatorio[[#This Row],['[Item'] Código]],CadastroProd!X:X,CadastroProd!A:A," "))</f>
        <v>2943</v>
      </c>
      <c r="R811" t="str">
        <f>IF(O811="Pendente",_xlfn.XLOOKUP(relatorio[[#This Row],[Número]],Relatório_CTE!A:A,Relatório_CTE!B:B,"Sem CTE")," ")</f>
        <v xml:space="preserve"> </v>
      </c>
      <c r="S811" s="1" t="str">
        <f>IF(relatorio[[#This Row],[NFs Entrada - Winthor]]="Pendente",_xlfn.XLOOKUP(relatorio[[#This Row],[Número]],Relatório_CTE!A:A,Relatório_CTE!H:H,"Sem CTE")," ")</f>
        <v xml:space="preserve"> </v>
      </c>
      <c r="T81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1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12" spans="1:21" x14ac:dyDescent="0.25">
      <c r="A812" t="s">
        <v>11</v>
      </c>
      <c r="B812" t="s">
        <v>12</v>
      </c>
      <c r="C812" t="s">
        <v>899</v>
      </c>
      <c r="D812">
        <v>3894</v>
      </c>
      <c r="E812" s="1">
        <v>45895</v>
      </c>
      <c r="F812">
        <v>1235.98</v>
      </c>
      <c r="G812" s="4" t="s">
        <v>122</v>
      </c>
      <c r="H812" t="s">
        <v>900</v>
      </c>
      <c r="I812" t="s">
        <v>901</v>
      </c>
      <c r="J812" s="1"/>
      <c r="K812">
        <v>100</v>
      </c>
      <c r="L812" t="str">
        <f>_xlfn.XLOOKUP(relatorio[[#This Row],[Nome PJ Emitente]],De_Para!A:A,De_Para!C:C)</f>
        <v>Intersurgical</v>
      </c>
      <c r="M812" s="5" t="str" cm="1">
        <f t="array" aca="1" ref="M812" ca="1">IF(LEFT(G812&amp;"",1)="0",
IFERROR(
VALUE(MID(G812&amp;"",_xlfn.AGGREGATE(15,6,ROW(INDIRECT("1:"&amp;LEN(G812&amp;"")))/(MID(G812&amp;"",ROW(INDIRECT("1:"&amp;LEN(G812&amp;""))),1)&lt;&gt;"0"),1),999)),
MID(G812&amp;"",_xlfn.AGGREGATE(15,6,ROW(INDIRECT("1:"&amp;LEN(G812&amp;"")))/(MID(G812&amp;"",ROW(INDIRECT("1:"&amp;LEN(G812&amp;""))),1)&lt;&gt;"0"),1),999)
),
IFERROR(VALUE(G812),G812))</f>
        <v>SEM GTIN</v>
      </c>
      <c r="N812" t="str">
        <f>TEXT(relatorio[[#This Row],[Data Emissão]],"mmm")</f>
        <v>ago</v>
      </c>
      <c r="O812">
        <f>_xlfn.XLOOKUP(relatorio[[#This Row],[Número]],relatorio_Entrada_NF!A:A,relatorio_Entrada_NF!A:A,"Pendente")</f>
        <v>3894</v>
      </c>
      <c r="P812" t="str">
        <f>_xlfn.XLOOKUP(relatorio[[#This Row],[Nome PJ Emitente]],Material!A:A,Material!B:B,"Medicamento")</f>
        <v>Material</v>
      </c>
      <c r="Q812">
        <f>IF(relatorio[[#This Row],[Natureza]]="Medicamento",_xlfn.XLOOKUP(relatorio[[#This Row],[EAN]],CadastroProd!U:U,CadastroProd!A:A," "),_xlfn.XLOOKUP(relatorio[[#This Row],['[Item'] Código]],CadastroProd!X:X,CadastroProd!A:A," "))</f>
        <v>3457</v>
      </c>
      <c r="R812" t="str">
        <f>IF(O812="Pendente",_xlfn.XLOOKUP(relatorio[[#This Row],[Número]],Relatório_CTE!A:A,Relatório_CTE!B:B,"Sem CTE")," ")</f>
        <v xml:space="preserve"> </v>
      </c>
      <c r="S812" s="1" t="str">
        <f>IF(relatorio[[#This Row],[NFs Entrada - Winthor]]="Pendente",_xlfn.XLOOKUP(relatorio[[#This Row],[Número]],Relatório_CTE!A:A,Relatório_CTE!H:H,"Sem CTE")," ")</f>
        <v xml:space="preserve"> </v>
      </c>
      <c r="T81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1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13" spans="1:21" x14ac:dyDescent="0.25">
      <c r="A813" t="s">
        <v>11</v>
      </c>
      <c r="B813" t="s">
        <v>12</v>
      </c>
      <c r="C813" t="s">
        <v>899</v>
      </c>
      <c r="D813">
        <v>3894</v>
      </c>
      <c r="E813" s="1">
        <v>45895</v>
      </c>
      <c r="F813">
        <v>1235.98</v>
      </c>
      <c r="G813" s="4" t="s">
        <v>122</v>
      </c>
      <c r="H813" t="s">
        <v>902</v>
      </c>
      <c r="I813" t="s">
        <v>903</v>
      </c>
      <c r="J813" s="1"/>
      <c r="K813">
        <v>200</v>
      </c>
      <c r="L813" t="str">
        <f>_xlfn.XLOOKUP(relatorio[[#This Row],[Nome PJ Emitente]],De_Para!A:A,De_Para!C:C)</f>
        <v>Intersurgical</v>
      </c>
      <c r="M813" s="5" t="str" cm="1">
        <f t="array" aca="1" ref="M813" ca="1">IF(LEFT(G813&amp;"",1)="0",
IFERROR(
VALUE(MID(G813&amp;"",_xlfn.AGGREGATE(15,6,ROW(INDIRECT("1:"&amp;LEN(G813&amp;"")))/(MID(G813&amp;"",ROW(INDIRECT("1:"&amp;LEN(G813&amp;""))),1)&lt;&gt;"0"),1),999)),
MID(G813&amp;"",_xlfn.AGGREGATE(15,6,ROW(INDIRECT("1:"&amp;LEN(G813&amp;"")))/(MID(G813&amp;"",ROW(INDIRECT("1:"&amp;LEN(G813&amp;""))),1)&lt;&gt;"0"),1),999)
),
IFERROR(VALUE(G813),G813))</f>
        <v>SEM GTIN</v>
      </c>
      <c r="N813" t="str">
        <f>TEXT(relatorio[[#This Row],[Data Emissão]],"mmm")</f>
        <v>ago</v>
      </c>
      <c r="O813">
        <f>_xlfn.XLOOKUP(relatorio[[#This Row],[Número]],relatorio_Entrada_NF!A:A,relatorio_Entrada_NF!A:A,"Pendente")</f>
        <v>3894</v>
      </c>
      <c r="P813" t="str">
        <f>_xlfn.XLOOKUP(relatorio[[#This Row],[Nome PJ Emitente]],Material!A:A,Material!B:B,"Medicamento")</f>
        <v>Material</v>
      </c>
      <c r="Q813">
        <f>IF(relatorio[[#This Row],[Natureza]]="Medicamento",_xlfn.XLOOKUP(relatorio[[#This Row],[EAN]],CadastroProd!U:U,CadastroProd!A:A," "),_xlfn.XLOOKUP(relatorio[[#This Row],['[Item'] Código]],CadastroProd!X:X,CadastroProd!A:A," "))</f>
        <v>3460</v>
      </c>
      <c r="R813" t="str">
        <f>IF(O813="Pendente",_xlfn.XLOOKUP(relatorio[[#This Row],[Número]],Relatório_CTE!A:A,Relatório_CTE!B:B,"Sem CTE")," ")</f>
        <v xml:space="preserve"> </v>
      </c>
      <c r="S813" s="1" t="str">
        <f>IF(relatorio[[#This Row],[NFs Entrada - Winthor]]="Pendente",_xlfn.XLOOKUP(relatorio[[#This Row],[Número]],Relatório_CTE!A:A,Relatório_CTE!H:H,"Sem CTE")," ")</f>
        <v xml:space="preserve"> </v>
      </c>
      <c r="T81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1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14" spans="1:21" x14ac:dyDescent="0.25">
      <c r="A814" t="s">
        <v>11</v>
      </c>
      <c r="B814" t="s">
        <v>12</v>
      </c>
      <c r="C814" t="s">
        <v>899</v>
      </c>
      <c r="D814">
        <v>3894</v>
      </c>
      <c r="E814" s="1">
        <v>45895</v>
      </c>
      <c r="F814">
        <v>1235.98</v>
      </c>
      <c r="G814" s="4" t="s">
        <v>122</v>
      </c>
      <c r="H814" t="s">
        <v>904</v>
      </c>
      <c r="I814" t="s">
        <v>905</v>
      </c>
      <c r="J814" s="1"/>
      <c r="K814">
        <v>100</v>
      </c>
      <c r="L814" t="str">
        <f>_xlfn.XLOOKUP(relatorio[[#This Row],[Nome PJ Emitente]],De_Para!A:A,De_Para!C:C)</f>
        <v>Intersurgical</v>
      </c>
      <c r="M814" s="5" t="str" cm="1">
        <f t="array" aca="1" ref="M814" ca="1">IF(LEFT(G814&amp;"",1)="0",
IFERROR(
VALUE(MID(G814&amp;"",_xlfn.AGGREGATE(15,6,ROW(INDIRECT("1:"&amp;LEN(G814&amp;"")))/(MID(G814&amp;"",ROW(INDIRECT("1:"&amp;LEN(G814&amp;""))),1)&lt;&gt;"0"),1),999)),
MID(G814&amp;"",_xlfn.AGGREGATE(15,6,ROW(INDIRECT("1:"&amp;LEN(G814&amp;"")))/(MID(G814&amp;"",ROW(INDIRECT("1:"&amp;LEN(G814&amp;""))),1)&lt;&gt;"0"),1),999)
),
IFERROR(VALUE(G814),G814))</f>
        <v>SEM GTIN</v>
      </c>
      <c r="N814" t="str">
        <f>TEXT(relatorio[[#This Row],[Data Emissão]],"mmm")</f>
        <v>ago</v>
      </c>
      <c r="O814">
        <f>_xlfn.XLOOKUP(relatorio[[#This Row],[Número]],relatorio_Entrada_NF!A:A,relatorio_Entrada_NF!A:A,"Pendente")</f>
        <v>3894</v>
      </c>
      <c r="P814" t="str">
        <f>_xlfn.XLOOKUP(relatorio[[#This Row],[Nome PJ Emitente]],Material!A:A,Material!B:B,"Medicamento")</f>
        <v>Material</v>
      </c>
      <c r="Q814">
        <f>IF(relatorio[[#This Row],[Natureza]]="Medicamento",_xlfn.XLOOKUP(relatorio[[#This Row],[EAN]],CadastroProd!U:U,CadastroProd!A:A," "),_xlfn.XLOOKUP(relatorio[[#This Row],['[Item'] Código]],CadastroProd!X:X,CadastroProd!A:A," "))</f>
        <v>3461</v>
      </c>
      <c r="R814" t="str">
        <f>IF(O814="Pendente",_xlfn.XLOOKUP(relatorio[[#This Row],[Número]],Relatório_CTE!A:A,Relatório_CTE!B:B,"Sem CTE")," ")</f>
        <v xml:space="preserve"> </v>
      </c>
      <c r="S814" s="1" t="str">
        <f>IF(relatorio[[#This Row],[NFs Entrada - Winthor]]="Pendente",_xlfn.XLOOKUP(relatorio[[#This Row],[Número]],Relatório_CTE!A:A,Relatório_CTE!H:H,"Sem CTE")," ")</f>
        <v xml:space="preserve"> </v>
      </c>
      <c r="T81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1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15" spans="1:21" x14ac:dyDescent="0.25">
      <c r="A815" t="s">
        <v>17</v>
      </c>
      <c r="B815" t="s">
        <v>12</v>
      </c>
      <c r="C815" t="s">
        <v>51</v>
      </c>
      <c r="D815">
        <v>493233</v>
      </c>
      <c r="E815" s="1">
        <v>45895</v>
      </c>
      <c r="F815">
        <v>94802.51</v>
      </c>
      <c r="G815" s="4" t="s">
        <v>477</v>
      </c>
      <c r="H815" t="s">
        <v>478</v>
      </c>
      <c r="I815" t="s">
        <v>479</v>
      </c>
      <c r="J815" s="1">
        <v>46463</v>
      </c>
      <c r="K815">
        <v>90</v>
      </c>
      <c r="L815" t="str">
        <f>_xlfn.XLOOKUP(relatorio[[#This Row],[Nome PJ Emitente]],De_Para!A:A,De_Para!C:C)</f>
        <v>Adium</v>
      </c>
      <c r="M815" s="5" cm="1">
        <f t="array" aca="1" ref="M815" ca="1">IF(LEFT(G815&amp;"",1)="0",
IFERROR(
VALUE(MID(G815&amp;"",_xlfn.AGGREGATE(15,6,ROW(INDIRECT("1:"&amp;LEN(G815&amp;"")))/(MID(G815&amp;"",ROW(INDIRECT("1:"&amp;LEN(G815&amp;""))),1)&lt;&gt;"0"),1),999)),
MID(G815&amp;"",_xlfn.AGGREGATE(15,6,ROW(INDIRECT("1:"&amp;LEN(G815&amp;"")))/(MID(G815&amp;"",ROW(INDIRECT("1:"&amp;LEN(G815&amp;""))),1)&lt;&gt;"0"),1),999)
),
IFERROR(VALUE(G815),G815))</f>
        <v>7892953000823</v>
      </c>
      <c r="N815" t="str">
        <f>TEXT(relatorio[[#This Row],[Data Emissão]],"mmm")</f>
        <v>ago</v>
      </c>
      <c r="O815">
        <f>_xlfn.XLOOKUP(relatorio[[#This Row],[Número]],relatorio_Entrada_NF!A:A,relatorio_Entrada_NF!A:A,"Pendente")</f>
        <v>493233</v>
      </c>
      <c r="P815" t="str">
        <f>_xlfn.XLOOKUP(relatorio[[#This Row],[Nome PJ Emitente]],Material!A:A,Material!B:B,"Medicamento")</f>
        <v>Medicamento</v>
      </c>
      <c r="Q815">
        <f ca="1">IF(relatorio[[#This Row],[Natureza]]="Medicamento",_xlfn.XLOOKUP(relatorio[[#This Row],[EAN]],CadastroProd!U:U,CadastroProd!A:A," "),_xlfn.XLOOKUP(relatorio[[#This Row],['[Item'] Código]],CadastroProd!X:X,CadastroProd!A:A," "))</f>
        <v>2099</v>
      </c>
      <c r="R815" t="str">
        <f>IF(O815="Pendente",_xlfn.XLOOKUP(relatorio[[#This Row],[Número]],Relatório_CTE!A:A,Relatório_CTE!B:B,"Sem CTE")," ")</f>
        <v xml:space="preserve"> </v>
      </c>
      <c r="S815" s="1" t="str">
        <f>IF(relatorio[[#This Row],[NFs Entrada - Winthor]]="Pendente",_xlfn.XLOOKUP(relatorio[[#This Row],[Número]],Relatório_CTE!A:A,Relatório_CTE!H:H,"Sem CTE")," ")</f>
        <v xml:space="preserve"> </v>
      </c>
      <c r="T81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1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16" spans="1:21" x14ac:dyDescent="0.25">
      <c r="A816" t="s">
        <v>17</v>
      </c>
      <c r="B816" t="s">
        <v>46</v>
      </c>
      <c r="C816" t="s">
        <v>47</v>
      </c>
      <c r="D816">
        <v>372536</v>
      </c>
      <c r="E816" s="1">
        <v>45895</v>
      </c>
      <c r="F816">
        <v>169.6</v>
      </c>
      <c r="G816" s="4" t="s">
        <v>906</v>
      </c>
      <c r="H816" t="s">
        <v>907</v>
      </c>
      <c r="I816" t="s">
        <v>908</v>
      </c>
      <c r="J816" s="1">
        <v>46544</v>
      </c>
      <c r="K816">
        <v>4</v>
      </c>
      <c r="L816" t="str">
        <f>_xlfn.XLOOKUP(relatorio[[#This Row],[Nome PJ Emitente]],De_Para!A:A,De_Para!C:C)</f>
        <v>Libbs</v>
      </c>
      <c r="M816" s="5" cm="1">
        <f t="array" aca="1" ref="M816" ca="1">IF(LEFT(G816&amp;"",1)="0",
IFERROR(
VALUE(MID(G816&amp;"",_xlfn.AGGREGATE(15,6,ROW(INDIRECT("1:"&amp;LEN(G816&amp;"")))/(MID(G816&amp;"",ROW(INDIRECT("1:"&amp;LEN(G816&amp;""))),1)&lt;&gt;"0"),1),999)),
MID(G816&amp;"",_xlfn.AGGREGATE(15,6,ROW(INDIRECT("1:"&amp;LEN(G816&amp;"")))/(MID(G816&amp;"",ROW(INDIRECT("1:"&amp;LEN(G816&amp;""))),1)&lt;&gt;"0"),1),999)
),
IFERROR(VALUE(G816),G816))</f>
        <v>7896094207745</v>
      </c>
      <c r="N816" t="str">
        <f>TEXT(relatorio[[#This Row],[Data Emissão]],"mmm")</f>
        <v>ago</v>
      </c>
      <c r="O816">
        <f>_xlfn.XLOOKUP(relatorio[[#This Row],[Número]],relatorio_Entrada_NF!A:A,relatorio_Entrada_NF!A:A,"Pendente")</f>
        <v>372536</v>
      </c>
      <c r="P816" t="str">
        <f>_xlfn.XLOOKUP(relatorio[[#This Row],[Nome PJ Emitente]],Material!A:A,Material!B:B,"Medicamento")</f>
        <v>Medicamento</v>
      </c>
      <c r="Q816">
        <f ca="1">IF(relatorio[[#This Row],[Natureza]]="Medicamento",_xlfn.XLOOKUP(relatorio[[#This Row],[EAN]],CadastroProd!U:U,CadastroProd!A:A," "),_xlfn.XLOOKUP(relatorio[[#This Row],['[Item'] Código]],CadastroProd!X:X,CadastroProd!A:A," "))</f>
        <v>3312</v>
      </c>
      <c r="R816" t="str">
        <f>IF(O816="Pendente",_xlfn.XLOOKUP(relatorio[[#This Row],[Número]],Relatório_CTE!A:A,Relatório_CTE!B:B,"Sem CTE")," ")</f>
        <v xml:space="preserve"> </v>
      </c>
      <c r="S816" s="1" t="str">
        <f>IF(relatorio[[#This Row],[NFs Entrada - Winthor]]="Pendente",_xlfn.XLOOKUP(relatorio[[#This Row],[Número]],Relatório_CTE!A:A,Relatório_CTE!H:H,"Sem CTE")," ")</f>
        <v xml:space="preserve"> </v>
      </c>
      <c r="T81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1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17" spans="1:21" x14ac:dyDescent="0.25">
      <c r="A817" t="s">
        <v>17</v>
      </c>
      <c r="B817" t="s">
        <v>46</v>
      </c>
      <c r="C817" t="s">
        <v>19</v>
      </c>
      <c r="D817">
        <v>266596</v>
      </c>
      <c r="E817" s="1">
        <v>45895</v>
      </c>
      <c r="F817">
        <v>2624.95</v>
      </c>
      <c r="G817" s="4" t="s">
        <v>909</v>
      </c>
      <c r="H817" t="s">
        <v>910</v>
      </c>
      <c r="I817" t="s">
        <v>911</v>
      </c>
      <c r="J817" s="1">
        <v>46629</v>
      </c>
      <c r="K817">
        <v>30</v>
      </c>
      <c r="L817" t="str">
        <f>_xlfn.XLOOKUP(relatorio[[#This Row],[Nome PJ Emitente]],De_Para!A:A,De_Para!C:C)</f>
        <v>Aspen</v>
      </c>
      <c r="M817" s="5" cm="1">
        <f t="array" aca="1" ref="M817" ca="1">IF(LEFT(G817&amp;"",1)="0",
IFERROR(
VALUE(MID(G817&amp;"",_xlfn.AGGREGATE(15,6,ROW(INDIRECT("1:"&amp;LEN(G817&amp;"")))/(MID(G817&amp;"",ROW(INDIRECT("1:"&amp;LEN(G817&amp;""))),1)&lt;&gt;"0"),1),999)),
MID(G817&amp;"",_xlfn.AGGREGATE(15,6,ROW(INDIRECT("1:"&amp;LEN(G817&amp;"")))/(MID(G817&amp;"",ROW(INDIRECT("1:"&amp;LEN(G817&amp;""))),1)&lt;&gt;"0"),1),999)
),
IFERROR(VALUE(G817),G817))</f>
        <v>7895858008208</v>
      </c>
      <c r="N817" t="str">
        <f>TEXT(relatorio[[#This Row],[Data Emissão]],"mmm")</f>
        <v>ago</v>
      </c>
      <c r="O817">
        <f>_xlfn.XLOOKUP(relatorio[[#This Row],[Número]],relatorio_Entrada_NF!A:A,relatorio_Entrada_NF!A:A,"Pendente")</f>
        <v>266596</v>
      </c>
      <c r="P817" t="str">
        <f>_xlfn.XLOOKUP(relatorio[[#This Row],[Nome PJ Emitente]],Material!A:A,Material!B:B,"Medicamento")</f>
        <v>Medicamento</v>
      </c>
      <c r="Q817">
        <f ca="1">IF(relatorio[[#This Row],[Natureza]]="Medicamento",_xlfn.XLOOKUP(relatorio[[#This Row],[EAN]],CadastroProd!U:U,CadastroProd!A:A," "),_xlfn.XLOOKUP(relatorio[[#This Row],['[Item'] Código]],CadastroProd!X:X,CadastroProd!A:A," "))</f>
        <v>2103</v>
      </c>
      <c r="R817" t="str">
        <f>IF(O817="Pendente",_xlfn.XLOOKUP(relatorio[[#This Row],[Número]],Relatório_CTE!A:A,Relatório_CTE!B:B,"Sem CTE")," ")</f>
        <v xml:space="preserve"> </v>
      </c>
      <c r="S817" s="1" t="str">
        <f>IF(relatorio[[#This Row],[NFs Entrada - Winthor]]="Pendente",_xlfn.XLOOKUP(relatorio[[#This Row],[Número]],Relatório_CTE!A:A,Relatório_CTE!H:H,"Sem CTE")," ")</f>
        <v xml:space="preserve"> </v>
      </c>
      <c r="T81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1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18" spans="1:21" x14ac:dyDescent="0.25">
      <c r="A818" t="s">
        <v>11</v>
      </c>
      <c r="B818" t="s">
        <v>46</v>
      </c>
      <c r="C818" t="s">
        <v>257</v>
      </c>
      <c r="D818">
        <v>173439</v>
      </c>
      <c r="E818" s="1">
        <v>45895</v>
      </c>
      <c r="F818">
        <v>15007.15</v>
      </c>
      <c r="G818" s="4" t="s">
        <v>912</v>
      </c>
      <c r="H818" t="s">
        <v>913</v>
      </c>
      <c r="I818" t="s">
        <v>914</v>
      </c>
      <c r="J818" s="1">
        <v>46295</v>
      </c>
      <c r="K818">
        <v>5</v>
      </c>
      <c r="L818" t="str">
        <f>_xlfn.XLOOKUP(relatorio[[#This Row],[Nome PJ Emitente]],De_Para!A:A,De_Para!C:C)</f>
        <v>Natcofarma</v>
      </c>
      <c r="M818" s="5" cm="1">
        <f t="array" aca="1" ref="M818" ca="1">IF(LEFT(G818&amp;"",1)="0",
IFERROR(
VALUE(MID(G818&amp;"",_xlfn.AGGREGATE(15,6,ROW(INDIRECT("1:"&amp;LEN(G818&amp;"")))/(MID(G818&amp;"",ROW(INDIRECT("1:"&amp;LEN(G818&amp;""))),1)&lt;&gt;"0"),1),999)),
MID(G818&amp;"",_xlfn.AGGREGATE(15,6,ROW(INDIRECT("1:"&amp;LEN(G818&amp;"")))/(MID(G818&amp;"",ROW(INDIRECT("1:"&amp;LEN(G818&amp;""))),1)&lt;&gt;"0"),1),999)
),
IFERROR(VALUE(G818),G818))</f>
        <v>7898565165196</v>
      </c>
      <c r="N818" t="str">
        <f>TEXT(relatorio[[#This Row],[Data Emissão]],"mmm")</f>
        <v>ago</v>
      </c>
      <c r="O818">
        <f>_xlfn.XLOOKUP(relatorio[[#This Row],[Número]],relatorio_Entrada_NF!A:A,relatorio_Entrada_NF!A:A,"Pendente")</f>
        <v>173439</v>
      </c>
      <c r="P818" t="str">
        <f>_xlfn.XLOOKUP(relatorio[[#This Row],[Nome PJ Emitente]],Material!A:A,Material!B:B,"Medicamento")</f>
        <v>Medicamento</v>
      </c>
      <c r="Q818">
        <f ca="1">IF(relatorio[[#This Row],[Natureza]]="Medicamento",_xlfn.XLOOKUP(relatorio[[#This Row],[EAN]],CadastroProd!U:U,CadastroProd!A:A," "),_xlfn.XLOOKUP(relatorio[[#This Row],['[Item'] Código]],CadastroProd!X:X,CadastroProd!A:A," "))</f>
        <v>3338</v>
      </c>
      <c r="R818" t="str">
        <f>IF(O818="Pendente",_xlfn.XLOOKUP(relatorio[[#This Row],[Número]],Relatório_CTE!A:A,Relatório_CTE!B:B,"Sem CTE")," ")</f>
        <v xml:space="preserve"> </v>
      </c>
      <c r="S818" s="1" t="str">
        <f>IF(relatorio[[#This Row],[NFs Entrada - Winthor]]="Pendente",_xlfn.XLOOKUP(relatorio[[#This Row],[Número]],Relatório_CTE!A:A,Relatório_CTE!H:H,"Sem CTE")," ")</f>
        <v xml:space="preserve"> </v>
      </c>
      <c r="T81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1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19" spans="1:21" x14ac:dyDescent="0.25">
      <c r="A819" t="s">
        <v>11</v>
      </c>
      <c r="B819" t="s">
        <v>46</v>
      </c>
      <c r="C819" t="s">
        <v>257</v>
      </c>
      <c r="D819">
        <v>173439</v>
      </c>
      <c r="E819" s="1">
        <v>45895</v>
      </c>
      <c r="F819">
        <v>15007.15</v>
      </c>
      <c r="G819" s="4" t="s">
        <v>915</v>
      </c>
      <c r="H819" t="s">
        <v>916</v>
      </c>
      <c r="I819" t="s">
        <v>917</v>
      </c>
      <c r="J819" s="1">
        <v>46295</v>
      </c>
      <c r="K819">
        <v>5</v>
      </c>
      <c r="L819" t="str">
        <f>_xlfn.XLOOKUP(relatorio[[#This Row],[Nome PJ Emitente]],De_Para!A:A,De_Para!C:C)</f>
        <v>Natcofarma</v>
      </c>
      <c r="M819" s="5" cm="1">
        <f t="array" aca="1" ref="M819" ca="1">IF(LEFT(G819&amp;"",1)="0",
IFERROR(
VALUE(MID(G819&amp;"",_xlfn.AGGREGATE(15,6,ROW(INDIRECT("1:"&amp;LEN(G819&amp;"")))/(MID(G819&amp;"",ROW(INDIRECT("1:"&amp;LEN(G819&amp;""))),1)&lt;&gt;"0"),1),999)),
MID(G819&amp;"",_xlfn.AGGREGATE(15,6,ROW(INDIRECT("1:"&amp;LEN(G819&amp;"")))/(MID(G819&amp;"",ROW(INDIRECT("1:"&amp;LEN(G819&amp;""))),1)&lt;&gt;"0"),1),999)
),
IFERROR(VALUE(G819),G819))</f>
        <v>7898565165189</v>
      </c>
      <c r="N819" t="str">
        <f>TEXT(relatorio[[#This Row],[Data Emissão]],"mmm")</f>
        <v>ago</v>
      </c>
      <c r="O819">
        <f>_xlfn.XLOOKUP(relatorio[[#This Row],[Número]],relatorio_Entrada_NF!A:A,relatorio_Entrada_NF!A:A,"Pendente")</f>
        <v>173439</v>
      </c>
      <c r="P819" t="str">
        <f>_xlfn.XLOOKUP(relatorio[[#This Row],[Nome PJ Emitente]],Material!A:A,Material!B:B,"Medicamento")</f>
        <v>Medicamento</v>
      </c>
      <c r="Q819">
        <f ca="1">IF(relatorio[[#This Row],[Natureza]]="Medicamento",_xlfn.XLOOKUP(relatorio[[#This Row],[EAN]],CadastroProd!U:U,CadastroProd!A:A," "),_xlfn.XLOOKUP(relatorio[[#This Row],['[Item'] Código]],CadastroProd!X:X,CadastroProd!A:A," "))</f>
        <v>3339</v>
      </c>
      <c r="R819" t="str">
        <f>IF(O819="Pendente",_xlfn.XLOOKUP(relatorio[[#This Row],[Número]],Relatório_CTE!A:A,Relatório_CTE!B:B,"Sem CTE")," ")</f>
        <v xml:space="preserve"> </v>
      </c>
      <c r="S819" s="1" t="str">
        <f>IF(relatorio[[#This Row],[NFs Entrada - Winthor]]="Pendente",_xlfn.XLOOKUP(relatorio[[#This Row],[Número]],Relatório_CTE!A:A,Relatório_CTE!H:H,"Sem CTE")," ")</f>
        <v xml:space="preserve"> </v>
      </c>
      <c r="T81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1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20" spans="1:21" x14ac:dyDescent="0.25">
      <c r="A820" t="s">
        <v>11</v>
      </c>
      <c r="B820" t="s">
        <v>46</v>
      </c>
      <c r="C820" t="s">
        <v>79</v>
      </c>
      <c r="D820">
        <v>20144</v>
      </c>
      <c r="E820" s="1">
        <v>45895</v>
      </c>
      <c r="F820">
        <v>32940</v>
      </c>
      <c r="G820" s="4" t="s">
        <v>80</v>
      </c>
      <c r="H820" t="s">
        <v>918</v>
      </c>
      <c r="I820" t="s">
        <v>919</v>
      </c>
      <c r="J820" s="1">
        <v>46537</v>
      </c>
      <c r="K820">
        <v>60</v>
      </c>
      <c r="L820" t="str">
        <f>_xlfn.XLOOKUP(relatorio[[#This Row],[Nome PJ Emitente]],De_Para!A:A,De_Para!C:C)</f>
        <v>Mylan</v>
      </c>
      <c r="M820" s="5" cm="1">
        <f t="array" aca="1" ref="M820" ca="1">IF(LEFT(G820&amp;"",1)="0",
IFERROR(
VALUE(MID(G820&amp;"",_xlfn.AGGREGATE(15,6,ROW(INDIRECT("1:"&amp;LEN(G820&amp;"")))/(MID(G820&amp;"",ROW(INDIRECT("1:"&amp;LEN(G820&amp;""))),1)&lt;&gt;"0"),1),999)),
MID(G820&amp;"",_xlfn.AGGREGATE(15,6,ROW(INDIRECT("1:"&amp;LEN(G820&amp;"")))/(MID(G820&amp;"",ROW(INDIRECT("1:"&amp;LEN(G820&amp;""))),1)&lt;&gt;"0"),1),999)
),
IFERROR(VALUE(G820),G820))</f>
        <v>7898560661587</v>
      </c>
      <c r="N820" t="str">
        <f>TEXT(relatorio[[#This Row],[Data Emissão]],"mmm")</f>
        <v>ago</v>
      </c>
      <c r="O820">
        <f>_xlfn.XLOOKUP(relatorio[[#This Row],[Número]],relatorio_Entrada_NF!A:A,relatorio_Entrada_NF!A:A,"Pendente")</f>
        <v>20144</v>
      </c>
      <c r="P820" t="str">
        <f>_xlfn.XLOOKUP(relatorio[[#This Row],[Nome PJ Emitente]],Material!A:A,Material!B:B,"Medicamento")</f>
        <v>Medicamento</v>
      </c>
      <c r="Q820">
        <f ca="1">IF(relatorio[[#This Row],[Natureza]]="Medicamento",_xlfn.XLOOKUP(relatorio[[#This Row],[EAN]],CadastroProd!U:U,CadastroProd!A:A," "),_xlfn.XLOOKUP(relatorio[[#This Row],['[Item'] Código]],CadastroProd!X:X,CadastroProd!A:A," "))</f>
        <v>2619</v>
      </c>
      <c r="R820" t="str">
        <f>IF(O820="Pendente",_xlfn.XLOOKUP(relatorio[[#This Row],[Número]],Relatório_CTE!A:A,Relatório_CTE!B:B,"Sem CTE")," ")</f>
        <v xml:space="preserve"> </v>
      </c>
      <c r="S820" s="1" t="str">
        <f>IF(relatorio[[#This Row],[NFs Entrada - Winthor]]="Pendente",_xlfn.XLOOKUP(relatorio[[#This Row],[Número]],Relatório_CTE!A:A,Relatório_CTE!H:H,"Sem CTE")," ")</f>
        <v xml:space="preserve"> </v>
      </c>
      <c r="T82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2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21" spans="1:21" x14ac:dyDescent="0.25">
      <c r="A821" t="s">
        <v>11</v>
      </c>
      <c r="B821" t="s">
        <v>46</v>
      </c>
      <c r="C821" t="s">
        <v>79</v>
      </c>
      <c r="D821">
        <v>20146</v>
      </c>
      <c r="E821" s="1">
        <v>45895</v>
      </c>
      <c r="F821">
        <v>33725.9</v>
      </c>
      <c r="G821" s="4" t="s">
        <v>890</v>
      </c>
      <c r="H821" t="s">
        <v>891</v>
      </c>
      <c r="I821" t="s">
        <v>892</v>
      </c>
      <c r="J821" s="1">
        <v>46387</v>
      </c>
      <c r="K821">
        <v>20</v>
      </c>
      <c r="L821" t="str">
        <f>_xlfn.XLOOKUP(relatorio[[#This Row],[Nome PJ Emitente]],De_Para!A:A,De_Para!C:C)</f>
        <v>Mylan</v>
      </c>
      <c r="M821" s="5" cm="1">
        <f t="array" aca="1" ref="M821" ca="1">IF(LEFT(G821&amp;"",1)="0",
IFERROR(
VALUE(MID(G821&amp;"",_xlfn.AGGREGATE(15,6,ROW(INDIRECT("1:"&amp;LEN(G821&amp;"")))/(MID(G821&amp;"",ROW(INDIRECT("1:"&amp;LEN(G821&amp;""))),1)&lt;&gt;"0"),1),999)),
MID(G821&amp;"",_xlfn.AGGREGATE(15,6,ROW(INDIRECT("1:"&amp;LEN(G821&amp;"")))/(MID(G821&amp;"",ROW(INDIRECT("1:"&amp;LEN(G821&amp;""))),1)&lt;&gt;"0"),1),999)
),
IFERROR(VALUE(G821),G821))</f>
        <v>8905056005462</v>
      </c>
      <c r="N821" t="str">
        <f>TEXT(relatorio[[#This Row],[Data Emissão]],"mmm")</f>
        <v>ago</v>
      </c>
      <c r="O821">
        <f>_xlfn.XLOOKUP(relatorio[[#This Row],[Número]],relatorio_Entrada_NF!A:A,relatorio_Entrada_NF!A:A,"Pendente")</f>
        <v>20146</v>
      </c>
      <c r="P821" t="str">
        <f>_xlfn.XLOOKUP(relatorio[[#This Row],[Nome PJ Emitente]],Material!A:A,Material!B:B,"Medicamento")</f>
        <v>Medicamento</v>
      </c>
      <c r="Q821">
        <f ca="1">IF(relatorio[[#This Row],[Natureza]]="Medicamento",_xlfn.XLOOKUP(relatorio[[#This Row],[EAN]],CadastroProd!U:U,CadastroProd!A:A," "),_xlfn.XLOOKUP(relatorio[[#This Row],['[Item'] Código]],CadastroProd!X:X,CadastroProd!A:A," "))</f>
        <v>3395</v>
      </c>
      <c r="R821" t="str">
        <f>IF(O821="Pendente",_xlfn.XLOOKUP(relatorio[[#This Row],[Número]],Relatório_CTE!A:A,Relatório_CTE!B:B,"Sem CTE")," ")</f>
        <v xml:space="preserve"> </v>
      </c>
      <c r="S821" s="1" t="str">
        <f>IF(relatorio[[#This Row],[NFs Entrada - Winthor]]="Pendente",_xlfn.XLOOKUP(relatorio[[#This Row],[Número]],Relatório_CTE!A:A,Relatório_CTE!H:H,"Sem CTE")," ")</f>
        <v xml:space="preserve"> </v>
      </c>
      <c r="T82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2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22" spans="1:21" x14ac:dyDescent="0.25">
      <c r="A822" t="s">
        <v>11</v>
      </c>
      <c r="B822" t="s">
        <v>46</v>
      </c>
      <c r="C822" t="s">
        <v>79</v>
      </c>
      <c r="D822">
        <v>20146</v>
      </c>
      <c r="E822" s="1">
        <v>45895</v>
      </c>
      <c r="F822">
        <v>33725.9</v>
      </c>
      <c r="G822" s="4" t="s">
        <v>893</v>
      </c>
      <c r="H822" t="s">
        <v>894</v>
      </c>
      <c r="I822" t="s">
        <v>895</v>
      </c>
      <c r="J822" s="1">
        <v>46233</v>
      </c>
      <c r="K822">
        <v>15</v>
      </c>
      <c r="L822" t="str">
        <f>_xlfn.XLOOKUP(relatorio[[#This Row],[Nome PJ Emitente]],De_Para!A:A,De_Para!C:C)</f>
        <v>Mylan</v>
      </c>
      <c r="M822" s="5" cm="1">
        <f t="array" aca="1" ref="M822" ca="1">IF(LEFT(G822&amp;"",1)="0",
IFERROR(
VALUE(MID(G822&amp;"",_xlfn.AGGREGATE(15,6,ROW(INDIRECT("1:"&amp;LEN(G822&amp;"")))/(MID(G822&amp;"",ROW(INDIRECT("1:"&amp;LEN(G822&amp;""))),1)&lt;&gt;"0"),1),999)),
MID(G822&amp;"",_xlfn.AGGREGATE(15,6,ROW(INDIRECT("1:"&amp;LEN(G822&amp;"")))/(MID(G822&amp;"",ROW(INDIRECT("1:"&amp;LEN(G822&amp;""))),1)&lt;&gt;"0"),1),999)
),
IFERROR(VALUE(G822),G822))</f>
        <v>8905056005479</v>
      </c>
      <c r="N822" t="str">
        <f>TEXT(relatorio[[#This Row],[Data Emissão]],"mmm")</f>
        <v>ago</v>
      </c>
      <c r="O822">
        <f>_xlfn.XLOOKUP(relatorio[[#This Row],[Número]],relatorio_Entrada_NF!A:A,relatorio_Entrada_NF!A:A,"Pendente")</f>
        <v>20146</v>
      </c>
      <c r="P822" t="str">
        <f>_xlfn.XLOOKUP(relatorio[[#This Row],[Nome PJ Emitente]],Material!A:A,Material!B:B,"Medicamento")</f>
        <v>Medicamento</v>
      </c>
      <c r="Q822">
        <f ca="1">IF(relatorio[[#This Row],[Natureza]]="Medicamento",_xlfn.XLOOKUP(relatorio[[#This Row],[EAN]],CadastroProd!U:U,CadastroProd!A:A," "),_xlfn.XLOOKUP(relatorio[[#This Row],['[Item'] Código]],CadastroProd!X:X,CadastroProd!A:A," "))</f>
        <v>3396</v>
      </c>
      <c r="R822" t="str">
        <f>IF(O822="Pendente",_xlfn.XLOOKUP(relatorio[[#This Row],[Número]],Relatório_CTE!A:A,Relatório_CTE!B:B,"Sem CTE")," ")</f>
        <v xml:space="preserve"> </v>
      </c>
      <c r="S822" s="1" t="str">
        <f>IF(relatorio[[#This Row],[NFs Entrada - Winthor]]="Pendente",_xlfn.XLOOKUP(relatorio[[#This Row],[Número]],Relatório_CTE!A:A,Relatório_CTE!H:H,"Sem CTE")," ")</f>
        <v xml:space="preserve"> </v>
      </c>
      <c r="T82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2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23" spans="1:21" x14ac:dyDescent="0.25">
      <c r="A823" t="s">
        <v>11</v>
      </c>
      <c r="B823" t="s">
        <v>46</v>
      </c>
      <c r="C823" t="s">
        <v>23</v>
      </c>
      <c r="D823">
        <v>284876</v>
      </c>
      <c r="E823" s="1">
        <v>45895</v>
      </c>
      <c r="F823">
        <v>176332.6</v>
      </c>
      <c r="G823" s="4" t="s">
        <v>24</v>
      </c>
      <c r="H823" t="s">
        <v>25</v>
      </c>
      <c r="I823" t="s">
        <v>26</v>
      </c>
      <c r="J823" s="1">
        <v>46660</v>
      </c>
      <c r="K823">
        <v>15</v>
      </c>
      <c r="L823" t="str">
        <f>_xlfn.XLOOKUP(relatorio[[#This Row],[Nome PJ Emitente]],De_Para!A:A,De_Para!C:C)</f>
        <v>Bayer</v>
      </c>
      <c r="M823" s="5" cm="1">
        <f t="array" aca="1" ref="M823" ca="1">IF(LEFT(G823&amp;"",1)="0",
IFERROR(
VALUE(MID(G823&amp;"",_xlfn.AGGREGATE(15,6,ROW(INDIRECT("1:"&amp;LEN(G823&amp;"")))/(MID(G823&amp;"",ROW(INDIRECT("1:"&amp;LEN(G823&amp;""))),1)&lt;&gt;"0"),1),999)),
MID(G823&amp;"",_xlfn.AGGREGATE(15,6,ROW(INDIRECT("1:"&amp;LEN(G823&amp;"")))/(MID(G823&amp;"",ROW(INDIRECT("1:"&amp;LEN(G823&amp;""))),1)&lt;&gt;"0"),1),999)
),
IFERROR(VALUE(G823),G823))</f>
        <v>7891106913881</v>
      </c>
      <c r="N823" t="str">
        <f>TEXT(relatorio[[#This Row],[Data Emissão]],"mmm")</f>
        <v>ago</v>
      </c>
      <c r="O823">
        <f>_xlfn.XLOOKUP(relatorio[[#This Row],[Número]],relatorio_Entrada_NF!A:A,relatorio_Entrada_NF!A:A,"Pendente")</f>
        <v>284876</v>
      </c>
      <c r="P823" t="str">
        <f>_xlfn.XLOOKUP(relatorio[[#This Row],[Nome PJ Emitente]],Material!A:A,Material!B:B,"Medicamento")</f>
        <v>Medicamento</v>
      </c>
      <c r="Q823">
        <f ca="1">IF(relatorio[[#This Row],[Natureza]]="Medicamento",_xlfn.XLOOKUP(relatorio[[#This Row],[EAN]],CadastroProd!U:U,CadastroProd!A:A," "),_xlfn.XLOOKUP(relatorio[[#This Row],['[Item'] Código]],CadastroProd!X:X,CadastroProd!A:A," "))</f>
        <v>2382</v>
      </c>
      <c r="R823" t="str">
        <f>IF(O823="Pendente",_xlfn.XLOOKUP(relatorio[[#This Row],[Número]],Relatório_CTE!A:A,Relatório_CTE!B:B,"Sem CTE")," ")</f>
        <v xml:space="preserve"> </v>
      </c>
      <c r="S823" s="1" t="str">
        <f>IF(relatorio[[#This Row],[NFs Entrada - Winthor]]="Pendente",_xlfn.XLOOKUP(relatorio[[#This Row],[Número]],Relatório_CTE!A:A,Relatório_CTE!H:H,"Sem CTE")," ")</f>
        <v xml:space="preserve"> </v>
      </c>
      <c r="T82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2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24" spans="1:21" x14ac:dyDescent="0.25">
      <c r="A824" t="s">
        <v>17</v>
      </c>
      <c r="B824" t="s">
        <v>46</v>
      </c>
      <c r="C824" t="s">
        <v>214</v>
      </c>
      <c r="D824">
        <v>445582</v>
      </c>
      <c r="E824" s="1">
        <v>45895</v>
      </c>
      <c r="F824">
        <v>167037.87</v>
      </c>
      <c r="G824" s="4" t="s">
        <v>920</v>
      </c>
      <c r="H824" t="s">
        <v>921</v>
      </c>
      <c r="I824" t="s">
        <v>922</v>
      </c>
      <c r="J824" s="1">
        <v>46418</v>
      </c>
      <c r="K824">
        <v>3</v>
      </c>
      <c r="L824" t="str">
        <f>_xlfn.XLOOKUP(relatorio[[#This Row],[Nome PJ Emitente]],De_Para!A:A,De_Para!C:C)</f>
        <v>Eli Lilly</v>
      </c>
      <c r="M824" s="5" cm="1">
        <f t="array" aca="1" ref="M824" ca="1">IF(LEFT(G824&amp;"",1)="0",
IFERROR(
VALUE(MID(G824&amp;"",_xlfn.AGGREGATE(15,6,ROW(INDIRECT("1:"&amp;LEN(G824&amp;"")))/(MID(G824&amp;"",ROW(INDIRECT("1:"&amp;LEN(G824&amp;""))),1)&lt;&gt;"0"),1),999)),
MID(G824&amp;"",_xlfn.AGGREGATE(15,6,ROW(INDIRECT("1:"&amp;LEN(G824&amp;"")))/(MID(G824&amp;"",ROW(INDIRECT("1:"&amp;LEN(G824&amp;""))),1)&lt;&gt;"0"),1),999)
),
IFERROR(VALUE(G824),G824))</f>
        <v>7896382709296</v>
      </c>
      <c r="N824" t="str">
        <f>TEXT(relatorio[[#This Row],[Data Emissão]],"mmm")</f>
        <v>ago</v>
      </c>
      <c r="O824">
        <f>_xlfn.XLOOKUP(relatorio[[#This Row],[Número]],relatorio_Entrada_NF!A:A,relatorio_Entrada_NF!A:A,"Pendente")</f>
        <v>445582</v>
      </c>
      <c r="P824" t="str">
        <f>_xlfn.XLOOKUP(relatorio[[#This Row],[Nome PJ Emitente]],Material!A:A,Material!B:B,"Medicamento")</f>
        <v>Medicamento</v>
      </c>
      <c r="Q824">
        <f ca="1">IF(relatorio[[#This Row],[Natureza]]="Medicamento",_xlfn.XLOOKUP(relatorio[[#This Row],[EAN]],CadastroProd!U:U,CadastroProd!A:A," "),_xlfn.XLOOKUP(relatorio[[#This Row],['[Item'] Código]],CadastroProd!X:X,CadastroProd!A:A," "))</f>
        <v>3620</v>
      </c>
      <c r="R824" t="str">
        <f>IF(O824="Pendente",_xlfn.XLOOKUP(relatorio[[#This Row],[Número]],Relatório_CTE!A:A,Relatório_CTE!B:B,"Sem CTE")," ")</f>
        <v xml:space="preserve"> </v>
      </c>
      <c r="S824" s="1" t="str">
        <f>IF(relatorio[[#This Row],[NFs Entrada - Winthor]]="Pendente",_xlfn.XLOOKUP(relatorio[[#This Row],[Número]],Relatório_CTE!A:A,Relatório_CTE!H:H,"Sem CTE")," ")</f>
        <v xml:space="preserve"> </v>
      </c>
      <c r="T82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2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25" spans="1:21" x14ac:dyDescent="0.25">
      <c r="A825" t="s">
        <v>11</v>
      </c>
      <c r="B825" t="s">
        <v>46</v>
      </c>
      <c r="C825" t="s">
        <v>13</v>
      </c>
      <c r="D825">
        <v>486111</v>
      </c>
      <c r="E825" s="1">
        <v>45895</v>
      </c>
      <c r="F825">
        <v>72661.960000000006</v>
      </c>
      <c r="G825" s="4" t="s">
        <v>403</v>
      </c>
      <c r="H825" t="s">
        <v>404</v>
      </c>
      <c r="I825" t="s">
        <v>405</v>
      </c>
      <c r="J825" s="1">
        <v>46613</v>
      </c>
      <c r="K825">
        <v>516</v>
      </c>
      <c r="L825" t="str">
        <f>_xlfn.XLOOKUP(relatorio[[#This Row],[Nome PJ Emitente]],De_Para!A:A,De_Para!C:C)</f>
        <v>3M</v>
      </c>
      <c r="M825" s="5" cm="1">
        <f t="array" aca="1" ref="M825" ca="1">IF(LEFT(G825&amp;"",1)="0",
IFERROR(
VALUE(MID(G825&amp;"",_xlfn.AGGREGATE(15,6,ROW(INDIRECT("1:"&amp;LEN(G825&amp;"")))/(MID(G825&amp;"",ROW(INDIRECT("1:"&amp;LEN(G825&amp;""))),1)&lt;&gt;"0"),1),999)),
MID(G825&amp;"",_xlfn.AGGREGATE(15,6,ROW(INDIRECT("1:"&amp;LEN(G825&amp;"")))/(MID(G825&amp;"",ROW(INDIRECT("1:"&amp;LEN(G825&amp;""))),1)&lt;&gt;"0"),1),999)
),
IFERROR(VALUE(G825),G825))</f>
        <v>7891040166268</v>
      </c>
      <c r="N825" t="str">
        <f>TEXT(relatorio[[#This Row],[Data Emissão]],"mmm")</f>
        <v>ago</v>
      </c>
      <c r="O825">
        <f>_xlfn.XLOOKUP(relatorio[[#This Row],[Número]],relatorio_Entrada_NF!A:A,relatorio_Entrada_NF!A:A,"Pendente")</f>
        <v>486111</v>
      </c>
      <c r="P825" t="str">
        <f>_xlfn.XLOOKUP(relatorio[[#This Row],[Nome PJ Emitente]],Material!A:A,Material!B:B,"Medicamento")</f>
        <v>Material</v>
      </c>
      <c r="Q825">
        <f>IF(relatorio[[#This Row],[Natureza]]="Medicamento",_xlfn.XLOOKUP(relatorio[[#This Row],[EAN]],CadastroProd!U:U,CadastroProd!A:A," "),_xlfn.XLOOKUP(relatorio[[#This Row],['[Item'] Código]],CadastroProd!X:X,CadastroProd!A:A," "))</f>
        <v>2221</v>
      </c>
      <c r="R825" t="str">
        <f>IF(O825="Pendente",_xlfn.XLOOKUP(relatorio[[#This Row],[Número]],Relatório_CTE!A:A,Relatório_CTE!B:B,"Sem CTE")," ")</f>
        <v xml:space="preserve"> </v>
      </c>
      <c r="S825" s="1" t="str">
        <f>IF(relatorio[[#This Row],[NFs Entrada - Winthor]]="Pendente",_xlfn.XLOOKUP(relatorio[[#This Row],[Número]],Relatório_CTE!A:A,Relatório_CTE!H:H,"Sem CTE")," ")</f>
        <v xml:space="preserve"> </v>
      </c>
      <c r="T82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2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26" spans="1:21" x14ac:dyDescent="0.25">
      <c r="A826" t="s">
        <v>11</v>
      </c>
      <c r="B826" t="s">
        <v>46</v>
      </c>
      <c r="C826" t="s">
        <v>13</v>
      </c>
      <c r="D826">
        <v>486111</v>
      </c>
      <c r="E826" s="1">
        <v>45895</v>
      </c>
      <c r="F826">
        <v>72661.960000000006</v>
      </c>
      <c r="G826" s="4" t="s">
        <v>388</v>
      </c>
      <c r="H826" t="s">
        <v>389</v>
      </c>
      <c r="I826" t="s">
        <v>390</v>
      </c>
      <c r="J826" s="1">
        <v>46589</v>
      </c>
      <c r="K826">
        <v>80</v>
      </c>
      <c r="L826" t="str">
        <f>_xlfn.XLOOKUP(relatorio[[#This Row],[Nome PJ Emitente]],De_Para!A:A,De_Para!C:C)</f>
        <v>3M</v>
      </c>
      <c r="M826" s="5" cm="1">
        <f t="array" aca="1" ref="M826" ca="1">IF(LEFT(G826&amp;"",1)="0",
IFERROR(
VALUE(MID(G826&amp;"",_xlfn.AGGREGATE(15,6,ROW(INDIRECT("1:"&amp;LEN(G826&amp;"")))/(MID(G826&amp;"",ROW(INDIRECT("1:"&amp;LEN(G826&amp;""))),1)&lt;&gt;"0"),1),999)),
MID(G826&amp;"",_xlfn.AGGREGATE(15,6,ROW(INDIRECT("1:"&amp;LEN(G826&amp;"")))/(MID(G826&amp;"",ROW(INDIRECT("1:"&amp;LEN(G826&amp;""))),1)&lt;&gt;"0"),1),999)
),
IFERROR(VALUE(G826),G826))</f>
        <v>30707387444380</v>
      </c>
      <c r="N826" t="str">
        <f>TEXT(relatorio[[#This Row],[Data Emissão]],"mmm")</f>
        <v>ago</v>
      </c>
      <c r="O826">
        <f>_xlfn.XLOOKUP(relatorio[[#This Row],[Número]],relatorio_Entrada_NF!A:A,relatorio_Entrada_NF!A:A,"Pendente")</f>
        <v>486111</v>
      </c>
      <c r="P826" t="str">
        <f>_xlfn.XLOOKUP(relatorio[[#This Row],[Nome PJ Emitente]],Material!A:A,Material!B:B,"Medicamento")</f>
        <v>Material</v>
      </c>
      <c r="Q826">
        <f>IF(relatorio[[#This Row],[Natureza]]="Medicamento",_xlfn.XLOOKUP(relatorio[[#This Row],[EAN]],CadastroProd!U:U,CadastroProd!A:A," "),_xlfn.XLOOKUP(relatorio[[#This Row],['[Item'] Código]],CadastroProd!X:X,CadastroProd!A:A," "))</f>
        <v>2350</v>
      </c>
      <c r="R826" t="str">
        <f>IF(O826="Pendente",_xlfn.XLOOKUP(relatorio[[#This Row],[Número]],Relatório_CTE!A:A,Relatório_CTE!B:B,"Sem CTE")," ")</f>
        <v xml:space="preserve"> </v>
      </c>
      <c r="S826" s="1" t="str">
        <f>IF(relatorio[[#This Row],[NFs Entrada - Winthor]]="Pendente",_xlfn.XLOOKUP(relatorio[[#This Row],[Número]],Relatório_CTE!A:A,Relatório_CTE!H:H,"Sem CTE")," ")</f>
        <v xml:space="preserve"> </v>
      </c>
      <c r="T82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2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27" spans="1:21" x14ac:dyDescent="0.25">
      <c r="A827" t="s">
        <v>11</v>
      </c>
      <c r="B827" t="s">
        <v>46</v>
      </c>
      <c r="C827" t="s">
        <v>13</v>
      </c>
      <c r="D827">
        <v>486112</v>
      </c>
      <c r="E827" s="1">
        <v>45895</v>
      </c>
      <c r="F827">
        <v>1140.8800000000001</v>
      </c>
      <c r="G827" s="4" t="s">
        <v>403</v>
      </c>
      <c r="H827" t="s">
        <v>404</v>
      </c>
      <c r="I827" t="s">
        <v>405</v>
      </c>
      <c r="J827" s="1">
        <v>46613</v>
      </c>
      <c r="K827">
        <v>4</v>
      </c>
      <c r="L827" t="str">
        <f>_xlfn.XLOOKUP(relatorio[[#This Row],[Nome PJ Emitente]],De_Para!A:A,De_Para!C:C)</f>
        <v>3M</v>
      </c>
      <c r="M827" s="5" cm="1">
        <f t="array" aca="1" ref="M827" ca="1">IF(LEFT(G827&amp;"",1)="0",
IFERROR(
VALUE(MID(G827&amp;"",_xlfn.AGGREGATE(15,6,ROW(INDIRECT("1:"&amp;LEN(G827&amp;"")))/(MID(G827&amp;"",ROW(INDIRECT("1:"&amp;LEN(G827&amp;""))),1)&lt;&gt;"0"),1),999)),
MID(G827&amp;"",_xlfn.AGGREGATE(15,6,ROW(INDIRECT("1:"&amp;LEN(G827&amp;"")))/(MID(G827&amp;"",ROW(INDIRECT("1:"&amp;LEN(G827&amp;""))),1)&lt;&gt;"0"),1),999)
),
IFERROR(VALUE(G827),G827))</f>
        <v>7891040166268</v>
      </c>
      <c r="N827" t="str">
        <f>TEXT(relatorio[[#This Row],[Data Emissão]],"mmm")</f>
        <v>ago</v>
      </c>
      <c r="O827">
        <f>_xlfn.XLOOKUP(relatorio[[#This Row],[Número]],relatorio_Entrada_NF!A:A,relatorio_Entrada_NF!A:A,"Pendente")</f>
        <v>486112</v>
      </c>
      <c r="P827" t="str">
        <f>_xlfn.XLOOKUP(relatorio[[#This Row],[Nome PJ Emitente]],Material!A:A,Material!B:B,"Medicamento")</f>
        <v>Material</v>
      </c>
      <c r="Q827">
        <f>IF(relatorio[[#This Row],[Natureza]]="Medicamento",_xlfn.XLOOKUP(relatorio[[#This Row],[EAN]],CadastroProd!U:U,CadastroProd!A:A," "),_xlfn.XLOOKUP(relatorio[[#This Row],['[Item'] Código]],CadastroProd!X:X,CadastroProd!A:A," "))</f>
        <v>2221</v>
      </c>
      <c r="R827" t="str">
        <f>IF(O827="Pendente",_xlfn.XLOOKUP(relatorio[[#This Row],[Número]],Relatório_CTE!A:A,Relatório_CTE!B:B,"Sem CTE")," ")</f>
        <v xml:space="preserve"> </v>
      </c>
      <c r="S827" s="1" t="str">
        <f>IF(relatorio[[#This Row],[NFs Entrada - Winthor]]="Pendente",_xlfn.XLOOKUP(relatorio[[#This Row],[Número]],Relatório_CTE!A:A,Relatório_CTE!H:H,"Sem CTE")," ")</f>
        <v xml:space="preserve"> </v>
      </c>
      <c r="T82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2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28" spans="1:21" x14ac:dyDescent="0.25">
      <c r="A828" t="s">
        <v>17</v>
      </c>
      <c r="B828" t="s">
        <v>46</v>
      </c>
      <c r="C828" t="s">
        <v>51</v>
      </c>
      <c r="D828">
        <v>493234</v>
      </c>
      <c r="E828" s="1">
        <v>45895</v>
      </c>
      <c r="F828">
        <v>39110.800000000003</v>
      </c>
      <c r="G828" s="4" t="s">
        <v>455</v>
      </c>
      <c r="H828" t="s">
        <v>456</v>
      </c>
      <c r="I828" t="s">
        <v>457</v>
      </c>
      <c r="J828" s="1">
        <v>46408</v>
      </c>
      <c r="K828">
        <v>40</v>
      </c>
      <c r="L828" t="str">
        <f>_xlfn.XLOOKUP(relatorio[[#This Row],[Nome PJ Emitente]],De_Para!A:A,De_Para!C:C)</f>
        <v>Adium</v>
      </c>
      <c r="M828" s="5" cm="1">
        <f t="array" aca="1" ref="M828" ca="1">IF(LEFT(G828&amp;"",1)="0",
IFERROR(
VALUE(MID(G828&amp;"",_xlfn.AGGREGATE(15,6,ROW(INDIRECT("1:"&amp;LEN(G828&amp;"")))/(MID(G828&amp;"",ROW(INDIRECT("1:"&amp;LEN(G828&amp;""))),1)&lt;&gt;"0"),1),999)),
MID(G828&amp;"",_xlfn.AGGREGATE(15,6,ROW(INDIRECT("1:"&amp;LEN(G828&amp;"")))/(MID(G828&amp;"",ROW(INDIRECT("1:"&amp;LEN(G828&amp;""))),1)&lt;&gt;"0"),1),999)
),
IFERROR(VALUE(G828),G828))</f>
        <v>7892953102916</v>
      </c>
      <c r="N828" t="str">
        <f>TEXT(relatorio[[#This Row],[Data Emissão]],"mmm")</f>
        <v>ago</v>
      </c>
      <c r="O828">
        <f>_xlfn.XLOOKUP(relatorio[[#This Row],[Número]],relatorio_Entrada_NF!A:A,relatorio_Entrada_NF!A:A,"Pendente")</f>
        <v>493234</v>
      </c>
      <c r="P828" t="str">
        <f>_xlfn.XLOOKUP(relatorio[[#This Row],[Nome PJ Emitente]],Material!A:A,Material!B:B,"Medicamento")</f>
        <v>Medicamento</v>
      </c>
      <c r="Q828">
        <f ca="1">IF(relatorio[[#This Row],[Natureza]]="Medicamento",_xlfn.XLOOKUP(relatorio[[#This Row],[EAN]],CadastroProd!U:U,CadastroProd!A:A," "),_xlfn.XLOOKUP(relatorio[[#This Row],['[Item'] Código]],CadastroProd!X:X,CadastroProd!A:A," "))</f>
        <v>1568</v>
      </c>
      <c r="R828" t="str">
        <f>IF(O828="Pendente",_xlfn.XLOOKUP(relatorio[[#This Row],[Número]],Relatório_CTE!A:A,Relatório_CTE!B:B,"Sem CTE")," ")</f>
        <v xml:space="preserve"> </v>
      </c>
      <c r="S828" s="1" t="str">
        <f>IF(relatorio[[#This Row],[NFs Entrada - Winthor]]="Pendente",_xlfn.XLOOKUP(relatorio[[#This Row],[Número]],Relatório_CTE!A:A,Relatório_CTE!H:H,"Sem CTE")," ")</f>
        <v xml:space="preserve"> </v>
      </c>
      <c r="T82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2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29" spans="1:21" x14ac:dyDescent="0.25">
      <c r="A829" t="s">
        <v>11</v>
      </c>
      <c r="B829" t="s">
        <v>46</v>
      </c>
      <c r="C829" t="s">
        <v>47</v>
      </c>
      <c r="D829">
        <v>342472</v>
      </c>
      <c r="E829" s="1">
        <v>45895</v>
      </c>
      <c r="F829">
        <v>15839.2</v>
      </c>
      <c r="G829" s="4" t="s">
        <v>48</v>
      </c>
      <c r="H829" t="s">
        <v>49</v>
      </c>
      <c r="I829" t="s">
        <v>50</v>
      </c>
      <c r="J829" s="1">
        <v>46568</v>
      </c>
      <c r="K829">
        <v>21</v>
      </c>
      <c r="L829" t="str">
        <f>_xlfn.XLOOKUP(relatorio[[#This Row],[Nome PJ Emitente]],De_Para!A:A,De_Para!C:C)</f>
        <v>Libbs</v>
      </c>
      <c r="M829" s="5" cm="1">
        <f t="array" aca="1" ref="M829" ca="1">IF(LEFT(G829&amp;"",1)="0",
IFERROR(
VALUE(MID(G829&amp;"",_xlfn.AGGREGATE(15,6,ROW(INDIRECT("1:"&amp;LEN(G829&amp;"")))/(MID(G829&amp;"",ROW(INDIRECT("1:"&amp;LEN(G829&amp;""))),1)&lt;&gt;"0"),1),999)),
MID(G829&amp;"",_xlfn.AGGREGATE(15,6,ROW(INDIRECT("1:"&amp;LEN(G829&amp;"")))/(MID(G829&amp;"",ROW(INDIRECT("1:"&amp;LEN(G829&amp;""))),1)&lt;&gt;"0"),1),999)
),
IFERROR(VALUE(G829),G829))</f>
        <v>7896094202818</v>
      </c>
      <c r="N829" t="str">
        <f>TEXT(relatorio[[#This Row],[Data Emissão]],"mmm")</f>
        <v>ago</v>
      </c>
      <c r="O829">
        <f>_xlfn.XLOOKUP(relatorio[[#This Row],[Número]],relatorio_Entrada_NF!A:A,relatorio_Entrada_NF!A:A,"Pendente")</f>
        <v>342472</v>
      </c>
      <c r="P829" t="str">
        <f>_xlfn.XLOOKUP(relatorio[[#This Row],[Nome PJ Emitente]],Material!A:A,Material!B:B,"Medicamento")</f>
        <v>Medicamento</v>
      </c>
      <c r="Q829">
        <f ca="1">IF(relatorio[[#This Row],[Natureza]]="Medicamento",_xlfn.XLOOKUP(relatorio[[#This Row],[EAN]],CadastroProd!U:U,CadastroProd!A:A," "),_xlfn.XLOOKUP(relatorio[[#This Row],['[Item'] Código]],CadastroProd!X:X,CadastroProd!A:A," "))</f>
        <v>2575</v>
      </c>
      <c r="R829" t="str">
        <f>IF(O829="Pendente",_xlfn.XLOOKUP(relatorio[[#This Row],[Número]],Relatório_CTE!A:A,Relatório_CTE!B:B,"Sem CTE")," ")</f>
        <v xml:space="preserve"> </v>
      </c>
      <c r="S829" s="1" t="str">
        <f>IF(relatorio[[#This Row],[NFs Entrada - Winthor]]="Pendente",_xlfn.XLOOKUP(relatorio[[#This Row],[Número]],Relatório_CTE!A:A,Relatório_CTE!H:H,"Sem CTE")," ")</f>
        <v xml:space="preserve"> </v>
      </c>
      <c r="T82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2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30" spans="1:21" x14ac:dyDescent="0.25">
      <c r="A830" t="s">
        <v>11</v>
      </c>
      <c r="B830" t="s">
        <v>46</v>
      </c>
      <c r="C830" t="s">
        <v>47</v>
      </c>
      <c r="D830">
        <v>342472</v>
      </c>
      <c r="E830" s="1">
        <v>45895</v>
      </c>
      <c r="F830">
        <v>15839.2</v>
      </c>
      <c r="G830" s="4" t="s">
        <v>88</v>
      </c>
      <c r="H830" t="s">
        <v>89</v>
      </c>
      <c r="I830" t="s">
        <v>90</v>
      </c>
      <c r="J830" s="1">
        <v>46564</v>
      </c>
      <c r="K830">
        <v>31</v>
      </c>
      <c r="L830" t="str">
        <f>_xlfn.XLOOKUP(relatorio[[#This Row],[Nome PJ Emitente]],De_Para!A:A,De_Para!C:C)</f>
        <v>Libbs</v>
      </c>
      <c r="M830" s="5" cm="1">
        <f t="array" aca="1" ref="M830" ca="1">IF(LEFT(G830&amp;"",1)="0",
IFERROR(
VALUE(MID(G830&amp;"",_xlfn.AGGREGATE(15,6,ROW(INDIRECT("1:"&amp;LEN(G830&amp;"")))/(MID(G830&amp;"",ROW(INDIRECT("1:"&amp;LEN(G830&amp;""))),1)&lt;&gt;"0"),1),999)),
MID(G830&amp;"",_xlfn.AGGREGATE(15,6,ROW(INDIRECT("1:"&amp;LEN(G830&amp;"")))/(MID(G830&amp;"",ROW(INDIRECT("1:"&amp;LEN(G830&amp;""))),1)&lt;&gt;"0"),1),999)
),
IFERROR(VALUE(G830),G830))</f>
        <v>7896094207257</v>
      </c>
      <c r="N830" t="str">
        <f>TEXT(relatorio[[#This Row],[Data Emissão]],"mmm")</f>
        <v>ago</v>
      </c>
      <c r="O830">
        <f>_xlfn.XLOOKUP(relatorio[[#This Row],[Número]],relatorio_Entrada_NF!A:A,relatorio_Entrada_NF!A:A,"Pendente")</f>
        <v>342472</v>
      </c>
      <c r="P830" t="str">
        <f>_xlfn.XLOOKUP(relatorio[[#This Row],[Nome PJ Emitente]],Material!A:A,Material!B:B,"Medicamento")</f>
        <v>Medicamento</v>
      </c>
      <c r="Q830">
        <f ca="1">IF(relatorio[[#This Row],[Natureza]]="Medicamento",_xlfn.XLOOKUP(relatorio[[#This Row],[EAN]],CadastroProd!U:U,CadastroProd!A:A," "),_xlfn.XLOOKUP(relatorio[[#This Row],['[Item'] Código]],CadastroProd!X:X,CadastroProd!A:A," "))</f>
        <v>2576</v>
      </c>
      <c r="R830" t="str">
        <f>IF(O830="Pendente",_xlfn.XLOOKUP(relatorio[[#This Row],[Número]],Relatório_CTE!A:A,Relatório_CTE!B:B,"Sem CTE")," ")</f>
        <v xml:space="preserve"> </v>
      </c>
      <c r="S830" s="1" t="str">
        <f>IF(relatorio[[#This Row],[NFs Entrada - Winthor]]="Pendente",_xlfn.XLOOKUP(relatorio[[#This Row],[Número]],Relatório_CTE!A:A,Relatório_CTE!H:H,"Sem CTE")," ")</f>
        <v xml:space="preserve"> </v>
      </c>
      <c r="T83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3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31" spans="1:21" x14ac:dyDescent="0.25">
      <c r="A831" t="s">
        <v>17</v>
      </c>
      <c r="B831" t="s">
        <v>97</v>
      </c>
      <c r="C831" t="s">
        <v>36</v>
      </c>
      <c r="D831">
        <v>497988</v>
      </c>
      <c r="E831" s="1">
        <v>45895</v>
      </c>
      <c r="F831">
        <v>134.94999999999999</v>
      </c>
      <c r="G831" s="4" t="s">
        <v>82</v>
      </c>
      <c r="H831" t="s">
        <v>83</v>
      </c>
      <c r="I831" t="s">
        <v>84</v>
      </c>
      <c r="J831" s="1">
        <v>46507</v>
      </c>
      <c r="K831">
        <v>20</v>
      </c>
      <c r="L831" t="str">
        <f>_xlfn.XLOOKUP(relatorio[[#This Row],[Nome PJ Emitente]],De_Para!A:A,De_Para!C:C)</f>
        <v>Novartis</v>
      </c>
      <c r="M831" s="5" cm="1">
        <f t="array" aca="1" ref="M831" ca="1">IF(LEFT(G831&amp;"",1)="0",
IFERROR(
VALUE(MID(G831&amp;"",_xlfn.AGGREGATE(15,6,ROW(INDIRECT("1:"&amp;LEN(G831&amp;"")))/(MID(G831&amp;"",ROW(INDIRECT("1:"&amp;LEN(G831&amp;""))),1)&lt;&gt;"0"),1),999)),
MID(G831&amp;"",_xlfn.AGGREGATE(15,6,ROW(INDIRECT("1:"&amp;LEN(G831&amp;"")))/(MID(G831&amp;"",ROW(INDIRECT("1:"&amp;LEN(G831&amp;""))),1)&lt;&gt;"0"),1),999)
),
IFERROR(VALUE(G831),G831))</f>
        <v>7896548111727</v>
      </c>
      <c r="N831" t="str">
        <f>TEXT(relatorio[[#This Row],[Data Emissão]],"mmm")</f>
        <v>ago</v>
      </c>
      <c r="O831">
        <f>_xlfn.XLOOKUP(relatorio[[#This Row],[Número]],relatorio_Entrada_NF!A:A,relatorio_Entrada_NF!A:A,"Pendente")</f>
        <v>497988</v>
      </c>
      <c r="P831" t="str">
        <f>_xlfn.XLOOKUP(relatorio[[#This Row],[Nome PJ Emitente]],Material!A:A,Material!B:B,"Medicamento")</f>
        <v>Medicamento</v>
      </c>
      <c r="Q831">
        <f ca="1">IF(relatorio[[#This Row],[Natureza]]="Medicamento",_xlfn.XLOOKUP(relatorio[[#This Row],[EAN]],CadastroProd!U:U,CadastroProd!A:A," "),_xlfn.XLOOKUP(relatorio[[#This Row],['[Item'] Código]],CadastroProd!X:X,CadastroProd!A:A," "))</f>
        <v>1291</v>
      </c>
      <c r="R831" t="str">
        <f>IF(O831="Pendente",_xlfn.XLOOKUP(relatorio[[#This Row],[Número]],Relatório_CTE!A:A,Relatório_CTE!B:B,"Sem CTE")," ")</f>
        <v xml:space="preserve"> </v>
      </c>
      <c r="S831" s="1" t="str">
        <f>IF(relatorio[[#This Row],[NFs Entrada - Winthor]]="Pendente",_xlfn.XLOOKUP(relatorio[[#This Row],[Número]],Relatório_CTE!A:A,Relatório_CTE!H:H,"Sem CTE")," ")</f>
        <v xml:space="preserve"> </v>
      </c>
      <c r="T83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3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32" spans="1:21" x14ac:dyDescent="0.25">
      <c r="A832" t="s">
        <v>17</v>
      </c>
      <c r="B832" t="s">
        <v>18</v>
      </c>
      <c r="C832" t="s">
        <v>131</v>
      </c>
      <c r="D832">
        <v>14000</v>
      </c>
      <c r="E832" s="1">
        <v>45894</v>
      </c>
      <c r="F832">
        <v>1364.58</v>
      </c>
      <c r="G832" s="4" t="s">
        <v>141</v>
      </c>
      <c r="H832" t="s">
        <v>142</v>
      </c>
      <c r="I832" t="s">
        <v>143</v>
      </c>
      <c r="J832" s="1">
        <v>46446</v>
      </c>
      <c r="K832">
        <v>10</v>
      </c>
      <c r="L832" t="str">
        <f>_xlfn.XLOOKUP(relatorio[[#This Row],[Nome PJ Emitente]],De_Para!A:A,De_Para!C:C)</f>
        <v>Sanofi</v>
      </c>
      <c r="M832" s="5" cm="1">
        <f t="array" aca="1" ref="M832" ca="1">IF(LEFT(G832&amp;"",1)="0",
IFERROR(
VALUE(MID(G832&amp;"",_xlfn.AGGREGATE(15,6,ROW(INDIRECT("1:"&amp;LEN(G832&amp;"")))/(MID(G832&amp;"",ROW(INDIRECT("1:"&amp;LEN(G832&amp;""))),1)&lt;&gt;"0"),1),999)),
MID(G832&amp;"",_xlfn.AGGREGATE(15,6,ROW(INDIRECT("1:"&amp;LEN(G832&amp;"")))/(MID(G832&amp;"",ROW(INDIRECT("1:"&amp;LEN(G832&amp;""))),1)&lt;&gt;"0"),1),999)
),
IFERROR(VALUE(G832),G832))</f>
        <v>7891058001070</v>
      </c>
      <c r="N832" t="str">
        <f>TEXT(relatorio[[#This Row],[Data Emissão]],"mmm")</f>
        <v>ago</v>
      </c>
      <c r="O832">
        <f>_xlfn.XLOOKUP(relatorio[[#This Row],[Número]],relatorio_Entrada_NF!A:A,relatorio_Entrada_NF!A:A,"Pendente")</f>
        <v>14000</v>
      </c>
      <c r="P832" t="str">
        <f>_xlfn.XLOOKUP(relatorio[[#This Row],[Nome PJ Emitente]],Material!A:A,Material!B:B,"Medicamento")</f>
        <v>Medicamento</v>
      </c>
      <c r="Q832">
        <f ca="1">IF(relatorio[[#This Row],[Natureza]]="Medicamento",_xlfn.XLOOKUP(relatorio[[#This Row],[EAN]],CadastroProd!U:U,CadastroProd!A:A," "),_xlfn.XLOOKUP(relatorio[[#This Row],['[Item'] Código]],CadastroProd!X:X,CadastroProd!A:A," "))</f>
        <v>2618</v>
      </c>
      <c r="R832" t="str">
        <f>IF(O832="Pendente",_xlfn.XLOOKUP(relatorio[[#This Row],[Número]],Relatório_CTE!A:A,Relatório_CTE!B:B,"Sem CTE")," ")</f>
        <v xml:space="preserve"> </v>
      </c>
      <c r="S832" s="1" t="str">
        <f>IF(relatorio[[#This Row],[NFs Entrada - Winthor]]="Pendente",_xlfn.XLOOKUP(relatorio[[#This Row],[Número]],Relatório_CTE!A:A,Relatório_CTE!H:H,"Sem CTE")," ")</f>
        <v xml:space="preserve"> </v>
      </c>
      <c r="T83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3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33" spans="1:21" x14ac:dyDescent="0.25">
      <c r="A833" t="s">
        <v>17</v>
      </c>
      <c r="B833" t="s">
        <v>18</v>
      </c>
      <c r="C833" t="s">
        <v>62</v>
      </c>
      <c r="D833">
        <v>8103</v>
      </c>
      <c r="E833" s="1">
        <v>45894</v>
      </c>
      <c r="F833">
        <v>9409</v>
      </c>
      <c r="G833" s="4" t="s">
        <v>171</v>
      </c>
      <c r="H833" t="s">
        <v>172</v>
      </c>
      <c r="I833" t="s">
        <v>749</v>
      </c>
      <c r="J833" s="1">
        <v>47057</v>
      </c>
      <c r="K833">
        <v>25</v>
      </c>
      <c r="L833" t="str">
        <f>_xlfn.XLOOKUP(relatorio[[#This Row],[Nome PJ Emitente]],De_Para!A:A,De_Para!C:C)</f>
        <v>Celltrion</v>
      </c>
      <c r="M833" s="5" cm="1">
        <f t="array" aca="1" ref="M833" ca="1">IF(LEFT(G833&amp;"",1)="0",
IFERROR(
VALUE(MID(G833&amp;"",_xlfn.AGGREGATE(15,6,ROW(INDIRECT("1:"&amp;LEN(G833&amp;"")))/(MID(G833&amp;"",ROW(INDIRECT("1:"&amp;LEN(G833&amp;""))),1)&lt;&gt;"0"),1),999)),
MID(G833&amp;"",_xlfn.AGGREGATE(15,6,ROW(INDIRECT("1:"&amp;LEN(G833&amp;"")))/(MID(G833&amp;"",ROW(INDIRECT("1:"&amp;LEN(G833&amp;""))),1)&lt;&gt;"0"),1),999)
),
IFERROR(VALUE(G833),G833))</f>
        <v>7898576550080</v>
      </c>
      <c r="N833" t="str">
        <f>TEXT(relatorio[[#This Row],[Data Emissão]],"mmm")</f>
        <v>ago</v>
      </c>
      <c r="O833">
        <f>_xlfn.XLOOKUP(relatorio[[#This Row],[Número]],relatorio_Entrada_NF!A:A,relatorio_Entrada_NF!A:A,"Pendente")</f>
        <v>8103</v>
      </c>
      <c r="P833" t="str">
        <f>_xlfn.XLOOKUP(relatorio[[#This Row],[Nome PJ Emitente]],Material!A:A,Material!B:B,"Medicamento")</f>
        <v>Medicamento</v>
      </c>
      <c r="Q833">
        <f ca="1">IF(relatorio[[#This Row],[Natureza]]="Medicamento",_xlfn.XLOOKUP(relatorio[[#This Row],[EAN]],CadastroProd!U:U,CadastroProd!A:A," "),_xlfn.XLOOKUP(relatorio[[#This Row],['[Item'] Código]],CadastroProd!X:X,CadastroProd!A:A," "))</f>
        <v>1579</v>
      </c>
      <c r="R833" t="str">
        <f>IF(O833="Pendente",_xlfn.XLOOKUP(relatorio[[#This Row],[Número]],Relatório_CTE!A:A,Relatório_CTE!B:B,"Sem CTE")," ")</f>
        <v xml:space="preserve"> </v>
      </c>
      <c r="S833" s="1" t="str">
        <f>IF(relatorio[[#This Row],[NFs Entrada - Winthor]]="Pendente",_xlfn.XLOOKUP(relatorio[[#This Row],[Número]],Relatório_CTE!A:A,Relatório_CTE!H:H,"Sem CTE")," ")</f>
        <v xml:space="preserve"> </v>
      </c>
      <c r="T83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3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34" spans="1:21" x14ac:dyDescent="0.25">
      <c r="A834" t="s">
        <v>11</v>
      </c>
      <c r="B834" t="s">
        <v>12</v>
      </c>
      <c r="C834" t="s">
        <v>131</v>
      </c>
      <c r="D834">
        <v>13931</v>
      </c>
      <c r="E834" s="1">
        <v>45894</v>
      </c>
      <c r="F834">
        <v>14392.26</v>
      </c>
      <c r="G834" s="4" t="s">
        <v>138</v>
      </c>
      <c r="H834" t="s">
        <v>139</v>
      </c>
      <c r="I834" t="s">
        <v>140</v>
      </c>
      <c r="J834" s="1">
        <v>46477</v>
      </c>
      <c r="K834">
        <v>630</v>
      </c>
      <c r="L834" t="str">
        <f>_xlfn.XLOOKUP(relatorio[[#This Row],[Nome PJ Emitente]],De_Para!A:A,De_Para!C:C)</f>
        <v>Sanofi</v>
      </c>
      <c r="M834" s="5" cm="1">
        <f t="array" aca="1" ref="M834" ca="1">IF(LEFT(G834&amp;"",1)="0",
IFERROR(
VALUE(MID(G834&amp;"",_xlfn.AGGREGATE(15,6,ROW(INDIRECT("1:"&amp;LEN(G834&amp;"")))/(MID(G834&amp;"",ROW(INDIRECT("1:"&amp;LEN(G834&amp;""))),1)&lt;&gt;"0"),1),999)),
MID(G834&amp;"",_xlfn.AGGREGATE(15,6,ROW(INDIRECT("1:"&amp;LEN(G834&amp;"")))/(MID(G834&amp;"",ROW(INDIRECT("1:"&amp;LEN(G834&amp;""))),1)&lt;&gt;"0"),1),999)
),
IFERROR(VALUE(G834),G834))</f>
        <v>7891058003241</v>
      </c>
      <c r="N834" t="str">
        <f>TEXT(relatorio[[#This Row],[Data Emissão]],"mmm")</f>
        <v>ago</v>
      </c>
      <c r="O834">
        <f>_xlfn.XLOOKUP(relatorio[[#This Row],[Número]],relatorio_Entrada_NF!A:A,relatorio_Entrada_NF!A:A,"Pendente")</f>
        <v>13931</v>
      </c>
      <c r="P834" t="str">
        <f>_xlfn.XLOOKUP(relatorio[[#This Row],[Nome PJ Emitente]],Material!A:A,Material!B:B,"Medicamento")</f>
        <v>Medicamento</v>
      </c>
      <c r="Q834">
        <f ca="1">IF(relatorio[[#This Row],[Natureza]]="Medicamento",_xlfn.XLOOKUP(relatorio[[#This Row],[EAN]],CadastroProd!U:U,CadastroProd!A:A," "),_xlfn.XLOOKUP(relatorio[[#This Row],['[Item'] Código]],CadastroProd!X:X,CadastroProd!A:A," "))</f>
        <v>1494</v>
      </c>
      <c r="R834" t="str">
        <f>IF(O834="Pendente",_xlfn.XLOOKUP(relatorio[[#This Row],[Número]],Relatório_CTE!A:A,Relatório_CTE!B:B,"Sem CTE")," ")</f>
        <v xml:space="preserve"> </v>
      </c>
      <c r="S834" s="1" t="str">
        <f>IF(relatorio[[#This Row],[NFs Entrada - Winthor]]="Pendente",_xlfn.XLOOKUP(relatorio[[#This Row],[Número]],Relatório_CTE!A:A,Relatório_CTE!H:H,"Sem CTE")," ")</f>
        <v xml:space="preserve"> </v>
      </c>
      <c r="T83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3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35" spans="1:21" x14ac:dyDescent="0.25">
      <c r="A835" t="s">
        <v>11</v>
      </c>
      <c r="B835" t="s">
        <v>12</v>
      </c>
      <c r="C835" t="s">
        <v>58</v>
      </c>
      <c r="D835">
        <v>84063</v>
      </c>
      <c r="E835" s="1">
        <v>45894</v>
      </c>
      <c r="F835">
        <v>63515.82</v>
      </c>
      <c r="G835" s="4" t="s">
        <v>59</v>
      </c>
      <c r="H835" t="s">
        <v>60</v>
      </c>
      <c r="I835" t="s">
        <v>61</v>
      </c>
      <c r="J835" s="1">
        <v>46310</v>
      </c>
      <c r="K835">
        <v>2</v>
      </c>
      <c r="L835" t="str">
        <f>_xlfn.XLOOKUP(relatorio[[#This Row],[Nome PJ Emitente]],De_Para!A:A,De_Para!C:C)</f>
        <v>Adium</v>
      </c>
      <c r="M835" s="5" cm="1">
        <f t="array" aca="1" ref="M835" ca="1">IF(LEFT(G835&amp;"",1)="0",
IFERROR(
VALUE(MID(G835&amp;"",_xlfn.AGGREGATE(15,6,ROW(INDIRECT("1:"&amp;LEN(G835&amp;"")))/(MID(G835&amp;"",ROW(INDIRECT("1:"&amp;LEN(G835&amp;""))),1)&lt;&gt;"0"),1),999)),
MID(G835&amp;"",_xlfn.AGGREGATE(15,6,ROW(INDIRECT("1:"&amp;LEN(G835&amp;"")))/(MID(G835&amp;"",ROW(INDIRECT("1:"&amp;LEN(G835&amp;""))),1)&lt;&gt;"0"),1),999)
),
IFERROR(VALUE(G835),G835))</f>
        <v>7892953209738</v>
      </c>
      <c r="N835" t="str">
        <f>TEXT(relatorio[[#This Row],[Data Emissão]],"mmm")</f>
        <v>ago</v>
      </c>
      <c r="O835">
        <f>_xlfn.XLOOKUP(relatorio[[#This Row],[Número]],relatorio_Entrada_NF!A:A,relatorio_Entrada_NF!A:A,"Pendente")</f>
        <v>84063</v>
      </c>
      <c r="P835" t="str">
        <f>_xlfn.XLOOKUP(relatorio[[#This Row],[Nome PJ Emitente]],Material!A:A,Material!B:B,"Medicamento")</f>
        <v>Medicamento</v>
      </c>
      <c r="Q835">
        <f ca="1">IF(relatorio[[#This Row],[Natureza]]="Medicamento",_xlfn.XLOOKUP(relatorio[[#This Row],[EAN]],CadastroProd!U:U,CadastroProd!A:A," "),_xlfn.XLOOKUP(relatorio[[#This Row],['[Item'] Código]],CadastroProd!X:X,CadastroProd!A:A," "))</f>
        <v>3431</v>
      </c>
      <c r="R835" t="str">
        <f>IF(O835="Pendente",_xlfn.XLOOKUP(relatorio[[#This Row],[Número]],Relatório_CTE!A:A,Relatório_CTE!B:B,"Sem CTE")," ")</f>
        <v xml:space="preserve"> </v>
      </c>
      <c r="S835" s="1" t="str">
        <f>IF(relatorio[[#This Row],[NFs Entrada - Winthor]]="Pendente",_xlfn.XLOOKUP(relatorio[[#This Row],[Número]],Relatório_CTE!A:A,Relatório_CTE!H:H,"Sem CTE")," ")</f>
        <v xml:space="preserve"> </v>
      </c>
      <c r="T83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3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36" spans="1:21" x14ac:dyDescent="0.25">
      <c r="A836" t="s">
        <v>11</v>
      </c>
      <c r="B836" t="s">
        <v>12</v>
      </c>
      <c r="C836" t="s">
        <v>58</v>
      </c>
      <c r="D836">
        <v>84074</v>
      </c>
      <c r="E836" s="1">
        <v>45894</v>
      </c>
      <c r="F836">
        <v>190547.47</v>
      </c>
      <c r="G836" s="4" t="s">
        <v>59</v>
      </c>
      <c r="H836" t="s">
        <v>60</v>
      </c>
      <c r="I836" t="s">
        <v>61</v>
      </c>
      <c r="J836" s="1">
        <v>46310</v>
      </c>
      <c r="K836">
        <v>6</v>
      </c>
      <c r="L836" t="str">
        <f>_xlfn.XLOOKUP(relatorio[[#This Row],[Nome PJ Emitente]],De_Para!A:A,De_Para!C:C)</f>
        <v>Adium</v>
      </c>
      <c r="M836" s="5" cm="1">
        <f t="array" aca="1" ref="M836" ca="1">IF(LEFT(G836&amp;"",1)="0",
IFERROR(
VALUE(MID(G836&amp;"",_xlfn.AGGREGATE(15,6,ROW(INDIRECT("1:"&amp;LEN(G836&amp;"")))/(MID(G836&amp;"",ROW(INDIRECT("1:"&amp;LEN(G836&amp;""))),1)&lt;&gt;"0"),1),999)),
MID(G836&amp;"",_xlfn.AGGREGATE(15,6,ROW(INDIRECT("1:"&amp;LEN(G836&amp;"")))/(MID(G836&amp;"",ROW(INDIRECT("1:"&amp;LEN(G836&amp;""))),1)&lt;&gt;"0"),1),999)
),
IFERROR(VALUE(G836),G836))</f>
        <v>7892953209738</v>
      </c>
      <c r="N836" t="str">
        <f>TEXT(relatorio[[#This Row],[Data Emissão]],"mmm")</f>
        <v>ago</v>
      </c>
      <c r="O836">
        <f>_xlfn.XLOOKUP(relatorio[[#This Row],[Número]],relatorio_Entrada_NF!A:A,relatorio_Entrada_NF!A:A,"Pendente")</f>
        <v>84074</v>
      </c>
      <c r="P836" t="str">
        <f>_xlfn.XLOOKUP(relatorio[[#This Row],[Nome PJ Emitente]],Material!A:A,Material!B:B,"Medicamento")</f>
        <v>Medicamento</v>
      </c>
      <c r="Q836">
        <f ca="1">IF(relatorio[[#This Row],[Natureza]]="Medicamento",_xlfn.XLOOKUP(relatorio[[#This Row],[EAN]],CadastroProd!U:U,CadastroProd!A:A," "),_xlfn.XLOOKUP(relatorio[[#This Row],['[Item'] Código]],CadastroProd!X:X,CadastroProd!A:A," "))</f>
        <v>3431</v>
      </c>
      <c r="R836" t="str">
        <f>IF(O836="Pendente",_xlfn.XLOOKUP(relatorio[[#This Row],[Número]],Relatório_CTE!A:A,Relatório_CTE!B:B,"Sem CTE")," ")</f>
        <v xml:space="preserve"> </v>
      </c>
      <c r="S836" s="1" t="str">
        <f>IF(relatorio[[#This Row],[NFs Entrada - Winthor]]="Pendente",_xlfn.XLOOKUP(relatorio[[#This Row],[Número]],Relatório_CTE!A:A,Relatório_CTE!H:H,"Sem CTE")," ")</f>
        <v xml:space="preserve"> </v>
      </c>
      <c r="T83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3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37" spans="1:21" x14ac:dyDescent="0.25">
      <c r="A837" t="s">
        <v>11</v>
      </c>
      <c r="B837" t="s">
        <v>12</v>
      </c>
      <c r="C837" t="s">
        <v>867</v>
      </c>
      <c r="D837">
        <v>4146</v>
      </c>
      <c r="E837" s="1">
        <v>45894</v>
      </c>
      <c r="F837">
        <v>39762</v>
      </c>
      <c r="G837" s="4" t="s">
        <v>923</v>
      </c>
      <c r="H837" t="s">
        <v>924</v>
      </c>
      <c r="I837" t="s">
        <v>925</v>
      </c>
      <c r="J837" s="1">
        <v>46842</v>
      </c>
      <c r="K837">
        <v>300</v>
      </c>
      <c r="L837" t="str">
        <f>_xlfn.XLOOKUP(relatorio[[#This Row],[Nome PJ Emitente]],De_Para!A:A,De_Para!C:C)</f>
        <v>Terumo</v>
      </c>
      <c r="M837" s="5" cm="1">
        <f t="array" aca="1" ref="M837" ca="1">IF(LEFT(G837&amp;"",1)="0",
IFERROR(
VALUE(MID(G837&amp;"",_xlfn.AGGREGATE(15,6,ROW(INDIRECT("1:"&amp;LEN(G837&amp;"")))/(MID(G837&amp;"",ROW(INDIRECT("1:"&amp;LEN(G837&amp;""))),1)&lt;&gt;"0"),1),999)),
MID(G837&amp;"",_xlfn.AGGREGATE(15,6,ROW(INDIRECT("1:"&amp;LEN(G837&amp;"")))/(MID(G837&amp;"",ROW(INDIRECT("1:"&amp;LEN(G837&amp;""))),1)&lt;&gt;"0"),1),999)
),
IFERROR(VALUE(G837),G837))</f>
        <v>7898588641615</v>
      </c>
      <c r="N837" t="str">
        <f>TEXT(relatorio[[#This Row],[Data Emissão]],"mmm")</f>
        <v>ago</v>
      </c>
      <c r="O837">
        <f>_xlfn.XLOOKUP(relatorio[[#This Row],[Número]],relatorio_Entrada_NF!A:A,relatorio_Entrada_NF!A:A,"Pendente")</f>
        <v>4146</v>
      </c>
      <c r="P837" t="str">
        <f>_xlfn.XLOOKUP(relatorio[[#This Row],[Nome PJ Emitente]],Material!A:A,Material!B:B,"Medicamento")</f>
        <v>Material</v>
      </c>
      <c r="Q837">
        <f>IF(relatorio[[#This Row],[Natureza]]="Medicamento",_xlfn.XLOOKUP(relatorio[[#This Row],[EAN]],CadastroProd!U:U,CadastroProd!A:A," "),_xlfn.XLOOKUP(relatorio[[#This Row],['[Item'] Código]],CadastroProd!X:X,CadastroProd!A:A," "))</f>
        <v>2611</v>
      </c>
      <c r="R837" t="str">
        <f>IF(O837="Pendente",_xlfn.XLOOKUP(relatorio[[#This Row],[Número]],Relatório_CTE!A:A,Relatório_CTE!B:B,"Sem CTE")," ")</f>
        <v xml:space="preserve"> </v>
      </c>
      <c r="S837" s="1" t="str">
        <f>IF(relatorio[[#This Row],[NFs Entrada - Winthor]]="Pendente",_xlfn.XLOOKUP(relatorio[[#This Row],[Número]],Relatório_CTE!A:A,Relatório_CTE!H:H,"Sem CTE")," ")</f>
        <v xml:space="preserve"> </v>
      </c>
      <c r="T83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3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38" spans="1:21" x14ac:dyDescent="0.25">
      <c r="A838" t="s">
        <v>11</v>
      </c>
      <c r="B838" t="s">
        <v>12</v>
      </c>
      <c r="C838" t="s">
        <v>867</v>
      </c>
      <c r="D838">
        <v>4146</v>
      </c>
      <c r="E838" s="1">
        <v>45894</v>
      </c>
      <c r="F838">
        <v>39762</v>
      </c>
      <c r="G838" s="4" t="s">
        <v>122</v>
      </c>
      <c r="H838" t="s">
        <v>926</v>
      </c>
      <c r="I838" t="s">
        <v>927</v>
      </c>
      <c r="J838" s="1">
        <v>46873</v>
      </c>
      <c r="K838">
        <v>300</v>
      </c>
      <c r="L838" t="str">
        <f>_xlfn.XLOOKUP(relatorio[[#This Row],[Nome PJ Emitente]],De_Para!A:A,De_Para!C:C)</f>
        <v>Terumo</v>
      </c>
      <c r="M838" s="5" t="str" cm="1">
        <f t="array" aca="1" ref="M838" ca="1">IF(LEFT(G838&amp;"",1)="0",
IFERROR(
VALUE(MID(G838&amp;"",_xlfn.AGGREGATE(15,6,ROW(INDIRECT("1:"&amp;LEN(G838&amp;"")))/(MID(G838&amp;"",ROW(INDIRECT("1:"&amp;LEN(G838&amp;""))),1)&lt;&gt;"0"),1),999)),
MID(G838&amp;"",_xlfn.AGGREGATE(15,6,ROW(INDIRECT("1:"&amp;LEN(G838&amp;"")))/(MID(G838&amp;"",ROW(INDIRECT("1:"&amp;LEN(G838&amp;""))),1)&lt;&gt;"0"),1),999)
),
IFERROR(VALUE(G838),G838))</f>
        <v>SEM GTIN</v>
      </c>
      <c r="N838" t="str">
        <f>TEXT(relatorio[[#This Row],[Data Emissão]],"mmm")</f>
        <v>ago</v>
      </c>
      <c r="O838">
        <f>_xlfn.XLOOKUP(relatorio[[#This Row],[Número]],relatorio_Entrada_NF!A:A,relatorio_Entrada_NF!A:A,"Pendente")</f>
        <v>4146</v>
      </c>
      <c r="P838" t="str">
        <f>_xlfn.XLOOKUP(relatorio[[#This Row],[Nome PJ Emitente]],Material!A:A,Material!B:B,"Medicamento")</f>
        <v>Material</v>
      </c>
      <c r="Q838">
        <f>IF(relatorio[[#This Row],[Natureza]]="Medicamento",_xlfn.XLOOKUP(relatorio[[#This Row],[EAN]],CadastroProd!U:U,CadastroProd!A:A," "),_xlfn.XLOOKUP(relatorio[[#This Row],['[Item'] Código]],CadastroProd!X:X,CadastroProd!A:A," "))</f>
        <v>2658</v>
      </c>
      <c r="R838" t="str">
        <f>IF(O838="Pendente",_xlfn.XLOOKUP(relatorio[[#This Row],[Número]],Relatório_CTE!A:A,Relatório_CTE!B:B,"Sem CTE")," ")</f>
        <v xml:space="preserve"> </v>
      </c>
      <c r="S838" s="1" t="str">
        <f>IF(relatorio[[#This Row],[NFs Entrada - Winthor]]="Pendente",_xlfn.XLOOKUP(relatorio[[#This Row],[Número]],Relatório_CTE!A:A,Relatório_CTE!H:H,"Sem CTE")," ")</f>
        <v xml:space="preserve"> </v>
      </c>
      <c r="T83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3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39" spans="1:21" x14ac:dyDescent="0.25">
      <c r="A839" t="s">
        <v>11</v>
      </c>
      <c r="B839" t="s">
        <v>12</v>
      </c>
      <c r="C839" t="s">
        <v>867</v>
      </c>
      <c r="D839">
        <v>4146</v>
      </c>
      <c r="E839" s="1">
        <v>45894</v>
      </c>
      <c r="F839">
        <v>39762</v>
      </c>
      <c r="G839" s="4" t="s">
        <v>928</v>
      </c>
      <c r="H839" t="s">
        <v>929</v>
      </c>
      <c r="I839" t="s">
        <v>930</v>
      </c>
      <c r="J839" s="1">
        <v>46813</v>
      </c>
      <c r="K839">
        <v>3600</v>
      </c>
      <c r="L839" t="str">
        <f>_xlfn.XLOOKUP(relatorio[[#This Row],[Nome PJ Emitente]],De_Para!A:A,De_Para!C:C)</f>
        <v>Terumo</v>
      </c>
      <c r="M839" s="5" cm="1">
        <f t="array" aca="1" ref="M839" ca="1">IF(LEFT(G839&amp;"",1)="0",
IFERROR(
VALUE(MID(G839&amp;"",_xlfn.AGGREGATE(15,6,ROW(INDIRECT("1:"&amp;LEN(G839&amp;"")))/(MID(G839&amp;"",ROW(INDIRECT("1:"&amp;LEN(G839&amp;""))),1)&lt;&gt;"0"),1),999)),
MID(G839&amp;"",_xlfn.AGGREGATE(15,6,ROW(INDIRECT("1:"&amp;LEN(G839&amp;"")))/(MID(G839&amp;"",ROW(INDIRECT("1:"&amp;LEN(G839&amp;""))),1)&lt;&gt;"0"),1),999)
),
IFERROR(VALUE(G839),G839))</f>
        <v>7898938954969</v>
      </c>
      <c r="N839" t="str">
        <f>TEXT(relatorio[[#This Row],[Data Emissão]],"mmm")</f>
        <v>ago</v>
      </c>
      <c r="O839">
        <f>_xlfn.XLOOKUP(relatorio[[#This Row],[Número]],relatorio_Entrada_NF!A:A,relatorio_Entrada_NF!A:A,"Pendente")</f>
        <v>4146</v>
      </c>
      <c r="P839" t="str">
        <f>_xlfn.XLOOKUP(relatorio[[#This Row],[Nome PJ Emitente]],Material!A:A,Material!B:B,"Medicamento")</f>
        <v>Material</v>
      </c>
      <c r="Q839">
        <f>IF(relatorio[[#This Row],[Natureza]]="Medicamento",_xlfn.XLOOKUP(relatorio[[#This Row],[EAN]],CadastroProd!U:U,CadastroProd!A:A," "),_xlfn.XLOOKUP(relatorio[[#This Row],['[Item'] Código]],CadastroProd!X:X,CadastroProd!A:A," "))</f>
        <v>2892</v>
      </c>
      <c r="R839" t="str">
        <f>IF(O839="Pendente",_xlfn.XLOOKUP(relatorio[[#This Row],[Número]],Relatório_CTE!A:A,Relatório_CTE!B:B,"Sem CTE")," ")</f>
        <v xml:space="preserve"> </v>
      </c>
      <c r="S839" s="1" t="str">
        <f>IF(relatorio[[#This Row],[NFs Entrada - Winthor]]="Pendente",_xlfn.XLOOKUP(relatorio[[#This Row],[Número]],Relatório_CTE!A:A,Relatório_CTE!H:H,"Sem CTE")," ")</f>
        <v xml:space="preserve"> </v>
      </c>
      <c r="T83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3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40" spans="1:21" x14ac:dyDescent="0.25">
      <c r="A840" t="s">
        <v>11</v>
      </c>
      <c r="B840" t="s">
        <v>12</v>
      </c>
      <c r="C840" t="s">
        <v>214</v>
      </c>
      <c r="D840">
        <v>445531</v>
      </c>
      <c r="E840" s="1">
        <v>45894</v>
      </c>
      <c r="F840">
        <v>5888.62</v>
      </c>
      <c r="G840" s="4" t="s">
        <v>505</v>
      </c>
      <c r="H840" t="s">
        <v>506</v>
      </c>
      <c r="I840" t="s">
        <v>507</v>
      </c>
      <c r="J840" s="1">
        <v>46302</v>
      </c>
      <c r="K840">
        <v>2</v>
      </c>
      <c r="L840" t="str">
        <f>_xlfn.XLOOKUP(relatorio[[#This Row],[Nome PJ Emitente]],De_Para!A:A,De_Para!C:C)</f>
        <v>Eli Lilly</v>
      </c>
      <c r="M840" s="5" cm="1">
        <f t="array" aca="1" ref="M840" ca="1">IF(LEFT(G840&amp;"",1)="0",
IFERROR(
VALUE(MID(G840&amp;"",_xlfn.AGGREGATE(15,6,ROW(INDIRECT("1:"&amp;LEN(G840&amp;"")))/(MID(G840&amp;"",ROW(INDIRECT("1:"&amp;LEN(G840&amp;""))),1)&lt;&gt;"0"),1),999)),
MID(G840&amp;"",_xlfn.AGGREGATE(15,6,ROW(INDIRECT("1:"&amp;LEN(G840&amp;"")))/(MID(G840&amp;"",ROW(INDIRECT("1:"&amp;LEN(G840&amp;""))),1)&lt;&gt;"0"),1),999)
),
IFERROR(VALUE(G840),G840))</f>
        <v>7896382706769</v>
      </c>
      <c r="N840" t="str">
        <f>TEXT(relatorio[[#This Row],[Data Emissão]],"mmm")</f>
        <v>ago</v>
      </c>
      <c r="O840">
        <f>_xlfn.XLOOKUP(relatorio[[#This Row],[Número]],relatorio_Entrada_NF!A:A,relatorio_Entrada_NF!A:A,"Pendente")</f>
        <v>445531</v>
      </c>
      <c r="P840" t="str">
        <f>_xlfn.XLOOKUP(relatorio[[#This Row],[Nome PJ Emitente]],Material!A:A,Material!B:B,"Medicamento")</f>
        <v>Medicamento</v>
      </c>
      <c r="Q840">
        <f ca="1">IF(relatorio[[#This Row],[Natureza]]="Medicamento",_xlfn.XLOOKUP(relatorio[[#This Row],[EAN]],CadastroProd!U:U,CadastroProd!A:A," "),_xlfn.XLOOKUP(relatorio[[#This Row],['[Item'] Código]],CadastroProd!X:X,CadastroProd!A:A," "))</f>
        <v>3018</v>
      </c>
      <c r="R840" t="str">
        <f>IF(O840="Pendente",_xlfn.XLOOKUP(relatorio[[#This Row],[Número]],Relatório_CTE!A:A,Relatório_CTE!B:B,"Sem CTE")," ")</f>
        <v xml:space="preserve"> </v>
      </c>
      <c r="S840" s="1" t="str">
        <f>IF(relatorio[[#This Row],[NFs Entrada - Winthor]]="Pendente",_xlfn.XLOOKUP(relatorio[[#This Row],[Número]],Relatório_CTE!A:A,Relatório_CTE!H:H,"Sem CTE")," ")</f>
        <v xml:space="preserve"> </v>
      </c>
      <c r="T84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4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41" spans="1:21" x14ac:dyDescent="0.25">
      <c r="A841" t="s">
        <v>11</v>
      </c>
      <c r="B841" t="s">
        <v>12</v>
      </c>
      <c r="C841" t="s">
        <v>214</v>
      </c>
      <c r="D841">
        <v>445561</v>
      </c>
      <c r="E841" s="1">
        <v>45894</v>
      </c>
      <c r="F841">
        <v>180313.91</v>
      </c>
      <c r="G841" s="4" t="s">
        <v>218</v>
      </c>
      <c r="H841" t="s">
        <v>219</v>
      </c>
      <c r="I841" t="s">
        <v>220</v>
      </c>
      <c r="J841" s="1">
        <v>46387</v>
      </c>
      <c r="K841">
        <v>30</v>
      </c>
      <c r="L841" t="str">
        <f>_xlfn.XLOOKUP(relatorio[[#This Row],[Nome PJ Emitente]],De_Para!A:A,De_Para!C:C)</f>
        <v>Eli Lilly</v>
      </c>
      <c r="M841" s="5" cm="1">
        <f t="array" aca="1" ref="M841" ca="1">IF(LEFT(G841&amp;"",1)="0",
IFERROR(
VALUE(MID(G841&amp;"",_xlfn.AGGREGATE(15,6,ROW(INDIRECT("1:"&amp;LEN(G841&amp;"")))/(MID(G841&amp;"",ROW(INDIRECT("1:"&amp;LEN(G841&amp;""))),1)&lt;&gt;"0"),1),999)),
MID(G841&amp;"",_xlfn.AGGREGATE(15,6,ROW(INDIRECT("1:"&amp;LEN(G841&amp;"")))/(MID(G841&amp;"",ROW(INDIRECT("1:"&amp;LEN(G841&amp;""))),1)&lt;&gt;"0"),1),999)
),
IFERROR(VALUE(G841),G841))</f>
        <v>7896382708060</v>
      </c>
      <c r="N841" t="str">
        <f>TEXT(relatorio[[#This Row],[Data Emissão]],"mmm")</f>
        <v>ago</v>
      </c>
      <c r="O841">
        <f>_xlfn.XLOOKUP(relatorio[[#This Row],[Número]],relatorio_Entrada_NF!A:A,relatorio_Entrada_NF!A:A,"Pendente")</f>
        <v>445561</v>
      </c>
      <c r="P841" t="str">
        <f>_xlfn.XLOOKUP(relatorio[[#This Row],[Nome PJ Emitente]],Material!A:A,Material!B:B,"Medicamento")</f>
        <v>Medicamento</v>
      </c>
      <c r="Q841">
        <f ca="1">IF(relatorio[[#This Row],[Natureza]]="Medicamento",_xlfn.XLOOKUP(relatorio[[#This Row],[EAN]],CadastroProd!U:U,CadastroProd!A:A," "),_xlfn.XLOOKUP(relatorio[[#This Row],['[Item'] Código]],CadastroProd!X:X,CadastroProd!A:A," "))</f>
        <v>3330</v>
      </c>
      <c r="R841" t="str">
        <f>IF(O841="Pendente",_xlfn.XLOOKUP(relatorio[[#This Row],[Número]],Relatório_CTE!A:A,Relatório_CTE!B:B,"Sem CTE")," ")</f>
        <v xml:space="preserve"> </v>
      </c>
      <c r="S841" s="1" t="str">
        <f>IF(relatorio[[#This Row],[NFs Entrada - Winthor]]="Pendente",_xlfn.XLOOKUP(relatorio[[#This Row],[Número]],Relatório_CTE!A:A,Relatório_CTE!H:H,"Sem CTE")," ")</f>
        <v xml:space="preserve"> </v>
      </c>
      <c r="T84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4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42" spans="1:21" x14ac:dyDescent="0.25">
      <c r="A842" t="s">
        <v>17</v>
      </c>
      <c r="B842" t="s">
        <v>12</v>
      </c>
      <c r="C842" t="s">
        <v>36</v>
      </c>
      <c r="D842">
        <v>497867</v>
      </c>
      <c r="E842" s="1">
        <v>45894</v>
      </c>
      <c r="F842">
        <v>30865.55</v>
      </c>
      <c r="G842" s="4" t="s">
        <v>931</v>
      </c>
      <c r="H842" t="s">
        <v>932</v>
      </c>
      <c r="I842" t="s">
        <v>933</v>
      </c>
      <c r="J842" s="1">
        <v>46203</v>
      </c>
      <c r="K842">
        <v>20</v>
      </c>
      <c r="L842" t="str">
        <f>_xlfn.XLOOKUP(relatorio[[#This Row],[Nome PJ Emitente]],De_Para!A:A,De_Para!C:C)</f>
        <v>Novartis</v>
      </c>
      <c r="M842" s="5" cm="1">
        <f t="array" aca="1" ref="M842" ca="1">IF(LEFT(G842&amp;"",1)="0",
IFERROR(
VALUE(MID(G842&amp;"",_xlfn.AGGREGATE(15,6,ROW(INDIRECT("1:"&amp;LEN(G842&amp;"")))/(MID(G842&amp;"",ROW(INDIRECT("1:"&amp;LEN(G842&amp;""))),1)&lt;&gt;"0"),1),999)),
MID(G842&amp;"",_xlfn.AGGREGATE(15,6,ROW(INDIRECT("1:"&amp;LEN(G842&amp;"")))/(MID(G842&amp;"",ROW(INDIRECT("1:"&amp;LEN(G842&amp;""))),1)&lt;&gt;"0"),1),999)
),
IFERROR(VALUE(G842),G842))</f>
        <v>7896261014350</v>
      </c>
      <c r="N842" t="str">
        <f>TEXT(relatorio[[#This Row],[Data Emissão]],"mmm")</f>
        <v>ago</v>
      </c>
      <c r="O842">
        <f>_xlfn.XLOOKUP(relatorio[[#This Row],[Número]],relatorio_Entrada_NF!A:A,relatorio_Entrada_NF!A:A,"Pendente")</f>
        <v>497867</v>
      </c>
      <c r="P842" t="str">
        <f>_xlfn.XLOOKUP(relatorio[[#This Row],[Nome PJ Emitente]],Material!A:A,Material!B:B,"Medicamento")</f>
        <v>Medicamento</v>
      </c>
      <c r="Q842">
        <f ca="1">IF(relatorio[[#This Row],[Natureza]]="Medicamento",_xlfn.XLOOKUP(relatorio[[#This Row],[EAN]],CadastroProd!U:U,CadastroProd!A:A," "),_xlfn.XLOOKUP(relatorio[[#This Row],['[Item'] Código]],CadastroProd!X:X,CadastroProd!A:A," "))</f>
        <v>793</v>
      </c>
      <c r="R842" t="str">
        <f>IF(O842="Pendente",_xlfn.XLOOKUP(relatorio[[#This Row],[Número]],Relatório_CTE!A:A,Relatório_CTE!B:B,"Sem CTE")," ")</f>
        <v xml:space="preserve"> </v>
      </c>
      <c r="S842" s="1" t="str">
        <f>IF(relatorio[[#This Row],[NFs Entrada - Winthor]]="Pendente",_xlfn.XLOOKUP(relatorio[[#This Row],[Número]],Relatório_CTE!A:A,Relatório_CTE!H:H,"Sem CTE")," ")</f>
        <v xml:space="preserve"> </v>
      </c>
      <c r="T84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4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43" spans="1:21" x14ac:dyDescent="0.25">
      <c r="A843" t="s">
        <v>11</v>
      </c>
      <c r="B843" t="s">
        <v>46</v>
      </c>
      <c r="C843" t="s">
        <v>257</v>
      </c>
      <c r="D843">
        <v>173424</v>
      </c>
      <c r="E843" s="1">
        <v>45894</v>
      </c>
      <c r="F843">
        <v>362678</v>
      </c>
      <c r="G843" s="4" t="s">
        <v>934</v>
      </c>
      <c r="H843" t="s">
        <v>935</v>
      </c>
      <c r="I843" t="s">
        <v>936</v>
      </c>
      <c r="J843" s="1">
        <v>46477</v>
      </c>
      <c r="K843">
        <v>100</v>
      </c>
      <c r="L843" t="str">
        <f>_xlfn.XLOOKUP(relatorio[[#This Row],[Nome PJ Emitente]],De_Para!A:A,De_Para!C:C)</f>
        <v>Natcofarma</v>
      </c>
      <c r="M843" s="5" cm="1">
        <f t="array" aca="1" ref="M843" ca="1">IF(LEFT(G843&amp;"",1)="0",
IFERROR(
VALUE(MID(G843&amp;"",_xlfn.AGGREGATE(15,6,ROW(INDIRECT("1:"&amp;LEN(G843&amp;"")))/(MID(G843&amp;"",ROW(INDIRECT("1:"&amp;LEN(G843&amp;""))),1)&lt;&gt;"0"),1),999)),
MID(G843&amp;"",_xlfn.AGGREGATE(15,6,ROW(INDIRECT("1:"&amp;LEN(G843&amp;"")))/(MID(G843&amp;"",ROW(INDIRECT("1:"&amp;LEN(G843&amp;""))),1)&lt;&gt;"0"),1),999)
),
IFERROR(VALUE(G843),G843))</f>
        <v>7898565164632</v>
      </c>
      <c r="N843" t="str">
        <f>TEXT(relatorio[[#This Row],[Data Emissão]],"mmm")</f>
        <v>ago</v>
      </c>
      <c r="O843">
        <f>_xlfn.XLOOKUP(relatorio[[#This Row],[Número]],relatorio_Entrada_NF!A:A,relatorio_Entrada_NF!A:A,"Pendente")</f>
        <v>173424</v>
      </c>
      <c r="P843" t="str">
        <f>_xlfn.XLOOKUP(relatorio[[#This Row],[Nome PJ Emitente]],Material!A:A,Material!B:B,"Medicamento")</f>
        <v>Medicamento</v>
      </c>
      <c r="Q843">
        <f ca="1">IF(relatorio[[#This Row],[Natureza]]="Medicamento",_xlfn.XLOOKUP(relatorio[[#This Row],[EAN]],CadastroProd!U:U,CadastroProd!A:A," "),_xlfn.XLOOKUP(relatorio[[#This Row],['[Item'] Código]],CadastroProd!X:X,CadastroProd!A:A," "))</f>
        <v>3747</v>
      </c>
      <c r="R843" t="str">
        <f>IF(O843="Pendente",_xlfn.XLOOKUP(relatorio[[#This Row],[Número]],Relatório_CTE!A:A,Relatório_CTE!B:B,"Sem CTE")," ")</f>
        <v xml:space="preserve"> </v>
      </c>
      <c r="S843" s="1" t="str">
        <f>IF(relatorio[[#This Row],[NFs Entrada - Winthor]]="Pendente",_xlfn.XLOOKUP(relatorio[[#This Row],[Número]],Relatório_CTE!A:A,Relatório_CTE!H:H,"Sem CTE")," ")</f>
        <v xml:space="preserve"> </v>
      </c>
      <c r="T84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4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44" spans="1:21" x14ac:dyDescent="0.25">
      <c r="A844" t="s">
        <v>11</v>
      </c>
      <c r="B844" t="s">
        <v>46</v>
      </c>
      <c r="C844" t="s">
        <v>23</v>
      </c>
      <c r="D844">
        <v>284598</v>
      </c>
      <c r="E844" s="1">
        <v>45894</v>
      </c>
      <c r="F844">
        <v>293887.65000000002</v>
      </c>
      <c r="G844" s="4" t="s">
        <v>24</v>
      </c>
      <c r="H844" t="s">
        <v>25</v>
      </c>
      <c r="I844" t="s">
        <v>26</v>
      </c>
      <c r="J844" s="1">
        <v>46660</v>
      </c>
      <c r="K844">
        <v>25</v>
      </c>
      <c r="L844" t="str">
        <f>_xlfn.XLOOKUP(relatorio[[#This Row],[Nome PJ Emitente]],De_Para!A:A,De_Para!C:C)</f>
        <v>Bayer</v>
      </c>
      <c r="M844" s="5" cm="1">
        <f t="array" aca="1" ref="M844" ca="1">IF(LEFT(G844&amp;"",1)="0",
IFERROR(
VALUE(MID(G844&amp;"",_xlfn.AGGREGATE(15,6,ROW(INDIRECT("1:"&amp;LEN(G844&amp;"")))/(MID(G844&amp;"",ROW(INDIRECT("1:"&amp;LEN(G844&amp;""))),1)&lt;&gt;"0"),1),999)),
MID(G844&amp;"",_xlfn.AGGREGATE(15,6,ROW(INDIRECT("1:"&amp;LEN(G844&amp;"")))/(MID(G844&amp;"",ROW(INDIRECT("1:"&amp;LEN(G844&amp;""))),1)&lt;&gt;"0"),1),999)
),
IFERROR(VALUE(G844),G844))</f>
        <v>7891106913881</v>
      </c>
      <c r="N844" t="str">
        <f>TEXT(relatorio[[#This Row],[Data Emissão]],"mmm")</f>
        <v>ago</v>
      </c>
      <c r="O844">
        <f>_xlfn.XLOOKUP(relatorio[[#This Row],[Número]],relatorio_Entrada_NF!A:A,relatorio_Entrada_NF!A:A,"Pendente")</f>
        <v>284598</v>
      </c>
      <c r="P844" t="str">
        <f>_xlfn.XLOOKUP(relatorio[[#This Row],[Nome PJ Emitente]],Material!A:A,Material!B:B,"Medicamento")</f>
        <v>Medicamento</v>
      </c>
      <c r="Q844">
        <f ca="1">IF(relatorio[[#This Row],[Natureza]]="Medicamento",_xlfn.XLOOKUP(relatorio[[#This Row],[EAN]],CadastroProd!U:U,CadastroProd!A:A," "),_xlfn.XLOOKUP(relatorio[[#This Row],['[Item'] Código]],CadastroProd!X:X,CadastroProd!A:A," "))</f>
        <v>2382</v>
      </c>
      <c r="R844" t="str">
        <f>IF(O844="Pendente",_xlfn.XLOOKUP(relatorio[[#This Row],[Número]],Relatório_CTE!A:A,Relatório_CTE!B:B,"Sem CTE")," ")</f>
        <v xml:space="preserve"> </v>
      </c>
      <c r="S844" s="1" t="str">
        <f>IF(relatorio[[#This Row],[NFs Entrada - Winthor]]="Pendente",_xlfn.XLOOKUP(relatorio[[#This Row],[Número]],Relatório_CTE!A:A,Relatório_CTE!H:H,"Sem CTE")," ")</f>
        <v xml:space="preserve"> </v>
      </c>
      <c r="T84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4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45" spans="1:21" x14ac:dyDescent="0.25">
      <c r="A845" t="s">
        <v>11</v>
      </c>
      <c r="B845" t="s">
        <v>46</v>
      </c>
      <c r="C845" t="s">
        <v>214</v>
      </c>
      <c r="D845">
        <v>445480</v>
      </c>
      <c r="E845" s="1">
        <v>45894</v>
      </c>
      <c r="F845">
        <v>18801.02</v>
      </c>
      <c r="G845" s="4" t="s">
        <v>937</v>
      </c>
      <c r="H845" t="s">
        <v>938</v>
      </c>
      <c r="I845" t="s">
        <v>939</v>
      </c>
      <c r="J845" s="1">
        <v>46568</v>
      </c>
      <c r="K845">
        <v>6</v>
      </c>
      <c r="L845" t="str">
        <f>_xlfn.XLOOKUP(relatorio[[#This Row],[Nome PJ Emitente]],De_Para!A:A,De_Para!C:C)</f>
        <v>Eli Lilly</v>
      </c>
      <c r="M845" s="5" cm="1">
        <f t="array" aca="1" ref="M845" ca="1">IF(LEFT(G845&amp;"",1)="0",
IFERROR(
VALUE(MID(G845&amp;"",_xlfn.AGGREGATE(15,6,ROW(INDIRECT("1:"&amp;LEN(G845&amp;"")))/(MID(G845&amp;"",ROW(INDIRECT("1:"&amp;LEN(G845&amp;""))),1)&lt;&gt;"0"),1),999)),
MID(G845&amp;"",_xlfn.AGGREGATE(15,6,ROW(INDIRECT("1:"&amp;LEN(G845&amp;"")))/(MID(G845&amp;"",ROW(INDIRECT("1:"&amp;LEN(G845&amp;""))),1)&lt;&gt;"0"),1),999)
),
IFERROR(VALUE(G845),G845))</f>
        <v>7896382708275</v>
      </c>
      <c r="N845" t="str">
        <f>TEXT(relatorio[[#This Row],[Data Emissão]],"mmm")</f>
        <v>ago</v>
      </c>
      <c r="O845">
        <f>_xlfn.XLOOKUP(relatorio[[#This Row],[Número]],relatorio_Entrada_NF!A:A,relatorio_Entrada_NF!A:A,"Pendente")</f>
        <v>445480</v>
      </c>
      <c r="P845" t="str">
        <f>_xlfn.XLOOKUP(relatorio[[#This Row],[Nome PJ Emitente]],Material!A:A,Material!B:B,"Medicamento")</f>
        <v>Medicamento</v>
      </c>
      <c r="Q845">
        <f ca="1">IF(relatorio[[#This Row],[Natureza]]="Medicamento",_xlfn.XLOOKUP(relatorio[[#This Row],[EAN]],CadastroProd!U:U,CadastroProd!A:A," "),_xlfn.XLOOKUP(relatorio[[#This Row],['[Item'] Código]],CadastroProd!X:X,CadastroProd!A:A," "))</f>
        <v>3321</v>
      </c>
      <c r="R845" t="str">
        <f>IF(O845="Pendente",_xlfn.XLOOKUP(relatorio[[#This Row],[Número]],Relatório_CTE!A:A,Relatório_CTE!B:B,"Sem CTE")," ")</f>
        <v xml:space="preserve"> </v>
      </c>
      <c r="S845" s="1" t="str">
        <f>IF(relatorio[[#This Row],[NFs Entrada - Winthor]]="Pendente",_xlfn.XLOOKUP(relatorio[[#This Row],[Número]],Relatório_CTE!A:A,Relatório_CTE!H:H,"Sem CTE")," ")</f>
        <v xml:space="preserve"> </v>
      </c>
      <c r="T84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4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46" spans="1:21" x14ac:dyDescent="0.25">
      <c r="A846" t="s">
        <v>17</v>
      </c>
      <c r="B846" t="s">
        <v>46</v>
      </c>
      <c r="C846" t="s">
        <v>214</v>
      </c>
      <c r="D846">
        <v>445481</v>
      </c>
      <c r="E846" s="1">
        <v>45894</v>
      </c>
      <c r="F846">
        <v>20326.77</v>
      </c>
      <c r="G846" s="4" t="s">
        <v>940</v>
      </c>
      <c r="H846" t="s">
        <v>941</v>
      </c>
      <c r="I846" t="s">
        <v>942</v>
      </c>
      <c r="J846" s="1">
        <v>46568</v>
      </c>
      <c r="K846">
        <v>160</v>
      </c>
      <c r="L846" t="str">
        <f>_xlfn.XLOOKUP(relatorio[[#This Row],[Nome PJ Emitente]],De_Para!A:A,De_Para!C:C)</f>
        <v>Eli Lilly</v>
      </c>
      <c r="M846" s="5" cm="1">
        <f t="array" aca="1" ref="M846" ca="1">IF(LEFT(G846&amp;"",1)="0",
IFERROR(
VALUE(MID(G846&amp;"",_xlfn.AGGREGATE(15,6,ROW(INDIRECT("1:"&amp;LEN(G846&amp;"")))/(MID(G846&amp;"",ROW(INDIRECT("1:"&amp;LEN(G846&amp;""))),1)&lt;&gt;"0"),1),999)),
MID(G846&amp;"",_xlfn.AGGREGATE(15,6,ROW(INDIRECT("1:"&amp;LEN(G846&amp;"")))/(MID(G846&amp;"",ROW(INDIRECT("1:"&amp;LEN(G846&amp;""))),1)&lt;&gt;"0"),1),999)
),
IFERROR(VALUE(G846),G846))</f>
        <v>7896382706264</v>
      </c>
      <c r="N846" t="str">
        <f>TEXT(relatorio[[#This Row],[Data Emissão]],"mmm")</f>
        <v>ago</v>
      </c>
      <c r="O846">
        <f>_xlfn.XLOOKUP(relatorio[[#This Row],[Número]],relatorio_Entrada_NF!A:A,relatorio_Entrada_NF!A:A,"Pendente")</f>
        <v>445481</v>
      </c>
      <c r="P846" t="str">
        <f>_xlfn.XLOOKUP(relatorio[[#This Row],[Nome PJ Emitente]],Material!A:A,Material!B:B,"Medicamento")</f>
        <v>Medicamento</v>
      </c>
      <c r="Q846">
        <f ca="1">IF(relatorio[[#This Row],[Natureza]]="Medicamento",_xlfn.XLOOKUP(relatorio[[#This Row],[EAN]],CadastroProd!U:U,CadastroProd!A:A," "),_xlfn.XLOOKUP(relatorio[[#This Row],['[Item'] Código]],CadastroProd!X:X,CadastroProd!A:A," "))</f>
        <v>3006</v>
      </c>
      <c r="R846" t="str">
        <f>IF(O846="Pendente",_xlfn.XLOOKUP(relatorio[[#This Row],[Número]],Relatório_CTE!A:A,Relatório_CTE!B:B,"Sem CTE")," ")</f>
        <v xml:space="preserve"> </v>
      </c>
      <c r="S846" s="1" t="str">
        <f>IF(relatorio[[#This Row],[NFs Entrada - Winthor]]="Pendente",_xlfn.XLOOKUP(relatorio[[#This Row],[Número]],Relatório_CTE!A:A,Relatório_CTE!H:H,"Sem CTE")," ")</f>
        <v xml:space="preserve"> </v>
      </c>
      <c r="T84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4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47" spans="1:21" x14ac:dyDescent="0.25">
      <c r="A847" t="s">
        <v>11</v>
      </c>
      <c r="B847" t="s">
        <v>46</v>
      </c>
      <c r="C847" t="s">
        <v>214</v>
      </c>
      <c r="D847">
        <v>445567</v>
      </c>
      <c r="E847" s="1">
        <v>45894</v>
      </c>
      <c r="F847">
        <v>54654.45</v>
      </c>
      <c r="G847" s="4" t="s">
        <v>221</v>
      </c>
      <c r="H847" t="s">
        <v>222</v>
      </c>
      <c r="I847" t="s">
        <v>223</v>
      </c>
      <c r="J847" s="1">
        <v>46660</v>
      </c>
      <c r="K847">
        <v>14</v>
      </c>
      <c r="L847" t="str">
        <f>_xlfn.XLOOKUP(relatorio[[#This Row],[Nome PJ Emitente]],De_Para!A:A,De_Para!C:C)</f>
        <v>Eli Lilly</v>
      </c>
      <c r="M847" s="5" cm="1">
        <f t="array" aca="1" ref="M847" ca="1">IF(LEFT(G847&amp;"",1)="0",
IFERROR(
VALUE(MID(G847&amp;"",_xlfn.AGGREGATE(15,6,ROW(INDIRECT("1:"&amp;LEN(G847&amp;"")))/(MID(G847&amp;"",ROW(INDIRECT("1:"&amp;LEN(G847&amp;""))),1)&lt;&gt;"0"),1),999)),
MID(G847&amp;"",_xlfn.AGGREGATE(15,6,ROW(INDIRECT("1:"&amp;LEN(G847&amp;"")))/(MID(G847&amp;"",ROW(INDIRECT("1:"&amp;LEN(G847&amp;""))),1)&lt;&gt;"0"),1),999)
),
IFERROR(VALUE(G847),G847))</f>
        <v>7896382708299</v>
      </c>
      <c r="N847" t="str">
        <f>TEXT(relatorio[[#This Row],[Data Emissão]],"mmm")</f>
        <v>ago</v>
      </c>
      <c r="O847">
        <f>_xlfn.XLOOKUP(relatorio[[#This Row],[Número]],relatorio_Entrada_NF!A:A,relatorio_Entrada_NF!A:A,"Pendente")</f>
        <v>445567</v>
      </c>
      <c r="P847" t="str">
        <f>_xlfn.XLOOKUP(relatorio[[#This Row],[Nome PJ Emitente]],Material!A:A,Material!B:B,"Medicamento")</f>
        <v>Medicamento</v>
      </c>
      <c r="Q847">
        <f ca="1">IF(relatorio[[#This Row],[Natureza]]="Medicamento",_xlfn.XLOOKUP(relatorio[[#This Row],[EAN]],CadastroProd!U:U,CadastroProd!A:A," "),_xlfn.XLOOKUP(relatorio[[#This Row],['[Item'] Código]],CadastroProd!X:X,CadastroProd!A:A," "))</f>
        <v>3322</v>
      </c>
      <c r="R847" t="str">
        <f>IF(O847="Pendente",_xlfn.XLOOKUP(relatorio[[#This Row],[Número]],Relatório_CTE!A:A,Relatório_CTE!B:B,"Sem CTE")," ")</f>
        <v xml:space="preserve"> </v>
      </c>
      <c r="S847" s="1" t="str">
        <f>IF(relatorio[[#This Row],[NFs Entrada - Winthor]]="Pendente",_xlfn.XLOOKUP(relatorio[[#This Row],[Número]],Relatório_CTE!A:A,Relatório_CTE!H:H,"Sem CTE")," ")</f>
        <v xml:space="preserve"> </v>
      </c>
      <c r="T84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4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48" spans="1:21" x14ac:dyDescent="0.25">
      <c r="A848" t="s">
        <v>11</v>
      </c>
      <c r="B848" t="s">
        <v>46</v>
      </c>
      <c r="C848" t="s">
        <v>214</v>
      </c>
      <c r="D848">
        <v>445568</v>
      </c>
      <c r="E848" s="1">
        <v>45894</v>
      </c>
      <c r="F848">
        <v>349503.08</v>
      </c>
      <c r="G848" s="4" t="s">
        <v>943</v>
      </c>
      <c r="H848" t="s">
        <v>944</v>
      </c>
      <c r="I848" t="s">
        <v>945</v>
      </c>
      <c r="J848" s="1">
        <v>46660</v>
      </c>
      <c r="K848">
        <v>3</v>
      </c>
      <c r="L848" t="str">
        <f>_xlfn.XLOOKUP(relatorio[[#This Row],[Nome PJ Emitente]],De_Para!A:A,De_Para!C:C)</f>
        <v>Eli Lilly</v>
      </c>
      <c r="M848" s="5" cm="1">
        <f t="array" aca="1" ref="M848" ca="1">IF(LEFT(G848&amp;"",1)="0",
IFERROR(
VALUE(MID(G848&amp;"",_xlfn.AGGREGATE(15,6,ROW(INDIRECT("1:"&amp;LEN(G848&amp;"")))/(MID(G848&amp;"",ROW(INDIRECT("1:"&amp;LEN(G848&amp;""))),1)&lt;&gt;"0"),1),999)),
MID(G848&amp;"",_xlfn.AGGREGATE(15,6,ROW(INDIRECT("1:"&amp;LEN(G848&amp;"")))/(MID(G848&amp;"",ROW(INDIRECT("1:"&amp;LEN(G848&amp;""))),1)&lt;&gt;"0"),1),999)
),
IFERROR(VALUE(G848),G848))</f>
        <v>7896382708442</v>
      </c>
      <c r="N848" t="str">
        <f>TEXT(relatorio[[#This Row],[Data Emissão]],"mmm")</f>
        <v>ago</v>
      </c>
      <c r="O848">
        <f>_xlfn.XLOOKUP(relatorio[[#This Row],[Número]],relatorio_Entrada_NF!A:A,relatorio_Entrada_NF!A:A,"Pendente")</f>
        <v>445568</v>
      </c>
      <c r="P848" t="str">
        <f>_xlfn.XLOOKUP(relatorio[[#This Row],[Nome PJ Emitente]],Material!A:A,Material!B:B,"Medicamento")</f>
        <v>Medicamento</v>
      </c>
      <c r="Q848">
        <f ca="1">IF(relatorio[[#This Row],[Natureza]]="Medicamento",_xlfn.XLOOKUP(relatorio[[#This Row],[EAN]],CadastroProd!U:U,CadastroProd!A:A," "),_xlfn.XLOOKUP(relatorio[[#This Row],['[Item'] Código]],CadastroProd!X:X,CadastroProd!A:A," "))</f>
        <v>2888</v>
      </c>
      <c r="R848" t="str">
        <f>IF(O848="Pendente",_xlfn.XLOOKUP(relatorio[[#This Row],[Número]],Relatório_CTE!A:A,Relatório_CTE!B:B,"Sem CTE")," ")</f>
        <v xml:space="preserve"> </v>
      </c>
      <c r="S848" s="1" t="str">
        <f>IF(relatorio[[#This Row],[NFs Entrada - Winthor]]="Pendente",_xlfn.XLOOKUP(relatorio[[#This Row],[Número]],Relatório_CTE!A:A,Relatório_CTE!H:H,"Sem CTE")," ")</f>
        <v xml:space="preserve"> </v>
      </c>
      <c r="T84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4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49" spans="1:21" x14ac:dyDescent="0.25">
      <c r="A849" t="s">
        <v>11</v>
      </c>
      <c r="B849" t="s">
        <v>46</v>
      </c>
      <c r="C849" t="s">
        <v>214</v>
      </c>
      <c r="D849">
        <v>445568</v>
      </c>
      <c r="E849" s="1">
        <v>45894</v>
      </c>
      <c r="F849">
        <v>349503.08</v>
      </c>
      <c r="G849" s="4" t="s">
        <v>946</v>
      </c>
      <c r="H849" t="s">
        <v>947</v>
      </c>
      <c r="I849" t="s">
        <v>948</v>
      </c>
      <c r="J849" s="1">
        <v>46660</v>
      </c>
      <c r="K849">
        <v>20</v>
      </c>
      <c r="L849" t="str">
        <f>_xlfn.XLOOKUP(relatorio[[#This Row],[Nome PJ Emitente]],De_Para!A:A,De_Para!C:C)</f>
        <v>Eli Lilly</v>
      </c>
      <c r="M849" s="5" cm="1">
        <f t="array" aca="1" ref="M849" ca="1">IF(LEFT(G849&amp;"",1)="0",
IFERROR(
VALUE(MID(G849&amp;"",_xlfn.AGGREGATE(15,6,ROW(INDIRECT("1:"&amp;LEN(G849&amp;"")))/(MID(G849&amp;"",ROW(INDIRECT("1:"&amp;LEN(G849&amp;""))),1)&lt;&gt;"0"),1),999)),
MID(G849&amp;"",_xlfn.AGGREGATE(15,6,ROW(INDIRECT("1:"&amp;LEN(G849&amp;"")))/(MID(G849&amp;"",ROW(INDIRECT("1:"&amp;LEN(G849&amp;""))),1)&lt;&gt;"0"),1),999)
),
IFERROR(VALUE(G849),G849))</f>
        <v>7896382708466</v>
      </c>
      <c r="N849" t="str">
        <f>TEXT(relatorio[[#This Row],[Data Emissão]],"mmm")</f>
        <v>ago</v>
      </c>
      <c r="O849">
        <f>_xlfn.XLOOKUP(relatorio[[#This Row],[Número]],relatorio_Entrada_NF!A:A,relatorio_Entrada_NF!A:A,"Pendente")</f>
        <v>445568</v>
      </c>
      <c r="P849" t="str">
        <f>_xlfn.XLOOKUP(relatorio[[#This Row],[Nome PJ Emitente]],Material!A:A,Material!B:B,"Medicamento")</f>
        <v>Medicamento</v>
      </c>
      <c r="Q849">
        <f ca="1">IF(relatorio[[#This Row],[Natureza]]="Medicamento",_xlfn.XLOOKUP(relatorio[[#This Row],[EAN]],CadastroProd!U:U,CadastroProd!A:A," "),_xlfn.XLOOKUP(relatorio[[#This Row],['[Item'] Código]],CadastroProd!X:X,CadastroProd!A:A," "))</f>
        <v>2944</v>
      </c>
      <c r="R849" t="str">
        <f>IF(O849="Pendente",_xlfn.XLOOKUP(relatorio[[#This Row],[Número]],Relatório_CTE!A:A,Relatório_CTE!B:B,"Sem CTE")," ")</f>
        <v xml:space="preserve"> </v>
      </c>
      <c r="S849" s="1" t="str">
        <f>IF(relatorio[[#This Row],[NFs Entrada - Winthor]]="Pendente",_xlfn.XLOOKUP(relatorio[[#This Row],[Número]],Relatório_CTE!A:A,Relatório_CTE!H:H,"Sem CTE")," ")</f>
        <v xml:space="preserve"> </v>
      </c>
      <c r="T84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4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50" spans="1:21" x14ac:dyDescent="0.25">
      <c r="A850" t="s">
        <v>11</v>
      </c>
      <c r="B850" t="s">
        <v>46</v>
      </c>
      <c r="C850" t="s">
        <v>214</v>
      </c>
      <c r="D850">
        <v>445568</v>
      </c>
      <c r="E850" s="1">
        <v>45894</v>
      </c>
      <c r="F850">
        <v>349503.08</v>
      </c>
      <c r="G850" s="4" t="s">
        <v>215</v>
      </c>
      <c r="H850" t="s">
        <v>216</v>
      </c>
      <c r="I850" t="s">
        <v>217</v>
      </c>
      <c r="J850" s="1">
        <v>46507</v>
      </c>
      <c r="K850">
        <v>30</v>
      </c>
      <c r="L850" t="str">
        <f>_xlfn.XLOOKUP(relatorio[[#This Row],[Nome PJ Emitente]],De_Para!A:A,De_Para!C:C)</f>
        <v>Eli Lilly</v>
      </c>
      <c r="M850" s="5" cm="1">
        <f t="array" aca="1" ref="M850" ca="1">IF(LEFT(G850&amp;"",1)="0",
IFERROR(
VALUE(MID(G850&amp;"",_xlfn.AGGREGATE(15,6,ROW(INDIRECT("1:"&amp;LEN(G850&amp;"")))/(MID(G850&amp;"",ROW(INDIRECT("1:"&amp;LEN(G850&amp;""))),1)&lt;&gt;"0"),1),999)),
MID(G850&amp;"",_xlfn.AGGREGATE(15,6,ROW(INDIRECT("1:"&amp;LEN(G850&amp;"")))/(MID(G850&amp;"",ROW(INDIRECT("1:"&amp;LEN(G850&amp;""))),1)&lt;&gt;"0"),1),999)
),
IFERROR(VALUE(G850),G850))</f>
        <v>7896382708480</v>
      </c>
      <c r="N850" t="str">
        <f>TEXT(relatorio[[#This Row],[Data Emissão]],"mmm")</f>
        <v>ago</v>
      </c>
      <c r="O850">
        <f>_xlfn.XLOOKUP(relatorio[[#This Row],[Número]],relatorio_Entrada_NF!A:A,relatorio_Entrada_NF!A:A,"Pendente")</f>
        <v>445568</v>
      </c>
      <c r="P850" t="str">
        <f>_xlfn.XLOOKUP(relatorio[[#This Row],[Nome PJ Emitente]],Material!A:A,Material!B:B,"Medicamento")</f>
        <v>Medicamento</v>
      </c>
      <c r="Q850">
        <f ca="1">IF(relatorio[[#This Row],[Natureza]]="Medicamento",_xlfn.XLOOKUP(relatorio[[#This Row],[EAN]],CadastroProd!U:U,CadastroProd!A:A," "),_xlfn.XLOOKUP(relatorio[[#This Row],['[Item'] Código]],CadastroProd!X:X,CadastroProd!A:A," "))</f>
        <v>2889</v>
      </c>
      <c r="R850" t="str">
        <f>IF(O850="Pendente",_xlfn.XLOOKUP(relatorio[[#This Row],[Número]],Relatório_CTE!A:A,Relatório_CTE!B:B,"Sem CTE")," ")</f>
        <v xml:space="preserve"> </v>
      </c>
      <c r="S850" s="1" t="str">
        <f>IF(relatorio[[#This Row],[NFs Entrada - Winthor]]="Pendente",_xlfn.XLOOKUP(relatorio[[#This Row],[Número]],Relatório_CTE!A:A,Relatório_CTE!H:H,"Sem CTE")," ")</f>
        <v xml:space="preserve"> </v>
      </c>
      <c r="T85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5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51" spans="1:21" x14ac:dyDescent="0.25">
      <c r="A851" t="s">
        <v>11</v>
      </c>
      <c r="B851" t="s">
        <v>46</v>
      </c>
      <c r="C851" t="s">
        <v>47</v>
      </c>
      <c r="D851">
        <v>342418</v>
      </c>
      <c r="E851" s="1">
        <v>45894</v>
      </c>
      <c r="F851">
        <v>3475.16</v>
      </c>
      <c r="G851" s="4" t="s">
        <v>949</v>
      </c>
      <c r="H851" t="s">
        <v>950</v>
      </c>
      <c r="I851" t="s">
        <v>951</v>
      </c>
      <c r="J851" s="1">
        <v>46568</v>
      </c>
      <c r="K851">
        <v>41</v>
      </c>
      <c r="L851" t="str">
        <f>_xlfn.XLOOKUP(relatorio[[#This Row],[Nome PJ Emitente]],De_Para!A:A,De_Para!C:C)</f>
        <v>Libbs</v>
      </c>
      <c r="M851" s="5" cm="1">
        <f t="array" aca="1" ref="M851" ca="1">IF(LEFT(G851&amp;"",1)="0",
IFERROR(
VALUE(MID(G851&amp;"",_xlfn.AGGREGATE(15,6,ROW(INDIRECT("1:"&amp;LEN(G851&amp;"")))/(MID(G851&amp;"",ROW(INDIRECT("1:"&amp;LEN(G851&amp;""))),1)&lt;&gt;"0"),1),999)),
MID(G851&amp;"",_xlfn.AGGREGATE(15,6,ROW(INDIRECT("1:"&amp;LEN(G851&amp;"")))/(MID(G851&amp;"",ROW(INDIRECT("1:"&amp;LEN(G851&amp;""))),1)&lt;&gt;"0"),1),999)
),
IFERROR(VALUE(G851),G851))</f>
        <v>7896094207240</v>
      </c>
      <c r="N851" t="str">
        <f>TEXT(relatorio[[#This Row],[Data Emissão]],"mmm")</f>
        <v>ago</v>
      </c>
      <c r="O851">
        <f>_xlfn.XLOOKUP(relatorio[[#This Row],[Número]],relatorio_Entrada_NF!A:A,relatorio_Entrada_NF!A:A,"Pendente")</f>
        <v>342418</v>
      </c>
      <c r="P851" t="str">
        <f>_xlfn.XLOOKUP(relatorio[[#This Row],[Nome PJ Emitente]],Material!A:A,Material!B:B,"Medicamento")</f>
        <v>Medicamento</v>
      </c>
      <c r="Q851">
        <f ca="1">IF(relatorio[[#This Row],[Natureza]]="Medicamento",_xlfn.XLOOKUP(relatorio[[#This Row],[EAN]],CadastroProd!U:U,CadastroProd!A:A," "),_xlfn.XLOOKUP(relatorio[[#This Row],['[Item'] Código]],CadastroProd!X:X,CadastroProd!A:A," "))</f>
        <v>2577</v>
      </c>
      <c r="R851" t="str">
        <f>IF(O851="Pendente",_xlfn.XLOOKUP(relatorio[[#This Row],[Número]],Relatório_CTE!A:A,Relatório_CTE!B:B,"Sem CTE")," ")</f>
        <v xml:space="preserve"> </v>
      </c>
      <c r="S851" s="1" t="str">
        <f>IF(relatorio[[#This Row],[NFs Entrada - Winthor]]="Pendente",_xlfn.XLOOKUP(relatorio[[#This Row],[Número]],Relatório_CTE!A:A,Relatório_CTE!H:H,"Sem CTE")," ")</f>
        <v xml:space="preserve"> </v>
      </c>
      <c r="T85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5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52" spans="1:21" x14ac:dyDescent="0.25">
      <c r="A852" t="s">
        <v>11</v>
      </c>
      <c r="B852" t="s">
        <v>46</v>
      </c>
      <c r="C852" t="s">
        <v>36</v>
      </c>
      <c r="D852">
        <v>49486</v>
      </c>
      <c r="E852" s="1">
        <v>45894</v>
      </c>
      <c r="F852">
        <v>287258.71999999997</v>
      </c>
      <c r="G852" s="4" t="s">
        <v>687</v>
      </c>
      <c r="H852" t="s">
        <v>688</v>
      </c>
      <c r="I852" t="s">
        <v>689</v>
      </c>
      <c r="J852" s="1">
        <v>46356</v>
      </c>
      <c r="K852">
        <v>42</v>
      </c>
      <c r="L852" t="str">
        <f>_xlfn.XLOOKUP(relatorio[[#This Row],[Nome PJ Emitente]],De_Para!A:A,De_Para!C:C)</f>
        <v>Novartis</v>
      </c>
      <c r="M852" s="5" cm="1">
        <f t="array" aca="1" ref="M852" ca="1">IF(LEFT(G852&amp;"",1)="0",
IFERROR(
VALUE(MID(G852&amp;"",_xlfn.AGGREGATE(15,6,ROW(INDIRECT("1:"&amp;LEN(G852&amp;"")))/(MID(G852&amp;"",ROW(INDIRECT("1:"&amp;LEN(G852&amp;""))),1)&lt;&gt;"0"),1),999)),
MID(G852&amp;"",_xlfn.AGGREGATE(15,6,ROW(INDIRECT("1:"&amp;LEN(G852&amp;"")))/(MID(G852&amp;"",ROW(INDIRECT("1:"&amp;LEN(G852&amp;""))),1)&lt;&gt;"0"),1),999)
),
IFERROR(VALUE(G852),G852))</f>
        <v>7896261022249</v>
      </c>
      <c r="N852" t="str">
        <f>TEXT(relatorio[[#This Row],[Data Emissão]],"mmm")</f>
        <v>ago</v>
      </c>
      <c r="O852">
        <f>_xlfn.XLOOKUP(relatorio[[#This Row],[Número]],relatorio_Entrada_NF!A:A,relatorio_Entrada_NF!A:A,"Pendente")</f>
        <v>49486</v>
      </c>
      <c r="P852" t="str">
        <f>_xlfn.XLOOKUP(relatorio[[#This Row],[Nome PJ Emitente]],Material!A:A,Material!B:B,"Medicamento")</f>
        <v>Medicamento</v>
      </c>
      <c r="Q852">
        <f ca="1">IF(relatorio[[#This Row],[Natureza]]="Medicamento",_xlfn.XLOOKUP(relatorio[[#This Row],[EAN]],CadastroProd!U:U,CadastroProd!A:A," "),_xlfn.XLOOKUP(relatorio[[#This Row],['[Item'] Código]],CadastroProd!X:X,CadastroProd!A:A," "))</f>
        <v>2828</v>
      </c>
      <c r="R852" t="str">
        <f>IF(O852="Pendente",_xlfn.XLOOKUP(relatorio[[#This Row],[Número]],Relatório_CTE!A:A,Relatório_CTE!B:B,"Sem CTE")," ")</f>
        <v xml:space="preserve"> </v>
      </c>
      <c r="S852" s="1" t="str">
        <f>IF(relatorio[[#This Row],[NFs Entrada - Winthor]]="Pendente",_xlfn.XLOOKUP(relatorio[[#This Row],[Número]],Relatório_CTE!A:A,Relatório_CTE!H:H,"Sem CTE")," ")</f>
        <v xml:space="preserve"> </v>
      </c>
      <c r="T85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5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53" spans="1:21" x14ac:dyDescent="0.25">
      <c r="A853" t="s">
        <v>17</v>
      </c>
      <c r="B853" t="s">
        <v>97</v>
      </c>
      <c r="C853" t="s">
        <v>36</v>
      </c>
      <c r="D853">
        <v>497779</v>
      </c>
      <c r="E853" s="1">
        <v>45894</v>
      </c>
      <c r="F853">
        <v>2086.41</v>
      </c>
      <c r="G853" s="4" t="s">
        <v>82</v>
      </c>
      <c r="H853" t="s">
        <v>83</v>
      </c>
      <c r="I853" t="s">
        <v>84</v>
      </c>
      <c r="J853" s="1">
        <v>46507</v>
      </c>
      <c r="K853">
        <v>300</v>
      </c>
      <c r="L853" t="str">
        <f>_xlfn.XLOOKUP(relatorio[[#This Row],[Nome PJ Emitente]],De_Para!A:A,De_Para!C:C)</f>
        <v>Novartis</v>
      </c>
      <c r="M853" s="5" cm="1">
        <f t="array" aca="1" ref="M853" ca="1">IF(LEFT(G853&amp;"",1)="0",
IFERROR(
VALUE(MID(G853&amp;"",_xlfn.AGGREGATE(15,6,ROW(INDIRECT("1:"&amp;LEN(G853&amp;"")))/(MID(G853&amp;"",ROW(INDIRECT("1:"&amp;LEN(G853&amp;""))),1)&lt;&gt;"0"),1),999)),
MID(G853&amp;"",_xlfn.AGGREGATE(15,6,ROW(INDIRECT("1:"&amp;LEN(G853&amp;"")))/(MID(G853&amp;"",ROW(INDIRECT("1:"&amp;LEN(G853&amp;""))),1)&lt;&gt;"0"),1),999)
),
IFERROR(VALUE(G853),G853))</f>
        <v>7896548111727</v>
      </c>
      <c r="N853" t="str">
        <f>TEXT(relatorio[[#This Row],[Data Emissão]],"mmm")</f>
        <v>ago</v>
      </c>
      <c r="O853">
        <f>_xlfn.XLOOKUP(relatorio[[#This Row],[Número]],relatorio_Entrada_NF!A:A,relatorio_Entrada_NF!A:A,"Pendente")</f>
        <v>497779</v>
      </c>
      <c r="P853" t="str">
        <f>_xlfn.XLOOKUP(relatorio[[#This Row],[Nome PJ Emitente]],Material!A:A,Material!B:B,"Medicamento")</f>
        <v>Medicamento</v>
      </c>
      <c r="Q853">
        <f ca="1">IF(relatorio[[#This Row],[Natureza]]="Medicamento",_xlfn.XLOOKUP(relatorio[[#This Row],[EAN]],CadastroProd!U:U,CadastroProd!A:A," "),_xlfn.XLOOKUP(relatorio[[#This Row],['[Item'] Código]],CadastroProd!X:X,CadastroProd!A:A," "))</f>
        <v>1291</v>
      </c>
      <c r="R853" t="str">
        <f>IF(O853="Pendente",_xlfn.XLOOKUP(relatorio[[#This Row],[Número]],Relatório_CTE!A:A,Relatório_CTE!B:B,"Sem CTE")," ")</f>
        <v xml:space="preserve"> </v>
      </c>
      <c r="S853" s="1" t="str">
        <f>IF(relatorio[[#This Row],[NFs Entrada - Winthor]]="Pendente",_xlfn.XLOOKUP(relatorio[[#This Row],[Número]],Relatório_CTE!A:A,Relatório_CTE!H:H,"Sem CTE")," ")</f>
        <v xml:space="preserve"> </v>
      </c>
      <c r="T85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5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54" spans="1:21" x14ac:dyDescent="0.25">
      <c r="A854" t="s">
        <v>17</v>
      </c>
      <c r="B854" t="s">
        <v>97</v>
      </c>
      <c r="C854" t="s">
        <v>36</v>
      </c>
      <c r="D854">
        <v>497780</v>
      </c>
      <c r="E854" s="1">
        <v>45894</v>
      </c>
      <c r="F854">
        <v>671.89</v>
      </c>
      <c r="G854" s="4" t="s">
        <v>106</v>
      </c>
      <c r="H854" t="s">
        <v>107</v>
      </c>
      <c r="I854" t="s">
        <v>108</v>
      </c>
      <c r="J854" s="1">
        <v>46387</v>
      </c>
      <c r="K854">
        <v>30</v>
      </c>
      <c r="L854" t="str">
        <f>_xlfn.XLOOKUP(relatorio[[#This Row],[Nome PJ Emitente]],De_Para!A:A,De_Para!C:C)</f>
        <v>Novartis</v>
      </c>
      <c r="M854" s="5" cm="1">
        <f t="array" aca="1" ref="M854" ca="1">IF(LEFT(G854&amp;"",1)="0",
IFERROR(
VALUE(MID(G854&amp;"",_xlfn.AGGREGATE(15,6,ROW(INDIRECT("1:"&amp;LEN(G854&amp;"")))/(MID(G854&amp;"",ROW(INDIRECT("1:"&amp;LEN(G854&amp;""))),1)&lt;&gt;"0"),1),999)),
MID(G854&amp;"",_xlfn.AGGREGATE(15,6,ROW(INDIRECT("1:"&amp;LEN(G854&amp;"")))/(MID(G854&amp;"",ROW(INDIRECT("1:"&amp;LEN(G854&amp;""))),1)&lt;&gt;"0"),1),999)
),
IFERROR(VALUE(G854),G854))</f>
        <v>7896548198292</v>
      </c>
      <c r="N854" t="str">
        <f>TEXT(relatorio[[#This Row],[Data Emissão]],"mmm")</f>
        <v>ago</v>
      </c>
      <c r="O854">
        <f>_xlfn.XLOOKUP(relatorio[[#This Row],[Número]],relatorio_Entrada_NF!A:A,relatorio_Entrada_NF!A:A,"Pendente")</f>
        <v>497780</v>
      </c>
      <c r="P854" t="str">
        <f>_xlfn.XLOOKUP(relatorio[[#This Row],[Nome PJ Emitente]],Material!A:A,Material!B:B,"Medicamento")</f>
        <v>Medicamento</v>
      </c>
      <c r="Q854">
        <f ca="1">IF(relatorio[[#This Row],[Natureza]]="Medicamento",_xlfn.XLOOKUP(relatorio[[#This Row],[EAN]],CadastroProd!U:U,CadastroProd!A:A," "),_xlfn.XLOOKUP(relatorio[[#This Row],['[Item'] Código]],CadastroProd!X:X,CadastroProd!A:A," "))</f>
        <v>1292</v>
      </c>
      <c r="R854" t="str">
        <f>IF(O854="Pendente",_xlfn.XLOOKUP(relatorio[[#This Row],[Número]],Relatório_CTE!A:A,Relatório_CTE!B:B,"Sem CTE")," ")</f>
        <v xml:space="preserve"> </v>
      </c>
      <c r="S854" s="1" t="str">
        <f>IF(relatorio[[#This Row],[NFs Entrada - Winthor]]="Pendente",_xlfn.XLOOKUP(relatorio[[#This Row],[Número]],Relatório_CTE!A:A,Relatório_CTE!H:H,"Sem CTE")," ")</f>
        <v xml:space="preserve"> </v>
      </c>
      <c r="T85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5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55" spans="1:21" x14ac:dyDescent="0.25">
      <c r="A855" t="s">
        <v>17</v>
      </c>
      <c r="B855" t="s">
        <v>12</v>
      </c>
      <c r="C855" t="s">
        <v>98</v>
      </c>
      <c r="D855">
        <v>1003079</v>
      </c>
      <c r="E855" s="1">
        <v>45892</v>
      </c>
      <c r="F855">
        <v>502.6</v>
      </c>
      <c r="G855" s="4" t="s">
        <v>99</v>
      </c>
      <c r="H855" t="s">
        <v>100</v>
      </c>
      <c r="I855" t="s">
        <v>101</v>
      </c>
      <c r="J855" s="1">
        <v>46599</v>
      </c>
      <c r="K855">
        <v>28</v>
      </c>
      <c r="L855" t="str">
        <f>_xlfn.XLOOKUP(relatorio[[#This Row],[Nome PJ Emitente]],De_Para!A:A,De_Para!C:C)</f>
        <v>União Quimica</v>
      </c>
      <c r="M855" s="5" cm="1">
        <f t="array" aca="1" ref="M855" ca="1">IF(LEFT(G855&amp;"",1)="0",
IFERROR(
VALUE(MID(G855&amp;"",_xlfn.AGGREGATE(15,6,ROW(INDIRECT("1:"&amp;LEN(G855&amp;"")))/(MID(G855&amp;"",ROW(INDIRECT("1:"&amp;LEN(G855&amp;""))),1)&lt;&gt;"0"),1),999)),
MID(G855&amp;"",_xlfn.AGGREGATE(15,6,ROW(INDIRECT("1:"&amp;LEN(G855&amp;"")))/(MID(G855&amp;"",ROW(INDIRECT("1:"&amp;LEN(G855&amp;""))),1)&lt;&gt;"0"),1),999)
),
IFERROR(VALUE(G855),G855))</f>
        <v>7896006220527</v>
      </c>
      <c r="N855" t="str">
        <f>TEXT(relatorio[[#This Row],[Data Emissão]],"mmm")</f>
        <v>ago</v>
      </c>
      <c r="O855">
        <f>_xlfn.XLOOKUP(relatorio[[#This Row],[Número]],relatorio_Entrada_NF!A:A,relatorio_Entrada_NF!A:A,"Pendente")</f>
        <v>1003079</v>
      </c>
      <c r="P855" t="str">
        <f>_xlfn.XLOOKUP(relatorio[[#This Row],[Nome PJ Emitente]],Material!A:A,Material!B:B,"Medicamento")</f>
        <v>Medicamento</v>
      </c>
      <c r="Q855">
        <f ca="1">IF(relatorio[[#This Row],[Natureza]]="Medicamento",_xlfn.XLOOKUP(relatorio[[#This Row],[EAN]],CadastroProd!U:U,CadastroProd!A:A," "),_xlfn.XLOOKUP(relatorio[[#This Row],['[Item'] Código]],CadastroProd!X:X,CadastroProd!A:A," "))</f>
        <v>2698</v>
      </c>
      <c r="R855" t="str">
        <f>IF(O855="Pendente",_xlfn.XLOOKUP(relatorio[[#This Row],[Número]],Relatório_CTE!A:A,Relatório_CTE!B:B,"Sem CTE")," ")</f>
        <v xml:space="preserve"> </v>
      </c>
      <c r="S855" s="1" t="str">
        <f>IF(relatorio[[#This Row],[NFs Entrada - Winthor]]="Pendente",_xlfn.XLOOKUP(relatorio[[#This Row],[Número]],Relatório_CTE!A:A,Relatório_CTE!H:H,"Sem CTE")," ")</f>
        <v xml:space="preserve"> </v>
      </c>
      <c r="T85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5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56" spans="1:21" x14ac:dyDescent="0.25">
      <c r="A856" t="s">
        <v>17</v>
      </c>
      <c r="B856" t="s">
        <v>18</v>
      </c>
      <c r="C856" t="s">
        <v>777</v>
      </c>
      <c r="D856">
        <v>47015</v>
      </c>
      <c r="E856" s="1">
        <v>45891</v>
      </c>
      <c r="F856">
        <v>3174.6</v>
      </c>
      <c r="G856" s="4" t="s">
        <v>122</v>
      </c>
      <c r="H856" t="s">
        <v>952</v>
      </c>
      <c r="I856" t="s">
        <v>953</v>
      </c>
      <c r="J856" s="1"/>
      <c r="K856">
        <v>920</v>
      </c>
      <c r="L856" t="str">
        <f>_xlfn.XLOOKUP(relatorio[[#This Row],[Nome PJ Emitente]],De_Para!A:A,De_Para!C:C)</f>
        <v>Badeia</v>
      </c>
      <c r="M856" s="5" t="str" cm="1">
        <f t="array" aca="1" ref="M856" ca="1">IF(LEFT(G856&amp;"",1)="0",
IFERROR(
VALUE(MID(G856&amp;"",_xlfn.AGGREGATE(15,6,ROW(INDIRECT("1:"&amp;LEN(G856&amp;"")))/(MID(G856&amp;"",ROW(INDIRECT("1:"&amp;LEN(G856&amp;""))),1)&lt;&gt;"0"),1),999)),
MID(G856&amp;"",_xlfn.AGGREGATE(15,6,ROW(INDIRECT("1:"&amp;LEN(G856&amp;"")))/(MID(G856&amp;"",ROW(INDIRECT("1:"&amp;LEN(G856&amp;""))),1)&lt;&gt;"0"),1),999)
),
IFERROR(VALUE(G856),G856))</f>
        <v>SEM GTIN</v>
      </c>
      <c r="N856" t="str">
        <f>TEXT(relatorio[[#This Row],[Data Emissão]],"mmm")</f>
        <v>ago</v>
      </c>
      <c r="O856">
        <f>_xlfn.XLOOKUP(relatorio[[#This Row],[Número]],relatorio_Entrada_NF!A:A,relatorio_Entrada_NF!A:A,"Pendente")</f>
        <v>47015</v>
      </c>
      <c r="P856" t="str">
        <f>_xlfn.XLOOKUP(relatorio[[#This Row],[Nome PJ Emitente]],Material!A:A,Material!B:B,"Medicamento")</f>
        <v>Material</v>
      </c>
      <c r="Q856">
        <f>IF(relatorio[[#This Row],[Natureza]]="Medicamento",_xlfn.XLOOKUP(relatorio[[#This Row],[EAN]],CadastroProd!U:U,CadastroProd!A:A," "),_xlfn.XLOOKUP(relatorio[[#This Row],['[Item'] Código]],CadastroProd!X:X,CadastroProd!A:A," "))</f>
        <v>3670</v>
      </c>
      <c r="R856" t="str">
        <f>IF(O856="Pendente",_xlfn.XLOOKUP(relatorio[[#This Row],[Número]],Relatório_CTE!A:A,Relatório_CTE!B:B,"Sem CTE")," ")</f>
        <v xml:space="preserve"> </v>
      </c>
      <c r="S856" s="1" t="str">
        <f>IF(relatorio[[#This Row],[NFs Entrada - Winthor]]="Pendente",_xlfn.XLOOKUP(relatorio[[#This Row],[Número]],Relatório_CTE!A:A,Relatório_CTE!H:H,"Sem CTE")," ")</f>
        <v xml:space="preserve"> </v>
      </c>
      <c r="T85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5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57" spans="1:21" x14ac:dyDescent="0.25">
      <c r="A857" t="s">
        <v>17</v>
      </c>
      <c r="B857" t="s">
        <v>18</v>
      </c>
      <c r="C857" t="s">
        <v>777</v>
      </c>
      <c r="D857">
        <v>47015</v>
      </c>
      <c r="E857" s="1">
        <v>45891</v>
      </c>
      <c r="F857">
        <v>3174.6</v>
      </c>
      <c r="G857" s="4" t="s">
        <v>122</v>
      </c>
      <c r="H857" t="s">
        <v>778</v>
      </c>
      <c r="I857" t="s">
        <v>954</v>
      </c>
      <c r="J857" s="1"/>
      <c r="K857">
        <v>510</v>
      </c>
      <c r="L857" t="str">
        <f>_xlfn.XLOOKUP(relatorio[[#This Row],[Nome PJ Emitente]],De_Para!A:A,De_Para!C:C)</f>
        <v>Badeia</v>
      </c>
      <c r="M857" s="5" t="str" cm="1">
        <f t="array" aca="1" ref="M857" ca="1">IF(LEFT(G857&amp;"",1)="0",
IFERROR(
VALUE(MID(G857&amp;"",_xlfn.AGGREGATE(15,6,ROW(INDIRECT("1:"&amp;LEN(G857&amp;"")))/(MID(G857&amp;"",ROW(INDIRECT("1:"&amp;LEN(G857&amp;""))),1)&lt;&gt;"0"),1),999)),
MID(G857&amp;"",_xlfn.AGGREGATE(15,6,ROW(INDIRECT("1:"&amp;LEN(G857&amp;"")))/(MID(G857&amp;"",ROW(INDIRECT("1:"&amp;LEN(G857&amp;""))),1)&lt;&gt;"0"),1),999)
),
IFERROR(VALUE(G857),G857))</f>
        <v>SEM GTIN</v>
      </c>
      <c r="N857" t="str">
        <f>TEXT(relatorio[[#This Row],[Data Emissão]],"mmm")</f>
        <v>ago</v>
      </c>
      <c r="O857">
        <f>_xlfn.XLOOKUP(relatorio[[#This Row],[Número]],relatorio_Entrada_NF!A:A,relatorio_Entrada_NF!A:A,"Pendente")</f>
        <v>47015</v>
      </c>
      <c r="P857" t="str">
        <f>_xlfn.XLOOKUP(relatorio[[#This Row],[Nome PJ Emitente]],Material!A:A,Material!B:B,"Medicamento")</f>
        <v>Material</v>
      </c>
      <c r="Q857">
        <f>IF(relatorio[[#This Row],[Natureza]]="Medicamento",_xlfn.XLOOKUP(relatorio[[#This Row],[EAN]],CadastroProd!U:U,CadastroProd!A:A," "),_xlfn.XLOOKUP(relatorio[[#This Row],['[Item'] Código]],CadastroProd!X:X,CadastroProd!A:A," "))</f>
        <v>3111</v>
      </c>
      <c r="R857" t="str">
        <f>IF(O857="Pendente",_xlfn.XLOOKUP(relatorio[[#This Row],[Número]],Relatório_CTE!A:A,Relatório_CTE!B:B,"Sem CTE")," ")</f>
        <v xml:space="preserve"> </v>
      </c>
      <c r="S857" s="1" t="str">
        <f>IF(relatorio[[#This Row],[NFs Entrada - Winthor]]="Pendente",_xlfn.XLOOKUP(relatorio[[#This Row],[Número]],Relatório_CTE!A:A,Relatório_CTE!H:H,"Sem CTE")," ")</f>
        <v xml:space="preserve"> </v>
      </c>
      <c r="T85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5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58" spans="1:21" x14ac:dyDescent="0.25">
      <c r="A858" t="s">
        <v>11</v>
      </c>
      <c r="B858" t="s">
        <v>18</v>
      </c>
      <c r="C858" t="s">
        <v>214</v>
      </c>
      <c r="D858">
        <v>445456</v>
      </c>
      <c r="E858" s="1">
        <v>45891</v>
      </c>
      <c r="F858">
        <v>312934.58</v>
      </c>
      <c r="G858" s="4" t="s">
        <v>946</v>
      </c>
      <c r="H858" t="s">
        <v>947</v>
      </c>
      <c r="I858" t="s">
        <v>948</v>
      </c>
      <c r="J858" s="1">
        <v>46660</v>
      </c>
      <c r="K858">
        <v>15</v>
      </c>
      <c r="L858" t="str">
        <f>_xlfn.XLOOKUP(relatorio[[#This Row],[Nome PJ Emitente]],De_Para!A:A,De_Para!C:C)</f>
        <v>Eli Lilly</v>
      </c>
      <c r="M858" s="5" cm="1">
        <f t="array" aca="1" ref="M858" ca="1">IF(LEFT(G858&amp;"",1)="0",
IFERROR(
VALUE(MID(G858&amp;"",_xlfn.AGGREGATE(15,6,ROW(INDIRECT("1:"&amp;LEN(G858&amp;"")))/(MID(G858&amp;"",ROW(INDIRECT("1:"&amp;LEN(G858&amp;""))),1)&lt;&gt;"0"),1),999)),
MID(G858&amp;"",_xlfn.AGGREGATE(15,6,ROW(INDIRECT("1:"&amp;LEN(G858&amp;"")))/(MID(G858&amp;"",ROW(INDIRECT("1:"&amp;LEN(G858&amp;""))),1)&lt;&gt;"0"),1),999)
),
IFERROR(VALUE(G858),G858))</f>
        <v>7896382708466</v>
      </c>
      <c r="N858" t="str">
        <f>TEXT(relatorio[[#This Row],[Data Emissão]],"mmm")</f>
        <v>ago</v>
      </c>
      <c r="O858">
        <f>_xlfn.XLOOKUP(relatorio[[#This Row],[Número]],relatorio_Entrada_NF!A:A,relatorio_Entrada_NF!A:A,"Pendente")</f>
        <v>445456</v>
      </c>
      <c r="P858" t="str">
        <f>_xlfn.XLOOKUP(relatorio[[#This Row],[Nome PJ Emitente]],Material!A:A,Material!B:B,"Medicamento")</f>
        <v>Medicamento</v>
      </c>
      <c r="Q858">
        <f ca="1">IF(relatorio[[#This Row],[Natureza]]="Medicamento",_xlfn.XLOOKUP(relatorio[[#This Row],[EAN]],CadastroProd!U:U,CadastroProd!A:A," "),_xlfn.XLOOKUP(relatorio[[#This Row],['[Item'] Código]],CadastroProd!X:X,CadastroProd!A:A," "))</f>
        <v>2944</v>
      </c>
      <c r="R858" t="str">
        <f>IF(O858="Pendente",_xlfn.XLOOKUP(relatorio[[#This Row],[Número]],Relatório_CTE!A:A,Relatório_CTE!B:B,"Sem CTE")," ")</f>
        <v xml:space="preserve"> </v>
      </c>
      <c r="S858" s="1" t="str">
        <f>IF(relatorio[[#This Row],[NFs Entrada - Winthor]]="Pendente",_xlfn.XLOOKUP(relatorio[[#This Row],[Número]],Relatório_CTE!A:A,Relatório_CTE!H:H,"Sem CTE")," ")</f>
        <v xml:space="preserve"> </v>
      </c>
      <c r="T85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5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59" spans="1:21" x14ac:dyDescent="0.25">
      <c r="A859" t="s">
        <v>11</v>
      </c>
      <c r="B859" t="s">
        <v>18</v>
      </c>
      <c r="C859" t="s">
        <v>214</v>
      </c>
      <c r="D859">
        <v>445456</v>
      </c>
      <c r="E859" s="1">
        <v>45891</v>
      </c>
      <c r="F859">
        <v>312934.58</v>
      </c>
      <c r="G859" s="4" t="s">
        <v>215</v>
      </c>
      <c r="H859" t="s">
        <v>216</v>
      </c>
      <c r="I859" t="s">
        <v>217</v>
      </c>
      <c r="J859" s="1">
        <v>46507</v>
      </c>
      <c r="K859">
        <v>30</v>
      </c>
      <c r="L859" t="str">
        <f>_xlfn.XLOOKUP(relatorio[[#This Row],[Nome PJ Emitente]],De_Para!A:A,De_Para!C:C)</f>
        <v>Eli Lilly</v>
      </c>
      <c r="M859" s="5" cm="1">
        <f t="array" aca="1" ref="M859" ca="1">IF(LEFT(G859&amp;"",1)="0",
IFERROR(
VALUE(MID(G859&amp;"",_xlfn.AGGREGATE(15,6,ROW(INDIRECT("1:"&amp;LEN(G859&amp;"")))/(MID(G859&amp;"",ROW(INDIRECT("1:"&amp;LEN(G859&amp;""))),1)&lt;&gt;"0"),1),999)),
MID(G859&amp;"",_xlfn.AGGREGATE(15,6,ROW(INDIRECT("1:"&amp;LEN(G859&amp;"")))/(MID(G859&amp;"",ROW(INDIRECT("1:"&amp;LEN(G859&amp;""))),1)&lt;&gt;"0"),1),999)
),
IFERROR(VALUE(G859),G859))</f>
        <v>7896382708480</v>
      </c>
      <c r="N859" t="str">
        <f>TEXT(relatorio[[#This Row],[Data Emissão]],"mmm")</f>
        <v>ago</v>
      </c>
      <c r="O859">
        <f>_xlfn.XLOOKUP(relatorio[[#This Row],[Número]],relatorio_Entrada_NF!A:A,relatorio_Entrada_NF!A:A,"Pendente")</f>
        <v>445456</v>
      </c>
      <c r="P859" t="str">
        <f>_xlfn.XLOOKUP(relatorio[[#This Row],[Nome PJ Emitente]],Material!A:A,Material!B:B,"Medicamento")</f>
        <v>Medicamento</v>
      </c>
      <c r="Q859">
        <f ca="1">IF(relatorio[[#This Row],[Natureza]]="Medicamento",_xlfn.XLOOKUP(relatorio[[#This Row],[EAN]],CadastroProd!U:U,CadastroProd!A:A," "),_xlfn.XLOOKUP(relatorio[[#This Row],['[Item'] Código]],CadastroProd!X:X,CadastroProd!A:A," "))</f>
        <v>2889</v>
      </c>
      <c r="R859" t="str">
        <f>IF(O859="Pendente",_xlfn.XLOOKUP(relatorio[[#This Row],[Número]],Relatório_CTE!A:A,Relatório_CTE!B:B,"Sem CTE")," ")</f>
        <v xml:space="preserve"> </v>
      </c>
      <c r="S859" s="1" t="str">
        <f>IF(relatorio[[#This Row],[NFs Entrada - Winthor]]="Pendente",_xlfn.XLOOKUP(relatorio[[#This Row],[Número]],Relatório_CTE!A:A,Relatório_CTE!H:H,"Sem CTE")," ")</f>
        <v xml:space="preserve"> </v>
      </c>
      <c r="T85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5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60" spans="1:21" x14ac:dyDescent="0.25">
      <c r="A860" t="s">
        <v>17</v>
      </c>
      <c r="B860" t="s">
        <v>18</v>
      </c>
      <c r="C860" t="s">
        <v>51</v>
      </c>
      <c r="D860">
        <v>493025</v>
      </c>
      <c r="E860" s="1">
        <v>45891</v>
      </c>
      <c r="F860">
        <v>81103.740000000005</v>
      </c>
      <c r="G860" s="4" t="s">
        <v>202</v>
      </c>
      <c r="H860" t="s">
        <v>203</v>
      </c>
      <c r="I860" t="s">
        <v>204</v>
      </c>
      <c r="J860" s="1">
        <v>46402</v>
      </c>
      <c r="K860">
        <v>150</v>
      </c>
      <c r="L860" t="str">
        <f>_xlfn.XLOOKUP(relatorio[[#This Row],[Nome PJ Emitente]],De_Para!A:A,De_Para!C:C)</f>
        <v>Adium</v>
      </c>
      <c r="M860" s="5" cm="1">
        <f t="array" aca="1" ref="M860" ca="1">IF(LEFT(G860&amp;"",1)="0",
IFERROR(
VALUE(MID(G860&amp;"",_xlfn.AGGREGATE(15,6,ROW(INDIRECT("1:"&amp;LEN(G860&amp;"")))/(MID(G860&amp;"",ROW(INDIRECT("1:"&amp;LEN(G860&amp;""))),1)&lt;&gt;"0"),1),999)),
MID(G860&amp;"",_xlfn.AGGREGATE(15,6,ROW(INDIRECT("1:"&amp;LEN(G860&amp;"")))/(MID(G860&amp;"",ROW(INDIRECT("1:"&amp;LEN(G860&amp;""))),1)&lt;&gt;"0"),1),999)
),
IFERROR(VALUE(G860),G860))</f>
        <v>7892953000496</v>
      </c>
      <c r="N860" t="str">
        <f>TEXT(relatorio[[#This Row],[Data Emissão]],"mmm")</f>
        <v>ago</v>
      </c>
      <c r="O860">
        <f>_xlfn.XLOOKUP(relatorio[[#This Row],[Número]],relatorio_Entrada_NF!A:A,relatorio_Entrada_NF!A:A,"Pendente")</f>
        <v>493025</v>
      </c>
      <c r="P860" t="str">
        <f>_xlfn.XLOOKUP(relatorio[[#This Row],[Nome PJ Emitente]],Material!A:A,Material!B:B,"Medicamento")</f>
        <v>Medicamento</v>
      </c>
      <c r="Q860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860" t="str">
        <f>IF(O860="Pendente",_xlfn.XLOOKUP(relatorio[[#This Row],[Número]],Relatório_CTE!A:A,Relatório_CTE!B:B,"Sem CTE")," ")</f>
        <v xml:space="preserve"> </v>
      </c>
      <c r="S860" s="1" t="str">
        <f>IF(relatorio[[#This Row],[NFs Entrada - Winthor]]="Pendente",_xlfn.XLOOKUP(relatorio[[#This Row],[Número]],Relatório_CTE!A:A,Relatório_CTE!H:H,"Sem CTE")," ")</f>
        <v xml:space="preserve"> </v>
      </c>
      <c r="T86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6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61" spans="1:21" x14ac:dyDescent="0.25">
      <c r="A861" t="s">
        <v>17</v>
      </c>
      <c r="B861" t="s">
        <v>18</v>
      </c>
      <c r="C861" t="s">
        <v>36</v>
      </c>
      <c r="D861">
        <v>497713</v>
      </c>
      <c r="E861" s="1">
        <v>45891</v>
      </c>
      <c r="F861">
        <v>37019.379999999997</v>
      </c>
      <c r="G861" s="4" t="s">
        <v>955</v>
      </c>
      <c r="H861" t="s">
        <v>956</v>
      </c>
      <c r="I861" t="s">
        <v>957</v>
      </c>
      <c r="J861" s="1">
        <v>46630</v>
      </c>
      <c r="K861">
        <v>8</v>
      </c>
      <c r="L861" t="str">
        <f>_xlfn.XLOOKUP(relatorio[[#This Row],[Nome PJ Emitente]],De_Para!A:A,De_Para!C:C)</f>
        <v>Novartis</v>
      </c>
      <c r="M861" s="5" cm="1">
        <f t="array" aca="1" ref="M861" ca="1">IF(LEFT(G861&amp;"",1)="0",
IFERROR(
VALUE(MID(G861&amp;"",_xlfn.AGGREGATE(15,6,ROW(INDIRECT("1:"&amp;LEN(G861&amp;"")))/(MID(G861&amp;"",ROW(INDIRECT("1:"&amp;LEN(G861&amp;""))),1)&lt;&gt;"0"),1),999)),
MID(G861&amp;"",_xlfn.AGGREGATE(15,6,ROW(INDIRECT("1:"&amp;LEN(G861&amp;"")))/(MID(G861&amp;"",ROW(INDIRECT("1:"&amp;LEN(G861&amp;""))),1)&lt;&gt;"0"),1),999)
),
IFERROR(VALUE(G861),G861))</f>
        <v>7896261018396</v>
      </c>
      <c r="N861" t="str">
        <f>TEXT(relatorio[[#This Row],[Data Emissão]],"mmm")</f>
        <v>ago</v>
      </c>
      <c r="O861">
        <f>_xlfn.XLOOKUP(relatorio[[#This Row],[Número]],relatorio_Entrada_NF!A:A,relatorio_Entrada_NF!A:A,"Pendente")</f>
        <v>497713</v>
      </c>
      <c r="P861" t="str">
        <f>_xlfn.XLOOKUP(relatorio[[#This Row],[Nome PJ Emitente]],Material!A:A,Material!B:B,"Medicamento")</f>
        <v>Medicamento</v>
      </c>
      <c r="Q861">
        <f ca="1">IF(relatorio[[#This Row],[Natureza]]="Medicamento",_xlfn.XLOOKUP(relatorio[[#This Row],[EAN]],CadastroProd!U:U,CadastroProd!A:A," "),_xlfn.XLOOKUP(relatorio[[#This Row],['[Item'] Código]],CadastroProd!X:X,CadastroProd!A:A," "))</f>
        <v>769</v>
      </c>
      <c r="R861" t="str">
        <f>IF(O861="Pendente",_xlfn.XLOOKUP(relatorio[[#This Row],[Número]],Relatório_CTE!A:A,Relatório_CTE!B:B,"Sem CTE")," ")</f>
        <v xml:space="preserve"> </v>
      </c>
      <c r="S861" s="1" t="str">
        <f>IF(relatorio[[#This Row],[NFs Entrada - Winthor]]="Pendente",_xlfn.XLOOKUP(relatorio[[#This Row],[Número]],Relatório_CTE!A:A,Relatório_CTE!H:H,"Sem CTE")," ")</f>
        <v xml:space="preserve"> </v>
      </c>
      <c r="T86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6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62" spans="1:21" x14ac:dyDescent="0.25">
      <c r="A862" t="s">
        <v>11</v>
      </c>
      <c r="B862" t="s">
        <v>18</v>
      </c>
      <c r="C862" t="s">
        <v>755</v>
      </c>
      <c r="D862">
        <v>266321</v>
      </c>
      <c r="E862" s="1">
        <v>45891</v>
      </c>
      <c r="F862">
        <v>8483.5</v>
      </c>
      <c r="G862" s="4" t="s">
        <v>958</v>
      </c>
      <c r="H862" t="s">
        <v>959</v>
      </c>
      <c r="I862" t="s">
        <v>960</v>
      </c>
      <c r="J862" s="1">
        <v>46660</v>
      </c>
      <c r="K862">
        <v>50</v>
      </c>
      <c r="L862" t="str">
        <f>_xlfn.XLOOKUP(relatorio[[#This Row],[Nome PJ Emitente]],De_Para!A:A,De_Para!C:C)</f>
        <v>Sandoz</v>
      </c>
      <c r="M862" s="5" cm="1">
        <f t="array" aca="1" ref="M862" ca="1">IF(LEFT(G862&amp;"",1)="0",
IFERROR(
VALUE(MID(G862&amp;"",_xlfn.AGGREGATE(15,6,ROW(INDIRECT("1:"&amp;LEN(G862&amp;"")))/(MID(G862&amp;"",ROW(INDIRECT("1:"&amp;LEN(G862&amp;""))),1)&lt;&gt;"0"),1),999)),
MID(G862&amp;"",_xlfn.AGGREGATE(15,6,ROW(INDIRECT("1:"&amp;LEN(G862&amp;"")))/(MID(G862&amp;"",ROW(INDIRECT("1:"&amp;LEN(G862&amp;""))),1)&lt;&gt;"0"),1),999)
),
IFERROR(VALUE(G862),G862))</f>
        <v>7897595635587</v>
      </c>
      <c r="N862" t="str">
        <f>TEXT(relatorio[[#This Row],[Data Emissão]],"mmm")</f>
        <v>ago</v>
      </c>
      <c r="O862">
        <f>_xlfn.XLOOKUP(relatorio[[#This Row],[Número]],relatorio_Entrada_NF!A:A,relatorio_Entrada_NF!A:A,"Pendente")</f>
        <v>266321</v>
      </c>
      <c r="P862" t="str">
        <f>_xlfn.XLOOKUP(relatorio[[#This Row],[Nome PJ Emitente]],Material!A:A,Material!B:B,"Medicamento")</f>
        <v>Medicamento</v>
      </c>
      <c r="Q862">
        <f ca="1">IF(relatorio[[#This Row],[Natureza]]="Medicamento",_xlfn.XLOOKUP(relatorio[[#This Row],[EAN]],CadastroProd!U:U,CadastroProd!A:A," "),_xlfn.XLOOKUP(relatorio[[#This Row],['[Item'] Código]],CadastroProd!X:X,CadastroProd!A:A," "))</f>
        <v>965</v>
      </c>
      <c r="R862" t="str">
        <f>IF(O862="Pendente",_xlfn.XLOOKUP(relatorio[[#This Row],[Número]],Relatório_CTE!A:A,Relatório_CTE!B:B,"Sem CTE")," ")</f>
        <v xml:space="preserve"> </v>
      </c>
      <c r="S862" s="1" t="str">
        <f>IF(relatorio[[#This Row],[NFs Entrada - Winthor]]="Pendente",_xlfn.XLOOKUP(relatorio[[#This Row],[Número]],Relatório_CTE!A:A,Relatório_CTE!H:H,"Sem CTE")," ")</f>
        <v xml:space="preserve"> </v>
      </c>
      <c r="T86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6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63" spans="1:21" x14ac:dyDescent="0.25">
      <c r="A863" t="s">
        <v>17</v>
      </c>
      <c r="B863" t="s">
        <v>18</v>
      </c>
      <c r="C863" t="s">
        <v>28</v>
      </c>
      <c r="D863">
        <v>55290</v>
      </c>
      <c r="E863" s="1">
        <v>45891</v>
      </c>
      <c r="F863">
        <v>786.57</v>
      </c>
      <c r="G863" s="4" t="s">
        <v>29</v>
      </c>
      <c r="H863" t="s">
        <v>30</v>
      </c>
      <c r="I863" t="s">
        <v>31</v>
      </c>
      <c r="J863" s="1">
        <v>46538</v>
      </c>
      <c r="K863">
        <v>100</v>
      </c>
      <c r="L863" t="str">
        <f>_xlfn.XLOOKUP(relatorio[[#This Row],[Nome PJ Emitente]],De_Para!A:A,De_Para!C:C)</f>
        <v>Moksha8</v>
      </c>
      <c r="M863" s="5" cm="1">
        <f t="array" aca="1" ref="M863" ca="1">IF(LEFT(G863&amp;"",1)="0",
IFERROR(
VALUE(MID(G863&amp;"",_xlfn.AGGREGATE(15,6,ROW(INDIRECT("1:"&amp;LEN(G863&amp;"")))/(MID(G863&amp;"",ROW(INDIRECT("1:"&amp;LEN(G863&amp;""))),1)&lt;&gt;"0"),1),999)),
MID(G863&amp;"",_xlfn.AGGREGATE(15,6,ROW(INDIRECT("1:"&amp;LEN(G863&amp;"")))/(MID(G863&amp;"",ROW(INDIRECT("1:"&amp;LEN(G863&amp;""))),1)&lt;&gt;"0"),1),999)
),
IFERROR(VALUE(G863),G863))</f>
        <v>7898216367955</v>
      </c>
      <c r="N863" t="str">
        <f>TEXT(relatorio[[#This Row],[Data Emissão]],"mmm")</f>
        <v>ago</v>
      </c>
      <c r="O863">
        <f>_xlfn.XLOOKUP(relatorio[[#This Row],[Número]],relatorio_Entrada_NF!A:A,relatorio_Entrada_NF!A:A,"Pendente")</f>
        <v>55290</v>
      </c>
      <c r="P863" t="str">
        <f>_xlfn.XLOOKUP(relatorio[[#This Row],[Nome PJ Emitente]],Material!A:A,Material!B:B,"Medicamento")</f>
        <v>Medicamento</v>
      </c>
      <c r="Q863">
        <f ca="1">IF(relatorio[[#This Row],[Natureza]]="Medicamento",_xlfn.XLOOKUP(relatorio[[#This Row],[EAN]],CadastroProd!U:U,CadastroProd!A:A," "),_xlfn.XLOOKUP(relatorio[[#This Row],['[Item'] Código]],CadastroProd!X:X,CadastroProd!A:A," "))</f>
        <v>1514</v>
      </c>
      <c r="R863" t="str">
        <f>IF(O863="Pendente",_xlfn.XLOOKUP(relatorio[[#This Row],[Número]],Relatório_CTE!A:A,Relatório_CTE!B:B,"Sem CTE")," ")</f>
        <v xml:space="preserve"> </v>
      </c>
      <c r="S863" s="1" t="str">
        <f>IF(relatorio[[#This Row],[NFs Entrada - Winthor]]="Pendente",_xlfn.XLOOKUP(relatorio[[#This Row],[Número]],Relatório_CTE!A:A,Relatório_CTE!H:H,"Sem CTE")," ")</f>
        <v xml:space="preserve"> </v>
      </c>
      <c r="T86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6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64" spans="1:21" x14ac:dyDescent="0.25">
      <c r="A864" t="s">
        <v>11</v>
      </c>
      <c r="B864" t="s">
        <v>12</v>
      </c>
      <c r="C864" t="s">
        <v>58</v>
      </c>
      <c r="D864">
        <v>84024</v>
      </c>
      <c r="E864" s="1">
        <v>45891</v>
      </c>
      <c r="F864">
        <v>63515.82</v>
      </c>
      <c r="G864" s="4" t="s">
        <v>59</v>
      </c>
      <c r="H864" t="s">
        <v>60</v>
      </c>
      <c r="I864" t="s">
        <v>61</v>
      </c>
      <c r="J864" s="1">
        <v>46310</v>
      </c>
      <c r="K864">
        <v>2</v>
      </c>
      <c r="L864" t="str">
        <f>_xlfn.XLOOKUP(relatorio[[#This Row],[Nome PJ Emitente]],De_Para!A:A,De_Para!C:C)</f>
        <v>Adium</v>
      </c>
      <c r="M864" s="5" cm="1">
        <f t="array" aca="1" ref="M864" ca="1">IF(LEFT(G864&amp;"",1)="0",
IFERROR(
VALUE(MID(G864&amp;"",_xlfn.AGGREGATE(15,6,ROW(INDIRECT("1:"&amp;LEN(G864&amp;"")))/(MID(G864&amp;"",ROW(INDIRECT("1:"&amp;LEN(G864&amp;""))),1)&lt;&gt;"0"),1),999)),
MID(G864&amp;"",_xlfn.AGGREGATE(15,6,ROW(INDIRECT("1:"&amp;LEN(G864&amp;"")))/(MID(G864&amp;"",ROW(INDIRECT("1:"&amp;LEN(G864&amp;""))),1)&lt;&gt;"0"),1),999)
),
IFERROR(VALUE(G864),G864))</f>
        <v>7892953209738</v>
      </c>
      <c r="N864" t="str">
        <f>TEXT(relatorio[[#This Row],[Data Emissão]],"mmm")</f>
        <v>ago</v>
      </c>
      <c r="O864">
        <f>_xlfn.XLOOKUP(relatorio[[#This Row],[Número]],relatorio_Entrada_NF!A:A,relatorio_Entrada_NF!A:A,"Pendente")</f>
        <v>84024</v>
      </c>
      <c r="P864" t="str">
        <f>_xlfn.XLOOKUP(relatorio[[#This Row],[Nome PJ Emitente]],Material!A:A,Material!B:B,"Medicamento")</f>
        <v>Medicamento</v>
      </c>
      <c r="Q864">
        <f ca="1">IF(relatorio[[#This Row],[Natureza]]="Medicamento",_xlfn.XLOOKUP(relatorio[[#This Row],[EAN]],CadastroProd!U:U,CadastroProd!A:A," "),_xlfn.XLOOKUP(relatorio[[#This Row],['[Item'] Código]],CadastroProd!X:X,CadastroProd!A:A," "))</f>
        <v>3431</v>
      </c>
      <c r="R864" t="str">
        <f>IF(O864="Pendente",_xlfn.XLOOKUP(relatorio[[#This Row],[Número]],Relatório_CTE!A:A,Relatório_CTE!B:B,"Sem CTE")," ")</f>
        <v xml:space="preserve"> </v>
      </c>
      <c r="S864" s="1" t="str">
        <f>IF(relatorio[[#This Row],[NFs Entrada - Winthor]]="Pendente",_xlfn.XLOOKUP(relatorio[[#This Row],[Número]],Relatório_CTE!A:A,Relatório_CTE!H:H,"Sem CTE")," ")</f>
        <v xml:space="preserve"> </v>
      </c>
      <c r="T86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6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65" spans="1:21" x14ac:dyDescent="0.25">
      <c r="A865" t="s">
        <v>11</v>
      </c>
      <c r="B865" t="s">
        <v>12</v>
      </c>
      <c r="C865" t="s">
        <v>115</v>
      </c>
      <c r="D865">
        <v>249118</v>
      </c>
      <c r="E865" s="1">
        <v>45891</v>
      </c>
      <c r="F865">
        <v>66010.289999999994</v>
      </c>
      <c r="G865" s="4" t="s">
        <v>961</v>
      </c>
      <c r="H865" t="s">
        <v>962</v>
      </c>
      <c r="I865" t="s">
        <v>963</v>
      </c>
      <c r="J865" s="1">
        <v>46630</v>
      </c>
      <c r="K865">
        <v>3</v>
      </c>
      <c r="L865" t="str">
        <f>_xlfn.XLOOKUP(relatorio[[#This Row],[Nome PJ Emitente]],De_Para!A:A,De_Para!C:C)</f>
        <v>GSK</v>
      </c>
      <c r="M865" s="5" cm="1">
        <f t="array" aca="1" ref="M865" ca="1">IF(LEFT(G865&amp;"",1)="0",
IFERROR(
VALUE(MID(G865&amp;"",_xlfn.AGGREGATE(15,6,ROW(INDIRECT("1:"&amp;LEN(G865&amp;"")))/(MID(G865&amp;"",ROW(INDIRECT("1:"&amp;LEN(G865&amp;""))),1)&lt;&gt;"0"),1),999)),
MID(G865&amp;"",_xlfn.AGGREGATE(15,6,ROW(INDIRECT("1:"&amp;LEN(G865&amp;"")))/(MID(G865&amp;"",ROW(INDIRECT("1:"&amp;LEN(G865&amp;""))),1)&lt;&gt;"0"),1),999)
),
IFERROR(VALUE(G865),G865))</f>
        <v>7896015592691</v>
      </c>
      <c r="N865" t="str">
        <f>TEXT(relatorio[[#This Row],[Data Emissão]],"mmm")</f>
        <v>ago</v>
      </c>
      <c r="O865">
        <f>_xlfn.XLOOKUP(relatorio[[#This Row],[Número]],relatorio_Entrada_NF!A:A,relatorio_Entrada_NF!A:A,"Pendente")</f>
        <v>249118</v>
      </c>
      <c r="P865" t="str">
        <f>_xlfn.XLOOKUP(relatorio[[#This Row],[Nome PJ Emitente]],Material!A:A,Material!B:B,"Medicamento")</f>
        <v>Medicamento</v>
      </c>
      <c r="Q865">
        <f ca="1">IF(relatorio[[#This Row],[Natureza]]="Medicamento",_xlfn.XLOOKUP(relatorio[[#This Row],[EAN]],CadastroProd!U:U,CadastroProd!A:A," "),_xlfn.XLOOKUP(relatorio[[#This Row],['[Item'] Código]],CadastroProd!X:X,CadastroProd!A:A," "))</f>
        <v>3283</v>
      </c>
      <c r="R865" t="str">
        <f>IF(O865="Pendente",_xlfn.XLOOKUP(relatorio[[#This Row],[Número]],Relatório_CTE!A:A,Relatório_CTE!B:B,"Sem CTE")," ")</f>
        <v xml:space="preserve"> </v>
      </c>
      <c r="S865" s="1" t="str">
        <f>IF(relatorio[[#This Row],[NFs Entrada - Winthor]]="Pendente",_xlfn.XLOOKUP(relatorio[[#This Row],[Número]],Relatório_CTE!A:A,Relatório_CTE!H:H,"Sem CTE")," ")</f>
        <v xml:space="preserve"> </v>
      </c>
      <c r="T86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6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66" spans="1:21" x14ac:dyDescent="0.25">
      <c r="A866" t="s">
        <v>17</v>
      </c>
      <c r="B866" t="s">
        <v>12</v>
      </c>
      <c r="C866" t="s">
        <v>62</v>
      </c>
      <c r="D866">
        <v>8092</v>
      </c>
      <c r="E866" s="1">
        <v>45891</v>
      </c>
      <c r="F866">
        <v>836625</v>
      </c>
      <c r="G866" s="4" t="s">
        <v>311</v>
      </c>
      <c r="H866" t="s">
        <v>312</v>
      </c>
      <c r="I866" t="s">
        <v>751</v>
      </c>
      <c r="J866" s="1">
        <v>47057</v>
      </c>
      <c r="K866">
        <v>500</v>
      </c>
      <c r="L866" t="str">
        <f>_xlfn.XLOOKUP(relatorio[[#This Row],[Nome PJ Emitente]],De_Para!A:A,De_Para!C:C)</f>
        <v>Celltrion</v>
      </c>
      <c r="M866" s="5" cm="1">
        <f t="array" aca="1" ref="M866" ca="1">IF(LEFT(G866&amp;"",1)="0",
IFERROR(
VALUE(MID(G866&amp;"",_xlfn.AGGREGATE(15,6,ROW(INDIRECT("1:"&amp;LEN(G866&amp;"")))/(MID(G866&amp;"",ROW(INDIRECT("1:"&amp;LEN(G866&amp;""))),1)&lt;&gt;"0"),1),999)),
MID(G866&amp;"",_xlfn.AGGREGATE(15,6,ROW(INDIRECT("1:"&amp;LEN(G866&amp;"")))/(MID(G866&amp;"",ROW(INDIRECT("1:"&amp;LEN(G866&amp;""))),1)&lt;&gt;"0"),1),999)
),
IFERROR(VALUE(G866),G866))</f>
        <v>7898576550356</v>
      </c>
      <c r="N866" t="str">
        <f>TEXT(relatorio[[#This Row],[Data Emissão]],"mmm")</f>
        <v>ago</v>
      </c>
      <c r="O866">
        <f>_xlfn.XLOOKUP(relatorio[[#This Row],[Número]],relatorio_Entrada_NF!A:A,relatorio_Entrada_NF!A:A,"Pendente")</f>
        <v>8092</v>
      </c>
      <c r="P866" t="str">
        <f>_xlfn.XLOOKUP(relatorio[[#This Row],[Nome PJ Emitente]],Material!A:A,Material!B:B,"Medicamento")</f>
        <v>Medicamento</v>
      </c>
      <c r="Q866">
        <f ca="1">IF(relatorio[[#This Row],[Natureza]]="Medicamento",_xlfn.XLOOKUP(relatorio[[#This Row],[EAN]],CadastroProd!U:U,CadastroProd!A:A," "),_xlfn.XLOOKUP(relatorio[[#This Row],['[Item'] Código]],CadastroProd!X:X,CadastroProd!A:A," "))</f>
        <v>3301</v>
      </c>
      <c r="R866" t="str">
        <f>IF(O866="Pendente",_xlfn.XLOOKUP(relatorio[[#This Row],[Número]],Relatório_CTE!A:A,Relatório_CTE!B:B,"Sem CTE")," ")</f>
        <v xml:space="preserve"> </v>
      </c>
      <c r="S866" s="1" t="str">
        <f>IF(relatorio[[#This Row],[NFs Entrada - Winthor]]="Pendente",_xlfn.XLOOKUP(relatorio[[#This Row],[Número]],Relatório_CTE!A:A,Relatório_CTE!H:H,"Sem CTE")," ")</f>
        <v xml:space="preserve"> </v>
      </c>
      <c r="T86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6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67" spans="1:21" x14ac:dyDescent="0.25">
      <c r="A867" t="s">
        <v>17</v>
      </c>
      <c r="B867" t="s">
        <v>12</v>
      </c>
      <c r="C867" t="s">
        <v>62</v>
      </c>
      <c r="D867">
        <v>8092</v>
      </c>
      <c r="E867" s="1">
        <v>45891</v>
      </c>
      <c r="F867">
        <v>836625</v>
      </c>
      <c r="G867" s="4" t="s">
        <v>643</v>
      </c>
      <c r="H867" t="s">
        <v>644</v>
      </c>
      <c r="I867" t="s">
        <v>645</v>
      </c>
      <c r="J867" s="1">
        <v>47057</v>
      </c>
      <c r="K867">
        <v>500</v>
      </c>
      <c r="L867" t="str">
        <f>_xlfn.XLOOKUP(relatorio[[#This Row],[Nome PJ Emitente]],De_Para!A:A,De_Para!C:C)</f>
        <v>Celltrion</v>
      </c>
      <c r="M867" s="5" cm="1">
        <f t="array" aca="1" ref="M867" ca="1">IF(LEFT(G867&amp;"",1)="0",
IFERROR(
VALUE(MID(G867&amp;"",_xlfn.AGGREGATE(15,6,ROW(INDIRECT("1:"&amp;LEN(G867&amp;"")))/(MID(G867&amp;"",ROW(INDIRECT("1:"&amp;LEN(G867&amp;""))),1)&lt;&gt;"0"),1),999)),
MID(G867&amp;"",_xlfn.AGGREGATE(15,6,ROW(INDIRECT("1:"&amp;LEN(G867&amp;"")))/(MID(G867&amp;"",ROW(INDIRECT("1:"&amp;LEN(G867&amp;""))),1)&lt;&gt;"0"),1),999)
),
IFERROR(VALUE(G867),G867))</f>
        <v>7898576550363</v>
      </c>
      <c r="N867" t="str">
        <f>TEXT(relatorio[[#This Row],[Data Emissão]],"mmm")</f>
        <v>ago</v>
      </c>
      <c r="O867">
        <f>_xlfn.XLOOKUP(relatorio[[#This Row],[Número]],relatorio_Entrada_NF!A:A,relatorio_Entrada_NF!A:A,"Pendente")</f>
        <v>8092</v>
      </c>
      <c r="P867" t="str">
        <f>_xlfn.XLOOKUP(relatorio[[#This Row],[Nome PJ Emitente]],Material!A:A,Material!B:B,"Medicamento")</f>
        <v>Medicamento</v>
      </c>
      <c r="Q867">
        <f ca="1">IF(relatorio[[#This Row],[Natureza]]="Medicamento",_xlfn.XLOOKUP(relatorio[[#This Row],[EAN]],CadastroProd!U:U,CadastroProd!A:A," "),_xlfn.XLOOKUP(relatorio[[#This Row],['[Item'] Código]],CadastroProd!X:X,CadastroProd!A:A," "))</f>
        <v>3300</v>
      </c>
      <c r="R867" t="str">
        <f>IF(O867="Pendente",_xlfn.XLOOKUP(relatorio[[#This Row],[Número]],Relatório_CTE!A:A,Relatório_CTE!B:B,"Sem CTE")," ")</f>
        <v xml:space="preserve"> </v>
      </c>
      <c r="S867" s="1" t="str">
        <f>IF(relatorio[[#This Row],[NFs Entrada - Winthor]]="Pendente",_xlfn.XLOOKUP(relatorio[[#This Row],[Número]],Relatório_CTE!A:A,Relatório_CTE!H:H,"Sem CTE")," ")</f>
        <v xml:space="preserve"> </v>
      </c>
      <c r="T86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6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68" spans="1:21" x14ac:dyDescent="0.25">
      <c r="A868" t="s">
        <v>17</v>
      </c>
      <c r="B868" t="s">
        <v>12</v>
      </c>
      <c r="C868" t="s">
        <v>32</v>
      </c>
      <c r="D868">
        <v>55571</v>
      </c>
      <c r="E868" s="1">
        <v>45891</v>
      </c>
      <c r="F868">
        <v>88961.04</v>
      </c>
      <c r="G868" s="4" t="s">
        <v>452</v>
      </c>
      <c r="H868" t="s">
        <v>453</v>
      </c>
      <c r="I868" t="s">
        <v>454</v>
      </c>
      <c r="J868" s="1">
        <v>46630</v>
      </c>
      <c r="K868">
        <v>1</v>
      </c>
      <c r="L868" t="str">
        <f>_xlfn.XLOOKUP(relatorio[[#This Row],[Nome PJ Emitente]],De_Para!A:A,De_Para!C:C)</f>
        <v>Astellas</v>
      </c>
      <c r="M868" s="5" cm="1">
        <f t="array" aca="1" ref="M868" ca="1">IF(LEFT(G868&amp;"",1)="0",
IFERROR(
VALUE(MID(G868&amp;"",_xlfn.AGGREGATE(15,6,ROW(INDIRECT("1:"&amp;LEN(G868&amp;"")))/(MID(G868&amp;"",ROW(INDIRECT("1:"&amp;LEN(G868&amp;""))),1)&lt;&gt;"0"),1),999)),
MID(G868&amp;"",_xlfn.AGGREGATE(15,6,ROW(INDIRECT("1:"&amp;LEN(G868&amp;"")))/(MID(G868&amp;"",ROW(INDIRECT("1:"&amp;LEN(G868&amp;""))),1)&lt;&gt;"0"),1),999)
),
IFERROR(VALUE(G868),G868))</f>
        <v>7899337001063</v>
      </c>
      <c r="N868" t="str">
        <f>TEXT(relatorio[[#This Row],[Data Emissão]],"mmm")</f>
        <v>ago</v>
      </c>
      <c r="O868">
        <f>_xlfn.XLOOKUP(relatorio[[#This Row],[Número]],relatorio_Entrada_NF!A:A,relatorio_Entrada_NF!A:A,"Pendente")</f>
        <v>55571</v>
      </c>
      <c r="P868" t="str">
        <f>_xlfn.XLOOKUP(relatorio[[#This Row],[Nome PJ Emitente]],Material!A:A,Material!B:B,"Medicamento")</f>
        <v>Medicamento</v>
      </c>
      <c r="Q868">
        <f ca="1">IF(relatorio[[#This Row],[Natureza]]="Medicamento",_xlfn.XLOOKUP(relatorio[[#This Row],[EAN]],CadastroProd!U:U,CadastroProd!A:A," "),_xlfn.XLOOKUP(relatorio[[#This Row],['[Item'] Código]],CadastroProd!X:X,CadastroProd!A:A," "))</f>
        <v>2543</v>
      </c>
      <c r="R868" t="str">
        <f>IF(O868="Pendente",_xlfn.XLOOKUP(relatorio[[#This Row],[Número]],Relatório_CTE!A:A,Relatório_CTE!B:B,"Sem CTE")," ")</f>
        <v xml:space="preserve"> </v>
      </c>
      <c r="S868" s="1" t="str">
        <f>IF(relatorio[[#This Row],[NFs Entrada - Winthor]]="Pendente",_xlfn.XLOOKUP(relatorio[[#This Row],[Número]],Relatório_CTE!A:A,Relatório_CTE!H:H,"Sem CTE")," ")</f>
        <v xml:space="preserve"> </v>
      </c>
      <c r="T86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6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69" spans="1:21" x14ac:dyDescent="0.25">
      <c r="A869" t="s">
        <v>17</v>
      </c>
      <c r="B869" t="s">
        <v>12</v>
      </c>
      <c r="C869" t="s">
        <v>32</v>
      </c>
      <c r="D869">
        <v>55572</v>
      </c>
      <c r="E869" s="1">
        <v>45891</v>
      </c>
      <c r="F869">
        <v>266883.12</v>
      </c>
      <c r="G869" s="4" t="s">
        <v>452</v>
      </c>
      <c r="H869" t="s">
        <v>453</v>
      </c>
      <c r="I869" t="s">
        <v>454</v>
      </c>
      <c r="J869" s="1">
        <v>46630</v>
      </c>
      <c r="K869">
        <v>3</v>
      </c>
      <c r="L869" t="str">
        <f>_xlfn.XLOOKUP(relatorio[[#This Row],[Nome PJ Emitente]],De_Para!A:A,De_Para!C:C)</f>
        <v>Astellas</v>
      </c>
      <c r="M869" s="5" cm="1">
        <f t="array" aca="1" ref="M869" ca="1">IF(LEFT(G869&amp;"",1)="0",
IFERROR(
VALUE(MID(G869&amp;"",_xlfn.AGGREGATE(15,6,ROW(INDIRECT("1:"&amp;LEN(G869&amp;"")))/(MID(G869&amp;"",ROW(INDIRECT("1:"&amp;LEN(G869&amp;""))),1)&lt;&gt;"0"),1),999)),
MID(G869&amp;"",_xlfn.AGGREGATE(15,6,ROW(INDIRECT("1:"&amp;LEN(G869&amp;"")))/(MID(G869&amp;"",ROW(INDIRECT("1:"&amp;LEN(G869&amp;""))),1)&lt;&gt;"0"),1),999)
),
IFERROR(VALUE(G869),G869))</f>
        <v>7899337001063</v>
      </c>
      <c r="N869" t="str">
        <f>TEXT(relatorio[[#This Row],[Data Emissão]],"mmm")</f>
        <v>ago</v>
      </c>
      <c r="O869">
        <f>_xlfn.XLOOKUP(relatorio[[#This Row],[Número]],relatorio_Entrada_NF!A:A,relatorio_Entrada_NF!A:A,"Pendente")</f>
        <v>55572</v>
      </c>
      <c r="P869" t="str">
        <f>_xlfn.XLOOKUP(relatorio[[#This Row],[Nome PJ Emitente]],Material!A:A,Material!B:B,"Medicamento")</f>
        <v>Medicamento</v>
      </c>
      <c r="Q869">
        <f ca="1">IF(relatorio[[#This Row],[Natureza]]="Medicamento",_xlfn.XLOOKUP(relatorio[[#This Row],[EAN]],CadastroProd!U:U,CadastroProd!A:A," "),_xlfn.XLOOKUP(relatorio[[#This Row],['[Item'] Código]],CadastroProd!X:X,CadastroProd!A:A," "))</f>
        <v>2543</v>
      </c>
      <c r="R869" t="str">
        <f>IF(O869="Pendente",_xlfn.XLOOKUP(relatorio[[#This Row],[Número]],Relatório_CTE!A:A,Relatório_CTE!B:B,"Sem CTE")," ")</f>
        <v xml:space="preserve"> </v>
      </c>
      <c r="S869" s="1" t="str">
        <f>IF(relatorio[[#This Row],[NFs Entrada - Winthor]]="Pendente",_xlfn.XLOOKUP(relatorio[[#This Row],[Número]],Relatório_CTE!A:A,Relatório_CTE!H:H,"Sem CTE")," ")</f>
        <v xml:space="preserve"> </v>
      </c>
      <c r="T86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6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70" spans="1:21" x14ac:dyDescent="0.25">
      <c r="A870" t="s">
        <v>11</v>
      </c>
      <c r="B870" t="s">
        <v>12</v>
      </c>
      <c r="C870" t="s">
        <v>777</v>
      </c>
      <c r="D870">
        <v>47014</v>
      </c>
      <c r="E870" s="1">
        <v>45891</v>
      </c>
      <c r="F870">
        <v>1194</v>
      </c>
      <c r="G870" s="4" t="s">
        <v>122</v>
      </c>
      <c r="H870" t="s">
        <v>964</v>
      </c>
      <c r="I870" t="s">
        <v>965</v>
      </c>
      <c r="J870" s="1"/>
      <c r="K870">
        <v>40</v>
      </c>
      <c r="L870" t="str">
        <f>_xlfn.XLOOKUP(relatorio[[#This Row],[Nome PJ Emitente]],De_Para!A:A,De_Para!C:C)</f>
        <v>Badeia</v>
      </c>
      <c r="M870" s="5" t="str" cm="1">
        <f t="array" aca="1" ref="M870" ca="1">IF(LEFT(G870&amp;"",1)="0",
IFERROR(
VALUE(MID(G870&amp;"",_xlfn.AGGREGATE(15,6,ROW(INDIRECT("1:"&amp;LEN(G870&amp;"")))/(MID(G870&amp;"",ROW(INDIRECT("1:"&amp;LEN(G870&amp;""))),1)&lt;&gt;"0"),1),999)),
MID(G870&amp;"",_xlfn.AGGREGATE(15,6,ROW(INDIRECT("1:"&amp;LEN(G870&amp;"")))/(MID(G870&amp;"",ROW(INDIRECT("1:"&amp;LEN(G870&amp;""))),1)&lt;&gt;"0"),1),999)
),
IFERROR(VALUE(G870),G870))</f>
        <v>SEM GTIN</v>
      </c>
      <c r="N870" t="str">
        <f>TEXT(relatorio[[#This Row],[Data Emissão]],"mmm")</f>
        <v>ago</v>
      </c>
      <c r="O870">
        <f>_xlfn.XLOOKUP(relatorio[[#This Row],[Número]],relatorio_Entrada_NF!A:A,relatorio_Entrada_NF!A:A,"Pendente")</f>
        <v>47014</v>
      </c>
      <c r="P870" t="str">
        <f>_xlfn.XLOOKUP(relatorio[[#This Row],[Nome PJ Emitente]],Material!A:A,Material!B:B,"Medicamento")</f>
        <v>Material</v>
      </c>
      <c r="Q870">
        <f>IF(relatorio[[#This Row],[Natureza]]="Medicamento",_xlfn.XLOOKUP(relatorio[[#This Row],[EAN]],CadastroProd!U:U,CadastroProd!A:A," "),_xlfn.XLOOKUP(relatorio[[#This Row],['[Item'] Código]],CadastroProd!X:X,CadastroProd!A:A," "))</f>
        <v>2988</v>
      </c>
      <c r="R870" t="str">
        <f>IF(O870="Pendente",_xlfn.XLOOKUP(relatorio[[#This Row],[Número]],Relatório_CTE!A:A,Relatório_CTE!B:B,"Sem CTE")," ")</f>
        <v xml:space="preserve"> </v>
      </c>
      <c r="S870" s="1" t="str">
        <f>IF(relatorio[[#This Row],[NFs Entrada - Winthor]]="Pendente",_xlfn.XLOOKUP(relatorio[[#This Row],[Número]],Relatório_CTE!A:A,Relatório_CTE!H:H,"Sem CTE")," ")</f>
        <v xml:space="preserve"> </v>
      </c>
      <c r="T87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7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71" spans="1:21" x14ac:dyDescent="0.25">
      <c r="A871" t="s">
        <v>11</v>
      </c>
      <c r="B871" t="s">
        <v>12</v>
      </c>
      <c r="C871" t="s">
        <v>51</v>
      </c>
      <c r="D871">
        <v>493054</v>
      </c>
      <c r="E871" s="1">
        <v>45891</v>
      </c>
      <c r="F871">
        <v>2308.91</v>
      </c>
      <c r="G871" s="4" t="s">
        <v>455</v>
      </c>
      <c r="H871" t="s">
        <v>456</v>
      </c>
      <c r="I871" t="s">
        <v>457</v>
      </c>
      <c r="J871" s="1">
        <v>46408</v>
      </c>
      <c r="K871">
        <v>2</v>
      </c>
      <c r="L871" t="str">
        <f>_xlfn.XLOOKUP(relatorio[[#This Row],[Nome PJ Emitente]],De_Para!A:A,De_Para!C:C)</f>
        <v>Adium</v>
      </c>
      <c r="M871" s="5" cm="1">
        <f t="array" aca="1" ref="M871" ca="1">IF(LEFT(G871&amp;"",1)="0",
IFERROR(
VALUE(MID(G871&amp;"",_xlfn.AGGREGATE(15,6,ROW(INDIRECT("1:"&amp;LEN(G871&amp;"")))/(MID(G871&amp;"",ROW(INDIRECT("1:"&amp;LEN(G871&amp;""))),1)&lt;&gt;"0"),1),999)),
MID(G871&amp;"",_xlfn.AGGREGATE(15,6,ROW(INDIRECT("1:"&amp;LEN(G871&amp;"")))/(MID(G871&amp;"",ROW(INDIRECT("1:"&amp;LEN(G871&amp;""))),1)&lt;&gt;"0"),1),999)
),
IFERROR(VALUE(G871),G871))</f>
        <v>7892953102916</v>
      </c>
      <c r="N871" t="str">
        <f>TEXT(relatorio[[#This Row],[Data Emissão]],"mmm")</f>
        <v>ago</v>
      </c>
      <c r="O871">
        <f>_xlfn.XLOOKUP(relatorio[[#This Row],[Número]],relatorio_Entrada_NF!A:A,relatorio_Entrada_NF!A:A,"Pendente")</f>
        <v>493054</v>
      </c>
      <c r="P871" t="str">
        <f>_xlfn.XLOOKUP(relatorio[[#This Row],[Nome PJ Emitente]],Material!A:A,Material!B:B,"Medicamento")</f>
        <v>Medicamento</v>
      </c>
      <c r="Q871">
        <f ca="1">IF(relatorio[[#This Row],[Natureza]]="Medicamento",_xlfn.XLOOKUP(relatorio[[#This Row],[EAN]],CadastroProd!U:U,CadastroProd!A:A," "),_xlfn.XLOOKUP(relatorio[[#This Row],['[Item'] Código]],CadastroProd!X:X,CadastroProd!A:A," "))</f>
        <v>1568</v>
      </c>
      <c r="R871" t="str">
        <f>IF(O871="Pendente",_xlfn.XLOOKUP(relatorio[[#This Row],[Número]],Relatório_CTE!A:A,Relatório_CTE!B:B,"Sem CTE")," ")</f>
        <v xml:space="preserve"> </v>
      </c>
      <c r="S871" s="1" t="str">
        <f>IF(relatorio[[#This Row],[NFs Entrada - Winthor]]="Pendente",_xlfn.XLOOKUP(relatorio[[#This Row],[Número]],Relatório_CTE!A:A,Relatório_CTE!H:H,"Sem CTE")," ")</f>
        <v xml:space="preserve"> </v>
      </c>
      <c r="T87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7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72" spans="1:21" x14ac:dyDescent="0.25">
      <c r="A872" t="s">
        <v>11</v>
      </c>
      <c r="B872" t="s">
        <v>46</v>
      </c>
      <c r="C872" t="s">
        <v>184</v>
      </c>
      <c r="D872">
        <v>149868</v>
      </c>
      <c r="E872" s="1">
        <v>45891</v>
      </c>
      <c r="F872">
        <v>396662.55</v>
      </c>
      <c r="G872" s="4" t="s">
        <v>302</v>
      </c>
      <c r="H872" t="s">
        <v>303</v>
      </c>
      <c r="I872" t="s">
        <v>304</v>
      </c>
      <c r="J872" s="1">
        <v>46203</v>
      </c>
      <c r="K872">
        <v>91</v>
      </c>
      <c r="L872" t="str">
        <f>_xlfn.XLOOKUP(relatorio[[#This Row],[Nome PJ Emitente]],De_Para!A:A,De_Para!C:C)</f>
        <v>Abbvie</v>
      </c>
      <c r="M872" s="5" cm="1">
        <f t="array" aca="1" ref="M872" ca="1">IF(LEFT(G872&amp;"",1)="0",
IFERROR(
VALUE(MID(G872&amp;"",_xlfn.AGGREGATE(15,6,ROW(INDIRECT("1:"&amp;LEN(G872&amp;"")))/(MID(G872&amp;"",ROW(INDIRECT("1:"&amp;LEN(G872&amp;""))),1)&lt;&gt;"0"),1),999)),
MID(G872&amp;"",_xlfn.AGGREGATE(15,6,ROW(INDIRECT("1:"&amp;LEN(G872&amp;"")))/(MID(G872&amp;"",ROW(INDIRECT("1:"&amp;LEN(G872&amp;""))),1)&lt;&gt;"0"),1),999)
),
IFERROR(VALUE(G872),G872))</f>
        <v>8054083013947</v>
      </c>
      <c r="N872" t="str">
        <f>TEXT(relatorio[[#This Row],[Data Emissão]],"mmm")</f>
        <v>ago</v>
      </c>
      <c r="O872">
        <f>_xlfn.XLOOKUP(relatorio[[#This Row],[Número]],relatorio_Entrada_NF!A:A,relatorio_Entrada_NF!A:A,"Pendente")</f>
        <v>149868</v>
      </c>
      <c r="P872" t="str">
        <f>_xlfn.XLOOKUP(relatorio[[#This Row],[Nome PJ Emitente]],Material!A:A,Material!B:B,"Medicamento")</f>
        <v>Medicamento</v>
      </c>
      <c r="Q872">
        <f ca="1">IF(relatorio[[#This Row],[Natureza]]="Medicamento",_xlfn.XLOOKUP(relatorio[[#This Row],[EAN]],CadastroProd!U:U,CadastroProd!A:A," "),_xlfn.XLOOKUP(relatorio[[#This Row],['[Item'] Código]],CadastroProd!X:X,CadastroProd!A:A," "))</f>
        <v>2922</v>
      </c>
      <c r="R872" t="str">
        <f>IF(O872="Pendente",_xlfn.XLOOKUP(relatorio[[#This Row],[Número]],Relatório_CTE!A:A,Relatório_CTE!B:B,"Sem CTE")," ")</f>
        <v xml:space="preserve"> </v>
      </c>
      <c r="S872" s="1" t="str">
        <f>IF(relatorio[[#This Row],[NFs Entrada - Winthor]]="Pendente",_xlfn.XLOOKUP(relatorio[[#This Row],[Número]],Relatório_CTE!A:A,Relatório_CTE!H:H,"Sem CTE")," ")</f>
        <v xml:space="preserve"> </v>
      </c>
      <c r="T87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7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73" spans="1:21" x14ac:dyDescent="0.25">
      <c r="A873" t="s">
        <v>11</v>
      </c>
      <c r="B873" t="s">
        <v>46</v>
      </c>
      <c r="C873" t="s">
        <v>184</v>
      </c>
      <c r="D873">
        <v>149868</v>
      </c>
      <c r="E873" s="1">
        <v>45891</v>
      </c>
      <c r="F873">
        <v>396662.55</v>
      </c>
      <c r="G873" s="4" t="s">
        <v>569</v>
      </c>
      <c r="H873" t="s">
        <v>570</v>
      </c>
      <c r="I873" t="s">
        <v>571</v>
      </c>
      <c r="J873" s="1">
        <v>46356</v>
      </c>
      <c r="K873">
        <v>15</v>
      </c>
      <c r="L873" t="str">
        <f>_xlfn.XLOOKUP(relatorio[[#This Row],[Nome PJ Emitente]],De_Para!A:A,De_Para!C:C)</f>
        <v>Abbvie</v>
      </c>
      <c r="M873" s="5" cm="1">
        <f t="array" aca="1" ref="M873" ca="1">IF(LEFT(G873&amp;"",1)="0",
IFERROR(
VALUE(MID(G873&amp;"",_xlfn.AGGREGATE(15,6,ROW(INDIRECT("1:"&amp;LEN(G873&amp;"")))/(MID(G873&amp;"",ROW(INDIRECT("1:"&amp;LEN(G873&amp;""))),1)&lt;&gt;"0"),1),999)),
MID(G873&amp;"",_xlfn.AGGREGATE(15,6,ROW(INDIRECT("1:"&amp;LEN(G873&amp;"")))/(MID(G873&amp;"",ROW(INDIRECT("1:"&amp;LEN(G873&amp;""))),1)&lt;&gt;"0"),1),999)
),
IFERROR(VALUE(G873),G873))</f>
        <v>8054083021317</v>
      </c>
      <c r="N873" t="str">
        <f>TEXT(relatorio[[#This Row],[Data Emissão]],"mmm")</f>
        <v>ago</v>
      </c>
      <c r="O873">
        <f>_xlfn.XLOOKUP(relatorio[[#This Row],[Número]],relatorio_Entrada_NF!A:A,relatorio_Entrada_NF!A:A,"Pendente")</f>
        <v>149868</v>
      </c>
      <c r="P873" t="str">
        <f>_xlfn.XLOOKUP(relatorio[[#This Row],[Nome PJ Emitente]],Material!A:A,Material!B:B,"Medicamento")</f>
        <v>Medicamento</v>
      </c>
      <c r="Q873">
        <f ca="1">IF(relatorio[[#This Row],[Natureza]]="Medicamento",_xlfn.XLOOKUP(relatorio[[#This Row],[EAN]],CadastroProd!U:U,CadastroProd!A:A," "),_xlfn.XLOOKUP(relatorio[[#This Row],['[Item'] Código]],CadastroProd!X:X,CadastroProd!A:A," "))</f>
        <v>3289</v>
      </c>
      <c r="R873" t="str">
        <f>IF(O873="Pendente",_xlfn.XLOOKUP(relatorio[[#This Row],[Número]],Relatório_CTE!A:A,Relatório_CTE!B:B,"Sem CTE")," ")</f>
        <v xml:space="preserve"> </v>
      </c>
      <c r="S873" s="1" t="str">
        <f>IF(relatorio[[#This Row],[NFs Entrada - Winthor]]="Pendente",_xlfn.XLOOKUP(relatorio[[#This Row],[Número]],Relatório_CTE!A:A,Relatório_CTE!H:H,"Sem CTE")," ")</f>
        <v xml:space="preserve"> </v>
      </c>
      <c r="T87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7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74" spans="1:21" x14ac:dyDescent="0.25">
      <c r="A874" t="s">
        <v>11</v>
      </c>
      <c r="B874" t="s">
        <v>46</v>
      </c>
      <c r="C874" t="s">
        <v>184</v>
      </c>
      <c r="D874">
        <v>149869</v>
      </c>
      <c r="E874" s="1">
        <v>45891</v>
      </c>
      <c r="F874">
        <v>144302.88</v>
      </c>
      <c r="G874" s="4" t="s">
        <v>302</v>
      </c>
      <c r="H874" t="s">
        <v>303</v>
      </c>
      <c r="I874" t="s">
        <v>304</v>
      </c>
      <c r="J874" s="1">
        <v>46203</v>
      </c>
      <c r="K874">
        <v>100</v>
      </c>
      <c r="L874" t="str">
        <f>_xlfn.XLOOKUP(relatorio[[#This Row],[Nome PJ Emitente]],De_Para!A:A,De_Para!C:C)</f>
        <v>Abbvie</v>
      </c>
      <c r="M874" s="5" cm="1">
        <f t="array" aca="1" ref="M874" ca="1">IF(LEFT(G874&amp;"",1)="0",
IFERROR(
VALUE(MID(G874&amp;"",_xlfn.AGGREGATE(15,6,ROW(INDIRECT("1:"&amp;LEN(G874&amp;"")))/(MID(G874&amp;"",ROW(INDIRECT("1:"&amp;LEN(G874&amp;""))),1)&lt;&gt;"0"),1),999)),
MID(G874&amp;"",_xlfn.AGGREGATE(15,6,ROW(INDIRECT("1:"&amp;LEN(G874&amp;"")))/(MID(G874&amp;"",ROW(INDIRECT("1:"&amp;LEN(G874&amp;""))),1)&lt;&gt;"0"),1),999)
),
IFERROR(VALUE(G874),G874))</f>
        <v>8054083013947</v>
      </c>
      <c r="N874" t="str">
        <f>TEXT(relatorio[[#This Row],[Data Emissão]],"mmm")</f>
        <v>ago</v>
      </c>
      <c r="O874">
        <f>_xlfn.XLOOKUP(relatorio[[#This Row],[Número]],relatorio_Entrada_NF!A:A,relatorio_Entrada_NF!A:A,"Pendente")</f>
        <v>149869</v>
      </c>
      <c r="P874" t="str">
        <f>_xlfn.XLOOKUP(relatorio[[#This Row],[Nome PJ Emitente]],Material!A:A,Material!B:B,"Medicamento")</f>
        <v>Medicamento</v>
      </c>
      <c r="Q874">
        <f ca="1">IF(relatorio[[#This Row],[Natureza]]="Medicamento",_xlfn.XLOOKUP(relatorio[[#This Row],[EAN]],CadastroProd!U:U,CadastroProd!A:A," "),_xlfn.XLOOKUP(relatorio[[#This Row],['[Item'] Código]],CadastroProd!X:X,CadastroProd!A:A," "))</f>
        <v>2922</v>
      </c>
      <c r="R874" t="str">
        <f>IF(O874="Pendente",_xlfn.XLOOKUP(relatorio[[#This Row],[Número]],Relatório_CTE!A:A,Relatório_CTE!B:B,"Sem CTE")," ")</f>
        <v xml:space="preserve"> </v>
      </c>
      <c r="S874" s="1" t="str">
        <f>IF(relatorio[[#This Row],[NFs Entrada - Winthor]]="Pendente",_xlfn.XLOOKUP(relatorio[[#This Row],[Número]],Relatório_CTE!A:A,Relatório_CTE!H:H,"Sem CTE")," ")</f>
        <v xml:space="preserve"> </v>
      </c>
      <c r="T87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7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75" spans="1:21" x14ac:dyDescent="0.25">
      <c r="A875" t="s">
        <v>11</v>
      </c>
      <c r="B875" t="s">
        <v>46</v>
      </c>
      <c r="C875" t="s">
        <v>184</v>
      </c>
      <c r="D875">
        <v>149869</v>
      </c>
      <c r="E875" s="1">
        <v>45891</v>
      </c>
      <c r="F875">
        <v>144302.88</v>
      </c>
      <c r="G875" s="4" t="s">
        <v>305</v>
      </c>
      <c r="H875" t="s">
        <v>306</v>
      </c>
      <c r="I875" t="s">
        <v>307</v>
      </c>
      <c r="J875" s="1">
        <v>46081</v>
      </c>
      <c r="K875">
        <v>9</v>
      </c>
      <c r="L875" t="str">
        <f>_xlfn.XLOOKUP(relatorio[[#This Row],[Nome PJ Emitente]],De_Para!A:A,De_Para!C:C)</f>
        <v>Abbvie</v>
      </c>
      <c r="M875" s="5" cm="1">
        <f t="array" aca="1" ref="M875" ca="1">IF(LEFT(G875&amp;"",1)="0",
IFERROR(
VALUE(MID(G875&amp;"",_xlfn.AGGREGATE(15,6,ROW(INDIRECT("1:"&amp;LEN(G875&amp;"")))/(MID(G875&amp;"",ROW(INDIRECT("1:"&amp;LEN(G875&amp;""))),1)&lt;&gt;"0"),1),999)),
MID(G875&amp;"",_xlfn.AGGREGATE(15,6,ROW(INDIRECT("1:"&amp;LEN(G875&amp;"")))/(MID(G875&amp;"",ROW(INDIRECT("1:"&amp;LEN(G875&amp;""))),1)&lt;&gt;"0"),1),999)
),
IFERROR(VALUE(G875),G875))</f>
        <v>8054083015712</v>
      </c>
      <c r="N875" t="str">
        <f>TEXT(relatorio[[#This Row],[Data Emissão]],"mmm")</f>
        <v>ago</v>
      </c>
      <c r="O875">
        <f>_xlfn.XLOOKUP(relatorio[[#This Row],[Número]],relatorio_Entrada_NF!A:A,relatorio_Entrada_NF!A:A,"Pendente")</f>
        <v>149869</v>
      </c>
      <c r="P875" t="str">
        <f>_xlfn.XLOOKUP(relatorio[[#This Row],[Nome PJ Emitente]],Material!A:A,Material!B:B,"Medicamento")</f>
        <v>Medicamento</v>
      </c>
      <c r="Q875">
        <f ca="1">IF(relatorio[[#This Row],[Natureza]]="Medicamento",_xlfn.XLOOKUP(relatorio[[#This Row],[EAN]],CadastroProd!U:U,CadastroProd!A:A," "),_xlfn.XLOOKUP(relatorio[[#This Row],['[Item'] Código]],CadastroProd!X:X,CadastroProd!A:A," "))</f>
        <v>2921</v>
      </c>
      <c r="R875" t="str">
        <f>IF(O875="Pendente",_xlfn.XLOOKUP(relatorio[[#This Row],[Número]],Relatório_CTE!A:A,Relatório_CTE!B:B,"Sem CTE")," ")</f>
        <v xml:space="preserve"> </v>
      </c>
      <c r="S875" s="1" t="str">
        <f>IF(relatorio[[#This Row],[NFs Entrada - Winthor]]="Pendente",_xlfn.XLOOKUP(relatorio[[#This Row],[Número]],Relatório_CTE!A:A,Relatório_CTE!H:H,"Sem CTE")," ")</f>
        <v xml:space="preserve"> </v>
      </c>
      <c r="T87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7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76" spans="1:21" x14ac:dyDescent="0.25">
      <c r="A876" t="s">
        <v>17</v>
      </c>
      <c r="B876" t="s">
        <v>46</v>
      </c>
      <c r="C876" t="s">
        <v>47</v>
      </c>
      <c r="D876">
        <v>371584</v>
      </c>
      <c r="E876" s="1">
        <v>45891</v>
      </c>
      <c r="F876">
        <v>961.63</v>
      </c>
      <c r="G876" s="4" t="s">
        <v>966</v>
      </c>
      <c r="H876" t="s">
        <v>967</v>
      </c>
      <c r="I876" t="s">
        <v>968</v>
      </c>
      <c r="J876" s="1">
        <v>46409</v>
      </c>
      <c r="K876">
        <v>17</v>
      </c>
      <c r="L876" t="str">
        <f>_xlfn.XLOOKUP(relatorio[[#This Row],[Nome PJ Emitente]],De_Para!A:A,De_Para!C:C)</f>
        <v>Libbs</v>
      </c>
      <c r="M876" s="5" cm="1">
        <f t="array" aca="1" ref="M876" ca="1">IF(LEFT(G876&amp;"",1)="0",
IFERROR(
VALUE(MID(G876&amp;"",_xlfn.AGGREGATE(15,6,ROW(INDIRECT("1:"&amp;LEN(G876&amp;"")))/(MID(G876&amp;"",ROW(INDIRECT("1:"&amp;LEN(G876&amp;""))),1)&lt;&gt;"0"),1),999)),
MID(G876&amp;"",_xlfn.AGGREGATE(15,6,ROW(INDIRECT("1:"&amp;LEN(G876&amp;"")))/(MID(G876&amp;"",ROW(INDIRECT("1:"&amp;LEN(G876&amp;""))),1)&lt;&gt;"0"),1),999)
),
IFERROR(VALUE(G876),G876))</f>
        <v>7896094207769</v>
      </c>
      <c r="N876" t="str">
        <f>TEXT(relatorio[[#This Row],[Data Emissão]],"mmm")</f>
        <v>ago</v>
      </c>
      <c r="O876">
        <f>_xlfn.XLOOKUP(relatorio[[#This Row],[Número]],relatorio_Entrada_NF!A:A,relatorio_Entrada_NF!A:A,"Pendente")</f>
        <v>371584</v>
      </c>
      <c r="P876" t="str">
        <f>_xlfn.XLOOKUP(relatorio[[#This Row],[Nome PJ Emitente]],Material!A:A,Material!B:B,"Medicamento")</f>
        <v>Medicamento</v>
      </c>
      <c r="Q876">
        <f ca="1">IF(relatorio[[#This Row],[Natureza]]="Medicamento",_xlfn.XLOOKUP(relatorio[[#This Row],[EAN]],CadastroProd!U:U,CadastroProd!A:A," "),_xlfn.XLOOKUP(relatorio[[#This Row],['[Item'] Código]],CadastroProd!X:X,CadastroProd!A:A," "))</f>
        <v>3746</v>
      </c>
      <c r="R876" t="str">
        <f>IF(O876="Pendente",_xlfn.XLOOKUP(relatorio[[#This Row],[Número]],Relatório_CTE!A:A,Relatório_CTE!B:B,"Sem CTE")," ")</f>
        <v xml:space="preserve"> </v>
      </c>
      <c r="S876" s="1" t="str">
        <f>IF(relatorio[[#This Row],[NFs Entrada - Winthor]]="Pendente",_xlfn.XLOOKUP(relatorio[[#This Row],[Número]],Relatório_CTE!A:A,Relatório_CTE!H:H,"Sem CTE")," ")</f>
        <v xml:space="preserve"> </v>
      </c>
      <c r="T87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7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77" spans="1:21" x14ac:dyDescent="0.25">
      <c r="A877" t="s">
        <v>17</v>
      </c>
      <c r="B877" t="s">
        <v>46</v>
      </c>
      <c r="C877" t="s">
        <v>36</v>
      </c>
      <c r="D877">
        <v>497731</v>
      </c>
      <c r="E877" s="1">
        <v>45891</v>
      </c>
      <c r="F877">
        <v>326.64</v>
      </c>
      <c r="G877" s="4" t="s">
        <v>969</v>
      </c>
      <c r="H877" t="s">
        <v>970</v>
      </c>
      <c r="I877" t="s">
        <v>971</v>
      </c>
      <c r="J877" s="1">
        <v>46234</v>
      </c>
      <c r="K877">
        <v>8</v>
      </c>
      <c r="L877" t="str">
        <f>_xlfn.XLOOKUP(relatorio[[#This Row],[Nome PJ Emitente]],De_Para!A:A,De_Para!C:C)</f>
        <v>Novartis</v>
      </c>
      <c r="M877" s="5" cm="1">
        <f t="array" aca="1" ref="M877" ca="1">IF(LEFT(G877&amp;"",1)="0",
IFERROR(
VALUE(MID(G877&amp;"",_xlfn.AGGREGATE(15,6,ROW(INDIRECT("1:"&amp;LEN(G877&amp;"")))/(MID(G877&amp;"",ROW(INDIRECT("1:"&amp;LEN(G877&amp;""))),1)&lt;&gt;"0"),1),999)),
MID(G877&amp;"",_xlfn.AGGREGATE(15,6,ROW(INDIRECT("1:"&amp;LEN(G877&amp;"")))/(MID(G877&amp;"",ROW(INDIRECT("1:"&amp;LEN(G877&amp;""))),1)&lt;&gt;"0"),1),999)
),
IFERROR(VALUE(G877),G877))</f>
        <v>7896261005198</v>
      </c>
      <c r="N877" t="str">
        <f>TEXT(relatorio[[#This Row],[Data Emissão]],"mmm")</f>
        <v>ago</v>
      </c>
      <c r="O877">
        <f>_xlfn.XLOOKUP(relatorio[[#This Row],[Número]],relatorio_Entrada_NF!A:A,relatorio_Entrada_NF!A:A,"Pendente")</f>
        <v>497731</v>
      </c>
      <c r="P877" t="str">
        <f>_xlfn.XLOOKUP(relatorio[[#This Row],[Nome PJ Emitente]],Material!A:A,Material!B:B,"Medicamento")</f>
        <v>Medicamento</v>
      </c>
      <c r="Q877">
        <f ca="1">IF(relatorio[[#This Row],[Natureza]]="Medicamento",_xlfn.XLOOKUP(relatorio[[#This Row],[EAN]],CadastroProd!U:U,CadastroProd!A:A," "),_xlfn.XLOOKUP(relatorio[[#This Row],['[Item'] Código]],CadastroProd!X:X,CadastroProd!A:A," "))</f>
        <v>1395</v>
      </c>
      <c r="R877" t="str">
        <f>IF(O877="Pendente",_xlfn.XLOOKUP(relatorio[[#This Row],[Número]],Relatório_CTE!A:A,Relatório_CTE!B:B,"Sem CTE")," ")</f>
        <v xml:space="preserve"> </v>
      </c>
      <c r="S877" s="1" t="str">
        <f>IF(relatorio[[#This Row],[NFs Entrada - Winthor]]="Pendente",_xlfn.XLOOKUP(relatorio[[#This Row],[Número]],Relatório_CTE!A:A,Relatório_CTE!H:H,"Sem CTE")," ")</f>
        <v xml:space="preserve"> </v>
      </c>
      <c r="T87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7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78" spans="1:21" x14ac:dyDescent="0.25">
      <c r="A878" t="s">
        <v>17</v>
      </c>
      <c r="B878" t="s">
        <v>46</v>
      </c>
      <c r="C878" t="s">
        <v>36</v>
      </c>
      <c r="D878">
        <v>497732</v>
      </c>
      <c r="E878" s="1">
        <v>45891</v>
      </c>
      <c r="F878">
        <v>9283.23</v>
      </c>
      <c r="G878" s="4" t="s">
        <v>955</v>
      </c>
      <c r="H878" t="s">
        <v>956</v>
      </c>
      <c r="I878" t="s">
        <v>957</v>
      </c>
      <c r="J878" s="1">
        <v>46630</v>
      </c>
      <c r="K878">
        <v>2</v>
      </c>
      <c r="L878" t="str">
        <f>_xlfn.XLOOKUP(relatorio[[#This Row],[Nome PJ Emitente]],De_Para!A:A,De_Para!C:C)</f>
        <v>Novartis</v>
      </c>
      <c r="M878" s="5" cm="1">
        <f t="array" aca="1" ref="M878" ca="1">IF(LEFT(G878&amp;"",1)="0",
IFERROR(
VALUE(MID(G878&amp;"",_xlfn.AGGREGATE(15,6,ROW(INDIRECT("1:"&amp;LEN(G878&amp;"")))/(MID(G878&amp;"",ROW(INDIRECT("1:"&amp;LEN(G878&amp;""))),1)&lt;&gt;"0"),1),999)),
MID(G878&amp;"",_xlfn.AGGREGATE(15,6,ROW(INDIRECT("1:"&amp;LEN(G878&amp;"")))/(MID(G878&amp;"",ROW(INDIRECT("1:"&amp;LEN(G878&amp;""))),1)&lt;&gt;"0"),1),999)
),
IFERROR(VALUE(G878),G878))</f>
        <v>7896261018396</v>
      </c>
      <c r="N878" t="str">
        <f>TEXT(relatorio[[#This Row],[Data Emissão]],"mmm")</f>
        <v>ago</v>
      </c>
      <c r="O878">
        <f>_xlfn.XLOOKUP(relatorio[[#This Row],[Número]],relatorio_Entrada_NF!A:A,relatorio_Entrada_NF!A:A,"Pendente")</f>
        <v>497732</v>
      </c>
      <c r="P878" t="str">
        <f>_xlfn.XLOOKUP(relatorio[[#This Row],[Nome PJ Emitente]],Material!A:A,Material!B:B,"Medicamento")</f>
        <v>Medicamento</v>
      </c>
      <c r="Q878">
        <f ca="1">IF(relatorio[[#This Row],[Natureza]]="Medicamento",_xlfn.XLOOKUP(relatorio[[#This Row],[EAN]],CadastroProd!U:U,CadastroProd!A:A," "),_xlfn.XLOOKUP(relatorio[[#This Row],['[Item'] Código]],CadastroProd!X:X,CadastroProd!A:A," "))</f>
        <v>769</v>
      </c>
      <c r="R878" t="str">
        <f>IF(O878="Pendente",_xlfn.XLOOKUP(relatorio[[#This Row],[Número]],Relatório_CTE!A:A,Relatório_CTE!B:B,"Sem CTE")," ")</f>
        <v xml:space="preserve"> </v>
      </c>
      <c r="S878" s="1" t="str">
        <f>IF(relatorio[[#This Row],[NFs Entrada - Winthor]]="Pendente",_xlfn.XLOOKUP(relatorio[[#This Row],[Número]],Relatório_CTE!A:A,Relatório_CTE!H:H,"Sem CTE")," ")</f>
        <v xml:space="preserve"> </v>
      </c>
      <c r="T87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7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79" spans="1:21" x14ac:dyDescent="0.25">
      <c r="A879" t="s">
        <v>11</v>
      </c>
      <c r="B879" t="s">
        <v>46</v>
      </c>
      <c r="C879" t="s">
        <v>47</v>
      </c>
      <c r="D879">
        <v>342370</v>
      </c>
      <c r="E879" s="1">
        <v>45891</v>
      </c>
      <c r="F879">
        <v>270.24</v>
      </c>
      <c r="G879" s="4" t="s">
        <v>529</v>
      </c>
      <c r="H879" t="s">
        <v>530</v>
      </c>
      <c r="I879" t="s">
        <v>531</v>
      </c>
      <c r="J879" s="1">
        <v>46523</v>
      </c>
      <c r="K879">
        <v>2</v>
      </c>
      <c r="L879" t="str">
        <f>_xlfn.XLOOKUP(relatorio[[#This Row],[Nome PJ Emitente]],De_Para!A:A,De_Para!C:C)</f>
        <v>Libbs</v>
      </c>
      <c r="M879" s="5" cm="1">
        <f t="array" aca="1" ref="M879" ca="1">IF(LEFT(G879&amp;"",1)="0",
IFERROR(
VALUE(MID(G879&amp;"",_xlfn.AGGREGATE(15,6,ROW(INDIRECT("1:"&amp;LEN(G879&amp;"")))/(MID(G879&amp;"",ROW(INDIRECT("1:"&amp;LEN(G879&amp;""))),1)&lt;&gt;"0"),1),999)),
MID(G879&amp;"",_xlfn.AGGREGATE(15,6,ROW(INDIRECT("1:"&amp;LEN(G879&amp;"")))/(MID(G879&amp;"",ROW(INDIRECT("1:"&amp;LEN(G879&amp;""))),1)&lt;&gt;"0"),1),999)
),
IFERROR(VALUE(G879),G879))</f>
        <v>7896094207110</v>
      </c>
      <c r="N879" t="str">
        <f>TEXT(relatorio[[#This Row],[Data Emissão]],"mmm")</f>
        <v>ago</v>
      </c>
      <c r="O879">
        <f>_xlfn.XLOOKUP(relatorio[[#This Row],[Número]],relatorio_Entrada_NF!A:A,relatorio_Entrada_NF!A:A,"Pendente")</f>
        <v>342370</v>
      </c>
      <c r="P879" t="str">
        <f>_xlfn.XLOOKUP(relatorio[[#This Row],[Nome PJ Emitente]],Material!A:A,Material!B:B,"Medicamento")</f>
        <v>Medicamento</v>
      </c>
      <c r="Q879">
        <f ca="1">IF(relatorio[[#This Row],[Natureza]]="Medicamento",_xlfn.XLOOKUP(relatorio[[#This Row],[EAN]],CadastroProd!U:U,CadastroProd!A:A," "),_xlfn.XLOOKUP(relatorio[[#This Row],['[Item'] Código]],CadastroProd!X:X,CadastroProd!A:A," "))</f>
        <v>2541</v>
      </c>
      <c r="R879" t="str">
        <f>IF(O879="Pendente",_xlfn.XLOOKUP(relatorio[[#This Row],[Número]],Relatório_CTE!A:A,Relatório_CTE!B:B,"Sem CTE")," ")</f>
        <v xml:space="preserve"> </v>
      </c>
      <c r="S879" s="1" t="str">
        <f>IF(relatorio[[#This Row],[NFs Entrada - Winthor]]="Pendente",_xlfn.XLOOKUP(relatorio[[#This Row],[Número]],Relatório_CTE!A:A,Relatório_CTE!H:H,"Sem CTE")," ")</f>
        <v xml:space="preserve"> </v>
      </c>
      <c r="T87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7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80" spans="1:21" x14ac:dyDescent="0.25">
      <c r="A880" t="s">
        <v>17</v>
      </c>
      <c r="B880" t="s">
        <v>18</v>
      </c>
      <c r="C880" t="s">
        <v>131</v>
      </c>
      <c r="D880">
        <v>13218</v>
      </c>
      <c r="E880" s="1">
        <v>45890</v>
      </c>
      <c r="F880">
        <v>15621.87</v>
      </c>
      <c r="G880" s="4" t="s">
        <v>135</v>
      </c>
      <c r="H880" t="s">
        <v>136</v>
      </c>
      <c r="I880" t="s">
        <v>137</v>
      </c>
      <c r="J880" s="1">
        <v>46387</v>
      </c>
      <c r="K880">
        <v>153</v>
      </c>
      <c r="L880" t="str">
        <f>_xlfn.XLOOKUP(relatorio[[#This Row],[Nome PJ Emitente]],De_Para!A:A,De_Para!C:C)</f>
        <v>Sanofi</v>
      </c>
      <c r="M880" s="5" cm="1">
        <f t="array" aca="1" ref="M880" ca="1">IF(LEFT(G880&amp;"",1)="0",
IFERROR(
VALUE(MID(G880&amp;"",_xlfn.AGGREGATE(15,6,ROW(INDIRECT("1:"&amp;LEN(G880&amp;"")))/(MID(G880&amp;"",ROW(INDIRECT("1:"&amp;LEN(G880&amp;""))),1)&lt;&gt;"0"),1),999)),
MID(G880&amp;"",_xlfn.AGGREGATE(15,6,ROW(INDIRECT("1:"&amp;LEN(G880&amp;"")))/(MID(G880&amp;"",ROW(INDIRECT("1:"&amp;LEN(G880&amp;""))),1)&lt;&gt;"0"),1),999)
),
IFERROR(VALUE(G880),G880))</f>
        <v>7896070605268</v>
      </c>
      <c r="N880" t="str">
        <f>TEXT(relatorio[[#This Row],[Data Emissão]],"mmm")</f>
        <v>ago</v>
      </c>
      <c r="O880">
        <f>_xlfn.XLOOKUP(relatorio[[#This Row],[Número]],relatorio_Entrada_NF!A:A,relatorio_Entrada_NF!A:A,"Pendente")</f>
        <v>13218</v>
      </c>
      <c r="P880" t="str">
        <f>_xlfn.XLOOKUP(relatorio[[#This Row],[Nome PJ Emitente]],Material!A:A,Material!B:B,"Medicamento")</f>
        <v>Medicamento</v>
      </c>
      <c r="Q880">
        <f ca="1">IF(relatorio[[#This Row],[Natureza]]="Medicamento",_xlfn.XLOOKUP(relatorio[[#This Row],[EAN]],CadastroProd!U:U,CadastroProd!A:A," "),_xlfn.XLOOKUP(relatorio[[#This Row],['[Item'] Código]],CadastroProd!X:X,CadastroProd!A:A," "))</f>
        <v>1493</v>
      </c>
      <c r="R880" t="str">
        <f>IF(O880="Pendente",_xlfn.XLOOKUP(relatorio[[#This Row],[Número]],Relatório_CTE!A:A,Relatório_CTE!B:B,"Sem CTE")," ")</f>
        <v xml:space="preserve"> </v>
      </c>
      <c r="S880" s="1" t="str">
        <f>IF(relatorio[[#This Row],[NFs Entrada - Winthor]]="Pendente",_xlfn.XLOOKUP(relatorio[[#This Row],[Número]],Relatório_CTE!A:A,Relatório_CTE!H:H,"Sem CTE")," ")</f>
        <v xml:space="preserve"> </v>
      </c>
      <c r="T88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8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81" spans="1:21" x14ac:dyDescent="0.25">
      <c r="A881" t="s">
        <v>17</v>
      </c>
      <c r="B881" t="s">
        <v>18</v>
      </c>
      <c r="C881" t="s">
        <v>32</v>
      </c>
      <c r="D881">
        <v>55537</v>
      </c>
      <c r="E881" s="1">
        <v>45890</v>
      </c>
      <c r="F881">
        <v>739375.66</v>
      </c>
      <c r="G881" s="4" t="s">
        <v>33</v>
      </c>
      <c r="H881" t="s">
        <v>34</v>
      </c>
      <c r="I881" t="s">
        <v>35</v>
      </c>
      <c r="J881" s="1">
        <v>46965</v>
      </c>
      <c r="K881">
        <v>90</v>
      </c>
      <c r="L881" t="str">
        <f>_xlfn.XLOOKUP(relatorio[[#This Row],[Nome PJ Emitente]],De_Para!A:A,De_Para!C:C)</f>
        <v>Astellas</v>
      </c>
      <c r="M881" s="5" cm="1">
        <f t="array" aca="1" ref="M881" ca="1">IF(LEFT(G881&amp;"",1)="0",
IFERROR(
VALUE(MID(G881&amp;"",_xlfn.AGGREGATE(15,6,ROW(INDIRECT("1:"&amp;LEN(G881&amp;"")))/(MID(G881&amp;"",ROW(INDIRECT("1:"&amp;LEN(G881&amp;""))),1)&lt;&gt;"0"),1),999)),
MID(G881&amp;"",_xlfn.AGGREGATE(15,6,ROW(INDIRECT("1:"&amp;LEN(G881&amp;"")))/(MID(G881&amp;"",ROW(INDIRECT("1:"&amp;LEN(G881&amp;""))),1)&lt;&gt;"0"),1),999)
),
IFERROR(VALUE(G881),G881))</f>
        <v>7899337001070</v>
      </c>
      <c r="N881" t="str">
        <f>TEXT(relatorio[[#This Row],[Data Emissão]],"mmm")</f>
        <v>ago</v>
      </c>
      <c r="O881">
        <f>_xlfn.XLOOKUP(relatorio[[#This Row],[Número]],relatorio_Entrada_NF!A:A,relatorio_Entrada_NF!A:A,"Pendente")</f>
        <v>55537</v>
      </c>
      <c r="P881" t="str">
        <f>_xlfn.XLOOKUP(relatorio[[#This Row],[Nome PJ Emitente]],Material!A:A,Material!B:B,"Medicamento")</f>
        <v>Medicamento</v>
      </c>
      <c r="Q881">
        <f ca="1">IF(relatorio[[#This Row],[Natureza]]="Medicamento",_xlfn.XLOOKUP(relatorio[[#This Row],[EAN]],CadastroProd!U:U,CadastroProd!A:A," "),_xlfn.XLOOKUP(relatorio[[#This Row],['[Item'] Código]],CadastroProd!X:X,CadastroProd!A:A," "))</f>
        <v>3092</v>
      </c>
      <c r="R881" t="str">
        <f>IF(O881="Pendente",_xlfn.XLOOKUP(relatorio[[#This Row],[Número]],Relatório_CTE!A:A,Relatório_CTE!B:B,"Sem CTE")," ")</f>
        <v xml:space="preserve"> </v>
      </c>
      <c r="S881" s="1" t="str">
        <f>IF(relatorio[[#This Row],[NFs Entrada - Winthor]]="Pendente",_xlfn.XLOOKUP(relatorio[[#This Row],[Número]],Relatório_CTE!A:A,Relatório_CTE!H:H,"Sem CTE")," ")</f>
        <v xml:space="preserve"> </v>
      </c>
      <c r="T88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8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82" spans="1:21" x14ac:dyDescent="0.25">
      <c r="A882" t="s">
        <v>17</v>
      </c>
      <c r="B882" t="s">
        <v>18</v>
      </c>
      <c r="C882" t="s">
        <v>32</v>
      </c>
      <c r="D882">
        <v>55538</v>
      </c>
      <c r="E882" s="1">
        <v>45890</v>
      </c>
      <c r="F882">
        <v>739375.66</v>
      </c>
      <c r="G882" s="4" t="s">
        <v>33</v>
      </c>
      <c r="H882" t="s">
        <v>34</v>
      </c>
      <c r="I882" t="s">
        <v>35</v>
      </c>
      <c r="J882" s="1">
        <v>46965</v>
      </c>
      <c r="K882">
        <v>90</v>
      </c>
      <c r="L882" t="str">
        <f>_xlfn.XLOOKUP(relatorio[[#This Row],[Nome PJ Emitente]],De_Para!A:A,De_Para!C:C)</f>
        <v>Astellas</v>
      </c>
      <c r="M882" s="5" cm="1">
        <f t="array" aca="1" ref="M882" ca="1">IF(LEFT(G882&amp;"",1)="0",
IFERROR(
VALUE(MID(G882&amp;"",_xlfn.AGGREGATE(15,6,ROW(INDIRECT("1:"&amp;LEN(G882&amp;"")))/(MID(G882&amp;"",ROW(INDIRECT("1:"&amp;LEN(G882&amp;""))),1)&lt;&gt;"0"),1),999)),
MID(G882&amp;"",_xlfn.AGGREGATE(15,6,ROW(INDIRECT("1:"&amp;LEN(G882&amp;"")))/(MID(G882&amp;"",ROW(INDIRECT("1:"&amp;LEN(G882&amp;""))),1)&lt;&gt;"0"),1),999)
),
IFERROR(VALUE(G882),G882))</f>
        <v>7899337001070</v>
      </c>
      <c r="N882" t="str">
        <f>TEXT(relatorio[[#This Row],[Data Emissão]],"mmm")</f>
        <v>ago</v>
      </c>
      <c r="O882">
        <f>_xlfn.XLOOKUP(relatorio[[#This Row],[Número]],relatorio_Entrada_NF!A:A,relatorio_Entrada_NF!A:A,"Pendente")</f>
        <v>55538</v>
      </c>
      <c r="P882" t="str">
        <f>_xlfn.XLOOKUP(relatorio[[#This Row],[Nome PJ Emitente]],Material!A:A,Material!B:B,"Medicamento")</f>
        <v>Medicamento</v>
      </c>
      <c r="Q882">
        <f ca="1">IF(relatorio[[#This Row],[Natureza]]="Medicamento",_xlfn.XLOOKUP(relatorio[[#This Row],[EAN]],CadastroProd!U:U,CadastroProd!A:A," "),_xlfn.XLOOKUP(relatorio[[#This Row],['[Item'] Código]],CadastroProd!X:X,CadastroProd!A:A," "))</f>
        <v>3092</v>
      </c>
      <c r="R882" t="str">
        <f>IF(O882="Pendente",_xlfn.XLOOKUP(relatorio[[#This Row],[Número]],Relatório_CTE!A:A,Relatório_CTE!B:B,"Sem CTE")," ")</f>
        <v xml:space="preserve"> </v>
      </c>
      <c r="S882" s="1" t="str">
        <f>IF(relatorio[[#This Row],[NFs Entrada - Winthor]]="Pendente",_xlfn.XLOOKUP(relatorio[[#This Row],[Número]],Relatório_CTE!A:A,Relatório_CTE!H:H,"Sem CTE")," ")</f>
        <v xml:space="preserve"> </v>
      </c>
      <c r="T88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8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83" spans="1:21" x14ac:dyDescent="0.25">
      <c r="A883" t="s">
        <v>17</v>
      </c>
      <c r="B883" t="s">
        <v>12</v>
      </c>
      <c r="C883" t="s">
        <v>19</v>
      </c>
      <c r="D883">
        <v>266275</v>
      </c>
      <c r="E883" s="1">
        <v>45890</v>
      </c>
      <c r="F883">
        <v>34800</v>
      </c>
      <c r="G883" s="4" t="s">
        <v>20</v>
      </c>
      <c r="H883" t="s">
        <v>21</v>
      </c>
      <c r="I883" t="s">
        <v>22</v>
      </c>
      <c r="J883" s="1">
        <v>46386</v>
      </c>
      <c r="K883">
        <v>200</v>
      </c>
      <c r="L883" t="str">
        <f>_xlfn.XLOOKUP(relatorio[[#This Row],[Nome PJ Emitente]],De_Para!A:A,De_Para!C:C)</f>
        <v>Aspen</v>
      </c>
      <c r="M883" s="5" cm="1">
        <f t="array" aca="1" ref="M883" ca="1">IF(LEFT(G883&amp;"",1)="0",
IFERROR(
VALUE(MID(G883&amp;"",_xlfn.AGGREGATE(15,6,ROW(INDIRECT("1:"&amp;LEN(G883&amp;"")))/(MID(G883&amp;"",ROW(INDIRECT("1:"&amp;LEN(G883&amp;""))),1)&lt;&gt;"0"),1),999)),
MID(G883&amp;"",_xlfn.AGGREGATE(15,6,ROW(INDIRECT("1:"&amp;LEN(G883&amp;"")))/(MID(G883&amp;"",ROW(INDIRECT("1:"&amp;LEN(G883&amp;""))),1)&lt;&gt;"0"),1),999)
),
IFERROR(VALUE(G883),G883))</f>
        <v>7895858016821</v>
      </c>
      <c r="N883" t="str">
        <f>TEXT(relatorio[[#This Row],[Data Emissão]],"mmm")</f>
        <v>ago</v>
      </c>
      <c r="O883">
        <f>_xlfn.XLOOKUP(relatorio[[#This Row],[Número]],relatorio_Entrada_NF!A:A,relatorio_Entrada_NF!A:A,"Pendente")</f>
        <v>266275</v>
      </c>
      <c r="P883" t="str">
        <f>_xlfn.XLOOKUP(relatorio[[#This Row],[Nome PJ Emitente]],Material!A:A,Material!B:B,"Medicamento")</f>
        <v>Medicamento</v>
      </c>
      <c r="Q883">
        <f ca="1">IF(relatorio[[#This Row],[Natureza]]="Medicamento",_xlfn.XLOOKUP(relatorio[[#This Row],[EAN]],CadastroProd!U:U,CadastroProd!A:A," "),_xlfn.XLOOKUP(relatorio[[#This Row],['[Item'] Código]],CadastroProd!X:X,CadastroProd!A:A," "))</f>
        <v>869</v>
      </c>
      <c r="R883" t="str">
        <f>IF(O883="Pendente",_xlfn.XLOOKUP(relatorio[[#This Row],[Número]],Relatório_CTE!A:A,Relatório_CTE!B:B,"Sem CTE")," ")</f>
        <v xml:space="preserve"> </v>
      </c>
      <c r="S883" s="1" t="str">
        <f>IF(relatorio[[#This Row],[NFs Entrada - Winthor]]="Pendente",_xlfn.XLOOKUP(relatorio[[#This Row],[Número]],Relatório_CTE!A:A,Relatório_CTE!H:H,"Sem CTE")," ")</f>
        <v xml:space="preserve"> </v>
      </c>
      <c r="T88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8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84" spans="1:21" x14ac:dyDescent="0.25">
      <c r="A884" t="s">
        <v>11</v>
      </c>
      <c r="B884" t="s">
        <v>12</v>
      </c>
      <c r="C884" t="s">
        <v>755</v>
      </c>
      <c r="D884">
        <v>266238</v>
      </c>
      <c r="E884" s="1">
        <v>45890</v>
      </c>
      <c r="F884">
        <v>110726.5</v>
      </c>
      <c r="G884" s="4" t="s">
        <v>756</v>
      </c>
      <c r="H884" t="s">
        <v>757</v>
      </c>
      <c r="I884" t="s">
        <v>758</v>
      </c>
      <c r="J884" s="1">
        <v>46477</v>
      </c>
      <c r="K884">
        <v>300</v>
      </c>
      <c r="L884" t="str">
        <f>_xlfn.XLOOKUP(relatorio[[#This Row],[Nome PJ Emitente]],De_Para!A:A,De_Para!C:C)</f>
        <v>Sandoz</v>
      </c>
      <c r="M884" s="5" cm="1">
        <f t="array" aca="1" ref="M884" ca="1">IF(LEFT(G884&amp;"",1)="0",
IFERROR(
VALUE(MID(G884&amp;"",_xlfn.AGGREGATE(15,6,ROW(INDIRECT("1:"&amp;LEN(G884&amp;"")))/(MID(G884&amp;"",ROW(INDIRECT("1:"&amp;LEN(G884&amp;""))),1)&lt;&gt;"0"),1),999)),
MID(G884&amp;"",_xlfn.AGGREGATE(15,6,ROW(INDIRECT("1:"&amp;LEN(G884&amp;"")))/(MID(G884&amp;"",ROW(INDIRECT("1:"&amp;LEN(G884&amp;""))),1)&lt;&gt;"0"),1),999)
),
IFERROR(VALUE(G884),G884))</f>
        <v>7897595635594</v>
      </c>
      <c r="N884" t="str">
        <f>TEXT(relatorio[[#This Row],[Data Emissão]],"mmm")</f>
        <v>ago</v>
      </c>
      <c r="O884">
        <f>_xlfn.XLOOKUP(relatorio[[#This Row],[Número]],relatorio_Entrada_NF!A:A,relatorio_Entrada_NF!A:A,"Pendente")</f>
        <v>266238</v>
      </c>
      <c r="P884" t="str">
        <f>_xlfn.XLOOKUP(relatorio[[#This Row],[Nome PJ Emitente]],Material!A:A,Material!B:B,"Medicamento")</f>
        <v>Medicamento</v>
      </c>
      <c r="Q884">
        <f ca="1">IF(relatorio[[#This Row],[Natureza]]="Medicamento",_xlfn.XLOOKUP(relatorio[[#This Row],[EAN]],CadastroProd!U:U,CadastroProd!A:A," "),_xlfn.XLOOKUP(relatorio[[#This Row],['[Item'] Código]],CadastroProd!X:X,CadastroProd!A:A," "))</f>
        <v>966</v>
      </c>
      <c r="R884" t="str">
        <f>IF(O884="Pendente",_xlfn.XLOOKUP(relatorio[[#This Row],[Número]],Relatório_CTE!A:A,Relatório_CTE!B:B,"Sem CTE")," ")</f>
        <v xml:space="preserve"> </v>
      </c>
      <c r="S884" s="1" t="str">
        <f>IF(relatorio[[#This Row],[NFs Entrada - Winthor]]="Pendente",_xlfn.XLOOKUP(relatorio[[#This Row],[Número]],Relatório_CTE!A:A,Relatório_CTE!H:H,"Sem CTE")," ")</f>
        <v xml:space="preserve"> </v>
      </c>
      <c r="T88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8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85" spans="1:21" x14ac:dyDescent="0.25">
      <c r="A885" t="s">
        <v>11</v>
      </c>
      <c r="B885" t="s">
        <v>12</v>
      </c>
      <c r="C885" t="s">
        <v>755</v>
      </c>
      <c r="D885">
        <v>266238</v>
      </c>
      <c r="E885" s="1">
        <v>45890</v>
      </c>
      <c r="F885">
        <v>110726.5</v>
      </c>
      <c r="G885" s="4" t="s">
        <v>958</v>
      </c>
      <c r="H885" t="s">
        <v>959</v>
      </c>
      <c r="I885" t="s">
        <v>960</v>
      </c>
      <c r="J885" s="1">
        <v>46660</v>
      </c>
      <c r="K885">
        <v>50</v>
      </c>
      <c r="L885" t="str">
        <f>_xlfn.XLOOKUP(relatorio[[#This Row],[Nome PJ Emitente]],De_Para!A:A,De_Para!C:C)</f>
        <v>Sandoz</v>
      </c>
      <c r="M885" s="5" cm="1">
        <f t="array" aca="1" ref="M885" ca="1">IF(LEFT(G885&amp;"",1)="0",
IFERROR(
VALUE(MID(G885&amp;"",_xlfn.AGGREGATE(15,6,ROW(INDIRECT("1:"&amp;LEN(G885&amp;"")))/(MID(G885&amp;"",ROW(INDIRECT("1:"&amp;LEN(G885&amp;""))),1)&lt;&gt;"0"),1),999)),
MID(G885&amp;"",_xlfn.AGGREGATE(15,6,ROW(INDIRECT("1:"&amp;LEN(G885&amp;"")))/(MID(G885&amp;"",ROW(INDIRECT("1:"&amp;LEN(G885&amp;""))),1)&lt;&gt;"0"),1),999)
),
IFERROR(VALUE(G885),G885))</f>
        <v>7897595635587</v>
      </c>
      <c r="N885" t="str">
        <f>TEXT(relatorio[[#This Row],[Data Emissão]],"mmm")</f>
        <v>ago</v>
      </c>
      <c r="O885">
        <f>_xlfn.XLOOKUP(relatorio[[#This Row],[Número]],relatorio_Entrada_NF!A:A,relatorio_Entrada_NF!A:A,"Pendente")</f>
        <v>266238</v>
      </c>
      <c r="P885" t="str">
        <f>_xlfn.XLOOKUP(relatorio[[#This Row],[Nome PJ Emitente]],Material!A:A,Material!B:B,"Medicamento")</f>
        <v>Medicamento</v>
      </c>
      <c r="Q885">
        <f ca="1">IF(relatorio[[#This Row],[Natureza]]="Medicamento",_xlfn.XLOOKUP(relatorio[[#This Row],[EAN]],CadastroProd!U:U,CadastroProd!A:A," "),_xlfn.XLOOKUP(relatorio[[#This Row],['[Item'] Código]],CadastroProd!X:X,CadastroProd!A:A," "))</f>
        <v>965</v>
      </c>
      <c r="R885" t="str">
        <f>IF(O885="Pendente",_xlfn.XLOOKUP(relatorio[[#This Row],[Número]],Relatório_CTE!A:A,Relatório_CTE!B:B,"Sem CTE")," ")</f>
        <v xml:space="preserve"> </v>
      </c>
      <c r="S885" s="1" t="str">
        <f>IF(relatorio[[#This Row],[NFs Entrada - Winthor]]="Pendente",_xlfn.XLOOKUP(relatorio[[#This Row],[Número]],Relatório_CTE!A:A,Relatório_CTE!H:H,"Sem CTE")," ")</f>
        <v xml:space="preserve"> </v>
      </c>
      <c r="T88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8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86" spans="1:21" x14ac:dyDescent="0.25">
      <c r="A886" t="s">
        <v>17</v>
      </c>
      <c r="B886" t="s">
        <v>46</v>
      </c>
      <c r="C886" t="s">
        <v>98</v>
      </c>
      <c r="D886">
        <v>1002645</v>
      </c>
      <c r="E886" s="1">
        <v>45890</v>
      </c>
      <c r="F886">
        <v>23500</v>
      </c>
      <c r="G886" s="4" t="s">
        <v>780</v>
      </c>
      <c r="H886" t="s">
        <v>781</v>
      </c>
      <c r="I886" t="s">
        <v>782</v>
      </c>
      <c r="J886" s="1">
        <v>46418</v>
      </c>
      <c r="K886">
        <v>1000</v>
      </c>
      <c r="L886" t="str">
        <f>_xlfn.XLOOKUP(relatorio[[#This Row],[Nome PJ Emitente]],De_Para!A:A,De_Para!C:C)</f>
        <v>União Quimica</v>
      </c>
      <c r="M886" s="5" cm="1">
        <f t="array" aca="1" ref="M886" ca="1">IF(LEFT(G886&amp;"",1)="0",
IFERROR(
VALUE(MID(G886&amp;"",_xlfn.AGGREGATE(15,6,ROW(INDIRECT("1:"&amp;LEN(G886&amp;"")))/(MID(G886&amp;"",ROW(INDIRECT("1:"&amp;LEN(G886&amp;""))),1)&lt;&gt;"0"),1),999)),
MID(G886&amp;"",_xlfn.AGGREGATE(15,6,ROW(INDIRECT("1:"&amp;LEN(G886&amp;"")))/(MID(G886&amp;"",ROW(INDIRECT("1:"&amp;LEN(G886&amp;""))),1)&lt;&gt;"0"),1),999)
),
IFERROR(VALUE(G886),G886))</f>
        <v>7896006220503</v>
      </c>
      <c r="N886" t="str">
        <f>TEXT(relatorio[[#This Row],[Data Emissão]],"mmm")</f>
        <v>ago</v>
      </c>
      <c r="O886">
        <f>_xlfn.XLOOKUP(relatorio[[#This Row],[Número]],relatorio_Entrada_NF!A:A,relatorio_Entrada_NF!A:A,"Pendente")</f>
        <v>1002645</v>
      </c>
      <c r="P886" t="str">
        <f>_xlfn.XLOOKUP(relatorio[[#This Row],[Nome PJ Emitente]],Material!A:A,Material!B:B,"Medicamento")</f>
        <v>Medicamento</v>
      </c>
      <c r="Q886">
        <f ca="1">IF(relatorio[[#This Row],[Natureza]]="Medicamento",_xlfn.XLOOKUP(relatorio[[#This Row],[EAN]],CadastroProd!U:U,CadastroProd!A:A," "),_xlfn.XLOOKUP(relatorio[[#This Row],['[Item'] Código]],CadastroProd!X:X,CadastroProd!A:A," "))</f>
        <v>2699</v>
      </c>
      <c r="R886" t="str">
        <f>IF(O886="Pendente",_xlfn.XLOOKUP(relatorio[[#This Row],[Número]],Relatório_CTE!A:A,Relatório_CTE!B:B,"Sem CTE")," ")</f>
        <v xml:space="preserve"> </v>
      </c>
      <c r="S886" s="1" t="str">
        <f>IF(relatorio[[#This Row],[NFs Entrada - Winthor]]="Pendente",_xlfn.XLOOKUP(relatorio[[#This Row],[Número]],Relatório_CTE!A:A,Relatório_CTE!H:H,"Sem CTE")," ")</f>
        <v xml:space="preserve"> </v>
      </c>
      <c r="T88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8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87" spans="1:21" x14ac:dyDescent="0.25">
      <c r="A887" t="s">
        <v>17</v>
      </c>
      <c r="B887" t="s">
        <v>46</v>
      </c>
      <c r="C887" t="s">
        <v>62</v>
      </c>
      <c r="D887">
        <v>8088</v>
      </c>
      <c r="E887" s="1">
        <v>45890</v>
      </c>
      <c r="F887">
        <v>44414.400000000001</v>
      </c>
      <c r="G887" s="4" t="s">
        <v>171</v>
      </c>
      <c r="H887" t="s">
        <v>172</v>
      </c>
      <c r="I887" t="s">
        <v>749</v>
      </c>
      <c r="J887" s="1">
        <v>47057</v>
      </c>
      <c r="K887">
        <v>12</v>
      </c>
      <c r="L887" t="str">
        <f>_xlfn.XLOOKUP(relatorio[[#This Row],[Nome PJ Emitente]],De_Para!A:A,De_Para!C:C)</f>
        <v>Celltrion</v>
      </c>
      <c r="M887" s="5" cm="1">
        <f t="array" aca="1" ref="M887" ca="1">IF(LEFT(G887&amp;"",1)="0",
IFERROR(
VALUE(MID(G887&amp;"",_xlfn.AGGREGATE(15,6,ROW(INDIRECT("1:"&amp;LEN(G887&amp;"")))/(MID(G887&amp;"",ROW(INDIRECT("1:"&amp;LEN(G887&amp;""))),1)&lt;&gt;"0"),1),999)),
MID(G887&amp;"",_xlfn.AGGREGATE(15,6,ROW(INDIRECT("1:"&amp;LEN(G887&amp;"")))/(MID(G887&amp;"",ROW(INDIRECT("1:"&amp;LEN(G887&amp;""))),1)&lt;&gt;"0"),1),999)
),
IFERROR(VALUE(G887),G887))</f>
        <v>7898576550080</v>
      </c>
      <c r="N887" t="str">
        <f>TEXT(relatorio[[#This Row],[Data Emissão]],"mmm")</f>
        <v>ago</v>
      </c>
      <c r="O887">
        <f>_xlfn.XLOOKUP(relatorio[[#This Row],[Número]],relatorio_Entrada_NF!A:A,relatorio_Entrada_NF!A:A,"Pendente")</f>
        <v>8088</v>
      </c>
      <c r="P887" t="str">
        <f>_xlfn.XLOOKUP(relatorio[[#This Row],[Nome PJ Emitente]],Material!A:A,Material!B:B,"Medicamento")</f>
        <v>Medicamento</v>
      </c>
      <c r="Q887">
        <f ca="1">IF(relatorio[[#This Row],[Natureza]]="Medicamento",_xlfn.XLOOKUP(relatorio[[#This Row],[EAN]],CadastroProd!U:U,CadastroProd!A:A," "),_xlfn.XLOOKUP(relatorio[[#This Row],['[Item'] Código]],CadastroProd!X:X,CadastroProd!A:A," "))</f>
        <v>1579</v>
      </c>
      <c r="R887" t="str">
        <f>IF(O887="Pendente",_xlfn.XLOOKUP(relatorio[[#This Row],[Número]],Relatório_CTE!A:A,Relatório_CTE!B:B,"Sem CTE")," ")</f>
        <v xml:space="preserve"> </v>
      </c>
      <c r="S887" s="1" t="str">
        <f>IF(relatorio[[#This Row],[NFs Entrada - Winthor]]="Pendente",_xlfn.XLOOKUP(relatorio[[#This Row],[Número]],Relatório_CTE!A:A,Relatório_CTE!H:H,"Sem CTE")," ")</f>
        <v xml:space="preserve"> </v>
      </c>
      <c r="T88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8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88" spans="1:21" x14ac:dyDescent="0.25">
      <c r="A888" t="s">
        <v>17</v>
      </c>
      <c r="B888" t="s">
        <v>46</v>
      </c>
      <c r="C888" t="s">
        <v>62</v>
      </c>
      <c r="D888">
        <v>8088</v>
      </c>
      <c r="E888" s="1">
        <v>45890</v>
      </c>
      <c r="F888">
        <v>44414.400000000001</v>
      </c>
      <c r="G888" s="4" t="s">
        <v>174</v>
      </c>
      <c r="H888" t="s">
        <v>175</v>
      </c>
      <c r="I888" t="s">
        <v>176</v>
      </c>
      <c r="J888" s="1">
        <v>47149</v>
      </c>
      <c r="K888">
        <v>48</v>
      </c>
      <c r="L888" t="str">
        <f>_xlfn.XLOOKUP(relatorio[[#This Row],[Nome PJ Emitente]],De_Para!A:A,De_Para!C:C)</f>
        <v>Celltrion</v>
      </c>
      <c r="M888" s="5" cm="1">
        <f t="array" aca="1" ref="M888" ca="1">IF(LEFT(G888&amp;"",1)="0",
IFERROR(
VALUE(MID(G888&amp;"",_xlfn.AGGREGATE(15,6,ROW(INDIRECT("1:"&amp;LEN(G888&amp;"")))/(MID(G888&amp;"",ROW(INDIRECT("1:"&amp;LEN(G888&amp;""))),1)&lt;&gt;"0"),1),999)),
MID(G888&amp;"",_xlfn.AGGREGATE(15,6,ROW(INDIRECT("1:"&amp;LEN(G888&amp;"")))/(MID(G888&amp;"",ROW(INDIRECT("1:"&amp;LEN(G888&amp;""))),1)&lt;&gt;"0"),1),999)
),
IFERROR(VALUE(G888),G888))</f>
        <v>7898576550103</v>
      </c>
      <c r="N888" t="str">
        <f>TEXT(relatorio[[#This Row],[Data Emissão]],"mmm")</f>
        <v>ago</v>
      </c>
      <c r="O888">
        <f>_xlfn.XLOOKUP(relatorio[[#This Row],[Número]],relatorio_Entrada_NF!A:A,relatorio_Entrada_NF!A:A,"Pendente")</f>
        <v>8088</v>
      </c>
      <c r="P888" t="str">
        <f>_xlfn.XLOOKUP(relatorio[[#This Row],[Nome PJ Emitente]],Material!A:A,Material!B:B,"Medicamento")</f>
        <v>Medicamento</v>
      </c>
      <c r="Q888">
        <f ca="1">IF(relatorio[[#This Row],[Natureza]]="Medicamento",_xlfn.XLOOKUP(relatorio[[#This Row],[EAN]],CadastroProd!U:U,CadastroProd!A:A," "),_xlfn.XLOOKUP(relatorio[[#This Row],['[Item'] Código]],CadastroProd!X:X,CadastroProd!A:A," "))</f>
        <v>1580</v>
      </c>
      <c r="R888" t="str">
        <f>IF(O888="Pendente",_xlfn.XLOOKUP(relatorio[[#This Row],[Número]],Relatório_CTE!A:A,Relatório_CTE!B:B,"Sem CTE")," ")</f>
        <v xml:space="preserve"> </v>
      </c>
      <c r="S888" s="1" t="str">
        <f>IF(relatorio[[#This Row],[NFs Entrada - Winthor]]="Pendente",_xlfn.XLOOKUP(relatorio[[#This Row],[Número]],Relatório_CTE!A:A,Relatório_CTE!H:H,"Sem CTE")," ")</f>
        <v xml:space="preserve"> </v>
      </c>
      <c r="T88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8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89" spans="1:21" x14ac:dyDescent="0.25">
      <c r="A889" t="s">
        <v>17</v>
      </c>
      <c r="B889" t="s">
        <v>46</v>
      </c>
      <c r="C889" t="s">
        <v>51</v>
      </c>
      <c r="D889">
        <v>492998</v>
      </c>
      <c r="E889" s="1">
        <v>45890</v>
      </c>
      <c r="F889">
        <v>3807.24</v>
      </c>
      <c r="G889" s="4" t="s">
        <v>202</v>
      </c>
      <c r="H889" t="s">
        <v>203</v>
      </c>
      <c r="I889" t="s">
        <v>204</v>
      </c>
      <c r="J889" s="1">
        <v>46397</v>
      </c>
      <c r="K889">
        <v>7</v>
      </c>
      <c r="L889" t="str">
        <f>_xlfn.XLOOKUP(relatorio[[#This Row],[Nome PJ Emitente]],De_Para!A:A,De_Para!C:C)</f>
        <v>Adium</v>
      </c>
      <c r="M889" s="5" cm="1">
        <f t="array" aca="1" ref="M889" ca="1">IF(LEFT(G889&amp;"",1)="0",
IFERROR(
VALUE(MID(G889&amp;"",_xlfn.AGGREGATE(15,6,ROW(INDIRECT("1:"&amp;LEN(G889&amp;"")))/(MID(G889&amp;"",ROW(INDIRECT("1:"&amp;LEN(G889&amp;""))),1)&lt;&gt;"0"),1),999)),
MID(G889&amp;"",_xlfn.AGGREGATE(15,6,ROW(INDIRECT("1:"&amp;LEN(G889&amp;"")))/(MID(G889&amp;"",ROW(INDIRECT("1:"&amp;LEN(G889&amp;""))),1)&lt;&gt;"0"),1),999)
),
IFERROR(VALUE(G889),G889))</f>
        <v>7892953000496</v>
      </c>
      <c r="N889" t="str">
        <f>TEXT(relatorio[[#This Row],[Data Emissão]],"mmm")</f>
        <v>ago</v>
      </c>
      <c r="O889">
        <f>_xlfn.XLOOKUP(relatorio[[#This Row],[Número]],relatorio_Entrada_NF!A:A,relatorio_Entrada_NF!A:A,"Pendente")</f>
        <v>492998</v>
      </c>
      <c r="P889" t="str">
        <f>_xlfn.XLOOKUP(relatorio[[#This Row],[Nome PJ Emitente]],Material!A:A,Material!B:B,"Medicamento")</f>
        <v>Medicamento</v>
      </c>
      <c r="Q889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889" t="str">
        <f>IF(O889="Pendente",_xlfn.XLOOKUP(relatorio[[#This Row],[Número]],Relatório_CTE!A:A,Relatório_CTE!B:B,"Sem CTE")," ")</f>
        <v xml:space="preserve"> </v>
      </c>
      <c r="S889" s="1" t="str">
        <f>IF(relatorio[[#This Row],[NFs Entrada - Winthor]]="Pendente",_xlfn.XLOOKUP(relatorio[[#This Row],[Número]],Relatório_CTE!A:A,Relatório_CTE!H:H,"Sem CTE")," ")</f>
        <v xml:space="preserve"> </v>
      </c>
      <c r="T88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8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90" spans="1:21" x14ac:dyDescent="0.25">
      <c r="A890" t="s">
        <v>17</v>
      </c>
      <c r="B890" t="s">
        <v>46</v>
      </c>
      <c r="C890" t="s">
        <v>36</v>
      </c>
      <c r="D890">
        <v>497625</v>
      </c>
      <c r="E890" s="1">
        <v>45890</v>
      </c>
      <c r="F890">
        <v>207839.1</v>
      </c>
      <c r="G890" s="4" t="s">
        <v>72</v>
      </c>
      <c r="H890" t="s">
        <v>73</v>
      </c>
      <c r="I890" t="s">
        <v>74</v>
      </c>
      <c r="J890" s="1">
        <v>46843</v>
      </c>
      <c r="K890">
        <v>1</v>
      </c>
      <c r="L890" t="str">
        <f>_xlfn.XLOOKUP(relatorio[[#This Row],[Nome PJ Emitente]],De_Para!A:A,De_Para!C:C)</f>
        <v>Novartis</v>
      </c>
      <c r="M890" s="5" cm="1">
        <f t="array" aca="1" ref="M890" ca="1">IF(LEFT(G890&amp;"",1)="0",
IFERROR(
VALUE(MID(G890&amp;"",_xlfn.AGGREGATE(15,6,ROW(INDIRECT("1:"&amp;LEN(G890&amp;"")))/(MID(G890&amp;"",ROW(INDIRECT("1:"&amp;LEN(G890&amp;""))),1)&lt;&gt;"0"),1),999)),
MID(G890&amp;"",_xlfn.AGGREGATE(15,6,ROW(INDIRECT("1:"&amp;LEN(G890&amp;"")))/(MID(G890&amp;"",ROW(INDIRECT("1:"&amp;LEN(G890&amp;""))),1)&lt;&gt;"0"),1),999)
),
IFERROR(VALUE(G890),G890))</f>
        <v>7896261020313</v>
      </c>
      <c r="N890" t="str">
        <f>TEXT(relatorio[[#This Row],[Data Emissão]],"mmm")</f>
        <v>ago</v>
      </c>
      <c r="O890">
        <f>_xlfn.XLOOKUP(relatorio[[#This Row],[Número]],relatorio_Entrada_NF!A:A,relatorio_Entrada_NF!A:A,"Pendente")</f>
        <v>497625</v>
      </c>
      <c r="P890" t="str">
        <f>_xlfn.XLOOKUP(relatorio[[#This Row],[Nome PJ Emitente]],Material!A:A,Material!B:B,"Medicamento")</f>
        <v>Medicamento</v>
      </c>
      <c r="Q890">
        <f ca="1">IF(relatorio[[#This Row],[Natureza]]="Medicamento",_xlfn.XLOOKUP(relatorio[[#This Row],[EAN]],CadastroProd!U:U,CadastroProd!A:A," "),_xlfn.XLOOKUP(relatorio[[#This Row],['[Item'] Código]],CadastroProd!X:X,CadastroProd!A:A," "))</f>
        <v>1215</v>
      </c>
      <c r="R890" t="str">
        <f>IF(O890="Pendente",_xlfn.XLOOKUP(relatorio[[#This Row],[Número]],Relatório_CTE!A:A,Relatório_CTE!B:B,"Sem CTE")," ")</f>
        <v xml:space="preserve"> </v>
      </c>
      <c r="S890" s="1" t="str">
        <f>IF(relatorio[[#This Row],[NFs Entrada - Winthor]]="Pendente",_xlfn.XLOOKUP(relatorio[[#This Row],[Número]],Relatório_CTE!A:A,Relatório_CTE!H:H,"Sem CTE")," ")</f>
        <v xml:space="preserve"> </v>
      </c>
      <c r="T89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9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91" spans="1:21" x14ac:dyDescent="0.25">
      <c r="A891" t="s">
        <v>17</v>
      </c>
      <c r="B891" t="s">
        <v>46</v>
      </c>
      <c r="C891" t="s">
        <v>36</v>
      </c>
      <c r="D891">
        <v>497625</v>
      </c>
      <c r="E891" s="1">
        <v>45890</v>
      </c>
      <c r="F891">
        <v>207839.1</v>
      </c>
      <c r="G891" s="4" t="s">
        <v>72</v>
      </c>
      <c r="H891" t="s">
        <v>73</v>
      </c>
      <c r="I891" t="s">
        <v>74</v>
      </c>
      <c r="J891" s="1">
        <v>46843</v>
      </c>
      <c r="K891">
        <v>1098</v>
      </c>
      <c r="L891" t="str">
        <f>_xlfn.XLOOKUP(relatorio[[#This Row],[Nome PJ Emitente]],De_Para!A:A,De_Para!C:C)</f>
        <v>Novartis</v>
      </c>
      <c r="M891" s="5" cm="1">
        <f t="array" aca="1" ref="M891" ca="1">IF(LEFT(G891&amp;"",1)="0",
IFERROR(
VALUE(MID(G891&amp;"",_xlfn.AGGREGATE(15,6,ROW(INDIRECT("1:"&amp;LEN(G891&amp;"")))/(MID(G891&amp;"",ROW(INDIRECT("1:"&amp;LEN(G891&amp;""))),1)&lt;&gt;"0"),1),999)),
MID(G891&amp;"",_xlfn.AGGREGATE(15,6,ROW(INDIRECT("1:"&amp;LEN(G891&amp;"")))/(MID(G891&amp;"",ROW(INDIRECT("1:"&amp;LEN(G891&amp;""))),1)&lt;&gt;"0"),1),999)
),
IFERROR(VALUE(G891),G891))</f>
        <v>7896261020313</v>
      </c>
      <c r="N891" t="str">
        <f>TEXT(relatorio[[#This Row],[Data Emissão]],"mmm")</f>
        <v>ago</v>
      </c>
      <c r="O891">
        <f>_xlfn.XLOOKUP(relatorio[[#This Row],[Número]],relatorio_Entrada_NF!A:A,relatorio_Entrada_NF!A:A,"Pendente")</f>
        <v>497625</v>
      </c>
      <c r="P891" t="str">
        <f>_xlfn.XLOOKUP(relatorio[[#This Row],[Nome PJ Emitente]],Material!A:A,Material!B:B,"Medicamento")</f>
        <v>Medicamento</v>
      </c>
      <c r="Q891">
        <f ca="1">IF(relatorio[[#This Row],[Natureza]]="Medicamento",_xlfn.XLOOKUP(relatorio[[#This Row],[EAN]],CadastroProd!U:U,CadastroProd!A:A," "),_xlfn.XLOOKUP(relatorio[[#This Row],['[Item'] Código]],CadastroProd!X:X,CadastroProd!A:A," "))</f>
        <v>1215</v>
      </c>
      <c r="R891" t="str">
        <f>IF(O891="Pendente",_xlfn.XLOOKUP(relatorio[[#This Row],[Número]],Relatório_CTE!A:A,Relatório_CTE!B:B,"Sem CTE")," ")</f>
        <v xml:space="preserve"> </v>
      </c>
      <c r="S891" s="1" t="str">
        <f>IF(relatorio[[#This Row],[NFs Entrada - Winthor]]="Pendente",_xlfn.XLOOKUP(relatorio[[#This Row],[Número]],Relatório_CTE!A:A,Relatório_CTE!H:H,"Sem CTE")," ")</f>
        <v xml:space="preserve"> </v>
      </c>
      <c r="T89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9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92" spans="1:21" x14ac:dyDescent="0.25">
      <c r="A892" t="s">
        <v>17</v>
      </c>
      <c r="B892" t="s">
        <v>46</v>
      </c>
      <c r="C892" t="s">
        <v>36</v>
      </c>
      <c r="D892">
        <v>497626</v>
      </c>
      <c r="E892" s="1">
        <v>45890</v>
      </c>
      <c r="F892">
        <v>335303.65999999997</v>
      </c>
      <c r="G892" s="4" t="s">
        <v>299</v>
      </c>
      <c r="H892" t="s">
        <v>300</v>
      </c>
      <c r="I892" t="s">
        <v>301</v>
      </c>
      <c r="J892" s="1">
        <v>46783</v>
      </c>
      <c r="K892">
        <v>133</v>
      </c>
      <c r="L892" t="str">
        <f>_xlfn.XLOOKUP(relatorio[[#This Row],[Nome PJ Emitente]],De_Para!A:A,De_Para!C:C)</f>
        <v>Novartis</v>
      </c>
      <c r="M892" s="5" cm="1">
        <f t="array" aca="1" ref="M892" ca="1">IF(LEFT(G892&amp;"",1)="0",
IFERROR(
VALUE(MID(G892&amp;"",_xlfn.AGGREGATE(15,6,ROW(INDIRECT("1:"&amp;LEN(G892&amp;"")))/(MID(G892&amp;"",ROW(INDIRECT("1:"&amp;LEN(G892&amp;""))),1)&lt;&gt;"0"),1),999)),
MID(G892&amp;"",_xlfn.AGGREGATE(15,6,ROW(INDIRECT("1:"&amp;LEN(G892&amp;"")))/(MID(G892&amp;"",ROW(INDIRECT("1:"&amp;LEN(G892&amp;""))),1)&lt;&gt;"0"),1),999)
),
IFERROR(VALUE(G892),G892))</f>
        <v>7896261020306</v>
      </c>
      <c r="N892" t="str">
        <f>TEXT(relatorio[[#This Row],[Data Emissão]],"mmm")</f>
        <v>ago</v>
      </c>
      <c r="O892">
        <f>_xlfn.XLOOKUP(relatorio[[#This Row],[Número]],relatorio_Entrada_NF!A:A,relatorio_Entrada_NF!A:A,"Pendente")</f>
        <v>497626</v>
      </c>
      <c r="P892" t="str">
        <f>_xlfn.XLOOKUP(relatorio[[#This Row],[Nome PJ Emitente]],Material!A:A,Material!B:B,"Medicamento")</f>
        <v>Medicamento</v>
      </c>
      <c r="Q892">
        <f ca="1">IF(relatorio[[#This Row],[Natureza]]="Medicamento",_xlfn.XLOOKUP(relatorio[[#This Row],[EAN]],CadastroProd!U:U,CadastroProd!A:A," "),_xlfn.XLOOKUP(relatorio[[#This Row],['[Item'] Código]],CadastroProd!X:X,CadastroProd!A:A," "))</f>
        <v>1214</v>
      </c>
      <c r="R892" t="str">
        <f>IF(O892="Pendente",_xlfn.XLOOKUP(relatorio[[#This Row],[Número]],Relatório_CTE!A:A,Relatório_CTE!B:B,"Sem CTE")," ")</f>
        <v xml:space="preserve"> </v>
      </c>
      <c r="S892" s="1" t="str">
        <f>IF(relatorio[[#This Row],[NFs Entrada - Winthor]]="Pendente",_xlfn.XLOOKUP(relatorio[[#This Row],[Número]],Relatório_CTE!A:A,Relatório_CTE!H:H,"Sem CTE")," ")</f>
        <v xml:space="preserve"> </v>
      </c>
      <c r="T89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9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93" spans="1:21" x14ac:dyDescent="0.25">
      <c r="A893" t="s">
        <v>17</v>
      </c>
      <c r="B893" t="s">
        <v>46</v>
      </c>
      <c r="C893" t="s">
        <v>36</v>
      </c>
      <c r="D893">
        <v>497626</v>
      </c>
      <c r="E893" s="1">
        <v>45890</v>
      </c>
      <c r="F893">
        <v>335303.65999999997</v>
      </c>
      <c r="G893" s="4" t="s">
        <v>299</v>
      </c>
      <c r="H893" t="s">
        <v>300</v>
      </c>
      <c r="I893" t="s">
        <v>301</v>
      </c>
      <c r="J893" s="1">
        <v>46812</v>
      </c>
      <c r="K893">
        <v>1640</v>
      </c>
      <c r="L893" t="str">
        <f>_xlfn.XLOOKUP(relatorio[[#This Row],[Nome PJ Emitente]],De_Para!A:A,De_Para!C:C)</f>
        <v>Novartis</v>
      </c>
      <c r="M893" s="5" cm="1">
        <f t="array" aca="1" ref="M893" ca="1">IF(LEFT(G893&amp;"",1)="0",
IFERROR(
VALUE(MID(G893&amp;"",_xlfn.AGGREGATE(15,6,ROW(INDIRECT("1:"&amp;LEN(G893&amp;"")))/(MID(G893&amp;"",ROW(INDIRECT("1:"&amp;LEN(G893&amp;""))),1)&lt;&gt;"0"),1),999)),
MID(G893&amp;"",_xlfn.AGGREGATE(15,6,ROW(INDIRECT("1:"&amp;LEN(G893&amp;"")))/(MID(G893&amp;"",ROW(INDIRECT("1:"&amp;LEN(G893&amp;""))),1)&lt;&gt;"0"),1),999)
),
IFERROR(VALUE(G893),G893))</f>
        <v>7896261020306</v>
      </c>
      <c r="N893" t="str">
        <f>TEXT(relatorio[[#This Row],[Data Emissão]],"mmm")</f>
        <v>ago</v>
      </c>
      <c r="O893">
        <f>_xlfn.XLOOKUP(relatorio[[#This Row],[Número]],relatorio_Entrada_NF!A:A,relatorio_Entrada_NF!A:A,"Pendente")</f>
        <v>497626</v>
      </c>
      <c r="P893" t="str">
        <f>_xlfn.XLOOKUP(relatorio[[#This Row],[Nome PJ Emitente]],Material!A:A,Material!B:B,"Medicamento")</f>
        <v>Medicamento</v>
      </c>
      <c r="Q893">
        <f ca="1">IF(relatorio[[#This Row],[Natureza]]="Medicamento",_xlfn.XLOOKUP(relatorio[[#This Row],[EAN]],CadastroProd!U:U,CadastroProd!A:A," "),_xlfn.XLOOKUP(relatorio[[#This Row],['[Item'] Código]],CadastroProd!X:X,CadastroProd!A:A," "))</f>
        <v>1214</v>
      </c>
      <c r="R893" t="str">
        <f>IF(O893="Pendente",_xlfn.XLOOKUP(relatorio[[#This Row],[Número]],Relatório_CTE!A:A,Relatório_CTE!B:B,"Sem CTE")," ")</f>
        <v xml:space="preserve"> </v>
      </c>
      <c r="S893" s="1" t="str">
        <f>IF(relatorio[[#This Row],[NFs Entrada - Winthor]]="Pendente",_xlfn.XLOOKUP(relatorio[[#This Row],[Número]],Relatório_CTE!A:A,Relatório_CTE!H:H,"Sem CTE")," ")</f>
        <v xml:space="preserve"> </v>
      </c>
      <c r="T89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9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94" spans="1:21" x14ac:dyDescent="0.25">
      <c r="A894" t="s">
        <v>11</v>
      </c>
      <c r="B894" t="s">
        <v>46</v>
      </c>
      <c r="C894" t="s">
        <v>253</v>
      </c>
      <c r="D894">
        <v>396346</v>
      </c>
      <c r="E894" s="1">
        <v>45890</v>
      </c>
      <c r="F894">
        <v>127842.02</v>
      </c>
      <c r="G894" s="4" t="s">
        <v>264</v>
      </c>
      <c r="H894" t="s">
        <v>265</v>
      </c>
      <c r="I894" t="s">
        <v>266</v>
      </c>
      <c r="J894" s="1">
        <v>46783</v>
      </c>
      <c r="K894">
        <v>5</v>
      </c>
      <c r="L894" t="str">
        <f>_xlfn.XLOOKUP(relatorio[[#This Row],[Nome PJ Emitente]],De_Para!A:A,De_Para!C:C)</f>
        <v>Pfizer</v>
      </c>
      <c r="M894" s="5" cm="1">
        <f t="array" aca="1" ref="M894" ca="1">IF(LEFT(G894&amp;"",1)="0",
IFERROR(
VALUE(MID(G894&amp;"",_xlfn.AGGREGATE(15,6,ROW(INDIRECT("1:"&amp;LEN(G894&amp;"")))/(MID(G894&amp;"",ROW(INDIRECT("1:"&amp;LEN(G894&amp;""))),1)&lt;&gt;"0"),1),999)),
MID(G894&amp;"",_xlfn.AGGREGATE(15,6,ROW(INDIRECT("1:"&amp;LEN(G894&amp;"")))/(MID(G894&amp;"",ROW(INDIRECT("1:"&amp;LEN(G894&amp;""))),1)&lt;&gt;"0"),1),999)
),
IFERROR(VALUE(G894),G894))</f>
        <v>7891268111996</v>
      </c>
      <c r="N894" t="str">
        <f>TEXT(relatorio[[#This Row],[Data Emissão]],"mmm")</f>
        <v>ago</v>
      </c>
      <c r="O894">
        <f>_xlfn.XLOOKUP(relatorio[[#This Row],[Número]],relatorio_Entrada_NF!A:A,relatorio_Entrada_NF!A:A,"Pendente")</f>
        <v>396346</v>
      </c>
      <c r="P894" t="str">
        <f>_xlfn.XLOOKUP(relatorio[[#This Row],[Nome PJ Emitente]],Material!A:A,Material!B:B,"Medicamento")</f>
        <v>Medicamento</v>
      </c>
      <c r="Q894">
        <f ca="1">IF(relatorio[[#This Row],[Natureza]]="Medicamento",_xlfn.XLOOKUP(relatorio[[#This Row],[EAN]],CadastroProd!U:U,CadastroProd!A:A," "),_xlfn.XLOOKUP(relatorio[[#This Row],['[Item'] Código]],CadastroProd!X:X,CadastroProd!A:A," "))</f>
        <v>2680</v>
      </c>
      <c r="R894" t="str">
        <f>IF(O894="Pendente",_xlfn.XLOOKUP(relatorio[[#This Row],[Número]],Relatório_CTE!A:A,Relatório_CTE!B:B,"Sem CTE")," ")</f>
        <v xml:space="preserve"> </v>
      </c>
      <c r="S894" s="1" t="str">
        <f>IF(relatorio[[#This Row],[NFs Entrada - Winthor]]="Pendente",_xlfn.XLOOKUP(relatorio[[#This Row],[Número]],Relatório_CTE!A:A,Relatório_CTE!H:H,"Sem CTE")," ")</f>
        <v xml:space="preserve"> </v>
      </c>
      <c r="T89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9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95" spans="1:21" x14ac:dyDescent="0.25">
      <c r="A895" t="s">
        <v>11</v>
      </c>
      <c r="B895" t="s">
        <v>46</v>
      </c>
      <c r="C895" t="s">
        <v>253</v>
      </c>
      <c r="D895">
        <v>396346</v>
      </c>
      <c r="E895" s="1">
        <v>45890</v>
      </c>
      <c r="F895">
        <v>127842.02</v>
      </c>
      <c r="G895" s="4" t="s">
        <v>270</v>
      </c>
      <c r="H895" t="s">
        <v>271</v>
      </c>
      <c r="I895" t="s">
        <v>272</v>
      </c>
      <c r="J895" s="1">
        <v>46629</v>
      </c>
      <c r="K895">
        <v>5</v>
      </c>
      <c r="L895" t="str">
        <f>_xlfn.XLOOKUP(relatorio[[#This Row],[Nome PJ Emitente]],De_Para!A:A,De_Para!C:C)</f>
        <v>Pfizer</v>
      </c>
      <c r="M895" s="5" cm="1">
        <f t="array" aca="1" ref="M895" ca="1">IF(LEFT(G895&amp;"",1)="0",
IFERROR(
VALUE(MID(G895&amp;"",_xlfn.AGGREGATE(15,6,ROW(INDIRECT("1:"&amp;LEN(G895&amp;"")))/(MID(G895&amp;"",ROW(INDIRECT("1:"&amp;LEN(G895&amp;""))),1)&lt;&gt;"0"),1),999)),
MID(G895&amp;"",_xlfn.AGGREGATE(15,6,ROW(INDIRECT("1:"&amp;LEN(G895&amp;"")))/(MID(G895&amp;"",ROW(INDIRECT("1:"&amp;LEN(G895&amp;""))),1)&lt;&gt;"0"),1),999)
),
IFERROR(VALUE(G895),G895))</f>
        <v>7891045164962</v>
      </c>
      <c r="N895" t="str">
        <f>TEXT(relatorio[[#This Row],[Data Emissão]],"mmm")</f>
        <v>ago</v>
      </c>
      <c r="O895">
        <f>_xlfn.XLOOKUP(relatorio[[#This Row],[Número]],relatorio_Entrada_NF!A:A,relatorio_Entrada_NF!A:A,"Pendente")</f>
        <v>396346</v>
      </c>
      <c r="P895" t="str">
        <f>_xlfn.XLOOKUP(relatorio[[#This Row],[Nome PJ Emitente]],Material!A:A,Material!B:B,"Medicamento")</f>
        <v>Medicamento</v>
      </c>
      <c r="Q895">
        <f ca="1">IF(relatorio[[#This Row],[Natureza]]="Medicamento",_xlfn.XLOOKUP(relatorio[[#This Row],[EAN]],CadastroProd!U:U,CadastroProd!A:A," "),_xlfn.XLOOKUP(relatorio[[#This Row],['[Item'] Código]],CadastroProd!X:X,CadastroProd!A:A," "))</f>
        <v>3349</v>
      </c>
      <c r="R895" t="str">
        <f>IF(O895="Pendente",_xlfn.XLOOKUP(relatorio[[#This Row],[Número]],Relatório_CTE!A:A,Relatório_CTE!B:B,"Sem CTE")," ")</f>
        <v xml:space="preserve"> </v>
      </c>
      <c r="S895" s="1" t="str">
        <f>IF(relatorio[[#This Row],[NFs Entrada - Winthor]]="Pendente",_xlfn.XLOOKUP(relatorio[[#This Row],[Número]],Relatório_CTE!A:A,Relatório_CTE!H:H,"Sem CTE")," ")</f>
        <v xml:space="preserve"> </v>
      </c>
      <c r="T89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9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96" spans="1:21" x14ac:dyDescent="0.25">
      <c r="A896" t="s">
        <v>11</v>
      </c>
      <c r="B896" t="s">
        <v>46</v>
      </c>
      <c r="C896" t="s">
        <v>253</v>
      </c>
      <c r="D896">
        <v>396346</v>
      </c>
      <c r="E896" s="1">
        <v>45890</v>
      </c>
      <c r="F896">
        <v>127842.02</v>
      </c>
      <c r="G896" s="4" t="s">
        <v>878</v>
      </c>
      <c r="H896" t="s">
        <v>879</v>
      </c>
      <c r="I896" t="s">
        <v>880</v>
      </c>
      <c r="J896" s="1">
        <v>46265</v>
      </c>
      <c r="K896">
        <v>5</v>
      </c>
      <c r="L896" t="str">
        <f>_xlfn.XLOOKUP(relatorio[[#This Row],[Nome PJ Emitente]],De_Para!A:A,De_Para!C:C)</f>
        <v>Pfizer</v>
      </c>
      <c r="M896" s="5" cm="1">
        <f t="array" aca="1" ref="M896" ca="1">IF(LEFT(G896&amp;"",1)="0",
IFERROR(
VALUE(MID(G896&amp;"",_xlfn.AGGREGATE(15,6,ROW(INDIRECT("1:"&amp;LEN(G896&amp;"")))/(MID(G896&amp;"",ROW(INDIRECT("1:"&amp;LEN(G896&amp;""))),1)&lt;&gt;"0"),1),999)),
MID(G896&amp;"",_xlfn.AGGREGATE(15,6,ROW(INDIRECT("1:"&amp;LEN(G896&amp;"")))/(MID(G896&amp;"",ROW(INDIRECT("1:"&amp;LEN(G896&amp;""))),1)&lt;&gt;"0"),1),999)
),
IFERROR(VALUE(G896),G896))</f>
        <v>7891045164955</v>
      </c>
      <c r="N896" t="str">
        <f>TEXT(relatorio[[#This Row],[Data Emissão]],"mmm")</f>
        <v>ago</v>
      </c>
      <c r="O896">
        <f>_xlfn.XLOOKUP(relatorio[[#This Row],[Número]],relatorio_Entrada_NF!A:A,relatorio_Entrada_NF!A:A,"Pendente")</f>
        <v>396346</v>
      </c>
      <c r="P896" t="str">
        <f>_xlfn.XLOOKUP(relatorio[[#This Row],[Nome PJ Emitente]],Material!A:A,Material!B:B,"Medicamento")</f>
        <v>Medicamento</v>
      </c>
      <c r="Q896">
        <f ca="1">IF(relatorio[[#This Row],[Natureza]]="Medicamento",_xlfn.XLOOKUP(relatorio[[#This Row],[EAN]],CadastroProd!U:U,CadastroProd!A:A," "),_xlfn.XLOOKUP(relatorio[[#This Row],['[Item'] Código]],CadastroProd!X:X,CadastroProd!A:A," "))</f>
        <v>3348</v>
      </c>
      <c r="R896" t="str">
        <f>IF(O896="Pendente",_xlfn.XLOOKUP(relatorio[[#This Row],[Número]],Relatório_CTE!A:A,Relatório_CTE!B:B,"Sem CTE")," ")</f>
        <v xml:space="preserve"> </v>
      </c>
      <c r="S896" s="1" t="str">
        <f>IF(relatorio[[#This Row],[NFs Entrada - Winthor]]="Pendente",_xlfn.XLOOKUP(relatorio[[#This Row],[Número]],Relatório_CTE!A:A,Relatório_CTE!H:H,"Sem CTE")," ")</f>
        <v xml:space="preserve"> </v>
      </c>
      <c r="T89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9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97" spans="1:21" x14ac:dyDescent="0.25">
      <c r="A897" t="s">
        <v>11</v>
      </c>
      <c r="B897" t="s">
        <v>46</v>
      </c>
      <c r="C897" t="s">
        <v>253</v>
      </c>
      <c r="D897">
        <v>396347</v>
      </c>
      <c r="E897" s="1">
        <v>45890</v>
      </c>
      <c r="F897">
        <v>37845.24</v>
      </c>
      <c r="G897" s="4" t="s">
        <v>713</v>
      </c>
      <c r="H897" t="s">
        <v>714</v>
      </c>
      <c r="I897" t="s">
        <v>715</v>
      </c>
      <c r="J897" s="1">
        <v>46203</v>
      </c>
      <c r="K897">
        <v>15</v>
      </c>
      <c r="L897" t="str">
        <f>_xlfn.XLOOKUP(relatorio[[#This Row],[Nome PJ Emitente]],De_Para!A:A,De_Para!C:C)</f>
        <v>Pfizer</v>
      </c>
      <c r="M897" s="5" cm="1">
        <f t="array" aca="1" ref="M897" ca="1">IF(LEFT(G897&amp;"",1)="0",
IFERROR(
VALUE(MID(G897&amp;"",_xlfn.AGGREGATE(15,6,ROW(INDIRECT("1:"&amp;LEN(G897&amp;"")))/(MID(G897&amp;"",ROW(INDIRECT("1:"&amp;LEN(G897&amp;""))),1)&lt;&gt;"0"),1),999)),
MID(G897&amp;"",_xlfn.AGGREGATE(15,6,ROW(INDIRECT("1:"&amp;LEN(G897&amp;"")))/(MID(G897&amp;"",ROW(INDIRECT("1:"&amp;LEN(G897&amp;""))),1)&lt;&gt;"0"),1),999)
),
IFERROR(VALUE(G897),G897))</f>
        <v>7891045164801</v>
      </c>
      <c r="N897" t="str">
        <f>TEXT(relatorio[[#This Row],[Data Emissão]],"mmm")</f>
        <v>ago</v>
      </c>
      <c r="O897">
        <f>_xlfn.XLOOKUP(relatorio[[#This Row],[Número]],relatorio_Entrada_NF!A:A,relatorio_Entrada_NF!A:A,"Pendente")</f>
        <v>396347</v>
      </c>
      <c r="P897" t="str">
        <f>_xlfn.XLOOKUP(relatorio[[#This Row],[Nome PJ Emitente]],Material!A:A,Material!B:B,"Medicamento")</f>
        <v>Medicamento</v>
      </c>
      <c r="Q897">
        <f ca="1">IF(relatorio[[#This Row],[Natureza]]="Medicamento",_xlfn.XLOOKUP(relatorio[[#This Row],[EAN]],CadastroProd!U:U,CadastroProd!A:A," "),_xlfn.XLOOKUP(relatorio[[#This Row],['[Item'] Código]],CadastroProd!X:X,CadastroProd!A:A," "))</f>
        <v>3407</v>
      </c>
      <c r="R897" t="str">
        <f>IF(O897="Pendente",_xlfn.XLOOKUP(relatorio[[#This Row],[Número]],Relatório_CTE!A:A,Relatório_CTE!B:B,"Sem CTE")," ")</f>
        <v xml:space="preserve"> </v>
      </c>
      <c r="S897" s="1" t="str">
        <f>IF(relatorio[[#This Row],[NFs Entrada - Winthor]]="Pendente",_xlfn.XLOOKUP(relatorio[[#This Row],[Número]],Relatório_CTE!A:A,Relatório_CTE!H:H,"Sem CTE")," ")</f>
        <v xml:space="preserve"> </v>
      </c>
      <c r="T89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9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98" spans="1:21" x14ac:dyDescent="0.25">
      <c r="A898" t="s">
        <v>11</v>
      </c>
      <c r="B898" t="s">
        <v>46</v>
      </c>
      <c r="C898" t="s">
        <v>253</v>
      </c>
      <c r="D898">
        <v>396348</v>
      </c>
      <c r="E898" s="1">
        <v>45890</v>
      </c>
      <c r="F898">
        <v>57643.92</v>
      </c>
      <c r="G898" s="4" t="s">
        <v>273</v>
      </c>
      <c r="H898" t="s">
        <v>274</v>
      </c>
      <c r="I898" t="s">
        <v>275</v>
      </c>
      <c r="J898" s="1">
        <v>46507</v>
      </c>
      <c r="K898">
        <v>3</v>
      </c>
      <c r="L898" t="str">
        <f>_xlfn.XLOOKUP(relatorio[[#This Row],[Nome PJ Emitente]],De_Para!A:A,De_Para!C:C)</f>
        <v>Pfizer</v>
      </c>
      <c r="M898" s="5" cm="1">
        <f t="array" aca="1" ref="M898" ca="1">IF(LEFT(G898&amp;"",1)="0",
IFERROR(
VALUE(MID(G898&amp;"",_xlfn.AGGREGATE(15,6,ROW(INDIRECT("1:"&amp;LEN(G898&amp;"")))/(MID(G898&amp;"",ROW(INDIRECT("1:"&amp;LEN(G898&amp;""))),1)&lt;&gt;"0"),1),999)),
MID(G898&amp;"",_xlfn.AGGREGATE(15,6,ROW(INDIRECT("1:"&amp;LEN(G898&amp;"")))/(MID(G898&amp;"",ROW(INDIRECT("1:"&amp;LEN(G898&amp;""))),1)&lt;&gt;"0"),1),999)
),
IFERROR(VALUE(G898),G898))</f>
        <v>7891268104257</v>
      </c>
      <c r="N898" t="str">
        <f>TEXT(relatorio[[#This Row],[Data Emissão]],"mmm")</f>
        <v>ago</v>
      </c>
      <c r="O898">
        <f>_xlfn.XLOOKUP(relatorio[[#This Row],[Número]],relatorio_Entrada_NF!A:A,relatorio_Entrada_NF!A:A,"Pendente")</f>
        <v>396348</v>
      </c>
      <c r="P898" t="str">
        <f>_xlfn.XLOOKUP(relatorio[[#This Row],[Nome PJ Emitente]],Material!A:A,Material!B:B,"Medicamento")</f>
        <v>Medicamento</v>
      </c>
      <c r="Q898">
        <f ca="1">IF(relatorio[[#This Row],[Natureza]]="Medicamento",_xlfn.XLOOKUP(relatorio[[#This Row],[EAN]],CadastroProd!U:U,CadastroProd!A:A," "),_xlfn.XLOOKUP(relatorio[[#This Row],['[Item'] Código]],CadastroProd!X:X,CadastroProd!A:A," "))</f>
        <v>2848</v>
      </c>
      <c r="R898" t="str">
        <f>IF(O898="Pendente",_xlfn.XLOOKUP(relatorio[[#This Row],[Número]],Relatório_CTE!A:A,Relatório_CTE!B:B,"Sem CTE")," ")</f>
        <v xml:space="preserve"> </v>
      </c>
      <c r="S898" s="1" t="str">
        <f>IF(relatorio[[#This Row],[NFs Entrada - Winthor]]="Pendente",_xlfn.XLOOKUP(relatorio[[#This Row],[Número]],Relatório_CTE!A:A,Relatório_CTE!H:H,"Sem CTE")," ")</f>
        <v xml:space="preserve"> </v>
      </c>
      <c r="T89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9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899" spans="1:21" x14ac:dyDescent="0.25">
      <c r="A899" t="s">
        <v>11</v>
      </c>
      <c r="B899" t="s">
        <v>46</v>
      </c>
      <c r="C899" t="s">
        <v>253</v>
      </c>
      <c r="D899">
        <v>396349</v>
      </c>
      <c r="E899" s="1">
        <v>45890</v>
      </c>
      <c r="F899">
        <v>44113.93</v>
      </c>
      <c r="G899" s="4" t="s">
        <v>276</v>
      </c>
      <c r="H899" t="s">
        <v>277</v>
      </c>
      <c r="I899" t="s">
        <v>278</v>
      </c>
      <c r="J899" s="1">
        <v>47057</v>
      </c>
      <c r="K899">
        <v>10</v>
      </c>
      <c r="L899" t="str">
        <f>_xlfn.XLOOKUP(relatorio[[#This Row],[Nome PJ Emitente]],De_Para!A:A,De_Para!C:C)</f>
        <v>Pfizer</v>
      </c>
      <c r="M899" s="5" cm="1">
        <f t="array" aca="1" ref="M899" ca="1">IF(LEFT(G899&amp;"",1)="0",
IFERROR(
VALUE(MID(G899&amp;"",_xlfn.AGGREGATE(15,6,ROW(INDIRECT("1:"&amp;LEN(G899&amp;"")))/(MID(G899&amp;"",ROW(INDIRECT("1:"&amp;LEN(G899&amp;""))),1)&lt;&gt;"0"),1),999)),
MID(G899&amp;"",_xlfn.AGGREGATE(15,6,ROW(INDIRECT("1:"&amp;LEN(G899&amp;"")))/(MID(G899&amp;"",ROW(INDIRECT("1:"&amp;LEN(G899&amp;""))),1)&lt;&gt;"0"),1),999)
),
IFERROR(VALUE(G899),G899))</f>
        <v>7891045032278</v>
      </c>
      <c r="N899" t="str">
        <f>TEXT(relatorio[[#This Row],[Data Emissão]],"mmm")</f>
        <v>ago</v>
      </c>
      <c r="O899">
        <f>_xlfn.XLOOKUP(relatorio[[#This Row],[Número]],relatorio_Entrada_NF!A:A,relatorio_Entrada_NF!A:A,"Pendente")</f>
        <v>396349</v>
      </c>
      <c r="P899" t="str">
        <f>_xlfn.XLOOKUP(relatorio[[#This Row],[Nome PJ Emitente]],Material!A:A,Material!B:B,"Medicamento")</f>
        <v>Medicamento</v>
      </c>
      <c r="Q899">
        <f ca="1">IF(relatorio[[#This Row],[Natureza]]="Medicamento",_xlfn.XLOOKUP(relatorio[[#This Row],[EAN]],CadastroProd!U:U,CadastroProd!A:A," "),_xlfn.XLOOKUP(relatorio[[#This Row],['[Item'] Código]],CadastroProd!X:X,CadastroProd!A:A," "))</f>
        <v>3405</v>
      </c>
      <c r="R899" t="str">
        <f>IF(O899="Pendente",_xlfn.XLOOKUP(relatorio[[#This Row],[Número]],Relatório_CTE!A:A,Relatório_CTE!B:B,"Sem CTE")," ")</f>
        <v xml:space="preserve"> </v>
      </c>
      <c r="S899" s="1" t="str">
        <f>IF(relatorio[[#This Row],[NFs Entrada - Winthor]]="Pendente",_xlfn.XLOOKUP(relatorio[[#This Row],[Número]],Relatório_CTE!A:A,Relatório_CTE!H:H,"Sem CTE")," ")</f>
        <v xml:space="preserve"> </v>
      </c>
      <c r="T89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89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00" spans="1:21" x14ac:dyDescent="0.25">
      <c r="A900" t="s">
        <v>11</v>
      </c>
      <c r="B900" t="s">
        <v>46</v>
      </c>
      <c r="C900" t="s">
        <v>253</v>
      </c>
      <c r="D900">
        <v>396350</v>
      </c>
      <c r="E900" s="1">
        <v>45890</v>
      </c>
      <c r="F900">
        <v>23644.94</v>
      </c>
      <c r="G900" s="4" t="s">
        <v>279</v>
      </c>
      <c r="H900" t="s">
        <v>280</v>
      </c>
      <c r="I900" t="s">
        <v>281</v>
      </c>
      <c r="J900" s="1">
        <v>46326</v>
      </c>
      <c r="K900">
        <v>50</v>
      </c>
      <c r="L900" t="str">
        <f>_xlfn.XLOOKUP(relatorio[[#This Row],[Nome PJ Emitente]],De_Para!A:A,De_Para!C:C)</f>
        <v>Pfizer</v>
      </c>
      <c r="M900" s="5" cm="1">
        <f t="array" aca="1" ref="M900" ca="1">IF(LEFT(G900&amp;"",1)="0",
IFERROR(
VALUE(MID(G900&amp;"",_xlfn.AGGREGATE(15,6,ROW(INDIRECT("1:"&amp;LEN(G900&amp;"")))/(MID(G900&amp;"",ROW(INDIRECT("1:"&amp;LEN(G900&amp;""))),1)&lt;&gt;"0"),1),999)),
MID(G900&amp;"",_xlfn.AGGREGATE(15,6,ROW(INDIRECT("1:"&amp;LEN(G900&amp;"")))/(MID(G900&amp;"",ROW(INDIRECT("1:"&amp;LEN(G900&amp;""))),1)&lt;&gt;"0"),1),999)
),
IFERROR(VALUE(G900),G900))</f>
        <v>7891268111972</v>
      </c>
      <c r="N900" t="str">
        <f>TEXT(relatorio[[#This Row],[Data Emissão]],"mmm")</f>
        <v>ago</v>
      </c>
      <c r="O900">
        <f>_xlfn.XLOOKUP(relatorio[[#This Row],[Número]],relatorio_Entrada_NF!A:A,relatorio_Entrada_NF!A:A,"Pendente")</f>
        <v>396350</v>
      </c>
      <c r="P900" t="str">
        <f>_xlfn.XLOOKUP(relatorio[[#This Row],[Nome PJ Emitente]],Material!A:A,Material!B:B,"Medicamento")</f>
        <v>Medicamento</v>
      </c>
      <c r="Q900">
        <f ca="1">IF(relatorio[[#This Row],[Natureza]]="Medicamento",_xlfn.XLOOKUP(relatorio[[#This Row],[EAN]],CadastroProd!U:U,CadastroProd!A:A," "),_xlfn.XLOOKUP(relatorio[[#This Row],['[Item'] Código]],CadastroProd!X:X,CadastroProd!A:A," "))</f>
        <v>2673</v>
      </c>
      <c r="R900" t="str">
        <f>IF(O900="Pendente",_xlfn.XLOOKUP(relatorio[[#This Row],[Número]],Relatório_CTE!A:A,Relatório_CTE!B:B,"Sem CTE")," ")</f>
        <v xml:space="preserve"> </v>
      </c>
      <c r="S900" s="1" t="str">
        <f>IF(relatorio[[#This Row],[NFs Entrada - Winthor]]="Pendente",_xlfn.XLOOKUP(relatorio[[#This Row],[Número]],Relatório_CTE!A:A,Relatório_CTE!H:H,"Sem CTE")," ")</f>
        <v xml:space="preserve"> </v>
      </c>
      <c r="T90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0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01" spans="1:21" x14ac:dyDescent="0.25">
      <c r="A901" t="s">
        <v>11</v>
      </c>
      <c r="B901" t="s">
        <v>46</v>
      </c>
      <c r="C901" t="s">
        <v>253</v>
      </c>
      <c r="D901">
        <v>396351</v>
      </c>
      <c r="E901" s="1">
        <v>45890</v>
      </c>
      <c r="F901">
        <v>42690.239999999998</v>
      </c>
      <c r="G901" s="4" t="s">
        <v>972</v>
      </c>
      <c r="H901" t="s">
        <v>973</v>
      </c>
      <c r="I901" t="s">
        <v>974</v>
      </c>
      <c r="J901" s="1">
        <v>46477</v>
      </c>
      <c r="K901">
        <v>2</v>
      </c>
      <c r="L901" t="str">
        <f>_xlfn.XLOOKUP(relatorio[[#This Row],[Nome PJ Emitente]],De_Para!A:A,De_Para!C:C)</f>
        <v>Pfizer</v>
      </c>
      <c r="M901" s="5" cm="1">
        <f t="array" aca="1" ref="M901" ca="1">IF(LEFT(G901&amp;"",1)="0",
IFERROR(
VALUE(MID(G901&amp;"",_xlfn.AGGREGATE(15,6,ROW(INDIRECT("1:"&amp;LEN(G901&amp;"")))/(MID(G901&amp;"",ROW(INDIRECT("1:"&amp;LEN(G901&amp;""))),1)&lt;&gt;"0"),1),999)),
MID(G901&amp;"",_xlfn.AGGREGATE(15,6,ROW(INDIRECT("1:"&amp;LEN(G901&amp;"")))/(MID(G901&amp;"",ROW(INDIRECT("1:"&amp;LEN(G901&amp;""))),1)&lt;&gt;"0"),1),999)
),
IFERROR(VALUE(G901),G901))</f>
        <v>7891045164030</v>
      </c>
      <c r="N901" t="str">
        <f>TEXT(relatorio[[#This Row],[Data Emissão]],"mmm")</f>
        <v>ago</v>
      </c>
      <c r="O901">
        <f>_xlfn.XLOOKUP(relatorio[[#This Row],[Número]],relatorio_Entrada_NF!A:A,relatorio_Entrada_NF!A:A,"Pendente")</f>
        <v>396351</v>
      </c>
      <c r="P901" t="str">
        <f>_xlfn.XLOOKUP(relatorio[[#This Row],[Nome PJ Emitente]],Material!A:A,Material!B:B,"Medicamento")</f>
        <v>Medicamento</v>
      </c>
      <c r="Q901">
        <f ca="1">IF(relatorio[[#This Row],[Natureza]]="Medicamento",_xlfn.XLOOKUP(relatorio[[#This Row],[EAN]],CadastroProd!U:U,CadastroProd!A:A," "),_xlfn.XLOOKUP(relatorio[[#This Row],['[Item'] Código]],CadastroProd!X:X,CadastroProd!A:A," "))</f>
        <v>3193</v>
      </c>
      <c r="R901" t="str">
        <f>IF(O901="Pendente",_xlfn.XLOOKUP(relatorio[[#This Row],[Número]],Relatório_CTE!A:A,Relatório_CTE!B:B,"Sem CTE")," ")</f>
        <v xml:space="preserve"> </v>
      </c>
      <c r="S901" s="1" t="str">
        <f>IF(relatorio[[#This Row],[NFs Entrada - Winthor]]="Pendente",_xlfn.XLOOKUP(relatorio[[#This Row],[Número]],Relatório_CTE!A:A,Relatório_CTE!H:H,"Sem CTE")," ")</f>
        <v xml:space="preserve"> </v>
      </c>
      <c r="T90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0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02" spans="1:21" x14ac:dyDescent="0.25">
      <c r="A902" t="s">
        <v>11</v>
      </c>
      <c r="B902" t="s">
        <v>46</v>
      </c>
      <c r="C902" t="s">
        <v>253</v>
      </c>
      <c r="D902">
        <v>396353</v>
      </c>
      <c r="E902" s="1">
        <v>45890</v>
      </c>
      <c r="F902">
        <v>8526.84</v>
      </c>
      <c r="G902" s="4" t="s">
        <v>254</v>
      </c>
      <c r="H902" t="s">
        <v>255</v>
      </c>
      <c r="I902" t="s">
        <v>256</v>
      </c>
      <c r="J902" s="1">
        <v>46721</v>
      </c>
      <c r="K902">
        <v>30</v>
      </c>
      <c r="L902" t="str">
        <f>_xlfn.XLOOKUP(relatorio[[#This Row],[Nome PJ Emitente]],De_Para!A:A,De_Para!C:C)</f>
        <v>Pfizer</v>
      </c>
      <c r="M902" s="5" cm="1">
        <f t="array" aca="1" ref="M902" ca="1">IF(LEFT(G902&amp;"",1)="0",
IFERROR(
VALUE(MID(G902&amp;"",_xlfn.AGGREGATE(15,6,ROW(INDIRECT("1:"&amp;LEN(G902&amp;"")))/(MID(G902&amp;"",ROW(INDIRECT("1:"&amp;LEN(G902&amp;""))),1)&lt;&gt;"0"),1),999)),
MID(G902&amp;"",_xlfn.AGGREGATE(15,6,ROW(INDIRECT("1:"&amp;LEN(G902&amp;"")))/(MID(G902&amp;"",ROW(INDIRECT("1:"&amp;LEN(G902&amp;""))),1)&lt;&gt;"0"),1),999)
),
IFERROR(VALUE(G902),G902))</f>
        <v>7891045020510</v>
      </c>
      <c r="N902" t="str">
        <f>TEXT(relatorio[[#This Row],[Data Emissão]],"mmm")</f>
        <v>ago</v>
      </c>
      <c r="O902">
        <f>_xlfn.XLOOKUP(relatorio[[#This Row],[Número]],relatorio_Entrada_NF!A:A,relatorio_Entrada_NF!A:A,"Pendente")</f>
        <v>396353</v>
      </c>
      <c r="P902" t="str">
        <f>_xlfn.XLOOKUP(relatorio[[#This Row],[Nome PJ Emitente]],Material!A:A,Material!B:B,"Medicamento")</f>
        <v>Medicamento</v>
      </c>
      <c r="Q902">
        <f ca="1">IF(relatorio[[#This Row],[Natureza]]="Medicamento",_xlfn.XLOOKUP(relatorio[[#This Row],[EAN]],CadastroProd!U:U,CadastroProd!A:A," "),_xlfn.XLOOKUP(relatorio[[#This Row],['[Item'] Código]],CadastroProd!X:X,CadastroProd!A:A," "))</f>
        <v>2702</v>
      </c>
      <c r="R902" t="str">
        <f>IF(O902="Pendente",_xlfn.XLOOKUP(relatorio[[#This Row],[Número]],Relatório_CTE!A:A,Relatório_CTE!B:B,"Sem CTE")," ")</f>
        <v xml:space="preserve"> </v>
      </c>
      <c r="S902" s="1" t="str">
        <f>IF(relatorio[[#This Row],[NFs Entrada - Winthor]]="Pendente",_xlfn.XLOOKUP(relatorio[[#This Row],[Número]],Relatório_CTE!A:A,Relatório_CTE!H:H,"Sem CTE")," ")</f>
        <v xml:space="preserve"> </v>
      </c>
      <c r="T90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0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03" spans="1:21" x14ac:dyDescent="0.25">
      <c r="A903" t="s">
        <v>11</v>
      </c>
      <c r="B903" t="s">
        <v>46</v>
      </c>
      <c r="C903" t="s">
        <v>755</v>
      </c>
      <c r="D903">
        <v>266239</v>
      </c>
      <c r="E903" s="1">
        <v>45890</v>
      </c>
      <c r="F903">
        <v>119210</v>
      </c>
      <c r="G903" s="4" t="s">
        <v>756</v>
      </c>
      <c r="H903" t="s">
        <v>757</v>
      </c>
      <c r="I903" t="s">
        <v>758</v>
      </c>
      <c r="J903" s="1">
        <v>46477</v>
      </c>
      <c r="K903">
        <v>300</v>
      </c>
      <c r="L903" t="str">
        <f>_xlfn.XLOOKUP(relatorio[[#This Row],[Nome PJ Emitente]],De_Para!A:A,De_Para!C:C)</f>
        <v>Sandoz</v>
      </c>
      <c r="M903" s="5" cm="1">
        <f t="array" aca="1" ref="M903" ca="1">IF(LEFT(G903&amp;"",1)="0",
IFERROR(
VALUE(MID(G903&amp;"",_xlfn.AGGREGATE(15,6,ROW(INDIRECT("1:"&amp;LEN(G903&amp;"")))/(MID(G903&amp;"",ROW(INDIRECT("1:"&amp;LEN(G903&amp;""))),1)&lt;&gt;"0"),1),999)),
MID(G903&amp;"",_xlfn.AGGREGATE(15,6,ROW(INDIRECT("1:"&amp;LEN(G903&amp;"")))/(MID(G903&amp;"",ROW(INDIRECT("1:"&amp;LEN(G903&amp;""))),1)&lt;&gt;"0"),1),999)
),
IFERROR(VALUE(G903),G903))</f>
        <v>7897595635594</v>
      </c>
      <c r="N903" t="str">
        <f>TEXT(relatorio[[#This Row],[Data Emissão]],"mmm")</f>
        <v>ago</v>
      </c>
      <c r="O903">
        <f>_xlfn.XLOOKUP(relatorio[[#This Row],[Número]],relatorio_Entrada_NF!A:A,relatorio_Entrada_NF!A:A,"Pendente")</f>
        <v>266239</v>
      </c>
      <c r="P903" t="str">
        <f>_xlfn.XLOOKUP(relatorio[[#This Row],[Nome PJ Emitente]],Material!A:A,Material!B:B,"Medicamento")</f>
        <v>Medicamento</v>
      </c>
      <c r="Q903">
        <f ca="1">IF(relatorio[[#This Row],[Natureza]]="Medicamento",_xlfn.XLOOKUP(relatorio[[#This Row],[EAN]],CadastroProd!U:U,CadastroProd!A:A," "),_xlfn.XLOOKUP(relatorio[[#This Row],['[Item'] Código]],CadastroProd!X:X,CadastroProd!A:A," "))</f>
        <v>966</v>
      </c>
      <c r="R903" t="str">
        <f>IF(O903="Pendente",_xlfn.XLOOKUP(relatorio[[#This Row],[Número]],Relatório_CTE!A:A,Relatório_CTE!B:B,"Sem CTE")," ")</f>
        <v xml:space="preserve"> </v>
      </c>
      <c r="S903" s="1" t="str">
        <f>IF(relatorio[[#This Row],[NFs Entrada - Winthor]]="Pendente",_xlfn.XLOOKUP(relatorio[[#This Row],[Número]],Relatório_CTE!A:A,Relatório_CTE!H:H,"Sem CTE")," ")</f>
        <v xml:space="preserve"> </v>
      </c>
      <c r="T90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0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04" spans="1:21" x14ac:dyDescent="0.25">
      <c r="A904" t="s">
        <v>11</v>
      </c>
      <c r="B904" t="s">
        <v>46</v>
      </c>
      <c r="C904" t="s">
        <v>755</v>
      </c>
      <c r="D904">
        <v>266239</v>
      </c>
      <c r="E904" s="1">
        <v>45890</v>
      </c>
      <c r="F904">
        <v>119210</v>
      </c>
      <c r="G904" s="4" t="s">
        <v>958</v>
      </c>
      <c r="H904" t="s">
        <v>959</v>
      </c>
      <c r="I904" t="s">
        <v>960</v>
      </c>
      <c r="J904" s="1">
        <v>46660</v>
      </c>
      <c r="K904">
        <v>100</v>
      </c>
      <c r="L904" t="str">
        <f>_xlfn.XLOOKUP(relatorio[[#This Row],[Nome PJ Emitente]],De_Para!A:A,De_Para!C:C)</f>
        <v>Sandoz</v>
      </c>
      <c r="M904" s="5" cm="1">
        <f t="array" aca="1" ref="M904" ca="1">IF(LEFT(G904&amp;"",1)="0",
IFERROR(
VALUE(MID(G904&amp;"",_xlfn.AGGREGATE(15,6,ROW(INDIRECT("1:"&amp;LEN(G904&amp;"")))/(MID(G904&amp;"",ROW(INDIRECT("1:"&amp;LEN(G904&amp;""))),1)&lt;&gt;"0"),1),999)),
MID(G904&amp;"",_xlfn.AGGREGATE(15,6,ROW(INDIRECT("1:"&amp;LEN(G904&amp;"")))/(MID(G904&amp;"",ROW(INDIRECT("1:"&amp;LEN(G904&amp;""))),1)&lt;&gt;"0"),1),999)
),
IFERROR(VALUE(G904),G904))</f>
        <v>7897595635587</v>
      </c>
      <c r="N904" t="str">
        <f>TEXT(relatorio[[#This Row],[Data Emissão]],"mmm")</f>
        <v>ago</v>
      </c>
      <c r="O904">
        <f>_xlfn.XLOOKUP(relatorio[[#This Row],[Número]],relatorio_Entrada_NF!A:A,relatorio_Entrada_NF!A:A,"Pendente")</f>
        <v>266239</v>
      </c>
      <c r="P904" t="str">
        <f>_xlfn.XLOOKUP(relatorio[[#This Row],[Nome PJ Emitente]],Material!A:A,Material!B:B,"Medicamento")</f>
        <v>Medicamento</v>
      </c>
      <c r="Q904">
        <f ca="1">IF(relatorio[[#This Row],[Natureza]]="Medicamento",_xlfn.XLOOKUP(relatorio[[#This Row],[EAN]],CadastroProd!U:U,CadastroProd!A:A," "),_xlfn.XLOOKUP(relatorio[[#This Row],['[Item'] Código]],CadastroProd!X:X,CadastroProd!A:A," "))</f>
        <v>965</v>
      </c>
      <c r="R904" t="str">
        <f>IF(O904="Pendente",_xlfn.XLOOKUP(relatorio[[#This Row],[Número]],Relatório_CTE!A:A,Relatório_CTE!B:B,"Sem CTE")," ")</f>
        <v xml:space="preserve"> </v>
      </c>
      <c r="S904" s="1" t="str">
        <f>IF(relatorio[[#This Row],[NFs Entrada - Winthor]]="Pendente",_xlfn.XLOOKUP(relatorio[[#This Row],[Número]],Relatório_CTE!A:A,Relatório_CTE!H:H,"Sem CTE")," ")</f>
        <v xml:space="preserve"> </v>
      </c>
      <c r="T90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0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05" spans="1:21" x14ac:dyDescent="0.25">
      <c r="A905" t="s">
        <v>17</v>
      </c>
      <c r="B905" t="s">
        <v>97</v>
      </c>
      <c r="C905" t="s">
        <v>36</v>
      </c>
      <c r="D905">
        <v>497639</v>
      </c>
      <c r="E905" s="1">
        <v>45890</v>
      </c>
      <c r="F905">
        <v>895.86</v>
      </c>
      <c r="G905" s="4" t="s">
        <v>106</v>
      </c>
      <c r="H905" t="s">
        <v>107</v>
      </c>
      <c r="I905" t="s">
        <v>108</v>
      </c>
      <c r="J905" s="1">
        <v>46387</v>
      </c>
      <c r="K905">
        <v>40</v>
      </c>
      <c r="L905" t="str">
        <f>_xlfn.XLOOKUP(relatorio[[#This Row],[Nome PJ Emitente]],De_Para!A:A,De_Para!C:C)</f>
        <v>Novartis</v>
      </c>
      <c r="M905" s="5" cm="1">
        <f t="array" aca="1" ref="M905" ca="1">IF(LEFT(G905&amp;"",1)="0",
IFERROR(
VALUE(MID(G905&amp;"",_xlfn.AGGREGATE(15,6,ROW(INDIRECT("1:"&amp;LEN(G905&amp;"")))/(MID(G905&amp;"",ROW(INDIRECT("1:"&amp;LEN(G905&amp;""))),1)&lt;&gt;"0"),1),999)),
MID(G905&amp;"",_xlfn.AGGREGATE(15,6,ROW(INDIRECT("1:"&amp;LEN(G905&amp;"")))/(MID(G905&amp;"",ROW(INDIRECT("1:"&amp;LEN(G905&amp;""))),1)&lt;&gt;"0"),1),999)
),
IFERROR(VALUE(G905),G905))</f>
        <v>7896548198292</v>
      </c>
      <c r="N905" t="str">
        <f>TEXT(relatorio[[#This Row],[Data Emissão]],"mmm")</f>
        <v>ago</v>
      </c>
      <c r="O905">
        <f>_xlfn.XLOOKUP(relatorio[[#This Row],[Número]],relatorio_Entrada_NF!A:A,relatorio_Entrada_NF!A:A,"Pendente")</f>
        <v>497639</v>
      </c>
      <c r="P905" t="str">
        <f>_xlfn.XLOOKUP(relatorio[[#This Row],[Nome PJ Emitente]],Material!A:A,Material!B:B,"Medicamento")</f>
        <v>Medicamento</v>
      </c>
      <c r="Q905">
        <f ca="1">IF(relatorio[[#This Row],[Natureza]]="Medicamento",_xlfn.XLOOKUP(relatorio[[#This Row],[EAN]],CadastroProd!U:U,CadastroProd!A:A," "),_xlfn.XLOOKUP(relatorio[[#This Row],['[Item'] Código]],CadastroProd!X:X,CadastroProd!A:A," "))</f>
        <v>1292</v>
      </c>
      <c r="R905" t="str">
        <f>IF(O905="Pendente",_xlfn.XLOOKUP(relatorio[[#This Row],[Número]],Relatório_CTE!A:A,Relatório_CTE!B:B,"Sem CTE")," ")</f>
        <v xml:space="preserve"> </v>
      </c>
      <c r="S905" s="1" t="str">
        <f>IF(relatorio[[#This Row],[NFs Entrada - Winthor]]="Pendente",_xlfn.XLOOKUP(relatorio[[#This Row],[Número]],Relatório_CTE!A:A,Relatório_CTE!H:H,"Sem CTE")," ")</f>
        <v xml:space="preserve"> </v>
      </c>
      <c r="T90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0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06" spans="1:21" x14ac:dyDescent="0.25">
      <c r="A906" t="s">
        <v>17</v>
      </c>
      <c r="B906" t="s">
        <v>18</v>
      </c>
      <c r="C906" t="s">
        <v>32</v>
      </c>
      <c r="D906">
        <v>55536</v>
      </c>
      <c r="E906" s="1">
        <v>45889</v>
      </c>
      <c r="F906">
        <v>31350.44</v>
      </c>
      <c r="G906" s="4" t="s">
        <v>33</v>
      </c>
      <c r="H906" t="s">
        <v>34</v>
      </c>
      <c r="I906" t="s">
        <v>35</v>
      </c>
      <c r="J906" s="1">
        <v>46752</v>
      </c>
      <c r="K906">
        <v>3</v>
      </c>
      <c r="L906" t="str">
        <f>_xlfn.XLOOKUP(relatorio[[#This Row],[Nome PJ Emitente]],De_Para!A:A,De_Para!C:C)</f>
        <v>Astellas</v>
      </c>
      <c r="M906" s="5" cm="1">
        <f t="array" aca="1" ref="M906" ca="1">IF(LEFT(G906&amp;"",1)="0",
IFERROR(
VALUE(MID(G906&amp;"",_xlfn.AGGREGATE(15,6,ROW(INDIRECT("1:"&amp;LEN(G906&amp;"")))/(MID(G906&amp;"",ROW(INDIRECT("1:"&amp;LEN(G906&amp;""))),1)&lt;&gt;"0"),1),999)),
MID(G906&amp;"",_xlfn.AGGREGATE(15,6,ROW(INDIRECT("1:"&amp;LEN(G906&amp;"")))/(MID(G906&amp;"",ROW(INDIRECT("1:"&amp;LEN(G906&amp;""))),1)&lt;&gt;"0"),1),999)
),
IFERROR(VALUE(G906),G906))</f>
        <v>7899337001070</v>
      </c>
      <c r="N906" t="str">
        <f>TEXT(relatorio[[#This Row],[Data Emissão]],"mmm")</f>
        <v>ago</v>
      </c>
      <c r="O906">
        <f>_xlfn.XLOOKUP(relatorio[[#This Row],[Número]],relatorio_Entrada_NF!A:A,relatorio_Entrada_NF!A:A,"Pendente")</f>
        <v>55536</v>
      </c>
      <c r="P906" t="str">
        <f>_xlfn.XLOOKUP(relatorio[[#This Row],[Nome PJ Emitente]],Material!A:A,Material!B:B,"Medicamento")</f>
        <v>Medicamento</v>
      </c>
      <c r="Q906">
        <f ca="1">IF(relatorio[[#This Row],[Natureza]]="Medicamento",_xlfn.XLOOKUP(relatorio[[#This Row],[EAN]],CadastroProd!U:U,CadastroProd!A:A," "),_xlfn.XLOOKUP(relatorio[[#This Row],['[Item'] Código]],CadastroProd!X:X,CadastroProd!A:A," "))</f>
        <v>3092</v>
      </c>
      <c r="R906" t="str">
        <f>IF(O906="Pendente",_xlfn.XLOOKUP(relatorio[[#This Row],[Número]],Relatório_CTE!A:A,Relatório_CTE!B:B,"Sem CTE")," ")</f>
        <v xml:space="preserve"> </v>
      </c>
      <c r="S906" s="1" t="str">
        <f>IF(relatorio[[#This Row],[NFs Entrada - Winthor]]="Pendente",_xlfn.XLOOKUP(relatorio[[#This Row],[Número]],Relatório_CTE!A:A,Relatório_CTE!H:H,"Sem CTE")," ")</f>
        <v xml:space="preserve"> </v>
      </c>
      <c r="T90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0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07" spans="1:21" x14ac:dyDescent="0.25">
      <c r="A907" t="s">
        <v>17</v>
      </c>
      <c r="B907" t="s">
        <v>18</v>
      </c>
      <c r="C907" t="s">
        <v>214</v>
      </c>
      <c r="D907">
        <v>445191</v>
      </c>
      <c r="E907" s="1">
        <v>45889</v>
      </c>
      <c r="F907">
        <v>32838.26</v>
      </c>
      <c r="G907" s="4" t="s">
        <v>461</v>
      </c>
      <c r="H907" t="s">
        <v>462</v>
      </c>
      <c r="I907" t="s">
        <v>463</v>
      </c>
      <c r="J907" s="1">
        <v>46538</v>
      </c>
      <c r="K907">
        <v>2</v>
      </c>
      <c r="L907" t="str">
        <f>_xlfn.XLOOKUP(relatorio[[#This Row],[Nome PJ Emitente]],De_Para!A:A,De_Para!C:C)</f>
        <v>Eli Lilly</v>
      </c>
      <c r="M907" s="5" cm="1">
        <f t="array" aca="1" ref="M907" ca="1">IF(LEFT(G907&amp;"",1)="0",
IFERROR(
VALUE(MID(G907&amp;"",_xlfn.AGGREGATE(15,6,ROW(INDIRECT("1:"&amp;LEN(G907&amp;"")))/(MID(G907&amp;"",ROW(INDIRECT("1:"&amp;LEN(G907&amp;""))),1)&lt;&gt;"0"),1),999)),
MID(G907&amp;"",_xlfn.AGGREGATE(15,6,ROW(INDIRECT("1:"&amp;LEN(G907&amp;"")))/(MID(G907&amp;"",ROW(INDIRECT("1:"&amp;LEN(G907&amp;""))),1)&lt;&gt;"0"),1),999)
),
IFERROR(VALUE(G907),G907))</f>
        <v>7896382708497</v>
      </c>
      <c r="N907" t="str">
        <f>TEXT(relatorio[[#This Row],[Data Emissão]],"mmm")</f>
        <v>ago</v>
      </c>
      <c r="O907">
        <f>_xlfn.XLOOKUP(relatorio[[#This Row],[Número]],relatorio_Entrada_NF!A:A,relatorio_Entrada_NF!A:A,"Pendente")</f>
        <v>445191</v>
      </c>
      <c r="P907" t="str">
        <f>_xlfn.XLOOKUP(relatorio[[#This Row],[Nome PJ Emitente]],Material!A:A,Material!B:B,"Medicamento")</f>
        <v>Medicamento</v>
      </c>
      <c r="Q907">
        <f ca="1">IF(relatorio[[#This Row],[Natureza]]="Medicamento",_xlfn.XLOOKUP(relatorio[[#This Row],[EAN]],CadastroProd!U:U,CadastroProd!A:A," "),_xlfn.XLOOKUP(relatorio[[#This Row],['[Item'] Código]],CadastroProd!X:X,CadastroProd!A:A," "))</f>
        <v>2890</v>
      </c>
      <c r="R907" t="str">
        <f>IF(O907="Pendente",_xlfn.XLOOKUP(relatorio[[#This Row],[Número]],Relatório_CTE!A:A,Relatório_CTE!B:B,"Sem CTE")," ")</f>
        <v xml:space="preserve"> </v>
      </c>
      <c r="S907" s="1" t="str">
        <f>IF(relatorio[[#This Row],[NFs Entrada - Winthor]]="Pendente",_xlfn.XLOOKUP(relatorio[[#This Row],[Número]],Relatório_CTE!A:A,Relatório_CTE!H:H,"Sem CTE")," ")</f>
        <v xml:space="preserve"> </v>
      </c>
      <c r="T90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0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08" spans="1:21" x14ac:dyDescent="0.25">
      <c r="A908" t="s">
        <v>17</v>
      </c>
      <c r="B908" t="s">
        <v>18</v>
      </c>
      <c r="C908" t="s">
        <v>47</v>
      </c>
      <c r="D908">
        <v>342303</v>
      </c>
      <c r="E908" s="1">
        <v>45889</v>
      </c>
      <c r="F908">
        <v>11309.2</v>
      </c>
      <c r="G908" s="4" t="s">
        <v>840</v>
      </c>
      <c r="H908" t="s">
        <v>841</v>
      </c>
      <c r="I908" t="s">
        <v>842</v>
      </c>
      <c r="J908" s="1">
        <v>46464</v>
      </c>
      <c r="K908">
        <v>140</v>
      </c>
      <c r="L908" t="str">
        <f>_xlfn.XLOOKUP(relatorio[[#This Row],[Nome PJ Emitente]],De_Para!A:A,De_Para!C:C)</f>
        <v>Libbs</v>
      </c>
      <c r="M908" s="5" cm="1">
        <f t="array" aca="1" ref="M908" ca="1">IF(LEFT(G908&amp;"",1)="0",
IFERROR(
VALUE(MID(G908&amp;"",_xlfn.AGGREGATE(15,6,ROW(INDIRECT("1:"&amp;LEN(G908&amp;"")))/(MID(G908&amp;"",ROW(INDIRECT("1:"&amp;LEN(G908&amp;""))),1)&lt;&gt;"0"),1),999)),
MID(G908&amp;"",_xlfn.AGGREGATE(15,6,ROW(INDIRECT("1:"&amp;LEN(G908&amp;"")))/(MID(G908&amp;"",ROW(INDIRECT("1:"&amp;LEN(G908&amp;""))),1)&lt;&gt;"0"),1),999)
),
IFERROR(VALUE(G908),G908))</f>
        <v>7896094207080</v>
      </c>
      <c r="N908" t="str">
        <f>TEXT(relatorio[[#This Row],[Data Emissão]],"mmm")</f>
        <v>ago</v>
      </c>
      <c r="O908">
        <f>_xlfn.XLOOKUP(relatorio[[#This Row],[Número]],relatorio_Entrada_NF!A:A,relatorio_Entrada_NF!A:A,"Pendente")</f>
        <v>342303</v>
      </c>
      <c r="P908" t="str">
        <f>_xlfn.XLOOKUP(relatorio[[#This Row],[Nome PJ Emitente]],Material!A:A,Material!B:B,"Medicamento")</f>
        <v>Medicamento</v>
      </c>
      <c r="Q908">
        <f ca="1">IF(relatorio[[#This Row],[Natureza]]="Medicamento",_xlfn.XLOOKUP(relatorio[[#This Row],[EAN]],CadastroProd!U:U,CadastroProd!A:A," "),_xlfn.XLOOKUP(relatorio[[#This Row],['[Item'] Código]],CadastroProd!X:X,CadastroProd!A:A," "))</f>
        <v>2581</v>
      </c>
      <c r="R908" t="str">
        <f>IF(O908="Pendente",_xlfn.XLOOKUP(relatorio[[#This Row],[Número]],Relatório_CTE!A:A,Relatório_CTE!B:B,"Sem CTE")," ")</f>
        <v xml:space="preserve"> </v>
      </c>
      <c r="S908" s="1" t="str">
        <f>IF(relatorio[[#This Row],[NFs Entrada - Winthor]]="Pendente",_xlfn.XLOOKUP(relatorio[[#This Row],[Número]],Relatório_CTE!A:A,Relatório_CTE!H:H,"Sem CTE")," ")</f>
        <v xml:space="preserve"> </v>
      </c>
      <c r="T90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0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09" spans="1:21" x14ac:dyDescent="0.25">
      <c r="A909" t="s">
        <v>17</v>
      </c>
      <c r="B909" t="s">
        <v>12</v>
      </c>
      <c r="C909" t="s">
        <v>131</v>
      </c>
      <c r="D909">
        <v>13004</v>
      </c>
      <c r="E909" s="1">
        <v>45889</v>
      </c>
      <c r="F909">
        <v>1597.63</v>
      </c>
      <c r="G909" s="4" t="s">
        <v>132</v>
      </c>
      <c r="H909" t="s">
        <v>133</v>
      </c>
      <c r="I909" t="s">
        <v>134</v>
      </c>
      <c r="J909" s="1">
        <v>46446</v>
      </c>
      <c r="K909">
        <v>24</v>
      </c>
      <c r="L909" t="str">
        <f>_xlfn.XLOOKUP(relatorio[[#This Row],[Nome PJ Emitente]],De_Para!A:A,De_Para!C:C)</f>
        <v>Sanofi</v>
      </c>
      <c r="M909" s="5" cm="1">
        <f t="array" aca="1" ref="M909" ca="1">IF(LEFT(G909&amp;"",1)="0",
IFERROR(
VALUE(MID(G909&amp;"",_xlfn.AGGREGATE(15,6,ROW(INDIRECT("1:"&amp;LEN(G909&amp;"")))/(MID(G909&amp;"",ROW(INDIRECT("1:"&amp;LEN(G909&amp;""))),1)&lt;&gt;"0"),1),999)),
MID(G909&amp;"",_xlfn.AGGREGATE(15,6,ROW(INDIRECT("1:"&amp;LEN(G909&amp;"")))/(MID(G909&amp;"",ROW(INDIRECT("1:"&amp;LEN(G909&amp;""))),1)&lt;&gt;"0"),1),999)
),
IFERROR(VALUE(G909),G909))</f>
        <v>7891058003203</v>
      </c>
      <c r="N909" t="str">
        <f>TEXT(relatorio[[#This Row],[Data Emissão]],"mmm")</f>
        <v>ago</v>
      </c>
      <c r="O909">
        <f>_xlfn.XLOOKUP(relatorio[[#This Row],[Número]],relatorio_Entrada_NF!A:A,relatorio_Entrada_NF!A:A,"Pendente")</f>
        <v>13004</v>
      </c>
      <c r="P909" t="str">
        <f>_xlfn.XLOOKUP(relatorio[[#This Row],[Nome PJ Emitente]],Material!A:A,Material!B:B,"Medicamento")</f>
        <v>Medicamento</v>
      </c>
      <c r="Q909">
        <f ca="1">IF(relatorio[[#This Row],[Natureza]]="Medicamento",_xlfn.XLOOKUP(relatorio[[#This Row],[EAN]],CadastroProd!U:U,CadastroProd!A:A," "),_xlfn.XLOOKUP(relatorio[[#This Row],['[Item'] Código]],CadastroProd!X:X,CadastroProd!A:A," "))</f>
        <v>1492</v>
      </c>
      <c r="R909" t="str">
        <f>IF(O909="Pendente",_xlfn.XLOOKUP(relatorio[[#This Row],[Número]],Relatório_CTE!A:A,Relatório_CTE!B:B,"Sem CTE")," ")</f>
        <v xml:space="preserve"> </v>
      </c>
      <c r="S909" s="1" t="str">
        <f>IF(relatorio[[#This Row],[NFs Entrada - Winthor]]="Pendente",_xlfn.XLOOKUP(relatorio[[#This Row],[Número]],Relatório_CTE!A:A,Relatório_CTE!H:H,"Sem CTE")," ")</f>
        <v xml:space="preserve"> </v>
      </c>
      <c r="T90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0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10" spans="1:21" x14ac:dyDescent="0.25">
      <c r="A910" t="s">
        <v>11</v>
      </c>
      <c r="B910" t="s">
        <v>12</v>
      </c>
      <c r="C910" t="s">
        <v>131</v>
      </c>
      <c r="D910">
        <v>13081</v>
      </c>
      <c r="E910" s="1">
        <v>45889</v>
      </c>
      <c r="F910">
        <v>799312.54</v>
      </c>
      <c r="G910" s="4" t="s">
        <v>294</v>
      </c>
      <c r="H910" t="s">
        <v>295</v>
      </c>
      <c r="I910" t="s">
        <v>296</v>
      </c>
      <c r="J910" s="1">
        <v>46234</v>
      </c>
      <c r="K910">
        <v>100</v>
      </c>
      <c r="L910" t="str">
        <f>_xlfn.XLOOKUP(relatorio[[#This Row],[Nome PJ Emitente]],De_Para!A:A,De_Para!C:C)</f>
        <v>Sanofi</v>
      </c>
      <c r="M910" s="5" cm="1">
        <f t="array" aca="1" ref="M910" ca="1">IF(LEFT(G910&amp;"",1)="0",
IFERROR(
VALUE(MID(G910&amp;"",_xlfn.AGGREGATE(15,6,ROW(INDIRECT("1:"&amp;LEN(G910&amp;"")))/(MID(G910&amp;"",ROW(INDIRECT("1:"&amp;LEN(G910&amp;""))),1)&lt;&gt;"0"),1),999)),
MID(G910&amp;"",_xlfn.AGGREGATE(15,6,ROW(INDIRECT("1:"&amp;LEN(G910&amp;"")))/(MID(G910&amp;"",ROW(INDIRECT("1:"&amp;LEN(G910&amp;""))),1)&lt;&gt;"0"),1),999)
),
IFERROR(VALUE(G910),G910))</f>
        <v>7891058005818</v>
      </c>
      <c r="N910" t="str">
        <f>TEXT(relatorio[[#This Row],[Data Emissão]],"mmm")</f>
        <v>ago</v>
      </c>
      <c r="O910">
        <f>_xlfn.XLOOKUP(relatorio[[#This Row],[Número]],relatorio_Entrada_NF!A:A,relatorio_Entrada_NF!A:A,"Pendente")</f>
        <v>13081</v>
      </c>
      <c r="P910" t="str">
        <f>_xlfn.XLOOKUP(relatorio[[#This Row],[Nome PJ Emitente]],Material!A:A,Material!B:B,"Medicamento")</f>
        <v>Medicamento</v>
      </c>
      <c r="Q910">
        <f ca="1">IF(relatorio[[#This Row],[Natureza]]="Medicamento",_xlfn.XLOOKUP(relatorio[[#This Row],[EAN]],CadastroProd!U:U,CadastroProd!A:A," "),_xlfn.XLOOKUP(relatorio[[#This Row],['[Item'] Código]],CadastroProd!X:X,CadastroProd!A:A," "))</f>
        <v>3679</v>
      </c>
      <c r="R910" t="str">
        <f>IF(O910="Pendente",_xlfn.XLOOKUP(relatorio[[#This Row],[Número]],Relatório_CTE!A:A,Relatório_CTE!B:B,"Sem CTE")," ")</f>
        <v xml:space="preserve"> </v>
      </c>
      <c r="S910" s="1" t="str">
        <f>IF(relatorio[[#This Row],[NFs Entrada - Winthor]]="Pendente",_xlfn.XLOOKUP(relatorio[[#This Row],[Número]],Relatório_CTE!A:A,Relatório_CTE!H:H,"Sem CTE")," ")</f>
        <v xml:space="preserve"> </v>
      </c>
      <c r="T91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1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11" spans="1:21" x14ac:dyDescent="0.25">
      <c r="A911" t="s">
        <v>17</v>
      </c>
      <c r="B911" t="s">
        <v>12</v>
      </c>
      <c r="C911" t="s">
        <v>98</v>
      </c>
      <c r="D911">
        <v>1002362</v>
      </c>
      <c r="E911" s="1">
        <v>45889</v>
      </c>
      <c r="F911">
        <v>517</v>
      </c>
      <c r="G911" s="4" t="s">
        <v>780</v>
      </c>
      <c r="H911" t="s">
        <v>781</v>
      </c>
      <c r="I911" t="s">
        <v>782</v>
      </c>
      <c r="J911" s="1">
        <v>46418</v>
      </c>
      <c r="K911">
        <v>22</v>
      </c>
      <c r="L911" t="str">
        <f>_xlfn.XLOOKUP(relatorio[[#This Row],[Nome PJ Emitente]],De_Para!A:A,De_Para!C:C)</f>
        <v>União Quimica</v>
      </c>
      <c r="M911" s="5" cm="1">
        <f t="array" aca="1" ref="M911" ca="1">IF(LEFT(G911&amp;"",1)="0",
IFERROR(
VALUE(MID(G911&amp;"",_xlfn.AGGREGATE(15,6,ROW(INDIRECT("1:"&amp;LEN(G911&amp;"")))/(MID(G911&amp;"",ROW(INDIRECT("1:"&amp;LEN(G911&amp;""))),1)&lt;&gt;"0"),1),999)),
MID(G911&amp;"",_xlfn.AGGREGATE(15,6,ROW(INDIRECT("1:"&amp;LEN(G911&amp;"")))/(MID(G911&amp;"",ROW(INDIRECT("1:"&amp;LEN(G911&amp;""))),1)&lt;&gt;"0"),1),999)
),
IFERROR(VALUE(G911),G911))</f>
        <v>7896006220503</v>
      </c>
      <c r="N911" t="str">
        <f>TEXT(relatorio[[#This Row],[Data Emissão]],"mmm")</f>
        <v>ago</v>
      </c>
      <c r="O911">
        <f>_xlfn.XLOOKUP(relatorio[[#This Row],[Número]],relatorio_Entrada_NF!A:A,relatorio_Entrada_NF!A:A,"Pendente")</f>
        <v>1002362</v>
      </c>
      <c r="P911" t="str">
        <f>_xlfn.XLOOKUP(relatorio[[#This Row],[Nome PJ Emitente]],Material!A:A,Material!B:B,"Medicamento")</f>
        <v>Medicamento</v>
      </c>
      <c r="Q911">
        <f ca="1">IF(relatorio[[#This Row],[Natureza]]="Medicamento",_xlfn.XLOOKUP(relatorio[[#This Row],[EAN]],CadastroProd!U:U,CadastroProd!A:A," "),_xlfn.XLOOKUP(relatorio[[#This Row],['[Item'] Código]],CadastroProd!X:X,CadastroProd!A:A," "))</f>
        <v>2699</v>
      </c>
      <c r="R911" t="str">
        <f>IF(O911="Pendente",_xlfn.XLOOKUP(relatorio[[#This Row],[Número]],Relatório_CTE!A:A,Relatório_CTE!B:B,"Sem CTE")," ")</f>
        <v xml:space="preserve"> </v>
      </c>
      <c r="S911" s="1" t="str">
        <f>IF(relatorio[[#This Row],[NFs Entrada - Winthor]]="Pendente",_xlfn.XLOOKUP(relatorio[[#This Row],[Número]],Relatório_CTE!A:A,Relatório_CTE!H:H,"Sem CTE")," ")</f>
        <v xml:space="preserve"> </v>
      </c>
      <c r="T91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1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12" spans="1:21" x14ac:dyDescent="0.25">
      <c r="A912" t="s">
        <v>17</v>
      </c>
      <c r="B912" t="s">
        <v>12</v>
      </c>
      <c r="C912" t="s">
        <v>19</v>
      </c>
      <c r="D912">
        <v>266257</v>
      </c>
      <c r="E912" s="1">
        <v>45889</v>
      </c>
      <c r="F912">
        <v>7340</v>
      </c>
      <c r="G912" s="4" t="s">
        <v>122</v>
      </c>
      <c r="H912" t="s">
        <v>975</v>
      </c>
      <c r="I912" t="s">
        <v>976</v>
      </c>
      <c r="J912" s="1"/>
      <c r="K912">
        <v>1000</v>
      </c>
      <c r="L912" t="str">
        <f>_xlfn.XLOOKUP(relatorio[[#This Row],[Nome PJ Emitente]],De_Para!A:A,De_Para!C:C)</f>
        <v>Aspen</v>
      </c>
      <c r="M912" s="5" t="str" cm="1">
        <f t="array" aca="1" ref="M912" ca="1">IF(LEFT(G912&amp;"",1)="0",
IFERROR(
VALUE(MID(G912&amp;"",_xlfn.AGGREGATE(15,6,ROW(INDIRECT("1:"&amp;LEN(G912&amp;"")))/(MID(G912&amp;"",ROW(INDIRECT("1:"&amp;LEN(G912&amp;""))),1)&lt;&gt;"0"),1),999)),
MID(G912&amp;"",_xlfn.AGGREGATE(15,6,ROW(INDIRECT("1:"&amp;LEN(G912&amp;"")))/(MID(G912&amp;"",ROW(INDIRECT("1:"&amp;LEN(G912&amp;""))),1)&lt;&gt;"0"),1),999)
),
IFERROR(VALUE(G912),G912))</f>
        <v>SEM GTIN</v>
      </c>
      <c r="N912" t="str">
        <f>TEXT(relatorio[[#This Row],[Data Emissão]],"mmm")</f>
        <v>ago</v>
      </c>
      <c r="O912">
        <f>_xlfn.XLOOKUP(relatorio[[#This Row],[Número]],relatorio_Entrada_NF!A:A,relatorio_Entrada_NF!A:A,"Pendente")</f>
        <v>266257</v>
      </c>
      <c r="P912" t="str">
        <f>_xlfn.XLOOKUP(relatorio[[#This Row],[Nome PJ Emitente]],Material!A:A,Material!B:B,"Medicamento")</f>
        <v>Medicamento</v>
      </c>
      <c r="Q912" t="str">
        <f ca="1">IF(relatorio[[#This Row],[Natureza]]="Medicamento",_xlfn.XLOOKUP(relatorio[[#This Row],[EAN]],CadastroProd!U:U,CadastroProd!A:A," "),_xlfn.XLOOKUP(relatorio[[#This Row],['[Item'] Código]],CadastroProd!X:X,CadastroProd!A:A," "))</f>
        <v xml:space="preserve"> </v>
      </c>
      <c r="R912" t="str">
        <f>IF(O912="Pendente",_xlfn.XLOOKUP(relatorio[[#This Row],[Número]],Relatório_CTE!A:A,Relatório_CTE!B:B,"Sem CTE")," ")</f>
        <v xml:space="preserve"> </v>
      </c>
      <c r="S912" s="1" t="str">
        <f>IF(relatorio[[#This Row],[NFs Entrada - Winthor]]="Pendente",_xlfn.XLOOKUP(relatorio[[#This Row],[Número]],Relatório_CTE!A:A,Relatório_CTE!H:H,"Sem CTE")," ")</f>
        <v xml:space="preserve"> </v>
      </c>
      <c r="T91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1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13" spans="1:21" x14ac:dyDescent="0.25">
      <c r="A913" t="s">
        <v>17</v>
      </c>
      <c r="B913" t="s">
        <v>12</v>
      </c>
      <c r="C913" t="s">
        <v>115</v>
      </c>
      <c r="D913">
        <v>248386</v>
      </c>
      <c r="E913" s="1">
        <v>45889</v>
      </c>
      <c r="F913">
        <v>22907.919999999998</v>
      </c>
      <c r="G913" s="4" t="s">
        <v>681</v>
      </c>
      <c r="H913" t="s">
        <v>977</v>
      </c>
      <c r="I913" t="s">
        <v>978</v>
      </c>
      <c r="J913" s="1">
        <v>47238</v>
      </c>
      <c r="K913">
        <v>36</v>
      </c>
      <c r="L913" t="str">
        <f>_xlfn.XLOOKUP(relatorio[[#This Row],[Nome PJ Emitente]],De_Para!A:A,De_Para!C:C)</f>
        <v>GSK</v>
      </c>
      <c r="M913" s="5" cm="1">
        <f t="array" aca="1" ref="M913" ca="1">IF(LEFT(G913&amp;"",1)="0",
IFERROR(
VALUE(MID(G913&amp;"",_xlfn.AGGREGATE(15,6,ROW(INDIRECT("1:"&amp;LEN(G913&amp;"")))/(MID(G913&amp;"",ROW(INDIRECT("1:"&amp;LEN(G913&amp;""))),1)&lt;&gt;"0"),1),999)),
MID(G913&amp;"",_xlfn.AGGREGATE(15,6,ROW(INDIRECT("1:"&amp;LEN(G913&amp;"")))/(MID(G913&amp;"",ROW(INDIRECT("1:"&amp;LEN(G913&amp;""))),1)&lt;&gt;"0"),1),999)
),
IFERROR(VALUE(G913),G913))</f>
        <v>7896015523954</v>
      </c>
      <c r="N913" t="str">
        <f>TEXT(relatorio[[#This Row],[Data Emissão]],"mmm")</f>
        <v>ago</v>
      </c>
      <c r="O913">
        <f>_xlfn.XLOOKUP(relatorio[[#This Row],[Número]],relatorio_Entrada_NF!A:A,relatorio_Entrada_NF!A:A,"Pendente")</f>
        <v>248386</v>
      </c>
      <c r="P913" t="str">
        <f>_xlfn.XLOOKUP(relatorio[[#This Row],[Nome PJ Emitente]],Material!A:A,Material!B:B,"Medicamento")</f>
        <v>Medicamento</v>
      </c>
      <c r="Q913">
        <f ca="1">IF(relatorio[[#This Row],[Natureza]]="Medicamento",_xlfn.XLOOKUP(relatorio[[#This Row],[EAN]],CadastroProd!U:U,CadastroProd!A:A," "),_xlfn.XLOOKUP(relatorio[[#This Row],['[Item'] Código]],CadastroProd!X:X,CadastroProd!A:A," "))</f>
        <v>2708</v>
      </c>
      <c r="R913" t="str">
        <f>IF(O913="Pendente",_xlfn.XLOOKUP(relatorio[[#This Row],[Número]],Relatório_CTE!A:A,Relatório_CTE!B:B,"Sem CTE")," ")</f>
        <v xml:space="preserve"> </v>
      </c>
      <c r="S913" s="1" t="str">
        <f>IF(relatorio[[#This Row],[NFs Entrada - Winthor]]="Pendente",_xlfn.XLOOKUP(relatorio[[#This Row],[Número]],Relatório_CTE!A:A,Relatório_CTE!H:H,"Sem CTE")," ")</f>
        <v xml:space="preserve"> </v>
      </c>
      <c r="T91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1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14" spans="1:21" x14ac:dyDescent="0.25">
      <c r="A914" t="s">
        <v>11</v>
      </c>
      <c r="B914" t="s">
        <v>12</v>
      </c>
      <c r="C914" t="s">
        <v>13</v>
      </c>
      <c r="D914">
        <v>475980</v>
      </c>
      <c r="E914" s="1">
        <v>45889</v>
      </c>
      <c r="F914">
        <v>954.24</v>
      </c>
      <c r="G914" s="4" t="s">
        <v>153</v>
      </c>
      <c r="H914" t="s">
        <v>154</v>
      </c>
      <c r="I914" t="s">
        <v>155</v>
      </c>
      <c r="J914" s="1">
        <v>46904</v>
      </c>
      <c r="K914">
        <v>24</v>
      </c>
      <c r="L914" t="str">
        <f>_xlfn.XLOOKUP(relatorio[[#This Row],[Nome PJ Emitente]],De_Para!A:A,De_Para!C:C)</f>
        <v>3M</v>
      </c>
      <c r="M914" s="5" cm="1">
        <f t="array" aca="1" ref="M914" ca="1">IF(LEFT(G914&amp;"",1)="0",
IFERROR(
VALUE(MID(G914&amp;"",_xlfn.AGGREGATE(15,6,ROW(INDIRECT("1:"&amp;LEN(G914&amp;"")))/(MID(G914&amp;"",ROW(INDIRECT("1:"&amp;LEN(G914&amp;""))),1)&lt;&gt;"0"),1),999)),
MID(G914&amp;"",_xlfn.AGGREGATE(15,6,ROW(INDIRECT("1:"&amp;LEN(G914&amp;"")))/(MID(G914&amp;"",ROW(INDIRECT("1:"&amp;LEN(G914&amp;""))),1)&lt;&gt;"0"),1),999)
),
IFERROR(VALUE(G914),G914))</f>
        <v>7891040313211</v>
      </c>
      <c r="N914" t="str">
        <f>TEXT(relatorio[[#This Row],[Data Emissão]],"mmm")</f>
        <v>ago</v>
      </c>
      <c r="O914">
        <f>_xlfn.XLOOKUP(relatorio[[#This Row],[Número]],relatorio_Entrada_NF!A:A,relatorio_Entrada_NF!A:A,"Pendente")</f>
        <v>475980</v>
      </c>
      <c r="P914" t="str">
        <f>_xlfn.XLOOKUP(relatorio[[#This Row],[Nome PJ Emitente]],Material!A:A,Material!B:B,"Medicamento")</f>
        <v>Material</v>
      </c>
      <c r="Q914">
        <f>IF(relatorio[[#This Row],[Natureza]]="Medicamento",_xlfn.XLOOKUP(relatorio[[#This Row],[EAN]],CadastroProd!U:U,CadastroProd!A:A," "),_xlfn.XLOOKUP(relatorio[[#This Row],['[Item'] Código]],CadastroProd!X:X,CadastroProd!A:A," "))</f>
        <v>2649</v>
      </c>
      <c r="R914" t="str">
        <f>IF(O914="Pendente",_xlfn.XLOOKUP(relatorio[[#This Row],[Número]],Relatório_CTE!A:A,Relatório_CTE!B:B,"Sem CTE")," ")</f>
        <v xml:space="preserve"> </v>
      </c>
      <c r="S914" s="1" t="str">
        <f>IF(relatorio[[#This Row],[NFs Entrada - Winthor]]="Pendente",_xlfn.XLOOKUP(relatorio[[#This Row],[Número]],Relatório_CTE!A:A,Relatório_CTE!H:H,"Sem CTE")," ")</f>
        <v xml:space="preserve"> </v>
      </c>
      <c r="T91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1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15" spans="1:21" x14ac:dyDescent="0.25">
      <c r="A915" t="s">
        <v>11</v>
      </c>
      <c r="B915" t="s">
        <v>12</v>
      </c>
      <c r="C915" t="s">
        <v>13</v>
      </c>
      <c r="D915">
        <v>475981</v>
      </c>
      <c r="E915" s="1">
        <v>45889</v>
      </c>
      <c r="F915">
        <v>25614</v>
      </c>
      <c r="G915" s="4" t="s">
        <v>159</v>
      </c>
      <c r="H915" t="s">
        <v>160</v>
      </c>
      <c r="I915" t="s">
        <v>161</v>
      </c>
      <c r="J915" s="1">
        <v>46908</v>
      </c>
      <c r="K915">
        <v>600</v>
      </c>
      <c r="L915" t="str">
        <f>_xlfn.XLOOKUP(relatorio[[#This Row],[Nome PJ Emitente]],De_Para!A:A,De_Para!C:C)</f>
        <v>3M</v>
      </c>
      <c r="M915" s="5" cm="1">
        <f t="array" aca="1" ref="M915" ca="1">IF(LEFT(G915&amp;"",1)="0",
IFERROR(
VALUE(MID(G915&amp;"",_xlfn.AGGREGATE(15,6,ROW(INDIRECT("1:"&amp;LEN(G915&amp;"")))/(MID(G915&amp;"",ROW(INDIRECT("1:"&amp;LEN(G915&amp;""))),1)&lt;&gt;"0"),1),999)),
MID(G915&amp;"",_xlfn.AGGREGATE(15,6,ROW(INDIRECT("1:"&amp;LEN(G915&amp;"")))/(MID(G915&amp;"",ROW(INDIRECT("1:"&amp;LEN(G915&amp;""))),1)&lt;&gt;"0"),1),999)
),
IFERROR(VALUE(G915),G915))</f>
        <v>7891040350049</v>
      </c>
      <c r="N915" t="str">
        <f>TEXT(relatorio[[#This Row],[Data Emissão]],"mmm")</f>
        <v>ago</v>
      </c>
      <c r="O915">
        <f>_xlfn.XLOOKUP(relatorio[[#This Row],[Número]],relatorio_Entrada_NF!A:A,relatorio_Entrada_NF!A:A,"Pendente")</f>
        <v>475981</v>
      </c>
      <c r="P915" t="str">
        <f>_xlfn.XLOOKUP(relatorio[[#This Row],[Nome PJ Emitente]],Material!A:A,Material!B:B,"Medicamento")</f>
        <v>Material</v>
      </c>
      <c r="Q915">
        <f>IF(relatorio[[#This Row],[Natureza]]="Medicamento",_xlfn.XLOOKUP(relatorio[[#This Row],[EAN]],CadastroProd!U:U,CadastroProd!A:A," "),_xlfn.XLOOKUP(relatorio[[#This Row],['[Item'] Código]],CadastroProd!X:X,CadastroProd!A:A," "))</f>
        <v>2957</v>
      </c>
      <c r="R915" t="str">
        <f>IF(O915="Pendente",_xlfn.XLOOKUP(relatorio[[#This Row],[Número]],Relatório_CTE!A:A,Relatório_CTE!B:B,"Sem CTE")," ")</f>
        <v xml:space="preserve"> </v>
      </c>
      <c r="S915" s="1" t="str">
        <f>IF(relatorio[[#This Row],[NFs Entrada - Winthor]]="Pendente",_xlfn.XLOOKUP(relatorio[[#This Row],[Número]],Relatório_CTE!A:A,Relatório_CTE!H:H,"Sem CTE")," ")</f>
        <v xml:space="preserve"> </v>
      </c>
      <c r="T91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1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16" spans="1:21" x14ac:dyDescent="0.25">
      <c r="A916" t="s">
        <v>11</v>
      </c>
      <c r="B916" t="s">
        <v>46</v>
      </c>
      <c r="C916" t="s">
        <v>214</v>
      </c>
      <c r="D916">
        <v>445168</v>
      </c>
      <c r="E916" s="1">
        <v>45889</v>
      </c>
      <c r="F916">
        <v>99725.99</v>
      </c>
      <c r="G916" s="4" t="s">
        <v>498</v>
      </c>
      <c r="H916" t="s">
        <v>499</v>
      </c>
      <c r="I916" t="s">
        <v>500</v>
      </c>
      <c r="J916" s="1">
        <v>46234</v>
      </c>
      <c r="K916">
        <v>5</v>
      </c>
      <c r="L916" t="str">
        <f>_xlfn.XLOOKUP(relatorio[[#This Row],[Nome PJ Emitente]],De_Para!A:A,De_Para!C:C)</f>
        <v>Eli Lilly</v>
      </c>
      <c r="M916" s="5" cm="1">
        <f t="array" aca="1" ref="M916" ca="1">IF(LEFT(G916&amp;"",1)="0",
IFERROR(
VALUE(MID(G916&amp;"",_xlfn.AGGREGATE(15,6,ROW(INDIRECT("1:"&amp;LEN(G916&amp;"")))/(MID(G916&amp;"",ROW(INDIRECT("1:"&amp;LEN(G916&amp;""))),1)&lt;&gt;"0"),1),999)),
MID(G916&amp;"",_xlfn.AGGREGATE(15,6,ROW(INDIRECT("1:"&amp;LEN(G916&amp;"")))/(MID(G916&amp;"",ROW(INDIRECT("1:"&amp;LEN(G916&amp;""))),1)&lt;&gt;"0"),1),999)
),
IFERROR(VALUE(G916),G916))</f>
        <v>7896382707834</v>
      </c>
      <c r="N916" t="str">
        <f>TEXT(relatorio[[#This Row],[Data Emissão]],"mmm")</f>
        <v>ago</v>
      </c>
      <c r="O916">
        <f>_xlfn.XLOOKUP(relatorio[[#This Row],[Número]],relatorio_Entrada_NF!A:A,relatorio_Entrada_NF!A:A,"Pendente")</f>
        <v>445168</v>
      </c>
      <c r="P916" t="str">
        <f>_xlfn.XLOOKUP(relatorio[[#This Row],[Nome PJ Emitente]],Material!A:A,Material!B:B,"Medicamento")</f>
        <v>Medicamento</v>
      </c>
      <c r="Q916">
        <f ca="1">IF(relatorio[[#This Row],[Natureza]]="Medicamento",_xlfn.XLOOKUP(relatorio[[#This Row],[EAN]],CadastroProd!U:U,CadastroProd!A:A," "),_xlfn.XLOOKUP(relatorio[[#This Row],['[Item'] Código]],CadastroProd!X:X,CadastroProd!A:A," "))</f>
        <v>3311</v>
      </c>
      <c r="R916" t="str">
        <f>IF(O916="Pendente",_xlfn.XLOOKUP(relatorio[[#This Row],[Número]],Relatório_CTE!A:A,Relatório_CTE!B:B,"Sem CTE")," ")</f>
        <v xml:space="preserve"> </v>
      </c>
      <c r="S916" s="1" t="str">
        <f>IF(relatorio[[#This Row],[NFs Entrada - Winthor]]="Pendente",_xlfn.XLOOKUP(relatorio[[#This Row],[Número]],Relatório_CTE!A:A,Relatório_CTE!H:H,"Sem CTE")," ")</f>
        <v xml:space="preserve"> </v>
      </c>
      <c r="T91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1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17" spans="1:21" x14ac:dyDescent="0.25">
      <c r="A917" t="s">
        <v>11</v>
      </c>
      <c r="B917" t="s">
        <v>46</v>
      </c>
      <c r="C917" t="s">
        <v>214</v>
      </c>
      <c r="D917">
        <v>445168</v>
      </c>
      <c r="E917" s="1">
        <v>45889</v>
      </c>
      <c r="F917">
        <v>99725.99</v>
      </c>
      <c r="G917" s="4" t="s">
        <v>489</v>
      </c>
      <c r="H917" t="s">
        <v>490</v>
      </c>
      <c r="I917" t="s">
        <v>491</v>
      </c>
      <c r="J917" s="1">
        <v>46234</v>
      </c>
      <c r="K917">
        <v>2</v>
      </c>
      <c r="L917" t="str">
        <f>_xlfn.XLOOKUP(relatorio[[#This Row],[Nome PJ Emitente]],De_Para!A:A,De_Para!C:C)</f>
        <v>Eli Lilly</v>
      </c>
      <c r="M917" s="5" cm="1">
        <f t="array" aca="1" ref="M917" ca="1">IF(LEFT(G917&amp;"",1)="0",
IFERROR(
VALUE(MID(G917&amp;"",_xlfn.AGGREGATE(15,6,ROW(INDIRECT("1:"&amp;LEN(G917&amp;"")))/(MID(G917&amp;"",ROW(INDIRECT("1:"&amp;LEN(G917&amp;""))),1)&lt;&gt;"0"),1),999)),
MID(G917&amp;"",_xlfn.AGGREGATE(15,6,ROW(INDIRECT("1:"&amp;LEN(G917&amp;"")))/(MID(G917&amp;"",ROW(INDIRECT("1:"&amp;LEN(G917&amp;""))),1)&lt;&gt;"0"),1),999)
),
IFERROR(VALUE(G917),G917))</f>
        <v>7896382707827</v>
      </c>
      <c r="N917" t="str">
        <f>TEXT(relatorio[[#This Row],[Data Emissão]],"mmm")</f>
        <v>ago</v>
      </c>
      <c r="O917">
        <f>_xlfn.XLOOKUP(relatorio[[#This Row],[Número]],relatorio_Entrada_NF!A:A,relatorio_Entrada_NF!A:A,"Pendente")</f>
        <v>445168</v>
      </c>
      <c r="P917" t="str">
        <f>_xlfn.XLOOKUP(relatorio[[#This Row],[Nome PJ Emitente]],Material!A:A,Material!B:B,"Medicamento")</f>
        <v>Medicamento</v>
      </c>
      <c r="Q917">
        <f ca="1">IF(relatorio[[#This Row],[Natureza]]="Medicamento",_xlfn.XLOOKUP(relatorio[[#This Row],[EAN]],CadastroProd!U:U,CadastroProd!A:A," "),_xlfn.XLOOKUP(relatorio[[#This Row],['[Item'] Código]],CadastroProd!X:X,CadastroProd!A:A," "))</f>
        <v>3310</v>
      </c>
      <c r="R917" t="str">
        <f>IF(O917="Pendente",_xlfn.XLOOKUP(relatorio[[#This Row],[Número]],Relatório_CTE!A:A,Relatório_CTE!B:B,"Sem CTE")," ")</f>
        <v xml:space="preserve"> </v>
      </c>
      <c r="S917" s="1" t="str">
        <f>IF(relatorio[[#This Row],[NFs Entrada - Winthor]]="Pendente",_xlfn.XLOOKUP(relatorio[[#This Row],[Número]],Relatório_CTE!A:A,Relatório_CTE!H:H,"Sem CTE")," ")</f>
        <v xml:space="preserve"> </v>
      </c>
      <c r="T91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1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18" spans="1:21" x14ac:dyDescent="0.25">
      <c r="A918" t="s">
        <v>11</v>
      </c>
      <c r="B918" t="s">
        <v>46</v>
      </c>
      <c r="C918" t="s">
        <v>214</v>
      </c>
      <c r="D918">
        <v>445168</v>
      </c>
      <c r="E918" s="1">
        <v>45889</v>
      </c>
      <c r="F918">
        <v>99725.99</v>
      </c>
      <c r="G918" s="4" t="s">
        <v>489</v>
      </c>
      <c r="H918" t="s">
        <v>490</v>
      </c>
      <c r="I918" t="s">
        <v>491</v>
      </c>
      <c r="J918" s="1">
        <v>46234</v>
      </c>
      <c r="K918">
        <v>1</v>
      </c>
      <c r="L918" t="str">
        <f>_xlfn.XLOOKUP(relatorio[[#This Row],[Nome PJ Emitente]],De_Para!A:A,De_Para!C:C)</f>
        <v>Eli Lilly</v>
      </c>
      <c r="M918" s="5" cm="1">
        <f t="array" aca="1" ref="M918" ca="1">IF(LEFT(G918&amp;"",1)="0",
IFERROR(
VALUE(MID(G918&amp;"",_xlfn.AGGREGATE(15,6,ROW(INDIRECT("1:"&amp;LEN(G918&amp;"")))/(MID(G918&amp;"",ROW(INDIRECT("1:"&amp;LEN(G918&amp;""))),1)&lt;&gt;"0"),1),999)),
MID(G918&amp;"",_xlfn.AGGREGATE(15,6,ROW(INDIRECT("1:"&amp;LEN(G918&amp;"")))/(MID(G918&amp;"",ROW(INDIRECT("1:"&amp;LEN(G918&amp;""))),1)&lt;&gt;"0"),1),999)
),
IFERROR(VALUE(G918),G918))</f>
        <v>7896382707827</v>
      </c>
      <c r="N918" t="str">
        <f>TEXT(relatorio[[#This Row],[Data Emissão]],"mmm")</f>
        <v>ago</v>
      </c>
      <c r="O918">
        <f>_xlfn.XLOOKUP(relatorio[[#This Row],[Número]],relatorio_Entrada_NF!A:A,relatorio_Entrada_NF!A:A,"Pendente")</f>
        <v>445168</v>
      </c>
      <c r="P918" t="str">
        <f>_xlfn.XLOOKUP(relatorio[[#This Row],[Nome PJ Emitente]],Material!A:A,Material!B:B,"Medicamento")</f>
        <v>Medicamento</v>
      </c>
      <c r="Q918">
        <f ca="1">IF(relatorio[[#This Row],[Natureza]]="Medicamento",_xlfn.XLOOKUP(relatorio[[#This Row],[EAN]],CadastroProd!U:U,CadastroProd!A:A," "),_xlfn.XLOOKUP(relatorio[[#This Row],['[Item'] Código]],CadastroProd!X:X,CadastroProd!A:A," "))</f>
        <v>3310</v>
      </c>
      <c r="R918" t="str">
        <f>IF(O918="Pendente",_xlfn.XLOOKUP(relatorio[[#This Row],[Número]],Relatório_CTE!A:A,Relatório_CTE!B:B,"Sem CTE")," ")</f>
        <v xml:space="preserve"> </v>
      </c>
      <c r="S918" s="1" t="str">
        <f>IF(relatorio[[#This Row],[NFs Entrada - Winthor]]="Pendente",_xlfn.XLOOKUP(relatorio[[#This Row],[Número]],Relatório_CTE!A:A,Relatório_CTE!H:H,"Sem CTE")," ")</f>
        <v xml:space="preserve"> </v>
      </c>
      <c r="T91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1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19" spans="1:21" x14ac:dyDescent="0.25">
      <c r="A919" t="s">
        <v>11</v>
      </c>
      <c r="B919" t="s">
        <v>46</v>
      </c>
      <c r="C919" t="s">
        <v>214</v>
      </c>
      <c r="D919">
        <v>445192</v>
      </c>
      <c r="E919" s="1">
        <v>45889</v>
      </c>
      <c r="F919">
        <v>89176.6</v>
      </c>
      <c r="G919" s="4" t="s">
        <v>498</v>
      </c>
      <c r="H919" t="s">
        <v>499</v>
      </c>
      <c r="I919" t="s">
        <v>500</v>
      </c>
      <c r="J919" s="1">
        <v>46234</v>
      </c>
      <c r="K919">
        <v>5</v>
      </c>
      <c r="L919" t="str">
        <f>_xlfn.XLOOKUP(relatorio[[#This Row],[Nome PJ Emitente]],De_Para!A:A,De_Para!C:C)</f>
        <v>Eli Lilly</v>
      </c>
      <c r="M919" s="5" cm="1">
        <f t="array" aca="1" ref="M919" ca="1">IF(LEFT(G919&amp;"",1)="0",
IFERROR(
VALUE(MID(G919&amp;"",_xlfn.AGGREGATE(15,6,ROW(INDIRECT("1:"&amp;LEN(G919&amp;"")))/(MID(G919&amp;"",ROW(INDIRECT("1:"&amp;LEN(G919&amp;""))),1)&lt;&gt;"0"),1),999)),
MID(G919&amp;"",_xlfn.AGGREGATE(15,6,ROW(INDIRECT("1:"&amp;LEN(G919&amp;"")))/(MID(G919&amp;"",ROW(INDIRECT("1:"&amp;LEN(G919&amp;""))),1)&lt;&gt;"0"),1),999)
),
IFERROR(VALUE(G919),G919))</f>
        <v>7896382707834</v>
      </c>
      <c r="N919" t="str">
        <f>TEXT(relatorio[[#This Row],[Data Emissão]],"mmm")</f>
        <v>ago</v>
      </c>
      <c r="O919">
        <f>_xlfn.XLOOKUP(relatorio[[#This Row],[Número]],relatorio_Entrada_NF!A:A,relatorio_Entrada_NF!A:A,"Pendente")</f>
        <v>445192</v>
      </c>
      <c r="P919" t="str">
        <f>_xlfn.XLOOKUP(relatorio[[#This Row],[Nome PJ Emitente]],Material!A:A,Material!B:B,"Medicamento")</f>
        <v>Medicamento</v>
      </c>
      <c r="Q919">
        <f ca="1">IF(relatorio[[#This Row],[Natureza]]="Medicamento",_xlfn.XLOOKUP(relatorio[[#This Row],[EAN]],CadastroProd!U:U,CadastroProd!A:A," "),_xlfn.XLOOKUP(relatorio[[#This Row],['[Item'] Código]],CadastroProd!X:X,CadastroProd!A:A," "))</f>
        <v>3311</v>
      </c>
      <c r="R919" t="str">
        <f>IF(O919="Pendente",_xlfn.XLOOKUP(relatorio[[#This Row],[Número]],Relatório_CTE!A:A,Relatório_CTE!B:B,"Sem CTE")," ")</f>
        <v xml:space="preserve"> </v>
      </c>
      <c r="S919" s="1" t="str">
        <f>IF(relatorio[[#This Row],[NFs Entrada - Winthor]]="Pendente",_xlfn.XLOOKUP(relatorio[[#This Row],[Número]],Relatório_CTE!A:A,Relatório_CTE!H:H,"Sem CTE")," ")</f>
        <v xml:space="preserve"> </v>
      </c>
      <c r="T91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1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20" spans="1:21" x14ac:dyDescent="0.25">
      <c r="A920" t="s">
        <v>17</v>
      </c>
      <c r="B920" t="s">
        <v>97</v>
      </c>
      <c r="C920" t="s">
        <v>102</v>
      </c>
      <c r="D920">
        <v>77192</v>
      </c>
      <c r="E920" s="1">
        <v>45889</v>
      </c>
      <c r="F920">
        <v>8257.82</v>
      </c>
      <c r="G920" s="4" t="s">
        <v>103</v>
      </c>
      <c r="H920" t="s">
        <v>104</v>
      </c>
      <c r="I920" t="s">
        <v>105</v>
      </c>
      <c r="J920" s="1">
        <v>46331</v>
      </c>
      <c r="K920">
        <v>4</v>
      </c>
      <c r="L920" t="str">
        <f>_xlfn.XLOOKUP(relatorio[[#This Row],[Nome PJ Emitente]],De_Para!A:A,De_Para!C:C)</f>
        <v>Chiesi</v>
      </c>
      <c r="M920" s="5" cm="1">
        <f t="array" aca="1" ref="M920" ca="1">IF(LEFT(G920&amp;"",1)="0",
IFERROR(
VALUE(MID(G920&amp;"",_xlfn.AGGREGATE(15,6,ROW(INDIRECT("1:"&amp;LEN(G920&amp;"")))/(MID(G920&amp;"",ROW(INDIRECT("1:"&amp;LEN(G920&amp;""))),1)&lt;&gt;"0"),1),999)),
MID(G920&amp;"",_xlfn.AGGREGATE(15,6,ROW(INDIRECT("1:"&amp;LEN(G920&amp;"")))/(MID(G920&amp;"",ROW(INDIRECT("1:"&amp;LEN(G920&amp;""))),1)&lt;&gt;"0"),1),999)
),
IFERROR(VALUE(G920),G920))</f>
        <v>7896672201790</v>
      </c>
      <c r="N920" t="str">
        <f>TEXT(relatorio[[#This Row],[Data Emissão]],"mmm")</f>
        <v>ago</v>
      </c>
      <c r="O920">
        <f>_xlfn.XLOOKUP(relatorio[[#This Row],[Número]],relatorio_Entrada_NF!A:A,relatorio_Entrada_NF!A:A,"Pendente")</f>
        <v>77192</v>
      </c>
      <c r="P920" t="str">
        <f>_xlfn.XLOOKUP(relatorio[[#This Row],[Nome PJ Emitente]],Material!A:A,Material!B:B,"Medicamento")</f>
        <v>Medicamento</v>
      </c>
      <c r="Q920">
        <f ca="1">IF(relatorio[[#This Row],[Natureza]]="Medicamento",_xlfn.XLOOKUP(relatorio[[#This Row],[EAN]],CadastroProd!U:U,CadastroProd!A:A," "),_xlfn.XLOOKUP(relatorio[[#This Row],['[Item'] Código]],CadastroProd!X:X,CadastroProd!A:A," "))</f>
        <v>1456</v>
      </c>
      <c r="R920" t="str">
        <f>IF(O920="Pendente",_xlfn.XLOOKUP(relatorio[[#This Row],[Número]],Relatório_CTE!A:A,Relatório_CTE!B:B,"Sem CTE")," ")</f>
        <v xml:space="preserve"> </v>
      </c>
      <c r="S920" s="1" t="str">
        <f>IF(relatorio[[#This Row],[NFs Entrada - Winthor]]="Pendente",_xlfn.XLOOKUP(relatorio[[#This Row],[Número]],Relatório_CTE!A:A,Relatório_CTE!H:H,"Sem CTE")," ")</f>
        <v xml:space="preserve"> </v>
      </c>
      <c r="T92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2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21" spans="1:21" x14ac:dyDescent="0.25">
      <c r="A921" t="s">
        <v>17</v>
      </c>
      <c r="B921" t="s">
        <v>97</v>
      </c>
      <c r="C921" t="s">
        <v>102</v>
      </c>
      <c r="D921">
        <v>77192</v>
      </c>
      <c r="E921" s="1">
        <v>45889</v>
      </c>
      <c r="F921">
        <v>8257.82</v>
      </c>
      <c r="G921" s="4" t="s">
        <v>486</v>
      </c>
      <c r="H921" t="s">
        <v>487</v>
      </c>
      <c r="I921" t="s">
        <v>488</v>
      </c>
      <c r="J921" s="1">
        <v>46339</v>
      </c>
      <c r="K921">
        <v>2</v>
      </c>
      <c r="L921" t="str">
        <f>_xlfn.XLOOKUP(relatorio[[#This Row],[Nome PJ Emitente]],De_Para!A:A,De_Para!C:C)</f>
        <v>Chiesi</v>
      </c>
      <c r="M921" s="5" cm="1">
        <f t="array" aca="1" ref="M921" ca="1">IF(LEFT(G921&amp;"",1)="0",
IFERROR(
VALUE(MID(G921&amp;"",_xlfn.AGGREGATE(15,6,ROW(INDIRECT("1:"&amp;LEN(G921&amp;"")))/(MID(G921&amp;"",ROW(INDIRECT("1:"&amp;LEN(G921&amp;""))),1)&lt;&gt;"0"),1),999)),
MID(G921&amp;"",_xlfn.AGGREGATE(15,6,ROW(INDIRECT("1:"&amp;LEN(G921&amp;"")))/(MID(G921&amp;"",ROW(INDIRECT("1:"&amp;LEN(G921&amp;""))),1)&lt;&gt;"0"),1),999)
),
IFERROR(VALUE(G921),G921))</f>
        <v>7896672202124</v>
      </c>
      <c r="N921" t="str">
        <f>TEXT(relatorio[[#This Row],[Data Emissão]],"mmm")</f>
        <v>ago</v>
      </c>
      <c r="O921">
        <f>_xlfn.XLOOKUP(relatorio[[#This Row],[Número]],relatorio_Entrada_NF!A:A,relatorio_Entrada_NF!A:A,"Pendente")</f>
        <v>77192</v>
      </c>
      <c r="P921" t="str">
        <f>_xlfn.XLOOKUP(relatorio[[#This Row],[Nome PJ Emitente]],Material!A:A,Material!B:B,"Medicamento")</f>
        <v>Medicamento</v>
      </c>
      <c r="Q921">
        <f ca="1">IF(relatorio[[#This Row],[Natureza]]="Medicamento",_xlfn.XLOOKUP(relatorio[[#This Row],[EAN]],CadastroProd!U:U,CadastroProd!A:A," "),_xlfn.XLOOKUP(relatorio[[#This Row],['[Item'] Código]],CadastroProd!X:X,CadastroProd!A:A," "))</f>
        <v>1457</v>
      </c>
      <c r="R921" t="str">
        <f>IF(O921="Pendente",_xlfn.XLOOKUP(relatorio[[#This Row],[Número]],Relatório_CTE!A:A,Relatório_CTE!B:B,"Sem CTE")," ")</f>
        <v xml:space="preserve"> </v>
      </c>
      <c r="S921" s="1" t="str">
        <f>IF(relatorio[[#This Row],[NFs Entrada - Winthor]]="Pendente",_xlfn.XLOOKUP(relatorio[[#This Row],[Número]],Relatório_CTE!A:A,Relatório_CTE!H:H,"Sem CTE")," ")</f>
        <v xml:space="preserve"> </v>
      </c>
      <c r="T92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2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22" spans="1:21" x14ac:dyDescent="0.25">
      <c r="A922" t="s">
        <v>17</v>
      </c>
      <c r="B922" t="s">
        <v>18</v>
      </c>
      <c r="C922" t="s">
        <v>131</v>
      </c>
      <c r="D922">
        <v>12592</v>
      </c>
      <c r="E922" s="1">
        <v>45888</v>
      </c>
      <c r="F922">
        <v>5339.75</v>
      </c>
      <c r="G922" s="4" t="s">
        <v>138</v>
      </c>
      <c r="H922" t="s">
        <v>139</v>
      </c>
      <c r="I922" t="s">
        <v>140</v>
      </c>
      <c r="J922" s="1">
        <v>46418</v>
      </c>
      <c r="K922">
        <v>245</v>
      </c>
      <c r="L922" t="str">
        <f>_xlfn.XLOOKUP(relatorio[[#This Row],[Nome PJ Emitente]],De_Para!A:A,De_Para!C:C)</f>
        <v>Sanofi</v>
      </c>
      <c r="M922" s="5" cm="1">
        <f t="array" aca="1" ref="M922" ca="1">IF(LEFT(G922&amp;"",1)="0",
IFERROR(
VALUE(MID(G922&amp;"",_xlfn.AGGREGATE(15,6,ROW(INDIRECT("1:"&amp;LEN(G922&amp;"")))/(MID(G922&amp;"",ROW(INDIRECT("1:"&amp;LEN(G922&amp;""))),1)&lt;&gt;"0"),1),999)),
MID(G922&amp;"",_xlfn.AGGREGATE(15,6,ROW(INDIRECT("1:"&amp;LEN(G922&amp;"")))/(MID(G922&amp;"",ROW(INDIRECT("1:"&amp;LEN(G922&amp;""))),1)&lt;&gt;"0"),1),999)
),
IFERROR(VALUE(G922),G922))</f>
        <v>7891058003241</v>
      </c>
      <c r="N922" t="str">
        <f>TEXT(relatorio[[#This Row],[Data Emissão]],"mmm")</f>
        <v>ago</v>
      </c>
      <c r="O922">
        <f>_xlfn.XLOOKUP(relatorio[[#This Row],[Número]],relatorio_Entrada_NF!A:A,relatorio_Entrada_NF!A:A,"Pendente")</f>
        <v>12592</v>
      </c>
      <c r="P922" t="str">
        <f>_xlfn.XLOOKUP(relatorio[[#This Row],[Nome PJ Emitente]],Material!A:A,Material!B:B,"Medicamento")</f>
        <v>Medicamento</v>
      </c>
      <c r="Q922">
        <f ca="1">IF(relatorio[[#This Row],[Natureza]]="Medicamento",_xlfn.XLOOKUP(relatorio[[#This Row],[EAN]],CadastroProd!U:U,CadastroProd!A:A," "),_xlfn.XLOOKUP(relatorio[[#This Row],['[Item'] Código]],CadastroProd!X:X,CadastroProd!A:A," "))</f>
        <v>1494</v>
      </c>
      <c r="R922" t="str">
        <f>IF(O922="Pendente",_xlfn.XLOOKUP(relatorio[[#This Row],[Número]],Relatório_CTE!A:A,Relatório_CTE!B:B,"Sem CTE")," ")</f>
        <v xml:space="preserve"> </v>
      </c>
      <c r="S922" s="1" t="str">
        <f>IF(relatorio[[#This Row],[NFs Entrada - Winthor]]="Pendente",_xlfn.XLOOKUP(relatorio[[#This Row],[Número]],Relatório_CTE!A:A,Relatório_CTE!H:H,"Sem CTE")," ")</f>
        <v xml:space="preserve"> </v>
      </c>
      <c r="T92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2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23" spans="1:21" x14ac:dyDescent="0.25">
      <c r="A923" t="s">
        <v>17</v>
      </c>
      <c r="B923" t="s">
        <v>18</v>
      </c>
      <c r="C923" t="s">
        <v>19</v>
      </c>
      <c r="D923">
        <v>266069</v>
      </c>
      <c r="E923" s="1">
        <v>45888</v>
      </c>
      <c r="F923">
        <v>34706</v>
      </c>
      <c r="G923" s="4" t="s">
        <v>20</v>
      </c>
      <c r="H923" t="s">
        <v>21</v>
      </c>
      <c r="I923" t="s">
        <v>22</v>
      </c>
      <c r="J923" s="1">
        <v>46386</v>
      </c>
      <c r="K923">
        <v>200</v>
      </c>
      <c r="L923" t="str">
        <f>_xlfn.XLOOKUP(relatorio[[#This Row],[Nome PJ Emitente]],De_Para!A:A,De_Para!C:C)</f>
        <v>Aspen</v>
      </c>
      <c r="M923" s="5" cm="1">
        <f t="array" aca="1" ref="M923" ca="1">IF(LEFT(G923&amp;"",1)="0",
IFERROR(
VALUE(MID(G923&amp;"",_xlfn.AGGREGATE(15,6,ROW(INDIRECT("1:"&amp;LEN(G923&amp;"")))/(MID(G923&amp;"",ROW(INDIRECT("1:"&amp;LEN(G923&amp;""))),1)&lt;&gt;"0"),1),999)),
MID(G923&amp;"",_xlfn.AGGREGATE(15,6,ROW(INDIRECT("1:"&amp;LEN(G923&amp;"")))/(MID(G923&amp;"",ROW(INDIRECT("1:"&amp;LEN(G923&amp;""))),1)&lt;&gt;"0"),1),999)
),
IFERROR(VALUE(G923),G923))</f>
        <v>7895858016821</v>
      </c>
      <c r="N923" t="str">
        <f>TEXT(relatorio[[#This Row],[Data Emissão]],"mmm")</f>
        <v>ago</v>
      </c>
      <c r="O923">
        <f>_xlfn.XLOOKUP(relatorio[[#This Row],[Número]],relatorio_Entrada_NF!A:A,relatorio_Entrada_NF!A:A,"Pendente")</f>
        <v>266069</v>
      </c>
      <c r="P923" t="str">
        <f>_xlfn.XLOOKUP(relatorio[[#This Row],[Nome PJ Emitente]],Material!A:A,Material!B:B,"Medicamento")</f>
        <v>Medicamento</v>
      </c>
      <c r="Q923">
        <f ca="1">IF(relatorio[[#This Row],[Natureza]]="Medicamento",_xlfn.XLOOKUP(relatorio[[#This Row],[EAN]],CadastroProd!U:U,CadastroProd!A:A," "),_xlfn.XLOOKUP(relatorio[[#This Row],['[Item'] Código]],CadastroProd!X:X,CadastroProd!A:A," "))</f>
        <v>869</v>
      </c>
      <c r="R923" t="str">
        <f>IF(O923="Pendente",_xlfn.XLOOKUP(relatorio[[#This Row],[Número]],Relatório_CTE!A:A,Relatório_CTE!B:B,"Sem CTE")," ")</f>
        <v xml:space="preserve"> </v>
      </c>
      <c r="S923" s="1" t="str">
        <f>IF(relatorio[[#This Row],[NFs Entrada - Winthor]]="Pendente",_xlfn.XLOOKUP(relatorio[[#This Row],[Número]],Relatório_CTE!A:A,Relatório_CTE!H:H,"Sem CTE")," ")</f>
        <v xml:space="preserve"> </v>
      </c>
      <c r="T92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2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24" spans="1:21" x14ac:dyDescent="0.25">
      <c r="A924" t="s">
        <v>11</v>
      </c>
      <c r="B924" t="s">
        <v>18</v>
      </c>
      <c r="C924" t="s">
        <v>62</v>
      </c>
      <c r="D924">
        <v>8058</v>
      </c>
      <c r="E924" s="1">
        <v>45888</v>
      </c>
      <c r="F924">
        <v>21196.799999999999</v>
      </c>
      <c r="G924" s="4" t="s">
        <v>171</v>
      </c>
      <c r="H924" t="s">
        <v>172</v>
      </c>
      <c r="I924" t="s">
        <v>749</v>
      </c>
      <c r="J924" s="1">
        <v>47057</v>
      </c>
      <c r="K924">
        <v>48</v>
      </c>
      <c r="L924" t="str">
        <f>_xlfn.XLOOKUP(relatorio[[#This Row],[Nome PJ Emitente]],De_Para!A:A,De_Para!C:C)</f>
        <v>Celltrion</v>
      </c>
      <c r="M924" s="5" cm="1">
        <f t="array" aca="1" ref="M924" ca="1">IF(LEFT(G924&amp;"",1)="0",
IFERROR(
VALUE(MID(G924&amp;"",_xlfn.AGGREGATE(15,6,ROW(INDIRECT("1:"&amp;LEN(G924&amp;"")))/(MID(G924&amp;"",ROW(INDIRECT("1:"&amp;LEN(G924&amp;""))),1)&lt;&gt;"0"),1),999)),
MID(G924&amp;"",_xlfn.AGGREGATE(15,6,ROW(INDIRECT("1:"&amp;LEN(G924&amp;"")))/(MID(G924&amp;"",ROW(INDIRECT("1:"&amp;LEN(G924&amp;""))),1)&lt;&gt;"0"),1),999)
),
IFERROR(VALUE(G924),G924))</f>
        <v>7898576550080</v>
      </c>
      <c r="N924" t="str">
        <f>TEXT(relatorio[[#This Row],[Data Emissão]],"mmm")</f>
        <v>ago</v>
      </c>
      <c r="O924">
        <f>_xlfn.XLOOKUP(relatorio[[#This Row],[Número]],relatorio_Entrada_NF!A:A,relatorio_Entrada_NF!A:A,"Pendente")</f>
        <v>8058</v>
      </c>
      <c r="P924" t="str">
        <f>_xlfn.XLOOKUP(relatorio[[#This Row],[Nome PJ Emitente]],Material!A:A,Material!B:B,"Medicamento")</f>
        <v>Medicamento</v>
      </c>
      <c r="Q924">
        <f ca="1">IF(relatorio[[#This Row],[Natureza]]="Medicamento",_xlfn.XLOOKUP(relatorio[[#This Row],[EAN]],CadastroProd!U:U,CadastroProd!A:A," "),_xlfn.XLOOKUP(relatorio[[#This Row],['[Item'] Código]],CadastroProd!X:X,CadastroProd!A:A," "))</f>
        <v>1579</v>
      </c>
      <c r="R924" t="str">
        <f>IF(O924="Pendente",_xlfn.XLOOKUP(relatorio[[#This Row],[Número]],Relatório_CTE!A:A,Relatório_CTE!B:B,"Sem CTE")," ")</f>
        <v xml:space="preserve"> </v>
      </c>
      <c r="S924" s="1" t="str">
        <f>IF(relatorio[[#This Row],[NFs Entrada - Winthor]]="Pendente",_xlfn.XLOOKUP(relatorio[[#This Row],[Número]],Relatório_CTE!A:A,Relatório_CTE!H:H,"Sem CTE")," ")</f>
        <v xml:space="preserve"> </v>
      </c>
      <c r="T92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2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25" spans="1:21" x14ac:dyDescent="0.25">
      <c r="A925" t="s">
        <v>11</v>
      </c>
      <c r="B925" t="s">
        <v>18</v>
      </c>
      <c r="C925" t="s">
        <v>32</v>
      </c>
      <c r="D925">
        <v>55527</v>
      </c>
      <c r="E925" s="1">
        <v>45888</v>
      </c>
      <c r="F925">
        <v>537059.97</v>
      </c>
      <c r="G925" s="4" t="s">
        <v>33</v>
      </c>
      <c r="H925" t="s">
        <v>34</v>
      </c>
      <c r="I925" t="s">
        <v>35</v>
      </c>
      <c r="J925" s="1">
        <v>46752</v>
      </c>
      <c r="K925">
        <v>50</v>
      </c>
      <c r="L925" t="str">
        <f>_xlfn.XLOOKUP(relatorio[[#This Row],[Nome PJ Emitente]],De_Para!A:A,De_Para!C:C)</f>
        <v>Astellas</v>
      </c>
      <c r="M925" s="5" cm="1">
        <f t="array" aca="1" ref="M925" ca="1">IF(LEFT(G925&amp;"",1)="0",
IFERROR(
VALUE(MID(G925&amp;"",_xlfn.AGGREGATE(15,6,ROW(INDIRECT("1:"&amp;LEN(G925&amp;"")))/(MID(G925&amp;"",ROW(INDIRECT("1:"&amp;LEN(G925&amp;""))),1)&lt;&gt;"0"),1),999)),
MID(G925&amp;"",_xlfn.AGGREGATE(15,6,ROW(INDIRECT("1:"&amp;LEN(G925&amp;"")))/(MID(G925&amp;"",ROW(INDIRECT("1:"&amp;LEN(G925&amp;""))),1)&lt;&gt;"0"),1),999)
),
IFERROR(VALUE(G925),G925))</f>
        <v>7899337001070</v>
      </c>
      <c r="N925" t="str">
        <f>TEXT(relatorio[[#This Row],[Data Emissão]],"mmm")</f>
        <v>ago</v>
      </c>
      <c r="O925">
        <f>_xlfn.XLOOKUP(relatorio[[#This Row],[Número]],relatorio_Entrada_NF!A:A,relatorio_Entrada_NF!A:A,"Pendente")</f>
        <v>55527</v>
      </c>
      <c r="P925" t="str">
        <f>_xlfn.XLOOKUP(relatorio[[#This Row],[Nome PJ Emitente]],Material!A:A,Material!B:B,"Medicamento")</f>
        <v>Medicamento</v>
      </c>
      <c r="Q925">
        <f ca="1">IF(relatorio[[#This Row],[Natureza]]="Medicamento",_xlfn.XLOOKUP(relatorio[[#This Row],[EAN]],CadastroProd!U:U,CadastroProd!A:A," "),_xlfn.XLOOKUP(relatorio[[#This Row],['[Item'] Código]],CadastroProd!X:X,CadastroProd!A:A," "))</f>
        <v>3092</v>
      </c>
      <c r="R925" t="str">
        <f>IF(O925="Pendente",_xlfn.XLOOKUP(relatorio[[#This Row],[Número]],Relatório_CTE!A:A,Relatório_CTE!B:B,"Sem CTE")," ")</f>
        <v xml:space="preserve"> </v>
      </c>
      <c r="S925" s="1" t="str">
        <f>IF(relatorio[[#This Row],[NFs Entrada - Winthor]]="Pendente",_xlfn.XLOOKUP(relatorio[[#This Row],[Número]],Relatório_CTE!A:A,Relatório_CTE!H:H,"Sem CTE")," ")</f>
        <v xml:space="preserve"> </v>
      </c>
      <c r="T92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2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26" spans="1:21" x14ac:dyDescent="0.25">
      <c r="A926" t="s">
        <v>17</v>
      </c>
      <c r="B926" t="s">
        <v>12</v>
      </c>
      <c r="C926" t="s">
        <v>75</v>
      </c>
      <c r="D926">
        <v>85676</v>
      </c>
      <c r="E926" s="1">
        <v>45888</v>
      </c>
      <c r="F926">
        <v>62.43</v>
      </c>
      <c r="G926" s="4" t="s">
        <v>979</v>
      </c>
      <c r="H926" t="s">
        <v>980</v>
      </c>
      <c r="I926" t="s">
        <v>981</v>
      </c>
      <c r="J926" s="1">
        <v>46499</v>
      </c>
      <c r="K926">
        <v>8</v>
      </c>
      <c r="L926" t="str">
        <f>_xlfn.XLOOKUP(relatorio[[#This Row],[Nome PJ Emitente]],De_Para!A:A,De_Para!C:C)</f>
        <v>Apsen</v>
      </c>
      <c r="M926" s="5" cm="1">
        <f t="array" aca="1" ref="M926" ca="1">IF(LEFT(G926&amp;"",1)="0",
IFERROR(
VALUE(MID(G926&amp;"",_xlfn.AGGREGATE(15,6,ROW(INDIRECT("1:"&amp;LEN(G926&amp;"")))/(MID(G926&amp;"",ROW(INDIRECT("1:"&amp;LEN(G926&amp;""))),1)&lt;&gt;"0"),1),999)),
MID(G926&amp;"",_xlfn.AGGREGATE(15,6,ROW(INDIRECT("1:"&amp;LEN(G926&amp;"")))/(MID(G926&amp;"",ROW(INDIRECT("1:"&amp;LEN(G926&amp;""))),1)&lt;&gt;"0"),1),999)
),
IFERROR(VALUE(G926),G926))</f>
        <v>7896637024358</v>
      </c>
      <c r="N926" t="str">
        <f>TEXT(relatorio[[#This Row],[Data Emissão]],"mmm")</f>
        <v>ago</v>
      </c>
      <c r="O926">
        <f>_xlfn.XLOOKUP(relatorio[[#This Row],[Número]],relatorio_Entrada_NF!A:A,relatorio_Entrada_NF!A:A,"Pendente")</f>
        <v>85676</v>
      </c>
      <c r="P926" t="str">
        <f>_xlfn.XLOOKUP(relatorio[[#This Row],[Nome PJ Emitente]],Material!A:A,Material!B:B,"Medicamento")</f>
        <v>Medicamento</v>
      </c>
      <c r="Q926">
        <f ca="1">IF(relatorio[[#This Row],[Natureza]]="Medicamento",_xlfn.XLOOKUP(relatorio[[#This Row],[EAN]],CadastroProd!U:U,CadastroProd!A:A," "),_xlfn.XLOOKUP(relatorio[[#This Row],['[Item'] Código]],CadastroProd!X:X,CadastroProd!A:A," "))</f>
        <v>2643</v>
      </c>
      <c r="R926" t="str">
        <f>IF(O926="Pendente",_xlfn.XLOOKUP(relatorio[[#This Row],[Número]],Relatório_CTE!A:A,Relatório_CTE!B:B,"Sem CTE")," ")</f>
        <v xml:space="preserve"> </v>
      </c>
      <c r="S926" s="1" t="str">
        <f>IF(relatorio[[#This Row],[NFs Entrada - Winthor]]="Pendente",_xlfn.XLOOKUP(relatorio[[#This Row],[Número]],Relatório_CTE!A:A,Relatório_CTE!H:H,"Sem CTE")," ")</f>
        <v xml:space="preserve"> </v>
      </c>
      <c r="T92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2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27" spans="1:21" x14ac:dyDescent="0.25">
      <c r="A927" t="s">
        <v>17</v>
      </c>
      <c r="B927" t="s">
        <v>12</v>
      </c>
      <c r="C927" t="s">
        <v>115</v>
      </c>
      <c r="D927">
        <v>248180</v>
      </c>
      <c r="E927" s="1">
        <v>45888</v>
      </c>
      <c r="F927">
        <v>5046.3100000000004</v>
      </c>
      <c r="G927" s="4" t="s">
        <v>673</v>
      </c>
      <c r="H927" t="s">
        <v>674</v>
      </c>
      <c r="I927" t="s">
        <v>675</v>
      </c>
      <c r="J927" s="1">
        <v>46843</v>
      </c>
      <c r="K927">
        <v>3</v>
      </c>
      <c r="L927" t="str">
        <f>_xlfn.XLOOKUP(relatorio[[#This Row],[Nome PJ Emitente]],De_Para!A:A,De_Para!C:C)</f>
        <v>GSK</v>
      </c>
      <c r="M927" s="5" cm="1">
        <f t="array" aca="1" ref="M927" ca="1">IF(LEFT(G927&amp;"",1)="0",
IFERROR(
VALUE(MID(G927&amp;"",_xlfn.AGGREGATE(15,6,ROW(INDIRECT("1:"&amp;LEN(G927&amp;"")))/(MID(G927&amp;"",ROW(INDIRECT("1:"&amp;LEN(G927&amp;""))),1)&lt;&gt;"0"),1),999)),
MID(G927&amp;"",_xlfn.AGGREGATE(15,6,ROW(INDIRECT("1:"&amp;LEN(G927&amp;"")))/(MID(G927&amp;"",ROW(INDIRECT("1:"&amp;LEN(G927&amp;""))),1)&lt;&gt;"0"),1),999)
),
IFERROR(VALUE(G927),G927))</f>
        <v>7896015592004</v>
      </c>
      <c r="N927" t="str">
        <f>TEXT(relatorio[[#This Row],[Data Emissão]],"mmm")</f>
        <v>ago</v>
      </c>
      <c r="O927">
        <f>_xlfn.XLOOKUP(relatorio[[#This Row],[Número]],relatorio_Entrada_NF!A:A,relatorio_Entrada_NF!A:A,"Pendente")</f>
        <v>248180</v>
      </c>
      <c r="P927" t="str">
        <f>_xlfn.XLOOKUP(relatorio[[#This Row],[Nome PJ Emitente]],Material!A:A,Material!B:B,"Medicamento")</f>
        <v>Medicamento</v>
      </c>
      <c r="Q927">
        <f ca="1">IF(relatorio[[#This Row],[Natureza]]="Medicamento",_xlfn.XLOOKUP(relatorio[[#This Row],[EAN]],CadastroProd!U:U,CadastroProd!A:A," "),_xlfn.XLOOKUP(relatorio[[#This Row],['[Item'] Código]],CadastroProd!X:X,CadastroProd!A:A," "))</f>
        <v>2816</v>
      </c>
      <c r="R927" t="str">
        <f>IF(O927="Pendente",_xlfn.XLOOKUP(relatorio[[#This Row],[Número]],Relatório_CTE!A:A,Relatório_CTE!B:B,"Sem CTE")," ")</f>
        <v xml:space="preserve"> </v>
      </c>
      <c r="S927" s="1" t="str">
        <f>IF(relatorio[[#This Row],[NFs Entrada - Winthor]]="Pendente",_xlfn.XLOOKUP(relatorio[[#This Row],[Número]],Relatório_CTE!A:A,Relatório_CTE!H:H,"Sem CTE")," ")</f>
        <v xml:space="preserve"> </v>
      </c>
      <c r="T92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2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28" spans="1:21" x14ac:dyDescent="0.25">
      <c r="A928" t="s">
        <v>17</v>
      </c>
      <c r="B928" t="s">
        <v>12</v>
      </c>
      <c r="C928" t="s">
        <v>51</v>
      </c>
      <c r="D928">
        <v>492819</v>
      </c>
      <c r="E928" s="1">
        <v>45888</v>
      </c>
      <c r="F928">
        <v>105336.12</v>
      </c>
      <c r="G928" s="4" t="s">
        <v>477</v>
      </c>
      <c r="H928" t="s">
        <v>478</v>
      </c>
      <c r="I928" t="s">
        <v>479</v>
      </c>
      <c r="J928" s="1">
        <v>46463</v>
      </c>
      <c r="K928">
        <v>100</v>
      </c>
      <c r="L928" t="str">
        <f>_xlfn.XLOOKUP(relatorio[[#This Row],[Nome PJ Emitente]],De_Para!A:A,De_Para!C:C)</f>
        <v>Adium</v>
      </c>
      <c r="M928" s="5" cm="1">
        <f t="array" aca="1" ref="M928" ca="1">IF(LEFT(G928&amp;"",1)="0",
IFERROR(
VALUE(MID(G928&amp;"",_xlfn.AGGREGATE(15,6,ROW(INDIRECT("1:"&amp;LEN(G928&amp;"")))/(MID(G928&amp;"",ROW(INDIRECT("1:"&amp;LEN(G928&amp;""))),1)&lt;&gt;"0"),1),999)),
MID(G928&amp;"",_xlfn.AGGREGATE(15,6,ROW(INDIRECT("1:"&amp;LEN(G928&amp;"")))/(MID(G928&amp;"",ROW(INDIRECT("1:"&amp;LEN(G928&amp;""))),1)&lt;&gt;"0"),1),999)
),
IFERROR(VALUE(G928),G928))</f>
        <v>7892953000823</v>
      </c>
      <c r="N928" t="str">
        <f>TEXT(relatorio[[#This Row],[Data Emissão]],"mmm")</f>
        <v>ago</v>
      </c>
      <c r="O928">
        <f>_xlfn.XLOOKUP(relatorio[[#This Row],[Número]],relatorio_Entrada_NF!A:A,relatorio_Entrada_NF!A:A,"Pendente")</f>
        <v>492819</v>
      </c>
      <c r="P928" t="str">
        <f>_xlfn.XLOOKUP(relatorio[[#This Row],[Nome PJ Emitente]],Material!A:A,Material!B:B,"Medicamento")</f>
        <v>Medicamento</v>
      </c>
      <c r="Q928">
        <f ca="1">IF(relatorio[[#This Row],[Natureza]]="Medicamento",_xlfn.XLOOKUP(relatorio[[#This Row],[EAN]],CadastroProd!U:U,CadastroProd!A:A," "),_xlfn.XLOOKUP(relatorio[[#This Row],['[Item'] Código]],CadastroProd!X:X,CadastroProd!A:A," "))</f>
        <v>2099</v>
      </c>
      <c r="R928" t="str">
        <f>IF(O928="Pendente",_xlfn.XLOOKUP(relatorio[[#This Row],[Número]],Relatório_CTE!A:A,Relatório_CTE!B:B,"Sem CTE")," ")</f>
        <v xml:space="preserve"> </v>
      </c>
      <c r="S928" s="1" t="str">
        <f>IF(relatorio[[#This Row],[NFs Entrada - Winthor]]="Pendente",_xlfn.XLOOKUP(relatorio[[#This Row],[Número]],Relatório_CTE!A:A,Relatório_CTE!H:H,"Sem CTE")," ")</f>
        <v xml:space="preserve"> </v>
      </c>
      <c r="T92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2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29" spans="1:21" x14ac:dyDescent="0.25">
      <c r="A929" t="s">
        <v>17</v>
      </c>
      <c r="B929" t="s">
        <v>12</v>
      </c>
      <c r="C929" t="s">
        <v>36</v>
      </c>
      <c r="D929">
        <v>497149</v>
      </c>
      <c r="E929" s="1">
        <v>45888</v>
      </c>
      <c r="F929">
        <v>94622.8</v>
      </c>
      <c r="G929" s="4" t="s">
        <v>652</v>
      </c>
      <c r="H929" t="s">
        <v>653</v>
      </c>
      <c r="I929" t="s">
        <v>42</v>
      </c>
      <c r="J929" s="1">
        <v>46418</v>
      </c>
      <c r="K929">
        <v>6</v>
      </c>
      <c r="L929" t="str">
        <f>_xlfn.XLOOKUP(relatorio[[#This Row],[Nome PJ Emitente]],De_Para!A:A,De_Para!C:C)</f>
        <v>Novartis</v>
      </c>
      <c r="M929" s="5" cm="1">
        <f t="array" aca="1" ref="M929" ca="1">IF(LEFT(G929&amp;"",1)="0",
IFERROR(
VALUE(MID(G929&amp;"",_xlfn.AGGREGATE(15,6,ROW(INDIRECT("1:"&amp;LEN(G929&amp;"")))/(MID(G929&amp;"",ROW(INDIRECT("1:"&amp;LEN(G929&amp;""))),1)&lt;&gt;"0"),1),999)),
MID(G929&amp;"",_xlfn.AGGREGATE(15,6,ROW(INDIRECT("1:"&amp;LEN(G929&amp;"")))/(MID(G929&amp;"",ROW(INDIRECT("1:"&amp;LEN(G929&amp;""))),1)&lt;&gt;"0"),1),999)
),
IFERROR(VALUE(G929),G929))</f>
        <v>7896261020863</v>
      </c>
      <c r="N929" t="str">
        <f>TEXT(relatorio[[#This Row],[Data Emissão]],"mmm")</f>
        <v>ago</v>
      </c>
      <c r="O929">
        <f>_xlfn.XLOOKUP(relatorio[[#This Row],[Número]],relatorio_Entrada_NF!A:A,relatorio_Entrada_NF!A:A,"Pendente")</f>
        <v>497149</v>
      </c>
      <c r="P929" t="str">
        <f>_xlfn.XLOOKUP(relatorio[[#This Row],[Nome PJ Emitente]],Material!A:A,Material!B:B,"Medicamento")</f>
        <v>Medicamento</v>
      </c>
      <c r="Q929">
        <f ca="1">IF(relatorio[[#This Row],[Natureza]]="Medicamento",_xlfn.XLOOKUP(relatorio[[#This Row],[EAN]],CadastroProd!U:U,CadastroProd!A:A," "),_xlfn.XLOOKUP(relatorio[[#This Row],['[Item'] Código]],CadastroProd!X:X,CadastroProd!A:A," "))</f>
        <v>1472</v>
      </c>
      <c r="R929" t="str">
        <f>IF(O929="Pendente",_xlfn.XLOOKUP(relatorio[[#This Row],[Número]],Relatório_CTE!A:A,Relatório_CTE!B:B,"Sem CTE")," ")</f>
        <v xml:space="preserve"> </v>
      </c>
      <c r="S929" s="1" t="str">
        <f>IF(relatorio[[#This Row],[NFs Entrada - Winthor]]="Pendente",_xlfn.XLOOKUP(relatorio[[#This Row],[Número]],Relatório_CTE!A:A,Relatório_CTE!H:H,"Sem CTE")," ")</f>
        <v xml:space="preserve"> </v>
      </c>
      <c r="T92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2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30" spans="1:21" x14ac:dyDescent="0.25">
      <c r="A930" t="s">
        <v>11</v>
      </c>
      <c r="B930" t="s">
        <v>46</v>
      </c>
      <c r="C930" t="s">
        <v>13</v>
      </c>
      <c r="D930">
        <v>475410</v>
      </c>
      <c r="E930" s="1">
        <v>45888</v>
      </c>
      <c r="F930">
        <v>4109.82</v>
      </c>
      <c r="G930" s="4" t="s">
        <v>122</v>
      </c>
      <c r="H930" t="s">
        <v>314</v>
      </c>
      <c r="I930" t="s">
        <v>315</v>
      </c>
      <c r="J930" s="1">
        <v>46856</v>
      </c>
      <c r="K930">
        <v>6</v>
      </c>
      <c r="L930" t="str">
        <f>_xlfn.XLOOKUP(relatorio[[#This Row],[Nome PJ Emitente]],De_Para!A:A,De_Para!C:C)</f>
        <v>3M</v>
      </c>
      <c r="M930" s="5" t="str" cm="1">
        <f t="array" aca="1" ref="M930" ca="1">IF(LEFT(G930&amp;"",1)="0",
IFERROR(
VALUE(MID(G930&amp;"",_xlfn.AGGREGATE(15,6,ROW(INDIRECT("1:"&amp;LEN(G930&amp;"")))/(MID(G930&amp;"",ROW(INDIRECT("1:"&amp;LEN(G930&amp;""))),1)&lt;&gt;"0"),1),999)),
MID(G930&amp;"",_xlfn.AGGREGATE(15,6,ROW(INDIRECT("1:"&amp;LEN(G930&amp;"")))/(MID(G930&amp;"",ROW(INDIRECT("1:"&amp;LEN(G930&amp;""))),1)&lt;&gt;"0"),1),999)
),
IFERROR(VALUE(G930),G930))</f>
        <v>SEM GTIN</v>
      </c>
      <c r="N930" t="str">
        <f>TEXT(relatorio[[#This Row],[Data Emissão]],"mmm")</f>
        <v>ago</v>
      </c>
      <c r="O930">
        <f>_xlfn.XLOOKUP(relatorio[[#This Row],[Número]],relatorio_Entrada_NF!A:A,relatorio_Entrada_NF!A:A,"Pendente")</f>
        <v>475410</v>
      </c>
      <c r="P930" t="str">
        <f>_xlfn.XLOOKUP(relatorio[[#This Row],[Nome PJ Emitente]],Material!A:A,Material!B:B,"Medicamento")</f>
        <v>Material</v>
      </c>
      <c r="Q930">
        <f>IF(relatorio[[#This Row],[Natureza]]="Medicamento",_xlfn.XLOOKUP(relatorio[[#This Row],[EAN]],CadastroProd!U:U,CadastroProd!A:A," "),_xlfn.XLOOKUP(relatorio[[#This Row],['[Item'] Código]],CadastroProd!X:X,CadastroProd!A:A," "))</f>
        <v>3745</v>
      </c>
      <c r="R930" t="str">
        <f>IF(O930="Pendente",_xlfn.XLOOKUP(relatorio[[#This Row],[Número]],Relatório_CTE!A:A,Relatório_CTE!B:B,"Sem CTE")," ")</f>
        <v xml:space="preserve"> </v>
      </c>
      <c r="S930" s="1" t="str">
        <f>IF(relatorio[[#This Row],[NFs Entrada - Winthor]]="Pendente",_xlfn.XLOOKUP(relatorio[[#This Row],[Número]],Relatório_CTE!A:A,Relatório_CTE!H:H,"Sem CTE")," ")</f>
        <v xml:space="preserve"> </v>
      </c>
      <c r="T93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3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31" spans="1:21" x14ac:dyDescent="0.25">
      <c r="A931" t="s">
        <v>11</v>
      </c>
      <c r="B931" t="s">
        <v>46</v>
      </c>
      <c r="C931" t="s">
        <v>13</v>
      </c>
      <c r="D931">
        <v>475411</v>
      </c>
      <c r="E931" s="1">
        <v>45888</v>
      </c>
      <c r="F931">
        <v>15383.8</v>
      </c>
      <c r="G931" s="4" t="s">
        <v>403</v>
      </c>
      <c r="H931" t="s">
        <v>404</v>
      </c>
      <c r="I931" t="s">
        <v>405</v>
      </c>
      <c r="J931" s="1">
        <v>46599</v>
      </c>
      <c r="K931">
        <v>128</v>
      </c>
      <c r="L931" t="str">
        <f>_xlfn.XLOOKUP(relatorio[[#This Row],[Nome PJ Emitente]],De_Para!A:A,De_Para!C:C)</f>
        <v>3M</v>
      </c>
      <c r="M931" s="5" cm="1">
        <f t="array" aca="1" ref="M931" ca="1">IF(LEFT(G931&amp;"",1)="0",
IFERROR(
VALUE(MID(G931&amp;"",_xlfn.AGGREGATE(15,6,ROW(INDIRECT("1:"&amp;LEN(G931&amp;"")))/(MID(G931&amp;"",ROW(INDIRECT("1:"&amp;LEN(G931&amp;""))),1)&lt;&gt;"0"),1),999)),
MID(G931&amp;"",_xlfn.AGGREGATE(15,6,ROW(INDIRECT("1:"&amp;LEN(G931&amp;"")))/(MID(G931&amp;"",ROW(INDIRECT("1:"&amp;LEN(G931&amp;""))),1)&lt;&gt;"0"),1),999)
),
IFERROR(VALUE(G931),G931))</f>
        <v>7891040166268</v>
      </c>
      <c r="N931" t="str">
        <f>TEXT(relatorio[[#This Row],[Data Emissão]],"mmm")</f>
        <v>ago</v>
      </c>
      <c r="O931">
        <f>_xlfn.XLOOKUP(relatorio[[#This Row],[Número]],relatorio_Entrada_NF!A:A,relatorio_Entrada_NF!A:A,"Pendente")</f>
        <v>475411</v>
      </c>
      <c r="P931" t="str">
        <f>_xlfn.XLOOKUP(relatorio[[#This Row],[Nome PJ Emitente]],Material!A:A,Material!B:B,"Medicamento")</f>
        <v>Material</v>
      </c>
      <c r="Q931">
        <f>IF(relatorio[[#This Row],[Natureza]]="Medicamento",_xlfn.XLOOKUP(relatorio[[#This Row],[EAN]],CadastroProd!U:U,CadastroProd!A:A," "),_xlfn.XLOOKUP(relatorio[[#This Row],['[Item'] Código]],CadastroProd!X:X,CadastroProd!A:A," "))</f>
        <v>2221</v>
      </c>
      <c r="R931" t="str">
        <f>IF(O931="Pendente",_xlfn.XLOOKUP(relatorio[[#This Row],[Número]],Relatório_CTE!A:A,Relatório_CTE!B:B,"Sem CTE")," ")</f>
        <v xml:space="preserve"> </v>
      </c>
      <c r="S931" s="1" t="str">
        <f>IF(relatorio[[#This Row],[NFs Entrada - Winthor]]="Pendente",_xlfn.XLOOKUP(relatorio[[#This Row],[Número]],Relatório_CTE!A:A,Relatório_CTE!H:H,"Sem CTE")," ")</f>
        <v xml:space="preserve"> </v>
      </c>
      <c r="T93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3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32" spans="1:21" x14ac:dyDescent="0.25">
      <c r="A932" t="s">
        <v>11</v>
      </c>
      <c r="B932" t="s">
        <v>46</v>
      </c>
      <c r="C932" t="s">
        <v>13</v>
      </c>
      <c r="D932">
        <v>475411</v>
      </c>
      <c r="E932" s="1">
        <v>45888</v>
      </c>
      <c r="F932">
        <v>15383.8</v>
      </c>
      <c r="G932" s="4" t="s">
        <v>391</v>
      </c>
      <c r="H932" t="s">
        <v>392</v>
      </c>
      <c r="I932" t="s">
        <v>393</v>
      </c>
      <c r="J932" s="1">
        <v>46870</v>
      </c>
      <c r="K932">
        <v>4</v>
      </c>
      <c r="L932" t="str">
        <f>_xlfn.XLOOKUP(relatorio[[#This Row],[Nome PJ Emitente]],De_Para!A:A,De_Para!C:C)</f>
        <v>3M</v>
      </c>
      <c r="M932" s="5" cm="1">
        <f t="array" aca="1" ref="M932" ca="1">IF(LEFT(G932&amp;"",1)="0",
IFERROR(
VALUE(MID(G932&amp;"",_xlfn.AGGREGATE(15,6,ROW(INDIRECT("1:"&amp;LEN(G932&amp;"")))/(MID(G932&amp;"",ROW(INDIRECT("1:"&amp;LEN(G932&amp;""))),1)&lt;&gt;"0"),1),999)),
MID(G932&amp;"",_xlfn.AGGREGATE(15,6,ROW(INDIRECT("1:"&amp;LEN(G932&amp;"")))/(MID(G932&amp;"",ROW(INDIRECT("1:"&amp;LEN(G932&amp;""))),1)&lt;&gt;"0"),1),999)
),
IFERROR(VALUE(G932),G932))</f>
        <v>707387808235</v>
      </c>
      <c r="N932" t="str">
        <f>TEXT(relatorio[[#This Row],[Data Emissão]],"mmm")</f>
        <v>ago</v>
      </c>
      <c r="O932">
        <f>_xlfn.XLOOKUP(relatorio[[#This Row],[Número]],relatorio_Entrada_NF!A:A,relatorio_Entrada_NF!A:A,"Pendente")</f>
        <v>475411</v>
      </c>
      <c r="P932" t="str">
        <f>_xlfn.XLOOKUP(relatorio[[#This Row],[Nome PJ Emitente]],Material!A:A,Material!B:B,"Medicamento")</f>
        <v>Material</v>
      </c>
      <c r="Q932">
        <f>IF(relatorio[[#This Row],[Natureza]]="Medicamento",_xlfn.XLOOKUP(relatorio[[#This Row],[EAN]],CadastroProd!U:U,CadastroProd!A:A," "),_xlfn.XLOOKUP(relatorio[[#This Row],['[Item'] Código]],CadastroProd!X:X,CadastroProd!A:A," "))</f>
        <v>2199</v>
      </c>
      <c r="R932" t="str">
        <f>IF(O932="Pendente",_xlfn.XLOOKUP(relatorio[[#This Row],[Número]],Relatório_CTE!A:A,Relatório_CTE!B:B,"Sem CTE")," ")</f>
        <v xml:space="preserve"> </v>
      </c>
      <c r="S932" s="1" t="str">
        <f>IF(relatorio[[#This Row],[NFs Entrada - Winthor]]="Pendente",_xlfn.XLOOKUP(relatorio[[#This Row],[Número]],Relatório_CTE!A:A,Relatório_CTE!H:H,"Sem CTE")," ")</f>
        <v xml:space="preserve"> </v>
      </c>
      <c r="T93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3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33" spans="1:21" x14ac:dyDescent="0.25">
      <c r="A933" t="s">
        <v>11</v>
      </c>
      <c r="B933" t="s">
        <v>46</v>
      </c>
      <c r="C933" t="s">
        <v>13</v>
      </c>
      <c r="D933">
        <v>475412</v>
      </c>
      <c r="E933" s="1">
        <v>45888</v>
      </c>
      <c r="F933">
        <v>13603.46</v>
      </c>
      <c r="G933" s="4" t="s">
        <v>122</v>
      </c>
      <c r="H933" t="s">
        <v>366</v>
      </c>
      <c r="I933" t="s">
        <v>367</v>
      </c>
      <c r="J933" s="1">
        <v>46910</v>
      </c>
      <c r="K933">
        <v>33</v>
      </c>
      <c r="L933" t="str">
        <f>_xlfn.XLOOKUP(relatorio[[#This Row],[Nome PJ Emitente]],De_Para!A:A,De_Para!C:C)</f>
        <v>3M</v>
      </c>
      <c r="M933" s="5" t="str" cm="1">
        <f t="array" aca="1" ref="M933" ca="1">IF(LEFT(G933&amp;"",1)="0",
IFERROR(
VALUE(MID(G933&amp;"",_xlfn.AGGREGATE(15,6,ROW(INDIRECT("1:"&amp;LEN(G933&amp;"")))/(MID(G933&amp;"",ROW(INDIRECT("1:"&amp;LEN(G933&amp;""))),1)&lt;&gt;"0"),1),999)),
MID(G933&amp;"",_xlfn.AGGREGATE(15,6,ROW(INDIRECT("1:"&amp;LEN(G933&amp;"")))/(MID(G933&amp;"",ROW(INDIRECT("1:"&amp;LEN(G933&amp;""))),1)&lt;&gt;"0"),1),999)
),
IFERROR(VALUE(G933),G933))</f>
        <v>SEM GTIN</v>
      </c>
      <c r="N933" t="str">
        <f>TEXT(relatorio[[#This Row],[Data Emissão]],"mmm")</f>
        <v>ago</v>
      </c>
      <c r="O933">
        <f>_xlfn.XLOOKUP(relatorio[[#This Row],[Número]],relatorio_Entrada_NF!A:A,relatorio_Entrada_NF!A:A,"Pendente")</f>
        <v>475412</v>
      </c>
      <c r="P933" t="str">
        <f>_xlfn.XLOOKUP(relatorio[[#This Row],[Nome PJ Emitente]],Material!A:A,Material!B:B,"Medicamento")</f>
        <v>Material</v>
      </c>
      <c r="Q933">
        <f>IF(relatorio[[#This Row],[Natureza]]="Medicamento",_xlfn.XLOOKUP(relatorio[[#This Row],[EAN]],CadastroProd!U:U,CadastroProd!A:A," "),_xlfn.XLOOKUP(relatorio[[#This Row],['[Item'] Código]],CadastroProd!X:X,CadastroProd!A:A," "))</f>
        <v>2337</v>
      </c>
      <c r="R933" t="str">
        <f>IF(O933="Pendente",_xlfn.XLOOKUP(relatorio[[#This Row],[Número]],Relatório_CTE!A:A,Relatório_CTE!B:B,"Sem CTE")," ")</f>
        <v xml:space="preserve"> </v>
      </c>
      <c r="S933" s="1" t="str">
        <f>IF(relatorio[[#This Row],[NFs Entrada - Winthor]]="Pendente",_xlfn.XLOOKUP(relatorio[[#This Row],[Número]],Relatório_CTE!A:A,Relatório_CTE!H:H,"Sem CTE")," ")</f>
        <v xml:space="preserve"> </v>
      </c>
      <c r="T93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3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34" spans="1:21" x14ac:dyDescent="0.25">
      <c r="A934" t="s">
        <v>11</v>
      </c>
      <c r="B934" t="s">
        <v>46</v>
      </c>
      <c r="C934" t="s">
        <v>13</v>
      </c>
      <c r="D934">
        <v>475413</v>
      </c>
      <c r="E934" s="1">
        <v>45888</v>
      </c>
      <c r="F934">
        <v>2445.27</v>
      </c>
      <c r="G934" s="4" t="s">
        <v>122</v>
      </c>
      <c r="H934" t="s">
        <v>366</v>
      </c>
      <c r="I934" t="s">
        <v>367</v>
      </c>
      <c r="J934" s="1">
        <v>46910</v>
      </c>
      <c r="K934">
        <v>4</v>
      </c>
      <c r="L934" t="str">
        <f>_xlfn.XLOOKUP(relatorio[[#This Row],[Nome PJ Emitente]],De_Para!A:A,De_Para!C:C)</f>
        <v>3M</v>
      </c>
      <c r="M934" s="5" t="str" cm="1">
        <f t="array" aca="1" ref="M934" ca="1">IF(LEFT(G934&amp;"",1)="0",
IFERROR(
VALUE(MID(G934&amp;"",_xlfn.AGGREGATE(15,6,ROW(INDIRECT("1:"&amp;LEN(G934&amp;"")))/(MID(G934&amp;"",ROW(INDIRECT("1:"&amp;LEN(G934&amp;""))),1)&lt;&gt;"0"),1),999)),
MID(G934&amp;"",_xlfn.AGGREGATE(15,6,ROW(INDIRECT("1:"&amp;LEN(G934&amp;"")))/(MID(G934&amp;"",ROW(INDIRECT("1:"&amp;LEN(G934&amp;""))),1)&lt;&gt;"0"),1),999)
),
IFERROR(VALUE(G934),G934))</f>
        <v>SEM GTIN</v>
      </c>
      <c r="N934" t="str">
        <f>TEXT(relatorio[[#This Row],[Data Emissão]],"mmm")</f>
        <v>ago</v>
      </c>
      <c r="O934">
        <f>_xlfn.XLOOKUP(relatorio[[#This Row],[Número]],relatorio_Entrada_NF!A:A,relatorio_Entrada_NF!A:A,"Pendente")</f>
        <v>475413</v>
      </c>
      <c r="P934" t="str">
        <f>_xlfn.XLOOKUP(relatorio[[#This Row],[Nome PJ Emitente]],Material!A:A,Material!B:B,"Medicamento")</f>
        <v>Material</v>
      </c>
      <c r="Q934">
        <f>IF(relatorio[[#This Row],[Natureza]]="Medicamento",_xlfn.XLOOKUP(relatorio[[#This Row],[EAN]],CadastroProd!U:U,CadastroProd!A:A," "),_xlfn.XLOOKUP(relatorio[[#This Row],['[Item'] Código]],CadastroProd!X:X,CadastroProd!A:A," "))</f>
        <v>2337</v>
      </c>
      <c r="R934" t="str">
        <f>IF(O934="Pendente",_xlfn.XLOOKUP(relatorio[[#This Row],[Número]],Relatório_CTE!A:A,Relatório_CTE!B:B,"Sem CTE")," ")</f>
        <v xml:space="preserve"> </v>
      </c>
      <c r="S934" s="1" t="str">
        <f>IF(relatorio[[#This Row],[NFs Entrada - Winthor]]="Pendente",_xlfn.XLOOKUP(relatorio[[#This Row],[Número]],Relatório_CTE!A:A,Relatório_CTE!H:H,"Sem CTE")," ")</f>
        <v xml:space="preserve"> </v>
      </c>
      <c r="T93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3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35" spans="1:21" x14ac:dyDescent="0.25">
      <c r="A935" t="s">
        <v>11</v>
      </c>
      <c r="B935" t="s">
        <v>46</v>
      </c>
      <c r="C935" t="s">
        <v>13</v>
      </c>
      <c r="D935">
        <v>475414</v>
      </c>
      <c r="E935" s="1">
        <v>45888</v>
      </c>
      <c r="F935">
        <v>61909.53</v>
      </c>
      <c r="G935" s="4" t="s">
        <v>122</v>
      </c>
      <c r="H935" t="s">
        <v>366</v>
      </c>
      <c r="I935" t="s">
        <v>367</v>
      </c>
      <c r="J935" s="1">
        <v>46910</v>
      </c>
      <c r="K935">
        <v>116</v>
      </c>
      <c r="L935" t="str">
        <f>_xlfn.XLOOKUP(relatorio[[#This Row],[Nome PJ Emitente]],De_Para!A:A,De_Para!C:C)</f>
        <v>3M</v>
      </c>
      <c r="M935" s="5" t="str" cm="1">
        <f t="array" aca="1" ref="M935" ca="1">IF(LEFT(G935&amp;"",1)="0",
IFERROR(
VALUE(MID(G935&amp;"",_xlfn.AGGREGATE(15,6,ROW(INDIRECT("1:"&amp;LEN(G935&amp;"")))/(MID(G935&amp;"",ROW(INDIRECT("1:"&amp;LEN(G935&amp;""))),1)&lt;&gt;"0"),1),999)),
MID(G935&amp;"",_xlfn.AGGREGATE(15,6,ROW(INDIRECT("1:"&amp;LEN(G935&amp;"")))/(MID(G935&amp;"",ROW(INDIRECT("1:"&amp;LEN(G935&amp;""))),1)&lt;&gt;"0"),1),999)
),
IFERROR(VALUE(G935),G935))</f>
        <v>SEM GTIN</v>
      </c>
      <c r="N935" t="str">
        <f>TEXT(relatorio[[#This Row],[Data Emissão]],"mmm")</f>
        <v>ago</v>
      </c>
      <c r="O935">
        <f>_xlfn.XLOOKUP(relatorio[[#This Row],[Número]],relatorio_Entrada_NF!A:A,relatorio_Entrada_NF!A:A,"Pendente")</f>
        <v>475414</v>
      </c>
      <c r="P935" t="str">
        <f>_xlfn.XLOOKUP(relatorio[[#This Row],[Nome PJ Emitente]],Material!A:A,Material!B:B,"Medicamento")</f>
        <v>Material</v>
      </c>
      <c r="Q935">
        <f>IF(relatorio[[#This Row],[Natureza]]="Medicamento",_xlfn.XLOOKUP(relatorio[[#This Row],[EAN]],CadastroProd!U:U,CadastroProd!A:A," "),_xlfn.XLOOKUP(relatorio[[#This Row],['[Item'] Código]],CadastroProd!X:X,CadastroProd!A:A," "))</f>
        <v>2337</v>
      </c>
      <c r="R935" t="str">
        <f>IF(O935="Pendente",_xlfn.XLOOKUP(relatorio[[#This Row],[Número]],Relatório_CTE!A:A,Relatório_CTE!B:B,"Sem CTE")," ")</f>
        <v xml:space="preserve"> </v>
      </c>
      <c r="S935" s="1" t="str">
        <f>IF(relatorio[[#This Row],[NFs Entrada - Winthor]]="Pendente",_xlfn.XLOOKUP(relatorio[[#This Row],[Número]],Relatório_CTE!A:A,Relatório_CTE!H:H,"Sem CTE")," ")</f>
        <v xml:space="preserve"> </v>
      </c>
      <c r="T93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3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36" spans="1:21" x14ac:dyDescent="0.25">
      <c r="A936" t="s">
        <v>11</v>
      </c>
      <c r="B936" t="s">
        <v>46</v>
      </c>
      <c r="C936" t="s">
        <v>13</v>
      </c>
      <c r="D936">
        <v>475414</v>
      </c>
      <c r="E936" s="1">
        <v>45888</v>
      </c>
      <c r="F936">
        <v>61909.53</v>
      </c>
      <c r="G936" s="4" t="s">
        <v>153</v>
      </c>
      <c r="H936" t="s">
        <v>154</v>
      </c>
      <c r="I936" t="s">
        <v>155</v>
      </c>
      <c r="J936" s="1">
        <v>46904</v>
      </c>
      <c r="K936">
        <v>72</v>
      </c>
      <c r="L936" t="str">
        <f>_xlfn.XLOOKUP(relatorio[[#This Row],[Nome PJ Emitente]],De_Para!A:A,De_Para!C:C)</f>
        <v>3M</v>
      </c>
      <c r="M936" s="5" cm="1">
        <f t="array" aca="1" ref="M936" ca="1">IF(LEFT(G936&amp;"",1)="0",
IFERROR(
VALUE(MID(G936&amp;"",_xlfn.AGGREGATE(15,6,ROW(INDIRECT("1:"&amp;LEN(G936&amp;"")))/(MID(G936&amp;"",ROW(INDIRECT("1:"&amp;LEN(G936&amp;""))),1)&lt;&gt;"0"),1),999)),
MID(G936&amp;"",_xlfn.AGGREGATE(15,6,ROW(INDIRECT("1:"&amp;LEN(G936&amp;"")))/(MID(G936&amp;"",ROW(INDIRECT("1:"&amp;LEN(G936&amp;""))),1)&lt;&gt;"0"),1),999)
),
IFERROR(VALUE(G936),G936))</f>
        <v>7891040313211</v>
      </c>
      <c r="N936" t="str">
        <f>TEXT(relatorio[[#This Row],[Data Emissão]],"mmm")</f>
        <v>ago</v>
      </c>
      <c r="O936">
        <f>_xlfn.XLOOKUP(relatorio[[#This Row],[Número]],relatorio_Entrada_NF!A:A,relatorio_Entrada_NF!A:A,"Pendente")</f>
        <v>475414</v>
      </c>
      <c r="P936" t="str">
        <f>_xlfn.XLOOKUP(relatorio[[#This Row],[Nome PJ Emitente]],Material!A:A,Material!B:B,"Medicamento")</f>
        <v>Material</v>
      </c>
      <c r="Q936">
        <f>IF(relatorio[[#This Row],[Natureza]]="Medicamento",_xlfn.XLOOKUP(relatorio[[#This Row],[EAN]],CadastroProd!U:U,CadastroProd!A:A," "),_xlfn.XLOOKUP(relatorio[[#This Row],['[Item'] Código]],CadastroProd!X:X,CadastroProd!A:A," "))</f>
        <v>2649</v>
      </c>
      <c r="R936" t="str">
        <f>IF(O936="Pendente",_xlfn.XLOOKUP(relatorio[[#This Row],[Número]],Relatório_CTE!A:A,Relatório_CTE!B:B,"Sem CTE")," ")</f>
        <v xml:space="preserve"> </v>
      </c>
      <c r="S936" s="1" t="str">
        <f>IF(relatorio[[#This Row],[NFs Entrada - Winthor]]="Pendente",_xlfn.XLOOKUP(relatorio[[#This Row],[Número]],Relatório_CTE!A:A,Relatório_CTE!H:H,"Sem CTE")," ")</f>
        <v xml:space="preserve"> </v>
      </c>
      <c r="T93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3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37" spans="1:21" x14ac:dyDescent="0.25">
      <c r="A937" t="s">
        <v>11</v>
      </c>
      <c r="B937" t="s">
        <v>46</v>
      </c>
      <c r="C937" t="s">
        <v>13</v>
      </c>
      <c r="D937">
        <v>475415</v>
      </c>
      <c r="E937" s="1">
        <v>45888</v>
      </c>
      <c r="F937">
        <v>4920</v>
      </c>
      <c r="G937" s="4" t="s">
        <v>982</v>
      </c>
      <c r="H937" t="s">
        <v>983</v>
      </c>
      <c r="I937" t="s">
        <v>984</v>
      </c>
      <c r="J937" s="1">
        <v>46522</v>
      </c>
      <c r="K937">
        <v>48</v>
      </c>
      <c r="L937" t="str">
        <f>_xlfn.XLOOKUP(relatorio[[#This Row],[Nome PJ Emitente]],De_Para!A:A,De_Para!C:C)</f>
        <v>3M</v>
      </c>
      <c r="M937" s="5" cm="1">
        <f t="array" aca="1" ref="M937" ca="1">IF(LEFT(G937&amp;"",1)="0",
IFERROR(
VALUE(MID(G937&amp;"",_xlfn.AGGREGATE(15,6,ROW(INDIRECT("1:"&amp;LEN(G937&amp;"")))/(MID(G937&amp;"",ROW(INDIRECT("1:"&amp;LEN(G937&amp;""))),1)&lt;&gt;"0"),1),999)),
MID(G937&amp;"",_xlfn.AGGREGATE(15,6,ROW(INDIRECT("1:"&amp;LEN(G937&amp;"")))/(MID(G937&amp;"",ROW(INDIRECT("1:"&amp;LEN(G937&amp;""))),1)&lt;&gt;"0"),1),999)
),
IFERROR(VALUE(G937),G937))</f>
        <v>7891040166275</v>
      </c>
      <c r="N937" t="str">
        <f>TEXT(relatorio[[#This Row],[Data Emissão]],"mmm")</f>
        <v>ago</v>
      </c>
      <c r="O937">
        <f>_xlfn.XLOOKUP(relatorio[[#This Row],[Número]],relatorio_Entrada_NF!A:A,relatorio_Entrada_NF!A:A,"Pendente")</f>
        <v>475415</v>
      </c>
      <c r="P937" t="str">
        <f>_xlfn.XLOOKUP(relatorio[[#This Row],[Nome PJ Emitente]],Material!A:A,Material!B:B,"Medicamento")</f>
        <v>Material</v>
      </c>
      <c r="Q937">
        <f>IF(relatorio[[#This Row],[Natureza]]="Medicamento",_xlfn.XLOOKUP(relatorio[[#This Row],[EAN]],CadastroProd!U:U,CadastroProd!A:A," "),_xlfn.XLOOKUP(relatorio[[#This Row],['[Item'] Código]],CadastroProd!X:X,CadastroProd!A:A," "))</f>
        <v>2220</v>
      </c>
      <c r="R937" t="str">
        <f>IF(O937="Pendente",_xlfn.XLOOKUP(relatorio[[#This Row],[Número]],Relatório_CTE!A:A,Relatório_CTE!B:B,"Sem CTE")," ")</f>
        <v xml:space="preserve"> </v>
      </c>
      <c r="S937" s="1" t="str">
        <f>IF(relatorio[[#This Row],[NFs Entrada - Winthor]]="Pendente",_xlfn.XLOOKUP(relatorio[[#This Row],[Número]],Relatório_CTE!A:A,Relatório_CTE!H:H,"Sem CTE")," ")</f>
        <v xml:space="preserve"> </v>
      </c>
      <c r="T93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3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38" spans="1:21" x14ac:dyDescent="0.25">
      <c r="A938" t="s">
        <v>11</v>
      </c>
      <c r="B938" t="s">
        <v>46</v>
      </c>
      <c r="C938" t="s">
        <v>13</v>
      </c>
      <c r="D938">
        <v>475416</v>
      </c>
      <c r="E938" s="1">
        <v>45888</v>
      </c>
      <c r="F938">
        <v>16066.52</v>
      </c>
      <c r="G938" s="4" t="s">
        <v>985</v>
      </c>
      <c r="H938" t="s">
        <v>986</v>
      </c>
      <c r="I938" t="s">
        <v>987</v>
      </c>
      <c r="J938" s="1">
        <v>46156</v>
      </c>
      <c r="K938">
        <v>20</v>
      </c>
      <c r="L938" t="str">
        <f>_xlfn.XLOOKUP(relatorio[[#This Row],[Nome PJ Emitente]],De_Para!A:A,De_Para!C:C)</f>
        <v>3M</v>
      </c>
      <c r="M938" s="5" cm="1">
        <f t="array" aca="1" ref="M938" ca="1">IF(LEFT(G938&amp;"",1)="0",
IFERROR(
VALUE(MID(G938&amp;"",_xlfn.AGGREGATE(15,6,ROW(INDIRECT("1:"&amp;LEN(G938&amp;"")))/(MID(G938&amp;"",ROW(INDIRECT("1:"&amp;LEN(G938&amp;""))),1)&lt;&gt;"0"),1),999)),
MID(G938&amp;"",_xlfn.AGGREGATE(15,6,ROW(INDIRECT("1:"&amp;LEN(G938&amp;"")))/(MID(G938&amp;"",ROW(INDIRECT("1:"&amp;LEN(G938&amp;""))),1)&lt;&gt;"0"),1),999)
),
IFERROR(VALUE(G938),G938))</f>
        <v>707387792381</v>
      </c>
      <c r="N938" t="str">
        <f>TEXT(relatorio[[#This Row],[Data Emissão]],"mmm")</f>
        <v>ago</v>
      </c>
      <c r="O938">
        <f>_xlfn.XLOOKUP(relatorio[[#This Row],[Número]],relatorio_Entrada_NF!A:A,relatorio_Entrada_NF!A:A,"Pendente")</f>
        <v>475416</v>
      </c>
      <c r="P938" t="str">
        <f>_xlfn.XLOOKUP(relatorio[[#This Row],[Nome PJ Emitente]],Material!A:A,Material!B:B,"Medicamento")</f>
        <v>Material</v>
      </c>
      <c r="Q938">
        <f>IF(relatorio[[#This Row],[Natureza]]="Medicamento",_xlfn.XLOOKUP(relatorio[[#This Row],[EAN]],CadastroProd!U:U,CadastroProd!A:A," "),_xlfn.XLOOKUP(relatorio[[#This Row],['[Item'] Código]],CadastroProd!X:X,CadastroProd!A:A," "))</f>
        <v>3398</v>
      </c>
      <c r="R938" t="str">
        <f>IF(O938="Pendente",_xlfn.XLOOKUP(relatorio[[#This Row],[Número]],Relatório_CTE!A:A,Relatório_CTE!B:B,"Sem CTE")," ")</f>
        <v xml:space="preserve"> </v>
      </c>
      <c r="S938" s="1" t="str">
        <f>IF(relatorio[[#This Row],[NFs Entrada - Winthor]]="Pendente",_xlfn.XLOOKUP(relatorio[[#This Row],[Número]],Relatório_CTE!A:A,Relatório_CTE!H:H,"Sem CTE")," ")</f>
        <v xml:space="preserve"> </v>
      </c>
      <c r="T93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3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39" spans="1:21" x14ac:dyDescent="0.25">
      <c r="A939" t="s">
        <v>11</v>
      </c>
      <c r="B939" t="s">
        <v>46</v>
      </c>
      <c r="C939" t="s">
        <v>13</v>
      </c>
      <c r="D939">
        <v>475416</v>
      </c>
      <c r="E939" s="1">
        <v>45888</v>
      </c>
      <c r="F939">
        <v>16066.52</v>
      </c>
      <c r="G939" s="4" t="s">
        <v>340</v>
      </c>
      <c r="H939" t="s">
        <v>341</v>
      </c>
      <c r="I939" t="s">
        <v>342</v>
      </c>
      <c r="J939" s="1">
        <v>46234</v>
      </c>
      <c r="K939">
        <v>4</v>
      </c>
      <c r="L939" t="str">
        <f>_xlfn.XLOOKUP(relatorio[[#This Row],[Nome PJ Emitente]],De_Para!A:A,De_Para!C:C)</f>
        <v>3M</v>
      </c>
      <c r="M939" s="5" cm="1">
        <f t="array" aca="1" ref="M939" ca="1">IF(LEFT(G939&amp;"",1)="0",
IFERROR(
VALUE(MID(G939&amp;"",_xlfn.AGGREGATE(15,6,ROW(INDIRECT("1:"&amp;LEN(G939&amp;"")))/(MID(G939&amp;"",ROW(INDIRECT("1:"&amp;LEN(G939&amp;""))),1)&lt;&gt;"0"),1),999)),
MID(G939&amp;"",_xlfn.AGGREGATE(15,6,ROW(INDIRECT("1:"&amp;LEN(G939&amp;"")))/(MID(G939&amp;"",ROW(INDIRECT("1:"&amp;LEN(G939&amp;""))),1)&lt;&gt;"0"),1),999)
),
IFERROR(VALUE(G939),G939))</f>
        <v>707387792374</v>
      </c>
      <c r="N939" t="str">
        <f>TEXT(relatorio[[#This Row],[Data Emissão]],"mmm")</f>
        <v>ago</v>
      </c>
      <c r="O939">
        <f>_xlfn.XLOOKUP(relatorio[[#This Row],[Número]],relatorio_Entrada_NF!A:A,relatorio_Entrada_NF!A:A,"Pendente")</f>
        <v>475416</v>
      </c>
      <c r="P939" t="str">
        <f>_xlfn.XLOOKUP(relatorio[[#This Row],[Nome PJ Emitente]],Material!A:A,Material!B:B,"Medicamento")</f>
        <v>Material</v>
      </c>
      <c r="Q939">
        <f>IF(relatorio[[#This Row],[Natureza]]="Medicamento",_xlfn.XLOOKUP(relatorio[[#This Row],[EAN]],CadastroProd!U:U,CadastroProd!A:A," "),_xlfn.XLOOKUP(relatorio[[#This Row],['[Item'] Código]],CadastroProd!X:X,CadastroProd!A:A," "))</f>
        <v>3399</v>
      </c>
      <c r="R939" t="str">
        <f>IF(O939="Pendente",_xlfn.XLOOKUP(relatorio[[#This Row],[Número]],Relatório_CTE!A:A,Relatório_CTE!B:B,"Sem CTE")," ")</f>
        <v xml:space="preserve"> </v>
      </c>
      <c r="S939" s="1" t="str">
        <f>IF(relatorio[[#This Row],[NFs Entrada - Winthor]]="Pendente",_xlfn.XLOOKUP(relatorio[[#This Row],[Número]],Relatório_CTE!A:A,Relatório_CTE!H:H,"Sem CTE")," ")</f>
        <v xml:space="preserve"> </v>
      </c>
      <c r="T93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3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40" spans="1:21" x14ac:dyDescent="0.25">
      <c r="A940" t="s">
        <v>11</v>
      </c>
      <c r="B940" t="s">
        <v>46</v>
      </c>
      <c r="C940" t="s">
        <v>13</v>
      </c>
      <c r="D940">
        <v>475416</v>
      </c>
      <c r="E940" s="1">
        <v>45888</v>
      </c>
      <c r="F940">
        <v>16066.52</v>
      </c>
      <c r="G940" s="4" t="s">
        <v>391</v>
      </c>
      <c r="H940" t="s">
        <v>392</v>
      </c>
      <c r="I940" t="s">
        <v>393</v>
      </c>
      <c r="J940" s="1">
        <v>46870</v>
      </c>
      <c r="K940">
        <v>4</v>
      </c>
      <c r="L940" t="str">
        <f>_xlfn.XLOOKUP(relatorio[[#This Row],[Nome PJ Emitente]],De_Para!A:A,De_Para!C:C)</f>
        <v>3M</v>
      </c>
      <c r="M940" s="5" cm="1">
        <f t="array" aca="1" ref="M940" ca="1">IF(LEFT(G940&amp;"",1)="0",
IFERROR(
VALUE(MID(G940&amp;"",_xlfn.AGGREGATE(15,6,ROW(INDIRECT("1:"&amp;LEN(G940&amp;"")))/(MID(G940&amp;"",ROW(INDIRECT("1:"&amp;LEN(G940&amp;""))),1)&lt;&gt;"0"),1),999)),
MID(G940&amp;"",_xlfn.AGGREGATE(15,6,ROW(INDIRECT("1:"&amp;LEN(G940&amp;"")))/(MID(G940&amp;"",ROW(INDIRECT("1:"&amp;LEN(G940&amp;""))),1)&lt;&gt;"0"),1),999)
),
IFERROR(VALUE(G940),G940))</f>
        <v>707387808235</v>
      </c>
      <c r="N940" t="str">
        <f>TEXT(relatorio[[#This Row],[Data Emissão]],"mmm")</f>
        <v>ago</v>
      </c>
      <c r="O940">
        <f>_xlfn.XLOOKUP(relatorio[[#This Row],[Número]],relatorio_Entrada_NF!A:A,relatorio_Entrada_NF!A:A,"Pendente")</f>
        <v>475416</v>
      </c>
      <c r="P940" t="str">
        <f>_xlfn.XLOOKUP(relatorio[[#This Row],[Nome PJ Emitente]],Material!A:A,Material!B:B,"Medicamento")</f>
        <v>Material</v>
      </c>
      <c r="Q940">
        <f>IF(relatorio[[#This Row],[Natureza]]="Medicamento",_xlfn.XLOOKUP(relatorio[[#This Row],[EAN]],CadastroProd!U:U,CadastroProd!A:A," "),_xlfn.XLOOKUP(relatorio[[#This Row],['[Item'] Código]],CadastroProd!X:X,CadastroProd!A:A," "))</f>
        <v>2199</v>
      </c>
      <c r="R940" t="str">
        <f>IF(O940="Pendente",_xlfn.XLOOKUP(relatorio[[#This Row],[Número]],Relatório_CTE!A:A,Relatório_CTE!B:B,"Sem CTE")," ")</f>
        <v xml:space="preserve"> </v>
      </c>
      <c r="S940" s="1" t="str">
        <f>IF(relatorio[[#This Row],[NFs Entrada - Winthor]]="Pendente",_xlfn.XLOOKUP(relatorio[[#This Row],[Número]],Relatório_CTE!A:A,Relatório_CTE!H:H,"Sem CTE")," ")</f>
        <v xml:space="preserve"> </v>
      </c>
      <c r="T94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4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41" spans="1:21" x14ac:dyDescent="0.25">
      <c r="A941" t="s">
        <v>11</v>
      </c>
      <c r="B941" t="s">
        <v>46</v>
      </c>
      <c r="C941" t="s">
        <v>13</v>
      </c>
      <c r="D941">
        <v>475417</v>
      </c>
      <c r="E941" s="1">
        <v>45888</v>
      </c>
      <c r="F941">
        <v>19836.39</v>
      </c>
      <c r="G941" s="4" t="s">
        <v>434</v>
      </c>
      <c r="H941" t="s">
        <v>435</v>
      </c>
      <c r="I941" t="s">
        <v>436</v>
      </c>
      <c r="J941" s="1">
        <v>46519</v>
      </c>
      <c r="K941">
        <v>80</v>
      </c>
      <c r="L941" t="str">
        <f>_xlfn.XLOOKUP(relatorio[[#This Row],[Nome PJ Emitente]],De_Para!A:A,De_Para!C:C)</f>
        <v>3M</v>
      </c>
      <c r="M941" s="5" cm="1">
        <f t="array" aca="1" ref="M941" ca="1">IF(LEFT(G941&amp;"",1)="0",
IFERROR(
VALUE(MID(G941&amp;"",_xlfn.AGGREGATE(15,6,ROW(INDIRECT("1:"&amp;LEN(G941&amp;"")))/(MID(G941&amp;"",ROW(INDIRECT("1:"&amp;LEN(G941&amp;""))),1)&lt;&gt;"0"),1),999)),
MID(G941&amp;"",_xlfn.AGGREGATE(15,6,ROW(INDIRECT("1:"&amp;LEN(G941&amp;"")))/(MID(G941&amp;"",ROW(INDIRECT("1:"&amp;LEN(G941&amp;""))),1)&lt;&gt;"0"),1),999)
),
IFERROR(VALUE(G941),G941))</f>
        <v>7891040143917</v>
      </c>
      <c r="N941" t="str">
        <f>TEXT(relatorio[[#This Row],[Data Emissão]],"mmm")</f>
        <v>ago</v>
      </c>
      <c r="O941">
        <f>_xlfn.XLOOKUP(relatorio[[#This Row],[Número]],relatorio_Entrada_NF!A:A,relatorio_Entrada_NF!A:A,"Pendente")</f>
        <v>475417</v>
      </c>
      <c r="P941" t="str">
        <f>_xlfn.XLOOKUP(relatorio[[#This Row],[Nome PJ Emitente]],Material!A:A,Material!B:B,"Medicamento")</f>
        <v>Material</v>
      </c>
      <c r="Q941">
        <f>IF(relatorio[[#This Row],[Natureza]]="Medicamento",_xlfn.XLOOKUP(relatorio[[#This Row],[EAN]],CadastroProd!U:U,CadastroProd!A:A," "),_xlfn.XLOOKUP(relatorio[[#This Row],['[Item'] Código]],CadastroProd!X:X,CadastroProd!A:A," "))</f>
        <v>2273</v>
      </c>
      <c r="R941" t="str">
        <f>IF(O941="Pendente",_xlfn.XLOOKUP(relatorio[[#This Row],[Número]],Relatório_CTE!A:A,Relatório_CTE!B:B,"Sem CTE")," ")</f>
        <v xml:space="preserve"> </v>
      </c>
      <c r="S941" s="1" t="str">
        <f>IF(relatorio[[#This Row],[NFs Entrada - Winthor]]="Pendente",_xlfn.XLOOKUP(relatorio[[#This Row],[Número]],Relatório_CTE!A:A,Relatório_CTE!H:H,"Sem CTE")," ")</f>
        <v xml:space="preserve"> </v>
      </c>
      <c r="T94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4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42" spans="1:21" x14ac:dyDescent="0.25">
      <c r="A942" t="s">
        <v>17</v>
      </c>
      <c r="B942" t="s">
        <v>97</v>
      </c>
      <c r="C942" t="s">
        <v>115</v>
      </c>
      <c r="D942">
        <v>248039</v>
      </c>
      <c r="E942" s="1">
        <v>45888</v>
      </c>
      <c r="F942">
        <v>717305.85</v>
      </c>
      <c r="G942" s="4" t="s">
        <v>673</v>
      </c>
      <c r="H942" t="s">
        <v>674</v>
      </c>
      <c r="I942" t="s">
        <v>675</v>
      </c>
      <c r="J942" s="1">
        <v>46843</v>
      </c>
      <c r="K942">
        <v>436</v>
      </c>
      <c r="L942" t="str">
        <f>_xlfn.XLOOKUP(relatorio[[#This Row],[Nome PJ Emitente]],De_Para!A:A,De_Para!C:C)</f>
        <v>GSK</v>
      </c>
      <c r="M942" s="5" cm="1">
        <f t="array" aca="1" ref="M942" ca="1">IF(LEFT(G942&amp;"",1)="0",
IFERROR(
VALUE(MID(G942&amp;"",_xlfn.AGGREGATE(15,6,ROW(INDIRECT("1:"&amp;LEN(G942&amp;"")))/(MID(G942&amp;"",ROW(INDIRECT("1:"&amp;LEN(G942&amp;""))),1)&lt;&gt;"0"),1),999)),
MID(G942&amp;"",_xlfn.AGGREGATE(15,6,ROW(INDIRECT("1:"&amp;LEN(G942&amp;"")))/(MID(G942&amp;"",ROW(INDIRECT("1:"&amp;LEN(G942&amp;""))),1)&lt;&gt;"0"),1),999)
),
IFERROR(VALUE(G942),G942))</f>
        <v>7896015592004</v>
      </c>
      <c r="N942" t="str">
        <f>TEXT(relatorio[[#This Row],[Data Emissão]],"mmm")</f>
        <v>ago</v>
      </c>
      <c r="O942">
        <f>_xlfn.XLOOKUP(relatorio[[#This Row],[Número]],relatorio_Entrada_NF!A:A,relatorio_Entrada_NF!A:A,"Pendente")</f>
        <v>248039</v>
      </c>
      <c r="P942" t="str">
        <f>_xlfn.XLOOKUP(relatorio[[#This Row],[Nome PJ Emitente]],Material!A:A,Material!B:B,"Medicamento")</f>
        <v>Medicamento</v>
      </c>
      <c r="Q942">
        <f ca="1">IF(relatorio[[#This Row],[Natureza]]="Medicamento",_xlfn.XLOOKUP(relatorio[[#This Row],[EAN]],CadastroProd!U:U,CadastroProd!A:A," "),_xlfn.XLOOKUP(relatorio[[#This Row],['[Item'] Código]],CadastroProd!X:X,CadastroProd!A:A," "))</f>
        <v>2816</v>
      </c>
      <c r="R942" t="str">
        <f>IF(O942="Pendente",_xlfn.XLOOKUP(relatorio[[#This Row],[Número]],Relatório_CTE!A:A,Relatório_CTE!B:B,"Sem CTE")," ")</f>
        <v xml:space="preserve"> </v>
      </c>
      <c r="S942" s="1" t="str">
        <f>IF(relatorio[[#This Row],[NFs Entrada - Winthor]]="Pendente",_xlfn.XLOOKUP(relatorio[[#This Row],[Número]],Relatório_CTE!A:A,Relatório_CTE!H:H,"Sem CTE")," ")</f>
        <v xml:space="preserve"> </v>
      </c>
      <c r="T94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4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43" spans="1:21" x14ac:dyDescent="0.25">
      <c r="A943" t="s">
        <v>17</v>
      </c>
      <c r="B943" t="s">
        <v>18</v>
      </c>
      <c r="C943" t="s">
        <v>131</v>
      </c>
      <c r="D943">
        <v>12359</v>
      </c>
      <c r="E943" s="1">
        <v>45887</v>
      </c>
      <c r="F943">
        <v>5088.6499999999996</v>
      </c>
      <c r="G943" s="4" t="s">
        <v>141</v>
      </c>
      <c r="H943" t="s">
        <v>142</v>
      </c>
      <c r="I943" t="s">
        <v>143</v>
      </c>
      <c r="J943" s="1">
        <v>46446</v>
      </c>
      <c r="K943">
        <v>27</v>
      </c>
      <c r="L943" t="str">
        <f>_xlfn.XLOOKUP(relatorio[[#This Row],[Nome PJ Emitente]],De_Para!A:A,De_Para!C:C)</f>
        <v>Sanofi</v>
      </c>
      <c r="M943" s="5" cm="1">
        <f t="array" aca="1" ref="M943" ca="1">IF(LEFT(G943&amp;"",1)="0",
IFERROR(
VALUE(MID(G943&amp;"",_xlfn.AGGREGATE(15,6,ROW(INDIRECT("1:"&amp;LEN(G943&amp;"")))/(MID(G943&amp;"",ROW(INDIRECT("1:"&amp;LEN(G943&amp;""))),1)&lt;&gt;"0"),1),999)),
MID(G943&amp;"",_xlfn.AGGREGATE(15,6,ROW(INDIRECT("1:"&amp;LEN(G943&amp;"")))/(MID(G943&amp;"",ROW(INDIRECT("1:"&amp;LEN(G943&amp;""))),1)&lt;&gt;"0"),1),999)
),
IFERROR(VALUE(G943),G943))</f>
        <v>7891058001070</v>
      </c>
      <c r="N943" t="str">
        <f>TEXT(relatorio[[#This Row],[Data Emissão]],"mmm")</f>
        <v>ago</v>
      </c>
      <c r="O943">
        <f>_xlfn.XLOOKUP(relatorio[[#This Row],[Número]],relatorio_Entrada_NF!A:A,relatorio_Entrada_NF!A:A,"Pendente")</f>
        <v>12359</v>
      </c>
      <c r="P943" t="str">
        <f>_xlfn.XLOOKUP(relatorio[[#This Row],[Nome PJ Emitente]],Material!A:A,Material!B:B,"Medicamento")</f>
        <v>Medicamento</v>
      </c>
      <c r="Q943">
        <f ca="1">IF(relatorio[[#This Row],[Natureza]]="Medicamento",_xlfn.XLOOKUP(relatorio[[#This Row],[EAN]],CadastroProd!U:U,CadastroProd!A:A," "),_xlfn.XLOOKUP(relatorio[[#This Row],['[Item'] Código]],CadastroProd!X:X,CadastroProd!A:A," "))</f>
        <v>2618</v>
      </c>
      <c r="R943" t="str">
        <f>IF(O943="Pendente",_xlfn.XLOOKUP(relatorio[[#This Row],[Número]],Relatório_CTE!A:A,Relatório_CTE!B:B,"Sem CTE")," ")</f>
        <v xml:space="preserve"> </v>
      </c>
      <c r="S943" s="1" t="str">
        <f>IF(relatorio[[#This Row],[NFs Entrada - Winthor]]="Pendente",_xlfn.XLOOKUP(relatorio[[#This Row],[Número]],Relatório_CTE!A:A,Relatório_CTE!H:H,"Sem CTE")," ")</f>
        <v xml:space="preserve"> </v>
      </c>
      <c r="T94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4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44" spans="1:21" x14ac:dyDescent="0.25">
      <c r="A944" t="s">
        <v>17</v>
      </c>
      <c r="B944" t="s">
        <v>18</v>
      </c>
      <c r="C944" t="s">
        <v>98</v>
      </c>
      <c r="D944">
        <v>1001597</v>
      </c>
      <c r="E944" s="1">
        <v>45887</v>
      </c>
      <c r="F944">
        <v>3859.92</v>
      </c>
      <c r="G944" s="4" t="s">
        <v>99</v>
      </c>
      <c r="H944" t="s">
        <v>100</v>
      </c>
      <c r="I944" t="s">
        <v>101</v>
      </c>
      <c r="J944" s="1">
        <v>46599</v>
      </c>
      <c r="K944">
        <v>216</v>
      </c>
      <c r="L944" t="str">
        <f>_xlfn.XLOOKUP(relatorio[[#This Row],[Nome PJ Emitente]],De_Para!A:A,De_Para!C:C)</f>
        <v>União Quimica</v>
      </c>
      <c r="M944" s="5" cm="1">
        <f t="array" aca="1" ref="M944" ca="1">IF(LEFT(G944&amp;"",1)="0",
IFERROR(
VALUE(MID(G944&amp;"",_xlfn.AGGREGATE(15,6,ROW(INDIRECT("1:"&amp;LEN(G944&amp;"")))/(MID(G944&amp;"",ROW(INDIRECT("1:"&amp;LEN(G944&amp;""))),1)&lt;&gt;"0"),1),999)),
MID(G944&amp;"",_xlfn.AGGREGATE(15,6,ROW(INDIRECT("1:"&amp;LEN(G944&amp;"")))/(MID(G944&amp;"",ROW(INDIRECT("1:"&amp;LEN(G944&amp;""))),1)&lt;&gt;"0"),1),999)
),
IFERROR(VALUE(G944),G944))</f>
        <v>7896006220527</v>
      </c>
      <c r="N944" t="str">
        <f>TEXT(relatorio[[#This Row],[Data Emissão]],"mmm")</f>
        <v>ago</v>
      </c>
      <c r="O944">
        <f>_xlfn.XLOOKUP(relatorio[[#This Row],[Número]],relatorio_Entrada_NF!A:A,relatorio_Entrada_NF!A:A,"Pendente")</f>
        <v>1001597</v>
      </c>
      <c r="P944" t="str">
        <f>_xlfn.XLOOKUP(relatorio[[#This Row],[Nome PJ Emitente]],Material!A:A,Material!B:B,"Medicamento")</f>
        <v>Medicamento</v>
      </c>
      <c r="Q944">
        <f ca="1">IF(relatorio[[#This Row],[Natureza]]="Medicamento",_xlfn.XLOOKUP(relatorio[[#This Row],[EAN]],CadastroProd!U:U,CadastroProd!A:A," "),_xlfn.XLOOKUP(relatorio[[#This Row],['[Item'] Código]],CadastroProd!X:X,CadastroProd!A:A," "))</f>
        <v>2698</v>
      </c>
      <c r="R944" t="str">
        <f>IF(O944="Pendente",_xlfn.XLOOKUP(relatorio[[#This Row],[Número]],Relatório_CTE!A:A,Relatório_CTE!B:B,"Sem CTE")," ")</f>
        <v xml:space="preserve"> </v>
      </c>
      <c r="S944" s="1" t="str">
        <f>IF(relatorio[[#This Row],[NFs Entrada - Winthor]]="Pendente",_xlfn.XLOOKUP(relatorio[[#This Row],[Número]],Relatório_CTE!A:A,Relatório_CTE!H:H,"Sem CTE")," ")</f>
        <v xml:space="preserve"> </v>
      </c>
      <c r="T94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4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45" spans="1:21" x14ac:dyDescent="0.25">
      <c r="A945" t="s">
        <v>11</v>
      </c>
      <c r="B945" t="s">
        <v>18</v>
      </c>
      <c r="C945" t="s">
        <v>102</v>
      </c>
      <c r="D945">
        <v>76916</v>
      </c>
      <c r="E945" s="1">
        <v>45887</v>
      </c>
      <c r="F945">
        <v>100787.86</v>
      </c>
      <c r="G945" s="4" t="s">
        <v>486</v>
      </c>
      <c r="H945" t="s">
        <v>487</v>
      </c>
      <c r="I945" t="s">
        <v>488</v>
      </c>
      <c r="J945" s="1">
        <v>46339</v>
      </c>
      <c r="K945">
        <v>18</v>
      </c>
      <c r="L945" t="str">
        <f>_xlfn.XLOOKUP(relatorio[[#This Row],[Nome PJ Emitente]],De_Para!A:A,De_Para!C:C)</f>
        <v>Chiesi</v>
      </c>
      <c r="M945" s="5" cm="1">
        <f t="array" aca="1" ref="M945" ca="1">IF(LEFT(G945&amp;"",1)="0",
IFERROR(
VALUE(MID(G945&amp;"",_xlfn.AGGREGATE(15,6,ROW(INDIRECT("1:"&amp;LEN(G945&amp;"")))/(MID(G945&amp;"",ROW(INDIRECT("1:"&amp;LEN(G945&amp;""))),1)&lt;&gt;"0"),1),999)),
MID(G945&amp;"",_xlfn.AGGREGATE(15,6,ROW(INDIRECT("1:"&amp;LEN(G945&amp;"")))/(MID(G945&amp;"",ROW(INDIRECT("1:"&amp;LEN(G945&amp;""))),1)&lt;&gt;"0"),1),999)
),
IFERROR(VALUE(G945),G945))</f>
        <v>7896672202124</v>
      </c>
      <c r="N945" t="str">
        <f>TEXT(relatorio[[#This Row],[Data Emissão]],"mmm")</f>
        <v>ago</v>
      </c>
      <c r="O945">
        <f>_xlfn.XLOOKUP(relatorio[[#This Row],[Número]],relatorio_Entrada_NF!A:A,relatorio_Entrada_NF!A:A,"Pendente")</f>
        <v>76916</v>
      </c>
      <c r="P945" t="str">
        <f>_xlfn.XLOOKUP(relatorio[[#This Row],[Nome PJ Emitente]],Material!A:A,Material!B:B,"Medicamento")</f>
        <v>Medicamento</v>
      </c>
      <c r="Q945">
        <f ca="1">IF(relatorio[[#This Row],[Natureza]]="Medicamento",_xlfn.XLOOKUP(relatorio[[#This Row],[EAN]],CadastroProd!U:U,CadastroProd!A:A," "),_xlfn.XLOOKUP(relatorio[[#This Row],['[Item'] Código]],CadastroProd!X:X,CadastroProd!A:A," "))</f>
        <v>1457</v>
      </c>
      <c r="R945" t="str">
        <f>IF(O945="Pendente",_xlfn.XLOOKUP(relatorio[[#This Row],[Número]],Relatório_CTE!A:A,Relatório_CTE!B:B,"Sem CTE")," ")</f>
        <v xml:space="preserve"> </v>
      </c>
      <c r="S945" s="1" t="str">
        <f>IF(relatorio[[#This Row],[NFs Entrada - Winthor]]="Pendente",_xlfn.XLOOKUP(relatorio[[#This Row],[Número]],Relatório_CTE!A:A,Relatório_CTE!H:H,"Sem CTE")," ")</f>
        <v xml:space="preserve"> </v>
      </c>
      <c r="T94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4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46" spans="1:21" x14ac:dyDescent="0.25">
      <c r="A946" t="s">
        <v>11</v>
      </c>
      <c r="B946" t="s">
        <v>18</v>
      </c>
      <c r="C946" t="s">
        <v>102</v>
      </c>
      <c r="D946">
        <v>76916</v>
      </c>
      <c r="E946" s="1">
        <v>45887</v>
      </c>
      <c r="F946">
        <v>100787.86</v>
      </c>
      <c r="G946" s="4" t="s">
        <v>103</v>
      </c>
      <c r="H946" t="s">
        <v>104</v>
      </c>
      <c r="I946" t="s">
        <v>105</v>
      </c>
      <c r="J946" s="1">
        <v>46331</v>
      </c>
      <c r="K946">
        <v>60</v>
      </c>
      <c r="L946" t="str">
        <f>_xlfn.XLOOKUP(relatorio[[#This Row],[Nome PJ Emitente]],De_Para!A:A,De_Para!C:C)</f>
        <v>Chiesi</v>
      </c>
      <c r="M946" s="5" cm="1">
        <f t="array" aca="1" ref="M946" ca="1">IF(LEFT(G946&amp;"",1)="0",
IFERROR(
VALUE(MID(G946&amp;"",_xlfn.AGGREGATE(15,6,ROW(INDIRECT("1:"&amp;LEN(G946&amp;"")))/(MID(G946&amp;"",ROW(INDIRECT("1:"&amp;LEN(G946&amp;""))),1)&lt;&gt;"0"),1),999)),
MID(G946&amp;"",_xlfn.AGGREGATE(15,6,ROW(INDIRECT("1:"&amp;LEN(G946&amp;"")))/(MID(G946&amp;"",ROW(INDIRECT("1:"&amp;LEN(G946&amp;""))),1)&lt;&gt;"0"),1),999)
),
IFERROR(VALUE(G946),G946))</f>
        <v>7896672201790</v>
      </c>
      <c r="N946" t="str">
        <f>TEXT(relatorio[[#This Row],[Data Emissão]],"mmm")</f>
        <v>ago</v>
      </c>
      <c r="O946">
        <f>_xlfn.XLOOKUP(relatorio[[#This Row],[Número]],relatorio_Entrada_NF!A:A,relatorio_Entrada_NF!A:A,"Pendente")</f>
        <v>76916</v>
      </c>
      <c r="P946" t="str">
        <f>_xlfn.XLOOKUP(relatorio[[#This Row],[Nome PJ Emitente]],Material!A:A,Material!B:B,"Medicamento")</f>
        <v>Medicamento</v>
      </c>
      <c r="Q946">
        <f ca="1">IF(relatorio[[#This Row],[Natureza]]="Medicamento",_xlfn.XLOOKUP(relatorio[[#This Row],[EAN]],CadastroProd!U:U,CadastroProd!A:A," "),_xlfn.XLOOKUP(relatorio[[#This Row],['[Item'] Código]],CadastroProd!X:X,CadastroProd!A:A," "))</f>
        <v>1456</v>
      </c>
      <c r="R946" t="str">
        <f>IF(O946="Pendente",_xlfn.XLOOKUP(relatorio[[#This Row],[Número]],Relatório_CTE!A:A,Relatório_CTE!B:B,"Sem CTE")," ")</f>
        <v xml:space="preserve"> </v>
      </c>
      <c r="S946" s="1" t="str">
        <f>IF(relatorio[[#This Row],[NFs Entrada - Winthor]]="Pendente",_xlfn.XLOOKUP(relatorio[[#This Row],[Número]],Relatório_CTE!A:A,Relatório_CTE!H:H,"Sem CTE")," ")</f>
        <v xml:space="preserve"> </v>
      </c>
      <c r="T94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4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47" spans="1:21" x14ac:dyDescent="0.25">
      <c r="A947" t="s">
        <v>17</v>
      </c>
      <c r="B947" t="s">
        <v>18</v>
      </c>
      <c r="C947" t="s">
        <v>32</v>
      </c>
      <c r="D947">
        <v>55513</v>
      </c>
      <c r="E947" s="1">
        <v>45887</v>
      </c>
      <c r="F947">
        <v>60109.14</v>
      </c>
      <c r="G947" s="4" t="s">
        <v>33</v>
      </c>
      <c r="H947" t="s">
        <v>34</v>
      </c>
      <c r="I947" t="s">
        <v>35</v>
      </c>
      <c r="J947" s="1">
        <v>46752</v>
      </c>
      <c r="K947">
        <v>6</v>
      </c>
      <c r="L947" t="str">
        <f>_xlfn.XLOOKUP(relatorio[[#This Row],[Nome PJ Emitente]],De_Para!A:A,De_Para!C:C)</f>
        <v>Astellas</v>
      </c>
      <c r="M947" s="5" cm="1">
        <f t="array" aca="1" ref="M947" ca="1">IF(LEFT(G947&amp;"",1)="0",
IFERROR(
VALUE(MID(G947&amp;"",_xlfn.AGGREGATE(15,6,ROW(INDIRECT("1:"&amp;LEN(G947&amp;"")))/(MID(G947&amp;"",ROW(INDIRECT("1:"&amp;LEN(G947&amp;""))),1)&lt;&gt;"0"),1),999)),
MID(G947&amp;"",_xlfn.AGGREGATE(15,6,ROW(INDIRECT("1:"&amp;LEN(G947&amp;"")))/(MID(G947&amp;"",ROW(INDIRECT("1:"&amp;LEN(G947&amp;""))),1)&lt;&gt;"0"),1),999)
),
IFERROR(VALUE(G947),G947))</f>
        <v>7899337001070</v>
      </c>
      <c r="N947" t="str">
        <f>TEXT(relatorio[[#This Row],[Data Emissão]],"mmm")</f>
        <v>ago</v>
      </c>
      <c r="O947">
        <f>_xlfn.XLOOKUP(relatorio[[#This Row],[Número]],relatorio_Entrada_NF!A:A,relatorio_Entrada_NF!A:A,"Pendente")</f>
        <v>55513</v>
      </c>
      <c r="P947" t="str">
        <f>_xlfn.XLOOKUP(relatorio[[#This Row],[Nome PJ Emitente]],Material!A:A,Material!B:B,"Medicamento")</f>
        <v>Medicamento</v>
      </c>
      <c r="Q947">
        <f ca="1">IF(relatorio[[#This Row],[Natureza]]="Medicamento",_xlfn.XLOOKUP(relatorio[[#This Row],[EAN]],CadastroProd!U:U,CadastroProd!A:A," "),_xlfn.XLOOKUP(relatorio[[#This Row],['[Item'] Código]],CadastroProd!X:X,CadastroProd!A:A," "))</f>
        <v>3092</v>
      </c>
      <c r="R947" t="str">
        <f>IF(O947="Pendente",_xlfn.XLOOKUP(relatorio[[#This Row],[Número]],Relatório_CTE!A:A,Relatório_CTE!B:B,"Sem CTE")," ")</f>
        <v xml:space="preserve"> </v>
      </c>
      <c r="S947" s="1" t="str">
        <f>IF(relatorio[[#This Row],[NFs Entrada - Winthor]]="Pendente",_xlfn.XLOOKUP(relatorio[[#This Row],[Número]],Relatório_CTE!A:A,Relatório_CTE!H:H,"Sem CTE")," ")</f>
        <v xml:space="preserve"> </v>
      </c>
      <c r="T94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4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48" spans="1:21" x14ac:dyDescent="0.25">
      <c r="A948" t="s">
        <v>17</v>
      </c>
      <c r="B948" t="s">
        <v>18</v>
      </c>
      <c r="C948" t="s">
        <v>28</v>
      </c>
      <c r="D948">
        <v>55071</v>
      </c>
      <c r="E948" s="1">
        <v>45887</v>
      </c>
      <c r="F948">
        <v>786.57</v>
      </c>
      <c r="G948" s="4" t="s">
        <v>29</v>
      </c>
      <c r="H948" t="s">
        <v>30</v>
      </c>
      <c r="I948" t="s">
        <v>31</v>
      </c>
      <c r="J948" s="1">
        <v>46507</v>
      </c>
      <c r="K948">
        <v>100</v>
      </c>
      <c r="L948" t="str">
        <f>_xlfn.XLOOKUP(relatorio[[#This Row],[Nome PJ Emitente]],De_Para!A:A,De_Para!C:C)</f>
        <v>Moksha8</v>
      </c>
      <c r="M948" s="5" cm="1">
        <f t="array" aca="1" ref="M948" ca="1">IF(LEFT(G948&amp;"",1)="0",
IFERROR(
VALUE(MID(G948&amp;"",_xlfn.AGGREGATE(15,6,ROW(INDIRECT("1:"&amp;LEN(G948&amp;"")))/(MID(G948&amp;"",ROW(INDIRECT("1:"&amp;LEN(G948&amp;""))),1)&lt;&gt;"0"),1),999)),
MID(G948&amp;"",_xlfn.AGGREGATE(15,6,ROW(INDIRECT("1:"&amp;LEN(G948&amp;"")))/(MID(G948&amp;"",ROW(INDIRECT("1:"&amp;LEN(G948&amp;""))),1)&lt;&gt;"0"),1),999)
),
IFERROR(VALUE(G948),G948))</f>
        <v>7898216367955</v>
      </c>
      <c r="N948" t="str">
        <f>TEXT(relatorio[[#This Row],[Data Emissão]],"mmm")</f>
        <v>ago</v>
      </c>
      <c r="O948" t="str">
        <f>_xlfn.XLOOKUP(relatorio[[#This Row],[Número]],relatorio_Entrada_NF!A:A,relatorio_Entrada_NF!A:A,"Pendente")</f>
        <v>Pendente</v>
      </c>
      <c r="P948" t="str">
        <f>_xlfn.XLOOKUP(relatorio[[#This Row],[Nome PJ Emitente]],Material!A:A,Material!B:B,"Medicamento")</f>
        <v>Medicamento</v>
      </c>
      <c r="Q948">
        <f ca="1">IF(relatorio[[#This Row],[Natureza]]="Medicamento",_xlfn.XLOOKUP(relatorio[[#This Row],[EAN]],CadastroProd!U:U,CadastroProd!A:A," "),_xlfn.XLOOKUP(relatorio[[#This Row],['[Item'] Código]],CadastroProd!X:X,CadastroProd!A:A," "))</f>
        <v>1514</v>
      </c>
      <c r="R948" t="str">
        <f>IF(O948="Pendente",_xlfn.XLOOKUP(relatorio[[#This Row],[Número]],Relatório_CTE!A:A,Relatório_CTE!B:B,"Sem CTE")," ")</f>
        <v>Sem CTE</v>
      </c>
      <c r="S948" s="1" t="str">
        <f>IF(relatorio[[#This Row],[NFs Entrada - Winthor]]="Pendente",_xlfn.XLOOKUP(relatorio[[#This Row],[Número]],Relatório_CTE!A:A,Relatório_CTE!H:H,"Sem CTE")," ")</f>
        <v>Sem CTE</v>
      </c>
      <c r="T948" s="1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>45905</v>
      </c>
      <c r="U948" s="1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>45905</v>
      </c>
    </row>
    <row r="949" spans="1:21" x14ac:dyDescent="0.25">
      <c r="A949" t="s">
        <v>11</v>
      </c>
      <c r="B949" t="s">
        <v>12</v>
      </c>
      <c r="C949" t="s">
        <v>131</v>
      </c>
      <c r="D949">
        <v>12219</v>
      </c>
      <c r="E949" s="1">
        <v>45887</v>
      </c>
      <c r="F949">
        <v>52073.02</v>
      </c>
      <c r="G949" s="4" t="s">
        <v>141</v>
      </c>
      <c r="H949" t="s">
        <v>142</v>
      </c>
      <c r="I949" t="s">
        <v>143</v>
      </c>
      <c r="J949" s="1">
        <v>46418</v>
      </c>
      <c r="K949">
        <v>297</v>
      </c>
      <c r="L949" t="str">
        <f>_xlfn.XLOOKUP(relatorio[[#This Row],[Nome PJ Emitente]],De_Para!A:A,De_Para!C:C)</f>
        <v>Sanofi</v>
      </c>
      <c r="M949" s="5" cm="1">
        <f t="array" aca="1" ref="M949" ca="1">IF(LEFT(G949&amp;"",1)="0",
IFERROR(
VALUE(MID(G949&amp;"",_xlfn.AGGREGATE(15,6,ROW(INDIRECT("1:"&amp;LEN(G949&amp;"")))/(MID(G949&amp;"",ROW(INDIRECT("1:"&amp;LEN(G949&amp;""))),1)&lt;&gt;"0"),1),999)),
MID(G949&amp;"",_xlfn.AGGREGATE(15,6,ROW(INDIRECT("1:"&amp;LEN(G949&amp;"")))/(MID(G949&amp;"",ROW(INDIRECT("1:"&amp;LEN(G949&amp;""))),1)&lt;&gt;"0"),1),999)
),
IFERROR(VALUE(G949),G949))</f>
        <v>7891058001070</v>
      </c>
      <c r="N949" t="str">
        <f>TEXT(relatorio[[#This Row],[Data Emissão]],"mmm")</f>
        <v>ago</v>
      </c>
      <c r="O949">
        <f>_xlfn.XLOOKUP(relatorio[[#This Row],[Número]],relatorio_Entrada_NF!A:A,relatorio_Entrada_NF!A:A,"Pendente")</f>
        <v>12219</v>
      </c>
      <c r="P949" t="str">
        <f>_xlfn.XLOOKUP(relatorio[[#This Row],[Nome PJ Emitente]],Material!A:A,Material!B:B,"Medicamento")</f>
        <v>Medicamento</v>
      </c>
      <c r="Q949">
        <f ca="1">IF(relatorio[[#This Row],[Natureza]]="Medicamento",_xlfn.XLOOKUP(relatorio[[#This Row],[EAN]],CadastroProd!U:U,CadastroProd!A:A," "),_xlfn.XLOOKUP(relatorio[[#This Row],['[Item'] Código]],CadastroProd!X:X,CadastroProd!A:A," "))</f>
        <v>2618</v>
      </c>
      <c r="R949" t="str">
        <f>IF(O949="Pendente",_xlfn.XLOOKUP(relatorio[[#This Row],[Número]],Relatório_CTE!A:A,Relatório_CTE!B:B,"Sem CTE")," ")</f>
        <v xml:space="preserve"> </v>
      </c>
      <c r="S949" s="1" t="str">
        <f>IF(relatorio[[#This Row],[NFs Entrada - Winthor]]="Pendente",_xlfn.XLOOKUP(relatorio[[#This Row],[Número]],Relatório_CTE!A:A,Relatório_CTE!H:H,"Sem CTE")," ")</f>
        <v xml:space="preserve"> </v>
      </c>
      <c r="T94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4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50" spans="1:21" x14ac:dyDescent="0.25">
      <c r="A950" t="s">
        <v>17</v>
      </c>
      <c r="B950" t="s">
        <v>12</v>
      </c>
      <c r="C950" t="s">
        <v>131</v>
      </c>
      <c r="D950">
        <v>12363</v>
      </c>
      <c r="E950" s="1">
        <v>45887</v>
      </c>
      <c r="F950">
        <v>1941.08</v>
      </c>
      <c r="G950" s="4" t="s">
        <v>132</v>
      </c>
      <c r="H950" t="s">
        <v>133</v>
      </c>
      <c r="I950" t="s">
        <v>134</v>
      </c>
      <c r="J950" s="1">
        <v>46265</v>
      </c>
      <c r="K950">
        <v>1</v>
      </c>
      <c r="L950" t="str">
        <f>_xlfn.XLOOKUP(relatorio[[#This Row],[Nome PJ Emitente]],De_Para!A:A,De_Para!C:C)</f>
        <v>Sanofi</v>
      </c>
      <c r="M950" s="5" cm="1">
        <f t="array" aca="1" ref="M950" ca="1">IF(LEFT(G950&amp;"",1)="0",
IFERROR(
VALUE(MID(G950&amp;"",_xlfn.AGGREGATE(15,6,ROW(INDIRECT("1:"&amp;LEN(G950&amp;"")))/(MID(G950&amp;"",ROW(INDIRECT("1:"&amp;LEN(G950&amp;""))),1)&lt;&gt;"0"),1),999)),
MID(G950&amp;"",_xlfn.AGGREGATE(15,6,ROW(INDIRECT("1:"&amp;LEN(G950&amp;"")))/(MID(G950&amp;"",ROW(INDIRECT("1:"&amp;LEN(G950&amp;""))),1)&lt;&gt;"0"),1),999)
),
IFERROR(VALUE(G950),G950))</f>
        <v>7891058003203</v>
      </c>
      <c r="N950" t="str">
        <f>TEXT(relatorio[[#This Row],[Data Emissão]],"mmm")</f>
        <v>ago</v>
      </c>
      <c r="O950">
        <f>_xlfn.XLOOKUP(relatorio[[#This Row],[Número]],relatorio_Entrada_NF!A:A,relatorio_Entrada_NF!A:A,"Pendente")</f>
        <v>12363</v>
      </c>
      <c r="P950" t="str">
        <f>_xlfn.XLOOKUP(relatorio[[#This Row],[Nome PJ Emitente]],Material!A:A,Material!B:B,"Medicamento")</f>
        <v>Medicamento</v>
      </c>
      <c r="Q950">
        <f ca="1">IF(relatorio[[#This Row],[Natureza]]="Medicamento",_xlfn.XLOOKUP(relatorio[[#This Row],[EAN]],CadastroProd!U:U,CadastroProd!A:A," "),_xlfn.XLOOKUP(relatorio[[#This Row],['[Item'] Código]],CadastroProd!X:X,CadastroProd!A:A," "))</f>
        <v>1492</v>
      </c>
      <c r="R950" t="str">
        <f>IF(O950="Pendente",_xlfn.XLOOKUP(relatorio[[#This Row],[Número]],Relatório_CTE!A:A,Relatório_CTE!B:B,"Sem CTE")," ")</f>
        <v xml:space="preserve"> </v>
      </c>
      <c r="S950" s="1" t="str">
        <f>IF(relatorio[[#This Row],[NFs Entrada - Winthor]]="Pendente",_xlfn.XLOOKUP(relatorio[[#This Row],[Número]],Relatório_CTE!A:A,Relatório_CTE!H:H,"Sem CTE")," ")</f>
        <v xml:space="preserve"> </v>
      </c>
      <c r="T95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5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51" spans="1:21" x14ac:dyDescent="0.25">
      <c r="A951" t="s">
        <v>17</v>
      </c>
      <c r="B951" t="s">
        <v>12</v>
      </c>
      <c r="C951" t="s">
        <v>131</v>
      </c>
      <c r="D951">
        <v>12363</v>
      </c>
      <c r="E951" s="1">
        <v>45887</v>
      </c>
      <c r="F951">
        <v>1941.08</v>
      </c>
      <c r="G951" s="4" t="s">
        <v>132</v>
      </c>
      <c r="H951" t="s">
        <v>133</v>
      </c>
      <c r="I951" t="s">
        <v>134</v>
      </c>
      <c r="J951" s="1">
        <v>46295</v>
      </c>
      <c r="K951">
        <v>5</v>
      </c>
      <c r="L951" t="str">
        <f>_xlfn.XLOOKUP(relatorio[[#This Row],[Nome PJ Emitente]],De_Para!A:A,De_Para!C:C)</f>
        <v>Sanofi</v>
      </c>
      <c r="M951" s="5" cm="1">
        <f t="array" aca="1" ref="M951" ca="1">IF(LEFT(G951&amp;"",1)="0",
IFERROR(
VALUE(MID(G951&amp;"",_xlfn.AGGREGATE(15,6,ROW(INDIRECT("1:"&amp;LEN(G951&amp;"")))/(MID(G951&amp;"",ROW(INDIRECT("1:"&amp;LEN(G951&amp;""))),1)&lt;&gt;"0"),1),999)),
MID(G951&amp;"",_xlfn.AGGREGATE(15,6,ROW(INDIRECT("1:"&amp;LEN(G951&amp;"")))/(MID(G951&amp;"",ROW(INDIRECT("1:"&amp;LEN(G951&amp;""))),1)&lt;&gt;"0"),1),999)
),
IFERROR(VALUE(G951),G951))</f>
        <v>7891058003203</v>
      </c>
      <c r="N951" t="str">
        <f>TEXT(relatorio[[#This Row],[Data Emissão]],"mmm")</f>
        <v>ago</v>
      </c>
      <c r="O951">
        <f>_xlfn.XLOOKUP(relatorio[[#This Row],[Número]],relatorio_Entrada_NF!A:A,relatorio_Entrada_NF!A:A,"Pendente")</f>
        <v>12363</v>
      </c>
      <c r="P951" t="str">
        <f>_xlfn.XLOOKUP(relatorio[[#This Row],[Nome PJ Emitente]],Material!A:A,Material!B:B,"Medicamento")</f>
        <v>Medicamento</v>
      </c>
      <c r="Q951">
        <f ca="1">IF(relatorio[[#This Row],[Natureza]]="Medicamento",_xlfn.XLOOKUP(relatorio[[#This Row],[EAN]],CadastroProd!U:U,CadastroProd!A:A," "),_xlfn.XLOOKUP(relatorio[[#This Row],['[Item'] Código]],CadastroProd!X:X,CadastroProd!A:A," "))</f>
        <v>1492</v>
      </c>
      <c r="R951" t="str">
        <f>IF(O951="Pendente",_xlfn.XLOOKUP(relatorio[[#This Row],[Número]],Relatório_CTE!A:A,Relatório_CTE!B:B,"Sem CTE")," ")</f>
        <v xml:space="preserve"> </v>
      </c>
      <c r="S951" s="1" t="str">
        <f>IF(relatorio[[#This Row],[NFs Entrada - Winthor]]="Pendente",_xlfn.XLOOKUP(relatorio[[#This Row],[Número]],Relatório_CTE!A:A,Relatório_CTE!H:H,"Sem CTE")," ")</f>
        <v xml:space="preserve"> </v>
      </c>
      <c r="T95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5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52" spans="1:21" x14ac:dyDescent="0.25">
      <c r="A952" t="s">
        <v>17</v>
      </c>
      <c r="B952" t="s">
        <v>12</v>
      </c>
      <c r="C952" t="s">
        <v>131</v>
      </c>
      <c r="D952">
        <v>12363</v>
      </c>
      <c r="E952" s="1">
        <v>45887</v>
      </c>
      <c r="F952">
        <v>1941.08</v>
      </c>
      <c r="G952" s="4" t="s">
        <v>132</v>
      </c>
      <c r="H952" t="s">
        <v>133</v>
      </c>
      <c r="I952" t="s">
        <v>134</v>
      </c>
      <c r="J952" s="1">
        <v>46446</v>
      </c>
      <c r="K952">
        <v>18</v>
      </c>
      <c r="L952" t="str">
        <f>_xlfn.XLOOKUP(relatorio[[#This Row],[Nome PJ Emitente]],De_Para!A:A,De_Para!C:C)</f>
        <v>Sanofi</v>
      </c>
      <c r="M952" s="5" cm="1">
        <f t="array" aca="1" ref="M952" ca="1">IF(LEFT(G952&amp;"",1)="0",
IFERROR(
VALUE(MID(G952&amp;"",_xlfn.AGGREGATE(15,6,ROW(INDIRECT("1:"&amp;LEN(G952&amp;"")))/(MID(G952&amp;"",ROW(INDIRECT("1:"&amp;LEN(G952&amp;""))),1)&lt;&gt;"0"),1),999)),
MID(G952&amp;"",_xlfn.AGGREGATE(15,6,ROW(INDIRECT("1:"&amp;LEN(G952&amp;"")))/(MID(G952&amp;"",ROW(INDIRECT("1:"&amp;LEN(G952&amp;""))),1)&lt;&gt;"0"),1),999)
),
IFERROR(VALUE(G952),G952))</f>
        <v>7891058003203</v>
      </c>
      <c r="N952" t="str">
        <f>TEXT(relatorio[[#This Row],[Data Emissão]],"mmm")</f>
        <v>ago</v>
      </c>
      <c r="O952">
        <f>_xlfn.XLOOKUP(relatorio[[#This Row],[Número]],relatorio_Entrada_NF!A:A,relatorio_Entrada_NF!A:A,"Pendente")</f>
        <v>12363</v>
      </c>
      <c r="P952" t="str">
        <f>_xlfn.XLOOKUP(relatorio[[#This Row],[Nome PJ Emitente]],Material!A:A,Material!B:B,"Medicamento")</f>
        <v>Medicamento</v>
      </c>
      <c r="Q952">
        <f ca="1">IF(relatorio[[#This Row],[Natureza]]="Medicamento",_xlfn.XLOOKUP(relatorio[[#This Row],[EAN]],CadastroProd!U:U,CadastroProd!A:A," "),_xlfn.XLOOKUP(relatorio[[#This Row],['[Item'] Código]],CadastroProd!X:X,CadastroProd!A:A," "))</f>
        <v>1492</v>
      </c>
      <c r="R952" t="str">
        <f>IF(O952="Pendente",_xlfn.XLOOKUP(relatorio[[#This Row],[Número]],Relatório_CTE!A:A,Relatório_CTE!B:B,"Sem CTE")," ")</f>
        <v xml:space="preserve"> </v>
      </c>
      <c r="S952" s="1" t="str">
        <f>IF(relatorio[[#This Row],[NFs Entrada - Winthor]]="Pendente",_xlfn.XLOOKUP(relatorio[[#This Row],[Número]],Relatório_CTE!A:A,Relatório_CTE!H:H,"Sem CTE")," ")</f>
        <v xml:space="preserve"> </v>
      </c>
      <c r="T95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5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53" spans="1:21" x14ac:dyDescent="0.25">
      <c r="A953" t="s">
        <v>11</v>
      </c>
      <c r="B953" t="s">
        <v>12</v>
      </c>
      <c r="C953" t="s">
        <v>184</v>
      </c>
      <c r="D953">
        <v>149406</v>
      </c>
      <c r="E953" s="1">
        <v>45887</v>
      </c>
      <c r="F953">
        <v>33995.589999999997</v>
      </c>
      <c r="G953" s="4" t="s">
        <v>728</v>
      </c>
      <c r="H953" t="s">
        <v>729</v>
      </c>
      <c r="I953" t="s">
        <v>730</v>
      </c>
      <c r="J953" s="1">
        <v>46326</v>
      </c>
      <c r="K953">
        <v>5</v>
      </c>
      <c r="L953" t="str">
        <f>_xlfn.XLOOKUP(relatorio[[#This Row],[Nome PJ Emitente]],De_Para!A:A,De_Para!C:C)</f>
        <v>Abbvie</v>
      </c>
      <c r="M953" s="5" cm="1">
        <f t="array" aca="1" ref="M953" ca="1">IF(LEFT(G953&amp;"",1)="0",
IFERROR(
VALUE(MID(G953&amp;"",_xlfn.AGGREGATE(15,6,ROW(INDIRECT("1:"&amp;LEN(G953&amp;"")))/(MID(G953&amp;"",ROW(INDIRECT("1:"&amp;LEN(G953&amp;""))),1)&lt;&gt;"0"),1),999)),
MID(G953&amp;"",_xlfn.AGGREGATE(15,6,ROW(INDIRECT("1:"&amp;LEN(G953&amp;"")))/(MID(G953&amp;"",ROW(INDIRECT("1:"&amp;LEN(G953&amp;""))),1)&lt;&gt;"0"),1),999)
),
IFERROR(VALUE(G953),G953))</f>
        <v>8054083022215</v>
      </c>
      <c r="N953" t="str">
        <f>TEXT(relatorio[[#This Row],[Data Emissão]],"mmm")</f>
        <v>ago</v>
      </c>
      <c r="O953">
        <f>_xlfn.XLOOKUP(relatorio[[#This Row],[Número]],relatorio_Entrada_NF!A:A,relatorio_Entrada_NF!A:A,"Pendente")</f>
        <v>149406</v>
      </c>
      <c r="P953" t="str">
        <f>_xlfn.XLOOKUP(relatorio[[#This Row],[Nome PJ Emitente]],Material!A:A,Material!B:B,"Medicamento")</f>
        <v>Medicamento</v>
      </c>
      <c r="Q953">
        <f ca="1">IF(relatorio[[#This Row],[Natureza]]="Medicamento",_xlfn.XLOOKUP(relatorio[[#This Row],[EAN]],CadastroProd!U:U,CadastroProd!A:A," "),_xlfn.XLOOKUP(relatorio[[#This Row],['[Item'] Código]],CadastroProd!X:X,CadastroProd!A:A," "))</f>
        <v>3224</v>
      </c>
      <c r="R953" t="str">
        <f>IF(O953="Pendente",_xlfn.XLOOKUP(relatorio[[#This Row],[Número]],Relatório_CTE!A:A,Relatório_CTE!B:B,"Sem CTE")," ")</f>
        <v xml:space="preserve"> </v>
      </c>
      <c r="S953" s="1" t="str">
        <f>IF(relatorio[[#This Row],[NFs Entrada - Winthor]]="Pendente",_xlfn.XLOOKUP(relatorio[[#This Row],[Número]],Relatório_CTE!A:A,Relatório_CTE!H:H,"Sem CTE")," ")</f>
        <v xml:space="preserve"> </v>
      </c>
      <c r="T95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5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54" spans="1:21" x14ac:dyDescent="0.25">
      <c r="A954" t="s">
        <v>11</v>
      </c>
      <c r="B954" t="s">
        <v>12</v>
      </c>
      <c r="C954" t="s">
        <v>184</v>
      </c>
      <c r="D954">
        <v>149407</v>
      </c>
      <c r="E954" s="1">
        <v>45887</v>
      </c>
      <c r="F954">
        <v>6970.87</v>
      </c>
      <c r="G954" s="4" t="s">
        <v>458</v>
      </c>
      <c r="H954" t="s">
        <v>459</v>
      </c>
      <c r="I954" t="s">
        <v>460</v>
      </c>
      <c r="J954" s="1">
        <v>46356</v>
      </c>
      <c r="K954">
        <v>4</v>
      </c>
      <c r="L954" t="str">
        <f>_xlfn.XLOOKUP(relatorio[[#This Row],[Nome PJ Emitente]],De_Para!A:A,De_Para!C:C)</f>
        <v>Abbvie</v>
      </c>
      <c r="M954" s="5" cm="1">
        <f t="array" aca="1" ref="M954" ca="1">IF(LEFT(G954&amp;"",1)="0",
IFERROR(
VALUE(MID(G954&amp;"",_xlfn.AGGREGATE(15,6,ROW(INDIRECT("1:"&amp;LEN(G954&amp;"")))/(MID(G954&amp;"",ROW(INDIRECT("1:"&amp;LEN(G954&amp;""))),1)&lt;&gt;"0"),1),999)),
MID(G954&amp;"",_xlfn.AGGREGATE(15,6,ROW(INDIRECT("1:"&amp;LEN(G954&amp;"")))/(MID(G954&amp;"",ROW(INDIRECT("1:"&amp;LEN(G954&amp;""))),1)&lt;&gt;"0"),1),999)
),
IFERROR(VALUE(G954),G954))</f>
        <v>8054083015750</v>
      </c>
      <c r="N954" t="str">
        <f>TEXT(relatorio[[#This Row],[Data Emissão]],"mmm")</f>
        <v>ago</v>
      </c>
      <c r="O954">
        <f>_xlfn.XLOOKUP(relatorio[[#This Row],[Número]],relatorio_Entrada_NF!A:A,relatorio_Entrada_NF!A:A,"Pendente")</f>
        <v>149407</v>
      </c>
      <c r="P954" t="str">
        <f>_xlfn.XLOOKUP(relatorio[[#This Row],[Nome PJ Emitente]],Material!A:A,Material!B:B,"Medicamento")</f>
        <v>Medicamento</v>
      </c>
      <c r="Q954">
        <f ca="1">IF(relatorio[[#This Row],[Natureza]]="Medicamento",_xlfn.XLOOKUP(relatorio[[#This Row],[EAN]],CadastroProd!U:U,CadastroProd!A:A," "),_xlfn.XLOOKUP(relatorio[[#This Row],['[Item'] Código]],CadastroProd!X:X,CadastroProd!A:A," "))</f>
        <v>2920</v>
      </c>
      <c r="R954" t="str">
        <f>IF(O954="Pendente",_xlfn.XLOOKUP(relatorio[[#This Row],[Número]],Relatório_CTE!A:A,Relatório_CTE!B:B,"Sem CTE")," ")</f>
        <v xml:space="preserve"> </v>
      </c>
      <c r="S954" s="1" t="str">
        <f>IF(relatorio[[#This Row],[NFs Entrada - Winthor]]="Pendente",_xlfn.XLOOKUP(relatorio[[#This Row],[Número]],Relatório_CTE!A:A,Relatório_CTE!H:H,"Sem CTE")," ")</f>
        <v xml:space="preserve"> </v>
      </c>
      <c r="T95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5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55" spans="1:21" x14ac:dyDescent="0.25">
      <c r="A955" t="s">
        <v>17</v>
      </c>
      <c r="B955" t="s">
        <v>12</v>
      </c>
      <c r="C955" t="s">
        <v>98</v>
      </c>
      <c r="D955">
        <v>1001598</v>
      </c>
      <c r="E955" s="1">
        <v>45887</v>
      </c>
      <c r="F955">
        <v>1043.0999999999999</v>
      </c>
      <c r="G955" s="4" t="s">
        <v>99</v>
      </c>
      <c r="H955" t="s">
        <v>100</v>
      </c>
      <c r="I955" t="s">
        <v>101</v>
      </c>
      <c r="J955" s="1">
        <v>46599</v>
      </c>
      <c r="K955">
        <v>28</v>
      </c>
      <c r="L955" t="str">
        <f>_xlfn.XLOOKUP(relatorio[[#This Row],[Nome PJ Emitente]],De_Para!A:A,De_Para!C:C)</f>
        <v>União Quimica</v>
      </c>
      <c r="M955" s="5" cm="1">
        <f t="array" aca="1" ref="M955" ca="1">IF(LEFT(G955&amp;"",1)="0",
IFERROR(
VALUE(MID(G955&amp;"",_xlfn.AGGREGATE(15,6,ROW(INDIRECT("1:"&amp;LEN(G955&amp;"")))/(MID(G955&amp;"",ROW(INDIRECT("1:"&amp;LEN(G955&amp;""))),1)&lt;&gt;"0"),1),999)),
MID(G955&amp;"",_xlfn.AGGREGATE(15,6,ROW(INDIRECT("1:"&amp;LEN(G955&amp;"")))/(MID(G955&amp;"",ROW(INDIRECT("1:"&amp;LEN(G955&amp;""))),1)&lt;&gt;"0"),1),999)
),
IFERROR(VALUE(G955),G955))</f>
        <v>7896006220527</v>
      </c>
      <c r="N955" t="str">
        <f>TEXT(relatorio[[#This Row],[Data Emissão]],"mmm")</f>
        <v>ago</v>
      </c>
      <c r="O955">
        <f>_xlfn.XLOOKUP(relatorio[[#This Row],[Número]],relatorio_Entrada_NF!A:A,relatorio_Entrada_NF!A:A,"Pendente")</f>
        <v>1001598</v>
      </c>
      <c r="P955" t="str">
        <f>_xlfn.XLOOKUP(relatorio[[#This Row],[Nome PJ Emitente]],Material!A:A,Material!B:B,"Medicamento")</f>
        <v>Medicamento</v>
      </c>
      <c r="Q955">
        <f ca="1">IF(relatorio[[#This Row],[Natureza]]="Medicamento",_xlfn.XLOOKUP(relatorio[[#This Row],[EAN]],CadastroProd!U:U,CadastroProd!A:A," "),_xlfn.XLOOKUP(relatorio[[#This Row],['[Item'] Código]],CadastroProd!X:X,CadastroProd!A:A," "))</f>
        <v>2698</v>
      </c>
      <c r="R955" t="str">
        <f>IF(O955="Pendente",_xlfn.XLOOKUP(relatorio[[#This Row],[Número]],Relatório_CTE!A:A,Relatório_CTE!B:B,"Sem CTE")," ")</f>
        <v xml:space="preserve"> </v>
      </c>
      <c r="S955" s="1" t="str">
        <f>IF(relatorio[[#This Row],[NFs Entrada - Winthor]]="Pendente",_xlfn.XLOOKUP(relatorio[[#This Row],[Número]],Relatório_CTE!A:A,Relatório_CTE!H:H,"Sem CTE")," ")</f>
        <v xml:space="preserve"> </v>
      </c>
      <c r="T95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5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56" spans="1:21" x14ac:dyDescent="0.25">
      <c r="A956" t="s">
        <v>17</v>
      </c>
      <c r="B956" t="s">
        <v>12</v>
      </c>
      <c r="C956" t="s">
        <v>98</v>
      </c>
      <c r="D956">
        <v>1001598</v>
      </c>
      <c r="E956" s="1">
        <v>45887</v>
      </c>
      <c r="F956">
        <v>1043.0999999999999</v>
      </c>
      <c r="G956" s="4" t="s">
        <v>780</v>
      </c>
      <c r="H956" t="s">
        <v>781</v>
      </c>
      <c r="I956" t="s">
        <v>782</v>
      </c>
      <c r="J956" s="1">
        <v>46418</v>
      </c>
      <c r="K956">
        <v>23</v>
      </c>
      <c r="L956" t="str">
        <f>_xlfn.XLOOKUP(relatorio[[#This Row],[Nome PJ Emitente]],De_Para!A:A,De_Para!C:C)</f>
        <v>União Quimica</v>
      </c>
      <c r="M956" s="5" cm="1">
        <f t="array" aca="1" ref="M956" ca="1">IF(LEFT(G956&amp;"",1)="0",
IFERROR(
VALUE(MID(G956&amp;"",_xlfn.AGGREGATE(15,6,ROW(INDIRECT("1:"&amp;LEN(G956&amp;"")))/(MID(G956&amp;"",ROW(INDIRECT("1:"&amp;LEN(G956&amp;""))),1)&lt;&gt;"0"),1),999)),
MID(G956&amp;"",_xlfn.AGGREGATE(15,6,ROW(INDIRECT("1:"&amp;LEN(G956&amp;"")))/(MID(G956&amp;"",ROW(INDIRECT("1:"&amp;LEN(G956&amp;""))),1)&lt;&gt;"0"),1),999)
),
IFERROR(VALUE(G956),G956))</f>
        <v>7896006220503</v>
      </c>
      <c r="N956" t="str">
        <f>TEXT(relatorio[[#This Row],[Data Emissão]],"mmm")</f>
        <v>ago</v>
      </c>
      <c r="O956">
        <f>_xlfn.XLOOKUP(relatorio[[#This Row],[Número]],relatorio_Entrada_NF!A:A,relatorio_Entrada_NF!A:A,"Pendente")</f>
        <v>1001598</v>
      </c>
      <c r="P956" t="str">
        <f>_xlfn.XLOOKUP(relatorio[[#This Row],[Nome PJ Emitente]],Material!A:A,Material!B:B,"Medicamento")</f>
        <v>Medicamento</v>
      </c>
      <c r="Q956">
        <f ca="1">IF(relatorio[[#This Row],[Natureza]]="Medicamento",_xlfn.XLOOKUP(relatorio[[#This Row],[EAN]],CadastroProd!U:U,CadastroProd!A:A," "),_xlfn.XLOOKUP(relatorio[[#This Row],['[Item'] Código]],CadastroProd!X:X,CadastroProd!A:A," "))</f>
        <v>2699</v>
      </c>
      <c r="R956" t="str">
        <f>IF(O956="Pendente",_xlfn.XLOOKUP(relatorio[[#This Row],[Número]],Relatório_CTE!A:A,Relatório_CTE!B:B,"Sem CTE")," ")</f>
        <v xml:space="preserve"> </v>
      </c>
      <c r="S956" s="1" t="str">
        <f>IF(relatorio[[#This Row],[NFs Entrada - Winthor]]="Pendente",_xlfn.XLOOKUP(relatorio[[#This Row],[Número]],Relatório_CTE!A:A,Relatório_CTE!H:H,"Sem CTE")," ")</f>
        <v xml:space="preserve"> </v>
      </c>
      <c r="T95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5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57" spans="1:21" x14ac:dyDescent="0.25">
      <c r="A957" t="s">
        <v>17</v>
      </c>
      <c r="B957" t="s">
        <v>12</v>
      </c>
      <c r="C957" t="s">
        <v>102</v>
      </c>
      <c r="D957">
        <v>76884</v>
      </c>
      <c r="E957" s="1">
        <v>45887</v>
      </c>
      <c r="F957">
        <v>103046.25</v>
      </c>
      <c r="G957" s="4" t="s">
        <v>103</v>
      </c>
      <c r="H957" t="s">
        <v>104</v>
      </c>
      <c r="I957" t="s">
        <v>105</v>
      </c>
      <c r="J957" s="1">
        <v>46331</v>
      </c>
      <c r="K957">
        <v>75</v>
      </c>
      <c r="L957" t="str">
        <f>_xlfn.XLOOKUP(relatorio[[#This Row],[Nome PJ Emitente]],De_Para!A:A,De_Para!C:C)</f>
        <v>Chiesi</v>
      </c>
      <c r="M957" s="5" cm="1">
        <f t="array" aca="1" ref="M957" ca="1">IF(LEFT(G957&amp;"",1)="0",
IFERROR(
VALUE(MID(G957&amp;"",_xlfn.AGGREGATE(15,6,ROW(INDIRECT("1:"&amp;LEN(G957&amp;"")))/(MID(G957&amp;"",ROW(INDIRECT("1:"&amp;LEN(G957&amp;""))),1)&lt;&gt;"0"),1),999)),
MID(G957&amp;"",_xlfn.AGGREGATE(15,6,ROW(INDIRECT("1:"&amp;LEN(G957&amp;"")))/(MID(G957&amp;"",ROW(INDIRECT("1:"&amp;LEN(G957&amp;""))),1)&lt;&gt;"0"),1),999)
),
IFERROR(VALUE(G957),G957))</f>
        <v>7896672201790</v>
      </c>
      <c r="N957" t="str">
        <f>TEXT(relatorio[[#This Row],[Data Emissão]],"mmm")</f>
        <v>ago</v>
      </c>
      <c r="O957">
        <f>_xlfn.XLOOKUP(relatorio[[#This Row],[Número]],relatorio_Entrada_NF!A:A,relatorio_Entrada_NF!A:A,"Pendente")</f>
        <v>76884</v>
      </c>
      <c r="P957" t="str">
        <f>_xlfn.XLOOKUP(relatorio[[#This Row],[Nome PJ Emitente]],Material!A:A,Material!B:B,"Medicamento")</f>
        <v>Medicamento</v>
      </c>
      <c r="Q957">
        <f ca="1">IF(relatorio[[#This Row],[Natureza]]="Medicamento",_xlfn.XLOOKUP(relatorio[[#This Row],[EAN]],CadastroProd!U:U,CadastroProd!A:A," "),_xlfn.XLOOKUP(relatorio[[#This Row],['[Item'] Código]],CadastroProd!X:X,CadastroProd!A:A," "))</f>
        <v>1456</v>
      </c>
      <c r="R957" t="str">
        <f>IF(O957="Pendente",_xlfn.XLOOKUP(relatorio[[#This Row],[Número]],Relatório_CTE!A:A,Relatório_CTE!B:B,"Sem CTE")," ")</f>
        <v xml:space="preserve"> </v>
      </c>
      <c r="S957" s="1" t="str">
        <f>IF(relatorio[[#This Row],[NFs Entrada - Winthor]]="Pendente",_xlfn.XLOOKUP(relatorio[[#This Row],[Número]],Relatório_CTE!A:A,Relatório_CTE!H:H,"Sem CTE")," ")</f>
        <v xml:space="preserve"> </v>
      </c>
      <c r="T95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5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58" spans="1:21" x14ac:dyDescent="0.25">
      <c r="A958" t="s">
        <v>17</v>
      </c>
      <c r="B958" t="s">
        <v>46</v>
      </c>
      <c r="C958" t="s">
        <v>131</v>
      </c>
      <c r="D958">
        <v>12360</v>
      </c>
      <c r="E958" s="1">
        <v>45887</v>
      </c>
      <c r="F958">
        <v>2261.38</v>
      </c>
      <c r="G958" s="4" t="s">
        <v>141</v>
      </c>
      <c r="H958" t="s">
        <v>142</v>
      </c>
      <c r="I958" t="s">
        <v>143</v>
      </c>
      <c r="J958" s="1">
        <v>46446</v>
      </c>
      <c r="K958">
        <v>12</v>
      </c>
      <c r="L958" t="str">
        <f>_xlfn.XLOOKUP(relatorio[[#This Row],[Nome PJ Emitente]],De_Para!A:A,De_Para!C:C)</f>
        <v>Sanofi</v>
      </c>
      <c r="M958" s="5" cm="1">
        <f t="array" aca="1" ref="M958" ca="1">IF(LEFT(G958&amp;"",1)="0",
IFERROR(
VALUE(MID(G958&amp;"",_xlfn.AGGREGATE(15,6,ROW(INDIRECT("1:"&amp;LEN(G958&amp;"")))/(MID(G958&amp;"",ROW(INDIRECT("1:"&amp;LEN(G958&amp;""))),1)&lt;&gt;"0"),1),999)),
MID(G958&amp;"",_xlfn.AGGREGATE(15,6,ROW(INDIRECT("1:"&amp;LEN(G958&amp;"")))/(MID(G958&amp;"",ROW(INDIRECT("1:"&amp;LEN(G958&amp;""))),1)&lt;&gt;"0"),1),999)
),
IFERROR(VALUE(G958),G958))</f>
        <v>7891058001070</v>
      </c>
      <c r="N958" t="str">
        <f>TEXT(relatorio[[#This Row],[Data Emissão]],"mmm")</f>
        <v>ago</v>
      </c>
      <c r="O958">
        <f>_xlfn.XLOOKUP(relatorio[[#This Row],[Número]],relatorio_Entrada_NF!A:A,relatorio_Entrada_NF!A:A,"Pendente")</f>
        <v>12360</v>
      </c>
      <c r="P958" t="str">
        <f>_xlfn.XLOOKUP(relatorio[[#This Row],[Nome PJ Emitente]],Material!A:A,Material!B:B,"Medicamento")</f>
        <v>Medicamento</v>
      </c>
      <c r="Q958">
        <f ca="1">IF(relatorio[[#This Row],[Natureza]]="Medicamento",_xlfn.XLOOKUP(relatorio[[#This Row],[EAN]],CadastroProd!U:U,CadastroProd!A:A," "),_xlfn.XLOOKUP(relatorio[[#This Row],['[Item'] Código]],CadastroProd!X:X,CadastroProd!A:A," "))</f>
        <v>2618</v>
      </c>
      <c r="R958" t="str">
        <f>IF(O958="Pendente",_xlfn.XLOOKUP(relatorio[[#This Row],[Número]],Relatório_CTE!A:A,Relatório_CTE!B:B,"Sem CTE")," ")</f>
        <v xml:space="preserve"> </v>
      </c>
      <c r="S958" s="1" t="str">
        <f>IF(relatorio[[#This Row],[NFs Entrada - Winthor]]="Pendente",_xlfn.XLOOKUP(relatorio[[#This Row],[Número]],Relatório_CTE!A:A,Relatório_CTE!H:H,"Sem CTE")," ")</f>
        <v xml:space="preserve"> </v>
      </c>
      <c r="T95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5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59" spans="1:21" x14ac:dyDescent="0.25">
      <c r="A959" t="s">
        <v>11</v>
      </c>
      <c r="B959" t="s">
        <v>46</v>
      </c>
      <c r="C959" t="s">
        <v>184</v>
      </c>
      <c r="D959">
        <v>149410</v>
      </c>
      <c r="E959" s="1">
        <v>45887</v>
      </c>
      <c r="F959">
        <v>434059.92</v>
      </c>
      <c r="G959" s="4" t="s">
        <v>483</v>
      </c>
      <c r="H959" t="s">
        <v>484</v>
      </c>
      <c r="I959" t="s">
        <v>485</v>
      </c>
      <c r="J959" s="1">
        <v>46507</v>
      </c>
      <c r="K959">
        <v>100</v>
      </c>
      <c r="L959" t="str">
        <f>_xlfn.XLOOKUP(relatorio[[#This Row],[Nome PJ Emitente]],De_Para!A:A,De_Para!C:C)</f>
        <v>Abbvie</v>
      </c>
      <c r="M959" s="5" cm="1">
        <f t="array" aca="1" ref="M959" ca="1">IF(LEFT(G959&amp;"",1)="0",
IFERROR(
VALUE(MID(G959&amp;"",_xlfn.AGGREGATE(15,6,ROW(INDIRECT("1:"&amp;LEN(G959&amp;"")))/(MID(G959&amp;"",ROW(INDIRECT("1:"&amp;LEN(G959&amp;""))),1)&lt;&gt;"0"),1),999)),
MID(G959&amp;"",_xlfn.AGGREGATE(15,6,ROW(INDIRECT("1:"&amp;LEN(G959&amp;"")))/(MID(G959&amp;"",ROW(INDIRECT("1:"&amp;LEN(G959&amp;""))),1)&lt;&gt;"0"),1),999)
),
IFERROR(VALUE(G959),G959))</f>
        <v>8054083018324</v>
      </c>
      <c r="N959" t="str">
        <f>TEXT(relatorio[[#This Row],[Data Emissão]],"mmm")</f>
        <v>ago</v>
      </c>
      <c r="O959">
        <f>_xlfn.XLOOKUP(relatorio[[#This Row],[Número]],relatorio_Entrada_NF!A:A,relatorio_Entrada_NF!A:A,"Pendente")</f>
        <v>149410</v>
      </c>
      <c r="P959" t="str">
        <f>_xlfn.XLOOKUP(relatorio[[#This Row],[Nome PJ Emitente]],Material!A:A,Material!B:B,"Medicamento")</f>
        <v>Medicamento</v>
      </c>
      <c r="Q959">
        <f ca="1">IF(relatorio[[#This Row],[Natureza]]="Medicamento",_xlfn.XLOOKUP(relatorio[[#This Row],[EAN]],CadastroProd!U:U,CadastroProd!A:A," "),_xlfn.XLOOKUP(relatorio[[#This Row],['[Item'] Código]],CadastroProd!X:X,CadastroProd!A:A," "))</f>
        <v>2926</v>
      </c>
      <c r="R959" t="str">
        <f>IF(O959="Pendente",_xlfn.XLOOKUP(relatorio[[#This Row],[Número]],Relatório_CTE!A:A,Relatório_CTE!B:B,"Sem CTE")," ")</f>
        <v xml:space="preserve"> </v>
      </c>
      <c r="S959" s="1" t="str">
        <f>IF(relatorio[[#This Row],[NFs Entrada - Winthor]]="Pendente",_xlfn.XLOOKUP(relatorio[[#This Row],[Número]],Relatório_CTE!A:A,Relatório_CTE!H:H,"Sem CTE")," ")</f>
        <v xml:space="preserve"> </v>
      </c>
      <c r="T95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5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60" spans="1:21" x14ac:dyDescent="0.25">
      <c r="A960" t="s">
        <v>17</v>
      </c>
      <c r="B960" t="s">
        <v>46</v>
      </c>
      <c r="C960" t="s">
        <v>98</v>
      </c>
      <c r="D960">
        <v>1001599</v>
      </c>
      <c r="E960" s="1">
        <v>45887</v>
      </c>
      <c r="F960">
        <v>17950</v>
      </c>
      <c r="G960" s="4" t="s">
        <v>99</v>
      </c>
      <c r="H960" t="s">
        <v>100</v>
      </c>
      <c r="I960" t="s">
        <v>101</v>
      </c>
      <c r="J960" s="1">
        <v>46599</v>
      </c>
      <c r="K960">
        <v>1000</v>
      </c>
      <c r="L960" t="str">
        <f>_xlfn.XLOOKUP(relatorio[[#This Row],[Nome PJ Emitente]],De_Para!A:A,De_Para!C:C)</f>
        <v>União Quimica</v>
      </c>
      <c r="M960" s="5" cm="1">
        <f t="array" aca="1" ref="M960" ca="1">IF(LEFT(G960&amp;"",1)="0",
IFERROR(
VALUE(MID(G960&amp;"",_xlfn.AGGREGATE(15,6,ROW(INDIRECT("1:"&amp;LEN(G960&amp;"")))/(MID(G960&amp;"",ROW(INDIRECT("1:"&amp;LEN(G960&amp;""))),1)&lt;&gt;"0"),1),999)),
MID(G960&amp;"",_xlfn.AGGREGATE(15,6,ROW(INDIRECT("1:"&amp;LEN(G960&amp;"")))/(MID(G960&amp;"",ROW(INDIRECT("1:"&amp;LEN(G960&amp;""))),1)&lt;&gt;"0"),1),999)
),
IFERROR(VALUE(G960),G960))</f>
        <v>7896006220527</v>
      </c>
      <c r="N960" t="str">
        <f>TEXT(relatorio[[#This Row],[Data Emissão]],"mmm")</f>
        <v>ago</v>
      </c>
      <c r="O960">
        <f>_xlfn.XLOOKUP(relatorio[[#This Row],[Número]],relatorio_Entrada_NF!A:A,relatorio_Entrada_NF!A:A,"Pendente")</f>
        <v>1001599</v>
      </c>
      <c r="P960" t="str">
        <f>_xlfn.XLOOKUP(relatorio[[#This Row],[Nome PJ Emitente]],Material!A:A,Material!B:B,"Medicamento")</f>
        <v>Medicamento</v>
      </c>
      <c r="Q960">
        <f ca="1">IF(relatorio[[#This Row],[Natureza]]="Medicamento",_xlfn.XLOOKUP(relatorio[[#This Row],[EAN]],CadastroProd!U:U,CadastroProd!A:A," "),_xlfn.XLOOKUP(relatorio[[#This Row],['[Item'] Código]],CadastroProd!X:X,CadastroProd!A:A," "))</f>
        <v>2698</v>
      </c>
      <c r="R960" t="str">
        <f>IF(O960="Pendente",_xlfn.XLOOKUP(relatorio[[#This Row],[Número]],Relatório_CTE!A:A,Relatório_CTE!B:B,"Sem CTE")," ")</f>
        <v xml:space="preserve"> </v>
      </c>
      <c r="S960" s="1" t="str">
        <f>IF(relatorio[[#This Row],[NFs Entrada - Winthor]]="Pendente",_xlfn.XLOOKUP(relatorio[[#This Row],[Número]],Relatório_CTE!A:A,Relatório_CTE!H:H,"Sem CTE")," ")</f>
        <v xml:space="preserve"> </v>
      </c>
      <c r="T96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6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61" spans="1:21" x14ac:dyDescent="0.25">
      <c r="A961" t="s">
        <v>17</v>
      </c>
      <c r="B961" t="s">
        <v>46</v>
      </c>
      <c r="C961" t="s">
        <v>47</v>
      </c>
      <c r="D961">
        <v>370291</v>
      </c>
      <c r="E961" s="1">
        <v>45887</v>
      </c>
      <c r="F961">
        <v>840.29</v>
      </c>
      <c r="G961" s="4" t="s">
        <v>988</v>
      </c>
      <c r="H961" t="s">
        <v>989</v>
      </c>
      <c r="I961" t="s">
        <v>990</v>
      </c>
      <c r="J961" s="1">
        <v>46548</v>
      </c>
      <c r="K961">
        <v>35</v>
      </c>
      <c r="L961" t="str">
        <f>_xlfn.XLOOKUP(relatorio[[#This Row],[Nome PJ Emitente]],De_Para!A:A,De_Para!C:C)</f>
        <v>Libbs</v>
      </c>
      <c r="M961" s="5" cm="1">
        <f t="array" aca="1" ref="M961" ca="1">IF(LEFT(G961&amp;"",1)="0",
IFERROR(
VALUE(MID(G961&amp;"",_xlfn.AGGREGATE(15,6,ROW(INDIRECT("1:"&amp;LEN(G961&amp;"")))/(MID(G961&amp;"",ROW(INDIRECT("1:"&amp;LEN(G961&amp;""))),1)&lt;&gt;"0"),1),999)),
MID(G961&amp;"",_xlfn.AGGREGATE(15,6,ROW(INDIRECT("1:"&amp;LEN(G961&amp;"")))/(MID(G961&amp;"",ROW(INDIRECT("1:"&amp;LEN(G961&amp;""))),1)&lt;&gt;"0"),1),999)
),
IFERROR(VALUE(G961),G961))</f>
        <v>7896094201637</v>
      </c>
      <c r="N961" t="str">
        <f>TEXT(relatorio[[#This Row],[Data Emissão]],"mmm")</f>
        <v>ago</v>
      </c>
      <c r="O961">
        <f>_xlfn.XLOOKUP(relatorio[[#This Row],[Número]],relatorio_Entrada_NF!A:A,relatorio_Entrada_NF!A:A,"Pendente")</f>
        <v>370291</v>
      </c>
      <c r="P961" t="str">
        <f>_xlfn.XLOOKUP(relatorio[[#This Row],[Nome PJ Emitente]],Material!A:A,Material!B:B,"Medicamento")</f>
        <v>Medicamento</v>
      </c>
      <c r="Q961">
        <f ca="1">IF(relatorio[[#This Row],[Natureza]]="Medicamento",_xlfn.XLOOKUP(relatorio[[#This Row],[EAN]],CadastroProd!U:U,CadastroProd!A:A," "),_xlfn.XLOOKUP(relatorio[[#This Row],['[Item'] Código]],CadastroProd!X:X,CadastroProd!A:A," "))</f>
        <v>3116</v>
      </c>
      <c r="R961" t="str">
        <f>IF(O961="Pendente",_xlfn.XLOOKUP(relatorio[[#This Row],[Número]],Relatório_CTE!A:A,Relatório_CTE!B:B,"Sem CTE")," ")</f>
        <v xml:space="preserve"> </v>
      </c>
      <c r="S961" s="1" t="str">
        <f>IF(relatorio[[#This Row],[NFs Entrada - Winthor]]="Pendente",_xlfn.XLOOKUP(relatorio[[#This Row],[Número]],Relatório_CTE!A:A,Relatório_CTE!H:H,"Sem CTE")," ")</f>
        <v xml:space="preserve"> </v>
      </c>
      <c r="T96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6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62" spans="1:21" x14ac:dyDescent="0.25">
      <c r="A962" t="s">
        <v>11</v>
      </c>
      <c r="B962" t="s">
        <v>46</v>
      </c>
      <c r="C962" t="s">
        <v>19</v>
      </c>
      <c r="D962">
        <v>266002</v>
      </c>
      <c r="E962" s="1">
        <v>45887</v>
      </c>
      <c r="F962">
        <v>32000</v>
      </c>
      <c r="G962" s="4" t="s">
        <v>740</v>
      </c>
      <c r="H962" t="s">
        <v>741</v>
      </c>
      <c r="I962" t="s">
        <v>742</v>
      </c>
      <c r="J962" s="1">
        <v>46325</v>
      </c>
      <c r="K962">
        <v>200</v>
      </c>
      <c r="L962" t="str">
        <f>_xlfn.XLOOKUP(relatorio[[#This Row],[Nome PJ Emitente]],De_Para!A:A,De_Para!C:C)</f>
        <v>Aspen</v>
      </c>
      <c r="M962" s="5" cm="1">
        <f t="array" aca="1" ref="M962" ca="1">IF(LEFT(G962&amp;"",1)="0",
IFERROR(
VALUE(MID(G962&amp;"",_xlfn.AGGREGATE(15,6,ROW(INDIRECT("1:"&amp;LEN(G962&amp;"")))/(MID(G962&amp;"",ROW(INDIRECT("1:"&amp;LEN(G962&amp;""))),1)&lt;&gt;"0"),1),999)),
MID(G962&amp;"",_xlfn.AGGREGATE(15,6,ROW(INDIRECT("1:"&amp;LEN(G962&amp;"")))/(MID(G962&amp;"",ROW(INDIRECT("1:"&amp;LEN(G962&amp;""))),1)&lt;&gt;"0"),1),999)
),
IFERROR(VALUE(G962),G962))</f>
        <v>7895858016913</v>
      </c>
      <c r="N962" t="str">
        <f>TEXT(relatorio[[#This Row],[Data Emissão]],"mmm")</f>
        <v>ago</v>
      </c>
      <c r="O962">
        <f>_xlfn.XLOOKUP(relatorio[[#This Row],[Número]],relatorio_Entrada_NF!A:A,relatorio_Entrada_NF!A:A,"Pendente")</f>
        <v>266002</v>
      </c>
      <c r="P962" t="str">
        <f>_xlfn.XLOOKUP(relatorio[[#This Row],[Nome PJ Emitente]],Material!A:A,Material!B:B,"Medicamento")</f>
        <v>Medicamento</v>
      </c>
      <c r="Q962">
        <f ca="1">IF(relatorio[[#This Row],[Natureza]]="Medicamento",_xlfn.XLOOKUP(relatorio[[#This Row],[EAN]],CadastroProd!U:U,CadastroProd!A:A," "),_xlfn.XLOOKUP(relatorio[[#This Row],['[Item'] Código]],CadastroProd!X:X,CadastroProd!A:A," "))</f>
        <v>1448</v>
      </c>
      <c r="R962" t="str">
        <f>IF(O962="Pendente",_xlfn.XLOOKUP(relatorio[[#This Row],[Número]],Relatório_CTE!A:A,Relatório_CTE!B:B,"Sem CTE")," ")</f>
        <v xml:space="preserve"> </v>
      </c>
      <c r="S962" s="1" t="str">
        <f>IF(relatorio[[#This Row],[NFs Entrada - Winthor]]="Pendente",_xlfn.XLOOKUP(relatorio[[#This Row],[Número]],Relatório_CTE!A:A,Relatório_CTE!H:H,"Sem CTE")," ")</f>
        <v xml:space="preserve"> </v>
      </c>
      <c r="T96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6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63" spans="1:21" x14ac:dyDescent="0.25">
      <c r="A963" t="s">
        <v>17</v>
      </c>
      <c r="B963" t="s">
        <v>46</v>
      </c>
      <c r="C963" t="s">
        <v>214</v>
      </c>
      <c r="D963">
        <v>445154</v>
      </c>
      <c r="E963" s="1">
        <v>45887</v>
      </c>
      <c r="F963">
        <v>26805.93</v>
      </c>
      <c r="G963" s="4" t="s">
        <v>940</v>
      </c>
      <c r="H963" t="s">
        <v>941</v>
      </c>
      <c r="I963" t="s">
        <v>942</v>
      </c>
      <c r="J963" s="1">
        <v>46568</v>
      </c>
      <c r="K963">
        <v>211</v>
      </c>
      <c r="L963" t="str">
        <f>_xlfn.XLOOKUP(relatorio[[#This Row],[Nome PJ Emitente]],De_Para!A:A,De_Para!C:C)</f>
        <v>Eli Lilly</v>
      </c>
      <c r="M963" s="5" cm="1">
        <f t="array" aca="1" ref="M963" ca="1">IF(LEFT(G963&amp;"",1)="0",
IFERROR(
VALUE(MID(G963&amp;"",_xlfn.AGGREGATE(15,6,ROW(INDIRECT("1:"&amp;LEN(G963&amp;"")))/(MID(G963&amp;"",ROW(INDIRECT("1:"&amp;LEN(G963&amp;""))),1)&lt;&gt;"0"),1),999)),
MID(G963&amp;"",_xlfn.AGGREGATE(15,6,ROW(INDIRECT("1:"&amp;LEN(G963&amp;"")))/(MID(G963&amp;"",ROW(INDIRECT("1:"&amp;LEN(G963&amp;""))),1)&lt;&gt;"0"),1),999)
),
IFERROR(VALUE(G963),G963))</f>
        <v>7896382706264</v>
      </c>
      <c r="N963" t="str">
        <f>TEXT(relatorio[[#This Row],[Data Emissão]],"mmm")</f>
        <v>ago</v>
      </c>
      <c r="O963">
        <f>_xlfn.XLOOKUP(relatorio[[#This Row],[Número]],relatorio_Entrada_NF!A:A,relatorio_Entrada_NF!A:A,"Pendente")</f>
        <v>445154</v>
      </c>
      <c r="P963" t="str">
        <f>_xlfn.XLOOKUP(relatorio[[#This Row],[Nome PJ Emitente]],Material!A:A,Material!B:B,"Medicamento")</f>
        <v>Medicamento</v>
      </c>
      <c r="Q963">
        <f ca="1">IF(relatorio[[#This Row],[Natureza]]="Medicamento",_xlfn.XLOOKUP(relatorio[[#This Row],[EAN]],CadastroProd!U:U,CadastroProd!A:A," "),_xlfn.XLOOKUP(relatorio[[#This Row],['[Item'] Código]],CadastroProd!X:X,CadastroProd!A:A," "))</f>
        <v>3006</v>
      </c>
      <c r="R963" t="str">
        <f>IF(O963="Pendente",_xlfn.XLOOKUP(relatorio[[#This Row],[Número]],Relatório_CTE!A:A,Relatório_CTE!B:B,"Sem CTE")," ")</f>
        <v xml:space="preserve"> </v>
      </c>
      <c r="S963" s="1" t="str">
        <f>IF(relatorio[[#This Row],[NFs Entrada - Winthor]]="Pendente",_xlfn.XLOOKUP(relatorio[[#This Row],[Número]],Relatório_CTE!A:A,Relatório_CTE!H:H,"Sem CTE")," ")</f>
        <v xml:space="preserve"> </v>
      </c>
      <c r="T96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6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64" spans="1:21" x14ac:dyDescent="0.25">
      <c r="A964" t="s">
        <v>17</v>
      </c>
      <c r="B964" t="s">
        <v>46</v>
      </c>
      <c r="C964" t="s">
        <v>51</v>
      </c>
      <c r="D964">
        <v>492429</v>
      </c>
      <c r="E964" s="1">
        <v>45887</v>
      </c>
      <c r="F964">
        <v>1631.68</v>
      </c>
      <c r="G964" s="4" t="s">
        <v>202</v>
      </c>
      <c r="H964" t="s">
        <v>203</v>
      </c>
      <c r="I964" t="s">
        <v>204</v>
      </c>
      <c r="J964" s="1">
        <v>46392</v>
      </c>
      <c r="K964">
        <v>3</v>
      </c>
      <c r="L964" t="str">
        <f>_xlfn.XLOOKUP(relatorio[[#This Row],[Nome PJ Emitente]],De_Para!A:A,De_Para!C:C)</f>
        <v>Adium</v>
      </c>
      <c r="M964" s="5" cm="1">
        <f t="array" aca="1" ref="M964" ca="1">IF(LEFT(G964&amp;"",1)="0",
IFERROR(
VALUE(MID(G964&amp;"",_xlfn.AGGREGATE(15,6,ROW(INDIRECT("1:"&amp;LEN(G964&amp;"")))/(MID(G964&amp;"",ROW(INDIRECT("1:"&amp;LEN(G964&amp;""))),1)&lt;&gt;"0"),1),999)),
MID(G964&amp;"",_xlfn.AGGREGATE(15,6,ROW(INDIRECT("1:"&amp;LEN(G964&amp;"")))/(MID(G964&amp;"",ROW(INDIRECT("1:"&amp;LEN(G964&amp;""))),1)&lt;&gt;"0"),1),999)
),
IFERROR(VALUE(G964),G964))</f>
        <v>7892953000496</v>
      </c>
      <c r="N964" t="str">
        <f>TEXT(relatorio[[#This Row],[Data Emissão]],"mmm")</f>
        <v>ago</v>
      </c>
      <c r="O964">
        <f>_xlfn.XLOOKUP(relatorio[[#This Row],[Número]],relatorio_Entrada_NF!A:A,relatorio_Entrada_NF!A:A,"Pendente")</f>
        <v>492429</v>
      </c>
      <c r="P964" t="str">
        <f>_xlfn.XLOOKUP(relatorio[[#This Row],[Nome PJ Emitente]],Material!A:A,Material!B:B,"Medicamento")</f>
        <v>Medicamento</v>
      </c>
      <c r="Q964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964" t="str">
        <f>IF(O964="Pendente",_xlfn.XLOOKUP(relatorio[[#This Row],[Número]],Relatório_CTE!A:A,Relatório_CTE!B:B,"Sem CTE")," ")</f>
        <v xml:space="preserve"> </v>
      </c>
      <c r="S964" s="1" t="str">
        <f>IF(relatorio[[#This Row],[NFs Entrada - Winthor]]="Pendente",_xlfn.XLOOKUP(relatorio[[#This Row],[Número]],Relatório_CTE!A:A,Relatório_CTE!H:H,"Sem CTE")," ")</f>
        <v xml:space="preserve"> </v>
      </c>
      <c r="T96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6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65" spans="1:21" x14ac:dyDescent="0.25">
      <c r="A965" t="s">
        <v>11</v>
      </c>
      <c r="B965" t="s">
        <v>46</v>
      </c>
      <c r="C965" t="s">
        <v>36</v>
      </c>
      <c r="D965">
        <v>496626</v>
      </c>
      <c r="E965" s="1">
        <v>45887</v>
      </c>
      <c r="F965">
        <v>79996.81</v>
      </c>
      <c r="G965" s="4" t="s">
        <v>991</v>
      </c>
      <c r="H965" t="s">
        <v>992</v>
      </c>
      <c r="I965" t="s">
        <v>993</v>
      </c>
      <c r="J965" s="1">
        <v>46203</v>
      </c>
      <c r="K965">
        <v>3</v>
      </c>
      <c r="L965" t="str">
        <f>_xlfn.XLOOKUP(relatorio[[#This Row],[Nome PJ Emitente]],De_Para!A:A,De_Para!C:C)</f>
        <v>Novartis</v>
      </c>
      <c r="M965" s="5" cm="1">
        <f t="array" aca="1" ref="M965" ca="1">IF(LEFT(G965&amp;"",1)="0",
IFERROR(
VALUE(MID(G965&amp;"",_xlfn.AGGREGATE(15,6,ROW(INDIRECT("1:"&amp;LEN(G965&amp;"")))/(MID(G965&amp;"",ROW(INDIRECT("1:"&amp;LEN(G965&amp;""))),1)&lt;&gt;"0"),1),999)),
MID(G965&amp;"",_xlfn.AGGREGATE(15,6,ROW(INDIRECT("1:"&amp;LEN(G965&amp;"")))/(MID(G965&amp;"",ROW(INDIRECT("1:"&amp;LEN(G965&amp;""))),1)&lt;&gt;"0"),1),999)
),
IFERROR(VALUE(G965),G965))</f>
        <v>7896261018631</v>
      </c>
      <c r="N965" t="str">
        <f>TEXT(relatorio[[#This Row],[Data Emissão]],"mmm")</f>
        <v>ago</v>
      </c>
      <c r="O965">
        <f>_xlfn.XLOOKUP(relatorio[[#This Row],[Número]],relatorio_Entrada_NF!A:A,relatorio_Entrada_NF!A:A,"Pendente")</f>
        <v>496626</v>
      </c>
      <c r="P965" t="str">
        <f>_xlfn.XLOOKUP(relatorio[[#This Row],[Nome PJ Emitente]],Material!A:A,Material!B:B,"Medicamento")</f>
        <v>Medicamento</v>
      </c>
      <c r="Q965">
        <f ca="1">IF(relatorio[[#This Row],[Natureza]]="Medicamento",_xlfn.XLOOKUP(relatorio[[#This Row],[EAN]],CadastroProd!U:U,CadastroProd!A:A," "),_xlfn.XLOOKUP(relatorio[[#This Row],['[Item'] Código]],CadastroProd!X:X,CadastroProd!A:A," "))</f>
        <v>1276</v>
      </c>
      <c r="R965" t="str">
        <f>IF(O965="Pendente",_xlfn.XLOOKUP(relatorio[[#This Row],[Número]],Relatório_CTE!A:A,Relatório_CTE!B:B,"Sem CTE")," ")</f>
        <v xml:space="preserve"> </v>
      </c>
      <c r="S965" s="1" t="str">
        <f>IF(relatorio[[#This Row],[NFs Entrada - Winthor]]="Pendente",_xlfn.XLOOKUP(relatorio[[#This Row],[Número]],Relatório_CTE!A:A,Relatório_CTE!H:H,"Sem CTE")," ")</f>
        <v xml:space="preserve"> </v>
      </c>
      <c r="T96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6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66" spans="1:21" x14ac:dyDescent="0.25">
      <c r="A966" t="s">
        <v>17</v>
      </c>
      <c r="B966" t="s">
        <v>46</v>
      </c>
      <c r="C966" t="s">
        <v>253</v>
      </c>
      <c r="D966">
        <v>396058</v>
      </c>
      <c r="E966" s="1">
        <v>45887</v>
      </c>
      <c r="F966">
        <v>44356.800000000003</v>
      </c>
      <c r="G966" s="4" t="s">
        <v>994</v>
      </c>
      <c r="H966" t="s">
        <v>995</v>
      </c>
      <c r="I966" t="s">
        <v>996</v>
      </c>
      <c r="J966" s="1">
        <v>46660</v>
      </c>
      <c r="K966">
        <v>32</v>
      </c>
      <c r="L966" t="str">
        <f>_xlfn.XLOOKUP(relatorio[[#This Row],[Nome PJ Emitente]],De_Para!A:A,De_Para!C:C)</f>
        <v>Pfizer</v>
      </c>
      <c r="M966" s="5" cm="1">
        <f t="array" aca="1" ref="M966" ca="1">IF(LEFT(G966&amp;"",1)="0",
IFERROR(
VALUE(MID(G966&amp;"",_xlfn.AGGREGATE(15,6,ROW(INDIRECT("1:"&amp;LEN(G966&amp;"")))/(MID(G966&amp;"",ROW(INDIRECT("1:"&amp;LEN(G966&amp;""))),1)&lt;&gt;"0"),1),999)),
MID(G966&amp;"",_xlfn.AGGREGATE(15,6,ROW(INDIRECT("1:"&amp;LEN(G966&amp;"")))/(MID(G966&amp;"",ROW(INDIRECT("1:"&amp;LEN(G966&amp;""))),1)&lt;&gt;"0"),1),999)
),
IFERROR(VALUE(G966),G966))</f>
        <v>7891045009683</v>
      </c>
      <c r="N966" t="str">
        <f>TEXT(relatorio[[#This Row],[Data Emissão]],"mmm")</f>
        <v>ago</v>
      </c>
      <c r="O966">
        <f>_xlfn.XLOOKUP(relatorio[[#This Row],[Número]],relatorio_Entrada_NF!A:A,relatorio_Entrada_NF!A:A,"Pendente")</f>
        <v>396058</v>
      </c>
      <c r="P966" t="str">
        <f>_xlfn.XLOOKUP(relatorio[[#This Row],[Nome PJ Emitente]],Material!A:A,Material!B:B,"Medicamento")</f>
        <v>Medicamento</v>
      </c>
      <c r="Q966">
        <f ca="1">IF(relatorio[[#This Row],[Natureza]]="Medicamento",_xlfn.XLOOKUP(relatorio[[#This Row],[EAN]],CadastroProd!U:U,CadastroProd!A:A," "),_xlfn.XLOOKUP(relatorio[[#This Row],['[Item'] Código]],CadastroProd!X:X,CadastroProd!A:A," "))</f>
        <v>2849</v>
      </c>
      <c r="R966" t="str">
        <f>IF(O966="Pendente",_xlfn.XLOOKUP(relatorio[[#This Row],[Número]],Relatório_CTE!A:A,Relatório_CTE!B:B,"Sem CTE")," ")</f>
        <v xml:space="preserve"> </v>
      </c>
      <c r="S966" s="1" t="str">
        <f>IF(relatorio[[#This Row],[NFs Entrada - Winthor]]="Pendente",_xlfn.XLOOKUP(relatorio[[#This Row],[Número]],Relatório_CTE!A:A,Relatório_CTE!H:H,"Sem CTE")," ")</f>
        <v xml:space="preserve"> </v>
      </c>
      <c r="T96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6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67" spans="1:21" x14ac:dyDescent="0.25">
      <c r="A967" t="s">
        <v>17</v>
      </c>
      <c r="B967" t="s">
        <v>46</v>
      </c>
      <c r="C967" t="s">
        <v>47</v>
      </c>
      <c r="D967">
        <v>342216</v>
      </c>
      <c r="E967" s="1">
        <v>45887</v>
      </c>
      <c r="F967">
        <v>3436.2</v>
      </c>
      <c r="G967" s="4" t="s">
        <v>615</v>
      </c>
      <c r="H967" t="s">
        <v>846</v>
      </c>
      <c r="I967" t="s">
        <v>847</v>
      </c>
      <c r="J967" s="1">
        <v>46419</v>
      </c>
      <c r="K967">
        <v>10</v>
      </c>
      <c r="L967" t="str">
        <f>_xlfn.XLOOKUP(relatorio[[#This Row],[Nome PJ Emitente]],De_Para!A:A,De_Para!C:C)</f>
        <v>Libbs</v>
      </c>
      <c r="M967" s="5" cm="1">
        <f t="array" aca="1" ref="M967" ca="1">IF(LEFT(G967&amp;"",1)="0",
IFERROR(
VALUE(MID(G967&amp;"",_xlfn.AGGREGATE(15,6,ROW(INDIRECT("1:"&amp;LEN(G967&amp;"")))/(MID(G967&amp;"",ROW(INDIRECT("1:"&amp;LEN(G967&amp;""))),1)&lt;&gt;"0"),1),999)),
MID(G967&amp;"",_xlfn.AGGREGATE(15,6,ROW(INDIRECT("1:"&amp;LEN(G967&amp;"")))/(MID(G967&amp;"",ROW(INDIRECT("1:"&amp;LEN(G967&amp;""))),1)&lt;&gt;"0"),1),999)
),
IFERROR(VALUE(G967),G967))</f>
        <v>7896094208100</v>
      </c>
      <c r="N967" t="str">
        <f>TEXT(relatorio[[#This Row],[Data Emissão]],"mmm")</f>
        <v>ago</v>
      </c>
      <c r="O967">
        <f>_xlfn.XLOOKUP(relatorio[[#This Row],[Número]],relatorio_Entrada_NF!A:A,relatorio_Entrada_NF!A:A,"Pendente")</f>
        <v>342216</v>
      </c>
      <c r="P967" t="str">
        <f>_xlfn.XLOOKUP(relatorio[[#This Row],[Nome PJ Emitente]],Material!A:A,Material!B:B,"Medicamento")</f>
        <v>Medicamento</v>
      </c>
      <c r="Q967">
        <f ca="1">IF(relatorio[[#This Row],[Natureza]]="Medicamento",_xlfn.XLOOKUP(relatorio[[#This Row],[EAN]],CadastroProd!U:U,CadastroProd!A:A," "),_xlfn.XLOOKUP(relatorio[[#This Row],['[Item'] Código]],CadastroProd!X:X,CadastroProd!A:A," "))</f>
        <v>2538</v>
      </c>
      <c r="R967" t="str">
        <f>IF(O967="Pendente",_xlfn.XLOOKUP(relatorio[[#This Row],[Número]],Relatório_CTE!A:A,Relatório_CTE!B:B,"Sem CTE")," ")</f>
        <v xml:space="preserve"> </v>
      </c>
      <c r="S967" s="1" t="str">
        <f>IF(relatorio[[#This Row],[NFs Entrada - Winthor]]="Pendente",_xlfn.XLOOKUP(relatorio[[#This Row],[Número]],Relatório_CTE!A:A,Relatório_CTE!H:H,"Sem CTE")," ")</f>
        <v xml:space="preserve"> </v>
      </c>
      <c r="T96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6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68" spans="1:21" x14ac:dyDescent="0.25">
      <c r="A968" t="s">
        <v>17</v>
      </c>
      <c r="B968" t="s">
        <v>97</v>
      </c>
      <c r="C968" t="s">
        <v>102</v>
      </c>
      <c r="D968">
        <v>76909</v>
      </c>
      <c r="E968" s="1">
        <v>45887</v>
      </c>
      <c r="F968">
        <v>9415.7999999999993</v>
      </c>
      <c r="G968" s="4" t="s">
        <v>241</v>
      </c>
      <c r="H968" t="s">
        <v>242</v>
      </c>
      <c r="I968" t="s">
        <v>243</v>
      </c>
      <c r="J968" s="1">
        <v>46817</v>
      </c>
      <c r="K968">
        <v>180</v>
      </c>
      <c r="L968" t="str">
        <f>_xlfn.XLOOKUP(relatorio[[#This Row],[Nome PJ Emitente]],De_Para!A:A,De_Para!C:C)</f>
        <v>Chiesi</v>
      </c>
      <c r="M968" s="5" cm="1">
        <f t="array" aca="1" ref="M968" ca="1">IF(LEFT(G968&amp;"",1)="0",
IFERROR(
VALUE(MID(G968&amp;"",_xlfn.AGGREGATE(15,6,ROW(INDIRECT("1:"&amp;LEN(G968&amp;"")))/(MID(G968&amp;"",ROW(INDIRECT("1:"&amp;LEN(G968&amp;""))),1)&lt;&gt;"0"),1),999)),
MID(G968&amp;"",_xlfn.AGGREGATE(15,6,ROW(INDIRECT("1:"&amp;LEN(G968&amp;"")))/(MID(G968&amp;"",ROW(INDIRECT("1:"&amp;LEN(G968&amp;""))),1)&lt;&gt;"0"),1),999)
),
IFERROR(VALUE(G968),G968))</f>
        <v>7896672202681</v>
      </c>
      <c r="N968" t="str">
        <f>TEXT(relatorio[[#This Row],[Data Emissão]],"mmm")</f>
        <v>ago</v>
      </c>
      <c r="O968">
        <f>_xlfn.XLOOKUP(relatorio[[#This Row],[Número]],relatorio_Entrada_NF!A:A,relatorio_Entrada_NF!A:A,"Pendente")</f>
        <v>76909</v>
      </c>
      <c r="P968" t="str">
        <f>_xlfn.XLOOKUP(relatorio[[#This Row],[Nome PJ Emitente]],Material!A:A,Material!B:B,"Medicamento")</f>
        <v>Medicamento</v>
      </c>
      <c r="Q968">
        <f ca="1">IF(relatorio[[#This Row],[Natureza]]="Medicamento",_xlfn.XLOOKUP(relatorio[[#This Row],[EAN]],CadastroProd!U:U,CadastroProd!A:A," "),_xlfn.XLOOKUP(relatorio[[#This Row],['[Item'] Código]],CadastroProd!X:X,CadastroProd!A:A," "))</f>
        <v>1447</v>
      </c>
      <c r="R968" t="str">
        <f>IF(O968="Pendente",_xlfn.XLOOKUP(relatorio[[#This Row],[Número]],Relatório_CTE!A:A,Relatório_CTE!B:B,"Sem CTE")," ")</f>
        <v xml:space="preserve"> </v>
      </c>
      <c r="S968" s="1" t="str">
        <f>IF(relatorio[[#This Row],[NFs Entrada - Winthor]]="Pendente",_xlfn.XLOOKUP(relatorio[[#This Row],[Número]],Relatório_CTE!A:A,Relatório_CTE!H:H,"Sem CTE")," ")</f>
        <v xml:space="preserve"> </v>
      </c>
      <c r="T96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6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69" spans="1:21" x14ac:dyDescent="0.25">
      <c r="A969" t="s">
        <v>17</v>
      </c>
      <c r="B969" t="s">
        <v>97</v>
      </c>
      <c r="C969" t="s">
        <v>36</v>
      </c>
      <c r="D969">
        <v>496824</v>
      </c>
      <c r="E969" s="1">
        <v>45887</v>
      </c>
      <c r="F969">
        <v>671.89</v>
      </c>
      <c r="G969" s="4" t="s">
        <v>106</v>
      </c>
      <c r="H969" t="s">
        <v>107</v>
      </c>
      <c r="I969" t="s">
        <v>108</v>
      </c>
      <c r="J969" s="1">
        <v>46356</v>
      </c>
      <c r="K969">
        <v>30</v>
      </c>
      <c r="L969" t="str">
        <f>_xlfn.XLOOKUP(relatorio[[#This Row],[Nome PJ Emitente]],De_Para!A:A,De_Para!C:C)</f>
        <v>Novartis</v>
      </c>
      <c r="M969" s="5" cm="1">
        <f t="array" aca="1" ref="M969" ca="1">IF(LEFT(G969&amp;"",1)="0",
IFERROR(
VALUE(MID(G969&amp;"",_xlfn.AGGREGATE(15,6,ROW(INDIRECT("1:"&amp;LEN(G969&amp;"")))/(MID(G969&amp;"",ROW(INDIRECT("1:"&amp;LEN(G969&amp;""))),1)&lt;&gt;"0"),1),999)),
MID(G969&amp;"",_xlfn.AGGREGATE(15,6,ROW(INDIRECT("1:"&amp;LEN(G969&amp;"")))/(MID(G969&amp;"",ROW(INDIRECT("1:"&amp;LEN(G969&amp;""))),1)&lt;&gt;"0"),1),999)
),
IFERROR(VALUE(G969),G969))</f>
        <v>7896548198292</v>
      </c>
      <c r="N969" t="str">
        <f>TEXT(relatorio[[#This Row],[Data Emissão]],"mmm")</f>
        <v>ago</v>
      </c>
      <c r="O969">
        <f>_xlfn.XLOOKUP(relatorio[[#This Row],[Número]],relatorio_Entrada_NF!A:A,relatorio_Entrada_NF!A:A,"Pendente")</f>
        <v>496824</v>
      </c>
      <c r="P969" t="str">
        <f>_xlfn.XLOOKUP(relatorio[[#This Row],[Nome PJ Emitente]],Material!A:A,Material!B:B,"Medicamento")</f>
        <v>Medicamento</v>
      </c>
      <c r="Q969">
        <f ca="1">IF(relatorio[[#This Row],[Natureza]]="Medicamento",_xlfn.XLOOKUP(relatorio[[#This Row],[EAN]],CadastroProd!U:U,CadastroProd!A:A," "),_xlfn.XLOOKUP(relatorio[[#This Row],['[Item'] Código]],CadastroProd!X:X,CadastroProd!A:A," "))</f>
        <v>1292</v>
      </c>
      <c r="R969" t="str">
        <f>IF(O969="Pendente",_xlfn.XLOOKUP(relatorio[[#This Row],[Número]],Relatório_CTE!A:A,Relatório_CTE!B:B,"Sem CTE")," ")</f>
        <v xml:space="preserve"> </v>
      </c>
      <c r="S969" s="1" t="str">
        <f>IF(relatorio[[#This Row],[NFs Entrada - Winthor]]="Pendente",_xlfn.XLOOKUP(relatorio[[#This Row],[Número]],Relatório_CTE!A:A,Relatório_CTE!H:H,"Sem CTE")," ")</f>
        <v xml:space="preserve"> </v>
      </c>
      <c r="T96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6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70" spans="1:21" x14ac:dyDescent="0.25">
      <c r="A970" t="s">
        <v>17</v>
      </c>
      <c r="B970" t="s">
        <v>12</v>
      </c>
      <c r="C970" t="s">
        <v>19</v>
      </c>
      <c r="D970">
        <v>265889</v>
      </c>
      <c r="E970" s="1">
        <v>45884</v>
      </c>
      <c r="F970">
        <v>3480</v>
      </c>
      <c r="G970" s="4" t="s">
        <v>20</v>
      </c>
      <c r="H970" t="s">
        <v>21</v>
      </c>
      <c r="I970" t="s">
        <v>22</v>
      </c>
      <c r="J970" s="1">
        <v>46386</v>
      </c>
      <c r="K970">
        <v>20</v>
      </c>
      <c r="L970" t="str">
        <f>_xlfn.XLOOKUP(relatorio[[#This Row],[Nome PJ Emitente]],De_Para!A:A,De_Para!C:C)</f>
        <v>Aspen</v>
      </c>
      <c r="M970" s="5" cm="1">
        <f t="array" aca="1" ref="M970" ca="1">IF(LEFT(G970&amp;"",1)="0",
IFERROR(
VALUE(MID(G970&amp;"",_xlfn.AGGREGATE(15,6,ROW(INDIRECT("1:"&amp;LEN(G970&amp;"")))/(MID(G970&amp;"",ROW(INDIRECT("1:"&amp;LEN(G970&amp;""))),1)&lt;&gt;"0"),1),999)),
MID(G970&amp;"",_xlfn.AGGREGATE(15,6,ROW(INDIRECT("1:"&amp;LEN(G970&amp;"")))/(MID(G970&amp;"",ROW(INDIRECT("1:"&amp;LEN(G970&amp;""))),1)&lt;&gt;"0"),1),999)
),
IFERROR(VALUE(G970),G970))</f>
        <v>7895858016821</v>
      </c>
      <c r="N970" t="str">
        <f>TEXT(relatorio[[#This Row],[Data Emissão]],"mmm")</f>
        <v>ago</v>
      </c>
      <c r="O970">
        <f>_xlfn.XLOOKUP(relatorio[[#This Row],[Número]],relatorio_Entrada_NF!A:A,relatorio_Entrada_NF!A:A,"Pendente")</f>
        <v>265889</v>
      </c>
      <c r="P970" t="str">
        <f>_xlfn.XLOOKUP(relatorio[[#This Row],[Nome PJ Emitente]],Material!A:A,Material!B:B,"Medicamento")</f>
        <v>Medicamento</v>
      </c>
      <c r="Q970">
        <f ca="1">IF(relatorio[[#This Row],[Natureza]]="Medicamento",_xlfn.XLOOKUP(relatorio[[#This Row],[EAN]],CadastroProd!U:U,CadastroProd!A:A," "),_xlfn.XLOOKUP(relatorio[[#This Row],['[Item'] Código]],CadastroProd!X:X,CadastroProd!A:A," "))</f>
        <v>869</v>
      </c>
      <c r="R970" t="str">
        <f>IF(O970="Pendente",_xlfn.XLOOKUP(relatorio[[#This Row],[Número]],Relatório_CTE!A:A,Relatório_CTE!B:B,"Sem CTE")," ")</f>
        <v xml:space="preserve"> </v>
      </c>
      <c r="S970" s="1" t="str">
        <f>IF(relatorio[[#This Row],[NFs Entrada - Winthor]]="Pendente",_xlfn.XLOOKUP(relatorio[[#This Row],[Número]],Relatório_CTE!A:A,Relatório_CTE!H:H,"Sem CTE")," ")</f>
        <v xml:space="preserve"> </v>
      </c>
      <c r="T97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7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71" spans="1:21" x14ac:dyDescent="0.25">
      <c r="A971" t="s">
        <v>17</v>
      </c>
      <c r="B971" t="s">
        <v>12</v>
      </c>
      <c r="C971" t="s">
        <v>19</v>
      </c>
      <c r="D971">
        <v>265890</v>
      </c>
      <c r="E971" s="1">
        <v>45884</v>
      </c>
      <c r="F971">
        <v>106440</v>
      </c>
      <c r="G971" s="4" t="s">
        <v>722</v>
      </c>
      <c r="H971" t="s">
        <v>723</v>
      </c>
      <c r="I971" t="s">
        <v>724</v>
      </c>
      <c r="J971" s="1">
        <v>46386</v>
      </c>
      <c r="K971">
        <v>300</v>
      </c>
      <c r="L971" t="str">
        <f>_xlfn.XLOOKUP(relatorio[[#This Row],[Nome PJ Emitente]],De_Para!A:A,De_Para!C:C)</f>
        <v>Aspen</v>
      </c>
      <c r="M971" s="5" cm="1">
        <f t="array" aca="1" ref="M971" ca="1">IF(LEFT(G971&amp;"",1)="0",
IFERROR(
VALUE(MID(G971&amp;"",_xlfn.AGGREGATE(15,6,ROW(INDIRECT("1:"&amp;LEN(G971&amp;"")))/(MID(G971&amp;"",ROW(INDIRECT("1:"&amp;LEN(G971&amp;""))),1)&lt;&gt;"0"),1),999)),
MID(G971&amp;"",_xlfn.AGGREGATE(15,6,ROW(INDIRECT("1:"&amp;LEN(G971&amp;"")))/(MID(G971&amp;"",ROW(INDIRECT("1:"&amp;LEN(G971&amp;""))),1)&lt;&gt;"0"),1),999)
),
IFERROR(VALUE(G971),G971))</f>
        <v>7895858016838</v>
      </c>
      <c r="N971" t="str">
        <f>TEXT(relatorio[[#This Row],[Data Emissão]],"mmm")</f>
        <v>ago</v>
      </c>
      <c r="O971">
        <f>_xlfn.XLOOKUP(relatorio[[#This Row],[Número]],relatorio_Entrada_NF!A:A,relatorio_Entrada_NF!A:A,"Pendente")</f>
        <v>265890</v>
      </c>
      <c r="P971" t="str">
        <f>_xlfn.XLOOKUP(relatorio[[#This Row],[Nome PJ Emitente]],Material!A:A,Material!B:B,"Medicamento")</f>
        <v>Medicamento</v>
      </c>
      <c r="Q971">
        <f ca="1">IF(relatorio[[#This Row],[Natureza]]="Medicamento",_xlfn.XLOOKUP(relatorio[[#This Row],[EAN]],CadastroProd!U:U,CadastroProd!A:A," "),_xlfn.XLOOKUP(relatorio[[#This Row],['[Item'] Código]],CadastroProd!X:X,CadastroProd!A:A," "))</f>
        <v>870</v>
      </c>
      <c r="R971" t="str">
        <f>IF(O971="Pendente",_xlfn.XLOOKUP(relatorio[[#This Row],[Número]],Relatório_CTE!A:A,Relatório_CTE!B:B,"Sem CTE")," ")</f>
        <v xml:space="preserve"> </v>
      </c>
      <c r="S971" s="1" t="str">
        <f>IF(relatorio[[#This Row],[NFs Entrada - Winthor]]="Pendente",_xlfn.XLOOKUP(relatorio[[#This Row],[Número]],Relatório_CTE!A:A,Relatório_CTE!H:H,"Sem CTE")," ")</f>
        <v xml:space="preserve"> </v>
      </c>
      <c r="T97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7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72" spans="1:21" x14ac:dyDescent="0.25">
      <c r="A972" t="s">
        <v>17</v>
      </c>
      <c r="B972" t="s">
        <v>12</v>
      </c>
      <c r="C972" t="s">
        <v>115</v>
      </c>
      <c r="D972">
        <v>247942</v>
      </c>
      <c r="E972" s="1">
        <v>45884</v>
      </c>
      <c r="F972">
        <v>87251.26</v>
      </c>
      <c r="G972" s="4" t="s">
        <v>116</v>
      </c>
      <c r="H972" t="s">
        <v>117</v>
      </c>
      <c r="I972" t="s">
        <v>118</v>
      </c>
      <c r="J972" s="1">
        <v>46843</v>
      </c>
      <c r="K972">
        <v>50</v>
      </c>
      <c r="L972" t="str">
        <f>_xlfn.XLOOKUP(relatorio[[#This Row],[Nome PJ Emitente]],De_Para!A:A,De_Para!C:C)</f>
        <v>GSK</v>
      </c>
      <c r="M972" s="5" cm="1">
        <f t="array" aca="1" ref="M972" ca="1">IF(LEFT(G972&amp;"",1)="0",
IFERROR(
VALUE(MID(G972&amp;"",_xlfn.AGGREGATE(15,6,ROW(INDIRECT("1:"&amp;LEN(G972&amp;"")))/(MID(G972&amp;"",ROW(INDIRECT("1:"&amp;LEN(G972&amp;""))),1)&lt;&gt;"0"),1),999)),
MID(G972&amp;"",_xlfn.AGGREGATE(15,6,ROW(INDIRECT("1:"&amp;LEN(G972&amp;"")))/(MID(G972&amp;"",ROW(INDIRECT("1:"&amp;LEN(G972&amp;""))),1)&lt;&gt;"0"),1),999)
),
IFERROR(VALUE(G972),G972))</f>
        <v>7896015520700</v>
      </c>
      <c r="N972" t="str">
        <f>TEXT(relatorio[[#This Row],[Data Emissão]],"mmm")</f>
        <v>ago</v>
      </c>
      <c r="O972">
        <f>_xlfn.XLOOKUP(relatorio[[#This Row],[Número]],relatorio_Entrada_NF!A:A,relatorio_Entrada_NF!A:A,"Pendente")</f>
        <v>247942</v>
      </c>
      <c r="P972" t="str">
        <f>_xlfn.XLOOKUP(relatorio[[#This Row],[Nome PJ Emitente]],Material!A:A,Material!B:B,"Medicamento")</f>
        <v>Medicamento</v>
      </c>
      <c r="Q972">
        <f ca="1">IF(relatorio[[#This Row],[Natureza]]="Medicamento",_xlfn.XLOOKUP(relatorio[[#This Row],[EAN]],CadastroProd!U:U,CadastroProd!A:A," "),_xlfn.XLOOKUP(relatorio[[#This Row],['[Item'] Código]],CadastroProd!X:X,CadastroProd!A:A," "))</f>
        <v>2704</v>
      </c>
      <c r="R972" t="str">
        <f>IF(O972="Pendente",_xlfn.XLOOKUP(relatorio[[#This Row],[Número]],Relatório_CTE!A:A,Relatório_CTE!B:B,"Sem CTE")," ")</f>
        <v xml:space="preserve"> </v>
      </c>
      <c r="S972" s="1" t="str">
        <f>IF(relatorio[[#This Row],[NFs Entrada - Winthor]]="Pendente",_xlfn.XLOOKUP(relatorio[[#This Row],[Número]],Relatório_CTE!A:A,Relatório_CTE!H:H,"Sem CTE")," ")</f>
        <v xml:space="preserve"> </v>
      </c>
      <c r="T97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7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73" spans="1:21" x14ac:dyDescent="0.25">
      <c r="A973" t="s">
        <v>17</v>
      </c>
      <c r="B973" t="s">
        <v>12</v>
      </c>
      <c r="C973" t="s">
        <v>115</v>
      </c>
      <c r="D973">
        <v>247942</v>
      </c>
      <c r="E973" s="1">
        <v>45884</v>
      </c>
      <c r="F973">
        <v>87251.26</v>
      </c>
      <c r="G973" s="4" t="s">
        <v>119</v>
      </c>
      <c r="H973" t="s">
        <v>120</v>
      </c>
      <c r="I973" t="s">
        <v>121</v>
      </c>
      <c r="J973" s="1">
        <v>46721</v>
      </c>
      <c r="K973">
        <v>33</v>
      </c>
      <c r="L973" t="str">
        <f>_xlfn.XLOOKUP(relatorio[[#This Row],[Nome PJ Emitente]],De_Para!A:A,De_Para!C:C)</f>
        <v>GSK</v>
      </c>
      <c r="M973" s="5" cm="1">
        <f t="array" aca="1" ref="M973" ca="1">IF(LEFT(G973&amp;"",1)="0",
IFERROR(
VALUE(MID(G973&amp;"",_xlfn.AGGREGATE(15,6,ROW(INDIRECT("1:"&amp;LEN(G973&amp;"")))/(MID(G973&amp;"",ROW(INDIRECT("1:"&amp;LEN(G973&amp;""))),1)&lt;&gt;"0"),1),999)),
MID(G973&amp;"",_xlfn.AGGREGATE(15,6,ROW(INDIRECT("1:"&amp;LEN(G973&amp;"")))/(MID(G973&amp;"",ROW(INDIRECT("1:"&amp;LEN(G973&amp;""))),1)&lt;&gt;"0"),1),999)
),
IFERROR(VALUE(G973),G973))</f>
        <v>7896015520694</v>
      </c>
      <c r="N973" t="str">
        <f>TEXT(relatorio[[#This Row],[Data Emissão]],"mmm")</f>
        <v>ago</v>
      </c>
      <c r="O973">
        <f>_xlfn.XLOOKUP(relatorio[[#This Row],[Número]],relatorio_Entrada_NF!A:A,relatorio_Entrada_NF!A:A,"Pendente")</f>
        <v>247942</v>
      </c>
      <c r="P973" t="str">
        <f>_xlfn.XLOOKUP(relatorio[[#This Row],[Nome PJ Emitente]],Material!A:A,Material!B:B,"Medicamento")</f>
        <v>Medicamento</v>
      </c>
      <c r="Q973">
        <f ca="1">IF(relatorio[[#This Row],[Natureza]]="Medicamento",_xlfn.XLOOKUP(relatorio[[#This Row],[EAN]],CadastroProd!U:U,CadastroProd!A:A," "),_xlfn.XLOOKUP(relatorio[[#This Row],['[Item'] Código]],CadastroProd!X:X,CadastroProd!A:A," "))</f>
        <v>2703</v>
      </c>
      <c r="R973" t="str">
        <f>IF(O973="Pendente",_xlfn.XLOOKUP(relatorio[[#This Row],[Número]],Relatório_CTE!A:A,Relatório_CTE!B:B,"Sem CTE")," ")</f>
        <v xml:space="preserve"> </v>
      </c>
      <c r="S973" s="1" t="str">
        <f>IF(relatorio[[#This Row],[NFs Entrada - Winthor]]="Pendente",_xlfn.XLOOKUP(relatorio[[#This Row],[Número]],Relatório_CTE!A:A,Relatório_CTE!H:H,"Sem CTE")," ")</f>
        <v xml:space="preserve"> </v>
      </c>
      <c r="T97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7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74" spans="1:21" x14ac:dyDescent="0.25">
      <c r="A974" t="s">
        <v>11</v>
      </c>
      <c r="B974" t="s">
        <v>12</v>
      </c>
      <c r="C974" t="s">
        <v>23</v>
      </c>
      <c r="D974">
        <v>283522</v>
      </c>
      <c r="E974" s="1">
        <v>45884</v>
      </c>
      <c r="F974">
        <v>191953.62</v>
      </c>
      <c r="G974" s="4" t="s">
        <v>291</v>
      </c>
      <c r="H974" t="s">
        <v>292</v>
      </c>
      <c r="I974" t="s">
        <v>293</v>
      </c>
      <c r="J974" s="1">
        <v>46691</v>
      </c>
      <c r="K974">
        <v>100</v>
      </c>
      <c r="L974" t="str">
        <f>_xlfn.XLOOKUP(relatorio[[#This Row],[Nome PJ Emitente]],De_Para!A:A,De_Para!C:C)</f>
        <v>Bayer</v>
      </c>
      <c r="M974" s="5" cm="1">
        <f t="array" aca="1" ref="M974" ca="1">IF(LEFT(G974&amp;"",1)="0",
IFERROR(
VALUE(MID(G974&amp;"",_xlfn.AGGREGATE(15,6,ROW(INDIRECT("1:"&amp;LEN(G974&amp;"")))/(MID(G974&amp;"",ROW(INDIRECT("1:"&amp;LEN(G974&amp;""))),1)&lt;&gt;"0"),1),999)),
MID(G974&amp;"",_xlfn.AGGREGATE(15,6,ROW(INDIRECT("1:"&amp;LEN(G974&amp;"")))/(MID(G974&amp;"",ROW(INDIRECT("1:"&amp;LEN(G974&amp;""))),1)&lt;&gt;"0"),1),999)
),
IFERROR(VALUE(G974),G974))</f>
        <v>7891106915977</v>
      </c>
      <c r="N974" t="str">
        <f>TEXT(relatorio[[#This Row],[Data Emissão]],"mmm")</f>
        <v>ago</v>
      </c>
      <c r="O974">
        <f>_xlfn.XLOOKUP(relatorio[[#This Row],[Número]],relatorio_Entrada_NF!A:A,relatorio_Entrada_NF!A:A,"Pendente")</f>
        <v>283522</v>
      </c>
      <c r="P974" t="str">
        <f>_xlfn.XLOOKUP(relatorio[[#This Row],[Nome PJ Emitente]],Material!A:A,Material!B:B,"Medicamento")</f>
        <v>Medicamento</v>
      </c>
      <c r="Q974">
        <f ca="1">IF(relatorio[[#This Row],[Natureza]]="Medicamento",_xlfn.XLOOKUP(relatorio[[#This Row],[EAN]],CadastroProd!U:U,CadastroProd!A:A," "),_xlfn.XLOOKUP(relatorio[[#This Row],['[Item'] Código]],CadastroProd!X:X,CadastroProd!A:A," "))</f>
        <v>1098</v>
      </c>
      <c r="R974" t="str">
        <f>IF(O974="Pendente",_xlfn.XLOOKUP(relatorio[[#This Row],[Número]],Relatório_CTE!A:A,Relatório_CTE!B:B,"Sem CTE")," ")</f>
        <v xml:space="preserve"> </v>
      </c>
      <c r="S974" s="1" t="str">
        <f>IF(relatorio[[#This Row],[NFs Entrada - Winthor]]="Pendente",_xlfn.XLOOKUP(relatorio[[#This Row],[Número]],Relatório_CTE!A:A,Relatório_CTE!H:H,"Sem CTE")," ")</f>
        <v xml:space="preserve"> </v>
      </c>
      <c r="T97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7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75" spans="1:21" x14ac:dyDescent="0.25">
      <c r="A975" t="s">
        <v>11</v>
      </c>
      <c r="B975" t="s">
        <v>12</v>
      </c>
      <c r="C975" t="s">
        <v>23</v>
      </c>
      <c r="D975">
        <v>283522</v>
      </c>
      <c r="E975" s="1">
        <v>45884</v>
      </c>
      <c r="F975">
        <v>191953.62</v>
      </c>
      <c r="G975" s="4" t="s">
        <v>997</v>
      </c>
      <c r="H975" t="s">
        <v>998</v>
      </c>
      <c r="I975" t="s">
        <v>999</v>
      </c>
      <c r="J975" s="1">
        <v>46446</v>
      </c>
      <c r="K975">
        <v>100</v>
      </c>
      <c r="L975" t="str">
        <f>_xlfn.XLOOKUP(relatorio[[#This Row],[Nome PJ Emitente]],De_Para!A:A,De_Para!C:C)</f>
        <v>Bayer</v>
      </c>
      <c r="M975" s="5" cm="1">
        <f t="array" aca="1" ref="M975" ca="1">IF(LEFT(G975&amp;"",1)="0",
IFERROR(
VALUE(MID(G975&amp;"",_xlfn.AGGREGATE(15,6,ROW(INDIRECT("1:"&amp;LEN(G975&amp;"")))/(MID(G975&amp;"",ROW(INDIRECT("1:"&amp;LEN(G975&amp;""))),1)&lt;&gt;"0"),1),999)),
MID(G975&amp;"",_xlfn.AGGREGATE(15,6,ROW(INDIRECT("1:"&amp;LEN(G975&amp;"")))/(MID(G975&amp;"",ROW(INDIRECT("1:"&amp;LEN(G975&amp;""))),1)&lt;&gt;"0"),1),999)
),
IFERROR(VALUE(G975),G975))</f>
        <v>7891106915960</v>
      </c>
      <c r="N975" t="str">
        <f>TEXT(relatorio[[#This Row],[Data Emissão]],"mmm")</f>
        <v>ago</v>
      </c>
      <c r="O975">
        <f>_xlfn.XLOOKUP(relatorio[[#This Row],[Número]],relatorio_Entrada_NF!A:A,relatorio_Entrada_NF!A:A,"Pendente")</f>
        <v>283522</v>
      </c>
      <c r="P975" t="str">
        <f>_xlfn.XLOOKUP(relatorio[[#This Row],[Nome PJ Emitente]],Material!A:A,Material!B:B,"Medicamento")</f>
        <v>Medicamento</v>
      </c>
      <c r="Q975">
        <f ca="1">IF(relatorio[[#This Row],[Natureza]]="Medicamento",_xlfn.XLOOKUP(relatorio[[#This Row],[EAN]],CadastroProd!U:U,CadastroProd!A:A," "),_xlfn.XLOOKUP(relatorio[[#This Row],['[Item'] Código]],CadastroProd!X:X,CadastroProd!A:A," "))</f>
        <v>1576</v>
      </c>
      <c r="R975" t="str">
        <f>IF(O975="Pendente",_xlfn.XLOOKUP(relatorio[[#This Row],[Número]],Relatório_CTE!A:A,Relatório_CTE!B:B,"Sem CTE")," ")</f>
        <v xml:space="preserve"> </v>
      </c>
      <c r="S975" s="1" t="str">
        <f>IF(relatorio[[#This Row],[NFs Entrada - Winthor]]="Pendente",_xlfn.XLOOKUP(relatorio[[#This Row],[Número]],Relatório_CTE!A:A,Relatório_CTE!H:H,"Sem CTE")," ")</f>
        <v xml:space="preserve"> </v>
      </c>
      <c r="T97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7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76" spans="1:21" x14ac:dyDescent="0.25">
      <c r="A976" t="s">
        <v>17</v>
      </c>
      <c r="B976" t="s">
        <v>12</v>
      </c>
      <c r="C976" t="s">
        <v>214</v>
      </c>
      <c r="D976">
        <v>444891</v>
      </c>
      <c r="E976" s="1">
        <v>45884</v>
      </c>
      <c r="F976">
        <v>85733.75</v>
      </c>
      <c r="G976" s="4" t="s">
        <v>946</v>
      </c>
      <c r="H976" t="s">
        <v>947</v>
      </c>
      <c r="I976" t="s">
        <v>948</v>
      </c>
      <c r="J976" s="1">
        <v>46660</v>
      </c>
      <c r="K976">
        <v>6</v>
      </c>
      <c r="L976" t="str">
        <f>_xlfn.XLOOKUP(relatorio[[#This Row],[Nome PJ Emitente]],De_Para!A:A,De_Para!C:C)</f>
        <v>Eli Lilly</v>
      </c>
      <c r="M976" s="5" cm="1">
        <f t="array" aca="1" ref="M976" ca="1">IF(LEFT(G976&amp;"",1)="0",
IFERROR(
VALUE(MID(G976&amp;"",_xlfn.AGGREGATE(15,6,ROW(INDIRECT("1:"&amp;LEN(G976&amp;"")))/(MID(G976&amp;"",ROW(INDIRECT("1:"&amp;LEN(G976&amp;""))),1)&lt;&gt;"0"),1),999)),
MID(G976&amp;"",_xlfn.AGGREGATE(15,6,ROW(INDIRECT("1:"&amp;LEN(G976&amp;"")))/(MID(G976&amp;"",ROW(INDIRECT("1:"&amp;LEN(G976&amp;""))),1)&lt;&gt;"0"),1),999)
),
IFERROR(VALUE(G976),G976))</f>
        <v>7896382708466</v>
      </c>
      <c r="N976" t="str">
        <f>TEXT(relatorio[[#This Row],[Data Emissão]],"mmm")</f>
        <v>ago</v>
      </c>
      <c r="O976">
        <f>_xlfn.XLOOKUP(relatorio[[#This Row],[Número]],relatorio_Entrada_NF!A:A,relatorio_Entrada_NF!A:A,"Pendente")</f>
        <v>444891</v>
      </c>
      <c r="P976" t="str">
        <f>_xlfn.XLOOKUP(relatorio[[#This Row],[Nome PJ Emitente]],Material!A:A,Material!B:B,"Medicamento")</f>
        <v>Medicamento</v>
      </c>
      <c r="Q976">
        <f ca="1">IF(relatorio[[#This Row],[Natureza]]="Medicamento",_xlfn.XLOOKUP(relatorio[[#This Row],[EAN]],CadastroProd!U:U,CadastroProd!A:A," "),_xlfn.XLOOKUP(relatorio[[#This Row],['[Item'] Código]],CadastroProd!X:X,CadastroProd!A:A," "))</f>
        <v>2944</v>
      </c>
      <c r="R976" t="str">
        <f>IF(O976="Pendente",_xlfn.XLOOKUP(relatorio[[#This Row],[Número]],Relatório_CTE!A:A,Relatório_CTE!B:B,"Sem CTE")," ")</f>
        <v xml:space="preserve"> </v>
      </c>
      <c r="S976" s="1" t="str">
        <f>IF(relatorio[[#This Row],[NFs Entrada - Winthor]]="Pendente",_xlfn.XLOOKUP(relatorio[[#This Row],[Número]],Relatório_CTE!A:A,Relatório_CTE!H:H,"Sem CTE")," ")</f>
        <v xml:space="preserve"> </v>
      </c>
      <c r="T97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7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77" spans="1:21" x14ac:dyDescent="0.25">
      <c r="A977" t="s">
        <v>17</v>
      </c>
      <c r="B977" t="s">
        <v>12</v>
      </c>
      <c r="C977" t="s">
        <v>214</v>
      </c>
      <c r="D977">
        <v>444891</v>
      </c>
      <c r="E977" s="1">
        <v>45884</v>
      </c>
      <c r="F977">
        <v>85733.75</v>
      </c>
      <c r="G977" s="4" t="s">
        <v>461</v>
      </c>
      <c r="H977" t="s">
        <v>462</v>
      </c>
      <c r="I977" t="s">
        <v>463</v>
      </c>
      <c r="J977" s="1">
        <v>46538</v>
      </c>
      <c r="K977">
        <v>3</v>
      </c>
      <c r="L977" t="str">
        <f>_xlfn.XLOOKUP(relatorio[[#This Row],[Nome PJ Emitente]],De_Para!A:A,De_Para!C:C)</f>
        <v>Eli Lilly</v>
      </c>
      <c r="M977" s="5" cm="1">
        <f t="array" aca="1" ref="M977" ca="1">IF(LEFT(G977&amp;"",1)="0",
IFERROR(
VALUE(MID(G977&amp;"",_xlfn.AGGREGATE(15,6,ROW(INDIRECT("1:"&amp;LEN(G977&amp;"")))/(MID(G977&amp;"",ROW(INDIRECT("1:"&amp;LEN(G977&amp;""))),1)&lt;&gt;"0"),1),999)),
MID(G977&amp;"",_xlfn.AGGREGATE(15,6,ROW(INDIRECT("1:"&amp;LEN(G977&amp;"")))/(MID(G977&amp;"",ROW(INDIRECT("1:"&amp;LEN(G977&amp;""))),1)&lt;&gt;"0"),1),999)
),
IFERROR(VALUE(G977),G977))</f>
        <v>7896382708497</v>
      </c>
      <c r="N977" t="str">
        <f>TEXT(relatorio[[#This Row],[Data Emissão]],"mmm")</f>
        <v>ago</v>
      </c>
      <c r="O977">
        <f>_xlfn.XLOOKUP(relatorio[[#This Row],[Número]],relatorio_Entrada_NF!A:A,relatorio_Entrada_NF!A:A,"Pendente")</f>
        <v>444891</v>
      </c>
      <c r="P977" t="str">
        <f>_xlfn.XLOOKUP(relatorio[[#This Row],[Nome PJ Emitente]],Material!A:A,Material!B:B,"Medicamento")</f>
        <v>Medicamento</v>
      </c>
      <c r="Q977">
        <f ca="1">IF(relatorio[[#This Row],[Natureza]]="Medicamento",_xlfn.XLOOKUP(relatorio[[#This Row],[EAN]],CadastroProd!U:U,CadastroProd!A:A," "),_xlfn.XLOOKUP(relatorio[[#This Row],['[Item'] Código]],CadastroProd!X:X,CadastroProd!A:A," "))</f>
        <v>2890</v>
      </c>
      <c r="R977" t="str">
        <f>IF(O977="Pendente",_xlfn.XLOOKUP(relatorio[[#This Row],[Número]],Relatório_CTE!A:A,Relatório_CTE!B:B,"Sem CTE")," ")</f>
        <v xml:space="preserve"> </v>
      </c>
      <c r="S977" s="1" t="str">
        <f>IF(relatorio[[#This Row],[NFs Entrada - Winthor]]="Pendente",_xlfn.XLOOKUP(relatorio[[#This Row],[Número]],Relatório_CTE!A:A,Relatório_CTE!H:H,"Sem CTE")," ")</f>
        <v xml:space="preserve"> </v>
      </c>
      <c r="T97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7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78" spans="1:21" x14ac:dyDescent="0.25">
      <c r="A978" t="s">
        <v>11</v>
      </c>
      <c r="B978" t="s">
        <v>46</v>
      </c>
      <c r="C978" t="s">
        <v>23</v>
      </c>
      <c r="D978">
        <v>283544</v>
      </c>
      <c r="E978" s="1">
        <v>45884</v>
      </c>
      <c r="F978">
        <v>293887.65000000002</v>
      </c>
      <c r="G978" s="4" t="s">
        <v>24</v>
      </c>
      <c r="H978" t="s">
        <v>25</v>
      </c>
      <c r="I978" t="s">
        <v>26</v>
      </c>
      <c r="J978" s="1">
        <v>46660</v>
      </c>
      <c r="K978">
        <v>25</v>
      </c>
      <c r="L978" t="str">
        <f>_xlfn.XLOOKUP(relatorio[[#This Row],[Nome PJ Emitente]],De_Para!A:A,De_Para!C:C)</f>
        <v>Bayer</v>
      </c>
      <c r="M978" s="5" cm="1">
        <f t="array" aca="1" ref="M978" ca="1">IF(LEFT(G978&amp;"",1)="0",
IFERROR(
VALUE(MID(G978&amp;"",_xlfn.AGGREGATE(15,6,ROW(INDIRECT("1:"&amp;LEN(G978&amp;"")))/(MID(G978&amp;"",ROW(INDIRECT("1:"&amp;LEN(G978&amp;""))),1)&lt;&gt;"0"),1),999)),
MID(G978&amp;"",_xlfn.AGGREGATE(15,6,ROW(INDIRECT("1:"&amp;LEN(G978&amp;"")))/(MID(G978&amp;"",ROW(INDIRECT("1:"&amp;LEN(G978&amp;""))),1)&lt;&gt;"0"),1),999)
),
IFERROR(VALUE(G978),G978))</f>
        <v>7891106913881</v>
      </c>
      <c r="N978" t="str">
        <f>TEXT(relatorio[[#This Row],[Data Emissão]],"mmm")</f>
        <v>ago</v>
      </c>
      <c r="O978">
        <f>_xlfn.XLOOKUP(relatorio[[#This Row],[Número]],relatorio_Entrada_NF!A:A,relatorio_Entrada_NF!A:A,"Pendente")</f>
        <v>283544</v>
      </c>
      <c r="P978" t="str">
        <f>_xlfn.XLOOKUP(relatorio[[#This Row],[Nome PJ Emitente]],Material!A:A,Material!B:B,"Medicamento")</f>
        <v>Medicamento</v>
      </c>
      <c r="Q978">
        <f ca="1">IF(relatorio[[#This Row],[Natureza]]="Medicamento",_xlfn.XLOOKUP(relatorio[[#This Row],[EAN]],CadastroProd!U:U,CadastroProd!A:A," "),_xlfn.XLOOKUP(relatorio[[#This Row],['[Item'] Código]],CadastroProd!X:X,CadastroProd!A:A," "))</f>
        <v>2382</v>
      </c>
      <c r="R978" t="str">
        <f>IF(O978="Pendente",_xlfn.XLOOKUP(relatorio[[#This Row],[Número]],Relatório_CTE!A:A,Relatório_CTE!B:B,"Sem CTE")," ")</f>
        <v xml:space="preserve"> </v>
      </c>
      <c r="S978" s="1" t="str">
        <f>IF(relatorio[[#This Row],[NFs Entrada - Winthor]]="Pendente",_xlfn.XLOOKUP(relatorio[[#This Row],[Número]],Relatório_CTE!A:A,Relatório_CTE!H:H,"Sem CTE")," ")</f>
        <v xml:space="preserve"> </v>
      </c>
      <c r="T97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7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79" spans="1:21" x14ac:dyDescent="0.25">
      <c r="A979" t="s">
        <v>11</v>
      </c>
      <c r="B979" t="s">
        <v>46</v>
      </c>
      <c r="C979" t="s">
        <v>23</v>
      </c>
      <c r="D979">
        <v>283572</v>
      </c>
      <c r="E979" s="1">
        <v>45884</v>
      </c>
      <c r="F979">
        <v>95976.81</v>
      </c>
      <c r="G979" s="4" t="s">
        <v>997</v>
      </c>
      <c r="H979" t="s">
        <v>998</v>
      </c>
      <c r="I979" t="s">
        <v>999</v>
      </c>
      <c r="J979" s="1">
        <v>46446</v>
      </c>
      <c r="K979">
        <v>100</v>
      </c>
      <c r="L979" t="str">
        <f>_xlfn.XLOOKUP(relatorio[[#This Row],[Nome PJ Emitente]],De_Para!A:A,De_Para!C:C)</f>
        <v>Bayer</v>
      </c>
      <c r="M979" s="5" cm="1">
        <f t="array" aca="1" ref="M979" ca="1">IF(LEFT(G979&amp;"",1)="0",
IFERROR(
VALUE(MID(G979&amp;"",_xlfn.AGGREGATE(15,6,ROW(INDIRECT("1:"&amp;LEN(G979&amp;"")))/(MID(G979&amp;"",ROW(INDIRECT("1:"&amp;LEN(G979&amp;""))),1)&lt;&gt;"0"),1),999)),
MID(G979&amp;"",_xlfn.AGGREGATE(15,6,ROW(INDIRECT("1:"&amp;LEN(G979&amp;"")))/(MID(G979&amp;"",ROW(INDIRECT("1:"&amp;LEN(G979&amp;""))),1)&lt;&gt;"0"),1),999)
),
IFERROR(VALUE(G979),G979))</f>
        <v>7891106915960</v>
      </c>
      <c r="N979" t="str">
        <f>TEXT(relatorio[[#This Row],[Data Emissão]],"mmm")</f>
        <v>ago</v>
      </c>
      <c r="O979">
        <f>_xlfn.XLOOKUP(relatorio[[#This Row],[Número]],relatorio_Entrada_NF!A:A,relatorio_Entrada_NF!A:A,"Pendente")</f>
        <v>283572</v>
      </c>
      <c r="P979" t="str">
        <f>_xlfn.XLOOKUP(relatorio[[#This Row],[Nome PJ Emitente]],Material!A:A,Material!B:B,"Medicamento")</f>
        <v>Medicamento</v>
      </c>
      <c r="Q979">
        <f ca="1">IF(relatorio[[#This Row],[Natureza]]="Medicamento",_xlfn.XLOOKUP(relatorio[[#This Row],[EAN]],CadastroProd!U:U,CadastroProd!A:A," "),_xlfn.XLOOKUP(relatorio[[#This Row],['[Item'] Código]],CadastroProd!X:X,CadastroProd!A:A," "))</f>
        <v>1576</v>
      </c>
      <c r="R979" t="str">
        <f>IF(O979="Pendente",_xlfn.XLOOKUP(relatorio[[#This Row],[Número]],Relatório_CTE!A:A,Relatório_CTE!B:B,"Sem CTE")," ")</f>
        <v xml:space="preserve"> </v>
      </c>
      <c r="S979" s="1" t="str">
        <f>IF(relatorio[[#This Row],[NFs Entrada - Winthor]]="Pendente",_xlfn.XLOOKUP(relatorio[[#This Row],[Número]],Relatório_CTE!A:A,Relatório_CTE!H:H,"Sem CTE")," ")</f>
        <v xml:space="preserve"> </v>
      </c>
      <c r="T97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7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80" spans="1:21" x14ac:dyDescent="0.25">
      <c r="A980" t="s">
        <v>17</v>
      </c>
      <c r="B980" t="s">
        <v>46</v>
      </c>
      <c r="C980" t="s">
        <v>36</v>
      </c>
      <c r="D980">
        <v>49330</v>
      </c>
      <c r="E980" s="1">
        <v>45884</v>
      </c>
      <c r="F980">
        <v>8051.99</v>
      </c>
      <c r="G980" s="4" t="s">
        <v>1000</v>
      </c>
      <c r="H980" t="s">
        <v>1001</v>
      </c>
      <c r="I980" t="s">
        <v>1002</v>
      </c>
      <c r="J980" s="1">
        <v>46568</v>
      </c>
      <c r="K980">
        <v>1</v>
      </c>
      <c r="L980" t="str">
        <f>_xlfn.XLOOKUP(relatorio[[#This Row],[Nome PJ Emitente]],De_Para!A:A,De_Para!C:C)</f>
        <v>Novartis</v>
      </c>
      <c r="M980" s="5" cm="1">
        <f t="array" aca="1" ref="M980" ca="1">IF(LEFT(G980&amp;"",1)="0",
IFERROR(
VALUE(MID(G980&amp;"",_xlfn.AGGREGATE(15,6,ROW(INDIRECT("1:"&amp;LEN(G980&amp;"")))/(MID(G980&amp;"",ROW(INDIRECT("1:"&amp;LEN(G980&amp;""))),1)&lt;&gt;"0"),1),999)),
MID(G980&amp;"",_xlfn.AGGREGATE(15,6,ROW(INDIRECT("1:"&amp;LEN(G980&amp;"")))/(MID(G980&amp;"",ROW(INDIRECT("1:"&amp;LEN(G980&amp;""))),1)&lt;&gt;"0"),1),999)
),
IFERROR(VALUE(G980),G980))</f>
        <v>7896261022133</v>
      </c>
      <c r="N980" t="str">
        <f>TEXT(relatorio[[#This Row],[Data Emissão]],"mmm")</f>
        <v>ago</v>
      </c>
      <c r="O980">
        <f>_xlfn.XLOOKUP(relatorio[[#This Row],[Número]],relatorio_Entrada_NF!A:A,relatorio_Entrada_NF!A:A,"Pendente")</f>
        <v>49330</v>
      </c>
      <c r="P980" t="str">
        <f>_xlfn.XLOOKUP(relatorio[[#This Row],[Nome PJ Emitente]],Material!A:A,Material!B:B,"Medicamento")</f>
        <v>Medicamento</v>
      </c>
      <c r="Q980">
        <f ca="1">IF(relatorio[[#This Row],[Natureza]]="Medicamento",_xlfn.XLOOKUP(relatorio[[#This Row],[EAN]],CadastroProd!U:U,CadastroProd!A:A," "),_xlfn.XLOOKUP(relatorio[[#This Row],['[Item'] Código]],CadastroProd!X:X,CadastroProd!A:A," "))</f>
        <v>2531</v>
      </c>
      <c r="R980" t="str">
        <f>IF(O980="Pendente",_xlfn.XLOOKUP(relatorio[[#This Row],[Número]],Relatório_CTE!A:A,Relatório_CTE!B:B,"Sem CTE")," ")</f>
        <v xml:space="preserve"> </v>
      </c>
      <c r="S980" s="1" t="str">
        <f>IF(relatorio[[#This Row],[NFs Entrada - Winthor]]="Pendente",_xlfn.XLOOKUP(relatorio[[#This Row],[Número]],Relatório_CTE!A:A,Relatório_CTE!H:H,"Sem CTE")," ")</f>
        <v xml:space="preserve"> </v>
      </c>
      <c r="T98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8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81" spans="1:21" x14ac:dyDescent="0.25">
      <c r="A981" t="s">
        <v>17</v>
      </c>
      <c r="B981" t="s">
        <v>18</v>
      </c>
      <c r="C981" t="s">
        <v>131</v>
      </c>
      <c r="D981">
        <v>11685</v>
      </c>
      <c r="E981" s="1">
        <v>45883</v>
      </c>
      <c r="F981">
        <v>1489.85</v>
      </c>
      <c r="G981" s="4" t="s">
        <v>132</v>
      </c>
      <c r="H981" t="s">
        <v>133</v>
      </c>
      <c r="I981" t="s">
        <v>134</v>
      </c>
      <c r="J981" s="1">
        <v>46446</v>
      </c>
      <c r="K981">
        <v>18</v>
      </c>
      <c r="L981" t="str">
        <f>_xlfn.XLOOKUP(relatorio[[#This Row],[Nome PJ Emitente]],De_Para!A:A,De_Para!C:C)</f>
        <v>Sanofi</v>
      </c>
      <c r="M981" s="5" cm="1">
        <f t="array" aca="1" ref="M981" ca="1">IF(LEFT(G981&amp;"",1)="0",
IFERROR(
VALUE(MID(G981&amp;"",_xlfn.AGGREGATE(15,6,ROW(INDIRECT("1:"&amp;LEN(G981&amp;"")))/(MID(G981&amp;"",ROW(INDIRECT("1:"&amp;LEN(G981&amp;""))),1)&lt;&gt;"0"),1),999)),
MID(G981&amp;"",_xlfn.AGGREGATE(15,6,ROW(INDIRECT("1:"&amp;LEN(G981&amp;"")))/(MID(G981&amp;"",ROW(INDIRECT("1:"&amp;LEN(G981&amp;""))),1)&lt;&gt;"0"),1),999)
),
IFERROR(VALUE(G981),G981))</f>
        <v>7891058003203</v>
      </c>
      <c r="N981" t="str">
        <f>TEXT(relatorio[[#This Row],[Data Emissão]],"mmm")</f>
        <v>ago</v>
      </c>
      <c r="O981">
        <f>_xlfn.XLOOKUP(relatorio[[#This Row],[Número]],relatorio_Entrada_NF!A:A,relatorio_Entrada_NF!A:A,"Pendente")</f>
        <v>11685</v>
      </c>
      <c r="P981" t="str">
        <f>_xlfn.XLOOKUP(relatorio[[#This Row],[Nome PJ Emitente]],Material!A:A,Material!B:B,"Medicamento")</f>
        <v>Medicamento</v>
      </c>
      <c r="Q981">
        <f ca="1">IF(relatorio[[#This Row],[Natureza]]="Medicamento",_xlfn.XLOOKUP(relatorio[[#This Row],[EAN]],CadastroProd!U:U,CadastroProd!A:A," "),_xlfn.XLOOKUP(relatorio[[#This Row],['[Item'] Código]],CadastroProd!X:X,CadastroProd!A:A," "))</f>
        <v>1492</v>
      </c>
      <c r="R981" t="str">
        <f>IF(O981="Pendente",_xlfn.XLOOKUP(relatorio[[#This Row],[Número]],Relatório_CTE!A:A,Relatório_CTE!B:B,"Sem CTE")," ")</f>
        <v xml:space="preserve"> </v>
      </c>
      <c r="S981" s="1" t="str">
        <f>IF(relatorio[[#This Row],[NFs Entrada - Winthor]]="Pendente",_xlfn.XLOOKUP(relatorio[[#This Row],[Número]],Relatório_CTE!A:A,Relatório_CTE!H:H,"Sem CTE")," ")</f>
        <v xml:space="preserve"> </v>
      </c>
      <c r="T98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8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82" spans="1:21" x14ac:dyDescent="0.25">
      <c r="A982" t="s">
        <v>11</v>
      </c>
      <c r="B982" t="s">
        <v>18</v>
      </c>
      <c r="C982" t="s">
        <v>131</v>
      </c>
      <c r="D982">
        <v>11688</v>
      </c>
      <c r="E982" s="1">
        <v>45883</v>
      </c>
      <c r="F982">
        <v>17357.57</v>
      </c>
      <c r="G982" s="4" t="s">
        <v>141</v>
      </c>
      <c r="H982" t="s">
        <v>142</v>
      </c>
      <c r="I982" t="s">
        <v>143</v>
      </c>
      <c r="J982" s="1">
        <v>46418</v>
      </c>
      <c r="K982">
        <v>99</v>
      </c>
      <c r="L982" t="str">
        <f>_xlfn.XLOOKUP(relatorio[[#This Row],[Nome PJ Emitente]],De_Para!A:A,De_Para!C:C)</f>
        <v>Sanofi</v>
      </c>
      <c r="M982" s="5" cm="1">
        <f t="array" aca="1" ref="M982" ca="1">IF(LEFT(G982&amp;"",1)="0",
IFERROR(
VALUE(MID(G982&amp;"",_xlfn.AGGREGATE(15,6,ROW(INDIRECT("1:"&amp;LEN(G982&amp;"")))/(MID(G982&amp;"",ROW(INDIRECT("1:"&amp;LEN(G982&amp;""))),1)&lt;&gt;"0"),1),999)),
MID(G982&amp;"",_xlfn.AGGREGATE(15,6,ROW(INDIRECT("1:"&amp;LEN(G982&amp;"")))/(MID(G982&amp;"",ROW(INDIRECT("1:"&amp;LEN(G982&amp;""))),1)&lt;&gt;"0"),1),999)
),
IFERROR(VALUE(G982),G982))</f>
        <v>7891058001070</v>
      </c>
      <c r="N982" t="str">
        <f>TEXT(relatorio[[#This Row],[Data Emissão]],"mmm")</f>
        <v>ago</v>
      </c>
      <c r="O982">
        <f>_xlfn.XLOOKUP(relatorio[[#This Row],[Número]],relatorio_Entrada_NF!A:A,relatorio_Entrada_NF!A:A,"Pendente")</f>
        <v>11688</v>
      </c>
      <c r="P982" t="str">
        <f>_xlfn.XLOOKUP(relatorio[[#This Row],[Nome PJ Emitente]],Material!A:A,Material!B:B,"Medicamento")</f>
        <v>Medicamento</v>
      </c>
      <c r="Q982">
        <f ca="1">IF(relatorio[[#This Row],[Natureza]]="Medicamento",_xlfn.XLOOKUP(relatorio[[#This Row],[EAN]],CadastroProd!U:U,CadastroProd!A:A," "),_xlfn.XLOOKUP(relatorio[[#This Row],['[Item'] Código]],CadastroProd!X:X,CadastroProd!A:A," "))</f>
        <v>2618</v>
      </c>
      <c r="R982" t="str">
        <f>IF(O982="Pendente",_xlfn.XLOOKUP(relatorio[[#This Row],[Número]],Relatório_CTE!A:A,Relatório_CTE!B:B,"Sem CTE")," ")</f>
        <v xml:space="preserve"> </v>
      </c>
      <c r="S982" s="1" t="str">
        <f>IF(relatorio[[#This Row],[NFs Entrada - Winthor]]="Pendente",_xlfn.XLOOKUP(relatorio[[#This Row],[Número]],Relatório_CTE!A:A,Relatório_CTE!H:H,"Sem CTE")," ")</f>
        <v xml:space="preserve"> </v>
      </c>
      <c r="T98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8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83" spans="1:21" x14ac:dyDescent="0.25">
      <c r="A983" t="s">
        <v>11</v>
      </c>
      <c r="B983" t="s">
        <v>18</v>
      </c>
      <c r="C983" t="s">
        <v>214</v>
      </c>
      <c r="D983">
        <v>444886</v>
      </c>
      <c r="E983" s="1">
        <v>45883</v>
      </c>
      <c r="F983">
        <v>229625.66</v>
      </c>
      <c r="G983" s="4" t="s">
        <v>215</v>
      </c>
      <c r="H983" t="s">
        <v>216</v>
      </c>
      <c r="I983" t="s">
        <v>217</v>
      </c>
      <c r="J983" s="1">
        <v>46507</v>
      </c>
      <c r="K983">
        <v>30</v>
      </c>
      <c r="L983" t="str">
        <f>_xlfn.XLOOKUP(relatorio[[#This Row],[Nome PJ Emitente]],De_Para!A:A,De_Para!C:C)</f>
        <v>Eli Lilly</v>
      </c>
      <c r="M983" s="5" cm="1">
        <f t="array" aca="1" ref="M983" ca="1">IF(LEFT(G983&amp;"",1)="0",
IFERROR(
VALUE(MID(G983&amp;"",_xlfn.AGGREGATE(15,6,ROW(INDIRECT("1:"&amp;LEN(G983&amp;"")))/(MID(G983&amp;"",ROW(INDIRECT("1:"&amp;LEN(G983&amp;""))),1)&lt;&gt;"0"),1),999)),
MID(G983&amp;"",_xlfn.AGGREGATE(15,6,ROW(INDIRECT("1:"&amp;LEN(G983&amp;"")))/(MID(G983&amp;"",ROW(INDIRECT("1:"&amp;LEN(G983&amp;""))),1)&lt;&gt;"0"),1),999)
),
IFERROR(VALUE(G983),G983))</f>
        <v>7896382708480</v>
      </c>
      <c r="N983" t="str">
        <f>TEXT(relatorio[[#This Row],[Data Emissão]],"mmm")</f>
        <v>ago</v>
      </c>
      <c r="O983">
        <f>_xlfn.XLOOKUP(relatorio[[#This Row],[Número]],relatorio_Entrada_NF!A:A,relatorio_Entrada_NF!A:A,"Pendente")</f>
        <v>444886</v>
      </c>
      <c r="P983" t="str">
        <f>_xlfn.XLOOKUP(relatorio[[#This Row],[Nome PJ Emitente]],Material!A:A,Material!B:B,"Medicamento")</f>
        <v>Medicamento</v>
      </c>
      <c r="Q983">
        <f ca="1">IF(relatorio[[#This Row],[Natureza]]="Medicamento",_xlfn.XLOOKUP(relatorio[[#This Row],[EAN]],CadastroProd!U:U,CadastroProd!A:A," "),_xlfn.XLOOKUP(relatorio[[#This Row],['[Item'] Código]],CadastroProd!X:X,CadastroProd!A:A," "))</f>
        <v>2889</v>
      </c>
      <c r="R983" t="str">
        <f>IF(O983="Pendente",_xlfn.XLOOKUP(relatorio[[#This Row],[Número]],Relatório_CTE!A:A,Relatório_CTE!B:B,"Sem CTE")," ")</f>
        <v xml:space="preserve"> </v>
      </c>
      <c r="S983" s="1" t="str">
        <f>IF(relatorio[[#This Row],[NFs Entrada - Winthor]]="Pendente",_xlfn.XLOOKUP(relatorio[[#This Row],[Número]],Relatório_CTE!A:A,Relatório_CTE!H:H,"Sem CTE")," ")</f>
        <v xml:space="preserve"> </v>
      </c>
      <c r="T98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8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84" spans="1:21" x14ac:dyDescent="0.25">
      <c r="A984" t="s">
        <v>17</v>
      </c>
      <c r="B984" t="s">
        <v>12</v>
      </c>
      <c r="C984" t="s">
        <v>131</v>
      </c>
      <c r="D984">
        <v>11548</v>
      </c>
      <c r="E984" s="1">
        <v>45883</v>
      </c>
      <c r="F984">
        <v>1749.26</v>
      </c>
      <c r="G984" s="4" t="s">
        <v>138</v>
      </c>
      <c r="H984" t="s">
        <v>139</v>
      </c>
      <c r="I984" t="s">
        <v>140</v>
      </c>
      <c r="J984" s="1">
        <v>46418</v>
      </c>
      <c r="K984">
        <v>55</v>
      </c>
      <c r="L984" t="str">
        <f>_xlfn.XLOOKUP(relatorio[[#This Row],[Nome PJ Emitente]],De_Para!A:A,De_Para!C:C)</f>
        <v>Sanofi</v>
      </c>
      <c r="M984" s="5" cm="1">
        <f t="array" aca="1" ref="M984" ca="1">IF(LEFT(G984&amp;"",1)="0",
IFERROR(
VALUE(MID(G984&amp;"",_xlfn.AGGREGATE(15,6,ROW(INDIRECT("1:"&amp;LEN(G984&amp;"")))/(MID(G984&amp;"",ROW(INDIRECT("1:"&amp;LEN(G984&amp;""))),1)&lt;&gt;"0"),1),999)),
MID(G984&amp;"",_xlfn.AGGREGATE(15,6,ROW(INDIRECT("1:"&amp;LEN(G984&amp;"")))/(MID(G984&amp;"",ROW(INDIRECT("1:"&amp;LEN(G984&amp;""))),1)&lt;&gt;"0"),1),999)
),
IFERROR(VALUE(G984),G984))</f>
        <v>7891058003241</v>
      </c>
      <c r="N984" t="str">
        <f>TEXT(relatorio[[#This Row],[Data Emissão]],"mmm")</f>
        <v>ago</v>
      </c>
      <c r="O984">
        <f>_xlfn.XLOOKUP(relatorio[[#This Row],[Número]],relatorio_Entrada_NF!A:A,relatorio_Entrada_NF!A:A,"Pendente")</f>
        <v>11548</v>
      </c>
      <c r="P984" t="str">
        <f>_xlfn.XLOOKUP(relatorio[[#This Row],[Nome PJ Emitente]],Material!A:A,Material!B:B,"Medicamento")</f>
        <v>Medicamento</v>
      </c>
      <c r="Q984">
        <f ca="1">IF(relatorio[[#This Row],[Natureza]]="Medicamento",_xlfn.XLOOKUP(relatorio[[#This Row],[EAN]],CadastroProd!U:U,CadastroProd!A:A," "),_xlfn.XLOOKUP(relatorio[[#This Row],['[Item'] Código]],CadastroProd!X:X,CadastroProd!A:A," "))</f>
        <v>1494</v>
      </c>
      <c r="R984" t="str">
        <f>IF(O984="Pendente",_xlfn.XLOOKUP(relatorio[[#This Row],[Número]],Relatório_CTE!A:A,Relatório_CTE!B:B,"Sem CTE")," ")</f>
        <v xml:space="preserve"> </v>
      </c>
      <c r="S984" s="1" t="str">
        <f>IF(relatorio[[#This Row],[NFs Entrada - Winthor]]="Pendente",_xlfn.XLOOKUP(relatorio[[#This Row],[Número]],Relatório_CTE!A:A,Relatório_CTE!H:H,"Sem CTE")," ")</f>
        <v xml:space="preserve"> </v>
      </c>
      <c r="T98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8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85" spans="1:21" x14ac:dyDescent="0.25">
      <c r="A985" t="s">
        <v>17</v>
      </c>
      <c r="B985" t="s">
        <v>12</v>
      </c>
      <c r="C985" t="s">
        <v>131</v>
      </c>
      <c r="D985">
        <v>11550</v>
      </c>
      <c r="E985" s="1">
        <v>45883</v>
      </c>
      <c r="F985">
        <v>15677.25</v>
      </c>
      <c r="G985" s="4" t="s">
        <v>132</v>
      </c>
      <c r="H985" t="s">
        <v>133</v>
      </c>
      <c r="I985" t="s">
        <v>134</v>
      </c>
      <c r="J985" s="1">
        <v>46446</v>
      </c>
      <c r="K985">
        <v>150</v>
      </c>
      <c r="L985" t="str">
        <f>_xlfn.XLOOKUP(relatorio[[#This Row],[Nome PJ Emitente]],De_Para!A:A,De_Para!C:C)</f>
        <v>Sanofi</v>
      </c>
      <c r="M985" s="5" cm="1">
        <f t="array" aca="1" ref="M985" ca="1">IF(LEFT(G985&amp;"",1)="0",
IFERROR(
VALUE(MID(G985&amp;"",_xlfn.AGGREGATE(15,6,ROW(INDIRECT("1:"&amp;LEN(G985&amp;"")))/(MID(G985&amp;"",ROW(INDIRECT("1:"&amp;LEN(G985&amp;""))),1)&lt;&gt;"0"),1),999)),
MID(G985&amp;"",_xlfn.AGGREGATE(15,6,ROW(INDIRECT("1:"&amp;LEN(G985&amp;"")))/(MID(G985&amp;"",ROW(INDIRECT("1:"&amp;LEN(G985&amp;""))),1)&lt;&gt;"0"),1),999)
),
IFERROR(VALUE(G985),G985))</f>
        <v>7891058003203</v>
      </c>
      <c r="N985" t="str">
        <f>TEXT(relatorio[[#This Row],[Data Emissão]],"mmm")</f>
        <v>ago</v>
      </c>
      <c r="O985">
        <f>_xlfn.XLOOKUP(relatorio[[#This Row],[Número]],relatorio_Entrada_NF!A:A,relatorio_Entrada_NF!A:A,"Pendente")</f>
        <v>11550</v>
      </c>
      <c r="P985" t="str">
        <f>_xlfn.XLOOKUP(relatorio[[#This Row],[Nome PJ Emitente]],Material!A:A,Material!B:B,"Medicamento")</f>
        <v>Medicamento</v>
      </c>
      <c r="Q985">
        <f ca="1">IF(relatorio[[#This Row],[Natureza]]="Medicamento",_xlfn.XLOOKUP(relatorio[[#This Row],[EAN]],CadastroProd!U:U,CadastroProd!A:A," "),_xlfn.XLOOKUP(relatorio[[#This Row],['[Item'] Código]],CadastroProd!X:X,CadastroProd!A:A," "))</f>
        <v>1492</v>
      </c>
      <c r="R985" t="str">
        <f>IF(O985="Pendente",_xlfn.XLOOKUP(relatorio[[#This Row],[Número]],Relatório_CTE!A:A,Relatório_CTE!B:B,"Sem CTE")," ")</f>
        <v xml:space="preserve"> </v>
      </c>
      <c r="S985" s="1" t="str">
        <f>IF(relatorio[[#This Row],[NFs Entrada - Winthor]]="Pendente",_xlfn.XLOOKUP(relatorio[[#This Row],[Número]],Relatório_CTE!A:A,Relatório_CTE!H:H,"Sem CTE")," ")</f>
        <v xml:space="preserve"> </v>
      </c>
      <c r="T98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8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86" spans="1:21" x14ac:dyDescent="0.25">
      <c r="A986" t="s">
        <v>17</v>
      </c>
      <c r="B986" t="s">
        <v>12</v>
      </c>
      <c r="C986" t="s">
        <v>131</v>
      </c>
      <c r="D986">
        <v>11678</v>
      </c>
      <c r="E986" s="1">
        <v>45883</v>
      </c>
      <c r="F986">
        <v>1554163.36</v>
      </c>
      <c r="G986" s="4" t="s">
        <v>135</v>
      </c>
      <c r="H986" t="s">
        <v>136</v>
      </c>
      <c r="I986" t="s">
        <v>137</v>
      </c>
      <c r="J986" s="1">
        <v>46387</v>
      </c>
      <c r="K986">
        <v>6189</v>
      </c>
      <c r="L986" t="str">
        <f>_xlfn.XLOOKUP(relatorio[[#This Row],[Nome PJ Emitente]],De_Para!A:A,De_Para!C:C)</f>
        <v>Sanofi</v>
      </c>
      <c r="M986" s="5" cm="1">
        <f t="array" aca="1" ref="M986" ca="1">IF(LEFT(G986&amp;"",1)="0",
IFERROR(
VALUE(MID(G986&amp;"",_xlfn.AGGREGATE(15,6,ROW(INDIRECT("1:"&amp;LEN(G986&amp;"")))/(MID(G986&amp;"",ROW(INDIRECT("1:"&amp;LEN(G986&amp;""))),1)&lt;&gt;"0"),1),999)),
MID(G986&amp;"",_xlfn.AGGREGATE(15,6,ROW(INDIRECT("1:"&amp;LEN(G986&amp;"")))/(MID(G986&amp;"",ROW(INDIRECT("1:"&amp;LEN(G986&amp;""))),1)&lt;&gt;"0"),1),999)
),
IFERROR(VALUE(G986),G986))</f>
        <v>7896070605268</v>
      </c>
      <c r="N986" t="str">
        <f>TEXT(relatorio[[#This Row],[Data Emissão]],"mmm")</f>
        <v>ago</v>
      </c>
      <c r="O986">
        <f>_xlfn.XLOOKUP(relatorio[[#This Row],[Número]],relatorio_Entrada_NF!A:A,relatorio_Entrada_NF!A:A,"Pendente")</f>
        <v>11678</v>
      </c>
      <c r="P986" t="str">
        <f>_xlfn.XLOOKUP(relatorio[[#This Row],[Nome PJ Emitente]],Material!A:A,Material!B:B,"Medicamento")</f>
        <v>Medicamento</v>
      </c>
      <c r="Q986">
        <f ca="1">IF(relatorio[[#This Row],[Natureza]]="Medicamento",_xlfn.XLOOKUP(relatorio[[#This Row],[EAN]],CadastroProd!U:U,CadastroProd!A:A," "),_xlfn.XLOOKUP(relatorio[[#This Row],['[Item'] Código]],CadastroProd!X:X,CadastroProd!A:A," "))</f>
        <v>1493</v>
      </c>
      <c r="R986" t="str">
        <f>IF(O986="Pendente",_xlfn.XLOOKUP(relatorio[[#This Row],[Número]],Relatório_CTE!A:A,Relatório_CTE!B:B,"Sem CTE")," ")</f>
        <v xml:space="preserve"> </v>
      </c>
      <c r="S986" s="1" t="str">
        <f>IF(relatorio[[#This Row],[NFs Entrada - Winthor]]="Pendente",_xlfn.XLOOKUP(relatorio[[#This Row],[Número]],Relatório_CTE!A:A,Relatório_CTE!H:H,"Sem CTE")," ")</f>
        <v xml:space="preserve"> </v>
      </c>
      <c r="T98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8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87" spans="1:21" x14ac:dyDescent="0.25">
      <c r="A987" t="s">
        <v>17</v>
      </c>
      <c r="B987" t="s">
        <v>12</v>
      </c>
      <c r="C987" t="s">
        <v>131</v>
      </c>
      <c r="D987">
        <v>11678</v>
      </c>
      <c r="E987" s="1">
        <v>45883</v>
      </c>
      <c r="F987">
        <v>1554163.36</v>
      </c>
      <c r="G987" s="4" t="s">
        <v>141</v>
      </c>
      <c r="H987" t="s">
        <v>142</v>
      </c>
      <c r="I987" t="s">
        <v>143</v>
      </c>
      <c r="J987" s="1">
        <v>46418</v>
      </c>
      <c r="K987">
        <v>571</v>
      </c>
      <c r="L987" t="str">
        <f>_xlfn.XLOOKUP(relatorio[[#This Row],[Nome PJ Emitente]],De_Para!A:A,De_Para!C:C)</f>
        <v>Sanofi</v>
      </c>
      <c r="M987" s="5" cm="1">
        <f t="array" aca="1" ref="M987" ca="1">IF(LEFT(G987&amp;"",1)="0",
IFERROR(
VALUE(MID(G987&amp;"",_xlfn.AGGREGATE(15,6,ROW(INDIRECT("1:"&amp;LEN(G987&amp;"")))/(MID(G987&amp;"",ROW(INDIRECT("1:"&amp;LEN(G987&amp;""))),1)&lt;&gt;"0"),1),999)),
MID(G987&amp;"",_xlfn.AGGREGATE(15,6,ROW(INDIRECT("1:"&amp;LEN(G987&amp;"")))/(MID(G987&amp;"",ROW(INDIRECT("1:"&amp;LEN(G987&amp;""))),1)&lt;&gt;"0"),1),999)
),
IFERROR(VALUE(G987),G987))</f>
        <v>7891058001070</v>
      </c>
      <c r="N987" t="str">
        <f>TEXT(relatorio[[#This Row],[Data Emissão]],"mmm")</f>
        <v>ago</v>
      </c>
      <c r="O987">
        <f>_xlfn.XLOOKUP(relatorio[[#This Row],[Número]],relatorio_Entrada_NF!A:A,relatorio_Entrada_NF!A:A,"Pendente")</f>
        <v>11678</v>
      </c>
      <c r="P987" t="str">
        <f>_xlfn.XLOOKUP(relatorio[[#This Row],[Nome PJ Emitente]],Material!A:A,Material!B:B,"Medicamento")</f>
        <v>Medicamento</v>
      </c>
      <c r="Q987">
        <f ca="1">IF(relatorio[[#This Row],[Natureza]]="Medicamento",_xlfn.XLOOKUP(relatorio[[#This Row],[EAN]],CadastroProd!U:U,CadastroProd!A:A," "),_xlfn.XLOOKUP(relatorio[[#This Row],['[Item'] Código]],CadastroProd!X:X,CadastroProd!A:A," "))</f>
        <v>2618</v>
      </c>
      <c r="R987" t="str">
        <f>IF(O987="Pendente",_xlfn.XLOOKUP(relatorio[[#This Row],[Número]],Relatório_CTE!A:A,Relatório_CTE!B:B,"Sem CTE")," ")</f>
        <v xml:space="preserve"> </v>
      </c>
      <c r="S987" s="1" t="str">
        <f>IF(relatorio[[#This Row],[NFs Entrada - Winthor]]="Pendente",_xlfn.XLOOKUP(relatorio[[#This Row],[Número]],Relatório_CTE!A:A,Relatório_CTE!H:H,"Sem CTE")," ")</f>
        <v xml:space="preserve"> </v>
      </c>
      <c r="T98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8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88" spans="1:21" x14ac:dyDescent="0.25">
      <c r="A988" t="s">
        <v>17</v>
      </c>
      <c r="B988" t="s">
        <v>12</v>
      </c>
      <c r="C988" t="s">
        <v>131</v>
      </c>
      <c r="D988">
        <v>11678</v>
      </c>
      <c r="E988" s="1">
        <v>45883</v>
      </c>
      <c r="F988">
        <v>1554163.36</v>
      </c>
      <c r="G988" s="4" t="s">
        <v>141</v>
      </c>
      <c r="H988" t="s">
        <v>142</v>
      </c>
      <c r="I988" t="s">
        <v>143</v>
      </c>
      <c r="J988" s="1">
        <v>46446</v>
      </c>
      <c r="K988">
        <v>19</v>
      </c>
      <c r="L988" t="str">
        <f>_xlfn.XLOOKUP(relatorio[[#This Row],[Nome PJ Emitente]],De_Para!A:A,De_Para!C:C)</f>
        <v>Sanofi</v>
      </c>
      <c r="M988" s="5" cm="1">
        <f t="array" aca="1" ref="M988" ca="1">IF(LEFT(G988&amp;"",1)="0",
IFERROR(
VALUE(MID(G988&amp;"",_xlfn.AGGREGATE(15,6,ROW(INDIRECT("1:"&amp;LEN(G988&amp;"")))/(MID(G988&amp;"",ROW(INDIRECT("1:"&amp;LEN(G988&amp;""))),1)&lt;&gt;"0"),1),999)),
MID(G988&amp;"",_xlfn.AGGREGATE(15,6,ROW(INDIRECT("1:"&amp;LEN(G988&amp;"")))/(MID(G988&amp;"",ROW(INDIRECT("1:"&amp;LEN(G988&amp;""))),1)&lt;&gt;"0"),1),999)
),
IFERROR(VALUE(G988),G988))</f>
        <v>7891058001070</v>
      </c>
      <c r="N988" t="str">
        <f>TEXT(relatorio[[#This Row],[Data Emissão]],"mmm")</f>
        <v>ago</v>
      </c>
      <c r="O988">
        <f>_xlfn.XLOOKUP(relatorio[[#This Row],[Número]],relatorio_Entrada_NF!A:A,relatorio_Entrada_NF!A:A,"Pendente")</f>
        <v>11678</v>
      </c>
      <c r="P988" t="str">
        <f>_xlfn.XLOOKUP(relatorio[[#This Row],[Nome PJ Emitente]],Material!A:A,Material!B:B,"Medicamento")</f>
        <v>Medicamento</v>
      </c>
      <c r="Q988">
        <f ca="1">IF(relatorio[[#This Row],[Natureza]]="Medicamento",_xlfn.XLOOKUP(relatorio[[#This Row],[EAN]],CadastroProd!U:U,CadastroProd!A:A," "),_xlfn.XLOOKUP(relatorio[[#This Row],['[Item'] Código]],CadastroProd!X:X,CadastroProd!A:A," "))</f>
        <v>2618</v>
      </c>
      <c r="R988" t="str">
        <f>IF(O988="Pendente",_xlfn.XLOOKUP(relatorio[[#This Row],[Número]],Relatório_CTE!A:A,Relatório_CTE!B:B,"Sem CTE")," ")</f>
        <v xml:space="preserve"> </v>
      </c>
      <c r="S988" s="1" t="str">
        <f>IF(relatorio[[#This Row],[NFs Entrada - Winthor]]="Pendente",_xlfn.XLOOKUP(relatorio[[#This Row],[Número]],Relatório_CTE!A:A,Relatório_CTE!H:H,"Sem CTE")," ")</f>
        <v xml:space="preserve"> </v>
      </c>
      <c r="T98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8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89" spans="1:21" x14ac:dyDescent="0.25">
      <c r="A989" t="s">
        <v>17</v>
      </c>
      <c r="B989" t="s">
        <v>12</v>
      </c>
      <c r="C989" t="s">
        <v>131</v>
      </c>
      <c r="D989">
        <v>11699</v>
      </c>
      <c r="E989" s="1">
        <v>45883</v>
      </c>
      <c r="F989">
        <v>139889.32</v>
      </c>
      <c r="G989" s="4" t="s">
        <v>132</v>
      </c>
      <c r="H989" t="s">
        <v>133</v>
      </c>
      <c r="I989" t="s">
        <v>134</v>
      </c>
      <c r="J989" s="1">
        <v>46446</v>
      </c>
      <c r="K989">
        <v>2000</v>
      </c>
      <c r="L989" t="str">
        <f>_xlfn.XLOOKUP(relatorio[[#This Row],[Nome PJ Emitente]],De_Para!A:A,De_Para!C:C)</f>
        <v>Sanofi</v>
      </c>
      <c r="M989" s="5" cm="1">
        <f t="array" aca="1" ref="M989" ca="1">IF(LEFT(G989&amp;"",1)="0",
IFERROR(
VALUE(MID(G989&amp;"",_xlfn.AGGREGATE(15,6,ROW(INDIRECT("1:"&amp;LEN(G989&amp;"")))/(MID(G989&amp;"",ROW(INDIRECT("1:"&amp;LEN(G989&amp;""))),1)&lt;&gt;"0"),1),999)),
MID(G989&amp;"",_xlfn.AGGREGATE(15,6,ROW(INDIRECT("1:"&amp;LEN(G989&amp;"")))/(MID(G989&amp;"",ROW(INDIRECT("1:"&amp;LEN(G989&amp;""))),1)&lt;&gt;"0"),1),999)
),
IFERROR(VALUE(G989),G989))</f>
        <v>7891058003203</v>
      </c>
      <c r="N989" t="str">
        <f>TEXT(relatorio[[#This Row],[Data Emissão]],"mmm")</f>
        <v>ago</v>
      </c>
      <c r="O989">
        <f>_xlfn.XLOOKUP(relatorio[[#This Row],[Número]],relatorio_Entrada_NF!A:A,relatorio_Entrada_NF!A:A,"Pendente")</f>
        <v>11699</v>
      </c>
      <c r="P989" t="str">
        <f>_xlfn.XLOOKUP(relatorio[[#This Row],[Nome PJ Emitente]],Material!A:A,Material!B:B,"Medicamento")</f>
        <v>Medicamento</v>
      </c>
      <c r="Q989">
        <f ca="1">IF(relatorio[[#This Row],[Natureza]]="Medicamento",_xlfn.XLOOKUP(relatorio[[#This Row],[EAN]],CadastroProd!U:U,CadastroProd!A:A," "),_xlfn.XLOOKUP(relatorio[[#This Row],['[Item'] Código]],CadastroProd!X:X,CadastroProd!A:A," "))</f>
        <v>1492</v>
      </c>
      <c r="R989" t="str">
        <f>IF(O989="Pendente",_xlfn.XLOOKUP(relatorio[[#This Row],[Número]],Relatório_CTE!A:A,Relatório_CTE!B:B,"Sem CTE")," ")</f>
        <v xml:space="preserve"> </v>
      </c>
      <c r="S989" s="1" t="str">
        <f>IF(relatorio[[#This Row],[NFs Entrada - Winthor]]="Pendente",_xlfn.XLOOKUP(relatorio[[#This Row],[Número]],Relatório_CTE!A:A,Relatório_CTE!H:H,"Sem CTE")," ")</f>
        <v xml:space="preserve"> </v>
      </c>
      <c r="T98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8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90" spans="1:21" x14ac:dyDescent="0.25">
      <c r="A990" t="s">
        <v>11</v>
      </c>
      <c r="B990" t="s">
        <v>12</v>
      </c>
      <c r="C990" t="s">
        <v>131</v>
      </c>
      <c r="D990">
        <v>11755</v>
      </c>
      <c r="E990" s="1">
        <v>45883</v>
      </c>
      <c r="F990">
        <v>285020.08</v>
      </c>
      <c r="G990" s="4" t="s">
        <v>294</v>
      </c>
      <c r="H990" t="s">
        <v>295</v>
      </c>
      <c r="I990" t="s">
        <v>296</v>
      </c>
      <c r="J990" s="1">
        <v>46234</v>
      </c>
      <c r="K990">
        <v>58</v>
      </c>
      <c r="L990" t="str">
        <f>_xlfn.XLOOKUP(relatorio[[#This Row],[Nome PJ Emitente]],De_Para!A:A,De_Para!C:C)</f>
        <v>Sanofi</v>
      </c>
      <c r="M990" s="5" cm="1">
        <f t="array" aca="1" ref="M990" ca="1">IF(LEFT(G990&amp;"",1)="0",
IFERROR(
VALUE(MID(G990&amp;"",_xlfn.AGGREGATE(15,6,ROW(INDIRECT("1:"&amp;LEN(G990&amp;"")))/(MID(G990&amp;"",ROW(INDIRECT("1:"&amp;LEN(G990&amp;""))),1)&lt;&gt;"0"),1),999)),
MID(G990&amp;"",_xlfn.AGGREGATE(15,6,ROW(INDIRECT("1:"&amp;LEN(G990&amp;"")))/(MID(G990&amp;"",ROW(INDIRECT("1:"&amp;LEN(G990&amp;""))),1)&lt;&gt;"0"),1),999)
),
IFERROR(VALUE(G990),G990))</f>
        <v>7891058005818</v>
      </c>
      <c r="N990" t="str">
        <f>TEXT(relatorio[[#This Row],[Data Emissão]],"mmm")</f>
        <v>ago</v>
      </c>
      <c r="O990">
        <f>_xlfn.XLOOKUP(relatorio[[#This Row],[Número]],relatorio_Entrada_NF!A:A,relatorio_Entrada_NF!A:A,"Pendente")</f>
        <v>11755</v>
      </c>
      <c r="P990" t="str">
        <f>_xlfn.XLOOKUP(relatorio[[#This Row],[Nome PJ Emitente]],Material!A:A,Material!B:B,"Medicamento")</f>
        <v>Medicamento</v>
      </c>
      <c r="Q990">
        <f ca="1">IF(relatorio[[#This Row],[Natureza]]="Medicamento",_xlfn.XLOOKUP(relatorio[[#This Row],[EAN]],CadastroProd!U:U,CadastroProd!A:A," "),_xlfn.XLOOKUP(relatorio[[#This Row],['[Item'] Código]],CadastroProd!X:X,CadastroProd!A:A," "))</f>
        <v>3679</v>
      </c>
      <c r="R990" t="str">
        <f>IF(O990="Pendente",_xlfn.XLOOKUP(relatorio[[#This Row],[Número]],Relatório_CTE!A:A,Relatório_CTE!B:B,"Sem CTE")," ")</f>
        <v xml:space="preserve"> </v>
      </c>
      <c r="S990" s="1" t="str">
        <f>IF(relatorio[[#This Row],[NFs Entrada - Winthor]]="Pendente",_xlfn.XLOOKUP(relatorio[[#This Row],[Número]],Relatório_CTE!A:A,Relatório_CTE!H:H,"Sem CTE")," ")</f>
        <v xml:space="preserve"> </v>
      </c>
      <c r="T99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9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91" spans="1:21" x14ac:dyDescent="0.25">
      <c r="A991" t="s">
        <v>11</v>
      </c>
      <c r="B991" t="s">
        <v>12</v>
      </c>
      <c r="C991" t="s">
        <v>257</v>
      </c>
      <c r="D991">
        <v>173239</v>
      </c>
      <c r="E991" s="1">
        <v>45883</v>
      </c>
      <c r="F991">
        <v>14000</v>
      </c>
      <c r="G991" s="4" t="s">
        <v>1003</v>
      </c>
      <c r="H991" t="s">
        <v>1004</v>
      </c>
      <c r="I991" t="s">
        <v>1005</v>
      </c>
      <c r="J991" s="1">
        <v>46783</v>
      </c>
      <c r="K991">
        <v>20</v>
      </c>
      <c r="L991" t="str">
        <f>_xlfn.XLOOKUP(relatorio[[#This Row],[Nome PJ Emitente]],De_Para!A:A,De_Para!C:C)</f>
        <v>Natcofarma</v>
      </c>
      <c r="M991" s="5" cm="1">
        <f t="array" aca="1" ref="M991" ca="1">IF(LEFT(G991&amp;"",1)="0",
IFERROR(
VALUE(MID(G991&amp;"",_xlfn.AGGREGATE(15,6,ROW(INDIRECT("1:"&amp;LEN(G991&amp;"")))/(MID(G991&amp;"",ROW(INDIRECT("1:"&amp;LEN(G991&amp;""))),1)&lt;&gt;"0"),1),999)),
MID(G991&amp;"",_xlfn.AGGREGATE(15,6,ROW(INDIRECT("1:"&amp;LEN(G991&amp;"")))/(MID(G991&amp;"",ROW(INDIRECT("1:"&amp;LEN(G991&amp;""))),1)&lt;&gt;"0"),1),999)
),
IFERROR(VALUE(G991),G991))</f>
        <v>7898565165424</v>
      </c>
      <c r="N991" t="str">
        <f>TEXT(relatorio[[#This Row],[Data Emissão]],"mmm")</f>
        <v>ago</v>
      </c>
      <c r="O991">
        <f>_xlfn.XLOOKUP(relatorio[[#This Row],[Número]],relatorio_Entrada_NF!A:A,relatorio_Entrada_NF!A:A,"Pendente")</f>
        <v>173239</v>
      </c>
      <c r="P991" t="str">
        <f>_xlfn.XLOOKUP(relatorio[[#This Row],[Nome PJ Emitente]],Material!A:A,Material!B:B,"Medicamento")</f>
        <v>Medicamento</v>
      </c>
      <c r="Q991">
        <f ca="1">IF(relatorio[[#This Row],[Natureza]]="Medicamento",_xlfn.XLOOKUP(relatorio[[#This Row],[EAN]],CadastroProd!U:U,CadastroProd!A:A," "),_xlfn.XLOOKUP(relatorio[[#This Row],['[Item'] Código]],CadastroProd!X:X,CadastroProd!A:A," "))</f>
        <v>3302</v>
      </c>
      <c r="R991" t="str">
        <f>IF(O991="Pendente",_xlfn.XLOOKUP(relatorio[[#This Row],[Número]],Relatório_CTE!A:A,Relatório_CTE!B:B,"Sem CTE")," ")</f>
        <v xml:space="preserve"> </v>
      </c>
      <c r="S991" s="1" t="str">
        <f>IF(relatorio[[#This Row],[NFs Entrada - Winthor]]="Pendente",_xlfn.XLOOKUP(relatorio[[#This Row],[Número]],Relatório_CTE!A:A,Relatório_CTE!H:H,"Sem CTE")," ")</f>
        <v xml:space="preserve"> </v>
      </c>
      <c r="T99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9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92" spans="1:21" x14ac:dyDescent="0.25">
      <c r="A992" t="s">
        <v>17</v>
      </c>
      <c r="B992" t="s">
        <v>12</v>
      </c>
      <c r="C992" t="s">
        <v>214</v>
      </c>
      <c r="D992">
        <v>444843</v>
      </c>
      <c r="E992" s="1">
        <v>45883</v>
      </c>
      <c r="F992">
        <v>1468342.84</v>
      </c>
      <c r="G992" s="4" t="s">
        <v>505</v>
      </c>
      <c r="H992" t="s">
        <v>506</v>
      </c>
      <c r="I992" t="s">
        <v>507</v>
      </c>
      <c r="J992" s="1">
        <v>46444</v>
      </c>
      <c r="K992">
        <v>668</v>
      </c>
      <c r="L992" t="str">
        <f>_xlfn.XLOOKUP(relatorio[[#This Row],[Nome PJ Emitente]],De_Para!A:A,De_Para!C:C)</f>
        <v>Eli Lilly</v>
      </c>
      <c r="M992" s="5" cm="1">
        <f t="array" aca="1" ref="M992" ca="1">IF(LEFT(G992&amp;"",1)="0",
IFERROR(
VALUE(MID(G992&amp;"",_xlfn.AGGREGATE(15,6,ROW(INDIRECT("1:"&amp;LEN(G992&amp;"")))/(MID(G992&amp;"",ROW(INDIRECT("1:"&amp;LEN(G992&amp;""))),1)&lt;&gt;"0"),1),999)),
MID(G992&amp;"",_xlfn.AGGREGATE(15,6,ROW(INDIRECT("1:"&amp;LEN(G992&amp;"")))/(MID(G992&amp;"",ROW(INDIRECT("1:"&amp;LEN(G992&amp;""))),1)&lt;&gt;"0"),1),999)
),
IFERROR(VALUE(G992),G992))</f>
        <v>7896382706769</v>
      </c>
      <c r="N992" t="str">
        <f>TEXT(relatorio[[#This Row],[Data Emissão]],"mmm")</f>
        <v>ago</v>
      </c>
      <c r="O992">
        <f>_xlfn.XLOOKUP(relatorio[[#This Row],[Número]],relatorio_Entrada_NF!A:A,relatorio_Entrada_NF!A:A,"Pendente")</f>
        <v>444843</v>
      </c>
      <c r="P992" t="str">
        <f>_xlfn.XLOOKUP(relatorio[[#This Row],[Nome PJ Emitente]],Material!A:A,Material!B:B,"Medicamento")</f>
        <v>Medicamento</v>
      </c>
      <c r="Q992">
        <f ca="1">IF(relatorio[[#This Row],[Natureza]]="Medicamento",_xlfn.XLOOKUP(relatorio[[#This Row],[EAN]],CadastroProd!U:U,CadastroProd!A:A," "),_xlfn.XLOOKUP(relatorio[[#This Row],['[Item'] Código]],CadastroProd!X:X,CadastroProd!A:A," "))</f>
        <v>3018</v>
      </c>
      <c r="R992" t="str">
        <f>IF(O992="Pendente",_xlfn.XLOOKUP(relatorio[[#This Row],[Número]],Relatório_CTE!A:A,Relatório_CTE!B:B,"Sem CTE")," ")</f>
        <v xml:space="preserve"> </v>
      </c>
      <c r="S992" s="1" t="str">
        <f>IF(relatorio[[#This Row],[NFs Entrada - Winthor]]="Pendente",_xlfn.XLOOKUP(relatorio[[#This Row],[Número]],Relatório_CTE!A:A,Relatório_CTE!H:H,"Sem CTE")," ")</f>
        <v xml:space="preserve"> </v>
      </c>
      <c r="T99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9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93" spans="1:21" x14ac:dyDescent="0.25">
      <c r="A993" t="s">
        <v>11</v>
      </c>
      <c r="B993" t="s">
        <v>12</v>
      </c>
      <c r="C993" t="s">
        <v>214</v>
      </c>
      <c r="D993">
        <v>444885</v>
      </c>
      <c r="E993" s="1">
        <v>45883</v>
      </c>
      <c r="F993">
        <v>88904.87</v>
      </c>
      <c r="G993" s="4" t="s">
        <v>218</v>
      </c>
      <c r="H993" t="s">
        <v>219</v>
      </c>
      <c r="I993" t="s">
        <v>220</v>
      </c>
      <c r="J993" s="1">
        <v>46265</v>
      </c>
      <c r="K993">
        <v>20</v>
      </c>
      <c r="L993" t="str">
        <f>_xlfn.XLOOKUP(relatorio[[#This Row],[Nome PJ Emitente]],De_Para!A:A,De_Para!C:C)</f>
        <v>Eli Lilly</v>
      </c>
      <c r="M993" s="5" cm="1">
        <f t="array" aca="1" ref="M993" ca="1">IF(LEFT(G993&amp;"",1)="0",
IFERROR(
VALUE(MID(G993&amp;"",_xlfn.AGGREGATE(15,6,ROW(INDIRECT("1:"&amp;LEN(G993&amp;"")))/(MID(G993&amp;"",ROW(INDIRECT("1:"&amp;LEN(G993&amp;""))),1)&lt;&gt;"0"),1),999)),
MID(G993&amp;"",_xlfn.AGGREGATE(15,6,ROW(INDIRECT("1:"&amp;LEN(G993&amp;"")))/(MID(G993&amp;"",ROW(INDIRECT("1:"&amp;LEN(G993&amp;""))),1)&lt;&gt;"0"),1),999)
),
IFERROR(VALUE(G993),G993))</f>
        <v>7896382708060</v>
      </c>
      <c r="N993" t="str">
        <f>TEXT(relatorio[[#This Row],[Data Emissão]],"mmm")</f>
        <v>ago</v>
      </c>
      <c r="O993">
        <f>_xlfn.XLOOKUP(relatorio[[#This Row],[Número]],relatorio_Entrada_NF!A:A,relatorio_Entrada_NF!A:A,"Pendente")</f>
        <v>444885</v>
      </c>
      <c r="P993" t="str">
        <f>_xlfn.XLOOKUP(relatorio[[#This Row],[Nome PJ Emitente]],Material!A:A,Material!B:B,"Medicamento")</f>
        <v>Medicamento</v>
      </c>
      <c r="Q993">
        <f ca="1">IF(relatorio[[#This Row],[Natureza]]="Medicamento",_xlfn.XLOOKUP(relatorio[[#This Row],[EAN]],CadastroProd!U:U,CadastroProd!A:A," "),_xlfn.XLOOKUP(relatorio[[#This Row],['[Item'] Código]],CadastroProd!X:X,CadastroProd!A:A," "))</f>
        <v>3330</v>
      </c>
      <c r="R993" t="str">
        <f>IF(O993="Pendente",_xlfn.XLOOKUP(relatorio[[#This Row],[Número]],Relatório_CTE!A:A,Relatório_CTE!B:B,"Sem CTE")," ")</f>
        <v xml:space="preserve"> </v>
      </c>
      <c r="S993" s="1" t="str">
        <f>IF(relatorio[[#This Row],[NFs Entrada - Winthor]]="Pendente",_xlfn.XLOOKUP(relatorio[[#This Row],[Número]],Relatório_CTE!A:A,Relatório_CTE!H:H,"Sem CTE")," ")</f>
        <v xml:space="preserve"> </v>
      </c>
      <c r="T99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9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94" spans="1:21" x14ac:dyDescent="0.25">
      <c r="A994" t="s">
        <v>11</v>
      </c>
      <c r="B994" t="s">
        <v>12</v>
      </c>
      <c r="C994" t="s">
        <v>214</v>
      </c>
      <c r="D994">
        <v>444888</v>
      </c>
      <c r="E994" s="1">
        <v>45883</v>
      </c>
      <c r="F994">
        <v>180313.91</v>
      </c>
      <c r="G994" s="4" t="s">
        <v>218</v>
      </c>
      <c r="H994" t="s">
        <v>219</v>
      </c>
      <c r="I994" t="s">
        <v>220</v>
      </c>
      <c r="J994" s="1">
        <v>46265</v>
      </c>
      <c r="K994">
        <v>30</v>
      </c>
      <c r="L994" t="str">
        <f>_xlfn.XLOOKUP(relatorio[[#This Row],[Nome PJ Emitente]],De_Para!A:A,De_Para!C:C)</f>
        <v>Eli Lilly</v>
      </c>
      <c r="M994" s="5" cm="1">
        <f t="array" aca="1" ref="M994" ca="1">IF(LEFT(G994&amp;"",1)="0",
IFERROR(
VALUE(MID(G994&amp;"",_xlfn.AGGREGATE(15,6,ROW(INDIRECT("1:"&amp;LEN(G994&amp;"")))/(MID(G994&amp;"",ROW(INDIRECT("1:"&amp;LEN(G994&amp;""))),1)&lt;&gt;"0"),1),999)),
MID(G994&amp;"",_xlfn.AGGREGATE(15,6,ROW(INDIRECT("1:"&amp;LEN(G994&amp;"")))/(MID(G994&amp;"",ROW(INDIRECT("1:"&amp;LEN(G994&amp;""))),1)&lt;&gt;"0"),1),999)
),
IFERROR(VALUE(G994),G994))</f>
        <v>7896382708060</v>
      </c>
      <c r="N994" t="str">
        <f>TEXT(relatorio[[#This Row],[Data Emissão]],"mmm")</f>
        <v>ago</v>
      </c>
      <c r="O994">
        <f>_xlfn.XLOOKUP(relatorio[[#This Row],[Número]],relatorio_Entrada_NF!A:A,relatorio_Entrada_NF!A:A,"Pendente")</f>
        <v>444888</v>
      </c>
      <c r="P994" t="str">
        <f>_xlfn.XLOOKUP(relatorio[[#This Row],[Nome PJ Emitente]],Material!A:A,Material!B:B,"Medicamento")</f>
        <v>Medicamento</v>
      </c>
      <c r="Q994">
        <f ca="1">IF(relatorio[[#This Row],[Natureza]]="Medicamento",_xlfn.XLOOKUP(relatorio[[#This Row],[EAN]],CadastroProd!U:U,CadastroProd!A:A," "),_xlfn.XLOOKUP(relatorio[[#This Row],['[Item'] Código]],CadastroProd!X:X,CadastroProd!A:A," "))</f>
        <v>3330</v>
      </c>
      <c r="R994" t="str">
        <f>IF(O994="Pendente",_xlfn.XLOOKUP(relatorio[[#This Row],[Número]],Relatório_CTE!A:A,Relatório_CTE!B:B,"Sem CTE")," ")</f>
        <v xml:space="preserve"> </v>
      </c>
      <c r="S994" s="1" t="str">
        <f>IF(relatorio[[#This Row],[NFs Entrada - Winthor]]="Pendente",_xlfn.XLOOKUP(relatorio[[#This Row],[Número]],Relatório_CTE!A:A,Relatório_CTE!H:H,"Sem CTE")," ")</f>
        <v xml:space="preserve"> </v>
      </c>
      <c r="T99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9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95" spans="1:21" x14ac:dyDescent="0.25">
      <c r="A995" t="s">
        <v>17</v>
      </c>
      <c r="B995" t="s">
        <v>12</v>
      </c>
      <c r="C995" t="s">
        <v>51</v>
      </c>
      <c r="D995">
        <v>492194</v>
      </c>
      <c r="E995" s="1">
        <v>45883</v>
      </c>
      <c r="F995">
        <v>10877.83</v>
      </c>
      <c r="G995" s="4" t="s">
        <v>202</v>
      </c>
      <c r="H995" t="s">
        <v>203</v>
      </c>
      <c r="I995" t="s">
        <v>204</v>
      </c>
      <c r="J995" s="1">
        <v>46392</v>
      </c>
      <c r="K995">
        <v>20</v>
      </c>
      <c r="L995" t="str">
        <f>_xlfn.XLOOKUP(relatorio[[#This Row],[Nome PJ Emitente]],De_Para!A:A,De_Para!C:C)</f>
        <v>Adium</v>
      </c>
      <c r="M995" s="5" cm="1">
        <f t="array" aca="1" ref="M995" ca="1">IF(LEFT(G995&amp;"",1)="0",
IFERROR(
VALUE(MID(G995&amp;"",_xlfn.AGGREGATE(15,6,ROW(INDIRECT("1:"&amp;LEN(G995&amp;"")))/(MID(G995&amp;"",ROW(INDIRECT("1:"&amp;LEN(G995&amp;""))),1)&lt;&gt;"0"),1),999)),
MID(G995&amp;"",_xlfn.AGGREGATE(15,6,ROW(INDIRECT("1:"&amp;LEN(G995&amp;"")))/(MID(G995&amp;"",ROW(INDIRECT("1:"&amp;LEN(G995&amp;""))),1)&lt;&gt;"0"),1),999)
),
IFERROR(VALUE(G995),G995))</f>
        <v>7892953000496</v>
      </c>
      <c r="N995" t="str">
        <f>TEXT(relatorio[[#This Row],[Data Emissão]],"mmm")</f>
        <v>ago</v>
      </c>
      <c r="O995">
        <f>_xlfn.XLOOKUP(relatorio[[#This Row],[Número]],relatorio_Entrada_NF!A:A,relatorio_Entrada_NF!A:A,"Pendente")</f>
        <v>492194</v>
      </c>
      <c r="P995" t="str">
        <f>_xlfn.XLOOKUP(relatorio[[#This Row],[Nome PJ Emitente]],Material!A:A,Material!B:B,"Medicamento")</f>
        <v>Medicamento</v>
      </c>
      <c r="Q995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995" t="str">
        <f>IF(O995="Pendente",_xlfn.XLOOKUP(relatorio[[#This Row],[Número]],Relatório_CTE!A:A,Relatório_CTE!B:B,"Sem CTE")," ")</f>
        <v xml:space="preserve"> </v>
      </c>
      <c r="S995" s="1" t="str">
        <f>IF(relatorio[[#This Row],[NFs Entrada - Winthor]]="Pendente",_xlfn.XLOOKUP(relatorio[[#This Row],[Número]],Relatório_CTE!A:A,Relatório_CTE!H:H,"Sem CTE")," ")</f>
        <v xml:space="preserve"> </v>
      </c>
      <c r="T99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9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96" spans="1:21" x14ac:dyDescent="0.25">
      <c r="A996" t="s">
        <v>17</v>
      </c>
      <c r="B996" t="s">
        <v>12</v>
      </c>
      <c r="C996" t="s">
        <v>47</v>
      </c>
      <c r="D996">
        <v>342111</v>
      </c>
      <c r="E996" s="1">
        <v>45883</v>
      </c>
      <c r="F996">
        <v>27306.720000000001</v>
      </c>
      <c r="G996" s="4" t="s">
        <v>1006</v>
      </c>
      <c r="H996" t="s">
        <v>1007</v>
      </c>
      <c r="I996" t="s">
        <v>1008</v>
      </c>
      <c r="J996" s="1">
        <v>46691</v>
      </c>
      <c r="K996">
        <v>9</v>
      </c>
      <c r="L996" t="str">
        <f>_xlfn.XLOOKUP(relatorio[[#This Row],[Nome PJ Emitente]],De_Para!A:A,De_Para!C:C)</f>
        <v>Libbs</v>
      </c>
      <c r="M996" s="5" cm="1">
        <f t="array" aca="1" ref="M996" ca="1">IF(LEFT(G996&amp;"",1)="0",
IFERROR(
VALUE(MID(G996&amp;"",_xlfn.AGGREGATE(15,6,ROW(INDIRECT("1:"&amp;LEN(G996&amp;"")))/(MID(G996&amp;"",ROW(INDIRECT("1:"&amp;LEN(G996&amp;""))),1)&lt;&gt;"0"),1),999)),
MID(G996&amp;"",_xlfn.AGGREGATE(15,6,ROW(INDIRECT("1:"&amp;LEN(G996&amp;"")))/(MID(G996&amp;"",ROW(INDIRECT("1:"&amp;LEN(G996&amp;""))),1)&lt;&gt;"0"),1),999)
),
IFERROR(VALUE(G996),G996))</f>
        <v>7891045165983</v>
      </c>
      <c r="N996" t="str">
        <f>TEXT(relatorio[[#This Row],[Data Emissão]],"mmm")</f>
        <v>ago</v>
      </c>
      <c r="O996">
        <f>_xlfn.XLOOKUP(relatorio[[#This Row],[Número]],relatorio_Entrada_NF!A:A,relatorio_Entrada_NF!A:A,"Pendente")</f>
        <v>342111</v>
      </c>
      <c r="P996" t="str">
        <f>_xlfn.XLOOKUP(relatorio[[#This Row],[Nome PJ Emitente]],Material!A:A,Material!B:B,"Medicamento")</f>
        <v>Medicamento</v>
      </c>
      <c r="Q996">
        <f ca="1">IF(relatorio[[#This Row],[Natureza]]="Medicamento",_xlfn.XLOOKUP(relatorio[[#This Row],[EAN]],CadastroProd!U:U,CadastroProd!A:A," "),_xlfn.XLOOKUP(relatorio[[#This Row],['[Item'] Código]],CadastroProd!X:X,CadastroProd!A:A," "))</f>
        <v>3196</v>
      </c>
      <c r="R996" t="str">
        <f>IF(O996="Pendente",_xlfn.XLOOKUP(relatorio[[#This Row],[Número]],Relatório_CTE!A:A,Relatório_CTE!B:B,"Sem CTE")," ")</f>
        <v xml:space="preserve"> </v>
      </c>
      <c r="S996" s="1" t="str">
        <f>IF(relatorio[[#This Row],[NFs Entrada - Winthor]]="Pendente",_xlfn.XLOOKUP(relatorio[[#This Row],[Número]],Relatório_CTE!A:A,Relatório_CTE!H:H,"Sem CTE")," ")</f>
        <v xml:space="preserve"> </v>
      </c>
      <c r="T99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9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97" spans="1:21" x14ac:dyDescent="0.25">
      <c r="A997" t="s">
        <v>17</v>
      </c>
      <c r="B997" t="s">
        <v>12</v>
      </c>
      <c r="C997" t="s">
        <v>47</v>
      </c>
      <c r="D997">
        <v>342138</v>
      </c>
      <c r="E997" s="1">
        <v>45883</v>
      </c>
      <c r="F997">
        <v>3034.08</v>
      </c>
      <c r="G997" s="4" t="s">
        <v>1006</v>
      </c>
      <c r="H997" t="s">
        <v>1007</v>
      </c>
      <c r="I997" t="s">
        <v>1008</v>
      </c>
      <c r="J997" s="1">
        <v>46691</v>
      </c>
      <c r="K997">
        <v>1</v>
      </c>
      <c r="L997" t="str">
        <f>_xlfn.XLOOKUP(relatorio[[#This Row],[Nome PJ Emitente]],De_Para!A:A,De_Para!C:C)</f>
        <v>Libbs</v>
      </c>
      <c r="M997" s="5" cm="1">
        <f t="array" aca="1" ref="M997" ca="1">IF(LEFT(G997&amp;"",1)="0",
IFERROR(
VALUE(MID(G997&amp;"",_xlfn.AGGREGATE(15,6,ROW(INDIRECT("1:"&amp;LEN(G997&amp;"")))/(MID(G997&amp;"",ROW(INDIRECT("1:"&amp;LEN(G997&amp;""))),1)&lt;&gt;"0"),1),999)),
MID(G997&amp;"",_xlfn.AGGREGATE(15,6,ROW(INDIRECT("1:"&amp;LEN(G997&amp;"")))/(MID(G997&amp;"",ROW(INDIRECT("1:"&amp;LEN(G997&amp;""))),1)&lt;&gt;"0"),1),999)
),
IFERROR(VALUE(G997),G997))</f>
        <v>7891045165983</v>
      </c>
      <c r="N997" t="str">
        <f>TEXT(relatorio[[#This Row],[Data Emissão]],"mmm")</f>
        <v>ago</v>
      </c>
      <c r="O997">
        <f>_xlfn.XLOOKUP(relatorio[[#This Row],[Número]],relatorio_Entrada_NF!A:A,relatorio_Entrada_NF!A:A,"Pendente")</f>
        <v>342138</v>
      </c>
      <c r="P997" t="str">
        <f>_xlfn.XLOOKUP(relatorio[[#This Row],[Nome PJ Emitente]],Material!A:A,Material!B:B,"Medicamento")</f>
        <v>Medicamento</v>
      </c>
      <c r="Q997">
        <f ca="1">IF(relatorio[[#This Row],[Natureza]]="Medicamento",_xlfn.XLOOKUP(relatorio[[#This Row],[EAN]],CadastroProd!U:U,CadastroProd!A:A," "),_xlfn.XLOOKUP(relatorio[[#This Row],['[Item'] Código]],CadastroProd!X:X,CadastroProd!A:A," "))</f>
        <v>3196</v>
      </c>
      <c r="R997" t="str">
        <f>IF(O997="Pendente",_xlfn.XLOOKUP(relatorio[[#This Row],[Número]],Relatório_CTE!A:A,Relatório_CTE!B:B,"Sem CTE")," ")</f>
        <v xml:space="preserve"> </v>
      </c>
      <c r="S997" s="1" t="str">
        <f>IF(relatorio[[#This Row],[NFs Entrada - Winthor]]="Pendente",_xlfn.XLOOKUP(relatorio[[#This Row],[Número]],Relatório_CTE!A:A,Relatório_CTE!H:H,"Sem CTE")," ")</f>
        <v xml:space="preserve"> </v>
      </c>
      <c r="T99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9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98" spans="1:21" x14ac:dyDescent="0.25">
      <c r="A998" t="s">
        <v>17</v>
      </c>
      <c r="B998" t="s">
        <v>12</v>
      </c>
      <c r="C998" t="s">
        <v>36</v>
      </c>
      <c r="D998">
        <v>49296</v>
      </c>
      <c r="E998" s="1">
        <v>45883</v>
      </c>
      <c r="F998">
        <v>117730.55</v>
      </c>
      <c r="G998" s="4" t="s">
        <v>43</v>
      </c>
      <c r="H998" t="s">
        <v>44</v>
      </c>
      <c r="I998" t="s">
        <v>45</v>
      </c>
      <c r="J998" s="1">
        <v>46173</v>
      </c>
      <c r="K998">
        <v>300</v>
      </c>
      <c r="L998" t="str">
        <f>_xlfn.XLOOKUP(relatorio[[#This Row],[Nome PJ Emitente]],De_Para!A:A,De_Para!C:C)</f>
        <v>Novartis</v>
      </c>
      <c r="M998" s="5" cm="1">
        <f t="array" aca="1" ref="M998" ca="1">IF(LEFT(G998&amp;"",1)="0",
IFERROR(
VALUE(MID(G998&amp;"",_xlfn.AGGREGATE(15,6,ROW(INDIRECT("1:"&amp;LEN(G998&amp;"")))/(MID(G998&amp;"",ROW(INDIRECT("1:"&amp;LEN(G998&amp;""))),1)&lt;&gt;"0"),1),999)),
MID(G998&amp;"",_xlfn.AGGREGATE(15,6,ROW(INDIRECT("1:"&amp;LEN(G998&amp;"")))/(MID(G998&amp;"",ROW(INDIRECT("1:"&amp;LEN(G998&amp;""))),1)&lt;&gt;"0"),1),999)
),
IFERROR(VALUE(G998),G998))</f>
        <v>7896261020382</v>
      </c>
      <c r="N998" t="str">
        <f>TEXT(relatorio[[#This Row],[Data Emissão]],"mmm")</f>
        <v>ago</v>
      </c>
      <c r="O998">
        <f>_xlfn.XLOOKUP(relatorio[[#This Row],[Número]],relatorio_Entrada_NF!A:A,relatorio_Entrada_NF!A:A,"Pendente")</f>
        <v>49296</v>
      </c>
      <c r="P998" t="str">
        <f>_xlfn.XLOOKUP(relatorio[[#This Row],[Nome PJ Emitente]],Material!A:A,Material!B:B,"Medicamento")</f>
        <v>Medicamento</v>
      </c>
      <c r="Q998">
        <f ca="1">IF(relatorio[[#This Row],[Natureza]]="Medicamento",_xlfn.XLOOKUP(relatorio[[#This Row],[EAN]],CadastroProd!U:U,CadastroProd!A:A," "),_xlfn.XLOOKUP(relatorio[[#This Row],['[Item'] Código]],CadastroProd!X:X,CadastroProd!A:A," "))</f>
        <v>2438</v>
      </c>
      <c r="R998" t="str">
        <f>IF(O998="Pendente",_xlfn.XLOOKUP(relatorio[[#This Row],[Número]],Relatório_CTE!A:A,Relatório_CTE!B:B,"Sem CTE")," ")</f>
        <v xml:space="preserve"> </v>
      </c>
      <c r="S998" s="1" t="str">
        <f>IF(relatorio[[#This Row],[NFs Entrada - Winthor]]="Pendente",_xlfn.XLOOKUP(relatorio[[#This Row],[Número]],Relatório_CTE!A:A,Relatório_CTE!H:H,"Sem CTE")," ")</f>
        <v xml:space="preserve"> </v>
      </c>
      <c r="T99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9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999" spans="1:21" x14ac:dyDescent="0.25">
      <c r="A999" t="s">
        <v>11</v>
      </c>
      <c r="B999" t="s">
        <v>46</v>
      </c>
      <c r="C999" t="s">
        <v>131</v>
      </c>
      <c r="D999">
        <v>11705</v>
      </c>
      <c r="E999" s="1">
        <v>45883</v>
      </c>
      <c r="F999">
        <v>27187.74</v>
      </c>
      <c r="G999" s="4" t="s">
        <v>1009</v>
      </c>
      <c r="H999" t="s">
        <v>1010</v>
      </c>
      <c r="I999" t="s">
        <v>1011</v>
      </c>
      <c r="J999" s="1">
        <v>46691</v>
      </c>
      <c r="K999">
        <v>60</v>
      </c>
      <c r="L999" t="str">
        <f>_xlfn.XLOOKUP(relatorio[[#This Row],[Nome PJ Emitente]],De_Para!A:A,De_Para!C:C)</f>
        <v>Sanofi</v>
      </c>
      <c r="M999" s="5" cm="1">
        <f t="array" aca="1" ref="M999" ca="1">IF(LEFT(G999&amp;"",1)="0",
IFERROR(
VALUE(MID(G999&amp;"",_xlfn.AGGREGATE(15,6,ROW(INDIRECT("1:"&amp;LEN(G999&amp;"")))/(MID(G999&amp;"",ROW(INDIRECT("1:"&amp;LEN(G999&amp;""))),1)&lt;&gt;"0"),1),999)),
MID(G999&amp;"",_xlfn.AGGREGATE(15,6,ROW(INDIRECT("1:"&amp;LEN(G999&amp;"")))/(MID(G999&amp;"",ROW(INDIRECT("1:"&amp;LEN(G999&amp;""))),1)&lt;&gt;"0"),1),999)
),
IFERROR(VALUE(G999),G999))</f>
        <v>7891058006204</v>
      </c>
      <c r="N999" t="str">
        <f>TEXT(relatorio[[#This Row],[Data Emissão]],"mmm")</f>
        <v>ago</v>
      </c>
      <c r="O999">
        <f>_xlfn.XLOOKUP(relatorio[[#This Row],[Número]],relatorio_Entrada_NF!A:A,relatorio_Entrada_NF!A:A,"Pendente")</f>
        <v>11705</v>
      </c>
      <c r="P999" t="str">
        <f>_xlfn.XLOOKUP(relatorio[[#This Row],[Nome PJ Emitente]],Material!A:A,Material!B:B,"Medicamento")</f>
        <v>Medicamento</v>
      </c>
      <c r="Q999">
        <f ca="1">IF(relatorio[[#This Row],[Natureza]]="Medicamento",_xlfn.XLOOKUP(relatorio[[#This Row],[EAN]],CadastroProd!U:U,CadastroProd!A:A," "),_xlfn.XLOOKUP(relatorio[[#This Row],['[Item'] Código]],CadastroProd!X:X,CadastroProd!A:A," "))</f>
        <v>2510</v>
      </c>
      <c r="R999" t="str">
        <f>IF(O999="Pendente",_xlfn.XLOOKUP(relatorio[[#This Row],[Número]],Relatório_CTE!A:A,Relatório_CTE!B:B,"Sem CTE")," ")</f>
        <v xml:space="preserve"> </v>
      </c>
      <c r="S999" s="1" t="str">
        <f>IF(relatorio[[#This Row],[NFs Entrada - Winthor]]="Pendente",_xlfn.XLOOKUP(relatorio[[#This Row],[Número]],Relatório_CTE!A:A,Relatório_CTE!H:H,"Sem CTE")," ")</f>
        <v xml:space="preserve"> </v>
      </c>
      <c r="T99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99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00" spans="1:21" x14ac:dyDescent="0.25">
      <c r="A1000" t="s">
        <v>11</v>
      </c>
      <c r="B1000" t="s">
        <v>46</v>
      </c>
      <c r="C1000" t="s">
        <v>131</v>
      </c>
      <c r="D1000">
        <v>11746</v>
      </c>
      <c r="E1000" s="1">
        <v>45883</v>
      </c>
      <c r="F1000">
        <v>304871.46000000002</v>
      </c>
      <c r="G1000" s="4" t="s">
        <v>294</v>
      </c>
      <c r="H1000" t="s">
        <v>295</v>
      </c>
      <c r="I1000" t="s">
        <v>296</v>
      </c>
      <c r="J1000" s="1">
        <v>46234</v>
      </c>
      <c r="K1000">
        <v>50</v>
      </c>
      <c r="L1000" t="str">
        <f>_xlfn.XLOOKUP(relatorio[[#This Row],[Nome PJ Emitente]],De_Para!A:A,De_Para!C:C)</f>
        <v>Sanofi</v>
      </c>
      <c r="M1000" s="5" cm="1">
        <f t="array" aca="1" ref="M1000" ca="1">IF(LEFT(G1000&amp;"",1)="0",
IFERROR(
VALUE(MID(G1000&amp;"",_xlfn.AGGREGATE(15,6,ROW(INDIRECT("1:"&amp;LEN(G1000&amp;"")))/(MID(G1000&amp;"",ROW(INDIRECT("1:"&amp;LEN(G1000&amp;""))),1)&lt;&gt;"0"),1),999)),
MID(G1000&amp;"",_xlfn.AGGREGATE(15,6,ROW(INDIRECT("1:"&amp;LEN(G1000&amp;"")))/(MID(G1000&amp;"",ROW(INDIRECT("1:"&amp;LEN(G1000&amp;""))),1)&lt;&gt;"0"),1),999)
),
IFERROR(VALUE(G1000),G1000))</f>
        <v>7891058005818</v>
      </c>
      <c r="N1000" t="str">
        <f>TEXT(relatorio[[#This Row],[Data Emissão]],"mmm")</f>
        <v>ago</v>
      </c>
      <c r="O1000">
        <f>_xlfn.XLOOKUP(relatorio[[#This Row],[Número]],relatorio_Entrada_NF!A:A,relatorio_Entrada_NF!A:A,"Pendente")</f>
        <v>11746</v>
      </c>
      <c r="P1000" t="str">
        <f>_xlfn.XLOOKUP(relatorio[[#This Row],[Nome PJ Emitente]],Material!A:A,Material!B:B,"Medicamento")</f>
        <v>Medicamento</v>
      </c>
      <c r="Q1000">
        <f ca="1">IF(relatorio[[#This Row],[Natureza]]="Medicamento",_xlfn.XLOOKUP(relatorio[[#This Row],[EAN]],CadastroProd!U:U,CadastroProd!A:A," "),_xlfn.XLOOKUP(relatorio[[#This Row],['[Item'] Código]],CadastroProd!X:X,CadastroProd!A:A," "))</f>
        <v>3679</v>
      </c>
      <c r="R1000" t="str">
        <f>IF(O1000="Pendente",_xlfn.XLOOKUP(relatorio[[#This Row],[Número]],Relatório_CTE!A:A,Relatório_CTE!B:B,"Sem CTE")," ")</f>
        <v xml:space="preserve"> </v>
      </c>
      <c r="S1000" s="1" t="str">
        <f>IF(relatorio[[#This Row],[NFs Entrada - Winthor]]="Pendente",_xlfn.XLOOKUP(relatorio[[#This Row],[Número]],Relatório_CTE!A:A,Relatório_CTE!H:H,"Sem CTE")," ")</f>
        <v xml:space="preserve"> </v>
      </c>
      <c r="T100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0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01" spans="1:21" x14ac:dyDescent="0.25">
      <c r="A1001" t="s">
        <v>17</v>
      </c>
      <c r="B1001" t="s">
        <v>46</v>
      </c>
      <c r="C1001" t="s">
        <v>47</v>
      </c>
      <c r="D1001">
        <v>369423</v>
      </c>
      <c r="E1001" s="1">
        <v>45883</v>
      </c>
      <c r="F1001">
        <v>181.3</v>
      </c>
      <c r="G1001" s="4" t="s">
        <v>1012</v>
      </c>
      <c r="H1001" t="s">
        <v>1013</v>
      </c>
      <c r="I1001" t="s">
        <v>1014</v>
      </c>
      <c r="J1001" s="1">
        <v>46513</v>
      </c>
      <c r="K1001">
        <v>2</v>
      </c>
      <c r="L1001" t="str">
        <f>_xlfn.XLOOKUP(relatorio[[#This Row],[Nome PJ Emitente]],De_Para!A:A,De_Para!C:C)</f>
        <v>Libbs</v>
      </c>
      <c r="M1001" s="5" cm="1">
        <f t="array" aca="1" ref="M1001" ca="1">IF(LEFT(G1001&amp;"",1)="0",
IFERROR(
VALUE(MID(G1001&amp;"",_xlfn.AGGREGATE(15,6,ROW(INDIRECT("1:"&amp;LEN(G1001&amp;"")))/(MID(G1001&amp;"",ROW(INDIRECT("1:"&amp;LEN(G1001&amp;""))),1)&lt;&gt;"0"),1),999)),
MID(G1001&amp;"",_xlfn.AGGREGATE(15,6,ROW(INDIRECT("1:"&amp;LEN(G1001&amp;"")))/(MID(G1001&amp;"",ROW(INDIRECT("1:"&amp;LEN(G1001&amp;""))),1)&lt;&gt;"0"),1),999)
),
IFERROR(VALUE(G1001),G1001))</f>
        <v>7896094209015</v>
      </c>
      <c r="N1001" t="str">
        <f>TEXT(relatorio[[#This Row],[Data Emissão]],"mmm")</f>
        <v>ago</v>
      </c>
      <c r="O1001">
        <f>_xlfn.XLOOKUP(relatorio[[#This Row],[Número]],relatorio_Entrada_NF!A:A,relatorio_Entrada_NF!A:A,"Pendente")</f>
        <v>369423</v>
      </c>
      <c r="P1001" t="str">
        <f>_xlfn.XLOOKUP(relatorio[[#This Row],[Nome PJ Emitente]],Material!A:A,Material!B:B,"Medicamento")</f>
        <v>Medicamento</v>
      </c>
      <c r="Q1001">
        <f ca="1">IF(relatorio[[#This Row],[Natureza]]="Medicamento",_xlfn.XLOOKUP(relatorio[[#This Row],[EAN]],CadastroProd!U:U,CadastroProd!A:A," "),_xlfn.XLOOKUP(relatorio[[#This Row],['[Item'] Código]],CadastroProd!X:X,CadastroProd!A:A," "))</f>
        <v>3739</v>
      </c>
      <c r="R1001" t="str">
        <f>IF(O1001="Pendente",_xlfn.XLOOKUP(relatorio[[#This Row],[Número]],Relatório_CTE!A:A,Relatório_CTE!B:B,"Sem CTE")," ")</f>
        <v xml:space="preserve"> </v>
      </c>
      <c r="S1001" s="1" t="str">
        <f>IF(relatorio[[#This Row],[NFs Entrada - Winthor]]="Pendente",_xlfn.XLOOKUP(relatorio[[#This Row],[Número]],Relatório_CTE!A:A,Relatório_CTE!H:H,"Sem CTE")," ")</f>
        <v xml:space="preserve"> </v>
      </c>
      <c r="T100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0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02" spans="1:21" x14ac:dyDescent="0.25">
      <c r="A1002" t="s">
        <v>11</v>
      </c>
      <c r="B1002" t="s">
        <v>46</v>
      </c>
      <c r="C1002" t="s">
        <v>214</v>
      </c>
      <c r="D1002">
        <v>444883</v>
      </c>
      <c r="E1002" s="1">
        <v>45883</v>
      </c>
      <c r="F1002">
        <v>84459.63</v>
      </c>
      <c r="G1002" s="4" t="s">
        <v>218</v>
      </c>
      <c r="H1002" t="s">
        <v>219</v>
      </c>
      <c r="I1002" t="s">
        <v>220</v>
      </c>
      <c r="J1002" s="1">
        <v>46265</v>
      </c>
      <c r="K1002">
        <v>19</v>
      </c>
      <c r="L1002" t="str">
        <f>_xlfn.XLOOKUP(relatorio[[#This Row],[Nome PJ Emitente]],De_Para!A:A,De_Para!C:C)</f>
        <v>Eli Lilly</v>
      </c>
      <c r="M1002" s="5" cm="1">
        <f t="array" aca="1" ref="M1002" ca="1">IF(LEFT(G1002&amp;"",1)="0",
IFERROR(
VALUE(MID(G1002&amp;"",_xlfn.AGGREGATE(15,6,ROW(INDIRECT("1:"&amp;LEN(G1002&amp;"")))/(MID(G1002&amp;"",ROW(INDIRECT("1:"&amp;LEN(G1002&amp;""))),1)&lt;&gt;"0"),1),999)),
MID(G1002&amp;"",_xlfn.AGGREGATE(15,6,ROW(INDIRECT("1:"&amp;LEN(G1002&amp;"")))/(MID(G1002&amp;"",ROW(INDIRECT("1:"&amp;LEN(G1002&amp;""))),1)&lt;&gt;"0"),1),999)
),
IFERROR(VALUE(G1002),G1002))</f>
        <v>7896382708060</v>
      </c>
      <c r="N1002" t="str">
        <f>TEXT(relatorio[[#This Row],[Data Emissão]],"mmm")</f>
        <v>ago</v>
      </c>
      <c r="O1002">
        <f>_xlfn.XLOOKUP(relatorio[[#This Row],[Número]],relatorio_Entrada_NF!A:A,relatorio_Entrada_NF!A:A,"Pendente")</f>
        <v>444883</v>
      </c>
      <c r="P1002" t="str">
        <f>_xlfn.XLOOKUP(relatorio[[#This Row],[Nome PJ Emitente]],Material!A:A,Material!B:B,"Medicamento")</f>
        <v>Medicamento</v>
      </c>
      <c r="Q1002">
        <f ca="1">IF(relatorio[[#This Row],[Natureza]]="Medicamento",_xlfn.XLOOKUP(relatorio[[#This Row],[EAN]],CadastroProd!U:U,CadastroProd!A:A," "),_xlfn.XLOOKUP(relatorio[[#This Row],['[Item'] Código]],CadastroProd!X:X,CadastroProd!A:A," "))</f>
        <v>3330</v>
      </c>
      <c r="R1002" t="str">
        <f>IF(O1002="Pendente",_xlfn.XLOOKUP(relatorio[[#This Row],[Número]],Relatório_CTE!A:A,Relatório_CTE!B:B,"Sem CTE")," ")</f>
        <v xml:space="preserve"> </v>
      </c>
      <c r="S1002" s="1" t="str">
        <f>IF(relatorio[[#This Row],[NFs Entrada - Winthor]]="Pendente",_xlfn.XLOOKUP(relatorio[[#This Row],[Número]],Relatório_CTE!A:A,Relatório_CTE!H:H,"Sem CTE")," ")</f>
        <v xml:space="preserve"> </v>
      </c>
      <c r="T100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0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03" spans="1:21" x14ac:dyDescent="0.25">
      <c r="A1003" t="s">
        <v>11</v>
      </c>
      <c r="B1003" t="s">
        <v>46</v>
      </c>
      <c r="C1003" t="s">
        <v>214</v>
      </c>
      <c r="D1003">
        <v>444884</v>
      </c>
      <c r="E1003" s="1">
        <v>45883</v>
      </c>
      <c r="F1003">
        <v>229625.57</v>
      </c>
      <c r="G1003" s="4" t="s">
        <v>215</v>
      </c>
      <c r="H1003" t="s">
        <v>216</v>
      </c>
      <c r="I1003" t="s">
        <v>217</v>
      </c>
      <c r="J1003" s="1">
        <v>46507</v>
      </c>
      <c r="K1003">
        <v>30</v>
      </c>
      <c r="L1003" t="str">
        <f>_xlfn.XLOOKUP(relatorio[[#This Row],[Nome PJ Emitente]],De_Para!A:A,De_Para!C:C)</f>
        <v>Eli Lilly</v>
      </c>
      <c r="M1003" s="5" cm="1">
        <f t="array" aca="1" ref="M1003" ca="1">IF(LEFT(G1003&amp;"",1)="0",
IFERROR(
VALUE(MID(G1003&amp;"",_xlfn.AGGREGATE(15,6,ROW(INDIRECT("1:"&amp;LEN(G1003&amp;"")))/(MID(G1003&amp;"",ROW(INDIRECT("1:"&amp;LEN(G1003&amp;""))),1)&lt;&gt;"0"),1),999)),
MID(G1003&amp;"",_xlfn.AGGREGATE(15,6,ROW(INDIRECT("1:"&amp;LEN(G1003&amp;"")))/(MID(G1003&amp;"",ROW(INDIRECT("1:"&amp;LEN(G1003&amp;""))),1)&lt;&gt;"0"),1),999)
),
IFERROR(VALUE(G1003),G1003))</f>
        <v>7896382708480</v>
      </c>
      <c r="N1003" t="str">
        <f>TEXT(relatorio[[#This Row],[Data Emissão]],"mmm")</f>
        <v>ago</v>
      </c>
      <c r="O1003">
        <f>_xlfn.XLOOKUP(relatorio[[#This Row],[Número]],relatorio_Entrada_NF!A:A,relatorio_Entrada_NF!A:A,"Pendente")</f>
        <v>444884</v>
      </c>
      <c r="P1003" t="str">
        <f>_xlfn.XLOOKUP(relatorio[[#This Row],[Nome PJ Emitente]],Material!A:A,Material!B:B,"Medicamento")</f>
        <v>Medicamento</v>
      </c>
      <c r="Q1003">
        <f ca="1">IF(relatorio[[#This Row],[Natureza]]="Medicamento",_xlfn.XLOOKUP(relatorio[[#This Row],[EAN]],CadastroProd!U:U,CadastroProd!A:A," "),_xlfn.XLOOKUP(relatorio[[#This Row],['[Item'] Código]],CadastroProd!X:X,CadastroProd!A:A," "))</f>
        <v>2889</v>
      </c>
      <c r="R1003" t="str">
        <f>IF(O1003="Pendente",_xlfn.XLOOKUP(relatorio[[#This Row],[Número]],Relatório_CTE!A:A,Relatório_CTE!B:B,"Sem CTE")," ")</f>
        <v xml:space="preserve"> </v>
      </c>
      <c r="S1003" s="1" t="str">
        <f>IF(relatorio[[#This Row],[NFs Entrada - Winthor]]="Pendente",_xlfn.XLOOKUP(relatorio[[#This Row],[Número]],Relatório_CTE!A:A,Relatório_CTE!H:H,"Sem CTE")," ")</f>
        <v xml:space="preserve"> </v>
      </c>
      <c r="T100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0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04" spans="1:21" x14ac:dyDescent="0.25">
      <c r="A1004" t="s">
        <v>11</v>
      </c>
      <c r="B1004" t="s">
        <v>46</v>
      </c>
      <c r="C1004" t="s">
        <v>214</v>
      </c>
      <c r="D1004">
        <v>444887</v>
      </c>
      <c r="E1004" s="1">
        <v>45883</v>
      </c>
      <c r="F1004">
        <v>180313.91</v>
      </c>
      <c r="G1004" s="4" t="s">
        <v>218</v>
      </c>
      <c r="H1004" t="s">
        <v>219</v>
      </c>
      <c r="I1004" t="s">
        <v>220</v>
      </c>
      <c r="J1004" s="1">
        <v>46265</v>
      </c>
      <c r="K1004">
        <v>30</v>
      </c>
      <c r="L1004" t="str">
        <f>_xlfn.XLOOKUP(relatorio[[#This Row],[Nome PJ Emitente]],De_Para!A:A,De_Para!C:C)</f>
        <v>Eli Lilly</v>
      </c>
      <c r="M1004" s="5" cm="1">
        <f t="array" aca="1" ref="M1004" ca="1">IF(LEFT(G1004&amp;"",1)="0",
IFERROR(
VALUE(MID(G1004&amp;"",_xlfn.AGGREGATE(15,6,ROW(INDIRECT("1:"&amp;LEN(G1004&amp;"")))/(MID(G1004&amp;"",ROW(INDIRECT("1:"&amp;LEN(G1004&amp;""))),1)&lt;&gt;"0"),1),999)),
MID(G1004&amp;"",_xlfn.AGGREGATE(15,6,ROW(INDIRECT("1:"&amp;LEN(G1004&amp;"")))/(MID(G1004&amp;"",ROW(INDIRECT("1:"&amp;LEN(G1004&amp;""))),1)&lt;&gt;"0"),1),999)
),
IFERROR(VALUE(G1004),G1004))</f>
        <v>7896382708060</v>
      </c>
      <c r="N1004" t="str">
        <f>TEXT(relatorio[[#This Row],[Data Emissão]],"mmm")</f>
        <v>ago</v>
      </c>
      <c r="O1004">
        <f>_xlfn.XLOOKUP(relatorio[[#This Row],[Número]],relatorio_Entrada_NF!A:A,relatorio_Entrada_NF!A:A,"Pendente")</f>
        <v>444887</v>
      </c>
      <c r="P1004" t="str">
        <f>_xlfn.XLOOKUP(relatorio[[#This Row],[Nome PJ Emitente]],Material!A:A,Material!B:B,"Medicamento")</f>
        <v>Medicamento</v>
      </c>
      <c r="Q1004">
        <f ca="1">IF(relatorio[[#This Row],[Natureza]]="Medicamento",_xlfn.XLOOKUP(relatorio[[#This Row],[EAN]],CadastroProd!U:U,CadastroProd!A:A," "),_xlfn.XLOOKUP(relatorio[[#This Row],['[Item'] Código]],CadastroProd!X:X,CadastroProd!A:A," "))</f>
        <v>3330</v>
      </c>
      <c r="R1004" t="str">
        <f>IF(O1004="Pendente",_xlfn.XLOOKUP(relatorio[[#This Row],[Número]],Relatório_CTE!A:A,Relatório_CTE!B:B,"Sem CTE")," ")</f>
        <v xml:space="preserve"> </v>
      </c>
      <c r="S1004" s="1" t="str">
        <f>IF(relatorio[[#This Row],[NFs Entrada - Winthor]]="Pendente",_xlfn.XLOOKUP(relatorio[[#This Row],[Número]],Relatório_CTE!A:A,Relatório_CTE!H:H,"Sem CTE")," ")</f>
        <v xml:space="preserve"> </v>
      </c>
      <c r="T100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0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05" spans="1:21" x14ac:dyDescent="0.25">
      <c r="A1005" t="s">
        <v>11</v>
      </c>
      <c r="B1005" t="s">
        <v>46</v>
      </c>
      <c r="C1005" t="s">
        <v>253</v>
      </c>
      <c r="D1005">
        <v>395627</v>
      </c>
      <c r="E1005" s="1">
        <v>45883</v>
      </c>
      <c r="F1005">
        <v>2218.38</v>
      </c>
      <c r="G1005" s="4" t="s">
        <v>994</v>
      </c>
      <c r="H1005" t="s">
        <v>995</v>
      </c>
      <c r="I1005" t="s">
        <v>996</v>
      </c>
      <c r="J1005" s="1">
        <v>46660</v>
      </c>
      <c r="K1005">
        <v>1</v>
      </c>
      <c r="L1005" t="str">
        <f>_xlfn.XLOOKUP(relatorio[[#This Row],[Nome PJ Emitente]],De_Para!A:A,De_Para!C:C)</f>
        <v>Pfizer</v>
      </c>
      <c r="M1005" s="5" cm="1">
        <f t="array" aca="1" ref="M1005" ca="1">IF(LEFT(G1005&amp;"",1)="0",
IFERROR(
VALUE(MID(G1005&amp;"",_xlfn.AGGREGATE(15,6,ROW(INDIRECT("1:"&amp;LEN(G1005&amp;"")))/(MID(G1005&amp;"",ROW(INDIRECT("1:"&amp;LEN(G1005&amp;""))),1)&lt;&gt;"0"),1),999)),
MID(G1005&amp;"",_xlfn.AGGREGATE(15,6,ROW(INDIRECT("1:"&amp;LEN(G1005&amp;"")))/(MID(G1005&amp;"",ROW(INDIRECT("1:"&amp;LEN(G1005&amp;""))),1)&lt;&gt;"0"),1),999)
),
IFERROR(VALUE(G1005),G1005))</f>
        <v>7891045009683</v>
      </c>
      <c r="N1005" t="str">
        <f>TEXT(relatorio[[#This Row],[Data Emissão]],"mmm")</f>
        <v>ago</v>
      </c>
      <c r="O1005">
        <f>_xlfn.XLOOKUP(relatorio[[#This Row],[Número]],relatorio_Entrada_NF!A:A,relatorio_Entrada_NF!A:A,"Pendente")</f>
        <v>395627</v>
      </c>
      <c r="P1005" t="str">
        <f>_xlfn.XLOOKUP(relatorio[[#This Row],[Nome PJ Emitente]],Material!A:A,Material!B:B,"Medicamento")</f>
        <v>Medicamento</v>
      </c>
      <c r="Q1005">
        <f ca="1">IF(relatorio[[#This Row],[Natureza]]="Medicamento",_xlfn.XLOOKUP(relatorio[[#This Row],[EAN]],CadastroProd!U:U,CadastroProd!A:A," "),_xlfn.XLOOKUP(relatorio[[#This Row],['[Item'] Código]],CadastroProd!X:X,CadastroProd!A:A," "))</f>
        <v>2849</v>
      </c>
      <c r="R1005" t="str">
        <f>IF(O1005="Pendente",_xlfn.XLOOKUP(relatorio[[#This Row],[Número]],Relatório_CTE!A:A,Relatório_CTE!B:B,"Sem CTE")," ")</f>
        <v xml:space="preserve"> </v>
      </c>
      <c r="S1005" s="1" t="str">
        <f>IF(relatorio[[#This Row],[NFs Entrada - Winthor]]="Pendente",_xlfn.XLOOKUP(relatorio[[#This Row],[Número]],Relatório_CTE!A:A,Relatório_CTE!H:H,"Sem CTE")," ")</f>
        <v xml:space="preserve"> </v>
      </c>
      <c r="T100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0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06" spans="1:21" x14ac:dyDescent="0.25">
      <c r="A1006" t="s">
        <v>11</v>
      </c>
      <c r="B1006" t="s">
        <v>46</v>
      </c>
      <c r="C1006" t="s">
        <v>253</v>
      </c>
      <c r="D1006">
        <v>395628</v>
      </c>
      <c r="E1006" s="1">
        <v>45883</v>
      </c>
      <c r="F1006">
        <v>67785.19</v>
      </c>
      <c r="G1006" s="4" t="s">
        <v>710</v>
      </c>
      <c r="H1006" t="s">
        <v>711</v>
      </c>
      <c r="I1006" t="s">
        <v>712</v>
      </c>
      <c r="J1006" s="1">
        <v>46538</v>
      </c>
      <c r="K1006">
        <v>10</v>
      </c>
      <c r="L1006" t="str">
        <f>_xlfn.XLOOKUP(relatorio[[#This Row],[Nome PJ Emitente]],De_Para!A:A,De_Para!C:C)</f>
        <v>Pfizer</v>
      </c>
      <c r="M1006" s="5" cm="1">
        <f t="array" aca="1" ref="M1006" ca="1">IF(LEFT(G1006&amp;"",1)="0",
IFERROR(
VALUE(MID(G1006&amp;"",_xlfn.AGGREGATE(15,6,ROW(INDIRECT("1:"&amp;LEN(G1006&amp;"")))/(MID(G1006&amp;"",ROW(INDIRECT("1:"&amp;LEN(G1006&amp;""))),1)&lt;&gt;"0"),1),999)),
MID(G1006&amp;"",_xlfn.AGGREGATE(15,6,ROW(INDIRECT("1:"&amp;LEN(G1006&amp;"")))/(MID(G1006&amp;"",ROW(INDIRECT("1:"&amp;LEN(G1006&amp;""))),1)&lt;&gt;"0"),1),999)
),
IFERROR(VALUE(G1006),G1006))</f>
        <v>7891045031806</v>
      </c>
      <c r="N1006" t="str">
        <f>TEXT(relatorio[[#This Row],[Data Emissão]],"mmm")</f>
        <v>ago</v>
      </c>
      <c r="O1006">
        <f>_xlfn.XLOOKUP(relatorio[[#This Row],[Número]],relatorio_Entrada_NF!A:A,relatorio_Entrada_NF!A:A,"Pendente")</f>
        <v>395628</v>
      </c>
      <c r="P1006" t="str">
        <f>_xlfn.XLOOKUP(relatorio[[#This Row],[Nome PJ Emitente]],Material!A:A,Material!B:B,"Medicamento")</f>
        <v>Medicamento</v>
      </c>
      <c r="Q1006">
        <f ca="1">IF(relatorio[[#This Row],[Natureza]]="Medicamento",_xlfn.XLOOKUP(relatorio[[#This Row],[EAN]],CadastroProd!U:U,CadastroProd!A:A," "),_xlfn.XLOOKUP(relatorio[[#This Row],['[Item'] Código]],CadastroProd!X:X,CadastroProd!A:A," "))</f>
        <v>2829</v>
      </c>
      <c r="R1006" t="str">
        <f>IF(O1006="Pendente",_xlfn.XLOOKUP(relatorio[[#This Row],[Número]],Relatório_CTE!A:A,Relatório_CTE!B:B,"Sem CTE")," ")</f>
        <v xml:space="preserve"> </v>
      </c>
      <c r="S1006" s="1" t="str">
        <f>IF(relatorio[[#This Row],[NFs Entrada - Winthor]]="Pendente",_xlfn.XLOOKUP(relatorio[[#This Row],[Número]],Relatório_CTE!A:A,Relatório_CTE!H:H,"Sem CTE")," ")</f>
        <v xml:space="preserve"> </v>
      </c>
      <c r="T100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0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07" spans="1:21" x14ac:dyDescent="0.25">
      <c r="A1007" t="s">
        <v>11</v>
      </c>
      <c r="B1007" t="s">
        <v>46</v>
      </c>
      <c r="C1007" t="s">
        <v>253</v>
      </c>
      <c r="D1007">
        <v>395629</v>
      </c>
      <c r="E1007" s="1">
        <v>45883</v>
      </c>
      <c r="F1007">
        <v>86069.43</v>
      </c>
      <c r="G1007" s="4" t="s">
        <v>264</v>
      </c>
      <c r="H1007" t="s">
        <v>265</v>
      </c>
      <c r="I1007" t="s">
        <v>266</v>
      </c>
      <c r="J1007" s="1">
        <v>46783</v>
      </c>
      <c r="K1007">
        <v>6</v>
      </c>
      <c r="L1007" t="str">
        <f>_xlfn.XLOOKUP(relatorio[[#This Row],[Nome PJ Emitente]],De_Para!A:A,De_Para!C:C)</f>
        <v>Pfizer</v>
      </c>
      <c r="M1007" s="5" cm="1">
        <f t="array" aca="1" ref="M1007" ca="1">IF(LEFT(G1007&amp;"",1)="0",
IFERROR(
VALUE(MID(G1007&amp;"",_xlfn.AGGREGATE(15,6,ROW(INDIRECT("1:"&amp;LEN(G1007&amp;"")))/(MID(G1007&amp;"",ROW(INDIRECT("1:"&amp;LEN(G1007&amp;""))),1)&lt;&gt;"0"),1),999)),
MID(G1007&amp;"",_xlfn.AGGREGATE(15,6,ROW(INDIRECT("1:"&amp;LEN(G1007&amp;"")))/(MID(G1007&amp;"",ROW(INDIRECT("1:"&amp;LEN(G1007&amp;""))),1)&lt;&gt;"0"),1),999)
),
IFERROR(VALUE(G1007),G1007))</f>
        <v>7891268111996</v>
      </c>
      <c r="N1007" t="str">
        <f>TEXT(relatorio[[#This Row],[Data Emissão]],"mmm")</f>
        <v>ago</v>
      </c>
      <c r="O1007">
        <f>_xlfn.XLOOKUP(relatorio[[#This Row],[Número]],relatorio_Entrada_NF!A:A,relatorio_Entrada_NF!A:A,"Pendente")</f>
        <v>395629</v>
      </c>
      <c r="P1007" t="str">
        <f>_xlfn.XLOOKUP(relatorio[[#This Row],[Nome PJ Emitente]],Material!A:A,Material!B:B,"Medicamento")</f>
        <v>Medicamento</v>
      </c>
      <c r="Q1007">
        <f ca="1">IF(relatorio[[#This Row],[Natureza]]="Medicamento",_xlfn.XLOOKUP(relatorio[[#This Row],[EAN]],CadastroProd!U:U,CadastroProd!A:A," "),_xlfn.XLOOKUP(relatorio[[#This Row],['[Item'] Código]],CadastroProd!X:X,CadastroProd!A:A," "))</f>
        <v>2680</v>
      </c>
      <c r="R1007" t="str">
        <f>IF(O1007="Pendente",_xlfn.XLOOKUP(relatorio[[#This Row],[Número]],Relatório_CTE!A:A,Relatório_CTE!B:B,"Sem CTE")," ")</f>
        <v xml:space="preserve"> </v>
      </c>
      <c r="S1007" s="1" t="str">
        <f>IF(relatorio[[#This Row],[NFs Entrada - Winthor]]="Pendente",_xlfn.XLOOKUP(relatorio[[#This Row],[Número]],Relatório_CTE!A:A,Relatório_CTE!H:H,"Sem CTE")," ")</f>
        <v xml:space="preserve"> </v>
      </c>
      <c r="T100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0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08" spans="1:21" x14ac:dyDescent="0.25">
      <c r="A1008" t="s">
        <v>11</v>
      </c>
      <c r="B1008" t="s">
        <v>46</v>
      </c>
      <c r="C1008" t="s">
        <v>253</v>
      </c>
      <c r="D1008">
        <v>395629</v>
      </c>
      <c r="E1008" s="1">
        <v>45883</v>
      </c>
      <c r="F1008">
        <v>86069.43</v>
      </c>
      <c r="G1008" s="4" t="s">
        <v>267</v>
      </c>
      <c r="H1008" t="s">
        <v>268</v>
      </c>
      <c r="I1008" t="s">
        <v>269</v>
      </c>
      <c r="J1008" s="1">
        <v>46934</v>
      </c>
      <c r="K1008">
        <v>11</v>
      </c>
      <c r="L1008" t="str">
        <f>_xlfn.XLOOKUP(relatorio[[#This Row],[Nome PJ Emitente]],De_Para!A:A,De_Para!C:C)</f>
        <v>Pfizer</v>
      </c>
      <c r="M1008" s="5" cm="1">
        <f t="array" aca="1" ref="M1008" ca="1">IF(LEFT(G1008&amp;"",1)="0",
IFERROR(
VALUE(MID(G1008&amp;"",_xlfn.AGGREGATE(15,6,ROW(INDIRECT("1:"&amp;LEN(G1008&amp;"")))/(MID(G1008&amp;"",ROW(INDIRECT("1:"&amp;LEN(G1008&amp;""))),1)&lt;&gt;"0"),1),999)),
MID(G1008&amp;"",_xlfn.AGGREGATE(15,6,ROW(INDIRECT("1:"&amp;LEN(G1008&amp;"")))/(MID(G1008&amp;"",ROW(INDIRECT("1:"&amp;LEN(G1008&amp;""))),1)&lt;&gt;"0"),1),999)
),
IFERROR(VALUE(G1008),G1008))</f>
        <v>7891268112009</v>
      </c>
      <c r="N1008" t="str">
        <f>TEXT(relatorio[[#This Row],[Data Emissão]],"mmm")</f>
        <v>ago</v>
      </c>
      <c r="O1008">
        <f>_xlfn.XLOOKUP(relatorio[[#This Row],[Número]],relatorio_Entrada_NF!A:A,relatorio_Entrada_NF!A:A,"Pendente")</f>
        <v>395629</v>
      </c>
      <c r="P1008" t="str">
        <f>_xlfn.XLOOKUP(relatorio[[#This Row],[Nome PJ Emitente]],Material!A:A,Material!B:B,"Medicamento")</f>
        <v>Medicamento</v>
      </c>
      <c r="Q1008">
        <f ca="1">IF(relatorio[[#This Row],[Natureza]]="Medicamento",_xlfn.XLOOKUP(relatorio[[#This Row],[EAN]],CadastroProd!U:U,CadastroProd!A:A," "),_xlfn.XLOOKUP(relatorio[[#This Row],['[Item'] Código]],CadastroProd!X:X,CadastroProd!A:A," "))</f>
        <v>2682</v>
      </c>
      <c r="R1008" t="str">
        <f>IF(O1008="Pendente",_xlfn.XLOOKUP(relatorio[[#This Row],[Número]],Relatório_CTE!A:A,Relatório_CTE!B:B,"Sem CTE")," ")</f>
        <v xml:space="preserve"> </v>
      </c>
      <c r="S1008" s="1" t="str">
        <f>IF(relatorio[[#This Row],[NFs Entrada - Winthor]]="Pendente",_xlfn.XLOOKUP(relatorio[[#This Row],[Número]],Relatório_CTE!A:A,Relatório_CTE!H:H,"Sem CTE")," ")</f>
        <v xml:space="preserve"> </v>
      </c>
      <c r="T100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0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09" spans="1:21" x14ac:dyDescent="0.25">
      <c r="A1009" t="s">
        <v>11</v>
      </c>
      <c r="B1009" t="s">
        <v>46</v>
      </c>
      <c r="C1009" t="s">
        <v>253</v>
      </c>
      <c r="D1009">
        <v>395629</v>
      </c>
      <c r="E1009" s="1">
        <v>45883</v>
      </c>
      <c r="F1009">
        <v>86069.43</v>
      </c>
      <c r="G1009" s="4" t="s">
        <v>878</v>
      </c>
      <c r="H1009" t="s">
        <v>879</v>
      </c>
      <c r="I1009" t="s">
        <v>880</v>
      </c>
      <c r="J1009" s="1">
        <v>46265</v>
      </c>
      <c r="K1009">
        <v>2</v>
      </c>
      <c r="L1009" t="str">
        <f>_xlfn.XLOOKUP(relatorio[[#This Row],[Nome PJ Emitente]],De_Para!A:A,De_Para!C:C)</f>
        <v>Pfizer</v>
      </c>
      <c r="M1009" s="5" cm="1">
        <f t="array" aca="1" ref="M1009" ca="1">IF(LEFT(G1009&amp;"",1)="0",
IFERROR(
VALUE(MID(G1009&amp;"",_xlfn.AGGREGATE(15,6,ROW(INDIRECT("1:"&amp;LEN(G1009&amp;"")))/(MID(G1009&amp;"",ROW(INDIRECT("1:"&amp;LEN(G1009&amp;""))),1)&lt;&gt;"0"),1),999)),
MID(G1009&amp;"",_xlfn.AGGREGATE(15,6,ROW(INDIRECT("1:"&amp;LEN(G1009&amp;"")))/(MID(G1009&amp;"",ROW(INDIRECT("1:"&amp;LEN(G1009&amp;""))),1)&lt;&gt;"0"),1),999)
),
IFERROR(VALUE(G1009),G1009))</f>
        <v>7891045164955</v>
      </c>
      <c r="N1009" t="str">
        <f>TEXT(relatorio[[#This Row],[Data Emissão]],"mmm")</f>
        <v>ago</v>
      </c>
      <c r="O1009">
        <f>_xlfn.XLOOKUP(relatorio[[#This Row],[Número]],relatorio_Entrada_NF!A:A,relatorio_Entrada_NF!A:A,"Pendente")</f>
        <v>395629</v>
      </c>
      <c r="P1009" t="str">
        <f>_xlfn.XLOOKUP(relatorio[[#This Row],[Nome PJ Emitente]],Material!A:A,Material!B:B,"Medicamento")</f>
        <v>Medicamento</v>
      </c>
      <c r="Q1009">
        <f ca="1">IF(relatorio[[#This Row],[Natureza]]="Medicamento",_xlfn.XLOOKUP(relatorio[[#This Row],[EAN]],CadastroProd!U:U,CadastroProd!A:A," "),_xlfn.XLOOKUP(relatorio[[#This Row],['[Item'] Código]],CadastroProd!X:X,CadastroProd!A:A," "))</f>
        <v>3348</v>
      </c>
      <c r="R1009" t="str">
        <f>IF(O1009="Pendente",_xlfn.XLOOKUP(relatorio[[#This Row],[Número]],Relatório_CTE!A:A,Relatório_CTE!B:B,"Sem CTE")," ")</f>
        <v xml:space="preserve"> </v>
      </c>
      <c r="S1009" s="1" t="str">
        <f>IF(relatorio[[#This Row],[NFs Entrada - Winthor]]="Pendente",_xlfn.XLOOKUP(relatorio[[#This Row],[Número]],Relatório_CTE!A:A,Relatório_CTE!H:H,"Sem CTE")," ")</f>
        <v xml:space="preserve"> </v>
      </c>
      <c r="T100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0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10" spans="1:21" x14ac:dyDescent="0.25">
      <c r="A1010" t="s">
        <v>11</v>
      </c>
      <c r="B1010" t="s">
        <v>46</v>
      </c>
      <c r="C1010" t="s">
        <v>253</v>
      </c>
      <c r="D1010">
        <v>395630</v>
      </c>
      <c r="E1010" s="1">
        <v>45883</v>
      </c>
      <c r="F1010">
        <v>20819.13</v>
      </c>
      <c r="G1010" s="4" t="s">
        <v>1015</v>
      </c>
      <c r="H1010" t="s">
        <v>1016</v>
      </c>
      <c r="I1010" t="s">
        <v>1017</v>
      </c>
      <c r="J1010" s="1">
        <v>46356</v>
      </c>
      <c r="K1010">
        <v>10</v>
      </c>
      <c r="L1010" t="str">
        <f>_xlfn.XLOOKUP(relatorio[[#This Row],[Nome PJ Emitente]],De_Para!A:A,De_Para!C:C)</f>
        <v>Pfizer</v>
      </c>
      <c r="M1010" s="5" cm="1">
        <f t="array" aca="1" ref="M1010" ca="1">IF(LEFT(G1010&amp;"",1)="0",
IFERROR(
VALUE(MID(G1010&amp;"",_xlfn.AGGREGATE(15,6,ROW(INDIRECT("1:"&amp;LEN(G1010&amp;"")))/(MID(G1010&amp;"",ROW(INDIRECT("1:"&amp;LEN(G1010&amp;""))),1)&lt;&gt;"0"),1),999)),
MID(G1010&amp;"",_xlfn.AGGREGATE(15,6,ROW(INDIRECT("1:"&amp;LEN(G1010&amp;"")))/(MID(G1010&amp;"",ROW(INDIRECT("1:"&amp;LEN(G1010&amp;""))),1)&lt;&gt;"0"),1),999)
),
IFERROR(VALUE(G1010),G1010))</f>
        <v>7891268118070</v>
      </c>
      <c r="N1010" t="str">
        <f>TEXT(relatorio[[#This Row],[Data Emissão]],"mmm")</f>
        <v>ago</v>
      </c>
      <c r="O1010">
        <f>_xlfn.XLOOKUP(relatorio[[#This Row],[Número]],relatorio_Entrada_NF!A:A,relatorio_Entrada_NF!A:A,"Pendente")</f>
        <v>395630</v>
      </c>
      <c r="P1010" t="str">
        <f>_xlfn.XLOOKUP(relatorio[[#This Row],[Nome PJ Emitente]],Material!A:A,Material!B:B,"Medicamento")</f>
        <v>Medicamento</v>
      </c>
      <c r="Q1010">
        <f ca="1">IF(relatorio[[#This Row],[Natureza]]="Medicamento",_xlfn.XLOOKUP(relatorio[[#This Row],[EAN]],CadastroProd!U:U,CadastroProd!A:A," "),_xlfn.XLOOKUP(relatorio[[#This Row],['[Item'] Código]],CadastroProd!X:X,CadastroProd!A:A," "))</f>
        <v>3606</v>
      </c>
      <c r="R1010" t="str">
        <f>IF(O1010="Pendente",_xlfn.XLOOKUP(relatorio[[#This Row],[Número]],Relatório_CTE!A:A,Relatório_CTE!B:B,"Sem CTE")," ")</f>
        <v xml:space="preserve"> </v>
      </c>
      <c r="S1010" s="1" t="str">
        <f>IF(relatorio[[#This Row],[NFs Entrada - Winthor]]="Pendente",_xlfn.XLOOKUP(relatorio[[#This Row],[Número]],Relatório_CTE!A:A,Relatório_CTE!H:H,"Sem CTE")," ")</f>
        <v xml:space="preserve"> </v>
      </c>
      <c r="T101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1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11" spans="1:21" x14ac:dyDescent="0.25">
      <c r="A1011" t="s">
        <v>11</v>
      </c>
      <c r="B1011" t="s">
        <v>46</v>
      </c>
      <c r="C1011" t="s">
        <v>253</v>
      </c>
      <c r="D1011">
        <v>395630</v>
      </c>
      <c r="E1011" s="1">
        <v>45883</v>
      </c>
      <c r="F1011">
        <v>20819.13</v>
      </c>
      <c r="G1011" s="4" t="s">
        <v>631</v>
      </c>
      <c r="H1011" t="s">
        <v>632</v>
      </c>
      <c r="I1011" t="s">
        <v>633</v>
      </c>
      <c r="J1011" s="1">
        <v>46356</v>
      </c>
      <c r="K1011">
        <v>20</v>
      </c>
      <c r="L1011" t="str">
        <f>_xlfn.XLOOKUP(relatorio[[#This Row],[Nome PJ Emitente]],De_Para!A:A,De_Para!C:C)</f>
        <v>Pfizer</v>
      </c>
      <c r="M1011" s="5" cm="1">
        <f t="array" aca="1" ref="M1011" ca="1">IF(LEFT(G1011&amp;"",1)="0",
IFERROR(
VALUE(MID(G1011&amp;"",_xlfn.AGGREGATE(15,6,ROW(INDIRECT("1:"&amp;LEN(G1011&amp;"")))/(MID(G1011&amp;"",ROW(INDIRECT("1:"&amp;LEN(G1011&amp;""))),1)&lt;&gt;"0"),1),999)),
MID(G1011&amp;"",_xlfn.AGGREGATE(15,6,ROW(INDIRECT("1:"&amp;LEN(G1011&amp;"")))/(MID(G1011&amp;"",ROW(INDIRECT("1:"&amp;LEN(G1011&amp;""))),1)&lt;&gt;"0"),1),999)
),
IFERROR(VALUE(G1011),G1011))</f>
        <v>7891045008914</v>
      </c>
      <c r="N1011" t="str">
        <f>TEXT(relatorio[[#This Row],[Data Emissão]],"mmm")</f>
        <v>ago</v>
      </c>
      <c r="O1011">
        <f>_xlfn.XLOOKUP(relatorio[[#This Row],[Número]],relatorio_Entrada_NF!A:A,relatorio_Entrada_NF!A:A,"Pendente")</f>
        <v>395630</v>
      </c>
      <c r="P1011" t="str">
        <f>_xlfn.XLOOKUP(relatorio[[#This Row],[Nome PJ Emitente]],Material!A:A,Material!B:B,"Medicamento")</f>
        <v>Medicamento</v>
      </c>
      <c r="Q1011">
        <f ca="1">IF(relatorio[[#This Row],[Natureza]]="Medicamento",_xlfn.XLOOKUP(relatorio[[#This Row],[EAN]],CadastroProd!U:U,CadastroProd!A:A," "),_xlfn.XLOOKUP(relatorio[[#This Row],['[Item'] Código]],CadastroProd!X:X,CadastroProd!A:A," "))</f>
        <v>2546</v>
      </c>
      <c r="R1011" t="str">
        <f>IF(O1011="Pendente",_xlfn.XLOOKUP(relatorio[[#This Row],[Número]],Relatório_CTE!A:A,Relatório_CTE!B:B,"Sem CTE")," ")</f>
        <v xml:space="preserve"> </v>
      </c>
      <c r="S1011" s="1" t="str">
        <f>IF(relatorio[[#This Row],[NFs Entrada - Winthor]]="Pendente",_xlfn.XLOOKUP(relatorio[[#This Row],[Número]],Relatório_CTE!A:A,Relatório_CTE!H:H,"Sem CTE")," ")</f>
        <v xml:space="preserve"> </v>
      </c>
      <c r="T101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1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12" spans="1:21" x14ac:dyDescent="0.25">
      <c r="A1012" t="s">
        <v>11</v>
      </c>
      <c r="B1012" t="s">
        <v>46</v>
      </c>
      <c r="C1012" t="s">
        <v>253</v>
      </c>
      <c r="D1012">
        <v>395630</v>
      </c>
      <c r="E1012" s="1">
        <v>45883</v>
      </c>
      <c r="F1012">
        <v>20819.13</v>
      </c>
      <c r="G1012" s="4" t="s">
        <v>716</v>
      </c>
      <c r="H1012" t="s">
        <v>717</v>
      </c>
      <c r="I1012" t="s">
        <v>718</v>
      </c>
      <c r="J1012" s="1">
        <v>46630</v>
      </c>
      <c r="K1012">
        <v>1</v>
      </c>
      <c r="L1012" t="str">
        <f>_xlfn.XLOOKUP(relatorio[[#This Row],[Nome PJ Emitente]],De_Para!A:A,De_Para!C:C)</f>
        <v>Pfizer</v>
      </c>
      <c r="M1012" s="5" cm="1">
        <f t="array" aca="1" ref="M1012" ca="1">IF(LEFT(G1012&amp;"",1)="0",
IFERROR(
VALUE(MID(G1012&amp;"",_xlfn.AGGREGATE(15,6,ROW(INDIRECT("1:"&amp;LEN(G1012&amp;"")))/(MID(G1012&amp;"",ROW(INDIRECT("1:"&amp;LEN(G1012&amp;""))),1)&lt;&gt;"0"),1),999)),
MID(G1012&amp;"",_xlfn.AGGREGATE(15,6,ROW(INDIRECT("1:"&amp;LEN(G1012&amp;"")))/(MID(G1012&amp;"",ROW(INDIRECT("1:"&amp;LEN(G1012&amp;""))),1)&lt;&gt;"0"),1),999)
),
IFERROR(VALUE(G1012),G1012))</f>
        <v>7891268104233</v>
      </c>
      <c r="N1012" t="str">
        <f>TEXT(relatorio[[#This Row],[Data Emissão]],"mmm")</f>
        <v>ago</v>
      </c>
      <c r="O1012">
        <f>_xlfn.XLOOKUP(relatorio[[#This Row],[Número]],relatorio_Entrada_NF!A:A,relatorio_Entrada_NF!A:A,"Pendente")</f>
        <v>395630</v>
      </c>
      <c r="P1012" t="str">
        <f>_xlfn.XLOOKUP(relatorio[[#This Row],[Nome PJ Emitente]],Material!A:A,Material!B:B,"Medicamento")</f>
        <v>Medicamento</v>
      </c>
      <c r="Q1012">
        <f ca="1">IF(relatorio[[#This Row],[Natureza]]="Medicamento",_xlfn.XLOOKUP(relatorio[[#This Row],[EAN]],CadastroProd!U:U,CadastroProd!A:A," "),_xlfn.XLOOKUP(relatorio[[#This Row],['[Item'] Código]],CadastroProd!X:X,CadastroProd!A:A," "))</f>
        <v>2686</v>
      </c>
      <c r="R1012" t="str">
        <f>IF(O1012="Pendente",_xlfn.XLOOKUP(relatorio[[#This Row],[Número]],Relatório_CTE!A:A,Relatório_CTE!B:B,"Sem CTE")," ")</f>
        <v xml:space="preserve"> </v>
      </c>
      <c r="S1012" s="1" t="str">
        <f>IF(relatorio[[#This Row],[NFs Entrada - Winthor]]="Pendente",_xlfn.XLOOKUP(relatorio[[#This Row],[Número]],Relatório_CTE!A:A,Relatório_CTE!H:H,"Sem CTE")," ")</f>
        <v xml:space="preserve"> </v>
      </c>
      <c r="T101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1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13" spans="1:21" x14ac:dyDescent="0.25">
      <c r="A1013" t="s">
        <v>11</v>
      </c>
      <c r="B1013" t="s">
        <v>46</v>
      </c>
      <c r="C1013" t="s">
        <v>253</v>
      </c>
      <c r="D1013">
        <v>395630</v>
      </c>
      <c r="E1013" s="1">
        <v>45883</v>
      </c>
      <c r="F1013">
        <v>20819.13</v>
      </c>
      <c r="G1013" s="4" t="s">
        <v>1018</v>
      </c>
      <c r="H1013" t="s">
        <v>1019</v>
      </c>
      <c r="I1013" t="s">
        <v>1020</v>
      </c>
      <c r="J1013" s="1">
        <v>46477</v>
      </c>
      <c r="K1013">
        <v>8</v>
      </c>
      <c r="L1013" t="str">
        <f>_xlfn.XLOOKUP(relatorio[[#This Row],[Nome PJ Emitente]],De_Para!A:A,De_Para!C:C)</f>
        <v>Pfizer</v>
      </c>
      <c r="M1013" s="5" cm="1">
        <f t="array" aca="1" ref="M1013" ca="1">IF(LEFT(G1013&amp;"",1)="0",
IFERROR(
VALUE(MID(G1013&amp;"",_xlfn.AGGREGATE(15,6,ROW(INDIRECT("1:"&amp;LEN(G1013&amp;"")))/(MID(G1013&amp;"",ROW(INDIRECT("1:"&amp;LEN(G1013&amp;""))),1)&lt;&gt;"0"),1),999)),
MID(G1013&amp;"",_xlfn.AGGREGATE(15,6,ROW(INDIRECT("1:"&amp;LEN(G1013&amp;"")))/(MID(G1013&amp;"",ROW(INDIRECT("1:"&amp;LEN(G1013&amp;""))),1)&lt;&gt;"0"),1),999)
),
IFERROR(VALUE(G1013),G1013))</f>
        <v>7891045164825</v>
      </c>
      <c r="N1013" t="str">
        <f>TEXT(relatorio[[#This Row],[Data Emissão]],"mmm")</f>
        <v>ago</v>
      </c>
      <c r="O1013">
        <f>_xlfn.XLOOKUP(relatorio[[#This Row],[Número]],relatorio_Entrada_NF!A:A,relatorio_Entrada_NF!A:A,"Pendente")</f>
        <v>395630</v>
      </c>
      <c r="P1013" t="str">
        <f>_xlfn.XLOOKUP(relatorio[[#This Row],[Nome PJ Emitente]],Material!A:A,Material!B:B,"Medicamento")</f>
        <v>Medicamento</v>
      </c>
      <c r="Q1013">
        <f ca="1">IF(relatorio[[#This Row],[Natureza]]="Medicamento",_xlfn.XLOOKUP(relatorio[[#This Row],[EAN]],CadastroProd!U:U,CadastroProd!A:A," "),_xlfn.XLOOKUP(relatorio[[#This Row],['[Item'] Código]],CadastroProd!X:X,CadastroProd!A:A," "))</f>
        <v>2559</v>
      </c>
      <c r="R1013" t="str">
        <f>IF(O1013="Pendente",_xlfn.XLOOKUP(relatorio[[#This Row],[Número]],Relatório_CTE!A:A,Relatório_CTE!B:B,"Sem CTE")," ")</f>
        <v xml:space="preserve"> </v>
      </c>
      <c r="S1013" s="1" t="str">
        <f>IF(relatorio[[#This Row],[NFs Entrada - Winthor]]="Pendente",_xlfn.XLOOKUP(relatorio[[#This Row],[Número]],Relatório_CTE!A:A,Relatório_CTE!H:H,"Sem CTE")," ")</f>
        <v xml:space="preserve"> </v>
      </c>
      <c r="T101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1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14" spans="1:21" x14ac:dyDescent="0.25">
      <c r="A1014" t="s">
        <v>11</v>
      </c>
      <c r="B1014" t="s">
        <v>46</v>
      </c>
      <c r="C1014" t="s">
        <v>253</v>
      </c>
      <c r="D1014">
        <v>395631</v>
      </c>
      <c r="E1014" s="1">
        <v>45883</v>
      </c>
      <c r="F1014">
        <v>16898.48</v>
      </c>
      <c r="G1014" s="4" t="s">
        <v>713</v>
      </c>
      <c r="H1014" t="s">
        <v>714</v>
      </c>
      <c r="I1014" t="s">
        <v>715</v>
      </c>
      <c r="J1014" s="1">
        <v>46203</v>
      </c>
      <c r="K1014">
        <v>10</v>
      </c>
      <c r="L1014" t="str">
        <f>_xlfn.XLOOKUP(relatorio[[#This Row],[Nome PJ Emitente]],De_Para!A:A,De_Para!C:C)</f>
        <v>Pfizer</v>
      </c>
      <c r="M1014" s="5" cm="1">
        <f t="array" aca="1" ref="M1014" ca="1">IF(LEFT(G1014&amp;"",1)="0",
IFERROR(
VALUE(MID(G1014&amp;"",_xlfn.AGGREGATE(15,6,ROW(INDIRECT("1:"&amp;LEN(G1014&amp;"")))/(MID(G1014&amp;"",ROW(INDIRECT("1:"&amp;LEN(G1014&amp;""))),1)&lt;&gt;"0"),1),999)),
MID(G1014&amp;"",_xlfn.AGGREGATE(15,6,ROW(INDIRECT("1:"&amp;LEN(G1014&amp;"")))/(MID(G1014&amp;"",ROW(INDIRECT("1:"&amp;LEN(G1014&amp;""))),1)&lt;&gt;"0"),1),999)
),
IFERROR(VALUE(G1014),G1014))</f>
        <v>7891045164801</v>
      </c>
      <c r="N1014" t="str">
        <f>TEXT(relatorio[[#This Row],[Data Emissão]],"mmm")</f>
        <v>ago</v>
      </c>
      <c r="O1014">
        <f>_xlfn.XLOOKUP(relatorio[[#This Row],[Número]],relatorio_Entrada_NF!A:A,relatorio_Entrada_NF!A:A,"Pendente")</f>
        <v>395631</v>
      </c>
      <c r="P1014" t="str">
        <f>_xlfn.XLOOKUP(relatorio[[#This Row],[Nome PJ Emitente]],Material!A:A,Material!B:B,"Medicamento")</f>
        <v>Medicamento</v>
      </c>
      <c r="Q1014">
        <f ca="1">IF(relatorio[[#This Row],[Natureza]]="Medicamento",_xlfn.XLOOKUP(relatorio[[#This Row],[EAN]],CadastroProd!U:U,CadastroProd!A:A," "),_xlfn.XLOOKUP(relatorio[[#This Row],['[Item'] Código]],CadastroProd!X:X,CadastroProd!A:A," "))</f>
        <v>3407</v>
      </c>
      <c r="R1014" t="str">
        <f>IF(O1014="Pendente",_xlfn.XLOOKUP(relatorio[[#This Row],[Número]],Relatório_CTE!A:A,Relatório_CTE!B:B,"Sem CTE")," ")</f>
        <v xml:space="preserve"> </v>
      </c>
      <c r="S1014" s="1" t="str">
        <f>IF(relatorio[[#This Row],[NFs Entrada - Winthor]]="Pendente",_xlfn.XLOOKUP(relatorio[[#This Row],[Número]],Relatório_CTE!A:A,Relatório_CTE!H:H,"Sem CTE")," ")</f>
        <v xml:space="preserve"> </v>
      </c>
      <c r="T101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1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15" spans="1:21" x14ac:dyDescent="0.25">
      <c r="A1015" t="s">
        <v>11</v>
      </c>
      <c r="B1015" t="s">
        <v>46</v>
      </c>
      <c r="C1015" t="s">
        <v>253</v>
      </c>
      <c r="D1015">
        <v>395632</v>
      </c>
      <c r="E1015" s="1">
        <v>45883</v>
      </c>
      <c r="F1015">
        <v>4507.08</v>
      </c>
      <c r="G1015" s="4" t="s">
        <v>276</v>
      </c>
      <c r="H1015" t="s">
        <v>277</v>
      </c>
      <c r="I1015" t="s">
        <v>278</v>
      </c>
      <c r="J1015" s="1">
        <v>47057</v>
      </c>
      <c r="K1015">
        <v>6</v>
      </c>
      <c r="L1015" t="str">
        <f>_xlfn.XLOOKUP(relatorio[[#This Row],[Nome PJ Emitente]],De_Para!A:A,De_Para!C:C)</f>
        <v>Pfizer</v>
      </c>
      <c r="M1015" s="5" cm="1">
        <f t="array" aca="1" ref="M1015" ca="1">IF(LEFT(G1015&amp;"",1)="0",
IFERROR(
VALUE(MID(G1015&amp;"",_xlfn.AGGREGATE(15,6,ROW(INDIRECT("1:"&amp;LEN(G1015&amp;"")))/(MID(G1015&amp;"",ROW(INDIRECT("1:"&amp;LEN(G1015&amp;""))),1)&lt;&gt;"0"),1),999)),
MID(G1015&amp;"",_xlfn.AGGREGATE(15,6,ROW(INDIRECT("1:"&amp;LEN(G1015&amp;"")))/(MID(G1015&amp;"",ROW(INDIRECT("1:"&amp;LEN(G1015&amp;""))),1)&lt;&gt;"0"),1),999)
),
IFERROR(VALUE(G1015),G1015))</f>
        <v>7891045032278</v>
      </c>
      <c r="N1015" t="str">
        <f>TEXT(relatorio[[#This Row],[Data Emissão]],"mmm")</f>
        <v>ago</v>
      </c>
      <c r="O1015">
        <f>_xlfn.XLOOKUP(relatorio[[#This Row],[Número]],relatorio_Entrada_NF!A:A,relatorio_Entrada_NF!A:A,"Pendente")</f>
        <v>395632</v>
      </c>
      <c r="P1015" t="str">
        <f>_xlfn.XLOOKUP(relatorio[[#This Row],[Nome PJ Emitente]],Material!A:A,Material!B:B,"Medicamento")</f>
        <v>Medicamento</v>
      </c>
      <c r="Q1015">
        <f ca="1">IF(relatorio[[#This Row],[Natureza]]="Medicamento",_xlfn.XLOOKUP(relatorio[[#This Row],[EAN]],CadastroProd!U:U,CadastroProd!A:A," "),_xlfn.XLOOKUP(relatorio[[#This Row],['[Item'] Código]],CadastroProd!X:X,CadastroProd!A:A," "))</f>
        <v>3405</v>
      </c>
      <c r="R1015" t="str">
        <f>IF(O1015="Pendente",_xlfn.XLOOKUP(relatorio[[#This Row],[Número]],Relatório_CTE!A:A,Relatório_CTE!B:B,"Sem CTE")," ")</f>
        <v xml:space="preserve"> </v>
      </c>
      <c r="S1015" s="1" t="str">
        <f>IF(relatorio[[#This Row],[NFs Entrada - Winthor]]="Pendente",_xlfn.XLOOKUP(relatorio[[#This Row],[Número]],Relatório_CTE!A:A,Relatório_CTE!H:H,"Sem CTE")," ")</f>
        <v xml:space="preserve"> </v>
      </c>
      <c r="T101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1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16" spans="1:21" x14ac:dyDescent="0.25">
      <c r="A1016" t="s">
        <v>11</v>
      </c>
      <c r="B1016" t="s">
        <v>46</v>
      </c>
      <c r="C1016" t="s">
        <v>253</v>
      </c>
      <c r="D1016">
        <v>395633</v>
      </c>
      <c r="E1016" s="1">
        <v>45883</v>
      </c>
      <c r="F1016">
        <v>39887.69</v>
      </c>
      <c r="G1016" s="4" t="s">
        <v>279</v>
      </c>
      <c r="H1016" t="s">
        <v>280</v>
      </c>
      <c r="I1016" t="s">
        <v>281</v>
      </c>
      <c r="J1016" s="1">
        <v>46326</v>
      </c>
      <c r="K1016">
        <v>89</v>
      </c>
      <c r="L1016" t="str">
        <f>_xlfn.XLOOKUP(relatorio[[#This Row],[Nome PJ Emitente]],De_Para!A:A,De_Para!C:C)</f>
        <v>Pfizer</v>
      </c>
      <c r="M1016" s="5" cm="1">
        <f t="array" aca="1" ref="M1016" ca="1">IF(LEFT(G1016&amp;"",1)="0",
IFERROR(
VALUE(MID(G1016&amp;"",_xlfn.AGGREGATE(15,6,ROW(INDIRECT("1:"&amp;LEN(G1016&amp;"")))/(MID(G1016&amp;"",ROW(INDIRECT("1:"&amp;LEN(G1016&amp;""))),1)&lt;&gt;"0"),1),999)),
MID(G1016&amp;"",_xlfn.AGGREGATE(15,6,ROW(INDIRECT("1:"&amp;LEN(G1016&amp;"")))/(MID(G1016&amp;"",ROW(INDIRECT("1:"&amp;LEN(G1016&amp;""))),1)&lt;&gt;"0"),1),999)
),
IFERROR(VALUE(G1016),G1016))</f>
        <v>7891268111972</v>
      </c>
      <c r="N1016" t="str">
        <f>TEXT(relatorio[[#This Row],[Data Emissão]],"mmm")</f>
        <v>ago</v>
      </c>
      <c r="O1016">
        <f>_xlfn.XLOOKUP(relatorio[[#This Row],[Número]],relatorio_Entrada_NF!A:A,relatorio_Entrada_NF!A:A,"Pendente")</f>
        <v>395633</v>
      </c>
      <c r="P1016" t="str">
        <f>_xlfn.XLOOKUP(relatorio[[#This Row],[Nome PJ Emitente]],Material!A:A,Material!B:B,"Medicamento")</f>
        <v>Medicamento</v>
      </c>
      <c r="Q1016">
        <f ca="1">IF(relatorio[[#This Row],[Natureza]]="Medicamento",_xlfn.XLOOKUP(relatorio[[#This Row],[EAN]],CadastroProd!U:U,CadastroProd!A:A," "),_xlfn.XLOOKUP(relatorio[[#This Row],['[Item'] Código]],CadastroProd!X:X,CadastroProd!A:A," "))</f>
        <v>2673</v>
      </c>
      <c r="R1016" t="str">
        <f>IF(O1016="Pendente",_xlfn.XLOOKUP(relatorio[[#This Row],[Número]],Relatório_CTE!A:A,Relatório_CTE!B:B,"Sem CTE")," ")</f>
        <v xml:space="preserve"> </v>
      </c>
      <c r="S1016" s="1" t="str">
        <f>IF(relatorio[[#This Row],[NFs Entrada - Winthor]]="Pendente",_xlfn.XLOOKUP(relatorio[[#This Row],[Número]],Relatório_CTE!A:A,Relatório_CTE!H:H,"Sem CTE")," ")</f>
        <v xml:space="preserve"> </v>
      </c>
      <c r="T101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1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17" spans="1:21" x14ac:dyDescent="0.25">
      <c r="A1017" t="s">
        <v>11</v>
      </c>
      <c r="B1017" t="s">
        <v>46</v>
      </c>
      <c r="C1017" t="s">
        <v>253</v>
      </c>
      <c r="D1017">
        <v>395634</v>
      </c>
      <c r="E1017" s="1">
        <v>45883</v>
      </c>
      <c r="F1017">
        <v>56171.35</v>
      </c>
      <c r="G1017" s="4" t="s">
        <v>282</v>
      </c>
      <c r="H1017" t="s">
        <v>283</v>
      </c>
      <c r="I1017" t="s">
        <v>284</v>
      </c>
      <c r="J1017" s="1">
        <v>46691</v>
      </c>
      <c r="K1017">
        <v>2</v>
      </c>
      <c r="L1017" t="str">
        <f>_xlfn.XLOOKUP(relatorio[[#This Row],[Nome PJ Emitente]],De_Para!A:A,De_Para!C:C)</f>
        <v>Pfizer</v>
      </c>
      <c r="M1017" s="5" cm="1">
        <f t="array" aca="1" ref="M1017" ca="1">IF(LEFT(G1017&amp;"",1)="0",
IFERROR(
VALUE(MID(G1017&amp;"",_xlfn.AGGREGATE(15,6,ROW(INDIRECT("1:"&amp;LEN(G1017&amp;"")))/(MID(G1017&amp;"",ROW(INDIRECT("1:"&amp;LEN(G1017&amp;""))),1)&lt;&gt;"0"),1),999)),
MID(G1017&amp;"",_xlfn.AGGREGATE(15,6,ROW(INDIRECT("1:"&amp;LEN(G1017&amp;"")))/(MID(G1017&amp;"",ROW(INDIRECT("1:"&amp;LEN(G1017&amp;""))),1)&lt;&gt;"0"),1),999)
),
IFERROR(VALUE(G1017),G1017))</f>
        <v>7891045163996</v>
      </c>
      <c r="N1017" t="str">
        <f>TEXT(relatorio[[#This Row],[Data Emissão]],"mmm")</f>
        <v>ago</v>
      </c>
      <c r="O1017">
        <f>_xlfn.XLOOKUP(relatorio[[#This Row],[Número]],relatorio_Entrada_NF!A:A,relatorio_Entrada_NF!A:A,"Pendente")</f>
        <v>395634</v>
      </c>
      <c r="P1017" t="str">
        <f>_xlfn.XLOOKUP(relatorio[[#This Row],[Nome PJ Emitente]],Material!A:A,Material!B:B,"Medicamento")</f>
        <v>Medicamento</v>
      </c>
      <c r="Q1017">
        <f ca="1">IF(relatorio[[#This Row],[Natureza]]="Medicamento",_xlfn.XLOOKUP(relatorio[[#This Row],[EAN]],CadastroProd!U:U,CadastroProd!A:A," "),_xlfn.XLOOKUP(relatorio[[#This Row],['[Item'] Código]],CadastroProd!X:X,CadastroProd!A:A," "))</f>
        <v>3192</v>
      </c>
      <c r="R1017" t="str">
        <f>IF(O1017="Pendente",_xlfn.XLOOKUP(relatorio[[#This Row],[Número]],Relatório_CTE!A:A,Relatório_CTE!B:B,"Sem CTE")," ")</f>
        <v xml:space="preserve"> </v>
      </c>
      <c r="S1017" s="1" t="str">
        <f>IF(relatorio[[#This Row],[NFs Entrada - Winthor]]="Pendente",_xlfn.XLOOKUP(relatorio[[#This Row],[Número]],Relatório_CTE!A:A,Relatório_CTE!H:H,"Sem CTE")," ")</f>
        <v xml:space="preserve"> </v>
      </c>
      <c r="T101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1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18" spans="1:21" x14ac:dyDescent="0.25">
      <c r="A1018" t="s">
        <v>11</v>
      </c>
      <c r="B1018" t="s">
        <v>46</v>
      </c>
      <c r="C1018" t="s">
        <v>253</v>
      </c>
      <c r="D1018">
        <v>395635</v>
      </c>
      <c r="E1018" s="1">
        <v>45883</v>
      </c>
      <c r="F1018">
        <v>882.4</v>
      </c>
      <c r="G1018" s="4" t="s">
        <v>1021</v>
      </c>
      <c r="H1018" t="s">
        <v>1022</v>
      </c>
      <c r="I1018" t="s">
        <v>1023</v>
      </c>
      <c r="J1018" s="1">
        <v>46630</v>
      </c>
      <c r="K1018">
        <v>48</v>
      </c>
      <c r="L1018" t="str">
        <f>_xlfn.XLOOKUP(relatorio[[#This Row],[Nome PJ Emitente]],De_Para!A:A,De_Para!C:C)</f>
        <v>Pfizer</v>
      </c>
      <c r="M1018" s="5" cm="1">
        <f t="array" aca="1" ref="M1018" ca="1">IF(LEFT(G1018&amp;"",1)="0",
IFERROR(
VALUE(MID(G1018&amp;"",_xlfn.AGGREGATE(15,6,ROW(INDIRECT("1:"&amp;LEN(G1018&amp;"")))/(MID(G1018&amp;"",ROW(INDIRECT("1:"&amp;LEN(G1018&amp;""))),1)&lt;&gt;"0"),1),999)),
MID(G1018&amp;"",_xlfn.AGGREGATE(15,6,ROW(INDIRECT("1:"&amp;LEN(G1018&amp;"")))/(MID(G1018&amp;"",ROW(INDIRECT("1:"&amp;LEN(G1018&amp;""))),1)&lt;&gt;"0"),1),999)
),
IFERROR(VALUE(G1018),G1018))</f>
        <v>7891268101706</v>
      </c>
      <c r="N1018" t="str">
        <f>TEXT(relatorio[[#This Row],[Data Emissão]],"mmm")</f>
        <v>ago</v>
      </c>
      <c r="O1018">
        <f>_xlfn.XLOOKUP(relatorio[[#This Row],[Número]],relatorio_Entrada_NF!A:A,relatorio_Entrada_NF!A:A,"Pendente")</f>
        <v>395635</v>
      </c>
      <c r="P1018" t="str">
        <f>_xlfn.XLOOKUP(relatorio[[#This Row],[Nome PJ Emitente]],Material!A:A,Material!B:B,"Medicamento")</f>
        <v>Medicamento</v>
      </c>
      <c r="Q1018">
        <f ca="1">IF(relatorio[[#This Row],[Natureza]]="Medicamento",_xlfn.XLOOKUP(relatorio[[#This Row],[EAN]],CadastroProd!U:U,CadastroProd!A:A," "),_xlfn.XLOOKUP(relatorio[[#This Row],['[Item'] Código]],CadastroProd!X:X,CadastroProd!A:A," "))</f>
        <v>3552</v>
      </c>
      <c r="R1018" t="str">
        <f>IF(O1018="Pendente",_xlfn.XLOOKUP(relatorio[[#This Row],[Número]],Relatório_CTE!A:A,Relatório_CTE!B:B,"Sem CTE")," ")</f>
        <v xml:space="preserve"> </v>
      </c>
      <c r="S1018" s="1" t="str">
        <f>IF(relatorio[[#This Row],[NFs Entrada - Winthor]]="Pendente",_xlfn.XLOOKUP(relatorio[[#This Row],[Número]],Relatório_CTE!A:A,Relatório_CTE!H:H,"Sem CTE")," ")</f>
        <v xml:space="preserve"> </v>
      </c>
      <c r="T101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1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19" spans="1:21" x14ac:dyDescent="0.25">
      <c r="A1019" t="s">
        <v>11</v>
      </c>
      <c r="B1019" t="s">
        <v>46</v>
      </c>
      <c r="C1019" t="s">
        <v>253</v>
      </c>
      <c r="D1019">
        <v>395636</v>
      </c>
      <c r="E1019" s="1">
        <v>45883</v>
      </c>
      <c r="F1019">
        <v>60792.98</v>
      </c>
      <c r="G1019" s="4" t="s">
        <v>719</v>
      </c>
      <c r="H1019" t="s">
        <v>720</v>
      </c>
      <c r="I1019" t="s">
        <v>721</v>
      </c>
      <c r="J1019" s="1">
        <v>46326</v>
      </c>
      <c r="K1019">
        <v>93</v>
      </c>
      <c r="L1019" t="str">
        <f>_xlfn.XLOOKUP(relatorio[[#This Row],[Nome PJ Emitente]],De_Para!A:A,De_Para!C:C)</f>
        <v>Pfizer</v>
      </c>
      <c r="M1019" s="5" cm="1">
        <f t="array" aca="1" ref="M1019" ca="1">IF(LEFT(G1019&amp;"",1)="0",
IFERROR(
VALUE(MID(G1019&amp;"",_xlfn.AGGREGATE(15,6,ROW(INDIRECT("1:"&amp;LEN(G1019&amp;"")))/(MID(G1019&amp;"",ROW(INDIRECT("1:"&amp;LEN(G1019&amp;""))),1)&lt;&gt;"0"),1),999)),
MID(G1019&amp;"",_xlfn.AGGREGATE(15,6,ROW(INDIRECT("1:"&amp;LEN(G1019&amp;"")))/(MID(G1019&amp;"",ROW(INDIRECT("1:"&amp;LEN(G1019&amp;""))),1)&lt;&gt;"0"),1),999)
),
IFERROR(VALUE(G1019),G1019))</f>
        <v>7891268100501</v>
      </c>
      <c r="N1019" t="str">
        <f>TEXT(relatorio[[#This Row],[Data Emissão]],"mmm")</f>
        <v>ago</v>
      </c>
      <c r="O1019">
        <f>_xlfn.XLOOKUP(relatorio[[#This Row],[Número]],relatorio_Entrada_NF!A:A,relatorio_Entrada_NF!A:A,"Pendente")</f>
        <v>395636</v>
      </c>
      <c r="P1019" t="str">
        <f>_xlfn.XLOOKUP(relatorio[[#This Row],[Nome PJ Emitente]],Material!A:A,Material!B:B,"Medicamento")</f>
        <v>Medicamento</v>
      </c>
      <c r="Q1019">
        <f ca="1">IF(relatorio[[#This Row],[Natureza]]="Medicamento",_xlfn.XLOOKUP(relatorio[[#This Row],[EAN]],CadastroProd!U:U,CadastroProd!A:A," "),_xlfn.XLOOKUP(relatorio[[#This Row],['[Item'] Código]],CadastroProd!X:X,CadastroProd!A:A," "))</f>
        <v>2679</v>
      </c>
      <c r="R1019" t="str">
        <f>IF(O1019="Pendente",_xlfn.XLOOKUP(relatorio[[#This Row],[Número]],Relatório_CTE!A:A,Relatório_CTE!B:B,"Sem CTE")," ")</f>
        <v xml:space="preserve"> </v>
      </c>
      <c r="S1019" s="1" t="str">
        <f>IF(relatorio[[#This Row],[NFs Entrada - Winthor]]="Pendente",_xlfn.XLOOKUP(relatorio[[#This Row],[Número]],Relatório_CTE!A:A,Relatório_CTE!H:H,"Sem CTE")," ")</f>
        <v xml:space="preserve"> </v>
      </c>
      <c r="T101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1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20" spans="1:21" x14ac:dyDescent="0.25">
      <c r="A1020" t="s">
        <v>11</v>
      </c>
      <c r="B1020" t="s">
        <v>46</v>
      </c>
      <c r="C1020" t="s">
        <v>253</v>
      </c>
      <c r="D1020">
        <v>395637</v>
      </c>
      <c r="E1020" s="1">
        <v>45883</v>
      </c>
      <c r="F1020">
        <v>44270.07</v>
      </c>
      <c r="G1020" s="4" t="s">
        <v>1024</v>
      </c>
      <c r="H1020" t="s">
        <v>1025</v>
      </c>
      <c r="I1020" t="s">
        <v>1026</v>
      </c>
      <c r="J1020" s="1">
        <v>46691</v>
      </c>
      <c r="K1020">
        <v>12</v>
      </c>
      <c r="L1020" t="str">
        <f>_xlfn.XLOOKUP(relatorio[[#This Row],[Nome PJ Emitente]],De_Para!A:A,De_Para!C:C)</f>
        <v>Pfizer</v>
      </c>
      <c r="M1020" s="5" cm="1">
        <f t="array" aca="1" ref="M1020" ca="1">IF(LEFT(G1020&amp;"",1)="0",
IFERROR(
VALUE(MID(G1020&amp;"",_xlfn.AGGREGATE(15,6,ROW(INDIRECT("1:"&amp;LEN(G1020&amp;"")))/(MID(G1020&amp;"",ROW(INDIRECT("1:"&amp;LEN(G1020&amp;""))),1)&lt;&gt;"0"),1),999)),
MID(G1020&amp;"",_xlfn.AGGREGATE(15,6,ROW(INDIRECT("1:"&amp;LEN(G1020&amp;"")))/(MID(G1020&amp;"",ROW(INDIRECT("1:"&amp;LEN(G1020&amp;""))),1)&lt;&gt;"0"),1),999)
),
IFERROR(VALUE(G1020),G1020))</f>
        <v>7891268109788</v>
      </c>
      <c r="N1020" t="str">
        <f>TEXT(relatorio[[#This Row],[Data Emissão]],"mmm")</f>
        <v>ago</v>
      </c>
      <c r="O1020">
        <f>_xlfn.XLOOKUP(relatorio[[#This Row],[Número]],relatorio_Entrada_NF!A:A,relatorio_Entrada_NF!A:A,"Pendente")</f>
        <v>395637</v>
      </c>
      <c r="P1020" t="str">
        <f>_xlfn.XLOOKUP(relatorio[[#This Row],[Nome PJ Emitente]],Material!A:A,Material!B:B,"Medicamento")</f>
        <v>Medicamento</v>
      </c>
      <c r="Q1020">
        <f ca="1">IF(relatorio[[#This Row],[Natureza]]="Medicamento",_xlfn.XLOOKUP(relatorio[[#This Row],[EAN]],CadastroProd!U:U,CadastroProd!A:A," "),_xlfn.XLOOKUP(relatorio[[#This Row],['[Item'] Código]],CadastroProd!X:X,CadastroProd!A:A," "))</f>
        <v>2690</v>
      </c>
      <c r="R1020" t="str">
        <f>IF(O1020="Pendente",_xlfn.XLOOKUP(relatorio[[#This Row],[Número]],Relatório_CTE!A:A,Relatório_CTE!B:B,"Sem CTE")," ")</f>
        <v xml:space="preserve"> </v>
      </c>
      <c r="S1020" s="1" t="str">
        <f>IF(relatorio[[#This Row],[NFs Entrada - Winthor]]="Pendente",_xlfn.XLOOKUP(relatorio[[#This Row],[Número]],Relatório_CTE!A:A,Relatório_CTE!H:H,"Sem CTE")," ")</f>
        <v xml:space="preserve"> </v>
      </c>
      <c r="T102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2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21" spans="1:21" x14ac:dyDescent="0.25">
      <c r="A1021" t="s">
        <v>11</v>
      </c>
      <c r="B1021" t="s">
        <v>46</v>
      </c>
      <c r="C1021" t="s">
        <v>253</v>
      </c>
      <c r="D1021">
        <v>395638</v>
      </c>
      <c r="E1021" s="1">
        <v>45883</v>
      </c>
      <c r="F1021">
        <v>8366.16</v>
      </c>
      <c r="G1021" s="4" t="s">
        <v>285</v>
      </c>
      <c r="H1021" t="s">
        <v>286</v>
      </c>
      <c r="I1021" t="s">
        <v>287</v>
      </c>
      <c r="J1021" s="1">
        <v>46477</v>
      </c>
      <c r="K1021">
        <v>3</v>
      </c>
      <c r="L1021" t="str">
        <f>_xlfn.XLOOKUP(relatorio[[#This Row],[Nome PJ Emitente]],De_Para!A:A,De_Para!C:C)</f>
        <v>Pfizer</v>
      </c>
      <c r="M1021" s="5" cm="1">
        <f t="array" aca="1" ref="M1021" ca="1">IF(LEFT(G1021&amp;"",1)="0",
IFERROR(
VALUE(MID(G1021&amp;"",_xlfn.AGGREGATE(15,6,ROW(INDIRECT("1:"&amp;LEN(G1021&amp;"")))/(MID(G1021&amp;"",ROW(INDIRECT("1:"&amp;LEN(G1021&amp;""))),1)&lt;&gt;"0"),1),999)),
MID(G1021&amp;"",_xlfn.AGGREGATE(15,6,ROW(INDIRECT("1:"&amp;LEN(G1021&amp;"")))/(MID(G1021&amp;"",ROW(INDIRECT("1:"&amp;LEN(G1021&amp;""))),1)&lt;&gt;"0"),1),999)
),
IFERROR(VALUE(G1021),G1021))</f>
        <v>7891045164764</v>
      </c>
      <c r="N1021" t="str">
        <f>TEXT(relatorio[[#This Row],[Data Emissão]],"mmm")</f>
        <v>ago</v>
      </c>
      <c r="O1021">
        <f>_xlfn.XLOOKUP(relatorio[[#This Row],[Número]],relatorio_Entrada_NF!A:A,relatorio_Entrada_NF!A:A,"Pendente")</f>
        <v>395638</v>
      </c>
      <c r="P1021" t="str">
        <f>_xlfn.XLOOKUP(relatorio[[#This Row],[Nome PJ Emitente]],Material!A:A,Material!B:B,"Medicamento")</f>
        <v>Medicamento</v>
      </c>
      <c r="Q1021">
        <f ca="1">IF(relatorio[[#This Row],[Natureza]]="Medicamento",_xlfn.XLOOKUP(relatorio[[#This Row],[EAN]],CadastroProd!U:U,CadastroProd!A:A," "),_xlfn.XLOOKUP(relatorio[[#This Row],['[Item'] Código]],CadastroProd!X:X,CadastroProd!A:A," "))</f>
        <v>3404</v>
      </c>
      <c r="R1021" t="str">
        <f>IF(O1021="Pendente",_xlfn.XLOOKUP(relatorio[[#This Row],[Número]],Relatório_CTE!A:A,Relatório_CTE!B:B,"Sem CTE")," ")</f>
        <v xml:space="preserve"> </v>
      </c>
      <c r="S1021" s="1" t="str">
        <f>IF(relatorio[[#This Row],[NFs Entrada - Winthor]]="Pendente",_xlfn.XLOOKUP(relatorio[[#This Row],[Número]],Relatório_CTE!A:A,Relatório_CTE!H:H,"Sem CTE")," ")</f>
        <v xml:space="preserve"> </v>
      </c>
      <c r="T102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2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22" spans="1:21" x14ac:dyDescent="0.25">
      <c r="A1022" t="s">
        <v>11</v>
      </c>
      <c r="B1022" t="s">
        <v>46</v>
      </c>
      <c r="C1022" t="s">
        <v>47</v>
      </c>
      <c r="D1022">
        <v>342112</v>
      </c>
      <c r="E1022" s="1">
        <v>45883</v>
      </c>
      <c r="F1022">
        <v>23386.7</v>
      </c>
      <c r="G1022" s="4" t="s">
        <v>517</v>
      </c>
      <c r="H1022" t="s">
        <v>518</v>
      </c>
      <c r="I1022" t="s">
        <v>519</v>
      </c>
      <c r="J1022" s="1">
        <v>46752</v>
      </c>
      <c r="K1022">
        <v>2</v>
      </c>
      <c r="L1022" t="str">
        <f>_xlfn.XLOOKUP(relatorio[[#This Row],[Nome PJ Emitente]],De_Para!A:A,De_Para!C:C)</f>
        <v>Libbs</v>
      </c>
      <c r="M1022" s="5" cm="1">
        <f t="array" aca="1" ref="M1022" ca="1">IF(LEFT(G1022&amp;"",1)="0",
IFERROR(
VALUE(MID(G1022&amp;"",_xlfn.AGGREGATE(15,6,ROW(INDIRECT("1:"&amp;LEN(G1022&amp;"")))/(MID(G1022&amp;"",ROW(INDIRECT("1:"&amp;LEN(G1022&amp;""))),1)&lt;&gt;"0"),1),999)),
MID(G1022&amp;"",_xlfn.AGGREGATE(15,6,ROW(INDIRECT("1:"&amp;LEN(G1022&amp;"")))/(MID(G1022&amp;"",ROW(INDIRECT("1:"&amp;LEN(G1022&amp;""))),1)&lt;&gt;"0"),1),999)
),
IFERROR(VALUE(G1022),G1022))</f>
        <v>7891045166003</v>
      </c>
      <c r="N1022" t="str">
        <f>TEXT(relatorio[[#This Row],[Data Emissão]],"mmm")</f>
        <v>ago</v>
      </c>
      <c r="O1022">
        <f>_xlfn.XLOOKUP(relatorio[[#This Row],[Número]],relatorio_Entrada_NF!A:A,relatorio_Entrada_NF!A:A,"Pendente")</f>
        <v>342112</v>
      </c>
      <c r="P1022" t="str">
        <f>_xlfn.XLOOKUP(relatorio[[#This Row],[Nome PJ Emitente]],Material!A:A,Material!B:B,"Medicamento")</f>
        <v>Medicamento</v>
      </c>
      <c r="Q1022">
        <f ca="1">IF(relatorio[[#This Row],[Natureza]]="Medicamento",_xlfn.XLOOKUP(relatorio[[#This Row],[EAN]],CadastroProd!U:U,CadastroProd!A:A," "),_xlfn.XLOOKUP(relatorio[[#This Row],['[Item'] Código]],CadastroProd!X:X,CadastroProd!A:A," "))</f>
        <v>3198</v>
      </c>
      <c r="R1022" t="str">
        <f>IF(O1022="Pendente",_xlfn.XLOOKUP(relatorio[[#This Row],[Número]],Relatório_CTE!A:A,Relatório_CTE!B:B,"Sem CTE")," ")</f>
        <v xml:space="preserve"> </v>
      </c>
      <c r="S1022" s="1" t="str">
        <f>IF(relatorio[[#This Row],[NFs Entrada - Winthor]]="Pendente",_xlfn.XLOOKUP(relatorio[[#This Row],[Número]],Relatório_CTE!A:A,Relatório_CTE!H:H,"Sem CTE")," ")</f>
        <v xml:space="preserve"> </v>
      </c>
      <c r="T102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2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23" spans="1:21" x14ac:dyDescent="0.25">
      <c r="A1023" t="s">
        <v>11</v>
      </c>
      <c r="B1023" t="s">
        <v>46</v>
      </c>
      <c r="C1023" t="s">
        <v>47</v>
      </c>
      <c r="D1023">
        <v>342112</v>
      </c>
      <c r="E1023" s="1">
        <v>45883</v>
      </c>
      <c r="F1023">
        <v>23386.7</v>
      </c>
      <c r="G1023" s="4" t="s">
        <v>520</v>
      </c>
      <c r="H1023" t="s">
        <v>521</v>
      </c>
      <c r="I1023" t="s">
        <v>522</v>
      </c>
      <c r="J1023" s="1">
        <v>46752</v>
      </c>
      <c r="K1023">
        <v>2</v>
      </c>
      <c r="L1023" t="str">
        <f>_xlfn.XLOOKUP(relatorio[[#This Row],[Nome PJ Emitente]],De_Para!A:A,De_Para!C:C)</f>
        <v>Libbs</v>
      </c>
      <c r="M1023" s="5" cm="1">
        <f t="array" aca="1" ref="M1023" ca="1">IF(LEFT(G1023&amp;"",1)="0",
IFERROR(
VALUE(MID(G1023&amp;"",_xlfn.AGGREGATE(15,6,ROW(INDIRECT("1:"&amp;LEN(G1023&amp;"")))/(MID(G1023&amp;"",ROW(INDIRECT("1:"&amp;LEN(G1023&amp;""))),1)&lt;&gt;"0"),1),999)),
MID(G1023&amp;"",_xlfn.AGGREGATE(15,6,ROW(INDIRECT("1:"&amp;LEN(G1023&amp;"")))/(MID(G1023&amp;"",ROW(INDIRECT("1:"&amp;LEN(G1023&amp;""))),1)&lt;&gt;"0"),1),999)
),
IFERROR(VALUE(G1023),G1023))</f>
        <v>7891045165990</v>
      </c>
      <c r="N1023" t="str">
        <f>TEXT(relatorio[[#This Row],[Data Emissão]],"mmm")</f>
        <v>ago</v>
      </c>
      <c r="O1023">
        <f>_xlfn.XLOOKUP(relatorio[[#This Row],[Número]],relatorio_Entrada_NF!A:A,relatorio_Entrada_NF!A:A,"Pendente")</f>
        <v>342112</v>
      </c>
      <c r="P1023" t="str">
        <f>_xlfn.XLOOKUP(relatorio[[#This Row],[Nome PJ Emitente]],Material!A:A,Material!B:B,"Medicamento")</f>
        <v>Medicamento</v>
      </c>
      <c r="Q1023">
        <f ca="1">IF(relatorio[[#This Row],[Natureza]]="Medicamento",_xlfn.XLOOKUP(relatorio[[#This Row],[EAN]],CadastroProd!U:U,CadastroProd!A:A," "),_xlfn.XLOOKUP(relatorio[[#This Row],['[Item'] Código]],CadastroProd!X:X,CadastroProd!A:A," "))</f>
        <v>3197</v>
      </c>
      <c r="R1023" t="str">
        <f>IF(O1023="Pendente",_xlfn.XLOOKUP(relatorio[[#This Row],[Número]],Relatório_CTE!A:A,Relatório_CTE!B:B,"Sem CTE")," ")</f>
        <v xml:space="preserve"> </v>
      </c>
      <c r="S1023" s="1" t="str">
        <f>IF(relatorio[[#This Row],[NFs Entrada - Winthor]]="Pendente",_xlfn.XLOOKUP(relatorio[[#This Row],[Número]],Relatório_CTE!A:A,Relatório_CTE!H:H,"Sem CTE")," ")</f>
        <v xml:space="preserve"> </v>
      </c>
      <c r="T102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2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24" spans="1:21" x14ac:dyDescent="0.25">
      <c r="A1024" t="s">
        <v>11</v>
      </c>
      <c r="B1024" t="s">
        <v>46</v>
      </c>
      <c r="C1024" t="s">
        <v>47</v>
      </c>
      <c r="D1024">
        <v>342113</v>
      </c>
      <c r="E1024" s="1">
        <v>45883</v>
      </c>
      <c r="F1024">
        <v>22333.02</v>
      </c>
      <c r="G1024" s="4" t="s">
        <v>88</v>
      </c>
      <c r="H1024" t="s">
        <v>89</v>
      </c>
      <c r="I1024" t="s">
        <v>90</v>
      </c>
      <c r="J1024" s="1">
        <v>46502</v>
      </c>
      <c r="K1024">
        <v>2</v>
      </c>
      <c r="L1024" t="str">
        <f>_xlfn.XLOOKUP(relatorio[[#This Row],[Nome PJ Emitente]],De_Para!A:A,De_Para!C:C)</f>
        <v>Libbs</v>
      </c>
      <c r="M1024" s="5" cm="1">
        <f t="array" aca="1" ref="M1024" ca="1">IF(LEFT(G1024&amp;"",1)="0",
IFERROR(
VALUE(MID(G1024&amp;"",_xlfn.AGGREGATE(15,6,ROW(INDIRECT("1:"&amp;LEN(G1024&amp;"")))/(MID(G1024&amp;"",ROW(INDIRECT("1:"&amp;LEN(G1024&amp;""))),1)&lt;&gt;"0"),1),999)),
MID(G1024&amp;"",_xlfn.AGGREGATE(15,6,ROW(INDIRECT("1:"&amp;LEN(G1024&amp;"")))/(MID(G1024&amp;"",ROW(INDIRECT("1:"&amp;LEN(G1024&amp;""))),1)&lt;&gt;"0"),1),999)
),
IFERROR(VALUE(G1024),G1024))</f>
        <v>7896094207257</v>
      </c>
      <c r="N1024" t="str">
        <f>TEXT(relatorio[[#This Row],[Data Emissão]],"mmm")</f>
        <v>ago</v>
      </c>
      <c r="O1024">
        <f>_xlfn.XLOOKUP(relatorio[[#This Row],[Número]],relatorio_Entrada_NF!A:A,relatorio_Entrada_NF!A:A,"Pendente")</f>
        <v>342113</v>
      </c>
      <c r="P1024" t="str">
        <f>_xlfn.XLOOKUP(relatorio[[#This Row],[Nome PJ Emitente]],Material!A:A,Material!B:B,"Medicamento")</f>
        <v>Medicamento</v>
      </c>
      <c r="Q1024">
        <f ca="1">IF(relatorio[[#This Row],[Natureza]]="Medicamento",_xlfn.XLOOKUP(relatorio[[#This Row],[EAN]],CadastroProd!U:U,CadastroProd!A:A," "),_xlfn.XLOOKUP(relatorio[[#This Row],['[Item'] Código]],CadastroProd!X:X,CadastroProd!A:A," "))</f>
        <v>2576</v>
      </c>
      <c r="R1024" t="str">
        <f>IF(O1024="Pendente",_xlfn.XLOOKUP(relatorio[[#This Row],[Número]],Relatório_CTE!A:A,Relatório_CTE!B:B,"Sem CTE")," ")</f>
        <v xml:space="preserve"> </v>
      </c>
      <c r="S1024" s="1" t="str">
        <f>IF(relatorio[[#This Row],[NFs Entrada - Winthor]]="Pendente",_xlfn.XLOOKUP(relatorio[[#This Row],[Número]],Relatório_CTE!A:A,Relatório_CTE!H:H,"Sem CTE")," ")</f>
        <v xml:space="preserve"> </v>
      </c>
      <c r="T102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2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25" spans="1:21" x14ac:dyDescent="0.25">
      <c r="A1025" t="s">
        <v>11</v>
      </c>
      <c r="B1025" t="s">
        <v>46</v>
      </c>
      <c r="C1025" t="s">
        <v>47</v>
      </c>
      <c r="D1025">
        <v>342113</v>
      </c>
      <c r="E1025" s="1">
        <v>45883</v>
      </c>
      <c r="F1025">
        <v>22333.02</v>
      </c>
      <c r="G1025" s="4" t="s">
        <v>91</v>
      </c>
      <c r="H1025" t="s">
        <v>92</v>
      </c>
      <c r="I1025" t="s">
        <v>93</v>
      </c>
      <c r="J1025" s="1">
        <v>46500</v>
      </c>
      <c r="K1025">
        <v>46</v>
      </c>
      <c r="L1025" t="str">
        <f>_xlfn.XLOOKUP(relatorio[[#This Row],[Nome PJ Emitente]],De_Para!A:A,De_Para!C:C)</f>
        <v>Libbs</v>
      </c>
      <c r="M1025" s="5" cm="1">
        <f t="array" aca="1" ref="M1025" ca="1">IF(LEFT(G1025&amp;"",1)="0",
IFERROR(
VALUE(MID(G1025&amp;"",_xlfn.AGGREGATE(15,6,ROW(INDIRECT("1:"&amp;LEN(G1025&amp;"")))/(MID(G1025&amp;"",ROW(INDIRECT("1:"&amp;LEN(G1025&amp;""))),1)&lt;&gt;"0"),1),999)),
MID(G1025&amp;"",_xlfn.AGGREGATE(15,6,ROW(INDIRECT("1:"&amp;LEN(G1025&amp;"")))/(MID(G1025&amp;"",ROW(INDIRECT("1:"&amp;LEN(G1025&amp;""))),1)&lt;&gt;"0"),1),999)
),
IFERROR(VALUE(G1025),G1025))</f>
        <v>7896094208001</v>
      </c>
      <c r="N1025" t="str">
        <f>TEXT(relatorio[[#This Row],[Data Emissão]],"mmm")</f>
        <v>ago</v>
      </c>
      <c r="O1025">
        <f>_xlfn.XLOOKUP(relatorio[[#This Row],[Número]],relatorio_Entrada_NF!A:A,relatorio_Entrada_NF!A:A,"Pendente")</f>
        <v>342113</v>
      </c>
      <c r="P1025" t="str">
        <f>_xlfn.XLOOKUP(relatorio[[#This Row],[Nome PJ Emitente]],Material!A:A,Material!B:B,"Medicamento")</f>
        <v>Medicamento</v>
      </c>
      <c r="Q1025">
        <f ca="1">IF(relatorio[[#This Row],[Natureza]]="Medicamento",_xlfn.XLOOKUP(relatorio[[#This Row],[EAN]],CadastroProd!U:U,CadastroProd!A:A," "),_xlfn.XLOOKUP(relatorio[[#This Row],['[Item'] Código]],CadastroProd!X:X,CadastroProd!A:A," "))</f>
        <v>2672</v>
      </c>
      <c r="R1025" t="str">
        <f>IF(O1025="Pendente",_xlfn.XLOOKUP(relatorio[[#This Row],[Número]],Relatório_CTE!A:A,Relatório_CTE!B:B,"Sem CTE")," ")</f>
        <v xml:space="preserve"> </v>
      </c>
      <c r="S1025" s="1" t="str">
        <f>IF(relatorio[[#This Row],[NFs Entrada - Winthor]]="Pendente",_xlfn.XLOOKUP(relatorio[[#This Row],[Número]],Relatório_CTE!A:A,Relatório_CTE!H:H,"Sem CTE")," ")</f>
        <v xml:space="preserve"> </v>
      </c>
      <c r="T102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2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26" spans="1:21" x14ac:dyDescent="0.25">
      <c r="A1026" t="s">
        <v>11</v>
      </c>
      <c r="B1026" t="s">
        <v>46</v>
      </c>
      <c r="C1026" t="s">
        <v>47</v>
      </c>
      <c r="D1026">
        <v>342113</v>
      </c>
      <c r="E1026" s="1">
        <v>45883</v>
      </c>
      <c r="F1026">
        <v>22333.02</v>
      </c>
      <c r="G1026" s="4" t="s">
        <v>529</v>
      </c>
      <c r="H1026" t="s">
        <v>530</v>
      </c>
      <c r="I1026" t="s">
        <v>531</v>
      </c>
      <c r="J1026" s="1">
        <v>46523</v>
      </c>
      <c r="K1026">
        <v>5</v>
      </c>
      <c r="L1026" t="str">
        <f>_xlfn.XLOOKUP(relatorio[[#This Row],[Nome PJ Emitente]],De_Para!A:A,De_Para!C:C)</f>
        <v>Libbs</v>
      </c>
      <c r="M1026" s="5" cm="1">
        <f t="array" aca="1" ref="M1026" ca="1">IF(LEFT(G1026&amp;"",1)="0",
IFERROR(
VALUE(MID(G1026&amp;"",_xlfn.AGGREGATE(15,6,ROW(INDIRECT("1:"&amp;LEN(G1026&amp;"")))/(MID(G1026&amp;"",ROW(INDIRECT("1:"&amp;LEN(G1026&amp;""))),1)&lt;&gt;"0"),1),999)),
MID(G1026&amp;"",_xlfn.AGGREGATE(15,6,ROW(INDIRECT("1:"&amp;LEN(G1026&amp;"")))/(MID(G1026&amp;"",ROW(INDIRECT("1:"&amp;LEN(G1026&amp;""))),1)&lt;&gt;"0"),1),999)
),
IFERROR(VALUE(G1026),G1026))</f>
        <v>7896094207110</v>
      </c>
      <c r="N1026" t="str">
        <f>TEXT(relatorio[[#This Row],[Data Emissão]],"mmm")</f>
        <v>ago</v>
      </c>
      <c r="O1026">
        <f>_xlfn.XLOOKUP(relatorio[[#This Row],[Número]],relatorio_Entrada_NF!A:A,relatorio_Entrada_NF!A:A,"Pendente")</f>
        <v>342113</v>
      </c>
      <c r="P1026" t="str">
        <f>_xlfn.XLOOKUP(relatorio[[#This Row],[Nome PJ Emitente]],Material!A:A,Material!B:B,"Medicamento")</f>
        <v>Medicamento</v>
      </c>
      <c r="Q1026">
        <f ca="1">IF(relatorio[[#This Row],[Natureza]]="Medicamento",_xlfn.XLOOKUP(relatorio[[#This Row],[EAN]],CadastroProd!U:U,CadastroProd!A:A," "),_xlfn.XLOOKUP(relatorio[[#This Row],['[Item'] Código]],CadastroProd!X:X,CadastroProd!A:A," "))</f>
        <v>2541</v>
      </c>
      <c r="R1026" t="str">
        <f>IF(O1026="Pendente",_xlfn.XLOOKUP(relatorio[[#This Row],[Número]],Relatório_CTE!A:A,Relatório_CTE!B:B,"Sem CTE")," ")</f>
        <v xml:space="preserve"> </v>
      </c>
      <c r="S1026" s="1" t="str">
        <f>IF(relatorio[[#This Row],[NFs Entrada - Winthor]]="Pendente",_xlfn.XLOOKUP(relatorio[[#This Row],[Número]],Relatório_CTE!A:A,Relatório_CTE!H:H,"Sem CTE")," ")</f>
        <v xml:space="preserve"> </v>
      </c>
      <c r="T102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2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27" spans="1:21" x14ac:dyDescent="0.25">
      <c r="A1027" t="s">
        <v>11</v>
      </c>
      <c r="B1027" t="s">
        <v>46</v>
      </c>
      <c r="C1027" t="s">
        <v>47</v>
      </c>
      <c r="D1027">
        <v>342139</v>
      </c>
      <c r="E1027" s="1">
        <v>45883</v>
      </c>
      <c r="F1027">
        <v>14841.63</v>
      </c>
      <c r="G1027" s="4" t="s">
        <v>786</v>
      </c>
      <c r="H1027" t="s">
        <v>787</v>
      </c>
      <c r="I1027" t="s">
        <v>788</v>
      </c>
      <c r="J1027" s="1">
        <v>46564</v>
      </c>
      <c r="K1027">
        <v>3</v>
      </c>
      <c r="L1027" t="str">
        <f>_xlfn.XLOOKUP(relatorio[[#This Row],[Nome PJ Emitente]],De_Para!A:A,De_Para!C:C)</f>
        <v>Libbs</v>
      </c>
      <c r="M1027" s="5" cm="1">
        <f t="array" aca="1" ref="M1027" ca="1">IF(LEFT(G1027&amp;"",1)="0",
IFERROR(
VALUE(MID(G1027&amp;"",_xlfn.AGGREGATE(15,6,ROW(INDIRECT("1:"&amp;LEN(G1027&amp;"")))/(MID(G1027&amp;"",ROW(INDIRECT("1:"&amp;LEN(G1027&amp;""))),1)&lt;&gt;"0"),1),999)),
MID(G1027&amp;"",_xlfn.AGGREGATE(15,6,ROW(INDIRECT("1:"&amp;LEN(G1027&amp;"")))/(MID(G1027&amp;"",ROW(INDIRECT("1:"&amp;LEN(G1027&amp;""))),1)&lt;&gt;"0"),1),999)
),
IFERROR(VALUE(G1027),G1027))</f>
        <v>7896094207318</v>
      </c>
      <c r="N1027" t="str">
        <f>TEXT(relatorio[[#This Row],[Data Emissão]],"mmm")</f>
        <v>ago</v>
      </c>
      <c r="O1027">
        <f>_xlfn.XLOOKUP(relatorio[[#This Row],[Número]],relatorio_Entrada_NF!A:A,relatorio_Entrada_NF!A:A,"Pendente")</f>
        <v>342139</v>
      </c>
      <c r="P1027" t="str">
        <f>_xlfn.XLOOKUP(relatorio[[#This Row],[Nome PJ Emitente]],Material!A:A,Material!B:B,"Medicamento")</f>
        <v>Medicamento</v>
      </c>
      <c r="Q1027">
        <f ca="1">IF(relatorio[[#This Row],[Natureza]]="Medicamento",_xlfn.XLOOKUP(relatorio[[#This Row],[EAN]],CadastroProd!U:U,CadastroProd!A:A," "),_xlfn.XLOOKUP(relatorio[[#This Row],['[Item'] Código]],CadastroProd!X:X,CadastroProd!A:A," "))</f>
        <v>2584</v>
      </c>
      <c r="R1027" t="str">
        <f>IF(O1027="Pendente",_xlfn.XLOOKUP(relatorio[[#This Row],[Número]],Relatório_CTE!A:A,Relatório_CTE!B:B,"Sem CTE")," ")</f>
        <v xml:space="preserve"> </v>
      </c>
      <c r="S1027" s="1" t="str">
        <f>IF(relatorio[[#This Row],[NFs Entrada - Winthor]]="Pendente",_xlfn.XLOOKUP(relatorio[[#This Row],[Número]],Relatório_CTE!A:A,Relatório_CTE!H:H,"Sem CTE")," ")</f>
        <v xml:space="preserve"> </v>
      </c>
      <c r="T102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2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28" spans="1:21" x14ac:dyDescent="0.25">
      <c r="A1028" t="s">
        <v>17</v>
      </c>
      <c r="B1028" t="s">
        <v>46</v>
      </c>
      <c r="C1028" t="s">
        <v>36</v>
      </c>
      <c r="D1028">
        <v>49297</v>
      </c>
      <c r="E1028" s="1">
        <v>45883</v>
      </c>
      <c r="F1028">
        <v>562987.71</v>
      </c>
      <c r="G1028" s="4" t="s">
        <v>637</v>
      </c>
      <c r="H1028" t="s">
        <v>638</v>
      </c>
      <c r="I1028" t="s">
        <v>639</v>
      </c>
      <c r="J1028" s="1">
        <v>46630</v>
      </c>
      <c r="K1028">
        <v>13</v>
      </c>
      <c r="L1028" t="str">
        <f>_xlfn.XLOOKUP(relatorio[[#This Row],[Nome PJ Emitente]],De_Para!A:A,De_Para!C:C)</f>
        <v>Novartis</v>
      </c>
      <c r="M1028" s="5" cm="1">
        <f t="array" aca="1" ref="M1028" ca="1">IF(LEFT(G1028&amp;"",1)="0",
IFERROR(
VALUE(MID(G1028&amp;"",_xlfn.AGGREGATE(15,6,ROW(INDIRECT("1:"&amp;LEN(G1028&amp;"")))/(MID(G1028&amp;"",ROW(INDIRECT("1:"&amp;LEN(G1028&amp;""))),1)&lt;&gt;"0"),1),999)),
MID(G1028&amp;"",_xlfn.AGGREGATE(15,6,ROW(INDIRECT("1:"&amp;LEN(G1028&amp;"")))/(MID(G1028&amp;"",ROW(INDIRECT("1:"&amp;LEN(G1028&amp;""))),1)&lt;&gt;"0"),1),999)
),
IFERROR(VALUE(G1028),G1028))</f>
        <v>7896261020535</v>
      </c>
      <c r="N1028" t="str">
        <f>TEXT(relatorio[[#This Row],[Data Emissão]],"mmm")</f>
        <v>ago</v>
      </c>
      <c r="O1028">
        <f>_xlfn.XLOOKUP(relatorio[[#This Row],[Número]],relatorio_Entrada_NF!A:A,relatorio_Entrada_NF!A:A,"Pendente")</f>
        <v>49297</v>
      </c>
      <c r="P1028" t="str">
        <f>_xlfn.XLOOKUP(relatorio[[#This Row],[Nome PJ Emitente]],Material!A:A,Material!B:B,"Medicamento")</f>
        <v>Medicamento</v>
      </c>
      <c r="Q1028">
        <f ca="1">IF(relatorio[[#This Row],[Natureza]]="Medicamento",_xlfn.XLOOKUP(relatorio[[#This Row],[EAN]],CadastroProd!U:U,CadastroProd!A:A," "),_xlfn.XLOOKUP(relatorio[[#This Row],['[Item'] Código]],CadastroProd!X:X,CadastroProd!A:A," "))</f>
        <v>3597</v>
      </c>
      <c r="R1028" t="str">
        <f>IF(O1028="Pendente",_xlfn.XLOOKUP(relatorio[[#This Row],[Número]],Relatório_CTE!A:A,Relatório_CTE!B:B,"Sem CTE")," ")</f>
        <v xml:space="preserve"> </v>
      </c>
      <c r="S1028" s="1" t="str">
        <f>IF(relatorio[[#This Row],[NFs Entrada - Winthor]]="Pendente",_xlfn.XLOOKUP(relatorio[[#This Row],[Número]],Relatório_CTE!A:A,Relatório_CTE!H:H,"Sem CTE")," ")</f>
        <v xml:space="preserve"> </v>
      </c>
      <c r="T102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2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29" spans="1:21" x14ac:dyDescent="0.25">
      <c r="A1029" t="s">
        <v>17</v>
      </c>
      <c r="B1029" t="s">
        <v>97</v>
      </c>
      <c r="C1029" t="s">
        <v>115</v>
      </c>
      <c r="D1029">
        <v>247857</v>
      </c>
      <c r="E1029" s="1">
        <v>45883</v>
      </c>
      <c r="F1029">
        <v>822598.45</v>
      </c>
      <c r="G1029" s="4" t="s">
        <v>673</v>
      </c>
      <c r="H1029" t="s">
        <v>674</v>
      </c>
      <c r="I1029" t="s">
        <v>675</v>
      </c>
      <c r="J1029" s="1">
        <v>46691</v>
      </c>
      <c r="K1029">
        <v>500</v>
      </c>
      <c r="L1029" t="str">
        <f>_xlfn.XLOOKUP(relatorio[[#This Row],[Nome PJ Emitente]],De_Para!A:A,De_Para!C:C)</f>
        <v>GSK</v>
      </c>
      <c r="M1029" s="5" cm="1">
        <f t="array" aca="1" ref="M1029" ca="1">IF(LEFT(G1029&amp;"",1)="0",
IFERROR(
VALUE(MID(G1029&amp;"",_xlfn.AGGREGATE(15,6,ROW(INDIRECT("1:"&amp;LEN(G1029&amp;"")))/(MID(G1029&amp;"",ROW(INDIRECT("1:"&amp;LEN(G1029&amp;""))),1)&lt;&gt;"0"),1),999)),
MID(G1029&amp;"",_xlfn.AGGREGATE(15,6,ROW(INDIRECT("1:"&amp;LEN(G1029&amp;"")))/(MID(G1029&amp;"",ROW(INDIRECT("1:"&amp;LEN(G1029&amp;""))),1)&lt;&gt;"0"),1),999)
),
IFERROR(VALUE(G1029),G1029))</f>
        <v>7896015592004</v>
      </c>
      <c r="N1029" t="str">
        <f>TEXT(relatorio[[#This Row],[Data Emissão]],"mmm")</f>
        <v>ago</v>
      </c>
      <c r="O1029">
        <f>_xlfn.XLOOKUP(relatorio[[#This Row],[Número]],relatorio_Entrada_NF!A:A,relatorio_Entrada_NF!A:A,"Pendente")</f>
        <v>247857</v>
      </c>
      <c r="P1029" t="str">
        <f>_xlfn.XLOOKUP(relatorio[[#This Row],[Nome PJ Emitente]],Material!A:A,Material!B:B,"Medicamento")</f>
        <v>Medicamento</v>
      </c>
      <c r="Q1029">
        <f ca="1">IF(relatorio[[#This Row],[Natureza]]="Medicamento",_xlfn.XLOOKUP(relatorio[[#This Row],[EAN]],CadastroProd!U:U,CadastroProd!A:A," "),_xlfn.XLOOKUP(relatorio[[#This Row],['[Item'] Código]],CadastroProd!X:X,CadastroProd!A:A," "))</f>
        <v>2816</v>
      </c>
      <c r="R1029" t="str">
        <f>IF(O1029="Pendente",_xlfn.XLOOKUP(relatorio[[#This Row],[Número]],Relatório_CTE!A:A,Relatório_CTE!B:B,"Sem CTE")," ")</f>
        <v xml:space="preserve"> </v>
      </c>
      <c r="S1029" s="1" t="str">
        <f>IF(relatorio[[#This Row],[NFs Entrada - Winthor]]="Pendente",_xlfn.XLOOKUP(relatorio[[#This Row],[Número]],Relatório_CTE!A:A,Relatório_CTE!H:H,"Sem CTE")," ")</f>
        <v xml:space="preserve"> </v>
      </c>
      <c r="T102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2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30" spans="1:21" x14ac:dyDescent="0.25">
      <c r="A1030" t="s">
        <v>17</v>
      </c>
      <c r="B1030" t="s">
        <v>97</v>
      </c>
      <c r="C1030" t="s">
        <v>62</v>
      </c>
      <c r="D1030">
        <v>8032</v>
      </c>
      <c r="E1030" s="1">
        <v>45883</v>
      </c>
      <c r="F1030">
        <v>7272.1</v>
      </c>
      <c r="G1030" s="4" t="s">
        <v>174</v>
      </c>
      <c r="H1030" t="s">
        <v>175</v>
      </c>
      <c r="I1030" t="s">
        <v>176</v>
      </c>
      <c r="J1030" s="1">
        <v>47149</v>
      </c>
      <c r="K1030">
        <v>10</v>
      </c>
      <c r="L1030" t="str">
        <f>_xlfn.XLOOKUP(relatorio[[#This Row],[Nome PJ Emitente]],De_Para!A:A,De_Para!C:C)</f>
        <v>Celltrion</v>
      </c>
      <c r="M1030" s="5" cm="1">
        <f t="array" aca="1" ref="M1030" ca="1">IF(LEFT(G1030&amp;"",1)="0",
IFERROR(
VALUE(MID(G1030&amp;"",_xlfn.AGGREGATE(15,6,ROW(INDIRECT("1:"&amp;LEN(G1030&amp;"")))/(MID(G1030&amp;"",ROW(INDIRECT("1:"&amp;LEN(G1030&amp;""))),1)&lt;&gt;"0"),1),999)),
MID(G1030&amp;"",_xlfn.AGGREGATE(15,6,ROW(INDIRECT("1:"&amp;LEN(G1030&amp;"")))/(MID(G1030&amp;"",ROW(INDIRECT("1:"&amp;LEN(G1030&amp;""))),1)&lt;&gt;"0"),1),999)
),
IFERROR(VALUE(G1030),G1030))</f>
        <v>7898576550103</v>
      </c>
      <c r="N1030" t="str">
        <f>TEXT(relatorio[[#This Row],[Data Emissão]],"mmm")</f>
        <v>ago</v>
      </c>
      <c r="O1030">
        <f>_xlfn.XLOOKUP(relatorio[[#This Row],[Número]],relatorio_Entrada_NF!A:A,relatorio_Entrada_NF!A:A,"Pendente")</f>
        <v>8032</v>
      </c>
      <c r="P1030" t="str">
        <f>_xlfn.XLOOKUP(relatorio[[#This Row],[Nome PJ Emitente]],Material!A:A,Material!B:B,"Medicamento")</f>
        <v>Medicamento</v>
      </c>
      <c r="Q1030">
        <f ca="1">IF(relatorio[[#This Row],[Natureza]]="Medicamento",_xlfn.XLOOKUP(relatorio[[#This Row],[EAN]],CadastroProd!U:U,CadastroProd!A:A," "),_xlfn.XLOOKUP(relatorio[[#This Row],['[Item'] Código]],CadastroProd!X:X,CadastroProd!A:A," "))</f>
        <v>1580</v>
      </c>
      <c r="R1030" t="str">
        <f>IF(O1030="Pendente",_xlfn.XLOOKUP(relatorio[[#This Row],[Número]],Relatório_CTE!A:A,Relatório_CTE!B:B,"Sem CTE")," ")</f>
        <v xml:space="preserve"> </v>
      </c>
      <c r="S1030" s="1" t="str">
        <f>IF(relatorio[[#This Row],[NFs Entrada - Winthor]]="Pendente",_xlfn.XLOOKUP(relatorio[[#This Row],[Número]],Relatório_CTE!A:A,Relatório_CTE!H:H,"Sem CTE")," ")</f>
        <v xml:space="preserve"> </v>
      </c>
      <c r="T103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3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31" spans="1:21" x14ac:dyDescent="0.25">
      <c r="A1031" t="s">
        <v>17</v>
      </c>
      <c r="B1031" t="s">
        <v>97</v>
      </c>
      <c r="C1031" t="s">
        <v>51</v>
      </c>
      <c r="D1031">
        <v>492196</v>
      </c>
      <c r="E1031" s="1">
        <v>45883</v>
      </c>
      <c r="F1031">
        <v>1046.97</v>
      </c>
      <c r="G1031" s="4" t="s">
        <v>477</v>
      </c>
      <c r="H1031" t="s">
        <v>478</v>
      </c>
      <c r="I1031" t="s">
        <v>479</v>
      </c>
      <c r="J1031" s="1">
        <v>46463</v>
      </c>
      <c r="K1031">
        <v>1</v>
      </c>
      <c r="L1031" t="str">
        <f>_xlfn.XLOOKUP(relatorio[[#This Row],[Nome PJ Emitente]],De_Para!A:A,De_Para!C:C)</f>
        <v>Adium</v>
      </c>
      <c r="M1031" s="5" cm="1">
        <f t="array" aca="1" ref="M1031" ca="1">IF(LEFT(G1031&amp;"",1)="0",
IFERROR(
VALUE(MID(G1031&amp;"",_xlfn.AGGREGATE(15,6,ROW(INDIRECT("1:"&amp;LEN(G1031&amp;"")))/(MID(G1031&amp;"",ROW(INDIRECT("1:"&amp;LEN(G1031&amp;""))),1)&lt;&gt;"0"),1),999)),
MID(G1031&amp;"",_xlfn.AGGREGATE(15,6,ROW(INDIRECT("1:"&amp;LEN(G1031&amp;"")))/(MID(G1031&amp;"",ROW(INDIRECT("1:"&amp;LEN(G1031&amp;""))),1)&lt;&gt;"0"),1),999)
),
IFERROR(VALUE(G1031),G1031))</f>
        <v>7892953000823</v>
      </c>
      <c r="N1031" t="str">
        <f>TEXT(relatorio[[#This Row],[Data Emissão]],"mmm")</f>
        <v>ago</v>
      </c>
      <c r="O1031">
        <f>_xlfn.XLOOKUP(relatorio[[#This Row],[Número]],relatorio_Entrada_NF!A:A,relatorio_Entrada_NF!A:A,"Pendente")</f>
        <v>492196</v>
      </c>
      <c r="P1031" t="str">
        <f>_xlfn.XLOOKUP(relatorio[[#This Row],[Nome PJ Emitente]],Material!A:A,Material!B:B,"Medicamento")</f>
        <v>Medicamento</v>
      </c>
      <c r="Q1031">
        <f ca="1">IF(relatorio[[#This Row],[Natureza]]="Medicamento",_xlfn.XLOOKUP(relatorio[[#This Row],[EAN]],CadastroProd!U:U,CadastroProd!A:A," "),_xlfn.XLOOKUP(relatorio[[#This Row],['[Item'] Código]],CadastroProd!X:X,CadastroProd!A:A," "))</f>
        <v>2099</v>
      </c>
      <c r="R1031" t="str">
        <f>IF(O1031="Pendente",_xlfn.XLOOKUP(relatorio[[#This Row],[Número]],Relatório_CTE!A:A,Relatório_CTE!B:B,"Sem CTE")," ")</f>
        <v xml:space="preserve"> </v>
      </c>
      <c r="S1031" s="1" t="str">
        <f>IF(relatorio[[#This Row],[NFs Entrada - Winthor]]="Pendente",_xlfn.XLOOKUP(relatorio[[#This Row],[Número]],Relatório_CTE!A:A,Relatório_CTE!H:H,"Sem CTE")," ")</f>
        <v xml:space="preserve"> </v>
      </c>
      <c r="T103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3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32" spans="1:21" x14ac:dyDescent="0.25">
      <c r="A1032" t="s">
        <v>11</v>
      </c>
      <c r="B1032" t="s">
        <v>18</v>
      </c>
      <c r="C1032" t="s">
        <v>131</v>
      </c>
      <c r="D1032">
        <v>11481</v>
      </c>
      <c r="E1032" s="1">
        <v>45882</v>
      </c>
      <c r="F1032">
        <v>304676.87</v>
      </c>
      <c r="G1032" s="4" t="s">
        <v>658</v>
      </c>
      <c r="H1032" t="s">
        <v>659</v>
      </c>
      <c r="I1032" t="s">
        <v>660</v>
      </c>
      <c r="J1032" s="1">
        <v>46538</v>
      </c>
      <c r="K1032">
        <v>52</v>
      </c>
      <c r="L1032" t="str">
        <f>_xlfn.XLOOKUP(relatorio[[#This Row],[Nome PJ Emitente]],De_Para!A:A,De_Para!C:C)</f>
        <v>Sanofi</v>
      </c>
      <c r="M1032" s="5" cm="1">
        <f t="array" aca="1" ref="M1032" ca="1">IF(LEFT(G1032&amp;"",1)="0",
IFERROR(
VALUE(MID(G1032&amp;"",_xlfn.AGGREGATE(15,6,ROW(INDIRECT("1:"&amp;LEN(G1032&amp;"")))/(MID(G1032&amp;"",ROW(INDIRECT("1:"&amp;LEN(G1032&amp;""))),1)&lt;&gt;"0"),1),999)),
MID(G1032&amp;"",_xlfn.AGGREGATE(15,6,ROW(INDIRECT("1:"&amp;LEN(G1032&amp;"")))/(MID(G1032&amp;"",ROW(INDIRECT("1:"&amp;LEN(G1032&amp;""))),1)&lt;&gt;"0"),1),999)
),
IFERROR(VALUE(G1032),G1032))</f>
        <v>7891058021733</v>
      </c>
      <c r="N1032" t="str">
        <f>TEXT(relatorio[[#This Row],[Data Emissão]],"mmm")</f>
        <v>ago</v>
      </c>
      <c r="O1032">
        <f>_xlfn.XLOOKUP(relatorio[[#This Row],[Número]],relatorio_Entrada_NF!A:A,relatorio_Entrada_NF!A:A,"Pendente")</f>
        <v>11481</v>
      </c>
      <c r="P1032" t="str">
        <f>_xlfn.XLOOKUP(relatorio[[#This Row],[Nome PJ Emitente]],Material!A:A,Material!B:B,"Medicamento")</f>
        <v>Medicamento</v>
      </c>
      <c r="Q1032">
        <f ca="1">IF(relatorio[[#This Row],[Natureza]]="Medicamento",_xlfn.XLOOKUP(relatorio[[#This Row],[EAN]],CadastroProd!U:U,CadastroProd!A:A," "),_xlfn.XLOOKUP(relatorio[[#This Row],['[Item'] Código]],CadastroProd!X:X,CadastroProd!A:A," "))</f>
        <v>1497</v>
      </c>
      <c r="R1032" t="str">
        <f>IF(O1032="Pendente",_xlfn.XLOOKUP(relatorio[[#This Row],[Número]],Relatório_CTE!A:A,Relatório_CTE!B:B,"Sem CTE")," ")</f>
        <v xml:space="preserve"> </v>
      </c>
      <c r="S1032" s="1" t="str">
        <f>IF(relatorio[[#This Row],[NFs Entrada - Winthor]]="Pendente",_xlfn.XLOOKUP(relatorio[[#This Row],[Número]],Relatório_CTE!A:A,Relatório_CTE!H:H,"Sem CTE")," ")</f>
        <v xml:space="preserve"> </v>
      </c>
      <c r="T103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3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33" spans="1:21" x14ac:dyDescent="0.25">
      <c r="A1033" t="s">
        <v>11</v>
      </c>
      <c r="B1033" t="s">
        <v>18</v>
      </c>
      <c r="C1033" t="s">
        <v>131</v>
      </c>
      <c r="D1033">
        <v>11481</v>
      </c>
      <c r="E1033" s="1">
        <v>45882</v>
      </c>
      <c r="F1033">
        <v>304676.87</v>
      </c>
      <c r="G1033" s="4" t="s">
        <v>661</v>
      </c>
      <c r="H1033" t="s">
        <v>662</v>
      </c>
      <c r="I1033" t="s">
        <v>663</v>
      </c>
      <c r="J1033" s="1">
        <v>46568</v>
      </c>
      <c r="K1033">
        <v>10</v>
      </c>
      <c r="L1033" t="str">
        <f>_xlfn.XLOOKUP(relatorio[[#This Row],[Nome PJ Emitente]],De_Para!A:A,De_Para!C:C)</f>
        <v>Sanofi</v>
      </c>
      <c r="M1033" s="5" cm="1">
        <f t="array" aca="1" ref="M1033" ca="1">IF(LEFT(G1033&amp;"",1)="0",
IFERROR(
VALUE(MID(G1033&amp;"",_xlfn.AGGREGATE(15,6,ROW(INDIRECT("1:"&amp;LEN(G1033&amp;"")))/(MID(G1033&amp;"",ROW(INDIRECT("1:"&amp;LEN(G1033&amp;""))),1)&lt;&gt;"0"),1),999)),
MID(G1033&amp;"",_xlfn.AGGREGATE(15,6,ROW(INDIRECT("1:"&amp;LEN(G1033&amp;"")))/(MID(G1033&amp;"",ROW(INDIRECT("1:"&amp;LEN(G1033&amp;""))),1)&lt;&gt;"0"),1),999)
),
IFERROR(VALUE(G1033),G1033))</f>
        <v>7891058022761</v>
      </c>
      <c r="N1033" t="str">
        <f>TEXT(relatorio[[#This Row],[Data Emissão]],"mmm")</f>
        <v>ago</v>
      </c>
      <c r="O1033">
        <f>_xlfn.XLOOKUP(relatorio[[#This Row],[Número]],relatorio_Entrada_NF!A:A,relatorio_Entrada_NF!A:A,"Pendente")</f>
        <v>11481</v>
      </c>
      <c r="P1033" t="str">
        <f>_xlfn.XLOOKUP(relatorio[[#This Row],[Nome PJ Emitente]],Material!A:A,Material!B:B,"Medicamento")</f>
        <v>Medicamento</v>
      </c>
      <c r="Q1033">
        <f ca="1">IF(relatorio[[#This Row],[Natureza]]="Medicamento",_xlfn.XLOOKUP(relatorio[[#This Row],[EAN]],CadastroProd!U:U,CadastroProd!A:A," "),_xlfn.XLOOKUP(relatorio[[#This Row],['[Item'] Código]],CadastroProd!X:X,CadastroProd!A:A," "))</f>
        <v>2444</v>
      </c>
      <c r="R1033" t="str">
        <f>IF(O1033="Pendente",_xlfn.XLOOKUP(relatorio[[#This Row],[Número]],Relatório_CTE!A:A,Relatório_CTE!B:B,"Sem CTE")," ")</f>
        <v xml:space="preserve"> </v>
      </c>
      <c r="S1033" s="1" t="str">
        <f>IF(relatorio[[#This Row],[NFs Entrada - Winthor]]="Pendente",_xlfn.XLOOKUP(relatorio[[#This Row],[Número]],Relatório_CTE!A:A,Relatório_CTE!H:H,"Sem CTE")," ")</f>
        <v xml:space="preserve"> </v>
      </c>
      <c r="T103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3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34" spans="1:21" x14ac:dyDescent="0.25">
      <c r="A1034" t="s">
        <v>11</v>
      </c>
      <c r="B1034" t="s">
        <v>18</v>
      </c>
      <c r="C1034" t="s">
        <v>102</v>
      </c>
      <c r="D1034">
        <v>76513</v>
      </c>
      <c r="E1034" s="1">
        <v>45882</v>
      </c>
      <c r="F1034">
        <v>4981.5200000000004</v>
      </c>
      <c r="G1034" s="4" t="s">
        <v>241</v>
      </c>
      <c r="H1034" t="s">
        <v>242</v>
      </c>
      <c r="I1034" t="s">
        <v>243</v>
      </c>
      <c r="J1034" s="1">
        <v>46760</v>
      </c>
      <c r="K1034">
        <v>96</v>
      </c>
      <c r="L1034" t="str">
        <f>_xlfn.XLOOKUP(relatorio[[#This Row],[Nome PJ Emitente]],De_Para!A:A,De_Para!C:C)</f>
        <v>Chiesi</v>
      </c>
      <c r="M1034" s="5" cm="1">
        <f t="array" aca="1" ref="M1034" ca="1">IF(LEFT(G1034&amp;"",1)="0",
IFERROR(
VALUE(MID(G1034&amp;"",_xlfn.AGGREGATE(15,6,ROW(INDIRECT("1:"&amp;LEN(G1034&amp;"")))/(MID(G1034&amp;"",ROW(INDIRECT("1:"&amp;LEN(G1034&amp;""))),1)&lt;&gt;"0"),1),999)),
MID(G1034&amp;"",_xlfn.AGGREGATE(15,6,ROW(INDIRECT("1:"&amp;LEN(G1034&amp;"")))/(MID(G1034&amp;"",ROW(INDIRECT("1:"&amp;LEN(G1034&amp;""))),1)&lt;&gt;"0"),1),999)
),
IFERROR(VALUE(G1034),G1034))</f>
        <v>7896672202681</v>
      </c>
      <c r="N1034" t="str">
        <f>TEXT(relatorio[[#This Row],[Data Emissão]],"mmm")</f>
        <v>ago</v>
      </c>
      <c r="O1034">
        <f>_xlfn.XLOOKUP(relatorio[[#This Row],[Número]],relatorio_Entrada_NF!A:A,relatorio_Entrada_NF!A:A,"Pendente")</f>
        <v>76513</v>
      </c>
      <c r="P1034" t="str">
        <f>_xlfn.XLOOKUP(relatorio[[#This Row],[Nome PJ Emitente]],Material!A:A,Material!B:B,"Medicamento")</f>
        <v>Medicamento</v>
      </c>
      <c r="Q1034">
        <f ca="1">IF(relatorio[[#This Row],[Natureza]]="Medicamento",_xlfn.XLOOKUP(relatorio[[#This Row],[EAN]],CadastroProd!U:U,CadastroProd!A:A," "),_xlfn.XLOOKUP(relatorio[[#This Row],['[Item'] Código]],CadastroProd!X:X,CadastroProd!A:A," "))</f>
        <v>1447</v>
      </c>
      <c r="R1034" t="str">
        <f>IF(O1034="Pendente",_xlfn.XLOOKUP(relatorio[[#This Row],[Número]],Relatório_CTE!A:A,Relatório_CTE!B:B,"Sem CTE")," ")</f>
        <v xml:space="preserve"> </v>
      </c>
      <c r="S1034" s="1" t="str">
        <f>IF(relatorio[[#This Row],[NFs Entrada - Winthor]]="Pendente",_xlfn.XLOOKUP(relatorio[[#This Row],[Número]],Relatório_CTE!A:A,Relatório_CTE!H:H,"Sem CTE")," ")</f>
        <v xml:space="preserve"> </v>
      </c>
      <c r="T103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3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35" spans="1:21" x14ac:dyDescent="0.25">
      <c r="A1035" t="s">
        <v>11</v>
      </c>
      <c r="B1035" t="s">
        <v>12</v>
      </c>
      <c r="C1035" t="s">
        <v>131</v>
      </c>
      <c r="D1035">
        <v>11476</v>
      </c>
      <c r="E1035" s="1">
        <v>45882</v>
      </c>
      <c r="F1035">
        <v>147424.19</v>
      </c>
      <c r="G1035" s="4" t="s">
        <v>640</v>
      </c>
      <c r="H1035" t="s">
        <v>641</v>
      </c>
      <c r="I1035" t="s">
        <v>642</v>
      </c>
      <c r="J1035" s="1">
        <v>46538</v>
      </c>
      <c r="K1035">
        <v>9</v>
      </c>
      <c r="L1035" t="str">
        <f>_xlfn.XLOOKUP(relatorio[[#This Row],[Nome PJ Emitente]],De_Para!A:A,De_Para!C:C)</f>
        <v>Sanofi</v>
      </c>
      <c r="M1035" s="5" cm="1">
        <f t="array" aca="1" ref="M1035" ca="1">IF(LEFT(G1035&amp;"",1)="0",
IFERROR(
VALUE(MID(G1035&amp;"",_xlfn.AGGREGATE(15,6,ROW(INDIRECT("1:"&amp;LEN(G1035&amp;"")))/(MID(G1035&amp;"",ROW(INDIRECT("1:"&amp;LEN(G1035&amp;""))),1)&lt;&gt;"0"),1),999)),
MID(G1035&amp;"",_xlfn.AGGREGATE(15,6,ROW(INDIRECT("1:"&amp;LEN(G1035&amp;"")))/(MID(G1035&amp;"",ROW(INDIRECT("1:"&amp;LEN(G1035&amp;""))),1)&lt;&gt;"0"),1),999)
),
IFERROR(VALUE(G1035),G1035))</f>
        <v>7891058005801</v>
      </c>
      <c r="N1035" t="str">
        <f>TEXT(relatorio[[#This Row],[Data Emissão]],"mmm")</f>
        <v>ago</v>
      </c>
      <c r="O1035">
        <f>_xlfn.XLOOKUP(relatorio[[#This Row],[Número]],relatorio_Entrada_NF!A:A,relatorio_Entrada_NF!A:A,"Pendente")</f>
        <v>11476</v>
      </c>
      <c r="P1035" t="str">
        <f>_xlfn.XLOOKUP(relatorio[[#This Row],[Nome PJ Emitente]],Material!A:A,Material!B:B,"Medicamento")</f>
        <v>Medicamento</v>
      </c>
      <c r="Q1035">
        <f ca="1">IF(relatorio[[#This Row],[Natureza]]="Medicamento",_xlfn.XLOOKUP(relatorio[[#This Row],[EAN]],CadastroProd!U:U,CadastroProd!A:A," "),_xlfn.XLOOKUP(relatorio[[#This Row],['[Item'] Código]],CadastroProd!X:X,CadastroProd!A:A," "))</f>
        <v>3680</v>
      </c>
      <c r="R1035" t="str">
        <f>IF(O1035="Pendente",_xlfn.XLOOKUP(relatorio[[#This Row],[Número]],Relatório_CTE!A:A,Relatório_CTE!B:B,"Sem CTE")," ")</f>
        <v xml:space="preserve"> </v>
      </c>
      <c r="S1035" s="1" t="str">
        <f>IF(relatorio[[#This Row],[NFs Entrada - Winthor]]="Pendente",_xlfn.XLOOKUP(relatorio[[#This Row],[Número]],Relatório_CTE!A:A,Relatório_CTE!H:H,"Sem CTE")," ")</f>
        <v xml:space="preserve"> </v>
      </c>
      <c r="T103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3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36" spans="1:21" x14ac:dyDescent="0.25">
      <c r="A1036" t="s">
        <v>11</v>
      </c>
      <c r="B1036" t="s">
        <v>12</v>
      </c>
      <c r="C1036" t="s">
        <v>131</v>
      </c>
      <c r="D1036">
        <v>11476</v>
      </c>
      <c r="E1036" s="1">
        <v>45882</v>
      </c>
      <c r="F1036">
        <v>147424.19</v>
      </c>
      <c r="G1036" s="4" t="s">
        <v>640</v>
      </c>
      <c r="H1036" t="s">
        <v>641</v>
      </c>
      <c r="I1036" t="s">
        <v>642</v>
      </c>
      <c r="J1036" s="1">
        <v>46538</v>
      </c>
      <c r="K1036">
        <v>21</v>
      </c>
      <c r="L1036" t="str">
        <f>_xlfn.XLOOKUP(relatorio[[#This Row],[Nome PJ Emitente]],De_Para!A:A,De_Para!C:C)</f>
        <v>Sanofi</v>
      </c>
      <c r="M1036" s="5" cm="1">
        <f t="array" aca="1" ref="M1036" ca="1">IF(LEFT(G1036&amp;"",1)="0",
IFERROR(
VALUE(MID(G1036&amp;"",_xlfn.AGGREGATE(15,6,ROW(INDIRECT("1:"&amp;LEN(G1036&amp;"")))/(MID(G1036&amp;"",ROW(INDIRECT("1:"&amp;LEN(G1036&amp;""))),1)&lt;&gt;"0"),1),999)),
MID(G1036&amp;"",_xlfn.AGGREGATE(15,6,ROW(INDIRECT("1:"&amp;LEN(G1036&amp;"")))/(MID(G1036&amp;"",ROW(INDIRECT("1:"&amp;LEN(G1036&amp;""))),1)&lt;&gt;"0"),1),999)
),
IFERROR(VALUE(G1036),G1036))</f>
        <v>7891058005801</v>
      </c>
      <c r="N1036" t="str">
        <f>TEXT(relatorio[[#This Row],[Data Emissão]],"mmm")</f>
        <v>ago</v>
      </c>
      <c r="O1036">
        <f>_xlfn.XLOOKUP(relatorio[[#This Row],[Número]],relatorio_Entrada_NF!A:A,relatorio_Entrada_NF!A:A,"Pendente")</f>
        <v>11476</v>
      </c>
      <c r="P1036" t="str">
        <f>_xlfn.XLOOKUP(relatorio[[#This Row],[Nome PJ Emitente]],Material!A:A,Material!B:B,"Medicamento")</f>
        <v>Medicamento</v>
      </c>
      <c r="Q1036">
        <f ca="1">IF(relatorio[[#This Row],[Natureza]]="Medicamento",_xlfn.XLOOKUP(relatorio[[#This Row],[EAN]],CadastroProd!U:U,CadastroProd!A:A," "),_xlfn.XLOOKUP(relatorio[[#This Row],['[Item'] Código]],CadastroProd!X:X,CadastroProd!A:A," "))</f>
        <v>3680</v>
      </c>
      <c r="R1036" t="str">
        <f>IF(O1036="Pendente",_xlfn.XLOOKUP(relatorio[[#This Row],[Número]],Relatório_CTE!A:A,Relatório_CTE!B:B,"Sem CTE")," ")</f>
        <v xml:space="preserve"> </v>
      </c>
      <c r="S1036" s="1" t="str">
        <f>IF(relatorio[[#This Row],[NFs Entrada - Winthor]]="Pendente",_xlfn.XLOOKUP(relatorio[[#This Row],[Número]],Relatório_CTE!A:A,Relatório_CTE!H:H,"Sem CTE")," ")</f>
        <v xml:space="preserve"> </v>
      </c>
      <c r="T103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3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37" spans="1:21" x14ac:dyDescent="0.25">
      <c r="A1037" t="s">
        <v>11</v>
      </c>
      <c r="B1037" t="s">
        <v>12</v>
      </c>
      <c r="C1037" t="s">
        <v>102</v>
      </c>
      <c r="D1037">
        <v>76514</v>
      </c>
      <c r="E1037" s="1">
        <v>45882</v>
      </c>
      <c r="F1037">
        <v>19926.490000000002</v>
      </c>
      <c r="G1037" s="4" t="s">
        <v>241</v>
      </c>
      <c r="H1037" t="s">
        <v>242</v>
      </c>
      <c r="I1037" t="s">
        <v>243</v>
      </c>
      <c r="J1037" s="1">
        <v>46760</v>
      </c>
      <c r="K1037">
        <v>384</v>
      </c>
      <c r="L1037" t="str">
        <f>_xlfn.XLOOKUP(relatorio[[#This Row],[Nome PJ Emitente]],De_Para!A:A,De_Para!C:C)</f>
        <v>Chiesi</v>
      </c>
      <c r="M1037" s="5" cm="1">
        <f t="array" aca="1" ref="M1037" ca="1">IF(LEFT(G1037&amp;"",1)="0",
IFERROR(
VALUE(MID(G1037&amp;"",_xlfn.AGGREGATE(15,6,ROW(INDIRECT("1:"&amp;LEN(G1037&amp;"")))/(MID(G1037&amp;"",ROW(INDIRECT("1:"&amp;LEN(G1037&amp;""))),1)&lt;&gt;"0"),1),999)),
MID(G1037&amp;"",_xlfn.AGGREGATE(15,6,ROW(INDIRECT("1:"&amp;LEN(G1037&amp;"")))/(MID(G1037&amp;"",ROW(INDIRECT("1:"&amp;LEN(G1037&amp;""))),1)&lt;&gt;"0"),1),999)
),
IFERROR(VALUE(G1037),G1037))</f>
        <v>7896672202681</v>
      </c>
      <c r="N1037" t="str">
        <f>TEXT(relatorio[[#This Row],[Data Emissão]],"mmm")</f>
        <v>ago</v>
      </c>
      <c r="O1037">
        <f>_xlfn.XLOOKUP(relatorio[[#This Row],[Número]],relatorio_Entrada_NF!A:A,relatorio_Entrada_NF!A:A,"Pendente")</f>
        <v>76514</v>
      </c>
      <c r="P1037" t="str">
        <f>_xlfn.XLOOKUP(relatorio[[#This Row],[Nome PJ Emitente]],Material!A:A,Material!B:B,"Medicamento")</f>
        <v>Medicamento</v>
      </c>
      <c r="Q1037">
        <f ca="1">IF(relatorio[[#This Row],[Natureza]]="Medicamento",_xlfn.XLOOKUP(relatorio[[#This Row],[EAN]],CadastroProd!U:U,CadastroProd!A:A," "),_xlfn.XLOOKUP(relatorio[[#This Row],['[Item'] Código]],CadastroProd!X:X,CadastroProd!A:A," "))</f>
        <v>1447</v>
      </c>
      <c r="R1037" t="str">
        <f>IF(O1037="Pendente",_xlfn.XLOOKUP(relatorio[[#This Row],[Número]],Relatório_CTE!A:A,Relatório_CTE!B:B,"Sem CTE")," ")</f>
        <v xml:space="preserve"> </v>
      </c>
      <c r="S1037" s="1" t="str">
        <f>IF(relatorio[[#This Row],[NFs Entrada - Winthor]]="Pendente",_xlfn.XLOOKUP(relatorio[[#This Row],[Número]],Relatório_CTE!A:A,Relatório_CTE!H:H,"Sem CTE")," ")</f>
        <v xml:space="preserve"> </v>
      </c>
      <c r="T103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3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38" spans="1:21" x14ac:dyDescent="0.25">
      <c r="A1038" t="s">
        <v>17</v>
      </c>
      <c r="B1038" t="s">
        <v>12</v>
      </c>
      <c r="C1038" t="s">
        <v>75</v>
      </c>
      <c r="D1038">
        <v>85173</v>
      </c>
      <c r="E1038" s="1">
        <v>45882</v>
      </c>
      <c r="F1038">
        <v>539.99</v>
      </c>
      <c r="G1038" s="4" t="s">
        <v>605</v>
      </c>
      <c r="H1038" t="s">
        <v>606</v>
      </c>
      <c r="I1038" t="s">
        <v>607</v>
      </c>
      <c r="J1038" s="1">
        <v>46491</v>
      </c>
      <c r="K1038">
        <v>15</v>
      </c>
      <c r="L1038" t="str">
        <f>_xlfn.XLOOKUP(relatorio[[#This Row],[Nome PJ Emitente]],De_Para!A:A,De_Para!C:C)</f>
        <v>Apsen</v>
      </c>
      <c r="M1038" s="5" cm="1">
        <f t="array" aca="1" ref="M1038" ca="1">IF(LEFT(G1038&amp;"",1)="0",
IFERROR(
VALUE(MID(G1038&amp;"",_xlfn.AGGREGATE(15,6,ROW(INDIRECT("1:"&amp;LEN(G1038&amp;"")))/(MID(G1038&amp;"",ROW(INDIRECT("1:"&amp;LEN(G1038&amp;""))),1)&lt;&gt;"0"),1),999)),
MID(G1038&amp;"",_xlfn.AGGREGATE(15,6,ROW(INDIRECT("1:"&amp;LEN(G1038&amp;"")))/(MID(G1038&amp;"",ROW(INDIRECT("1:"&amp;LEN(G1038&amp;""))),1)&lt;&gt;"0"),1),999)
),
IFERROR(VALUE(G1038),G1038))</f>
        <v>7896637022569</v>
      </c>
      <c r="N1038" t="str">
        <f>TEXT(relatorio[[#This Row],[Data Emissão]],"mmm")</f>
        <v>ago</v>
      </c>
      <c r="O1038">
        <f>_xlfn.XLOOKUP(relatorio[[#This Row],[Número]],relatorio_Entrada_NF!A:A,relatorio_Entrada_NF!A:A,"Pendente")</f>
        <v>85173</v>
      </c>
      <c r="P1038" t="str">
        <f>_xlfn.XLOOKUP(relatorio[[#This Row],[Nome PJ Emitente]],Material!A:A,Material!B:B,"Medicamento")</f>
        <v>Medicamento</v>
      </c>
      <c r="Q1038">
        <f ca="1">IF(relatorio[[#This Row],[Natureza]]="Medicamento",_xlfn.XLOOKUP(relatorio[[#This Row],[EAN]],CadastroProd!U:U,CadastroProd!A:A," "),_xlfn.XLOOKUP(relatorio[[#This Row],['[Item'] Código]],CadastroProd!X:X,CadastroProd!A:A," "))</f>
        <v>2388</v>
      </c>
      <c r="R1038" t="str">
        <f>IF(O1038="Pendente",_xlfn.XLOOKUP(relatorio[[#This Row],[Número]],Relatório_CTE!A:A,Relatório_CTE!B:B,"Sem CTE")," ")</f>
        <v xml:space="preserve"> </v>
      </c>
      <c r="S1038" s="1" t="str">
        <f>IF(relatorio[[#This Row],[NFs Entrada - Winthor]]="Pendente",_xlfn.XLOOKUP(relatorio[[#This Row],[Número]],Relatório_CTE!A:A,Relatório_CTE!H:H,"Sem CTE")," ")</f>
        <v xml:space="preserve"> </v>
      </c>
      <c r="T103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3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39" spans="1:21" x14ac:dyDescent="0.25">
      <c r="A1039" t="s">
        <v>17</v>
      </c>
      <c r="B1039" t="s">
        <v>12</v>
      </c>
      <c r="C1039" t="s">
        <v>19</v>
      </c>
      <c r="D1039">
        <v>265754</v>
      </c>
      <c r="E1039" s="1">
        <v>45882</v>
      </c>
      <c r="F1039">
        <v>194340</v>
      </c>
      <c r="G1039" s="4" t="s">
        <v>20</v>
      </c>
      <c r="H1039" t="s">
        <v>21</v>
      </c>
      <c r="I1039" t="s">
        <v>22</v>
      </c>
      <c r="J1039" s="1">
        <v>46386</v>
      </c>
      <c r="K1039">
        <v>1000</v>
      </c>
      <c r="L1039" t="str">
        <f>_xlfn.XLOOKUP(relatorio[[#This Row],[Nome PJ Emitente]],De_Para!A:A,De_Para!C:C)</f>
        <v>Aspen</v>
      </c>
      <c r="M1039" s="5" cm="1">
        <f t="array" aca="1" ref="M1039" ca="1">IF(LEFT(G1039&amp;"",1)="0",
IFERROR(
VALUE(MID(G1039&amp;"",_xlfn.AGGREGATE(15,6,ROW(INDIRECT("1:"&amp;LEN(G1039&amp;"")))/(MID(G1039&amp;"",ROW(INDIRECT("1:"&amp;LEN(G1039&amp;""))),1)&lt;&gt;"0"),1),999)),
MID(G1039&amp;"",_xlfn.AGGREGATE(15,6,ROW(INDIRECT("1:"&amp;LEN(G1039&amp;"")))/(MID(G1039&amp;"",ROW(INDIRECT("1:"&amp;LEN(G1039&amp;""))),1)&lt;&gt;"0"),1),999)
),
IFERROR(VALUE(G1039),G1039))</f>
        <v>7895858016821</v>
      </c>
      <c r="N1039" t="str">
        <f>TEXT(relatorio[[#This Row],[Data Emissão]],"mmm")</f>
        <v>ago</v>
      </c>
      <c r="O1039">
        <f>_xlfn.XLOOKUP(relatorio[[#This Row],[Número]],relatorio_Entrada_NF!A:A,relatorio_Entrada_NF!A:A,"Pendente")</f>
        <v>265754</v>
      </c>
      <c r="P1039" t="str">
        <f>_xlfn.XLOOKUP(relatorio[[#This Row],[Nome PJ Emitente]],Material!A:A,Material!B:B,"Medicamento")</f>
        <v>Medicamento</v>
      </c>
      <c r="Q1039">
        <f ca="1">IF(relatorio[[#This Row],[Natureza]]="Medicamento",_xlfn.XLOOKUP(relatorio[[#This Row],[EAN]],CadastroProd!U:U,CadastroProd!A:A," "),_xlfn.XLOOKUP(relatorio[[#This Row],['[Item'] Código]],CadastroProd!X:X,CadastroProd!A:A," "))</f>
        <v>869</v>
      </c>
      <c r="R1039" t="str">
        <f>IF(O1039="Pendente",_xlfn.XLOOKUP(relatorio[[#This Row],[Número]],Relatório_CTE!A:A,Relatório_CTE!B:B,"Sem CTE")," ")</f>
        <v xml:space="preserve"> </v>
      </c>
      <c r="S1039" s="1" t="str">
        <f>IF(relatorio[[#This Row],[NFs Entrada - Winthor]]="Pendente",_xlfn.XLOOKUP(relatorio[[#This Row],[Número]],Relatório_CTE!A:A,Relatório_CTE!H:H,"Sem CTE")," ")</f>
        <v xml:space="preserve"> </v>
      </c>
      <c r="T103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3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40" spans="1:21" x14ac:dyDescent="0.25">
      <c r="A1040" t="s">
        <v>11</v>
      </c>
      <c r="B1040" t="s">
        <v>46</v>
      </c>
      <c r="C1040" t="s">
        <v>131</v>
      </c>
      <c r="D1040">
        <v>11468</v>
      </c>
      <c r="E1040" s="1">
        <v>45882</v>
      </c>
      <c r="F1040">
        <v>49141.39</v>
      </c>
      <c r="G1040" s="4" t="s">
        <v>640</v>
      </c>
      <c r="H1040" t="s">
        <v>641</v>
      </c>
      <c r="I1040" t="s">
        <v>642</v>
      </c>
      <c r="J1040" s="1">
        <v>46538</v>
      </c>
      <c r="K1040">
        <v>10</v>
      </c>
      <c r="L1040" t="str">
        <f>_xlfn.XLOOKUP(relatorio[[#This Row],[Nome PJ Emitente]],De_Para!A:A,De_Para!C:C)</f>
        <v>Sanofi</v>
      </c>
      <c r="M1040" s="5" cm="1">
        <f t="array" aca="1" ref="M1040" ca="1">IF(LEFT(G1040&amp;"",1)="0",
IFERROR(
VALUE(MID(G1040&amp;"",_xlfn.AGGREGATE(15,6,ROW(INDIRECT("1:"&amp;LEN(G1040&amp;"")))/(MID(G1040&amp;"",ROW(INDIRECT("1:"&amp;LEN(G1040&amp;""))),1)&lt;&gt;"0"),1),999)),
MID(G1040&amp;"",_xlfn.AGGREGATE(15,6,ROW(INDIRECT("1:"&amp;LEN(G1040&amp;"")))/(MID(G1040&amp;"",ROW(INDIRECT("1:"&amp;LEN(G1040&amp;""))),1)&lt;&gt;"0"),1),999)
),
IFERROR(VALUE(G1040),G1040))</f>
        <v>7891058005801</v>
      </c>
      <c r="N1040" t="str">
        <f>TEXT(relatorio[[#This Row],[Data Emissão]],"mmm")</f>
        <v>ago</v>
      </c>
      <c r="O1040">
        <f>_xlfn.XLOOKUP(relatorio[[#This Row],[Número]],relatorio_Entrada_NF!A:A,relatorio_Entrada_NF!A:A,"Pendente")</f>
        <v>11468</v>
      </c>
      <c r="P1040" t="str">
        <f>_xlfn.XLOOKUP(relatorio[[#This Row],[Nome PJ Emitente]],Material!A:A,Material!B:B,"Medicamento")</f>
        <v>Medicamento</v>
      </c>
      <c r="Q1040">
        <f ca="1">IF(relatorio[[#This Row],[Natureza]]="Medicamento",_xlfn.XLOOKUP(relatorio[[#This Row],[EAN]],CadastroProd!U:U,CadastroProd!A:A," "),_xlfn.XLOOKUP(relatorio[[#This Row],['[Item'] Código]],CadastroProd!X:X,CadastroProd!A:A," "))</f>
        <v>3680</v>
      </c>
      <c r="R1040" t="str">
        <f>IF(O1040="Pendente",_xlfn.XLOOKUP(relatorio[[#This Row],[Número]],Relatório_CTE!A:A,Relatório_CTE!B:B,"Sem CTE")," ")</f>
        <v xml:space="preserve"> </v>
      </c>
      <c r="S1040" s="1" t="str">
        <f>IF(relatorio[[#This Row],[NFs Entrada - Winthor]]="Pendente",_xlfn.XLOOKUP(relatorio[[#This Row],[Número]],Relatório_CTE!A:A,Relatório_CTE!H:H,"Sem CTE")," ")</f>
        <v xml:space="preserve"> </v>
      </c>
      <c r="T104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4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41" spans="1:21" x14ac:dyDescent="0.25">
      <c r="A1041" t="s">
        <v>17</v>
      </c>
      <c r="B1041" t="s">
        <v>46</v>
      </c>
      <c r="C1041" t="s">
        <v>75</v>
      </c>
      <c r="D1041">
        <v>85172</v>
      </c>
      <c r="E1041" s="1">
        <v>45882</v>
      </c>
      <c r="F1041">
        <v>342.33</v>
      </c>
      <c r="G1041" s="4" t="s">
        <v>560</v>
      </c>
      <c r="H1041" t="s">
        <v>1027</v>
      </c>
      <c r="I1041" t="s">
        <v>1028</v>
      </c>
      <c r="J1041" s="1">
        <v>46533</v>
      </c>
      <c r="K1041">
        <v>4</v>
      </c>
      <c r="L1041" t="str">
        <f>_xlfn.XLOOKUP(relatorio[[#This Row],[Nome PJ Emitente]],De_Para!A:A,De_Para!C:C)</f>
        <v>Apsen</v>
      </c>
      <c r="M1041" s="5" cm="1">
        <f t="array" aca="1" ref="M1041" ca="1">IF(LEFT(G1041&amp;"",1)="0",
IFERROR(
VALUE(MID(G1041&amp;"",_xlfn.AGGREGATE(15,6,ROW(INDIRECT("1:"&amp;LEN(G1041&amp;"")))/(MID(G1041&amp;"",ROW(INDIRECT("1:"&amp;LEN(G1041&amp;""))),1)&lt;&gt;"0"),1),999)),
MID(G1041&amp;"",_xlfn.AGGREGATE(15,6,ROW(INDIRECT("1:"&amp;LEN(G1041&amp;"")))/(MID(G1041&amp;"",ROW(INDIRECT("1:"&amp;LEN(G1041&amp;""))),1)&lt;&gt;"0"),1),999)
),
IFERROR(VALUE(G1041),G1041))</f>
        <v>7896637022811</v>
      </c>
      <c r="N1041" t="str">
        <f>TEXT(relatorio[[#This Row],[Data Emissão]],"mmm")</f>
        <v>ago</v>
      </c>
      <c r="O1041">
        <f>_xlfn.XLOOKUP(relatorio[[#This Row],[Número]],relatorio_Entrada_NF!A:A,relatorio_Entrada_NF!A:A,"Pendente")</f>
        <v>85172</v>
      </c>
      <c r="P1041" t="str">
        <f>_xlfn.XLOOKUP(relatorio[[#This Row],[Nome PJ Emitente]],Material!A:A,Material!B:B,"Medicamento")</f>
        <v>Medicamento</v>
      </c>
      <c r="Q1041">
        <f ca="1">IF(relatorio[[#This Row],[Natureza]]="Medicamento",_xlfn.XLOOKUP(relatorio[[#This Row],[EAN]],CadastroProd!U:U,CadastroProd!A:A," "),_xlfn.XLOOKUP(relatorio[[#This Row],['[Item'] Código]],CadastroProd!X:X,CadastroProd!A:A," "))</f>
        <v>2868</v>
      </c>
      <c r="R1041" t="str">
        <f>IF(O1041="Pendente",_xlfn.XLOOKUP(relatorio[[#This Row],[Número]],Relatório_CTE!A:A,Relatório_CTE!B:B,"Sem CTE")," ")</f>
        <v xml:space="preserve"> </v>
      </c>
      <c r="S1041" s="1" t="str">
        <f>IF(relatorio[[#This Row],[NFs Entrada - Winthor]]="Pendente",_xlfn.XLOOKUP(relatorio[[#This Row],[Número]],Relatório_CTE!A:A,Relatório_CTE!H:H,"Sem CTE")," ")</f>
        <v xml:space="preserve"> </v>
      </c>
      <c r="T104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4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42" spans="1:21" x14ac:dyDescent="0.25">
      <c r="A1042" t="s">
        <v>11</v>
      </c>
      <c r="B1042" t="s">
        <v>46</v>
      </c>
      <c r="C1042" t="s">
        <v>32</v>
      </c>
      <c r="D1042">
        <v>55434</v>
      </c>
      <c r="E1042" s="1">
        <v>45882</v>
      </c>
      <c r="F1042">
        <v>353669.08</v>
      </c>
      <c r="G1042" s="4" t="s">
        <v>33</v>
      </c>
      <c r="H1042" t="s">
        <v>34</v>
      </c>
      <c r="I1042" t="s">
        <v>35</v>
      </c>
      <c r="J1042" s="1">
        <v>46752</v>
      </c>
      <c r="K1042">
        <v>35</v>
      </c>
      <c r="L1042" t="str">
        <f>_xlfn.XLOOKUP(relatorio[[#This Row],[Nome PJ Emitente]],De_Para!A:A,De_Para!C:C)</f>
        <v>Astellas</v>
      </c>
      <c r="M1042" s="5" cm="1">
        <f t="array" aca="1" ref="M1042" ca="1">IF(LEFT(G1042&amp;"",1)="0",
IFERROR(
VALUE(MID(G1042&amp;"",_xlfn.AGGREGATE(15,6,ROW(INDIRECT("1:"&amp;LEN(G1042&amp;"")))/(MID(G1042&amp;"",ROW(INDIRECT("1:"&amp;LEN(G1042&amp;""))),1)&lt;&gt;"0"),1),999)),
MID(G1042&amp;"",_xlfn.AGGREGATE(15,6,ROW(INDIRECT("1:"&amp;LEN(G1042&amp;"")))/(MID(G1042&amp;"",ROW(INDIRECT("1:"&amp;LEN(G1042&amp;""))),1)&lt;&gt;"0"),1),999)
),
IFERROR(VALUE(G1042),G1042))</f>
        <v>7899337001070</v>
      </c>
      <c r="N1042" t="str">
        <f>TEXT(relatorio[[#This Row],[Data Emissão]],"mmm")</f>
        <v>ago</v>
      </c>
      <c r="O1042">
        <f>_xlfn.XLOOKUP(relatorio[[#This Row],[Número]],relatorio_Entrada_NF!A:A,relatorio_Entrada_NF!A:A,"Pendente")</f>
        <v>55434</v>
      </c>
      <c r="P1042" t="str">
        <f>_xlfn.XLOOKUP(relatorio[[#This Row],[Nome PJ Emitente]],Material!A:A,Material!B:B,"Medicamento")</f>
        <v>Medicamento</v>
      </c>
      <c r="Q1042">
        <f ca="1">IF(relatorio[[#This Row],[Natureza]]="Medicamento",_xlfn.XLOOKUP(relatorio[[#This Row],[EAN]],CadastroProd!U:U,CadastroProd!A:A," "),_xlfn.XLOOKUP(relatorio[[#This Row],['[Item'] Código]],CadastroProd!X:X,CadastroProd!A:A," "))</f>
        <v>3092</v>
      </c>
      <c r="R1042" t="str">
        <f>IF(O1042="Pendente",_xlfn.XLOOKUP(relatorio[[#This Row],[Número]],Relatório_CTE!A:A,Relatório_CTE!B:B,"Sem CTE")," ")</f>
        <v xml:space="preserve"> </v>
      </c>
      <c r="S1042" s="1" t="str">
        <f>IF(relatorio[[#This Row],[NFs Entrada - Winthor]]="Pendente",_xlfn.XLOOKUP(relatorio[[#This Row],[Número]],Relatório_CTE!A:A,Relatório_CTE!H:H,"Sem CTE")," ")</f>
        <v xml:space="preserve"> </v>
      </c>
      <c r="T104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4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43" spans="1:21" x14ac:dyDescent="0.25">
      <c r="A1043" t="s">
        <v>11</v>
      </c>
      <c r="B1043" t="s">
        <v>46</v>
      </c>
      <c r="C1043" t="s">
        <v>32</v>
      </c>
      <c r="D1043">
        <v>55435</v>
      </c>
      <c r="E1043" s="1">
        <v>45882</v>
      </c>
      <c r="F1043">
        <v>353669.08</v>
      </c>
      <c r="G1043" s="4" t="s">
        <v>33</v>
      </c>
      <c r="H1043" t="s">
        <v>34</v>
      </c>
      <c r="I1043" t="s">
        <v>35</v>
      </c>
      <c r="J1043" s="1">
        <v>46752</v>
      </c>
      <c r="K1043">
        <v>35</v>
      </c>
      <c r="L1043" t="str">
        <f>_xlfn.XLOOKUP(relatorio[[#This Row],[Nome PJ Emitente]],De_Para!A:A,De_Para!C:C)</f>
        <v>Astellas</v>
      </c>
      <c r="M1043" s="5" cm="1">
        <f t="array" aca="1" ref="M1043" ca="1">IF(LEFT(G1043&amp;"",1)="0",
IFERROR(
VALUE(MID(G1043&amp;"",_xlfn.AGGREGATE(15,6,ROW(INDIRECT("1:"&amp;LEN(G1043&amp;"")))/(MID(G1043&amp;"",ROW(INDIRECT("1:"&amp;LEN(G1043&amp;""))),1)&lt;&gt;"0"),1),999)),
MID(G1043&amp;"",_xlfn.AGGREGATE(15,6,ROW(INDIRECT("1:"&amp;LEN(G1043&amp;"")))/(MID(G1043&amp;"",ROW(INDIRECT("1:"&amp;LEN(G1043&amp;""))),1)&lt;&gt;"0"),1),999)
),
IFERROR(VALUE(G1043),G1043))</f>
        <v>7899337001070</v>
      </c>
      <c r="N1043" t="str">
        <f>TEXT(relatorio[[#This Row],[Data Emissão]],"mmm")</f>
        <v>ago</v>
      </c>
      <c r="O1043">
        <f>_xlfn.XLOOKUP(relatorio[[#This Row],[Número]],relatorio_Entrada_NF!A:A,relatorio_Entrada_NF!A:A,"Pendente")</f>
        <v>55435</v>
      </c>
      <c r="P1043" t="str">
        <f>_xlfn.XLOOKUP(relatorio[[#This Row],[Nome PJ Emitente]],Material!A:A,Material!B:B,"Medicamento")</f>
        <v>Medicamento</v>
      </c>
      <c r="Q1043">
        <f ca="1">IF(relatorio[[#This Row],[Natureza]]="Medicamento",_xlfn.XLOOKUP(relatorio[[#This Row],[EAN]],CadastroProd!U:U,CadastroProd!A:A," "),_xlfn.XLOOKUP(relatorio[[#This Row],['[Item'] Código]],CadastroProd!X:X,CadastroProd!A:A," "))</f>
        <v>3092</v>
      </c>
      <c r="R1043" t="str">
        <f>IF(O1043="Pendente",_xlfn.XLOOKUP(relatorio[[#This Row],[Número]],Relatório_CTE!A:A,Relatório_CTE!B:B,"Sem CTE")," ")</f>
        <v xml:space="preserve"> </v>
      </c>
      <c r="S1043" s="1" t="str">
        <f>IF(relatorio[[#This Row],[NFs Entrada - Winthor]]="Pendente",_xlfn.XLOOKUP(relatorio[[#This Row],[Número]],Relatório_CTE!A:A,Relatório_CTE!H:H,"Sem CTE")," ")</f>
        <v xml:space="preserve"> </v>
      </c>
      <c r="T104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4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44" spans="1:21" x14ac:dyDescent="0.25">
      <c r="A1044" t="s">
        <v>17</v>
      </c>
      <c r="B1044" t="s">
        <v>46</v>
      </c>
      <c r="C1044" t="s">
        <v>36</v>
      </c>
      <c r="D1044">
        <v>496219</v>
      </c>
      <c r="E1044" s="1">
        <v>45882</v>
      </c>
      <c r="F1044">
        <v>8273.77</v>
      </c>
      <c r="G1044" s="4" t="s">
        <v>72</v>
      </c>
      <c r="H1044" t="s">
        <v>73</v>
      </c>
      <c r="I1044" t="s">
        <v>74</v>
      </c>
      <c r="J1044" s="1">
        <v>46843</v>
      </c>
      <c r="K1044">
        <v>46</v>
      </c>
      <c r="L1044" t="str">
        <f>_xlfn.XLOOKUP(relatorio[[#This Row],[Nome PJ Emitente]],De_Para!A:A,De_Para!C:C)</f>
        <v>Novartis</v>
      </c>
      <c r="M1044" s="5" cm="1">
        <f t="array" aca="1" ref="M1044" ca="1">IF(LEFT(G1044&amp;"",1)="0",
IFERROR(
VALUE(MID(G1044&amp;"",_xlfn.AGGREGATE(15,6,ROW(INDIRECT("1:"&amp;LEN(G1044&amp;"")))/(MID(G1044&amp;"",ROW(INDIRECT("1:"&amp;LEN(G1044&amp;""))),1)&lt;&gt;"0"),1),999)),
MID(G1044&amp;"",_xlfn.AGGREGATE(15,6,ROW(INDIRECT("1:"&amp;LEN(G1044&amp;"")))/(MID(G1044&amp;"",ROW(INDIRECT("1:"&amp;LEN(G1044&amp;""))),1)&lt;&gt;"0"),1),999)
),
IFERROR(VALUE(G1044),G1044))</f>
        <v>7896261020313</v>
      </c>
      <c r="N1044" t="str">
        <f>TEXT(relatorio[[#This Row],[Data Emissão]],"mmm")</f>
        <v>ago</v>
      </c>
      <c r="O1044">
        <f>_xlfn.XLOOKUP(relatorio[[#This Row],[Número]],relatorio_Entrada_NF!A:A,relatorio_Entrada_NF!A:A,"Pendente")</f>
        <v>496219</v>
      </c>
      <c r="P1044" t="str">
        <f>_xlfn.XLOOKUP(relatorio[[#This Row],[Nome PJ Emitente]],Material!A:A,Material!B:B,"Medicamento")</f>
        <v>Medicamento</v>
      </c>
      <c r="Q1044">
        <f ca="1">IF(relatorio[[#This Row],[Natureza]]="Medicamento",_xlfn.XLOOKUP(relatorio[[#This Row],[EAN]],CadastroProd!U:U,CadastroProd!A:A," "),_xlfn.XLOOKUP(relatorio[[#This Row],['[Item'] Código]],CadastroProd!X:X,CadastroProd!A:A," "))</f>
        <v>1215</v>
      </c>
      <c r="R1044" t="str">
        <f>IF(O1044="Pendente",_xlfn.XLOOKUP(relatorio[[#This Row],[Número]],Relatório_CTE!A:A,Relatório_CTE!B:B,"Sem CTE")," ")</f>
        <v xml:space="preserve"> </v>
      </c>
      <c r="S1044" s="1" t="str">
        <f>IF(relatorio[[#This Row],[NFs Entrada - Winthor]]="Pendente",_xlfn.XLOOKUP(relatorio[[#This Row],[Número]],Relatório_CTE!A:A,Relatório_CTE!H:H,"Sem CTE")," ")</f>
        <v xml:space="preserve"> </v>
      </c>
      <c r="T104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4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45" spans="1:21" x14ac:dyDescent="0.25">
      <c r="A1045" t="s">
        <v>17</v>
      </c>
      <c r="B1045" t="s">
        <v>46</v>
      </c>
      <c r="C1045" t="s">
        <v>36</v>
      </c>
      <c r="D1045">
        <v>496220</v>
      </c>
      <c r="E1045" s="1">
        <v>45882</v>
      </c>
      <c r="F1045">
        <v>2517.79</v>
      </c>
      <c r="G1045" s="4" t="s">
        <v>69</v>
      </c>
      <c r="H1045" t="s">
        <v>70</v>
      </c>
      <c r="I1045" t="s">
        <v>71</v>
      </c>
      <c r="J1045" s="1">
        <v>46812</v>
      </c>
      <c r="K1045">
        <v>30</v>
      </c>
      <c r="L1045" t="str">
        <f>_xlfn.XLOOKUP(relatorio[[#This Row],[Nome PJ Emitente]],De_Para!A:A,De_Para!C:C)</f>
        <v>Novartis</v>
      </c>
      <c r="M1045" s="5" cm="1">
        <f t="array" aca="1" ref="M1045" ca="1">IF(LEFT(G1045&amp;"",1)="0",
IFERROR(
VALUE(MID(G1045&amp;"",_xlfn.AGGREGATE(15,6,ROW(INDIRECT("1:"&amp;LEN(G1045&amp;"")))/(MID(G1045&amp;"",ROW(INDIRECT("1:"&amp;LEN(G1045&amp;""))),1)&lt;&gt;"0"),1),999)),
MID(G1045&amp;"",_xlfn.AGGREGATE(15,6,ROW(INDIRECT("1:"&amp;LEN(G1045&amp;"")))/(MID(G1045&amp;"",ROW(INDIRECT("1:"&amp;LEN(G1045&amp;""))),1)&lt;&gt;"0"),1),999)
),
IFERROR(VALUE(G1045),G1045))</f>
        <v>7896261020269</v>
      </c>
      <c r="N1045" t="str">
        <f>TEXT(relatorio[[#This Row],[Data Emissão]],"mmm")</f>
        <v>ago</v>
      </c>
      <c r="O1045">
        <f>_xlfn.XLOOKUP(relatorio[[#This Row],[Número]],relatorio_Entrada_NF!A:A,relatorio_Entrada_NF!A:A,"Pendente")</f>
        <v>496220</v>
      </c>
      <c r="P1045" t="str">
        <f>_xlfn.XLOOKUP(relatorio[[#This Row],[Nome PJ Emitente]],Material!A:A,Material!B:B,"Medicamento")</f>
        <v>Medicamento</v>
      </c>
      <c r="Q1045">
        <f ca="1">IF(relatorio[[#This Row],[Natureza]]="Medicamento",_xlfn.XLOOKUP(relatorio[[#This Row],[EAN]],CadastroProd!U:U,CadastroProd!A:A," "),_xlfn.XLOOKUP(relatorio[[#This Row],['[Item'] Código]],CadastroProd!X:X,CadastroProd!A:A," "))</f>
        <v>1211</v>
      </c>
      <c r="R1045" t="str">
        <f>IF(O1045="Pendente",_xlfn.XLOOKUP(relatorio[[#This Row],[Número]],Relatório_CTE!A:A,Relatório_CTE!B:B,"Sem CTE")," ")</f>
        <v xml:space="preserve"> </v>
      </c>
      <c r="S1045" s="1" t="str">
        <f>IF(relatorio[[#This Row],[NFs Entrada - Winthor]]="Pendente",_xlfn.XLOOKUP(relatorio[[#This Row],[Número]],Relatório_CTE!A:A,Relatório_CTE!H:H,"Sem CTE")," ")</f>
        <v xml:space="preserve"> </v>
      </c>
      <c r="T104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4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46" spans="1:21" x14ac:dyDescent="0.25">
      <c r="A1046" t="s">
        <v>17</v>
      </c>
      <c r="B1046" t="s">
        <v>46</v>
      </c>
      <c r="C1046" t="s">
        <v>36</v>
      </c>
      <c r="D1046">
        <v>496272</v>
      </c>
      <c r="E1046" s="1">
        <v>45882</v>
      </c>
      <c r="F1046">
        <v>6131.55</v>
      </c>
      <c r="G1046" s="4" t="s">
        <v>299</v>
      </c>
      <c r="H1046" t="s">
        <v>300</v>
      </c>
      <c r="I1046" t="s">
        <v>301</v>
      </c>
      <c r="J1046" s="1">
        <v>46568</v>
      </c>
      <c r="K1046">
        <v>33</v>
      </c>
      <c r="L1046" t="str">
        <f>_xlfn.XLOOKUP(relatorio[[#This Row],[Nome PJ Emitente]],De_Para!A:A,De_Para!C:C)</f>
        <v>Novartis</v>
      </c>
      <c r="M1046" s="5" cm="1">
        <f t="array" aca="1" ref="M1046" ca="1">IF(LEFT(G1046&amp;"",1)="0",
IFERROR(
VALUE(MID(G1046&amp;"",_xlfn.AGGREGATE(15,6,ROW(INDIRECT("1:"&amp;LEN(G1046&amp;"")))/(MID(G1046&amp;"",ROW(INDIRECT("1:"&amp;LEN(G1046&amp;""))),1)&lt;&gt;"0"),1),999)),
MID(G1046&amp;"",_xlfn.AGGREGATE(15,6,ROW(INDIRECT("1:"&amp;LEN(G1046&amp;"")))/(MID(G1046&amp;"",ROW(INDIRECT("1:"&amp;LEN(G1046&amp;""))),1)&lt;&gt;"0"),1),999)
),
IFERROR(VALUE(G1046),G1046))</f>
        <v>7896261020306</v>
      </c>
      <c r="N1046" t="str">
        <f>TEXT(relatorio[[#This Row],[Data Emissão]],"mmm")</f>
        <v>ago</v>
      </c>
      <c r="O1046">
        <f>_xlfn.XLOOKUP(relatorio[[#This Row],[Número]],relatorio_Entrada_NF!A:A,relatorio_Entrada_NF!A:A,"Pendente")</f>
        <v>496272</v>
      </c>
      <c r="P1046" t="str">
        <f>_xlfn.XLOOKUP(relatorio[[#This Row],[Nome PJ Emitente]],Material!A:A,Material!B:B,"Medicamento")</f>
        <v>Medicamento</v>
      </c>
      <c r="Q1046">
        <f ca="1">IF(relatorio[[#This Row],[Natureza]]="Medicamento",_xlfn.XLOOKUP(relatorio[[#This Row],[EAN]],CadastroProd!U:U,CadastroProd!A:A," "),_xlfn.XLOOKUP(relatorio[[#This Row],['[Item'] Código]],CadastroProd!X:X,CadastroProd!A:A," "))</f>
        <v>1214</v>
      </c>
      <c r="R1046" t="str">
        <f>IF(O1046="Pendente",_xlfn.XLOOKUP(relatorio[[#This Row],[Número]],Relatório_CTE!A:A,Relatório_CTE!B:B,"Sem CTE")," ")</f>
        <v xml:space="preserve"> </v>
      </c>
      <c r="S1046" s="1" t="str">
        <f>IF(relatorio[[#This Row],[NFs Entrada - Winthor]]="Pendente",_xlfn.XLOOKUP(relatorio[[#This Row],[Número]],Relatório_CTE!A:A,Relatório_CTE!H:H,"Sem CTE")," ")</f>
        <v xml:space="preserve"> </v>
      </c>
      <c r="T104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4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47" spans="1:21" x14ac:dyDescent="0.25">
      <c r="A1047" t="s">
        <v>11</v>
      </c>
      <c r="B1047" t="s">
        <v>46</v>
      </c>
      <c r="C1047" t="s">
        <v>47</v>
      </c>
      <c r="D1047">
        <v>342059</v>
      </c>
      <c r="E1047" s="1">
        <v>45882</v>
      </c>
      <c r="F1047">
        <v>139453.4</v>
      </c>
      <c r="G1047" s="4" t="s">
        <v>446</v>
      </c>
      <c r="H1047" t="s">
        <v>447</v>
      </c>
      <c r="I1047" t="s">
        <v>448</v>
      </c>
      <c r="J1047" s="1">
        <v>46464</v>
      </c>
      <c r="K1047">
        <v>100</v>
      </c>
      <c r="L1047" t="str">
        <f>_xlfn.XLOOKUP(relatorio[[#This Row],[Nome PJ Emitente]],De_Para!A:A,De_Para!C:C)</f>
        <v>Libbs</v>
      </c>
      <c r="M1047" s="5" cm="1">
        <f t="array" aca="1" ref="M1047" ca="1">IF(LEFT(G1047&amp;"",1)="0",
IFERROR(
VALUE(MID(G1047&amp;"",_xlfn.AGGREGATE(15,6,ROW(INDIRECT("1:"&amp;LEN(G1047&amp;"")))/(MID(G1047&amp;"",ROW(INDIRECT("1:"&amp;LEN(G1047&amp;""))),1)&lt;&gt;"0"),1),999)),
MID(G1047&amp;"",_xlfn.AGGREGATE(15,6,ROW(INDIRECT("1:"&amp;LEN(G1047&amp;"")))/(MID(G1047&amp;"",ROW(INDIRECT("1:"&amp;LEN(G1047&amp;""))),1)&lt;&gt;"0"),1),999)
),
IFERROR(VALUE(G1047),G1047))</f>
        <v>7896094203013</v>
      </c>
      <c r="N1047" t="str">
        <f>TEXT(relatorio[[#This Row],[Data Emissão]],"mmm")</f>
        <v>ago</v>
      </c>
      <c r="O1047">
        <f>_xlfn.XLOOKUP(relatorio[[#This Row],[Número]],relatorio_Entrada_NF!A:A,relatorio_Entrada_NF!A:A,"Pendente")</f>
        <v>342059</v>
      </c>
      <c r="P1047" t="str">
        <f>_xlfn.XLOOKUP(relatorio[[#This Row],[Nome PJ Emitente]],Material!A:A,Material!B:B,"Medicamento")</f>
        <v>Medicamento</v>
      </c>
      <c r="Q1047">
        <f ca="1">IF(relatorio[[#This Row],[Natureza]]="Medicamento",_xlfn.XLOOKUP(relatorio[[#This Row],[EAN]],CadastroProd!U:U,CadastroProd!A:A," "),_xlfn.XLOOKUP(relatorio[[#This Row],['[Item'] Código]],CadastroProd!X:X,CadastroProd!A:A," "))</f>
        <v>2574</v>
      </c>
      <c r="R1047" t="str">
        <f>IF(O1047="Pendente",_xlfn.XLOOKUP(relatorio[[#This Row],[Número]],Relatório_CTE!A:A,Relatório_CTE!B:B,"Sem CTE")," ")</f>
        <v xml:space="preserve"> </v>
      </c>
      <c r="S1047" s="1" t="str">
        <f>IF(relatorio[[#This Row],[NFs Entrada - Winthor]]="Pendente",_xlfn.XLOOKUP(relatorio[[#This Row],[Número]],Relatório_CTE!A:A,Relatório_CTE!H:H,"Sem CTE")," ")</f>
        <v xml:space="preserve"> </v>
      </c>
      <c r="T104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4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48" spans="1:21" x14ac:dyDescent="0.25">
      <c r="A1048" t="s">
        <v>11</v>
      </c>
      <c r="B1048" t="s">
        <v>46</v>
      </c>
      <c r="C1048" t="s">
        <v>47</v>
      </c>
      <c r="D1048">
        <v>342059</v>
      </c>
      <c r="E1048" s="1">
        <v>45882</v>
      </c>
      <c r="F1048">
        <v>139453.4</v>
      </c>
      <c r="G1048" s="4" t="s">
        <v>541</v>
      </c>
      <c r="H1048" t="s">
        <v>542</v>
      </c>
      <c r="I1048" t="s">
        <v>543</v>
      </c>
      <c r="J1048" s="1">
        <v>46419</v>
      </c>
      <c r="K1048">
        <v>130</v>
      </c>
      <c r="L1048" t="str">
        <f>_xlfn.XLOOKUP(relatorio[[#This Row],[Nome PJ Emitente]],De_Para!A:A,De_Para!C:C)</f>
        <v>Libbs</v>
      </c>
      <c r="M1048" s="5" cm="1">
        <f t="array" aca="1" ref="M1048" ca="1">IF(LEFT(G1048&amp;"",1)="0",
IFERROR(
VALUE(MID(G1048&amp;"",_xlfn.AGGREGATE(15,6,ROW(INDIRECT("1:"&amp;LEN(G1048&amp;"")))/(MID(G1048&amp;"",ROW(INDIRECT("1:"&amp;LEN(G1048&amp;""))),1)&lt;&gt;"0"),1),999)),
MID(G1048&amp;"",_xlfn.AGGREGATE(15,6,ROW(INDIRECT("1:"&amp;LEN(G1048&amp;"")))/(MID(G1048&amp;"",ROW(INDIRECT("1:"&amp;LEN(G1048&amp;""))),1)&lt;&gt;"0"),1),999)
),
IFERROR(VALUE(G1048),G1048))</f>
        <v>7896094207981</v>
      </c>
      <c r="N1048" t="str">
        <f>TEXT(relatorio[[#This Row],[Data Emissão]],"mmm")</f>
        <v>ago</v>
      </c>
      <c r="O1048">
        <f>_xlfn.XLOOKUP(relatorio[[#This Row],[Número]],relatorio_Entrada_NF!A:A,relatorio_Entrada_NF!A:A,"Pendente")</f>
        <v>342059</v>
      </c>
      <c r="P1048" t="str">
        <f>_xlfn.XLOOKUP(relatorio[[#This Row],[Nome PJ Emitente]],Material!A:A,Material!B:B,"Medicamento")</f>
        <v>Medicamento</v>
      </c>
      <c r="Q1048">
        <f ca="1">IF(relatorio[[#This Row],[Natureza]]="Medicamento",_xlfn.XLOOKUP(relatorio[[#This Row],[EAN]],CadastroProd!U:U,CadastroProd!A:A," "),_xlfn.XLOOKUP(relatorio[[#This Row],['[Item'] Código]],CadastroProd!X:X,CadastroProd!A:A," "))</f>
        <v>2578</v>
      </c>
      <c r="R1048" t="str">
        <f>IF(O1048="Pendente",_xlfn.XLOOKUP(relatorio[[#This Row],[Número]],Relatório_CTE!A:A,Relatório_CTE!B:B,"Sem CTE")," ")</f>
        <v xml:space="preserve"> </v>
      </c>
      <c r="S1048" s="1" t="str">
        <f>IF(relatorio[[#This Row],[NFs Entrada - Winthor]]="Pendente",_xlfn.XLOOKUP(relatorio[[#This Row],[Número]],Relatório_CTE!A:A,Relatório_CTE!H:H,"Sem CTE")," ")</f>
        <v xml:space="preserve"> </v>
      </c>
      <c r="T104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4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49" spans="1:21" x14ac:dyDescent="0.25">
      <c r="A1049" t="s">
        <v>11</v>
      </c>
      <c r="B1049" t="s">
        <v>46</v>
      </c>
      <c r="C1049" t="s">
        <v>47</v>
      </c>
      <c r="D1049">
        <v>342059</v>
      </c>
      <c r="E1049" s="1">
        <v>45882</v>
      </c>
      <c r="F1049">
        <v>139453.4</v>
      </c>
      <c r="G1049" s="4" t="s">
        <v>840</v>
      </c>
      <c r="H1049" t="s">
        <v>841</v>
      </c>
      <c r="I1049" t="s">
        <v>842</v>
      </c>
      <c r="J1049" s="1">
        <v>46464</v>
      </c>
      <c r="K1049">
        <v>30</v>
      </c>
      <c r="L1049" t="str">
        <f>_xlfn.XLOOKUP(relatorio[[#This Row],[Nome PJ Emitente]],De_Para!A:A,De_Para!C:C)</f>
        <v>Libbs</v>
      </c>
      <c r="M1049" s="5" cm="1">
        <f t="array" aca="1" ref="M1049" ca="1">IF(LEFT(G1049&amp;"",1)="0",
IFERROR(
VALUE(MID(G1049&amp;"",_xlfn.AGGREGATE(15,6,ROW(INDIRECT("1:"&amp;LEN(G1049&amp;"")))/(MID(G1049&amp;"",ROW(INDIRECT("1:"&amp;LEN(G1049&amp;""))),1)&lt;&gt;"0"),1),999)),
MID(G1049&amp;"",_xlfn.AGGREGATE(15,6,ROW(INDIRECT("1:"&amp;LEN(G1049&amp;"")))/(MID(G1049&amp;"",ROW(INDIRECT("1:"&amp;LEN(G1049&amp;""))),1)&lt;&gt;"0"),1),999)
),
IFERROR(VALUE(G1049),G1049))</f>
        <v>7896094207080</v>
      </c>
      <c r="N1049" t="str">
        <f>TEXT(relatorio[[#This Row],[Data Emissão]],"mmm")</f>
        <v>ago</v>
      </c>
      <c r="O1049">
        <f>_xlfn.XLOOKUP(relatorio[[#This Row],[Número]],relatorio_Entrada_NF!A:A,relatorio_Entrada_NF!A:A,"Pendente")</f>
        <v>342059</v>
      </c>
      <c r="P1049" t="str">
        <f>_xlfn.XLOOKUP(relatorio[[#This Row],[Nome PJ Emitente]],Material!A:A,Material!B:B,"Medicamento")</f>
        <v>Medicamento</v>
      </c>
      <c r="Q1049">
        <f ca="1">IF(relatorio[[#This Row],[Natureza]]="Medicamento",_xlfn.XLOOKUP(relatorio[[#This Row],[EAN]],CadastroProd!U:U,CadastroProd!A:A," "),_xlfn.XLOOKUP(relatorio[[#This Row],['[Item'] Código]],CadastroProd!X:X,CadastroProd!A:A," "))</f>
        <v>2581</v>
      </c>
      <c r="R1049" t="str">
        <f>IF(O1049="Pendente",_xlfn.XLOOKUP(relatorio[[#This Row],[Número]],Relatório_CTE!A:A,Relatório_CTE!B:B,"Sem CTE")," ")</f>
        <v xml:space="preserve"> </v>
      </c>
      <c r="S1049" s="1" t="str">
        <f>IF(relatorio[[#This Row],[NFs Entrada - Winthor]]="Pendente",_xlfn.XLOOKUP(relatorio[[#This Row],[Número]],Relatório_CTE!A:A,Relatório_CTE!H:H,"Sem CTE")," ")</f>
        <v xml:space="preserve"> </v>
      </c>
      <c r="T104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4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50" spans="1:21" x14ac:dyDescent="0.25">
      <c r="A1050" t="s">
        <v>11</v>
      </c>
      <c r="B1050" t="s">
        <v>46</v>
      </c>
      <c r="C1050" t="s">
        <v>47</v>
      </c>
      <c r="D1050">
        <v>342059</v>
      </c>
      <c r="E1050" s="1">
        <v>45882</v>
      </c>
      <c r="F1050">
        <v>139453.4</v>
      </c>
      <c r="G1050" s="4" t="s">
        <v>843</v>
      </c>
      <c r="H1050" t="s">
        <v>844</v>
      </c>
      <c r="I1050" t="s">
        <v>845</v>
      </c>
      <c r="J1050" s="1">
        <v>46369</v>
      </c>
      <c r="K1050">
        <v>300</v>
      </c>
      <c r="L1050" t="str">
        <f>_xlfn.XLOOKUP(relatorio[[#This Row],[Nome PJ Emitente]],De_Para!A:A,De_Para!C:C)</f>
        <v>Libbs</v>
      </c>
      <c r="M1050" s="5" cm="1">
        <f t="array" aca="1" ref="M1050" ca="1">IF(LEFT(G1050&amp;"",1)="0",
IFERROR(
VALUE(MID(G1050&amp;"",_xlfn.AGGREGATE(15,6,ROW(INDIRECT("1:"&amp;LEN(G1050&amp;"")))/(MID(G1050&amp;"",ROW(INDIRECT("1:"&amp;LEN(G1050&amp;""))),1)&lt;&gt;"0"),1),999)),
MID(G1050&amp;"",_xlfn.AGGREGATE(15,6,ROW(INDIRECT("1:"&amp;LEN(G1050&amp;"")))/(MID(G1050&amp;"",ROW(INDIRECT("1:"&amp;LEN(G1050&amp;""))),1)&lt;&gt;"0"),1),999)
),
IFERROR(VALUE(G1050),G1050))</f>
        <v>7896094207103</v>
      </c>
      <c r="N1050" t="str">
        <f>TEXT(relatorio[[#This Row],[Data Emissão]],"mmm")</f>
        <v>ago</v>
      </c>
      <c r="O1050">
        <f>_xlfn.XLOOKUP(relatorio[[#This Row],[Número]],relatorio_Entrada_NF!A:A,relatorio_Entrada_NF!A:A,"Pendente")</f>
        <v>342059</v>
      </c>
      <c r="P1050" t="str">
        <f>_xlfn.XLOOKUP(relatorio[[#This Row],[Nome PJ Emitente]],Material!A:A,Material!B:B,"Medicamento")</f>
        <v>Medicamento</v>
      </c>
      <c r="Q1050">
        <f ca="1">IF(relatorio[[#This Row],[Natureza]]="Medicamento",_xlfn.XLOOKUP(relatorio[[#This Row],[EAN]],CadastroProd!U:U,CadastroProd!A:A," "),_xlfn.XLOOKUP(relatorio[[#This Row],['[Item'] Código]],CadastroProd!X:X,CadastroProd!A:A," "))</f>
        <v>2579</v>
      </c>
      <c r="R1050" t="str">
        <f>IF(O1050="Pendente",_xlfn.XLOOKUP(relatorio[[#This Row],[Número]],Relatório_CTE!A:A,Relatório_CTE!B:B,"Sem CTE")," ")</f>
        <v xml:space="preserve"> </v>
      </c>
      <c r="S1050" s="1" t="str">
        <f>IF(relatorio[[#This Row],[NFs Entrada - Winthor]]="Pendente",_xlfn.XLOOKUP(relatorio[[#This Row],[Número]],Relatório_CTE!A:A,Relatório_CTE!H:H,"Sem CTE")," ")</f>
        <v xml:space="preserve"> </v>
      </c>
      <c r="T105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5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51" spans="1:21" x14ac:dyDescent="0.25">
      <c r="A1051" t="s">
        <v>11</v>
      </c>
      <c r="B1051" t="s">
        <v>46</v>
      </c>
      <c r="C1051" t="s">
        <v>47</v>
      </c>
      <c r="D1051">
        <v>342059</v>
      </c>
      <c r="E1051" s="1">
        <v>45882</v>
      </c>
      <c r="F1051">
        <v>139453.4</v>
      </c>
      <c r="G1051" s="4" t="s">
        <v>547</v>
      </c>
      <c r="H1051" t="s">
        <v>548</v>
      </c>
      <c r="I1051" t="s">
        <v>549</v>
      </c>
      <c r="J1051" s="1">
        <v>46369</v>
      </c>
      <c r="K1051">
        <v>250</v>
      </c>
      <c r="L1051" t="str">
        <f>_xlfn.XLOOKUP(relatorio[[#This Row],[Nome PJ Emitente]],De_Para!A:A,De_Para!C:C)</f>
        <v>Libbs</v>
      </c>
      <c r="M1051" s="5" cm="1">
        <f t="array" aca="1" ref="M1051" ca="1">IF(LEFT(G1051&amp;"",1)="0",
IFERROR(
VALUE(MID(G1051&amp;"",_xlfn.AGGREGATE(15,6,ROW(INDIRECT("1:"&amp;LEN(G1051&amp;"")))/(MID(G1051&amp;"",ROW(INDIRECT("1:"&amp;LEN(G1051&amp;""))),1)&lt;&gt;"0"),1),999)),
MID(G1051&amp;"",_xlfn.AGGREGATE(15,6,ROW(INDIRECT("1:"&amp;LEN(G1051&amp;"")))/(MID(G1051&amp;"",ROW(INDIRECT("1:"&amp;LEN(G1051&amp;""))),1)&lt;&gt;"0"),1),999)
),
IFERROR(VALUE(G1051),G1051))</f>
        <v>7896094207097</v>
      </c>
      <c r="N1051" t="str">
        <f>TEXT(relatorio[[#This Row],[Data Emissão]],"mmm")</f>
        <v>ago</v>
      </c>
      <c r="O1051">
        <f>_xlfn.XLOOKUP(relatorio[[#This Row],[Número]],relatorio_Entrada_NF!A:A,relatorio_Entrada_NF!A:A,"Pendente")</f>
        <v>342059</v>
      </c>
      <c r="P1051" t="str">
        <f>_xlfn.XLOOKUP(relatorio[[#This Row],[Nome PJ Emitente]],Material!A:A,Material!B:B,"Medicamento")</f>
        <v>Medicamento</v>
      </c>
      <c r="Q1051">
        <f ca="1">IF(relatorio[[#This Row],[Natureza]]="Medicamento",_xlfn.XLOOKUP(relatorio[[#This Row],[EAN]],CadastroProd!U:U,CadastroProd!A:A," "),_xlfn.XLOOKUP(relatorio[[#This Row],['[Item'] Código]],CadastroProd!X:X,CadastroProd!A:A," "))</f>
        <v>2534</v>
      </c>
      <c r="R1051" t="str">
        <f>IF(O1051="Pendente",_xlfn.XLOOKUP(relatorio[[#This Row],[Número]],Relatório_CTE!A:A,Relatório_CTE!B:B,"Sem CTE")," ")</f>
        <v xml:space="preserve"> </v>
      </c>
      <c r="S1051" s="1" t="str">
        <f>IF(relatorio[[#This Row],[NFs Entrada - Winthor]]="Pendente",_xlfn.XLOOKUP(relatorio[[#This Row],[Número]],Relatório_CTE!A:A,Relatório_CTE!H:H,"Sem CTE")," ")</f>
        <v xml:space="preserve"> </v>
      </c>
      <c r="T105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5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52" spans="1:21" x14ac:dyDescent="0.25">
      <c r="A1052" t="s">
        <v>11</v>
      </c>
      <c r="B1052" t="s">
        <v>46</v>
      </c>
      <c r="C1052" t="s">
        <v>47</v>
      </c>
      <c r="D1052">
        <v>342059</v>
      </c>
      <c r="E1052" s="1">
        <v>45882</v>
      </c>
      <c r="F1052">
        <v>139453.4</v>
      </c>
      <c r="G1052" s="4" t="s">
        <v>1029</v>
      </c>
      <c r="H1052" t="s">
        <v>1030</v>
      </c>
      <c r="I1052" t="s">
        <v>1031</v>
      </c>
      <c r="J1052" s="1">
        <v>46277</v>
      </c>
      <c r="K1052">
        <v>40</v>
      </c>
      <c r="L1052" t="str">
        <f>_xlfn.XLOOKUP(relatorio[[#This Row],[Nome PJ Emitente]],De_Para!A:A,De_Para!C:C)</f>
        <v>Libbs</v>
      </c>
      <c r="M1052" s="5" cm="1">
        <f t="array" aca="1" ref="M1052" ca="1">IF(LEFT(G1052&amp;"",1)="0",
IFERROR(
VALUE(MID(G1052&amp;"",_xlfn.AGGREGATE(15,6,ROW(INDIRECT("1:"&amp;LEN(G1052&amp;"")))/(MID(G1052&amp;"",ROW(INDIRECT("1:"&amp;LEN(G1052&amp;""))),1)&lt;&gt;"0"),1),999)),
MID(G1052&amp;"",_xlfn.AGGREGATE(15,6,ROW(INDIRECT("1:"&amp;LEN(G1052&amp;"")))/(MID(G1052&amp;"",ROW(INDIRECT("1:"&amp;LEN(G1052&amp;""))),1)&lt;&gt;"0"),1),999)
),
IFERROR(VALUE(G1052),G1052))</f>
        <v>7896094202979</v>
      </c>
      <c r="N1052" t="str">
        <f>TEXT(relatorio[[#This Row],[Data Emissão]],"mmm")</f>
        <v>ago</v>
      </c>
      <c r="O1052">
        <f>_xlfn.XLOOKUP(relatorio[[#This Row],[Número]],relatorio_Entrada_NF!A:A,relatorio_Entrada_NF!A:A,"Pendente")</f>
        <v>342059</v>
      </c>
      <c r="P1052" t="str">
        <f>_xlfn.XLOOKUP(relatorio[[#This Row],[Nome PJ Emitente]],Material!A:A,Material!B:B,"Medicamento")</f>
        <v>Medicamento</v>
      </c>
      <c r="Q1052">
        <f ca="1">IF(relatorio[[#This Row],[Natureza]]="Medicamento",_xlfn.XLOOKUP(relatorio[[#This Row],[EAN]],CadastroProd!U:U,CadastroProd!A:A," "),_xlfn.XLOOKUP(relatorio[[#This Row],['[Item'] Código]],CadastroProd!X:X,CadastroProd!A:A," "))</f>
        <v>2542</v>
      </c>
      <c r="R1052" t="str">
        <f>IF(O1052="Pendente",_xlfn.XLOOKUP(relatorio[[#This Row],[Número]],Relatório_CTE!A:A,Relatório_CTE!B:B,"Sem CTE")," ")</f>
        <v xml:space="preserve"> </v>
      </c>
      <c r="S1052" s="1" t="str">
        <f>IF(relatorio[[#This Row],[NFs Entrada - Winthor]]="Pendente",_xlfn.XLOOKUP(relatorio[[#This Row],[Número]],Relatório_CTE!A:A,Relatório_CTE!H:H,"Sem CTE")," ")</f>
        <v xml:space="preserve"> </v>
      </c>
      <c r="T105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5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53" spans="1:21" x14ac:dyDescent="0.25">
      <c r="A1053" t="s">
        <v>11</v>
      </c>
      <c r="B1053" t="s">
        <v>46</v>
      </c>
      <c r="C1053" t="s">
        <v>47</v>
      </c>
      <c r="D1053">
        <v>342059</v>
      </c>
      <c r="E1053" s="1">
        <v>45882</v>
      </c>
      <c r="F1053">
        <v>139453.4</v>
      </c>
      <c r="G1053" s="4" t="s">
        <v>449</v>
      </c>
      <c r="H1053" t="s">
        <v>450</v>
      </c>
      <c r="I1053" t="s">
        <v>451</v>
      </c>
      <c r="J1053" s="1">
        <v>46369</v>
      </c>
      <c r="K1053">
        <v>100</v>
      </c>
      <c r="L1053" t="str">
        <f>_xlfn.XLOOKUP(relatorio[[#This Row],[Nome PJ Emitente]],De_Para!A:A,De_Para!C:C)</f>
        <v>Libbs</v>
      </c>
      <c r="M1053" s="5" cm="1">
        <f t="array" aca="1" ref="M1053" ca="1">IF(LEFT(G1053&amp;"",1)="0",
IFERROR(
VALUE(MID(G1053&amp;"",_xlfn.AGGREGATE(15,6,ROW(INDIRECT("1:"&amp;LEN(G1053&amp;"")))/(MID(G1053&amp;"",ROW(INDIRECT("1:"&amp;LEN(G1053&amp;""))),1)&lt;&gt;"0"),1),999)),
MID(G1053&amp;"",_xlfn.AGGREGATE(15,6,ROW(INDIRECT("1:"&amp;LEN(G1053&amp;"")))/(MID(G1053&amp;"",ROW(INDIRECT("1:"&amp;LEN(G1053&amp;""))),1)&lt;&gt;"0"),1),999)
),
IFERROR(VALUE(G1053),G1053))</f>
        <v>7896094203020</v>
      </c>
      <c r="N1053" t="str">
        <f>TEXT(relatorio[[#This Row],[Data Emissão]],"mmm")</f>
        <v>ago</v>
      </c>
      <c r="O1053">
        <f>_xlfn.XLOOKUP(relatorio[[#This Row],[Número]],relatorio_Entrada_NF!A:A,relatorio_Entrada_NF!A:A,"Pendente")</f>
        <v>342059</v>
      </c>
      <c r="P1053" t="str">
        <f>_xlfn.XLOOKUP(relatorio[[#This Row],[Nome PJ Emitente]],Material!A:A,Material!B:B,"Medicamento")</f>
        <v>Medicamento</v>
      </c>
      <c r="Q1053">
        <f ca="1">IF(relatorio[[#This Row],[Natureza]]="Medicamento",_xlfn.XLOOKUP(relatorio[[#This Row],[EAN]],CadastroProd!U:U,CadastroProd!A:A," "),_xlfn.XLOOKUP(relatorio[[#This Row],['[Item'] Código]],CadastroProd!X:X,CadastroProd!A:A," "))</f>
        <v>2549</v>
      </c>
      <c r="R1053" t="str">
        <f>IF(O1053="Pendente",_xlfn.XLOOKUP(relatorio[[#This Row],[Número]],Relatório_CTE!A:A,Relatório_CTE!B:B,"Sem CTE")," ")</f>
        <v xml:space="preserve"> </v>
      </c>
      <c r="S1053" s="1" t="str">
        <f>IF(relatorio[[#This Row],[NFs Entrada - Winthor]]="Pendente",_xlfn.XLOOKUP(relatorio[[#This Row],[Número]],Relatório_CTE!A:A,Relatório_CTE!H:H,"Sem CTE")," ")</f>
        <v xml:space="preserve"> </v>
      </c>
      <c r="T105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5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54" spans="1:21" x14ac:dyDescent="0.25">
      <c r="A1054" t="s">
        <v>11</v>
      </c>
      <c r="B1054" t="s">
        <v>46</v>
      </c>
      <c r="C1054" t="s">
        <v>47</v>
      </c>
      <c r="D1054">
        <v>342059</v>
      </c>
      <c r="E1054" s="1">
        <v>45882</v>
      </c>
      <c r="F1054">
        <v>139453.4</v>
      </c>
      <c r="G1054" s="4" t="s">
        <v>1032</v>
      </c>
      <c r="H1054" t="s">
        <v>1033</v>
      </c>
      <c r="I1054" t="s">
        <v>1034</v>
      </c>
      <c r="J1054" s="1">
        <v>46369</v>
      </c>
      <c r="K1054">
        <v>100</v>
      </c>
      <c r="L1054" t="str">
        <f>_xlfn.XLOOKUP(relatorio[[#This Row],[Nome PJ Emitente]],De_Para!A:A,De_Para!C:C)</f>
        <v>Libbs</v>
      </c>
      <c r="M1054" s="5" cm="1">
        <f t="array" aca="1" ref="M1054" ca="1">IF(LEFT(G1054&amp;"",1)="0",
IFERROR(
VALUE(MID(G1054&amp;"",_xlfn.AGGREGATE(15,6,ROW(INDIRECT("1:"&amp;LEN(G1054&amp;"")))/(MID(G1054&amp;"",ROW(INDIRECT("1:"&amp;LEN(G1054&amp;""))),1)&lt;&gt;"0"),1),999)),
MID(G1054&amp;"",_xlfn.AGGREGATE(15,6,ROW(INDIRECT("1:"&amp;LEN(G1054&amp;"")))/(MID(G1054&amp;"",ROW(INDIRECT("1:"&amp;LEN(G1054&amp;""))),1)&lt;&gt;"0"),1),999)
),
IFERROR(VALUE(G1054),G1054))</f>
        <v>7896094207448</v>
      </c>
      <c r="N1054" t="str">
        <f>TEXT(relatorio[[#This Row],[Data Emissão]],"mmm")</f>
        <v>ago</v>
      </c>
      <c r="O1054">
        <f>_xlfn.XLOOKUP(relatorio[[#This Row],[Número]],relatorio_Entrada_NF!A:A,relatorio_Entrada_NF!A:A,"Pendente")</f>
        <v>342059</v>
      </c>
      <c r="P1054" t="str">
        <f>_xlfn.XLOOKUP(relatorio[[#This Row],[Nome PJ Emitente]],Material!A:A,Material!B:B,"Medicamento")</f>
        <v>Medicamento</v>
      </c>
      <c r="Q1054">
        <f ca="1">IF(relatorio[[#This Row],[Natureza]]="Medicamento",_xlfn.XLOOKUP(relatorio[[#This Row],[EAN]],CadastroProd!U:U,CadastroProd!A:A," "),_xlfn.XLOOKUP(relatorio[[#This Row],['[Item'] Código]],CadastroProd!X:X,CadastroProd!A:A," "))</f>
        <v>2556</v>
      </c>
      <c r="R1054" t="str">
        <f>IF(O1054="Pendente",_xlfn.XLOOKUP(relatorio[[#This Row],[Número]],Relatório_CTE!A:A,Relatório_CTE!B:B,"Sem CTE")," ")</f>
        <v xml:space="preserve"> </v>
      </c>
      <c r="S1054" s="1" t="str">
        <f>IF(relatorio[[#This Row],[NFs Entrada - Winthor]]="Pendente",_xlfn.XLOOKUP(relatorio[[#This Row],[Número]],Relatório_CTE!A:A,Relatório_CTE!H:H,"Sem CTE")," ")</f>
        <v xml:space="preserve"> </v>
      </c>
      <c r="T105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5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55" spans="1:21" x14ac:dyDescent="0.25">
      <c r="A1055" t="s">
        <v>11</v>
      </c>
      <c r="B1055" t="s">
        <v>46</v>
      </c>
      <c r="C1055" t="s">
        <v>47</v>
      </c>
      <c r="D1055">
        <v>342059</v>
      </c>
      <c r="E1055" s="1">
        <v>45882</v>
      </c>
      <c r="F1055">
        <v>139453.4</v>
      </c>
      <c r="G1055" s="4" t="s">
        <v>1035</v>
      </c>
      <c r="H1055" t="s">
        <v>1036</v>
      </c>
      <c r="I1055" t="s">
        <v>1037</v>
      </c>
      <c r="J1055" s="1">
        <v>46277</v>
      </c>
      <c r="K1055">
        <v>50</v>
      </c>
      <c r="L1055" t="str">
        <f>_xlfn.XLOOKUP(relatorio[[#This Row],[Nome PJ Emitente]],De_Para!A:A,De_Para!C:C)</f>
        <v>Libbs</v>
      </c>
      <c r="M1055" s="5" cm="1">
        <f t="array" aca="1" ref="M1055" ca="1">IF(LEFT(G1055&amp;"",1)="0",
IFERROR(
VALUE(MID(G1055&amp;"",_xlfn.AGGREGATE(15,6,ROW(INDIRECT("1:"&amp;LEN(G1055&amp;"")))/(MID(G1055&amp;"",ROW(INDIRECT("1:"&amp;LEN(G1055&amp;""))),1)&lt;&gt;"0"),1),999)),
MID(G1055&amp;"",_xlfn.AGGREGATE(15,6,ROW(INDIRECT("1:"&amp;LEN(G1055&amp;"")))/(MID(G1055&amp;"",ROW(INDIRECT("1:"&amp;LEN(G1055&amp;""))),1)&lt;&gt;"0"),1),999)
),
IFERROR(VALUE(G1055),G1055))</f>
        <v>7896094203242</v>
      </c>
      <c r="N1055" t="str">
        <f>TEXT(relatorio[[#This Row],[Data Emissão]],"mmm")</f>
        <v>ago</v>
      </c>
      <c r="O1055">
        <f>_xlfn.XLOOKUP(relatorio[[#This Row],[Número]],relatorio_Entrada_NF!A:A,relatorio_Entrada_NF!A:A,"Pendente")</f>
        <v>342059</v>
      </c>
      <c r="P1055" t="str">
        <f>_xlfn.XLOOKUP(relatorio[[#This Row],[Nome PJ Emitente]],Material!A:A,Material!B:B,"Medicamento")</f>
        <v>Medicamento</v>
      </c>
      <c r="Q1055">
        <f ca="1">IF(relatorio[[#This Row],[Natureza]]="Medicamento",_xlfn.XLOOKUP(relatorio[[#This Row],[EAN]],CadastroProd!U:U,CadastroProd!A:A," "),_xlfn.XLOOKUP(relatorio[[#This Row],['[Item'] Código]],CadastroProd!X:X,CadastroProd!A:A," "))</f>
        <v>2550</v>
      </c>
      <c r="R1055" t="str">
        <f>IF(O1055="Pendente",_xlfn.XLOOKUP(relatorio[[#This Row],[Número]],Relatório_CTE!A:A,Relatório_CTE!B:B,"Sem CTE")," ")</f>
        <v xml:space="preserve"> </v>
      </c>
      <c r="S1055" s="1" t="str">
        <f>IF(relatorio[[#This Row],[NFs Entrada - Winthor]]="Pendente",_xlfn.XLOOKUP(relatorio[[#This Row],[Número]],Relatório_CTE!A:A,Relatório_CTE!H:H,"Sem CTE")," ")</f>
        <v xml:space="preserve"> </v>
      </c>
      <c r="T105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5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56" spans="1:21" x14ac:dyDescent="0.25">
      <c r="A1056" t="s">
        <v>11</v>
      </c>
      <c r="B1056" t="s">
        <v>46</v>
      </c>
      <c r="C1056" t="s">
        <v>47</v>
      </c>
      <c r="D1056">
        <v>342077</v>
      </c>
      <c r="E1056" s="1">
        <v>45882</v>
      </c>
      <c r="F1056">
        <v>28308.9</v>
      </c>
      <c r="G1056" s="4" t="s">
        <v>1038</v>
      </c>
      <c r="H1056" t="s">
        <v>1039</v>
      </c>
      <c r="I1056" t="s">
        <v>1040</v>
      </c>
      <c r="J1056" s="1">
        <v>46880</v>
      </c>
      <c r="K1056">
        <v>30</v>
      </c>
      <c r="L1056" t="str">
        <f>_xlfn.XLOOKUP(relatorio[[#This Row],[Nome PJ Emitente]],De_Para!A:A,De_Para!C:C)</f>
        <v>Libbs</v>
      </c>
      <c r="M1056" s="5" cm="1">
        <f t="array" aca="1" ref="M1056" ca="1">IF(LEFT(G1056&amp;"",1)="0",
IFERROR(
VALUE(MID(G1056&amp;"",_xlfn.AGGREGATE(15,6,ROW(INDIRECT("1:"&amp;LEN(G1056&amp;"")))/(MID(G1056&amp;"",ROW(INDIRECT("1:"&amp;LEN(G1056&amp;""))),1)&lt;&gt;"0"),1),999)),
MID(G1056&amp;"",_xlfn.AGGREGATE(15,6,ROW(INDIRECT("1:"&amp;LEN(G1056&amp;"")))/(MID(G1056&amp;"",ROW(INDIRECT("1:"&amp;LEN(G1056&amp;""))),1)&lt;&gt;"0"),1),999)
),
IFERROR(VALUE(G1056),G1056))</f>
        <v>7896094210226</v>
      </c>
      <c r="N1056" t="str">
        <f>TEXT(relatorio[[#This Row],[Data Emissão]],"mmm")</f>
        <v>ago</v>
      </c>
      <c r="O1056">
        <f>_xlfn.XLOOKUP(relatorio[[#This Row],[Número]],relatorio_Entrada_NF!A:A,relatorio_Entrada_NF!A:A,"Pendente")</f>
        <v>342077</v>
      </c>
      <c r="P1056" t="str">
        <f>_xlfn.XLOOKUP(relatorio[[#This Row],[Nome PJ Emitente]],Material!A:A,Material!B:B,"Medicamento")</f>
        <v>Medicamento</v>
      </c>
      <c r="Q1056">
        <f ca="1">IF(relatorio[[#This Row],[Natureza]]="Medicamento",_xlfn.XLOOKUP(relatorio[[#This Row],[EAN]],CadastroProd!U:U,CadastroProd!A:A," "),_xlfn.XLOOKUP(relatorio[[#This Row],['[Item'] Código]],CadastroProd!X:X,CadastroProd!A:A," "))</f>
        <v>2554</v>
      </c>
      <c r="R1056" t="str">
        <f>IF(O1056="Pendente",_xlfn.XLOOKUP(relatorio[[#This Row],[Número]],Relatório_CTE!A:A,Relatório_CTE!B:B,"Sem CTE")," ")</f>
        <v xml:space="preserve"> </v>
      </c>
      <c r="S1056" s="1" t="str">
        <f>IF(relatorio[[#This Row],[NFs Entrada - Winthor]]="Pendente",_xlfn.XLOOKUP(relatorio[[#This Row],[Número]],Relatório_CTE!A:A,Relatório_CTE!H:H,"Sem CTE")," ")</f>
        <v xml:space="preserve"> </v>
      </c>
      <c r="T105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5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57" spans="1:21" x14ac:dyDescent="0.25">
      <c r="A1057" t="s">
        <v>11</v>
      </c>
      <c r="B1057" t="s">
        <v>46</v>
      </c>
      <c r="C1057" t="s">
        <v>47</v>
      </c>
      <c r="D1057">
        <v>342088</v>
      </c>
      <c r="E1057" s="1">
        <v>45882</v>
      </c>
      <c r="F1057">
        <v>18073.400000000001</v>
      </c>
      <c r="G1057" s="4" t="s">
        <v>1041</v>
      </c>
      <c r="H1057" t="s">
        <v>1042</v>
      </c>
      <c r="I1057" t="s">
        <v>1043</v>
      </c>
      <c r="J1057" s="1">
        <v>46513</v>
      </c>
      <c r="K1057">
        <v>20</v>
      </c>
      <c r="L1057" t="str">
        <f>_xlfn.XLOOKUP(relatorio[[#This Row],[Nome PJ Emitente]],De_Para!A:A,De_Para!C:C)</f>
        <v>Libbs</v>
      </c>
      <c r="M1057" s="5" cm="1">
        <f t="array" aca="1" ref="M1057" ca="1">IF(LEFT(G1057&amp;"",1)="0",
IFERROR(
VALUE(MID(G1057&amp;"",_xlfn.AGGREGATE(15,6,ROW(INDIRECT("1:"&amp;LEN(G1057&amp;"")))/(MID(G1057&amp;"",ROW(INDIRECT("1:"&amp;LEN(G1057&amp;""))),1)&lt;&gt;"0"),1),999)),
MID(G1057&amp;"",_xlfn.AGGREGATE(15,6,ROW(INDIRECT("1:"&amp;LEN(G1057&amp;"")))/(MID(G1057&amp;"",ROW(INDIRECT("1:"&amp;LEN(G1057&amp;""))),1)&lt;&gt;"0"),1),999)
),
IFERROR(VALUE(G1057),G1057))</f>
        <v>7896094209329</v>
      </c>
      <c r="N1057" t="str">
        <f>TEXT(relatorio[[#This Row],[Data Emissão]],"mmm")</f>
        <v>ago</v>
      </c>
      <c r="O1057">
        <f>_xlfn.XLOOKUP(relatorio[[#This Row],[Número]],relatorio_Entrada_NF!A:A,relatorio_Entrada_NF!A:A,"Pendente")</f>
        <v>342088</v>
      </c>
      <c r="P1057" t="str">
        <f>_xlfn.XLOOKUP(relatorio[[#This Row],[Nome PJ Emitente]],Material!A:A,Material!B:B,"Medicamento")</f>
        <v>Medicamento</v>
      </c>
      <c r="Q1057">
        <f ca="1">IF(relatorio[[#This Row],[Natureza]]="Medicamento",_xlfn.XLOOKUP(relatorio[[#This Row],[EAN]],CadastroProd!U:U,CadastroProd!A:A," "),_xlfn.XLOOKUP(relatorio[[#This Row],['[Item'] Código]],CadastroProd!X:X,CadastroProd!A:A," "))</f>
        <v>2551</v>
      </c>
      <c r="R1057" t="str">
        <f>IF(O1057="Pendente",_xlfn.XLOOKUP(relatorio[[#This Row],[Número]],Relatório_CTE!A:A,Relatório_CTE!B:B,"Sem CTE")," ")</f>
        <v xml:space="preserve"> </v>
      </c>
      <c r="S1057" s="1" t="str">
        <f>IF(relatorio[[#This Row],[NFs Entrada - Winthor]]="Pendente",_xlfn.XLOOKUP(relatorio[[#This Row],[Número]],Relatório_CTE!A:A,Relatório_CTE!H:H,"Sem CTE")," ")</f>
        <v xml:space="preserve"> </v>
      </c>
      <c r="T105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5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58" spans="1:21" x14ac:dyDescent="0.25">
      <c r="A1058" t="s">
        <v>11</v>
      </c>
      <c r="B1058" t="s">
        <v>46</v>
      </c>
      <c r="C1058" t="s">
        <v>47</v>
      </c>
      <c r="D1058">
        <v>342089</v>
      </c>
      <c r="E1058" s="1">
        <v>45882</v>
      </c>
      <c r="F1058">
        <v>287225.90000000002</v>
      </c>
      <c r="G1058" s="4" t="s">
        <v>615</v>
      </c>
      <c r="H1058" t="s">
        <v>846</v>
      </c>
      <c r="I1058" t="s">
        <v>847</v>
      </c>
      <c r="J1058" s="1">
        <v>46419</v>
      </c>
      <c r="K1058">
        <v>70</v>
      </c>
      <c r="L1058" t="str">
        <f>_xlfn.XLOOKUP(relatorio[[#This Row],[Nome PJ Emitente]],De_Para!A:A,De_Para!C:C)</f>
        <v>Libbs</v>
      </c>
      <c r="M1058" s="5" cm="1">
        <f t="array" aca="1" ref="M1058" ca="1">IF(LEFT(G1058&amp;"",1)="0",
IFERROR(
VALUE(MID(G1058&amp;"",_xlfn.AGGREGATE(15,6,ROW(INDIRECT("1:"&amp;LEN(G1058&amp;"")))/(MID(G1058&amp;"",ROW(INDIRECT("1:"&amp;LEN(G1058&amp;""))),1)&lt;&gt;"0"),1),999)),
MID(G1058&amp;"",_xlfn.AGGREGATE(15,6,ROW(INDIRECT("1:"&amp;LEN(G1058&amp;"")))/(MID(G1058&amp;"",ROW(INDIRECT("1:"&amp;LEN(G1058&amp;""))),1)&lt;&gt;"0"),1),999)
),
IFERROR(VALUE(G1058),G1058))</f>
        <v>7896094208100</v>
      </c>
      <c r="N1058" t="str">
        <f>TEXT(relatorio[[#This Row],[Data Emissão]],"mmm")</f>
        <v>ago</v>
      </c>
      <c r="O1058">
        <f>_xlfn.XLOOKUP(relatorio[[#This Row],[Número]],relatorio_Entrada_NF!A:A,relatorio_Entrada_NF!A:A,"Pendente")</f>
        <v>342089</v>
      </c>
      <c r="P1058" t="str">
        <f>_xlfn.XLOOKUP(relatorio[[#This Row],[Nome PJ Emitente]],Material!A:A,Material!B:B,"Medicamento")</f>
        <v>Medicamento</v>
      </c>
      <c r="Q1058">
        <f ca="1">IF(relatorio[[#This Row],[Natureza]]="Medicamento",_xlfn.XLOOKUP(relatorio[[#This Row],[EAN]],CadastroProd!U:U,CadastroProd!A:A," "),_xlfn.XLOOKUP(relatorio[[#This Row],['[Item'] Código]],CadastroProd!X:X,CadastroProd!A:A," "))</f>
        <v>2538</v>
      </c>
      <c r="R1058" t="str">
        <f>IF(O1058="Pendente",_xlfn.XLOOKUP(relatorio[[#This Row],[Número]],Relatório_CTE!A:A,Relatório_CTE!B:B,"Sem CTE")," ")</f>
        <v xml:space="preserve"> </v>
      </c>
      <c r="S1058" s="1" t="str">
        <f>IF(relatorio[[#This Row],[NFs Entrada - Winthor]]="Pendente",_xlfn.XLOOKUP(relatorio[[#This Row],[Número]],Relatório_CTE!A:A,Relatório_CTE!H:H,"Sem CTE")," ")</f>
        <v xml:space="preserve"> </v>
      </c>
      <c r="T105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5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59" spans="1:21" x14ac:dyDescent="0.25">
      <c r="A1059" t="s">
        <v>11</v>
      </c>
      <c r="B1059" t="s">
        <v>46</v>
      </c>
      <c r="C1059" t="s">
        <v>47</v>
      </c>
      <c r="D1059">
        <v>342089</v>
      </c>
      <c r="E1059" s="1">
        <v>45882</v>
      </c>
      <c r="F1059">
        <v>287225.90000000002</v>
      </c>
      <c r="G1059" s="4" t="s">
        <v>480</v>
      </c>
      <c r="H1059" t="s">
        <v>481</v>
      </c>
      <c r="I1059" t="s">
        <v>482</v>
      </c>
      <c r="J1059" s="1">
        <v>46369</v>
      </c>
      <c r="K1059">
        <v>30</v>
      </c>
      <c r="L1059" t="str">
        <f>_xlfn.XLOOKUP(relatorio[[#This Row],[Nome PJ Emitente]],De_Para!A:A,De_Para!C:C)</f>
        <v>Libbs</v>
      </c>
      <c r="M1059" s="5" cm="1">
        <f t="array" aca="1" ref="M1059" ca="1">IF(LEFT(G1059&amp;"",1)="0",
IFERROR(
VALUE(MID(G1059&amp;"",_xlfn.AGGREGATE(15,6,ROW(INDIRECT("1:"&amp;LEN(G1059&amp;"")))/(MID(G1059&amp;"",ROW(INDIRECT("1:"&amp;LEN(G1059&amp;""))),1)&lt;&gt;"0"),1),999)),
MID(G1059&amp;"",_xlfn.AGGREGATE(15,6,ROW(INDIRECT("1:"&amp;LEN(G1059&amp;"")))/(MID(G1059&amp;"",ROW(INDIRECT("1:"&amp;LEN(G1059&amp;""))),1)&lt;&gt;"0"),1),999)
),
IFERROR(VALUE(G1059),G1059))</f>
        <v>7896094209688</v>
      </c>
      <c r="N1059" t="str">
        <f>TEXT(relatorio[[#This Row],[Data Emissão]],"mmm")</f>
        <v>ago</v>
      </c>
      <c r="O1059">
        <f>_xlfn.XLOOKUP(relatorio[[#This Row],[Número]],relatorio_Entrada_NF!A:A,relatorio_Entrada_NF!A:A,"Pendente")</f>
        <v>342089</v>
      </c>
      <c r="P1059" t="str">
        <f>_xlfn.XLOOKUP(relatorio[[#This Row],[Nome PJ Emitente]],Material!A:A,Material!B:B,"Medicamento")</f>
        <v>Medicamento</v>
      </c>
      <c r="Q1059">
        <f ca="1">IF(relatorio[[#This Row],[Natureza]]="Medicamento",_xlfn.XLOOKUP(relatorio[[#This Row],[EAN]],CadastroProd!U:U,CadastroProd!A:A," "),_xlfn.XLOOKUP(relatorio[[#This Row],['[Item'] Código]],CadastroProd!X:X,CadastroProd!A:A," "))</f>
        <v>2572</v>
      </c>
      <c r="R1059" t="str">
        <f>IF(O1059="Pendente",_xlfn.XLOOKUP(relatorio[[#This Row],[Número]],Relatório_CTE!A:A,Relatório_CTE!B:B,"Sem CTE")," ")</f>
        <v xml:space="preserve"> </v>
      </c>
      <c r="S1059" s="1" t="str">
        <f>IF(relatorio[[#This Row],[NFs Entrada - Winthor]]="Pendente",_xlfn.XLOOKUP(relatorio[[#This Row],[Número]],Relatório_CTE!A:A,Relatório_CTE!H:H,"Sem CTE")," ")</f>
        <v xml:space="preserve"> </v>
      </c>
      <c r="T105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5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60" spans="1:21" x14ac:dyDescent="0.25">
      <c r="A1060" t="s">
        <v>11</v>
      </c>
      <c r="B1060" t="s">
        <v>46</v>
      </c>
      <c r="C1060" t="s">
        <v>47</v>
      </c>
      <c r="D1060">
        <v>342089</v>
      </c>
      <c r="E1060" s="1">
        <v>45882</v>
      </c>
      <c r="F1060">
        <v>287225.90000000002</v>
      </c>
      <c r="G1060" s="4" t="s">
        <v>535</v>
      </c>
      <c r="H1060" t="s">
        <v>536</v>
      </c>
      <c r="I1060" t="s">
        <v>537</v>
      </c>
      <c r="J1060" s="1">
        <v>46464</v>
      </c>
      <c r="K1060">
        <v>100</v>
      </c>
      <c r="L1060" t="str">
        <f>_xlfn.XLOOKUP(relatorio[[#This Row],[Nome PJ Emitente]],De_Para!A:A,De_Para!C:C)</f>
        <v>Libbs</v>
      </c>
      <c r="M1060" s="5" cm="1">
        <f t="array" aca="1" ref="M1060" ca="1">IF(LEFT(G1060&amp;"",1)="0",
IFERROR(
VALUE(MID(G1060&amp;"",_xlfn.AGGREGATE(15,6,ROW(INDIRECT("1:"&amp;LEN(G1060&amp;"")))/(MID(G1060&amp;"",ROW(INDIRECT("1:"&amp;LEN(G1060&amp;""))),1)&lt;&gt;"0"),1),999)),
MID(G1060&amp;"",_xlfn.AGGREGATE(15,6,ROW(INDIRECT("1:"&amp;LEN(G1060&amp;"")))/(MID(G1060&amp;"",ROW(INDIRECT("1:"&amp;LEN(G1060&amp;""))),1)&lt;&gt;"0"),1),999)
),
IFERROR(VALUE(G1060),G1060))</f>
        <v>7896094207189</v>
      </c>
      <c r="N1060" t="str">
        <f>TEXT(relatorio[[#This Row],[Data Emissão]],"mmm")</f>
        <v>ago</v>
      </c>
      <c r="O1060">
        <f>_xlfn.XLOOKUP(relatorio[[#This Row],[Número]],relatorio_Entrada_NF!A:A,relatorio_Entrada_NF!A:A,"Pendente")</f>
        <v>342089</v>
      </c>
      <c r="P1060" t="str">
        <f>_xlfn.XLOOKUP(relatorio[[#This Row],[Nome PJ Emitente]],Material!A:A,Material!B:B,"Medicamento")</f>
        <v>Medicamento</v>
      </c>
      <c r="Q1060">
        <f ca="1">IF(relatorio[[#This Row],[Natureza]]="Medicamento",_xlfn.XLOOKUP(relatorio[[#This Row],[EAN]],CadastroProd!U:U,CadastroProd!A:A," "),_xlfn.XLOOKUP(relatorio[[#This Row],['[Item'] Código]],CadastroProd!X:X,CadastroProd!A:A," "))</f>
        <v>2592</v>
      </c>
      <c r="R1060" t="str">
        <f>IF(O1060="Pendente",_xlfn.XLOOKUP(relatorio[[#This Row],[Número]],Relatório_CTE!A:A,Relatório_CTE!B:B,"Sem CTE")," ")</f>
        <v xml:space="preserve"> </v>
      </c>
      <c r="S1060" s="1" t="str">
        <f>IF(relatorio[[#This Row],[NFs Entrada - Winthor]]="Pendente",_xlfn.XLOOKUP(relatorio[[#This Row],[Número]],Relatório_CTE!A:A,Relatório_CTE!H:H,"Sem CTE")," ")</f>
        <v xml:space="preserve"> </v>
      </c>
      <c r="T106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6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61" spans="1:21" x14ac:dyDescent="0.25">
      <c r="A1061" t="s">
        <v>11</v>
      </c>
      <c r="B1061" t="s">
        <v>46</v>
      </c>
      <c r="C1061" t="s">
        <v>47</v>
      </c>
      <c r="D1061">
        <v>342089</v>
      </c>
      <c r="E1061" s="1">
        <v>45882</v>
      </c>
      <c r="F1061">
        <v>287225.90000000002</v>
      </c>
      <c r="G1061" s="4" t="s">
        <v>538</v>
      </c>
      <c r="H1061" t="s">
        <v>539</v>
      </c>
      <c r="I1061" t="s">
        <v>540</v>
      </c>
      <c r="J1061" s="1">
        <v>46419</v>
      </c>
      <c r="K1061">
        <v>100</v>
      </c>
      <c r="L1061" t="str">
        <f>_xlfn.XLOOKUP(relatorio[[#This Row],[Nome PJ Emitente]],De_Para!A:A,De_Para!C:C)</f>
        <v>Libbs</v>
      </c>
      <c r="M1061" s="5" cm="1">
        <f t="array" aca="1" ref="M1061" ca="1">IF(LEFT(G1061&amp;"",1)="0",
IFERROR(
VALUE(MID(G1061&amp;"",_xlfn.AGGREGATE(15,6,ROW(INDIRECT("1:"&amp;LEN(G1061&amp;"")))/(MID(G1061&amp;"",ROW(INDIRECT("1:"&amp;LEN(G1061&amp;""))),1)&lt;&gt;"0"),1),999)),
MID(G1061&amp;"",_xlfn.AGGREGATE(15,6,ROW(INDIRECT("1:"&amp;LEN(G1061&amp;"")))/(MID(G1061&amp;"",ROW(INDIRECT("1:"&amp;LEN(G1061&amp;""))),1)&lt;&gt;"0"),1),999)
),
IFERROR(VALUE(G1061),G1061))</f>
        <v>7896094207196</v>
      </c>
      <c r="N1061" t="str">
        <f>TEXT(relatorio[[#This Row],[Data Emissão]],"mmm")</f>
        <v>ago</v>
      </c>
      <c r="O1061">
        <f>_xlfn.XLOOKUP(relatorio[[#This Row],[Número]],relatorio_Entrada_NF!A:A,relatorio_Entrada_NF!A:A,"Pendente")</f>
        <v>342089</v>
      </c>
      <c r="P1061" t="str">
        <f>_xlfn.XLOOKUP(relatorio[[#This Row],[Nome PJ Emitente]],Material!A:A,Material!B:B,"Medicamento")</f>
        <v>Medicamento</v>
      </c>
      <c r="Q1061">
        <f ca="1">IF(relatorio[[#This Row],[Natureza]]="Medicamento",_xlfn.XLOOKUP(relatorio[[#This Row],[EAN]],CadastroProd!U:U,CadastroProd!A:A," "),_xlfn.XLOOKUP(relatorio[[#This Row],['[Item'] Código]],CadastroProd!X:X,CadastroProd!A:A," "))</f>
        <v>2544</v>
      </c>
      <c r="R1061" t="str">
        <f>IF(O1061="Pendente",_xlfn.XLOOKUP(relatorio[[#This Row],[Número]],Relatório_CTE!A:A,Relatório_CTE!B:B,"Sem CTE")," ")</f>
        <v xml:space="preserve"> </v>
      </c>
      <c r="S1061" s="1" t="str">
        <f>IF(relatorio[[#This Row],[NFs Entrada - Winthor]]="Pendente",_xlfn.XLOOKUP(relatorio[[#This Row],[Número]],Relatório_CTE!A:A,Relatório_CTE!H:H,"Sem CTE")," ")</f>
        <v xml:space="preserve"> </v>
      </c>
      <c r="T106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6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62" spans="1:21" x14ac:dyDescent="0.25">
      <c r="A1062" t="s">
        <v>11</v>
      </c>
      <c r="B1062" t="s">
        <v>46</v>
      </c>
      <c r="C1062" t="s">
        <v>47</v>
      </c>
      <c r="D1062">
        <v>342089</v>
      </c>
      <c r="E1062" s="1">
        <v>45882</v>
      </c>
      <c r="F1062">
        <v>287225.90000000002</v>
      </c>
      <c r="G1062" s="4" t="s">
        <v>94</v>
      </c>
      <c r="H1062" t="s">
        <v>95</v>
      </c>
      <c r="I1062" t="s">
        <v>96</v>
      </c>
      <c r="J1062" s="1">
        <v>46843</v>
      </c>
      <c r="K1062">
        <v>60</v>
      </c>
      <c r="L1062" t="str">
        <f>_xlfn.XLOOKUP(relatorio[[#This Row],[Nome PJ Emitente]],De_Para!A:A,De_Para!C:C)</f>
        <v>Libbs</v>
      </c>
      <c r="M1062" s="5" cm="1">
        <f t="array" aca="1" ref="M1062" ca="1">IF(LEFT(G1062&amp;"",1)="0",
IFERROR(
VALUE(MID(G1062&amp;"",_xlfn.AGGREGATE(15,6,ROW(INDIRECT("1:"&amp;LEN(G1062&amp;"")))/(MID(G1062&amp;"",ROW(INDIRECT("1:"&amp;LEN(G1062&amp;""))),1)&lt;&gt;"0"),1),999)),
MID(G1062&amp;"",_xlfn.AGGREGATE(15,6,ROW(INDIRECT("1:"&amp;LEN(G1062&amp;"")))/(MID(G1062&amp;"",ROW(INDIRECT("1:"&amp;LEN(G1062&amp;""))),1)&lt;&gt;"0"),1),999)
),
IFERROR(VALUE(G1062),G1062))</f>
        <v>7896094209756</v>
      </c>
      <c r="N1062" t="str">
        <f>TEXT(relatorio[[#This Row],[Data Emissão]],"mmm")</f>
        <v>ago</v>
      </c>
      <c r="O1062">
        <f>_xlfn.XLOOKUP(relatorio[[#This Row],[Número]],relatorio_Entrada_NF!A:A,relatorio_Entrada_NF!A:A,"Pendente")</f>
        <v>342089</v>
      </c>
      <c r="P1062" t="str">
        <f>_xlfn.XLOOKUP(relatorio[[#This Row],[Nome PJ Emitente]],Material!A:A,Material!B:B,"Medicamento")</f>
        <v>Medicamento</v>
      </c>
      <c r="Q1062">
        <f ca="1">IF(relatorio[[#This Row],[Natureza]]="Medicamento",_xlfn.XLOOKUP(relatorio[[#This Row],[EAN]],CadastroProd!U:U,CadastroProd!A:A," "),_xlfn.XLOOKUP(relatorio[[#This Row],['[Item'] Código]],CadastroProd!X:X,CadastroProd!A:A," "))</f>
        <v>2555</v>
      </c>
      <c r="R1062" t="str">
        <f>IF(O1062="Pendente",_xlfn.XLOOKUP(relatorio[[#This Row],[Número]],Relatório_CTE!A:A,Relatório_CTE!B:B,"Sem CTE")," ")</f>
        <v xml:space="preserve"> </v>
      </c>
      <c r="S1062" s="1" t="str">
        <f>IF(relatorio[[#This Row],[NFs Entrada - Winthor]]="Pendente",_xlfn.XLOOKUP(relatorio[[#This Row],[Número]],Relatório_CTE!A:A,Relatório_CTE!H:H,"Sem CTE")," ")</f>
        <v xml:space="preserve"> </v>
      </c>
      <c r="T106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6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63" spans="1:21" x14ac:dyDescent="0.25">
      <c r="A1063" t="s">
        <v>11</v>
      </c>
      <c r="B1063" t="s">
        <v>46</v>
      </c>
      <c r="C1063" t="s">
        <v>36</v>
      </c>
      <c r="D1063">
        <v>49249</v>
      </c>
      <c r="E1063" s="1">
        <v>45882</v>
      </c>
      <c r="F1063">
        <v>393269.7</v>
      </c>
      <c r="G1063" s="4" t="s">
        <v>687</v>
      </c>
      <c r="H1063" t="s">
        <v>688</v>
      </c>
      <c r="I1063" t="s">
        <v>689</v>
      </c>
      <c r="J1063" s="1">
        <v>46356</v>
      </c>
      <c r="K1063">
        <v>40</v>
      </c>
      <c r="L1063" t="str">
        <f>_xlfn.XLOOKUP(relatorio[[#This Row],[Nome PJ Emitente]],De_Para!A:A,De_Para!C:C)</f>
        <v>Novartis</v>
      </c>
      <c r="M1063" s="5" cm="1">
        <f t="array" aca="1" ref="M1063" ca="1">IF(LEFT(G1063&amp;"",1)="0",
IFERROR(
VALUE(MID(G1063&amp;"",_xlfn.AGGREGATE(15,6,ROW(INDIRECT("1:"&amp;LEN(G1063&amp;"")))/(MID(G1063&amp;"",ROW(INDIRECT("1:"&amp;LEN(G1063&amp;""))),1)&lt;&gt;"0"),1),999)),
MID(G1063&amp;"",_xlfn.AGGREGATE(15,6,ROW(INDIRECT("1:"&amp;LEN(G1063&amp;"")))/(MID(G1063&amp;"",ROW(INDIRECT("1:"&amp;LEN(G1063&amp;""))),1)&lt;&gt;"0"),1),999)
),
IFERROR(VALUE(G1063),G1063))</f>
        <v>7896261022249</v>
      </c>
      <c r="N1063" t="str">
        <f>TEXT(relatorio[[#This Row],[Data Emissão]],"mmm")</f>
        <v>ago</v>
      </c>
      <c r="O1063">
        <f>_xlfn.XLOOKUP(relatorio[[#This Row],[Número]],relatorio_Entrada_NF!A:A,relatorio_Entrada_NF!A:A,"Pendente")</f>
        <v>49249</v>
      </c>
      <c r="P1063" t="str">
        <f>_xlfn.XLOOKUP(relatorio[[#This Row],[Nome PJ Emitente]],Material!A:A,Material!B:B,"Medicamento")</f>
        <v>Medicamento</v>
      </c>
      <c r="Q1063">
        <f ca="1">IF(relatorio[[#This Row],[Natureza]]="Medicamento",_xlfn.XLOOKUP(relatorio[[#This Row],[EAN]],CadastroProd!U:U,CadastroProd!A:A," "),_xlfn.XLOOKUP(relatorio[[#This Row],['[Item'] Código]],CadastroProd!X:X,CadastroProd!A:A," "))</f>
        <v>2828</v>
      </c>
      <c r="R1063" t="str">
        <f>IF(O1063="Pendente",_xlfn.XLOOKUP(relatorio[[#This Row],[Número]],Relatório_CTE!A:A,Relatório_CTE!B:B,"Sem CTE")," ")</f>
        <v xml:space="preserve"> </v>
      </c>
      <c r="S1063" s="1" t="str">
        <f>IF(relatorio[[#This Row],[NFs Entrada - Winthor]]="Pendente",_xlfn.XLOOKUP(relatorio[[#This Row],[Número]],Relatório_CTE!A:A,Relatório_CTE!H:H,"Sem CTE")," ")</f>
        <v xml:space="preserve"> </v>
      </c>
      <c r="T106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6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64" spans="1:21" x14ac:dyDescent="0.25">
      <c r="A1064" t="s">
        <v>11</v>
      </c>
      <c r="B1064" t="s">
        <v>46</v>
      </c>
      <c r="C1064" t="s">
        <v>36</v>
      </c>
      <c r="D1064">
        <v>49249</v>
      </c>
      <c r="E1064" s="1">
        <v>45882</v>
      </c>
      <c r="F1064">
        <v>393269.7</v>
      </c>
      <c r="G1064" s="4" t="s">
        <v>556</v>
      </c>
      <c r="H1064" t="s">
        <v>557</v>
      </c>
      <c r="I1064" t="s">
        <v>558</v>
      </c>
      <c r="J1064" s="1">
        <v>46326</v>
      </c>
      <c r="K1064">
        <v>35</v>
      </c>
      <c r="L1064" t="str">
        <f>_xlfn.XLOOKUP(relatorio[[#This Row],[Nome PJ Emitente]],De_Para!A:A,De_Para!C:C)</f>
        <v>Novartis</v>
      </c>
      <c r="M1064" s="5" cm="1">
        <f t="array" aca="1" ref="M1064" ca="1">IF(LEFT(G1064&amp;"",1)="0",
IFERROR(
VALUE(MID(G1064&amp;"",_xlfn.AGGREGATE(15,6,ROW(INDIRECT("1:"&amp;LEN(G1064&amp;"")))/(MID(G1064&amp;"",ROW(INDIRECT("1:"&amp;LEN(G1064&amp;""))),1)&lt;&gt;"0"),1),999)),
MID(G1064&amp;"",_xlfn.AGGREGATE(15,6,ROW(INDIRECT("1:"&amp;LEN(G1064&amp;"")))/(MID(G1064&amp;"",ROW(INDIRECT("1:"&amp;LEN(G1064&amp;""))),1)&lt;&gt;"0"),1),999)
),
IFERROR(VALUE(G1064),G1064))</f>
        <v>7896261019874</v>
      </c>
      <c r="N1064" t="str">
        <f>TEXT(relatorio[[#This Row],[Data Emissão]],"mmm")</f>
        <v>ago</v>
      </c>
      <c r="O1064">
        <f>_xlfn.XLOOKUP(relatorio[[#This Row],[Número]],relatorio_Entrada_NF!A:A,relatorio_Entrada_NF!A:A,"Pendente")</f>
        <v>49249</v>
      </c>
      <c r="P1064" t="str">
        <f>_xlfn.XLOOKUP(relatorio[[#This Row],[Nome PJ Emitente]],Material!A:A,Material!B:B,"Medicamento")</f>
        <v>Medicamento</v>
      </c>
      <c r="Q1064">
        <f ca="1">IF(relatorio[[#This Row],[Natureza]]="Medicamento",_xlfn.XLOOKUP(relatorio[[#This Row],[EAN]],CadastroProd!U:U,CadastroProd!A:A," "),_xlfn.XLOOKUP(relatorio[[#This Row],['[Item'] Código]],CadastroProd!X:X,CadastroProd!A:A," "))</f>
        <v>871</v>
      </c>
      <c r="R1064" t="str">
        <f>IF(O1064="Pendente",_xlfn.XLOOKUP(relatorio[[#This Row],[Número]],Relatório_CTE!A:A,Relatório_CTE!B:B,"Sem CTE")," ")</f>
        <v xml:space="preserve"> </v>
      </c>
      <c r="S1064" s="1" t="str">
        <f>IF(relatorio[[#This Row],[NFs Entrada - Winthor]]="Pendente",_xlfn.XLOOKUP(relatorio[[#This Row],[Número]],Relatório_CTE!A:A,Relatório_CTE!H:H,"Sem CTE")," ")</f>
        <v xml:space="preserve"> </v>
      </c>
      <c r="T106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6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65" spans="1:21" x14ac:dyDescent="0.25">
      <c r="A1065" t="s">
        <v>17</v>
      </c>
      <c r="B1065" t="s">
        <v>46</v>
      </c>
      <c r="C1065" t="s">
        <v>36</v>
      </c>
      <c r="D1065">
        <v>49250</v>
      </c>
      <c r="E1065" s="1">
        <v>45882</v>
      </c>
      <c r="F1065">
        <v>47092.22</v>
      </c>
      <c r="G1065" s="4" t="s">
        <v>43</v>
      </c>
      <c r="H1065" t="s">
        <v>44</v>
      </c>
      <c r="I1065" t="s">
        <v>45</v>
      </c>
      <c r="J1065" s="1">
        <v>46173</v>
      </c>
      <c r="K1065">
        <v>120</v>
      </c>
      <c r="L1065" t="str">
        <f>_xlfn.XLOOKUP(relatorio[[#This Row],[Nome PJ Emitente]],De_Para!A:A,De_Para!C:C)</f>
        <v>Novartis</v>
      </c>
      <c r="M1065" s="5" cm="1">
        <f t="array" aca="1" ref="M1065" ca="1">IF(LEFT(G1065&amp;"",1)="0",
IFERROR(
VALUE(MID(G1065&amp;"",_xlfn.AGGREGATE(15,6,ROW(INDIRECT("1:"&amp;LEN(G1065&amp;"")))/(MID(G1065&amp;"",ROW(INDIRECT("1:"&amp;LEN(G1065&amp;""))),1)&lt;&gt;"0"),1),999)),
MID(G1065&amp;"",_xlfn.AGGREGATE(15,6,ROW(INDIRECT("1:"&amp;LEN(G1065&amp;"")))/(MID(G1065&amp;"",ROW(INDIRECT("1:"&amp;LEN(G1065&amp;""))),1)&lt;&gt;"0"),1),999)
),
IFERROR(VALUE(G1065),G1065))</f>
        <v>7896261020382</v>
      </c>
      <c r="N1065" t="str">
        <f>TEXT(relatorio[[#This Row],[Data Emissão]],"mmm")</f>
        <v>ago</v>
      </c>
      <c r="O1065">
        <f>_xlfn.XLOOKUP(relatorio[[#This Row],[Número]],relatorio_Entrada_NF!A:A,relatorio_Entrada_NF!A:A,"Pendente")</f>
        <v>49250</v>
      </c>
      <c r="P1065" t="str">
        <f>_xlfn.XLOOKUP(relatorio[[#This Row],[Nome PJ Emitente]],Material!A:A,Material!B:B,"Medicamento")</f>
        <v>Medicamento</v>
      </c>
      <c r="Q1065">
        <f ca="1">IF(relatorio[[#This Row],[Natureza]]="Medicamento",_xlfn.XLOOKUP(relatorio[[#This Row],[EAN]],CadastroProd!U:U,CadastroProd!A:A," "),_xlfn.XLOOKUP(relatorio[[#This Row],['[Item'] Código]],CadastroProd!X:X,CadastroProd!A:A," "))</f>
        <v>2438</v>
      </c>
      <c r="R1065" t="str">
        <f>IF(O1065="Pendente",_xlfn.XLOOKUP(relatorio[[#This Row],[Número]],Relatório_CTE!A:A,Relatório_CTE!B:B,"Sem CTE")," ")</f>
        <v xml:space="preserve"> </v>
      </c>
      <c r="S1065" s="1" t="str">
        <f>IF(relatorio[[#This Row],[NFs Entrada - Winthor]]="Pendente",_xlfn.XLOOKUP(relatorio[[#This Row],[Número]],Relatório_CTE!A:A,Relatório_CTE!H:H,"Sem CTE")," ")</f>
        <v xml:space="preserve"> </v>
      </c>
      <c r="T106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6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66" spans="1:21" x14ac:dyDescent="0.25">
      <c r="A1066" t="s">
        <v>17</v>
      </c>
      <c r="B1066" t="s">
        <v>97</v>
      </c>
      <c r="C1066" t="s">
        <v>51</v>
      </c>
      <c r="D1066">
        <v>492072</v>
      </c>
      <c r="E1066" s="1">
        <v>45882</v>
      </c>
      <c r="F1066">
        <v>54069.16</v>
      </c>
      <c r="G1066" s="4" t="s">
        <v>202</v>
      </c>
      <c r="H1066" t="s">
        <v>203</v>
      </c>
      <c r="I1066" t="s">
        <v>204</v>
      </c>
      <c r="J1066" s="1">
        <v>46402</v>
      </c>
      <c r="K1066">
        <v>100</v>
      </c>
      <c r="L1066" t="str">
        <f>_xlfn.XLOOKUP(relatorio[[#This Row],[Nome PJ Emitente]],De_Para!A:A,De_Para!C:C)</f>
        <v>Adium</v>
      </c>
      <c r="M1066" s="5" cm="1">
        <f t="array" aca="1" ref="M1066" ca="1">IF(LEFT(G1066&amp;"",1)="0",
IFERROR(
VALUE(MID(G1066&amp;"",_xlfn.AGGREGATE(15,6,ROW(INDIRECT("1:"&amp;LEN(G1066&amp;"")))/(MID(G1066&amp;"",ROW(INDIRECT("1:"&amp;LEN(G1066&amp;""))),1)&lt;&gt;"0"),1),999)),
MID(G1066&amp;"",_xlfn.AGGREGATE(15,6,ROW(INDIRECT("1:"&amp;LEN(G1066&amp;"")))/(MID(G1066&amp;"",ROW(INDIRECT("1:"&amp;LEN(G1066&amp;""))),1)&lt;&gt;"0"),1),999)
),
IFERROR(VALUE(G1066),G1066))</f>
        <v>7892953000496</v>
      </c>
      <c r="N1066" t="str">
        <f>TEXT(relatorio[[#This Row],[Data Emissão]],"mmm")</f>
        <v>ago</v>
      </c>
      <c r="O1066">
        <f>_xlfn.XLOOKUP(relatorio[[#This Row],[Número]],relatorio_Entrada_NF!A:A,relatorio_Entrada_NF!A:A,"Pendente")</f>
        <v>492072</v>
      </c>
      <c r="P1066" t="str">
        <f>_xlfn.XLOOKUP(relatorio[[#This Row],[Nome PJ Emitente]],Material!A:A,Material!B:B,"Medicamento")</f>
        <v>Medicamento</v>
      </c>
      <c r="Q1066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1066" t="str">
        <f>IF(O1066="Pendente",_xlfn.XLOOKUP(relatorio[[#This Row],[Número]],Relatório_CTE!A:A,Relatório_CTE!B:B,"Sem CTE")," ")</f>
        <v xml:space="preserve"> </v>
      </c>
      <c r="S1066" s="1" t="str">
        <f>IF(relatorio[[#This Row],[NFs Entrada - Winthor]]="Pendente",_xlfn.XLOOKUP(relatorio[[#This Row],[Número]],Relatório_CTE!A:A,Relatório_CTE!H:H,"Sem CTE")," ")</f>
        <v xml:space="preserve"> </v>
      </c>
      <c r="T106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6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67" spans="1:21" x14ac:dyDescent="0.25">
      <c r="A1067" t="s">
        <v>11</v>
      </c>
      <c r="B1067" t="s">
        <v>18</v>
      </c>
      <c r="C1067" t="s">
        <v>36</v>
      </c>
      <c r="D1067">
        <v>495607</v>
      </c>
      <c r="E1067" s="1">
        <v>45881</v>
      </c>
      <c r="F1067">
        <v>60374.53</v>
      </c>
      <c r="G1067" s="4" t="s">
        <v>181</v>
      </c>
      <c r="H1067" t="s">
        <v>182</v>
      </c>
      <c r="I1067" t="s">
        <v>183</v>
      </c>
      <c r="J1067" s="1">
        <v>46418</v>
      </c>
      <c r="K1067">
        <v>10</v>
      </c>
      <c r="L1067" t="str">
        <f>_xlfn.XLOOKUP(relatorio[[#This Row],[Nome PJ Emitente]],De_Para!A:A,De_Para!C:C)</f>
        <v>Novartis</v>
      </c>
      <c r="M1067" s="5" cm="1">
        <f t="array" aca="1" ref="M1067" ca="1">IF(LEFT(G1067&amp;"",1)="0",
IFERROR(
VALUE(MID(G1067&amp;"",_xlfn.AGGREGATE(15,6,ROW(INDIRECT("1:"&amp;LEN(G1067&amp;"")))/(MID(G1067&amp;"",ROW(INDIRECT("1:"&amp;LEN(G1067&amp;""))),1)&lt;&gt;"0"),1),999)),
MID(G1067&amp;"",_xlfn.AGGREGATE(15,6,ROW(INDIRECT("1:"&amp;LEN(G1067&amp;"")))/(MID(G1067&amp;"",ROW(INDIRECT("1:"&amp;LEN(G1067&amp;""))),1)&lt;&gt;"0"),1),999)
),
IFERROR(VALUE(G1067),G1067))</f>
        <v>7896261020689</v>
      </c>
      <c r="N1067" t="str">
        <f>TEXT(relatorio[[#This Row],[Data Emissão]],"mmm")</f>
        <v>ago</v>
      </c>
      <c r="O1067">
        <f>_xlfn.XLOOKUP(relatorio[[#This Row],[Número]],relatorio_Entrada_NF!A:A,relatorio_Entrada_NF!A:A,"Pendente")</f>
        <v>495607</v>
      </c>
      <c r="P1067" t="str">
        <f>_xlfn.XLOOKUP(relatorio[[#This Row],[Nome PJ Emitente]],Material!A:A,Material!B:B,"Medicamento")</f>
        <v>Medicamento</v>
      </c>
      <c r="Q1067">
        <f ca="1">IF(relatorio[[#This Row],[Natureza]]="Medicamento",_xlfn.XLOOKUP(relatorio[[#This Row],[EAN]],CadastroProd!U:U,CadastroProd!A:A," "),_xlfn.XLOOKUP(relatorio[[#This Row],['[Item'] Código]],CadastroProd!X:X,CadastroProd!A:A," "))</f>
        <v>1344</v>
      </c>
      <c r="R1067" t="str">
        <f>IF(O1067="Pendente",_xlfn.XLOOKUP(relatorio[[#This Row],[Número]],Relatório_CTE!A:A,Relatório_CTE!B:B,"Sem CTE")," ")</f>
        <v xml:space="preserve"> </v>
      </c>
      <c r="S1067" s="1" t="str">
        <f>IF(relatorio[[#This Row],[NFs Entrada - Winthor]]="Pendente",_xlfn.XLOOKUP(relatorio[[#This Row],[Número]],Relatório_CTE!A:A,Relatório_CTE!H:H,"Sem CTE")," ")</f>
        <v xml:space="preserve"> </v>
      </c>
      <c r="T106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6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68" spans="1:21" x14ac:dyDescent="0.25">
      <c r="A1068" t="s">
        <v>11</v>
      </c>
      <c r="B1068" t="s">
        <v>18</v>
      </c>
      <c r="C1068" t="s">
        <v>36</v>
      </c>
      <c r="D1068">
        <v>495607</v>
      </c>
      <c r="E1068" s="1">
        <v>45881</v>
      </c>
      <c r="F1068">
        <v>60374.53</v>
      </c>
      <c r="G1068" s="4" t="s">
        <v>664</v>
      </c>
      <c r="H1068" t="s">
        <v>665</v>
      </c>
      <c r="I1068" t="s">
        <v>666</v>
      </c>
      <c r="J1068" s="1">
        <v>46418</v>
      </c>
      <c r="K1068">
        <v>10</v>
      </c>
      <c r="L1068" t="str">
        <f>_xlfn.XLOOKUP(relatorio[[#This Row],[Nome PJ Emitente]],De_Para!A:A,De_Para!C:C)</f>
        <v>Novartis</v>
      </c>
      <c r="M1068" s="5" cm="1">
        <f t="array" aca="1" ref="M1068" ca="1">IF(LEFT(G1068&amp;"",1)="0",
IFERROR(
VALUE(MID(G1068&amp;"",_xlfn.AGGREGATE(15,6,ROW(INDIRECT("1:"&amp;LEN(G1068&amp;"")))/(MID(G1068&amp;"",ROW(INDIRECT("1:"&amp;LEN(G1068&amp;""))),1)&lt;&gt;"0"),1),999)),
MID(G1068&amp;"",_xlfn.AGGREGATE(15,6,ROW(INDIRECT("1:"&amp;LEN(G1068&amp;"")))/(MID(G1068&amp;"",ROW(INDIRECT("1:"&amp;LEN(G1068&amp;""))),1)&lt;&gt;"0"),1),999)
),
IFERROR(VALUE(G1068),G1068))</f>
        <v>7896261020672</v>
      </c>
      <c r="N1068" t="str">
        <f>TEXT(relatorio[[#This Row],[Data Emissão]],"mmm")</f>
        <v>ago</v>
      </c>
      <c r="O1068">
        <f>_xlfn.XLOOKUP(relatorio[[#This Row],[Número]],relatorio_Entrada_NF!A:A,relatorio_Entrada_NF!A:A,"Pendente")</f>
        <v>495607</v>
      </c>
      <c r="P1068" t="str">
        <f>_xlfn.XLOOKUP(relatorio[[#This Row],[Nome PJ Emitente]],Material!A:A,Material!B:B,"Medicamento")</f>
        <v>Medicamento</v>
      </c>
      <c r="Q1068">
        <f ca="1">IF(relatorio[[#This Row],[Natureza]]="Medicamento",_xlfn.XLOOKUP(relatorio[[#This Row],[EAN]],CadastroProd!U:U,CadastroProd!A:A," "),_xlfn.XLOOKUP(relatorio[[#This Row],['[Item'] Código]],CadastroProd!X:X,CadastroProd!A:A," "))</f>
        <v>1343</v>
      </c>
      <c r="R1068" t="str">
        <f>IF(O1068="Pendente",_xlfn.XLOOKUP(relatorio[[#This Row],[Número]],Relatório_CTE!A:A,Relatório_CTE!B:B,"Sem CTE")," ")</f>
        <v xml:space="preserve"> </v>
      </c>
      <c r="S1068" s="1" t="str">
        <f>IF(relatorio[[#This Row],[NFs Entrada - Winthor]]="Pendente",_xlfn.XLOOKUP(relatorio[[#This Row],[Número]],Relatório_CTE!A:A,Relatório_CTE!H:H,"Sem CTE")," ")</f>
        <v xml:space="preserve"> </v>
      </c>
      <c r="T106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6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69" spans="1:21" x14ac:dyDescent="0.25">
      <c r="A1069" t="s">
        <v>11</v>
      </c>
      <c r="B1069" t="s">
        <v>18</v>
      </c>
      <c r="C1069" t="s">
        <v>36</v>
      </c>
      <c r="D1069">
        <v>495608</v>
      </c>
      <c r="E1069" s="1">
        <v>45881</v>
      </c>
      <c r="F1069">
        <v>26665.5</v>
      </c>
      <c r="G1069" s="4" t="s">
        <v>250</v>
      </c>
      <c r="H1069" t="s">
        <v>251</v>
      </c>
      <c r="I1069" t="s">
        <v>252</v>
      </c>
      <c r="J1069" s="1">
        <v>46356</v>
      </c>
      <c r="K1069">
        <v>1</v>
      </c>
      <c r="L1069" t="str">
        <f>_xlfn.XLOOKUP(relatorio[[#This Row],[Nome PJ Emitente]],De_Para!A:A,De_Para!C:C)</f>
        <v>Novartis</v>
      </c>
      <c r="M1069" s="5" cm="1">
        <f t="array" aca="1" ref="M1069" ca="1">IF(LEFT(G1069&amp;"",1)="0",
IFERROR(
VALUE(MID(G1069&amp;"",_xlfn.AGGREGATE(15,6,ROW(INDIRECT("1:"&amp;LEN(G1069&amp;"")))/(MID(G1069&amp;"",ROW(INDIRECT("1:"&amp;LEN(G1069&amp;""))),1)&lt;&gt;"0"),1),999)),
MID(G1069&amp;"",_xlfn.AGGREGATE(15,6,ROW(INDIRECT("1:"&amp;LEN(G1069&amp;"")))/(MID(G1069&amp;"",ROW(INDIRECT("1:"&amp;LEN(G1069&amp;""))),1)&lt;&gt;"0"),1),999)
),
IFERROR(VALUE(G1069),G1069))</f>
        <v>7896261018648</v>
      </c>
      <c r="N1069" t="str">
        <f>TEXT(relatorio[[#This Row],[Data Emissão]],"mmm")</f>
        <v>ago</v>
      </c>
      <c r="O1069">
        <f>_xlfn.XLOOKUP(relatorio[[#This Row],[Número]],relatorio_Entrada_NF!A:A,relatorio_Entrada_NF!A:A,"Pendente")</f>
        <v>495608</v>
      </c>
      <c r="P1069" t="str">
        <f>_xlfn.XLOOKUP(relatorio[[#This Row],[Nome PJ Emitente]],Material!A:A,Material!B:B,"Medicamento")</f>
        <v>Medicamento</v>
      </c>
      <c r="Q1069">
        <f ca="1">IF(relatorio[[#This Row],[Natureza]]="Medicamento",_xlfn.XLOOKUP(relatorio[[#This Row],[EAN]],CadastroProd!U:U,CadastroProd!A:A," "),_xlfn.XLOOKUP(relatorio[[#This Row],['[Item'] Código]],CadastroProd!X:X,CadastroProd!A:A," "))</f>
        <v>1277</v>
      </c>
      <c r="R1069" t="str">
        <f>IF(O1069="Pendente",_xlfn.XLOOKUP(relatorio[[#This Row],[Número]],Relatório_CTE!A:A,Relatório_CTE!B:B,"Sem CTE")," ")</f>
        <v xml:space="preserve"> </v>
      </c>
      <c r="S1069" s="1" t="str">
        <f>IF(relatorio[[#This Row],[NFs Entrada - Winthor]]="Pendente",_xlfn.XLOOKUP(relatorio[[#This Row],[Número]],Relatório_CTE!A:A,Relatório_CTE!H:H,"Sem CTE")," ")</f>
        <v xml:space="preserve"> </v>
      </c>
      <c r="T106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6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70" spans="1:21" x14ac:dyDescent="0.25">
      <c r="A1070" t="s">
        <v>11</v>
      </c>
      <c r="B1070" t="s">
        <v>18</v>
      </c>
      <c r="C1070" t="s">
        <v>36</v>
      </c>
      <c r="D1070">
        <v>495609</v>
      </c>
      <c r="E1070" s="1">
        <v>45881</v>
      </c>
      <c r="F1070">
        <v>70436.27</v>
      </c>
      <c r="G1070" s="4" t="s">
        <v>181</v>
      </c>
      <c r="H1070" t="s">
        <v>182</v>
      </c>
      <c r="I1070" t="s">
        <v>183</v>
      </c>
      <c r="J1070" s="1">
        <v>46418</v>
      </c>
      <c r="K1070">
        <v>10</v>
      </c>
      <c r="L1070" t="str">
        <f>_xlfn.XLOOKUP(relatorio[[#This Row],[Nome PJ Emitente]],De_Para!A:A,De_Para!C:C)</f>
        <v>Novartis</v>
      </c>
      <c r="M1070" s="5" cm="1">
        <f t="array" aca="1" ref="M1070" ca="1">IF(LEFT(G1070&amp;"",1)="0",
IFERROR(
VALUE(MID(G1070&amp;"",_xlfn.AGGREGATE(15,6,ROW(INDIRECT("1:"&amp;LEN(G1070&amp;"")))/(MID(G1070&amp;"",ROW(INDIRECT("1:"&amp;LEN(G1070&amp;""))),1)&lt;&gt;"0"),1),999)),
MID(G1070&amp;"",_xlfn.AGGREGATE(15,6,ROW(INDIRECT("1:"&amp;LEN(G1070&amp;"")))/(MID(G1070&amp;"",ROW(INDIRECT("1:"&amp;LEN(G1070&amp;""))),1)&lt;&gt;"0"),1),999)
),
IFERROR(VALUE(G1070),G1070))</f>
        <v>7896261020689</v>
      </c>
      <c r="N1070" t="str">
        <f>TEXT(relatorio[[#This Row],[Data Emissão]],"mmm")</f>
        <v>ago</v>
      </c>
      <c r="O1070">
        <f>_xlfn.XLOOKUP(relatorio[[#This Row],[Número]],relatorio_Entrada_NF!A:A,relatorio_Entrada_NF!A:A,"Pendente")</f>
        <v>495609</v>
      </c>
      <c r="P1070" t="str">
        <f>_xlfn.XLOOKUP(relatorio[[#This Row],[Nome PJ Emitente]],Material!A:A,Material!B:B,"Medicamento")</f>
        <v>Medicamento</v>
      </c>
      <c r="Q1070">
        <f ca="1">IF(relatorio[[#This Row],[Natureza]]="Medicamento",_xlfn.XLOOKUP(relatorio[[#This Row],[EAN]],CadastroProd!U:U,CadastroProd!A:A," "),_xlfn.XLOOKUP(relatorio[[#This Row],['[Item'] Código]],CadastroProd!X:X,CadastroProd!A:A," "))</f>
        <v>1344</v>
      </c>
      <c r="R1070" t="str">
        <f>IF(O1070="Pendente",_xlfn.XLOOKUP(relatorio[[#This Row],[Número]],Relatório_CTE!A:A,Relatório_CTE!B:B,"Sem CTE")," ")</f>
        <v xml:space="preserve"> </v>
      </c>
      <c r="S1070" s="1" t="str">
        <f>IF(relatorio[[#This Row],[NFs Entrada - Winthor]]="Pendente",_xlfn.XLOOKUP(relatorio[[#This Row],[Número]],Relatório_CTE!A:A,Relatório_CTE!H:H,"Sem CTE")," ")</f>
        <v xml:space="preserve"> </v>
      </c>
      <c r="T107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7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71" spans="1:21" x14ac:dyDescent="0.25">
      <c r="A1071" t="s">
        <v>11</v>
      </c>
      <c r="B1071" t="s">
        <v>18</v>
      </c>
      <c r="C1071" t="s">
        <v>36</v>
      </c>
      <c r="D1071">
        <v>495609</v>
      </c>
      <c r="E1071" s="1">
        <v>45881</v>
      </c>
      <c r="F1071">
        <v>70436.27</v>
      </c>
      <c r="G1071" s="4" t="s">
        <v>664</v>
      </c>
      <c r="H1071" t="s">
        <v>665</v>
      </c>
      <c r="I1071" t="s">
        <v>666</v>
      </c>
      <c r="J1071" s="1">
        <v>46418</v>
      </c>
      <c r="K1071">
        <v>15</v>
      </c>
      <c r="L1071" t="str">
        <f>_xlfn.XLOOKUP(relatorio[[#This Row],[Nome PJ Emitente]],De_Para!A:A,De_Para!C:C)</f>
        <v>Novartis</v>
      </c>
      <c r="M1071" s="5" cm="1">
        <f t="array" aca="1" ref="M1071" ca="1">IF(LEFT(G1071&amp;"",1)="0",
IFERROR(
VALUE(MID(G1071&amp;"",_xlfn.AGGREGATE(15,6,ROW(INDIRECT("1:"&amp;LEN(G1071&amp;"")))/(MID(G1071&amp;"",ROW(INDIRECT("1:"&amp;LEN(G1071&amp;""))),1)&lt;&gt;"0"),1),999)),
MID(G1071&amp;"",_xlfn.AGGREGATE(15,6,ROW(INDIRECT("1:"&amp;LEN(G1071&amp;"")))/(MID(G1071&amp;"",ROW(INDIRECT("1:"&amp;LEN(G1071&amp;""))),1)&lt;&gt;"0"),1),999)
),
IFERROR(VALUE(G1071),G1071))</f>
        <v>7896261020672</v>
      </c>
      <c r="N1071" t="str">
        <f>TEXT(relatorio[[#This Row],[Data Emissão]],"mmm")</f>
        <v>ago</v>
      </c>
      <c r="O1071">
        <f>_xlfn.XLOOKUP(relatorio[[#This Row],[Número]],relatorio_Entrada_NF!A:A,relatorio_Entrada_NF!A:A,"Pendente")</f>
        <v>495609</v>
      </c>
      <c r="P1071" t="str">
        <f>_xlfn.XLOOKUP(relatorio[[#This Row],[Nome PJ Emitente]],Material!A:A,Material!B:B,"Medicamento")</f>
        <v>Medicamento</v>
      </c>
      <c r="Q1071">
        <f ca="1">IF(relatorio[[#This Row],[Natureza]]="Medicamento",_xlfn.XLOOKUP(relatorio[[#This Row],[EAN]],CadastroProd!U:U,CadastroProd!A:A," "),_xlfn.XLOOKUP(relatorio[[#This Row],['[Item'] Código]],CadastroProd!X:X,CadastroProd!A:A," "))</f>
        <v>1343</v>
      </c>
      <c r="R1071" t="str">
        <f>IF(O1071="Pendente",_xlfn.XLOOKUP(relatorio[[#This Row],[Número]],Relatório_CTE!A:A,Relatório_CTE!B:B,"Sem CTE")," ")</f>
        <v xml:space="preserve"> </v>
      </c>
      <c r="S1071" s="1" t="str">
        <f>IF(relatorio[[#This Row],[NFs Entrada - Winthor]]="Pendente",_xlfn.XLOOKUP(relatorio[[#This Row],[Número]],Relatório_CTE!A:A,Relatório_CTE!H:H,"Sem CTE")," ")</f>
        <v xml:space="preserve"> </v>
      </c>
      <c r="T107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7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72" spans="1:21" x14ac:dyDescent="0.25">
      <c r="A1072" t="s">
        <v>17</v>
      </c>
      <c r="B1072" t="s">
        <v>12</v>
      </c>
      <c r="C1072" t="s">
        <v>131</v>
      </c>
      <c r="D1072">
        <v>11021</v>
      </c>
      <c r="E1072" s="1">
        <v>45881</v>
      </c>
      <c r="F1072">
        <v>5905.1</v>
      </c>
      <c r="G1072" s="4" t="s">
        <v>141</v>
      </c>
      <c r="H1072" t="s">
        <v>142</v>
      </c>
      <c r="I1072" t="s">
        <v>143</v>
      </c>
      <c r="J1072" s="1">
        <v>46418</v>
      </c>
      <c r="K1072">
        <v>48</v>
      </c>
      <c r="L1072" t="str">
        <f>_xlfn.XLOOKUP(relatorio[[#This Row],[Nome PJ Emitente]],De_Para!A:A,De_Para!C:C)</f>
        <v>Sanofi</v>
      </c>
      <c r="M1072" s="5" cm="1">
        <f t="array" aca="1" ref="M1072" ca="1">IF(LEFT(G1072&amp;"",1)="0",
IFERROR(
VALUE(MID(G1072&amp;"",_xlfn.AGGREGATE(15,6,ROW(INDIRECT("1:"&amp;LEN(G1072&amp;"")))/(MID(G1072&amp;"",ROW(INDIRECT("1:"&amp;LEN(G1072&amp;""))),1)&lt;&gt;"0"),1),999)),
MID(G1072&amp;"",_xlfn.AGGREGATE(15,6,ROW(INDIRECT("1:"&amp;LEN(G1072&amp;"")))/(MID(G1072&amp;"",ROW(INDIRECT("1:"&amp;LEN(G1072&amp;""))),1)&lt;&gt;"0"),1),999)
),
IFERROR(VALUE(G1072),G1072))</f>
        <v>7891058001070</v>
      </c>
      <c r="N1072" t="str">
        <f>TEXT(relatorio[[#This Row],[Data Emissão]],"mmm")</f>
        <v>ago</v>
      </c>
      <c r="O1072">
        <f>_xlfn.XLOOKUP(relatorio[[#This Row],[Número]],relatorio_Entrada_NF!A:A,relatorio_Entrada_NF!A:A,"Pendente")</f>
        <v>11021</v>
      </c>
      <c r="P1072" t="str">
        <f>_xlfn.XLOOKUP(relatorio[[#This Row],[Nome PJ Emitente]],Material!A:A,Material!B:B,"Medicamento")</f>
        <v>Medicamento</v>
      </c>
      <c r="Q1072">
        <f ca="1">IF(relatorio[[#This Row],[Natureza]]="Medicamento",_xlfn.XLOOKUP(relatorio[[#This Row],[EAN]],CadastroProd!U:U,CadastroProd!A:A," "),_xlfn.XLOOKUP(relatorio[[#This Row],['[Item'] Código]],CadastroProd!X:X,CadastroProd!A:A," "))</f>
        <v>2618</v>
      </c>
      <c r="R1072" t="str">
        <f>IF(O1072="Pendente",_xlfn.XLOOKUP(relatorio[[#This Row],[Número]],Relatório_CTE!A:A,Relatório_CTE!B:B,"Sem CTE")," ")</f>
        <v xml:space="preserve"> </v>
      </c>
      <c r="S1072" s="1" t="str">
        <f>IF(relatorio[[#This Row],[NFs Entrada - Winthor]]="Pendente",_xlfn.XLOOKUP(relatorio[[#This Row],[Número]],Relatório_CTE!A:A,Relatório_CTE!H:H,"Sem CTE")," ")</f>
        <v xml:space="preserve"> </v>
      </c>
      <c r="T107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7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73" spans="1:21" x14ac:dyDescent="0.25">
      <c r="A1073" t="s">
        <v>17</v>
      </c>
      <c r="B1073" t="s">
        <v>12</v>
      </c>
      <c r="C1073" t="s">
        <v>131</v>
      </c>
      <c r="D1073">
        <v>11021</v>
      </c>
      <c r="E1073" s="1">
        <v>45881</v>
      </c>
      <c r="F1073">
        <v>5905.1</v>
      </c>
      <c r="G1073" s="4" t="s">
        <v>141</v>
      </c>
      <c r="H1073" t="s">
        <v>142</v>
      </c>
      <c r="I1073" t="s">
        <v>143</v>
      </c>
      <c r="J1073" s="1">
        <v>46446</v>
      </c>
      <c r="K1073">
        <v>2</v>
      </c>
      <c r="L1073" t="str">
        <f>_xlfn.XLOOKUP(relatorio[[#This Row],[Nome PJ Emitente]],De_Para!A:A,De_Para!C:C)</f>
        <v>Sanofi</v>
      </c>
      <c r="M1073" s="5" cm="1">
        <f t="array" aca="1" ref="M1073" ca="1">IF(LEFT(G1073&amp;"",1)="0",
IFERROR(
VALUE(MID(G1073&amp;"",_xlfn.AGGREGATE(15,6,ROW(INDIRECT("1:"&amp;LEN(G1073&amp;"")))/(MID(G1073&amp;"",ROW(INDIRECT("1:"&amp;LEN(G1073&amp;""))),1)&lt;&gt;"0"),1),999)),
MID(G1073&amp;"",_xlfn.AGGREGATE(15,6,ROW(INDIRECT("1:"&amp;LEN(G1073&amp;"")))/(MID(G1073&amp;"",ROW(INDIRECT("1:"&amp;LEN(G1073&amp;""))),1)&lt;&gt;"0"),1),999)
),
IFERROR(VALUE(G1073),G1073))</f>
        <v>7891058001070</v>
      </c>
      <c r="N1073" t="str">
        <f>TEXT(relatorio[[#This Row],[Data Emissão]],"mmm")</f>
        <v>ago</v>
      </c>
      <c r="O1073">
        <f>_xlfn.XLOOKUP(relatorio[[#This Row],[Número]],relatorio_Entrada_NF!A:A,relatorio_Entrada_NF!A:A,"Pendente")</f>
        <v>11021</v>
      </c>
      <c r="P1073" t="str">
        <f>_xlfn.XLOOKUP(relatorio[[#This Row],[Nome PJ Emitente]],Material!A:A,Material!B:B,"Medicamento")</f>
        <v>Medicamento</v>
      </c>
      <c r="Q1073">
        <f ca="1">IF(relatorio[[#This Row],[Natureza]]="Medicamento",_xlfn.XLOOKUP(relatorio[[#This Row],[EAN]],CadastroProd!U:U,CadastroProd!A:A," "),_xlfn.XLOOKUP(relatorio[[#This Row],['[Item'] Código]],CadastroProd!X:X,CadastroProd!A:A," "))</f>
        <v>2618</v>
      </c>
      <c r="R1073" t="str">
        <f>IF(O1073="Pendente",_xlfn.XLOOKUP(relatorio[[#This Row],[Número]],Relatório_CTE!A:A,Relatório_CTE!B:B,"Sem CTE")," ")</f>
        <v xml:space="preserve"> </v>
      </c>
      <c r="S1073" s="1" t="str">
        <f>IF(relatorio[[#This Row],[NFs Entrada - Winthor]]="Pendente",_xlfn.XLOOKUP(relatorio[[#This Row],[Número]],Relatório_CTE!A:A,Relatório_CTE!H:H,"Sem CTE")," ")</f>
        <v xml:space="preserve"> </v>
      </c>
      <c r="T107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7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74" spans="1:21" x14ac:dyDescent="0.25">
      <c r="A1074" t="s">
        <v>17</v>
      </c>
      <c r="B1074" t="s">
        <v>12</v>
      </c>
      <c r="C1074" t="s">
        <v>131</v>
      </c>
      <c r="D1074">
        <v>11039</v>
      </c>
      <c r="E1074" s="1">
        <v>45881</v>
      </c>
      <c r="F1074">
        <v>2662.73</v>
      </c>
      <c r="G1074" s="4" t="s">
        <v>132</v>
      </c>
      <c r="H1074" t="s">
        <v>133</v>
      </c>
      <c r="I1074" t="s">
        <v>134</v>
      </c>
      <c r="J1074" s="1">
        <v>46295</v>
      </c>
      <c r="K1074">
        <v>6</v>
      </c>
      <c r="L1074" t="str">
        <f>_xlfn.XLOOKUP(relatorio[[#This Row],[Nome PJ Emitente]],De_Para!A:A,De_Para!C:C)</f>
        <v>Sanofi</v>
      </c>
      <c r="M1074" s="5" cm="1">
        <f t="array" aca="1" ref="M1074" ca="1">IF(LEFT(G1074&amp;"",1)="0",
IFERROR(
VALUE(MID(G1074&amp;"",_xlfn.AGGREGATE(15,6,ROW(INDIRECT("1:"&amp;LEN(G1074&amp;"")))/(MID(G1074&amp;"",ROW(INDIRECT("1:"&amp;LEN(G1074&amp;""))),1)&lt;&gt;"0"),1),999)),
MID(G1074&amp;"",_xlfn.AGGREGATE(15,6,ROW(INDIRECT("1:"&amp;LEN(G1074&amp;"")))/(MID(G1074&amp;"",ROW(INDIRECT("1:"&amp;LEN(G1074&amp;""))),1)&lt;&gt;"0"),1),999)
),
IFERROR(VALUE(G1074),G1074))</f>
        <v>7891058003203</v>
      </c>
      <c r="N1074" t="str">
        <f>TEXT(relatorio[[#This Row],[Data Emissão]],"mmm")</f>
        <v>ago</v>
      </c>
      <c r="O1074">
        <f>_xlfn.XLOOKUP(relatorio[[#This Row],[Número]],relatorio_Entrada_NF!A:A,relatorio_Entrada_NF!A:A,"Pendente")</f>
        <v>11039</v>
      </c>
      <c r="P1074" t="str">
        <f>_xlfn.XLOOKUP(relatorio[[#This Row],[Nome PJ Emitente]],Material!A:A,Material!B:B,"Medicamento")</f>
        <v>Medicamento</v>
      </c>
      <c r="Q1074">
        <f ca="1">IF(relatorio[[#This Row],[Natureza]]="Medicamento",_xlfn.XLOOKUP(relatorio[[#This Row],[EAN]],CadastroProd!U:U,CadastroProd!A:A," "),_xlfn.XLOOKUP(relatorio[[#This Row],['[Item'] Código]],CadastroProd!X:X,CadastroProd!A:A," "))</f>
        <v>1492</v>
      </c>
      <c r="R1074" t="str">
        <f>IF(O1074="Pendente",_xlfn.XLOOKUP(relatorio[[#This Row],[Número]],Relatório_CTE!A:A,Relatório_CTE!B:B,"Sem CTE")," ")</f>
        <v xml:space="preserve"> </v>
      </c>
      <c r="S1074" s="1" t="str">
        <f>IF(relatorio[[#This Row],[NFs Entrada - Winthor]]="Pendente",_xlfn.XLOOKUP(relatorio[[#This Row],[Número]],Relatório_CTE!A:A,Relatório_CTE!H:H,"Sem CTE")," ")</f>
        <v xml:space="preserve"> </v>
      </c>
      <c r="T107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7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75" spans="1:21" x14ac:dyDescent="0.25">
      <c r="A1075" t="s">
        <v>17</v>
      </c>
      <c r="B1075" t="s">
        <v>12</v>
      </c>
      <c r="C1075" t="s">
        <v>131</v>
      </c>
      <c r="D1075">
        <v>11039</v>
      </c>
      <c r="E1075" s="1">
        <v>45881</v>
      </c>
      <c r="F1075">
        <v>2662.73</v>
      </c>
      <c r="G1075" s="4" t="s">
        <v>132</v>
      </c>
      <c r="H1075" t="s">
        <v>133</v>
      </c>
      <c r="I1075" t="s">
        <v>134</v>
      </c>
      <c r="J1075" s="1">
        <v>46446</v>
      </c>
      <c r="K1075">
        <v>34</v>
      </c>
      <c r="L1075" t="str">
        <f>_xlfn.XLOOKUP(relatorio[[#This Row],[Nome PJ Emitente]],De_Para!A:A,De_Para!C:C)</f>
        <v>Sanofi</v>
      </c>
      <c r="M1075" s="5" cm="1">
        <f t="array" aca="1" ref="M1075" ca="1">IF(LEFT(G1075&amp;"",1)="0",
IFERROR(
VALUE(MID(G1075&amp;"",_xlfn.AGGREGATE(15,6,ROW(INDIRECT("1:"&amp;LEN(G1075&amp;"")))/(MID(G1075&amp;"",ROW(INDIRECT("1:"&amp;LEN(G1075&amp;""))),1)&lt;&gt;"0"),1),999)),
MID(G1075&amp;"",_xlfn.AGGREGATE(15,6,ROW(INDIRECT("1:"&amp;LEN(G1075&amp;"")))/(MID(G1075&amp;"",ROW(INDIRECT("1:"&amp;LEN(G1075&amp;""))),1)&lt;&gt;"0"),1),999)
),
IFERROR(VALUE(G1075),G1075))</f>
        <v>7891058003203</v>
      </c>
      <c r="N1075" t="str">
        <f>TEXT(relatorio[[#This Row],[Data Emissão]],"mmm")</f>
        <v>ago</v>
      </c>
      <c r="O1075">
        <f>_xlfn.XLOOKUP(relatorio[[#This Row],[Número]],relatorio_Entrada_NF!A:A,relatorio_Entrada_NF!A:A,"Pendente")</f>
        <v>11039</v>
      </c>
      <c r="P1075" t="str">
        <f>_xlfn.XLOOKUP(relatorio[[#This Row],[Nome PJ Emitente]],Material!A:A,Material!B:B,"Medicamento")</f>
        <v>Medicamento</v>
      </c>
      <c r="Q1075">
        <f ca="1">IF(relatorio[[#This Row],[Natureza]]="Medicamento",_xlfn.XLOOKUP(relatorio[[#This Row],[EAN]],CadastroProd!U:U,CadastroProd!A:A," "),_xlfn.XLOOKUP(relatorio[[#This Row],['[Item'] Código]],CadastroProd!X:X,CadastroProd!A:A," "))</f>
        <v>1492</v>
      </c>
      <c r="R1075" t="str">
        <f>IF(O1075="Pendente",_xlfn.XLOOKUP(relatorio[[#This Row],[Número]],Relatório_CTE!A:A,Relatório_CTE!B:B,"Sem CTE")," ")</f>
        <v xml:space="preserve"> </v>
      </c>
      <c r="S1075" s="1" t="str">
        <f>IF(relatorio[[#This Row],[NFs Entrada - Winthor]]="Pendente",_xlfn.XLOOKUP(relatorio[[#This Row],[Número]],Relatório_CTE!A:A,Relatório_CTE!H:H,"Sem CTE")," ")</f>
        <v xml:space="preserve"> </v>
      </c>
      <c r="T107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7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76" spans="1:21" x14ac:dyDescent="0.25">
      <c r="A1076" t="s">
        <v>17</v>
      </c>
      <c r="B1076" t="s">
        <v>12</v>
      </c>
      <c r="C1076" t="s">
        <v>115</v>
      </c>
      <c r="D1076">
        <v>247680</v>
      </c>
      <c r="E1076" s="1">
        <v>45881</v>
      </c>
      <c r="F1076">
        <v>9494.89</v>
      </c>
      <c r="G1076" s="4" t="s">
        <v>116</v>
      </c>
      <c r="H1076" t="s">
        <v>117</v>
      </c>
      <c r="I1076" t="s">
        <v>118</v>
      </c>
      <c r="J1076" s="1">
        <v>46843</v>
      </c>
      <c r="K1076">
        <v>3</v>
      </c>
      <c r="L1076" t="str">
        <f>_xlfn.XLOOKUP(relatorio[[#This Row],[Nome PJ Emitente]],De_Para!A:A,De_Para!C:C)</f>
        <v>GSK</v>
      </c>
      <c r="M1076" s="5" cm="1">
        <f t="array" aca="1" ref="M1076" ca="1">IF(LEFT(G1076&amp;"",1)="0",
IFERROR(
VALUE(MID(G1076&amp;"",_xlfn.AGGREGATE(15,6,ROW(INDIRECT("1:"&amp;LEN(G1076&amp;"")))/(MID(G1076&amp;"",ROW(INDIRECT("1:"&amp;LEN(G1076&amp;""))),1)&lt;&gt;"0"),1),999)),
MID(G1076&amp;"",_xlfn.AGGREGATE(15,6,ROW(INDIRECT("1:"&amp;LEN(G1076&amp;"")))/(MID(G1076&amp;"",ROW(INDIRECT("1:"&amp;LEN(G1076&amp;""))),1)&lt;&gt;"0"),1),999)
),
IFERROR(VALUE(G1076),G1076))</f>
        <v>7896015520700</v>
      </c>
      <c r="N1076" t="str">
        <f>TEXT(relatorio[[#This Row],[Data Emissão]],"mmm")</f>
        <v>ago</v>
      </c>
      <c r="O1076">
        <f>_xlfn.XLOOKUP(relatorio[[#This Row],[Número]],relatorio_Entrada_NF!A:A,relatorio_Entrada_NF!A:A,"Pendente")</f>
        <v>247680</v>
      </c>
      <c r="P1076" t="str">
        <f>_xlfn.XLOOKUP(relatorio[[#This Row],[Nome PJ Emitente]],Material!A:A,Material!B:B,"Medicamento")</f>
        <v>Medicamento</v>
      </c>
      <c r="Q1076">
        <f ca="1">IF(relatorio[[#This Row],[Natureza]]="Medicamento",_xlfn.XLOOKUP(relatorio[[#This Row],[EAN]],CadastroProd!U:U,CadastroProd!A:A," "),_xlfn.XLOOKUP(relatorio[[#This Row],['[Item'] Código]],CadastroProd!X:X,CadastroProd!A:A," "))</f>
        <v>2704</v>
      </c>
      <c r="R1076" t="str">
        <f>IF(O1076="Pendente",_xlfn.XLOOKUP(relatorio[[#This Row],[Número]],Relatório_CTE!A:A,Relatório_CTE!B:B,"Sem CTE")," ")</f>
        <v xml:space="preserve"> </v>
      </c>
      <c r="S1076" s="1" t="str">
        <f>IF(relatorio[[#This Row],[NFs Entrada - Winthor]]="Pendente",_xlfn.XLOOKUP(relatorio[[#This Row],[Número]],Relatório_CTE!A:A,Relatório_CTE!H:H,"Sem CTE")," ")</f>
        <v xml:space="preserve"> </v>
      </c>
      <c r="T107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7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77" spans="1:21" x14ac:dyDescent="0.25">
      <c r="A1077" t="s">
        <v>11</v>
      </c>
      <c r="B1077" t="s">
        <v>12</v>
      </c>
      <c r="C1077" t="s">
        <v>177</v>
      </c>
      <c r="D1077">
        <v>35920</v>
      </c>
      <c r="E1077" s="1">
        <v>45881</v>
      </c>
      <c r="F1077">
        <v>10545.72</v>
      </c>
      <c r="G1077" s="4" t="s">
        <v>1044</v>
      </c>
      <c r="H1077" t="s">
        <v>1045</v>
      </c>
      <c r="I1077" t="s">
        <v>1046</v>
      </c>
      <c r="J1077" s="1"/>
      <c r="K1077">
        <v>1</v>
      </c>
      <c r="L1077" t="str">
        <f>_xlfn.XLOOKUP(relatorio[[#This Row],[Nome PJ Emitente]],De_Para!A:A,De_Para!C:C)</f>
        <v>GMI</v>
      </c>
      <c r="M1077" s="5" cm="1">
        <f t="array" aca="1" ref="M1077" ca="1">IF(LEFT(G1077&amp;"",1)="0",
IFERROR(
VALUE(MID(G1077&amp;"",_xlfn.AGGREGATE(15,6,ROW(INDIRECT("1:"&amp;LEN(G1077&amp;"")))/(MID(G1077&amp;"",ROW(INDIRECT("1:"&amp;LEN(G1077&amp;""))),1)&lt;&gt;"0"),1),999)),
MID(G1077&amp;"",_xlfn.AGGREGATE(15,6,ROW(INDIRECT("1:"&amp;LEN(G1077&amp;"")))/(MID(G1077&amp;"",ROW(INDIRECT("1:"&amp;LEN(G1077&amp;""))),1)&lt;&gt;"0"),1),999)
),
IFERROR(VALUE(G1077),G1077))</f>
        <v>7898660491220</v>
      </c>
      <c r="N1077" t="str">
        <f>TEXT(relatorio[[#This Row],[Data Emissão]],"mmm")</f>
        <v>ago</v>
      </c>
      <c r="O1077">
        <f>_xlfn.XLOOKUP(relatorio[[#This Row],[Número]],relatorio_Entrada_NF!A:A,relatorio_Entrada_NF!A:A,"Pendente")</f>
        <v>35920</v>
      </c>
      <c r="P1077" t="str">
        <f>_xlfn.XLOOKUP(relatorio[[#This Row],[Nome PJ Emitente]],Material!A:A,Material!B:B,"Medicamento")</f>
        <v>Material</v>
      </c>
      <c r="Q1077">
        <f>IF(relatorio[[#This Row],[Natureza]]="Medicamento",_xlfn.XLOOKUP(relatorio[[#This Row],[EAN]],CadastroProd!U:U,CadastroProd!A:A," "),_xlfn.XLOOKUP(relatorio[[#This Row],['[Item'] Código]],CadastroProd!X:X,CadastroProd!A:A," "))</f>
        <v>3632</v>
      </c>
      <c r="R1077" t="str">
        <f>IF(O1077="Pendente",_xlfn.XLOOKUP(relatorio[[#This Row],[Número]],Relatório_CTE!A:A,Relatório_CTE!B:B,"Sem CTE")," ")</f>
        <v xml:space="preserve"> </v>
      </c>
      <c r="S1077" s="1" t="str">
        <f>IF(relatorio[[#This Row],[NFs Entrada - Winthor]]="Pendente",_xlfn.XLOOKUP(relatorio[[#This Row],[Número]],Relatório_CTE!A:A,Relatório_CTE!H:H,"Sem CTE")," ")</f>
        <v xml:space="preserve"> </v>
      </c>
      <c r="T107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7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78" spans="1:21" x14ac:dyDescent="0.25">
      <c r="A1078" t="s">
        <v>11</v>
      </c>
      <c r="B1078" t="s">
        <v>12</v>
      </c>
      <c r="C1078" t="s">
        <v>177</v>
      </c>
      <c r="D1078">
        <v>35920</v>
      </c>
      <c r="E1078" s="1">
        <v>45881</v>
      </c>
      <c r="F1078">
        <v>10545.72</v>
      </c>
      <c r="G1078" s="4" t="s">
        <v>1047</v>
      </c>
      <c r="H1078" t="s">
        <v>1048</v>
      </c>
      <c r="I1078" t="s">
        <v>1049</v>
      </c>
      <c r="J1078" s="1"/>
      <c r="K1078">
        <v>2</v>
      </c>
      <c r="L1078" t="str">
        <f>_xlfn.XLOOKUP(relatorio[[#This Row],[Nome PJ Emitente]],De_Para!A:A,De_Para!C:C)</f>
        <v>GMI</v>
      </c>
      <c r="M1078" s="5" cm="1">
        <f t="array" aca="1" ref="M1078" ca="1">IF(LEFT(G1078&amp;"",1)="0",
IFERROR(
VALUE(MID(G1078&amp;"",_xlfn.AGGREGATE(15,6,ROW(INDIRECT("1:"&amp;LEN(G1078&amp;"")))/(MID(G1078&amp;"",ROW(INDIRECT("1:"&amp;LEN(G1078&amp;""))),1)&lt;&gt;"0"),1),999)),
MID(G1078&amp;"",_xlfn.AGGREGATE(15,6,ROW(INDIRECT("1:"&amp;LEN(G1078&amp;"")))/(MID(G1078&amp;"",ROW(INDIRECT("1:"&amp;LEN(G1078&amp;""))),1)&lt;&gt;"0"),1),999)
),
IFERROR(VALUE(G1078),G1078))</f>
        <v>7898660491251</v>
      </c>
      <c r="N1078" t="str">
        <f>TEXT(relatorio[[#This Row],[Data Emissão]],"mmm")</f>
        <v>ago</v>
      </c>
      <c r="O1078">
        <f>_xlfn.XLOOKUP(relatorio[[#This Row],[Número]],relatorio_Entrada_NF!A:A,relatorio_Entrada_NF!A:A,"Pendente")</f>
        <v>35920</v>
      </c>
      <c r="P1078" t="str">
        <f>_xlfn.XLOOKUP(relatorio[[#This Row],[Nome PJ Emitente]],Material!A:A,Material!B:B,"Medicamento")</f>
        <v>Material</v>
      </c>
      <c r="Q1078">
        <f>IF(relatorio[[#This Row],[Natureza]]="Medicamento",_xlfn.XLOOKUP(relatorio[[#This Row],[EAN]],CadastroProd!U:U,CadastroProd!A:A," "),_xlfn.XLOOKUP(relatorio[[#This Row],['[Item'] Código]],CadastroProd!X:X,CadastroProd!A:A," "))</f>
        <v>3634</v>
      </c>
      <c r="R1078" t="str">
        <f>IF(O1078="Pendente",_xlfn.XLOOKUP(relatorio[[#This Row],[Número]],Relatório_CTE!A:A,Relatório_CTE!B:B,"Sem CTE")," ")</f>
        <v xml:space="preserve"> </v>
      </c>
      <c r="S1078" s="1" t="str">
        <f>IF(relatorio[[#This Row],[NFs Entrada - Winthor]]="Pendente",_xlfn.XLOOKUP(relatorio[[#This Row],[Número]],Relatório_CTE!A:A,Relatório_CTE!H:H,"Sem CTE")," ")</f>
        <v xml:space="preserve"> </v>
      </c>
      <c r="T107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7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79" spans="1:21" x14ac:dyDescent="0.25">
      <c r="A1079" t="s">
        <v>11</v>
      </c>
      <c r="B1079" t="s">
        <v>12</v>
      </c>
      <c r="C1079" t="s">
        <v>177</v>
      </c>
      <c r="D1079">
        <v>35920</v>
      </c>
      <c r="E1079" s="1">
        <v>45881</v>
      </c>
      <c r="F1079">
        <v>10545.72</v>
      </c>
      <c r="G1079" s="4" t="s">
        <v>1050</v>
      </c>
      <c r="H1079" t="s">
        <v>1051</v>
      </c>
      <c r="I1079" t="s">
        <v>1052</v>
      </c>
      <c r="J1079" s="1"/>
      <c r="K1079">
        <v>2</v>
      </c>
      <c r="L1079" t="str">
        <f>_xlfn.XLOOKUP(relatorio[[#This Row],[Nome PJ Emitente]],De_Para!A:A,De_Para!C:C)</f>
        <v>GMI</v>
      </c>
      <c r="M1079" s="5" cm="1">
        <f t="array" aca="1" ref="M1079" ca="1">IF(LEFT(G1079&amp;"",1)="0",
IFERROR(
VALUE(MID(G1079&amp;"",_xlfn.AGGREGATE(15,6,ROW(INDIRECT("1:"&amp;LEN(G1079&amp;"")))/(MID(G1079&amp;"",ROW(INDIRECT("1:"&amp;LEN(G1079&amp;""))),1)&lt;&gt;"0"),1),999)),
MID(G1079&amp;"",_xlfn.AGGREGATE(15,6,ROW(INDIRECT("1:"&amp;LEN(G1079&amp;"")))/(MID(G1079&amp;"",ROW(INDIRECT("1:"&amp;LEN(G1079&amp;""))),1)&lt;&gt;"0"),1),999)
),
IFERROR(VALUE(G1079),G1079))</f>
        <v>7898660491282</v>
      </c>
      <c r="N1079" t="str">
        <f>TEXT(relatorio[[#This Row],[Data Emissão]],"mmm")</f>
        <v>ago</v>
      </c>
      <c r="O1079">
        <f>_xlfn.XLOOKUP(relatorio[[#This Row],[Número]],relatorio_Entrada_NF!A:A,relatorio_Entrada_NF!A:A,"Pendente")</f>
        <v>35920</v>
      </c>
      <c r="P1079" t="str">
        <f>_xlfn.XLOOKUP(relatorio[[#This Row],[Nome PJ Emitente]],Material!A:A,Material!B:B,"Medicamento")</f>
        <v>Material</v>
      </c>
      <c r="Q1079">
        <f>IF(relatorio[[#This Row],[Natureza]]="Medicamento",_xlfn.XLOOKUP(relatorio[[#This Row],[EAN]],CadastroProd!U:U,CadastroProd!A:A," "),_xlfn.XLOOKUP(relatorio[[#This Row],['[Item'] Código]],CadastroProd!X:X,CadastroProd!A:A," "))</f>
        <v>3636</v>
      </c>
      <c r="R1079" t="str">
        <f>IF(O1079="Pendente",_xlfn.XLOOKUP(relatorio[[#This Row],[Número]],Relatório_CTE!A:A,Relatório_CTE!B:B,"Sem CTE")," ")</f>
        <v xml:space="preserve"> </v>
      </c>
      <c r="S1079" s="1" t="str">
        <f>IF(relatorio[[#This Row],[NFs Entrada - Winthor]]="Pendente",_xlfn.XLOOKUP(relatorio[[#This Row],[Número]],Relatório_CTE!A:A,Relatório_CTE!H:H,"Sem CTE")," ")</f>
        <v xml:space="preserve"> </v>
      </c>
      <c r="T107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7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80" spans="1:21" x14ac:dyDescent="0.25">
      <c r="A1080" t="s">
        <v>11</v>
      </c>
      <c r="B1080" t="s">
        <v>12</v>
      </c>
      <c r="C1080" t="s">
        <v>177</v>
      </c>
      <c r="D1080">
        <v>35920</v>
      </c>
      <c r="E1080" s="1">
        <v>45881</v>
      </c>
      <c r="F1080">
        <v>10545.72</v>
      </c>
      <c r="G1080" s="4" t="s">
        <v>1053</v>
      </c>
      <c r="H1080" t="s">
        <v>1054</v>
      </c>
      <c r="I1080" t="s">
        <v>1055</v>
      </c>
      <c r="J1080" s="1"/>
      <c r="K1080">
        <v>2</v>
      </c>
      <c r="L1080" t="str">
        <f>_xlfn.XLOOKUP(relatorio[[#This Row],[Nome PJ Emitente]],De_Para!A:A,De_Para!C:C)</f>
        <v>GMI</v>
      </c>
      <c r="M1080" s="5" cm="1">
        <f t="array" aca="1" ref="M1080" ca="1">IF(LEFT(G1080&amp;"",1)="0",
IFERROR(
VALUE(MID(G1080&amp;"",_xlfn.AGGREGATE(15,6,ROW(INDIRECT("1:"&amp;LEN(G1080&amp;"")))/(MID(G1080&amp;"",ROW(INDIRECT("1:"&amp;LEN(G1080&amp;""))),1)&lt;&gt;"0"),1),999)),
MID(G1080&amp;"",_xlfn.AGGREGATE(15,6,ROW(INDIRECT("1:"&amp;LEN(G1080&amp;"")))/(MID(G1080&amp;"",ROW(INDIRECT("1:"&amp;LEN(G1080&amp;""))),1)&lt;&gt;"0"),1),999)
),
IFERROR(VALUE(G1080),G1080))</f>
        <v>7898660491336</v>
      </c>
      <c r="N1080" t="str">
        <f>TEXT(relatorio[[#This Row],[Data Emissão]],"mmm")</f>
        <v>ago</v>
      </c>
      <c r="O1080">
        <f>_xlfn.XLOOKUP(relatorio[[#This Row],[Número]],relatorio_Entrada_NF!A:A,relatorio_Entrada_NF!A:A,"Pendente")</f>
        <v>35920</v>
      </c>
      <c r="P1080" t="str">
        <f>_xlfn.XLOOKUP(relatorio[[#This Row],[Nome PJ Emitente]],Material!A:A,Material!B:B,"Medicamento")</f>
        <v>Material</v>
      </c>
      <c r="Q1080">
        <f>IF(relatorio[[#This Row],[Natureza]]="Medicamento",_xlfn.XLOOKUP(relatorio[[#This Row],[EAN]],CadastroProd!U:U,CadastroProd!A:A," "),_xlfn.XLOOKUP(relatorio[[#This Row],['[Item'] Código]],CadastroProd!X:X,CadastroProd!A:A," "))</f>
        <v>3638</v>
      </c>
      <c r="R1080" t="str">
        <f>IF(O1080="Pendente",_xlfn.XLOOKUP(relatorio[[#This Row],[Número]],Relatório_CTE!A:A,Relatório_CTE!B:B,"Sem CTE")," ")</f>
        <v xml:space="preserve"> </v>
      </c>
      <c r="S1080" s="1" t="str">
        <f>IF(relatorio[[#This Row],[NFs Entrada - Winthor]]="Pendente",_xlfn.XLOOKUP(relatorio[[#This Row],[Número]],Relatório_CTE!A:A,Relatório_CTE!H:H,"Sem CTE")," ")</f>
        <v xml:space="preserve"> </v>
      </c>
      <c r="T108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8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81" spans="1:21" x14ac:dyDescent="0.25">
      <c r="A1081" t="s">
        <v>11</v>
      </c>
      <c r="B1081" t="s">
        <v>12</v>
      </c>
      <c r="C1081" t="s">
        <v>177</v>
      </c>
      <c r="D1081">
        <v>35920</v>
      </c>
      <c r="E1081" s="1">
        <v>45881</v>
      </c>
      <c r="F1081">
        <v>10545.72</v>
      </c>
      <c r="G1081" s="4" t="s">
        <v>1056</v>
      </c>
      <c r="H1081" t="s">
        <v>1057</v>
      </c>
      <c r="I1081" t="s">
        <v>1058</v>
      </c>
      <c r="J1081" s="1"/>
      <c r="K1081">
        <v>2</v>
      </c>
      <c r="L1081" t="str">
        <f>_xlfn.XLOOKUP(relatorio[[#This Row],[Nome PJ Emitente]],De_Para!A:A,De_Para!C:C)</f>
        <v>GMI</v>
      </c>
      <c r="M1081" s="5" cm="1">
        <f t="array" aca="1" ref="M1081" ca="1">IF(LEFT(G1081&amp;"",1)="0",
IFERROR(
VALUE(MID(G1081&amp;"",_xlfn.AGGREGATE(15,6,ROW(INDIRECT("1:"&amp;LEN(G1081&amp;"")))/(MID(G1081&amp;"",ROW(INDIRECT("1:"&amp;LEN(G1081&amp;""))),1)&lt;&gt;"0"),1),999)),
MID(G1081&amp;"",_xlfn.AGGREGATE(15,6,ROW(INDIRECT("1:"&amp;LEN(G1081&amp;"")))/(MID(G1081&amp;"",ROW(INDIRECT("1:"&amp;LEN(G1081&amp;""))),1)&lt;&gt;"0"),1),999)
),
IFERROR(VALUE(G1081),G1081))</f>
        <v>7898660491350</v>
      </c>
      <c r="N1081" t="str">
        <f>TEXT(relatorio[[#This Row],[Data Emissão]],"mmm")</f>
        <v>ago</v>
      </c>
      <c r="O1081">
        <f>_xlfn.XLOOKUP(relatorio[[#This Row],[Número]],relatorio_Entrada_NF!A:A,relatorio_Entrada_NF!A:A,"Pendente")</f>
        <v>35920</v>
      </c>
      <c r="P1081" t="str">
        <f>_xlfn.XLOOKUP(relatorio[[#This Row],[Nome PJ Emitente]],Material!A:A,Material!B:B,"Medicamento")</f>
        <v>Material</v>
      </c>
      <c r="Q1081">
        <f>IF(relatorio[[#This Row],[Natureza]]="Medicamento",_xlfn.XLOOKUP(relatorio[[#This Row],[EAN]],CadastroProd!U:U,CadastroProd!A:A," "),_xlfn.XLOOKUP(relatorio[[#This Row],['[Item'] Código]],CadastroProd!X:X,CadastroProd!A:A," "))</f>
        <v>3639</v>
      </c>
      <c r="R1081" t="str">
        <f>IF(O1081="Pendente",_xlfn.XLOOKUP(relatorio[[#This Row],[Número]],Relatório_CTE!A:A,Relatório_CTE!B:B,"Sem CTE")," ")</f>
        <v xml:space="preserve"> </v>
      </c>
      <c r="S1081" s="1" t="str">
        <f>IF(relatorio[[#This Row],[NFs Entrada - Winthor]]="Pendente",_xlfn.XLOOKUP(relatorio[[#This Row],[Número]],Relatório_CTE!A:A,Relatório_CTE!H:H,"Sem CTE")," ")</f>
        <v xml:space="preserve"> </v>
      </c>
      <c r="T108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8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82" spans="1:21" x14ac:dyDescent="0.25">
      <c r="A1082" t="s">
        <v>11</v>
      </c>
      <c r="B1082" t="s">
        <v>12</v>
      </c>
      <c r="C1082" t="s">
        <v>177</v>
      </c>
      <c r="D1082">
        <v>35920</v>
      </c>
      <c r="E1082" s="1">
        <v>45881</v>
      </c>
      <c r="F1082">
        <v>10545.72</v>
      </c>
      <c r="G1082" s="4" t="s">
        <v>1059</v>
      </c>
      <c r="H1082" t="s">
        <v>1060</v>
      </c>
      <c r="I1082" t="s">
        <v>1061</v>
      </c>
      <c r="J1082" s="1"/>
      <c r="K1082">
        <v>2</v>
      </c>
      <c r="L1082" t="str">
        <f>_xlfn.XLOOKUP(relatorio[[#This Row],[Nome PJ Emitente]],De_Para!A:A,De_Para!C:C)</f>
        <v>GMI</v>
      </c>
      <c r="M1082" s="5" cm="1">
        <f t="array" aca="1" ref="M1082" ca="1">IF(LEFT(G1082&amp;"",1)="0",
IFERROR(
VALUE(MID(G1082&amp;"",_xlfn.AGGREGATE(15,6,ROW(INDIRECT("1:"&amp;LEN(G1082&amp;"")))/(MID(G1082&amp;"",ROW(INDIRECT("1:"&amp;LEN(G1082&amp;""))),1)&lt;&gt;"0"),1),999)),
MID(G1082&amp;"",_xlfn.AGGREGATE(15,6,ROW(INDIRECT("1:"&amp;LEN(G1082&amp;"")))/(MID(G1082&amp;"",ROW(INDIRECT("1:"&amp;LEN(G1082&amp;""))),1)&lt;&gt;"0"),1),999)
),
IFERROR(VALUE(G1082),G1082))</f>
        <v>7898660491398</v>
      </c>
      <c r="N1082" t="str">
        <f>TEXT(relatorio[[#This Row],[Data Emissão]],"mmm")</f>
        <v>ago</v>
      </c>
      <c r="O1082">
        <f>_xlfn.XLOOKUP(relatorio[[#This Row],[Número]],relatorio_Entrada_NF!A:A,relatorio_Entrada_NF!A:A,"Pendente")</f>
        <v>35920</v>
      </c>
      <c r="P1082" t="str">
        <f>_xlfn.XLOOKUP(relatorio[[#This Row],[Nome PJ Emitente]],Material!A:A,Material!B:B,"Medicamento")</f>
        <v>Material</v>
      </c>
      <c r="Q1082">
        <f>IF(relatorio[[#This Row],[Natureza]]="Medicamento",_xlfn.XLOOKUP(relatorio[[#This Row],[EAN]],CadastroProd!U:U,CadastroProd!A:A," "),_xlfn.XLOOKUP(relatorio[[#This Row],['[Item'] Código]],CadastroProd!X:X,CadastroProd!A:A," "))</f>
        <v>3641</v>
      </c>
      <c r="R1082" t="str">
        <f>IF(O1082="Pendente",_xlfn.XLOOKUP(relatorio[[#This Row],[Número]],Relatório_CTE!A:A,Relatório_CTE!B:B,"Sem CTE")," ")</f>
        <v xml:space="preserve"> </v>
      </c>
      <c r="S1082" s="1" t="str">
        <f>IF(relatorio[[#This Row],[NFs Entrada - Winthor]]="Pendente",_xlfn.XLOOKUP(relatorio[[#This Row],[Número]],Relatório_CTE!A:A,Relatório_CTE!H:H,"Sem CTE")," ")</f>
        <v xml:space="preserve"> </v>
      </c>
      <c r="T108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8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83" spans="1:21" x14ac:dyDescent="0.25">
      <c r="A1083" t="s">
        <v>11</v>
      </c>
      <c r="B1083" t="s">
        <v>12</v>
      </c>
      <c r="C1083" t="s">
        <v>177</v>
      </c>
      <c r="D1083">
        <v>35920</v>
      </c>
      <c r="E1083" s="1">
        <v>45881</v>
      </c>
      <c r="F1083">
        <v>10545.72</v>
      </c>
      <c r="G1083" s="4" t="s">
        <v>1062</v>
      </c>
      <c r="H1083" t="s">
        <v>1063</v>
      </c>
      <c r="I1083" t="s">
        <v>1064</v>
      </c>
      <c r="J1083" s="1"/>
      <c r="K1083">
        <v>2</v>
      </c>
      <c r="L1083" t="str">
        <f>_xlfn.XLOOKUP(relatorio[[#This Row],[Nome PJ Emitente]],De_Para!A:A,De_Para!C:C)</f>
        <v>GMI</v>
      </c>
      <c r="M1083" s="5" cm="1">
        <f t="array" aca="1" ref="M1083" ca="1">IF(LEFT(G1083&amp;"",1)="0",
IFERROR(
VALUE(MID(G1083&amp;"",_xlfn.AGGREGATE(15,6,ROW(INDIRECT("1:"&amp;LEN(G1083&amp;"")))/(MID(G1083&amp;"",ROW(INDIRECT("1:"&amp;LEN(G1083&amp;""))),1)&lt;&gt;"0"),1),999)),
MID(G1083&amp;"",_xlfn.AGGREGATE(15,6,ROW(INDIRECT("1:"&amp;LEN(G1083&amp;"")))/(MID(G1083&amp;"",ROW(INDIRECT("1:"&amp;LEN(G1083&amp;""))),1)&lt;&gt;"0"),1),999)
),
IFERROR(VALUE(G1083),G1083))</f>
        <v>7898660491329</v>
      </c>
      <c r="N1083" t="str">
        <f>TEXT(relatorio[[#This Row],[Data Emissão]],"mmm")</f>
        <v>ago</v>
      </c>
      <c r="O1083">
        <f>_xlfn.XLOOKUP(relatorio[[#This Row],[Número]],relatorio_Entrada_NF!A:A,relatorio_Entrada_NF!A:A,"Pendente")</f>
        <v>35920</v>
      </c>
      <c r="P1083" t="str">
        <f>_xlfn.XLOOKUP(relatorio[[#This Row],[Nome PJ Emitente]],Material!A:A,Material!B:B,"Medicamento")</f>
        <v>Material</v>
      </c>
      <c r="Q1083">
        <f>IF(relatorio[[#This Row],[Natureza]]="Medicamento",_xlfn.XLOOKUP(relatorio[[#This Row],[EAN]],CadastroProd!U:U,CadastroProd!A:A," "),_xlfn.XLOOKUP(relatorio[[#This Row],['[Item'] Código]],CadastroProd!X:X,CadastroProd!A:A," "))</f>
        <v>3653</v>
      </c>
      <c r="R1083" t="str">
        <f>IF(O1083="Pendente",_xlfn.XLOOKUP(relatorio[[#This Row],[Número]],Relatório_CTE!A:A,Relatório_CTE!B:B,"Sem CTE")," ")</f>
        <v xml:space="preserve"> </v>
      </c>
      <c r="S1083" s="1" t="str">
        <f>IF(relatorio[[#This Row],[NFs Entrada - Winthor]]="Pendente",_xlfn.XLOOKUP(relatorio[[#This Row],[Número]],Relatório_CTE!A:A,Relatório_CTE!H:H,"Sem CTE")," ")</f>
        <v xml:space="preserve"> </v>
      </c>
      <c r="T108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8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84" spans="1:21" x14ac:dyDescent="0.25">
      <c r="A1084" t="s">
        <v>11</v>
      </c>
      <c r="B1084" t="s">
        <v>12</v>
      </c>
      <c r="C1084" t="s">
        <v>177</v>
      </c>
      <c r="D1084">
        <v>35920</v>
      </c>
      <c r="E1084" s="1">
        <v>45881</v>
      </c>
      <c r="F1084">
        <v>10545.72</v>
      </c>
      <c r="G1084" s="4" t="s">
        <v>584</v>
      </c>
      <c r="H1084" t="s">
        <v>585</v>
      </c>
      <c r="I1084" t="s">
        <v>586</v>
      </c>
      <c r="J1084" s="1"/>
      <c r="K1084">
        <v>2</v>
      </c>
      <c r="L1084" t="str">
        <f>_xlfn.XLOOKUP(relatorio[[#This Row],[Nome PJ Emitente]],De_Para!A:A,De_Para!C:C)</f>
        <v>GMI</v>
      </c>
      <c r="M1084" s="5" cm="1">
        <f t="array" aca="1" ref="M1084" ca="1">IF(LEFT(G1084&amp;"",1)="0",
IFERROR(
VALUE(MID(G1084&amp;"",_xlfn.AGGREGATE(15,6,ROW(INDIRECT("1:"&amp;LEN(G1084&amp;"")))/(MID(G1084&amp;"",ROW(INDIRECT("1:"&amp;LEN(G1084&amp;""))),1)&lt;&gt;"0"),1),999)),
MID(G1084&amp;"",_xlfn.AGGREGATE(15,6,ROW(INDIRECT("1:"&amp;LEN(G1084&amp;"")))/(MID(G1084&amp;"",ROW(INDIRECT("1:"&amp;LEN(G1084&amp;""))),1)&lt;&gt;"0"),1),999)
),
IFERROR(VALUE(G1084),G1084))</f>
        <v>7898660491411</v>
      </c>
      <c r="N1084" t="str">
        <f>TEXT(relatorio[[#This Row],[Data Emissão]],"mmm")</f>
        <v>ago</v>
      </c>
      <c r="O1084">
        <f>_xlfn.XLOOKUP(relatorio[[#This Row],[Número]],relatorio_Entrada_NF!A:A,relatorio_Entrada_NF!A:A,"Pendente")</f>
        <v>35920</v>
      </c>
      <c r="P1084" t="str">
        <f>_xlfn.XLOOKUP(relatorio[[#This Row],[Nome PJ Emitente]],Material!A:A,Material!B:B,"Medicamento")</f>
        <v>Material</v>
      </c>
      <c r="Q1084">
        <f>IF(relatorio[[#This Row],[Natureza]]="Medicamento",_xlfn.XLOOKUP(relatorio[[#This Row],[EAN]],CadastroProd!U:U,CadastroProd!A:A," "),_xlfn.XLOOKUP(relatorio[[#This Row],['[Item'] Código]],CadastroProd!X:X,CadastroProd!A:A," "))</f>
        <v>3658</v>
      </c>
      <c r="R1084" t="str">
        <f>IF(O1084="Pendente",_xlfn.XLOOKUP(relatorio[[#This Row],[Número]],Relatório_CTE!A:A,Relatório_CTE!B:B,"Sem CTE")," ")</f>
        <v xml:space="preserve"> </v>
      </c>
      <c r="S1084" s="1" t="str">
        <f>IF(relatorio[[#This Row],[NFs Entrada - Winthor]]="Pendente",_xlfn.XLOOKUP(relatorio[[#This Row],[Número]],Relatório_CTE!A:A,Relatório_CTE!H:H,"Sem CTE")," ")</f>
        <v xml:space="preserve"> </v>
      </c>
      <c r="T108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8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85" spans="1:21" x14ac:dyDescent="0.25">
      <c r="A1085" t="s">
        <v>11</v>
      </c>
      <c r="B1085" t="s">
        <v>12</v>
      </c>
      <c r="C1085" t="s">
        <v>177</v>
      </c>
      <c r="D1085">
        <v>35920</v>
      </c>
      <c r="E1085" s="1">
        <v>45881</v>
      </c>
      <c r="F1085">
        <v>10545.72</v>
      </c>
      <c r="G1085" s="4" t="s">
        <v>587</v>
      </c>
      <c r="H1085" t="s">
        <v>588</v>
      </c>
      <c r="I1085" t="s">
        <v>589</v>
      </c>
      <c r="J1085" s="1"/>
      <c r="K1085">
        <v>2</v>
      </c>
      <c r="L1085" t="str">
        <f>_xlfn.XLOOKUP(relatorio[[#This Row],[Nome PJ Emitente]],De_Para!A:A,De_Para!C:C)</f>
        <v>GMI</v>
      </c>
      <c r="M1085" s="5" cm="1">
        <f t="array" aca="1" ref="M1085" ca="1">IF(LEFT(G1085&amp;"",1)="0",
IFERROR(
VALUE(MID(G1085&amp;"",_xlfn.AGGREGATE(15,6,ROW(INDIRECT("1:"&amp;LEN(G1085&amp;"")))/(MID(G1085&amp;"",ROW(INDIRECT("1:"&amp;LEN(G1085&amp;""))),1)&lt;&gt;"0"),1),999)),
MID(G1085&amp;"",_xlfn.AGGREGATE(15,6,ROW(INDIRECT("1:"&amp;LEN(G1085&amp;"")))/(MID(G1085&amp;"",ROW(INDIRECT("1:"&amp;LEN(G1085&amp;""))),1)&lt;&gt;"0"),1),999)
),
IFERROR(VALUE(G1085),G1085))</f>
        <v>7898660491442</v>
      </c>
      <c r="N1085" t="str">
        <f>TEXT(relatorio[[#This Row],[Data Emissão]],"mmm")</f>
        <v>ago</v>
      </c>
      <c r="O1085">
        <f>_xlfn.XLOOKUP(relatorio[[#This Row],[Número]],relatorio_Entrada_NF!A:A,relatorio_Entrada_NF!A:A,"Pendente")</f>
        <v>35920</v>
      </c>
      <c r="P1085" t="str">
        <f>_xlfn.XLOOKUP(relatorio[[#This Row],[Nome PJ Emitente]],Material!A:A,Material!B:B,"Medicamento")</f>
        <v>Material</v>
      </c>
      <c r="Q1085">
        <f>IF(relatorio[[#This Row],[Natureza]]="Medicamento",_xlfn.XLOOKUP(relatorio[[#This Row],[EAN]],CadastroProd!U:U,CadastroProd!A:A," "),_xlfn.XLOOKUP(relatorio[[#This Row],['[Item'] Código]],CadastroProd!X:X,CadastroProd!A:A," "))</f>
        <v>3659</v>
      </c>
      <c r="R1085" t="str">
        <f>IF(O1085="Pendente",_xlfn.XLOOKUP(relatorio[[#This Row],[Número]],Relatório_CTE!A:A,Relatório_CTE!B:B,"Sem CTE")," ")</f>
        <v xml:space="preserve"> </v>
      </c>
      <c r="S1085" s="1" t="str">
        <f>IF(relatorio[[#This Row],[NFs Entrada - Winthor]]="Pendente",_xlfn.XLOOKUP(relatorio[[#This Row],[Número]],Relatório_CTE!A:A,Relatório_CTE!H:H,"Sem CTE")," ")</f>
        <v xml:space="preserve"> </v>
      </c>
      <c r="T108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8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86" spans="1:21" x14ac:dyDescent="0.25">
      <c r="A1086" t="s">
        <v>11</v>
      </c>
      <c r="B1086" t="s">
        <v>12</v>
      </c>
      <c r="C1086" t="s">
        <v>177</v>
      </c>
      <c r="D1086">
        <v>35920</v>
      </c>
      <c r="E1086" s="1">
        <v>45881</v>
      </c>
      <c r="F1086">
        <v>10545.72</v>
      </c>
      <c r="G1086" s="4" t="s">
        <v>1065</v>
      </c>
      <c r="H1086" t="s">
        <v>1066</v>
      </c>
      <c r="I1086" t="s">
        <v>1067</v>
      </c>
      <c r="J1086" s="1"/>
      <c r="K1086">
        <v>2</v>
      </c>
      <c r="L1086" t="str">
        <f>_xlfn.XLOOKUP(relatorio[[#This Row],[Nome PJ Emitente]],De_Para!A:A,De_Para!C:C)</f>
        <v>GMI</v>
      </c>
      <c r="M1086" s="5" cm="1">
        <f t="array" aca="1" ref="M1086" ca="1">IF(LEFT(G1086&amp;"",1)="0",
IFERROR(
VALUE(MID(G1086&amp;"",_xlfn.AGGREGATE(15,6,ROW(INDIRECT("1:"&amp;LEN(G1086&amp;"")))/(MID(G1086&amp;"",ROW(INDIRECT("1:"&amp;LEN(G1086&amp;""))),1)&lt;&gt;"0"),1),999)),
MID(G1086&amp;"",_xlfn.AGGREGATE(15,6,ROW(INDIRECT("1:"&amp;LEN(G1086&amp;"")))/(MID(G1086&amp;"",ROW(INDIRECT("1:"&amp;LEN(G1086&amp;""))),1)&lt;&gt;"0"),1),999)
),
IFERROR(VALUE(G1086),G1086))</f>
        <v>7898660491466</v>
      </c>
      <c r="N1086" t="str">
        <f>TEXT(relatorio[[#This Row],[Data Emissão]],"mmm")</f>
        <v>ago</v>
      </c>
      <c r="O1086">
        <f>_xlfn.XLOOKUP(relatorio[[#This Row],[Número]],relatorio_Entrada_NF!A:A,relatorio_Entrada_NF!A:A,"Pendente")</f>
        <v>35920</v>
      </c>
      <c r="P1086" t="str">
        <f>_xlfn.XLOOKUP(relatorio[[#This Row],[Nome PJ Emitente]],Material!A:A,Material!B:B,"Medicamento")</f>
        <v>Material</v>
      </c>
      <c r="Q1086">
        <f>IF(relatorio[[#This Row],[Natureza]]="Medicamento",_xlfn.XLOOKUP(relatorio[[#This Row],[EAN]],CadastroProd!U:U,CadastroProd!A:A," "),_xlfn.XLOOKUP(relatorio[[#This Row],['[Item'] Código]],CadastroProd!X:X,CadastroProd!A:A," "))</f>
        <v>3660</v>
      </c>
      <c r="R1086" t="str">
        <f>IF(O1086="Pendente",_xlfn.XLOOKUP(relatorio[[#This Row],[Número]],Relatório_CTE!A:A,Relatório_CTE!B:B,"Sem CTE")," ")</f>
        <v xml:space="preserve"> </v>
      </c>
      <c r="S1086" s="1" t="str">
        <f>IF(relatorio[[#This Row],[NFs Entrada - Winthor]]="Pendente",_xlfn.XLOOKUP(relatorio[[#This Row],[Número]],Relatório_CTE!A:A,Relatório_CTE!H:H,"Sem CTE")," ")</f>
        <v xml:space="preserve"> </v>
      </c>
      <c r="T108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8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87" spans="1:21" x14ac:dyDescent="0.25">
      <c r="A1087" t="s">
        <v>17</v>
      </c>
      <c r="B1087" t="s">
        <v>12</v>
      </c>
      <c r="C1087" t="s">
        <v>501</v>
      </c>
      <c r="D1087">
        <v>12539</v>
      </c>
      <c r="E1087" s="1">
        <v>45881</v>
      </c>
      <c r="F1087">
        <v>3191.68</v>
      </c>
      <c r="G1087" s="4" t="s">
        <v>1068</v>
      </c>
      <c r="H1087" t="s">
        <v>1069</v>
      </c>
      <c r="I1087" t="s">
        <v>1070</v>
      </c>
      <c r="J1087" s="1"/>
      <c r="K1087">
        <v>5</v>
      </c>
      <c r="L1087" t="str">
        <f>_xlfn.XLOOKUP(relatorio[[#This Row],[Nome PJ Emitente]],De_Para!A:A,De_Para!C:C)</f>
        <v>Blenta</v>
      </c>
      <c r="M1087" s="5" cm="1">
        <f t="array" aca="1" ref="M1087" ca="1">IF(LEFT(G1087&amp;"",1)="0",
IFERROR(
VALUE(MID(G1087&amp;"",_xlfn.AGGREGATE(15,6,ROW(INDIRECT("1:"&amp;LEN(G1087&amp;"")))/(MID(G1087&amp;"",ROW(INDIRECT("1:"&amp;LEN(G1087&amp;""))),1)&lt;&gt;"0"),1),999)),
MID(G1087&amp;"",_xlfn.AGGREGATE(15,6,ROW(INDIRECT("1:"&amp;LEN(G1087&amp;"")))/(MID(G1087&amp;"",ROW(INDIRECT("1:"&amp;LEN(G1087&amp;""))),1)&lt;&gt;"0"),1),999)
),
IFERROR(VALUE(G1087),G1087))</f>
        <v>7898626112978</v>
      </c>
      <c r="N1087" t="str">
        <f>TEXT(relatorio[[#This Row],[Data Emissão]],"mmm")</f>
        <v>ago</v>
      </c>
      <c r="O1087">
        <f>_xlfn.XLOOKUP(relatorio[[#This Row],[Número]],relatorio_Entrada_NF!A:A,relatorio_Entrada_NF!A:A,"Pendente")</f>
        <v>12539</v>
      </c>
      <c r="P1087" t="str">
        <f>_xlfn.XLOOKUP(relatorio[[#This Row],[Nome PJ Emitente]],Material!A:A,Material!B:B,"Medicamento")</f>
        <v>Medicamento</v>
      </c>
      <c r="Q1087">
        <f ca="1">IF(relatorio[[#This Row],[Natureza]]="Medicamento",_xlfn.XLOOKUP(relatorio[[#This Row],[EAN]],CadastroProd!U:U,CadastroProd!A:A," "),_xlfn.XLOOKUP(relatorio[[#This Row],['[Item'] Código]],CadastroProd!X:X,CadastroProd!A:A," "))</f>
        <v>3073</v>
      </c>
      <c r="R1087" t="str">
        <f>IF(O1087="Pendente",_xlfn.XLOOKUP(relatorio[[#This Row],[Número]],Relatório_CTE!A:A,Relatório_CTE!B:B,"Sem CTE")," ")</f>
        <v xml:space="preserve"> </v>
      </c>
      <c r="S1087" s="1" t="str">
        <f>IF(relatorio[[#This Row],[NFs Entrada - Winthor]]="Pendente",_xlfn.XLOOKUP(relatorio[[#This Row],[Número]],Relatório_CTE!A:A,Relatório_CTE!H:H,"Sem CTE")," ")</f>
        <v xml:space="preserve"> </v>
      </c>
      <c r="T108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8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88" spans="1:21" x14ac:dyDescent="0.25">
      <c r="A1088" t="s">
        <v>17</v>
      </c>
      <c r="B1088" t="s">
        <v>12</v>
      </c>
      <c r="C1088" t="s">
        <v>501</v>
      </c>
      <c r="D1088">
        <v>12539</v>
      </c>
      <c r="E1088" s="1">
        <v>45881</v>
      </c>
      <c r="F1088">
        <v>3191.68</v>
      </c>
      <c r="G1088" s="4" t="s">
        <v>1071</v>
      </c>
      <c r="H1088" t="s">
        <v>1072</v>
      </c>
      <c r="I1088" t="s">
        <v>1073</v>
      </c>
      <c r="J1088" s="1"/>
      <c r="K1088">
        <v>1</v>
      </c>
      <c r="L1088" t="str">
        <f>_xlfn.XLOOKUP(relatorio[[#This Row],[Nome PJ Emitente]],De_Para!A:A,De_Para!C:C)</f>
        <v>Blenta</v>
      </c>
      <c r="M1088" s="5" cm="1">
        <f t="array" aca="1" ref="M1088" ca="1">IF(LEFT(G1088&amp;"",1)="0",
IFERROR(
VALUE(MID(G1088&amp;"",_xlfn.AGGREGATE(15,6,ROW(INDIRECT("1:"&amp;LEN(G1088&amp;"")))/(MID(G1088&amp;"",ROW(INDIRECT("1:"&amp;LEN(G1088&amp;""))),1)&lt;&gt;"0"),1),999)),
MID(G1088&amp;"",_xlfn.AGGREGATE(15,6,ROW(INDIRECT("1:"&amp;LEN(G1088&amp;"")))/(MID(G1088&amp;"",ROW(INDIRECT("1:"&amp;LEN(G1088&amp;""))),1)&lt;&gt;"0"),1),999)
),
IFERROR(VALUE(G1088),G1088))</f>
        <v>7898626112985</v>
      </c>
      <c r="N1088" t="str">
        <f>TEXT(relatorio[[#This Row],[Data Emissão]],"mmm")</f>
        <v>ago</v>
      </c>
      <c r="O1088">
        <f>_xlfn.XLOOKUP(relatorio[[#This Row],[Número]],relatorio_Entrada_NF!A:A,relatorio_Entrada_NF!A:A,"Pendente")</f>
        <v>12539</v>
      </c>
      <c r="P1088" t="str">
        <f>_xlfn.XLOOKUP(relatorio[[#This Row],[Nome PJ Emitente]],Material!A:A,Material!B:B,"Medicamento")</f>
        <v>Medicamento</v>
      </c>
      <c r="Q1088">
        <f ca="1">IF(relatorio[[#This Row],[Natureza]]="Medicamento",_xlfn.XLOOKUP(relatorio[[#This Row],[EAN]],CadastroProd!U:U,CadastroProd!A:A," "),_xlfn.XLOOKUP(relatorio[[#This Row],['[Item'] Código]],CadastroProd!X:X,CadastroProd!A:A," "))</f>
        <v>2629</v>
      </c>
      <c r="R1088" t="str">
        <f>IF(O1088="Pendente",_xlfn.XLOOKUP(relatorio[[#This Row],[Número]],Relatório_CTE!A:A,Relatório_CTE!B:B,"Sem CTE")," ")</f>
        <v xml:space="preserve"> </v>
      </c>
      <c r="S1088" s="1" t="str">
        <f>IF(relatorio[[#This Row],[NFs Entrada - Winthor]]="Pendente",_xlfn.XLOOKUP(relatorio[[#This Row],[Número]],Relatório_CTE!A:A,Relatório_CTE!H:H,"Sem CTE")," ")</f>
        <v xml:space="preserve"> </v>
      </c>
      <c r="T108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8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89" spans="1:21" x14ac:dyDescent="0.25">
      <c r="A1089" t="s">
        <v>17</v>
      </c>
      <c r="B1089" t="s">
        <v>12</v>
      </c>
      <c r="C1089" t="s">
        <v>501</v>
      </c>
      <c r="D1089">
        <v>12539</v>
      </c>
      <c r="E1089" s="1">
        <v>45881</v>
      </c>
      <c r="F1089">
        <v>3191.68</v>
      </c>
      <c r="G1089" s="4" t="s">
        <v>502</v>
      </c>
      <c r="H1089" t="s">
        <v>503</v>
      </c>
      <c r="I1089" t="s">
        <v>504</v>
      </c>
      <c r="J1089" s="1"/>
      <c r="K1089">
        <v>2</v>
      </c>
      <c r="L1089" t="str">
        <f>_xlfn.XLOOKUP(relatorio[[#This Row],[Nome PJ Emitente]],De_Para!A:A,De_Para!C:C)</f>
        <v>Blenta</v>
      </c>
      <c r="M1089" s="5" cm="1">
        <f t="array" aca="1" ref="M1089" ca="1">IF(LEFT(G1089&amp;"",1)="0",
IFERROR(
VALUE(MID(G1089&amp;"",_xlfn.AGGREGATE(15,6,ROW(INDIRECT("1:"&amp;LEN(G1089&amp;"")))/(MID(G1089&amp;"",ROW(INDIRECT("1:"&amp;LEN(G1089&amp;""))),1)&lt;&gt;"0"),1),999)),
MID(G1089&amp;"",_xlfn.AGGREGATE(15,6,ROW(INDIRECT("1:"&amp;LEN(G1089&amp;"")))/(MID(G1089&amp;"",ROW(INDIRECT("1:"&amp;LEN(G1089&amp;""))),1)&lt;&gt;"0"),1),999)
),
IFERROR(VALUE(G1089),G1089))</f>
        <v>7898626113005</v>
      </c>
      <c r="N1089" t="str">
        <f>TEXT(relatorio[[#This Row],[Data Emissão]],"mmm")</f>
        <v>ago</v>
      </c>
      <c r="O1089">
        <f>_xlfn.XLOOKUP(relatorio[[#This Row],[Número]],relatorio_Entrada_NF!A:A,relatorio_Entrada_NF!A:A,"Pendente")</f>
        <v>12539</v>
      </c>
      <c r="P1089" t="str">
        <f>_xlfn.XLOOKUP(relatorio[[#This Row],[Nome PJ Emitente]],Material!A:A,Material!B:B,"Medicamento")</f>
        <v>Medicamento</v>
      </c>
      <c r="Q1089">
        <f ca="1">IF(relatorio[[#This Row],[Natureza]]="Medicamento",_xlfn.XLOOKUP(relatorio[[#This Row],[EAN]],CadastroProd!U:U,CadastroProd!A:A," "),_xlfn.XLOOKUP(relatorio[[#This Row],['[Item'] Código]],CadastroProd!X:X,CadastroProd!A:A," "))</f>
        <v>2630</v>
      </c>
      <c r="R1089" t="str">
        <f>IF(O1089="Pendente",_xlfn.XLOOKUP(relatorio[[#This Row],[Número]],Relatório_CTE!A:A,Relatório_CTE!B:B,"Sem CTE")," ")</f>
        <v xml:space="preserve"> </v>
      </c>
      <c r="S1089" s="1" t="str">
        <f>IF(relatorio[[#This Row],[NFs Entrada - Winthor]]="Pendente",_xlfn.XLOOKUP(relatorio[[#This Row],[Número]],Relatório_CTE!A:A,Relatório_CTE!H:H,"Sem CTE")," ")</f>
        <v xml:space="preserve"> </v>
      </c>
      <c r="T108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8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90" spans="1:21" x14ac:dyDescent="0.25">
      <c r="A1090" t="s">
        <v>11</v>
      </c>
      <c r="B1090" t="s">
        <v>12</v>
      </c>
      <c r="C1090" t="s">
        <v>36</v>
      </c>
      <c r="D1090">
        <v>495664</v>
      </c>
      <c r="E1090" s="1">
        <v>45881</v>
      </c>
      <c r="F1090">
        <v>21829.599999999999</v>
      </c>
      <c r="G1090" s="4" t="s">
        <v>599</v>
      </c>
      <c r="H1090" t="s">
        <v>600</v>
      </c>
      <c r="I1090" t="s">
        <v>601</v>
      </c>
      <c r="J1090" s="1">
        <v>46418</v>
      </c>
      <c r="K1090">
        <v>1</v>
      </c>
      <c r="L1090" t="str">
        <f>_xlfn.XLOOKUP(relatorio[[#This Row],[Nome PJ Emitente]],De_Para!A:A,De_Para!C:C)</f>
        <v>Novartis</v>
      </c>
      <c r="M1090" s="5" cm="1">
        <f t="array" aca="1" ref="M1090" ca="1">IF(LEFT(G1090&amp;"",1)="0",
IFERROR(
VALUE(MID(G1090&amp;"",_xlfn.AGGREGATE(15,6,ROW(INDIRECT("1:"&amp;LEN(G1090&amp;"")))/(MID(G1090&amp;"",ROW(INDIRECT("1:"&amp;LEN(G1090&amp;""))),1)&lt;&gt;"0"),1),999)),
MID(G1090&amp;"",_xlfn.AGGREGATE(15,6,ROW(INDIRECT("1:"&amp;LEN(G1090&amp;"")))/(MID(G1090&amp;"",ROW(INDIRECT("1:"&amp;LEN(G1090&amp;""))),1)&lt;&gt;"0"),1),999)
),
IFERROR(VALUE(G1090),G1090))</f>
        <v>7896261022591</v>
      </c>
      <c r="N1090" t="str">
        <f>TEXT(relatorio[[#This Row],[Data Emissão]],"mmm")</f>
        <v>ago</v>
      </c>
      <c r="O1090">
        <f>_xlfn.XLOOKUP(relatorio[[#This Row],[Número]],relatorio_Entrada_NF!A:A,relatorio_Entrada_NF!A:A,"Pendente")</f>
        <v>495664</v>
      </c>
      <c r="P1090" t="str">
        <f>_xlfn.XLOOKUP(relatorio[[#This Row],[Nome PJ Emitente]],Material!A:A,Material!B:B,"Medicamento")</f>
        <v>Medicamento</v>
      </c>
      <c r="Q1090">
        <f ca="1">IF(relatorio[[#This Row],[Natureza]]="Medicamento",_xlfn.XLOOKUP(relatorio[[#This Row],[EAN]],CadastroProd!U:U,CadastroProd!A:A," "),_xlfn.XLOOKUP(relatorio[[#This Row],['[Item'] Código]],CadastroProd!X:X,CadastroProd!A:A," "))</f>
        <v>3388</v>
      </c>
      <c r="R1090" t="str">
        <f>IF(O1090="Pendente",_xlfn.XLOOKUP(relatorio[[#This Row],[Número]],Relatório_CTE!A:A,Relatório_CTE!B:B,"Sem CTE")," ")</f>
        <v xml:space="preserve"> </v>
      </c>
      <c r="S1090" s="1" t="str">
        <f>IF(relatorio[[#This Row],[NFs Entrada - Winthor]]="Pendente",_xlfn.XLOOKUP(relatorio[[#This Row],[Número]],Relatório_CTE!A:A,Relatório_CTE!H:H,"Sem CTE")," ")</f>
        <v xml:space="preserve"> </v>
      </c>
      <c r="T109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9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91" spans="1:21" x14ac:dyDescent="0.25">
      <c r="A1091" t="s">
        <v>17</v>
      </c>
      <c r="B1091" t="s">
        <v>12</v>
      </c>
      <c r="C1091" t="s">
        <v>36</v>
      </c>
      <c r="D1091">
        <v>495973</v>
      </c>
      <c r="E1091" s="1">
        <v>45881</v>
      </c>
      <c r="F1091">
        <v>135.1</v>
      </c>
      <c r="G1091" s="4" t="s">
        <v>82</v>
      </c>
      <c r="H1091" t="s">
        <v>83</v>
      </c>
      <c r="I1091" t="s">
        <v>84</v>
      </c>
      <c r="J1091" s="1">
        <v>46507</v>
      </c>
      <c r="K1091">
        <v>20</v>
      </c>
      <c r="L1091" t="str">
        <f>_xlfn.XLOOKUP(relatorio[[#This Row],[Nome PJ Emitente]],De_Para!A:A,De_Para!C:C)</f>
        <v>Novartis</v>
      </c>
      <c r="M1091" s="5" cm="1">
        <f t="array" aca="1" ref="M1091" ca="1">IF(LEFT(G1091&amp;"",1)="0",
IFERROR(
VALUE(MID(G1091&amp;"",_xlfn.AGGREGATE(15,6,ROW(INDIRECT("1:"&amp;LEN(G1091&amp;"")))/(MID(G1091&amp;"",ROW(INDIRECT("1:"&amp;LEN(G1091&amp;""))),1)&lt;&gt;"0"),1),999)),
MID(G1091&amp;"",_xlfn.AGGREGATE(15,6,ROW(INDIRECT("1:"&amp;LEN(G1091&amp;"")))/(MID(G1091&amp;"",ROW(INDIRECT("1:"&amp;LEN(G1091&amp;""))),1)&lt;&gt;"0"),1),999)
),
IFERROR(VALUE(G1091),G1091))</f>
        <v>7896548111727</v>
      </c>
      <c r="N1091" t="str">
        <f>TEXT(relatorio[[#This Row],[Data Emissão]],"mmm")</f>
        <v>ago</v>
      </c>
      <c r="O1091">
        <f>_xlfn.XLOOKUP(relatorio[[#This Row],[Número]],relatorio_Entrada_NF!A:A,relatorio_Entrada_NF!A:A,"Pendente")</f>
        <v>495973</v>
      </c>
      <c r="P1091" t="str">
        <f>_xlfn.XLOOKUP(relatorio[[#This Row],[Nome PJ Emitente]],Material!A:A,Material!B:B,"Medicamento")</f>
        <v>Medicamento</v>
      </c>
      <c r="Q1091">
        <f ca="1">IF(relatorio[[#This Row],[Natureza]]="Medicamento",_xlfn.XLOOKUP(relatorio[[#This Row],[EAN]],CadastroProd!U:U,CadastroProd!A:A," "),_xlfn.XLOOKUP(relatorio[[#This Row],['[Item'] Código]],CadastroProd!X:X,CadastroProd!A:A," "))</f>
        <v>1291</v>
      </c>
      <c r="R1091" t="str">
        <f>IF(O1091="Pendente",_xlfn.XLOOKUP(relatorio[[#This Row],[Número]],Relatório_CTE!A:A,Relatório_CTE!B:B,"Sem CTE")," ")</f>
        <v xml:space="preserve"> </v>
      </c>
      <c r="S1091" s="1" t="str">
        <f>IF(relatorio[[#This Row],[NFs Entrada - Winthor]]="Pendente",_xlfn.XLOOKUP(relatorio[[#This Row],[Número]],Relatório_CTE!A:A,Relatório_CTE!H:H,"Sem CTE")," ")</f>
        <v xml:space="preserve"> </v>
      </c>
      <c r="T109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9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92" spans="1:21" x14ac:dyDescent="0.25">
      <c r="A1092" t="s">
        <v>17</v>
      </c>
      <c r="B1092" t="s">
        <v>12</v>
      </c>
      <c r="C1092" t="s">
        <v>253</v>
      </c>
      <c r="D1092">
        <v>394801</v>
      </c>
      <c r="E1092" s="1">
        <v>45881</v>
      </c>
      <c r="F1092">
        <v>404435.52</v>
      </c>
      <c r="G1092" s="4" t="s">
        <v>273</v>
      </c>
      <c r="H1092" t="s">
        <v>274</v>
      </c>
      <c r="I1092" t="s">
        <v>275</v>
      </c>
      <c r="J1092" s="1">
        <v>46507</v>
      </c>
      <c r="K1092">
        <v>24</v>
      </c>
      <c r="L1092" t="str">
        <f>_xlfn.XLOOKUP(relatorio[[#This Row],[Nome PJ Emitente]],De_Para!A:A,De_Para!C:C)</f>
        <v>Pfizer</v>
      </c>
      <c r="M1092" s="5" cm="1">
        <f t="array" aca="1" ref="M1092" ca="1">IF(LEFT(G1092&amp;"",1)="0",
IFERROR(
VALUE(MID(G1092&amp;"",_xlfn.AGGREGATE(15,6,ROW(INDIRECT("1:"&amp;LEN(G1092&amp;"")))/(MID(G1092&amp;"",ROW(INDIRECT("1:"&amp;LEN(G1092&amp;""))),1)&lt;&gt;"0"),1),999)),
MID(G1092&amp;"",_xlfn.AGGREGATE(15,6,ROW(INDIRECT("1:"&amp;LEN(G1092&amp;"")))/(MID(G1092&amp;"",ROW(INDIRECT("1:"&amp;LEN(G1092&amp;""))),1)&lt;&gt;"0"),1),999)
),
IFERROR(VALUE(G1092),G1092))</f>
        <v>7891268104257</v>
      </c>
      <c r="N1092" t="str">
        <f>TEXT(relatorio[[#This Row],[Data Emissão]],"mmm")</f>
        <v>ago</v>
      </c>
      <c r="O1092">
        <f>_xlfn.XLOOKUP(relatorio[[#This Row],[Número]],relatorio_Entrada_NF!A:A,relatorio_Entrada_NF!A:A,"Pendente")</f>
        <v>394801</v>
      </c>
      <c r="P1092" t="str">
        <f>_xlfn.XLOOKUP(relatorio[[#This Row],[Nome PJ Emitente]],Material!A:A,Material!B:B,"Medicamento")</f>
        <v>Medicamento</v>
      </c>
      <c r="Q1092">
        <f ca="1">IF(relatorio[[#This Row],[Natureza]]="Medicamento",_xlfn.XLOOKUP(relatorio[[#This Row],[EAN]],CadastroProd!U:U,CadastroProd!A:A," "),_xlfn.XLOOKUP(relatorio[[#This Row],['[Item'] Código]],CadastroProd!X:X,CadastroProd!A:A," "))</f>
        <v>2848</v>
      </c>
      <c r="R1092" t="str">
        <f>IF(O1092="Pendente",_xlfn.XLOOKUP(relatorio[[#This Row],[Número]],Relatório_CTE!A:A,Relatório_CTE!B:B,"Sem CTE")," ")</f>
        <v xml:space="preserve"> </v>
      </c>
      <c r="S1092" s="1" t="str">
        <f>IF(relatorio[[#This Row],[NFs Entrada - Winthor]]="Pendente",_xlfn.XLOOKUP(relatorio[[#This Row],[Número]],Relatório_CTE!A:A,Relatório_CTE!H:H,"Sem CTE")," ")</f>
        <v xml:space="preserve"> </v>
      </c>
      <c r="T109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9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93" spans="1:21" x14ac:dyDescent="0.25">
      <c r="A1093" t="s">
        <v>17</v>
      </c>
      <c r="B1093" t="s">
        <v>46</v>
      </c>
      <c r="C1093" t="s">
        <v>131</v>
      </c>
      <c r="D1093">
        <v>11044</v>
      </c>
      <c r="E1093" s="1">
        <v>45881</v>
      </c>
      <c r="F1093">
        <v>2261.38</v>
      </c>
      <c r="G1093" s="4" t="s">
        <v>141</v>
      </c>
      <c r="H1093" t="s">
        <v>142</v>
      </c>
      <c r="I1093" t="s">
        <v>143</v>
      </c>
      <c r="J1093" s="1">
        <v>46446</v>
      </c>
      <c r="K1093">
        <v>12</v>
      </c>
      <c r="L1093" t="str">
        <f>_xlfn.XLOOKUP(relatorio[[#This Row],[Nome PJ Emitente]],De_Para!A:A,De_Para!C:C)</f>
        <v>Sanofi</v>
      </c>
      <c r="M1093" s="5" cm="1">
        <f t="array" aca="1" ref="M1093" ca="1">IF(LEFT(G1093&amp;"",1)="0",
IFERROR(
VALUE(MID(G1093&amp;"",_xlfn.AGGREGATE(15,6,ROW(INDIRECT("1:"&amp;LEN(G1093&amp;"")))/(MID(G1093&amp;"",ROW(INDIRECT("1:"&amp;LEN(G1093&amp;""))),1)&lt;&gt;"0"),1),999)),
MID(G1093&amp;"",_xlfn.AGGREGATE(15,6,ROW(INDIRECT("1:"&amp;LEN(G1093&amp;"")))/(MID(G1093&amp;"",ROW(INDIRECT("1:"&amp;LEN(G1093&amp;""))),1)&lt;&gt;"0"),1),999)
),
IFERROR(VALUE(G1093),G1093))</f>
        <v>7891058001070</v>
      </c>
      <c r="N1093" t="str">
        <f>TEXT(relatorio[[#This Row],[Data Emissão]],"mmm")</f>
        <v>ago</v>
      </c>
      <c r="O1093">
        <f>_xlfn.XLOOKUP(relatorio[[#This Row],[Número]],relatorio_Entrada_NF!A:A,relatorio_Entrada_NF!A:A,"Pendente")</f>
        <v>11044</v>
      </c>
      <c r="P1093" t="str">
        <f>_xlfn.XLOOKUP(relatorio[[#This Row],[Nome PJ Emitente]],Material!A:A,Material!B:B,"Medicamento")</f>
        <v>Medicamento</v>
      </c>
      <c r="Q1093">
        <f ca="1">IF(relatorio[[#This Row],[Natureza]]="Medicamento",_xlfn.XLOOKUP(relatorio[[#This Row],[EAN]],CadastroProd!U:U,CadastroProd!A:A," "),_xlfn.XLOOKUP(relatorio[[#This Row],['[Item'] Código]],CadastroProd!X:X,CadastroProd!A:A," "))</f>
        <v>2618</v>
      </c>
      <c r="R1093" t="str">
        <f>IF(O1093="Pendente",_xlfn.XLOOKUP(relatorio[[#This Row],[Número]],Relatório_CTE!A:A,Relatório_CTE!B:B,"Sem CTE")," ")</f>
        <v xml:space="preserve"> </v>
      </c>
      <c r="S1093" s="1" t="str">
        <f>IF(relatorio[[#This Row],[NFs Entrada - Winthor]]="Pendente",_xlfn.XLOOKUP(relatorio[[#This Row],[Número]],Relatório_CTE!A:A,Relatório_CTE!H:H,"Sem CTE")," ")</f>
        <v xml:space="preserve"> </v>
      </c>
      <c r="T109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9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94" spans="1:21" x14ac:dyDescent="0.25">
      <c r="A1094" t="s">
        <v>11</v>
      </c>
      <c r="B1094" t="s">
        <v>46</v>
      </c>
      <c r="C1094" t="s">
        <v>184</v>
      </c>
      <c r="D1094">
        <v>149008</v>
      </c>
      <c r="E1094" s="1">
        <v>45881</v>
      </c>
      <c r="F1094">
        <v>572408.39</v>
      </c>
      <c r="G1094" s="4" t="s">
        <v>483</v>
      </c>
      <c r="H1094" t="s">
        <v>484</v>
      </c>
      <c r="I1094" t="s">
        <v>485</v>
      </c>
      <c r="J1094" s="1">
        <v>46507</v>
      </c>
      <c r="K1094">
        <v>105</v>
      </c>
      <c r="L1094" t="str">
        <f>_xlfn.XLOOKUP(relatorio[[#This Row],[Nome PJ Emitente]],De_Para!A:A,De_Para!C:C)</f>
        <v>Abbvie</v>
      </c>
      <c r="M1094" s="5" cm="1">
        <f t="array" aca="1" ref="M1094" ca="1">IF(LEFT(G1094&amp;"",1)="0",
IFERROR(
VALUE(MID(G1094&amp;"",_xlfn.AGGREGATE(15,6,ROW(INDIRECT("1:"&amp;LEN(G1094&amp;"")))/(MID(G1094&amp;"",ROW(INDIRECT("1:"&amp;LEN(G1094&amp;""))),1)&lt;&gt;"0"),1),999)),
MID(G1094&amp;"",_xlfn.AGGREGATE(15,6,ROW(INDIRECT("1:"&amp;LEN(G1094&amp;"")))/(MID(G1094&amp;"",ROW(INDIRECT("1:"&amp;LEN(G1094&amp;""))),1)&lt;&gt;"0"),1),999)
),
IFERROR(VALUE(G1094),G1094))</f>
        <v>8054083018324</v>
      </c>
      <c r="N1094" t="str">
        <f>TEXT(relatorio[[#This Row],[Data Emissão]],"mmm")</f>
        <v>ago</v>
      </c>
      <c r="O1094">
        <f>_xlfn.XLOOKUP(relatorio[[#This Row],[Número]],relatorio_Entrada_NF!A:A,relatorio_Entrada_NF!A:A,"Pendente")</f>
        <v>149008</v>
      </c>
      <c r="P1094" t="str">
        <f>_xlfn.XLOOKUP(relatorio[[#This Row],[Nome PJ Emitente]],Material!A:A,Material!B:B,"Medicamento")</f>
        <v>Medicamento</v>
      </c>
      <c r="Q1094">
        <f ca="1">IF(relatorio[[#This Row],[Natureza]]="Medicamento",_xlfn.XLOOKUP(relatorio[[#This Row],[EAN]],CadastroProd!U:U,CadastroProd!A:A," "),_xlfn.XLOOKUP(relatorio[[#This Row],['[Item'] Código]],CadastroProd!X:X,CadastroProd!A:A," "))</f>
        <v>2926</v>
      </c>
      <c r="R1094" t="str">
        <f>IF(O1094="Pendente",_xlfn.XLOOKUP(relatorio[[#This Row],[Número]],Relatório_CTE!A:A,Relatório_CTE!B:B,"Sem CTE")," ")</f>
        <v xml:space="preserve"> </v>
      </c>
      <c r="S1094" s="1" t="str">
        <f>IF(relatorio[[#This Row],[NFs Entrada - Winthor]]="Pendente",_xlfn.XLOOKUP(relatorio[[#This Row],[Número]],Relatório_CTE!A:A,Relatório_CTE!H:H,"Sem CTE")," ")</f>
        <v xml:space="preserve"> </v>
      </c>
      <c r="T109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9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95" spans="1:21" x14ac:dyDescent="0.25">
      <c r="A1095" t="s">
        <v>11</v>
      </c>
      <c r="B1095" t="s">
        <v>46</v>
      </c>
      <c r="C1095" t="s">
        <v>184</v>
      </c>
      <c r="D1095">
        <v>149008</v>
      </c>
      <c r="E1095" s="1">
        <v>45881</v>
      </c>
      <c r="F1095">
        <v>572408.39</v>
      </c>
      <c r="G1095" s="4" t="s">
        <v>676</v>
      </c>
      <c r="H1095" t="s">
        <v>677</v>
      </c>
      <c r="I1095" t="s">
        <v>678</v>
      </c>
      <c r="J1095" s="1">
        <v>46568</v>
      </c>
      <c r="K1095">
        <v>3</v>
      </c>
      <c r="L1095" t="str">
        <f>_xlfn.XLOOKUP(relatorio[[#This Row],[Nome PJ Emitente]],De_Para!A:A,De_Para!C:C)</f>
        <v>Abbvie</v>
      </c>
      <c r="M1095" s="5" cm="1">
        <f t="array" aca="1" ref="M1095" ca="1">IF(LEFT(G1095&amp;"",1)="0",
IFERROR(
VALUE(MID(G1095&amp;"",_xlfn.AGGREGATE(15,6,ROW(INDIRECT("1:"&amp;LEN(G1095&amp;"")))/(MID(G1095&amp;"",ROW(INDIRECT("1:"&amp;LEN(G1095&amp;""))),1)&lt;&gt;"0"),1),999)),
MID(G1095&amp;"",_xlfn.AGGREGATE(15,6,ROW(INDIRECT("1:"&amp;LEN(G1095&amp;"")))/(MID(G1095&amp;"",ROW(INDIRECT("1:"&amp;LEN(G1095&amp;""))),1)&lt;&gt;"0"),1),999)
),
IFERROR(VALUE(G1095),G1095))</f>
        <v>8054083012063</v>
      </c>
      <c r="N1095" t="str">
        <f>TEXT(relatorio[[#This Row],[Data Emissão]],"mmm")</f>
        <v>ago</v>
      </c>
      <c r="O1095">
        <f>_xlfn.XLOOKUP(relatorio[[#This Row],[Número]],relatorio_Entrada_NF!A:A,relatorio_Entrada_NF!A:A,"Pendente")</f>
        <v>149008</v>
      </c>
      <c r="P1095" t="str">
        <f>_xlfn.XLOOKUP(relatorio[[#This Row],[Nome PJ Emitente]],Material!A:A,Material!B:B,"Medicamento")</f>
        <v>Medicamento</v>
      </c>
      <c r="Q1095">
        <f ca="1">IF(relatorio[[#This Row],[Natureza]]="Medicamento",_xlfn.XLOOKUP(relatorio[[#This Row],[EAN]],CadastroProd!U:U,CadastroProd!A:A," "),_xlfn.XLOOKUP(relatorio[[#This Row],['[Item'] Código]],CadastroProd!X:X,CadastroProd!A:A," "))</f>
        <v>2932</v>
      </c>
      <c r="R1095" t="str">
        <f>IF(O1095="Pendente",_xlfn.XLOOKUP(relatorio[[#This Row],[Número]],Relatório_CTE!A:A,Relatório_CTE!B:B,"Sem CTE")," ")</f>
        <v xml:space="preserve"> </v>
      </c>
      <c r="S1095" s="1" t="str">
        <f>IF(relatorio[[#This Row],[NFs Entrada - Winthor]]="Pendente",_xlfn.XLOOKUP(relatorio[[#This Row],[Número]],Relatório_CTE!A:A,Relatório_CTE!H:H,"Sem CTE")," ")</f>
        <v xml:space="preserve"> </v>
      </c>
      <c r="T109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9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96" spans="1:21" x14ac:dyDescent="0.25">
      <c r="A1096" t="s">
        <v>11</v>
      </c>
      <c r="B1096" t="s">
        <v>46</v>
      </c>
      <c r="C1096" t="s">
        <v>184</v>
      </c>
      <c r="D1096">
        <v>149009</v>
      </c>
      <c r="E1096" s="1">
        <v>45881</v>
      </c>
      <c r="F1096">
        <v>174938.73</v>
      </c>
      <c r="G1096" s="4" t="s">
        <v>572</v>
      </c>
      <c r="H1096" t="s">
        <v>573</v>
      </c>
      <c r="I1096" t="s">
        <v>574</v>
      </c>
      <c r="J1096" s="1">
        <v>46356</v>
      </c>
      <c r="K1096">
        <v>4</v>
      </c>
      <c r="L1096" t="str">
        <f>_xlfn.XLOOKUP(relatorio[[#This Row],[Nome PJ Emitente]],De_Para!A:A,De_Para!C:C)</f>
        <v>Abbvie</v>
      </c>
      <c r="M1096" s="5" cm="1">
        <f t="array" aca="1" ref="M1096" ca="1">IF(LEFT(G1096&amp;"",1)="0",
IFERROR(
VALUE(MID(G1096&amp;"",_xlfn.AGGREGATE(15,6,ROW(INDIRECT("1:"&amp;LEN(G1096&amp;"")))/(MID(G1096&amp;"",ROW(INDIRECT("1:"&amp;LEN(G1096&amp;""))),1)&lt;&gt;"0"),1),999)),
MID(G1096&amp;"",_xlfn.AGGREGATE(15,6,ROW(INDIRECT("1:"&amp;LEN(G1096&amp;"")))/(MID(G1096&amp;"",ROW(INDIRECT("1:"&amp;LEN(G1096&amp;""))),1)&lt;&gt;"0"),1),999)
),
IFERROR(VALUE(G1096),G1096))</f>
        <v>8054083023397</v>
      </c>
      <c r="N1096" t="str">
        <f>TEXT(relatorio[[#This Row],[Data Emissão]],"mmm")</f>
        <v>ago</v>
      </c>
      <c r="O1096">
        <f>_xlfn.XLOOKUP(relatorio[[#This Row],[Número]],relatorio_Entrada_NF!A:A,relatorio_Entrada_NF!A:A,"Pendente")</f>
        <v>149009</v>
      </c>
      <c r="P1096" t="str">
        <f>_xlfn.XLOOKUP(relatorio[[#This Row],[Nome PJ Emitente]],Material!A:A,Material!B:B,"Medicamento")</f>
        <v>Medicamento</v>
      </c>
      <c r="Q1096">
        <f ca="1">IF(relatorio[[#This Row],[Natureza]]="Medicamento",_xlfn.XLOOKUP(relatorio[[#This Row],[EAN]],CadastroProd!U:U,CadastroProd!A:A," "),_xlfn.XLOOKUP(relatorio[[#This Row],['[Item'] Código]],CadastroProd!X:X,CadastroProd!A:A," "))</f>
        <v>3290</v>
      </c>
      <c r="R1096" t="str">
        <f>IF(O1096="Pendente",_xlfn.XLOOKUP(relatorio[[#This Row],[Número]],Relatório_CTE!A:A,Relatório_CTE!B:B,"Sem CTE")," ")</f>
        <v xml:space="preserve"> </v>
      </c>
      <c r="S1096" s="1" t="str">
        <f>IF(relatorio[[#This Row],[NFs Entrada - Winthor]]="Pendente",_xlfn.XLOOKUP(relatorio[[#This Row],[Número]],Relatório_CTE!A:A,Relatório_CTE!H:H,"Sem CTE")," ")</f>
        <v xml:space="preserve"> </v>
      </c>
      <c r="T109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9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97" spans="1:21" x14ac:dyDescent="0.25">
      <c r="A1097" t="s">
        <v>17</v>
      </c>
      <c r="B1097" t="s">
        <v>46</v>
      </c>
      <c r="C1097" t="s">
        <v>62</v>
      </c>
      <c r="D1097">
        <v>8022</v>
      </c>
      <c r="E1097" s="1">
        <v>45881</v>
      </c>
      <c r="F1097">
        <v>29100</v>
      </c>
      <c r="G1097" s="4" t="s">
        <v>643</v>
      </c>
      <c r="H1097" t="s">
        <v>644</v>
      </c>
      <c r="I1097" t="s">
        <v>645</v>
      </c>
      <c r="J1097" s="1">
        <v>47057</v>
      </c>
      <c r="K1097">
        <v>20</v>
      </c>
      <c r="L1097" t="str">
        <f>_xlfn.XLOOKUP(relatorio[[#This Row],[Nome PJ Emitente]],De_Para!A:A,De_Para!C:C)</f>
        <v>Celltrion</v>
      </c>
      <c r="M1097" s="5" cm="1">
        <f t="array" aca="1" ref="M1097" ca="1">IF(LEFT(G1097&amp;"",1)="0",
IFERROR(
VALUE(MID(G1097&amp;"",_xlfn.AGGREGATE(15,6,ROW(INDIRECT("1:"&amp;LEN(G1097&amp;"")))/(MID(G1097&amp;"",ROW(INDIRECT("1:"&amp;LEN(G1097&amp;""))),1)&lt;&gt;"0"),1),999)),
MID(G1097&amp;"",_xlfn.AGGREGATE(15,6,ROW(INDIRECT("1:"&amp;LEN(G1097&amp;"")))/(MID(G1097&amp;"",ROW(INDIRECT("1:"&amp;LEN(G1097&amp;""))),1)&lt;&gt;"0"),1),999)
),
IFERROR(VALUE(G1097),G1097))</f>
        <v>7898576550363</v>
      </c>
      <c r="N1097" t="str">
        <f>TEXT(relatorio[[#This Row],[Data Emissão]],"mmm")</f>
        <v>ago</v>
      </c>
      <c r="O1097">
        <f>_xlfn.XLOOKUP(relatorio[[#This Row],[Número]],relatorio_Entrada_NF!A:A,relatorio_Entrada_NF!A:A,"Pendente")</f>
        <v>8022</v>
      </c>
      <c r="P1097" t="str">
        <f>_xlfn.XLOOKUP(relatorio[[#This Row],[Nome PJ Emitente]],Material!A:A,Material!B:B,"Medicamento")</f>
        <v>Medicamento</v>
      </c>
      <c r="Q1097">
        <f ca="1">IF(relatorio[[#This Row],[Natureza]]="Medicamento",_xlfn.XLOOKUP(relatorio[[#This Row],[EAN]],CadastroProd!U:U,CadastroProd!A:A," "),_xlfn.XLOOKUP(relatorio[[#This Row],['[Item'] Código]],CadastroProd!X:X,CadastroProd!A:A," "))</f>
        <v>3300</v>
      </c>
      <c r="R1097" t="str">
        <f>IF(O1097="Pendente",_xlfn.XLOOKUP(relatorio[[#This Row],[Número]],Relatório_CTE!A:A,Relatório_CTE!B:B,"Sem CTE")," ")</f>
        <v xml:space="preserve"> </v>
      </c>
      <c r="S1097" s="1" t="str">
        <f>IF(relatorio[[#This Row],[NFs Entrada - Winthor]]="Pendente",_xlfn.XLOOKUP(relatorio[[#This Row],[Número]],Relatório_CTE!A:A,Relatório_CTE!H:H,"Sem CTE")," ")</f>
        <v xml:space="preserve"> </v>
      </c>
      <c r="T109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9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98" spans="1:21" x14ac:dyDescent="0.25">
      <c r="A1098" t="s">
        <v>11</v>
      </c>
      <c r="B1098" t="s">
        <v>46</v>
      </c>
      <c r="C1098" t="s">
        <v>13</v>
      </c>
      <c r="D1098">
        <v>467052</v>
      </c>
      <c r="E1098" s="1">
        <v>45881</v>
      </c>
      <c r="F1098">
        <v>29626.799999999999</v>
      </c>
      <c r="G1098" s="4" t="s">
        <v>403</v>
      </c>
      <c r="H1098" t="s">
        <v>404</v>
      </c>
      <c r="I1098" t="s">
        <v>405</v>
      </c>
      <c r="J1098" s="1">
        <v>46599</v>
      </c>
      <c r="K1098">
        <v>280</v>
      </c>
      <c r="L1098" t="str">
        <f>_xlfn.XLOOKUP(relatorio[[#This Row],[Nome PJ Emitente]],De_Para!A:A,De_Para!C:C)</f>
        <v>3M</v>
      </c>
      <c r="M1098" s="5" cm="1">
        <f t="array" aca="1" ref="M1098" ca="1">IF(LEFT(G1098&amp;"",1)="0",
IFERROR(
VALUE(MID(G1098&amp;"",_xlfn.AGGREGATE(15,6,ROW(INDIRECT("1:"&amp;LEN(G1098&amp;"")))/(MID(G1098&amp;"",ROW(INDIRECT("1:"&amp;LEN(G1098&amp;""))),1)&lt;&gt;"0"),1),999)),
MID(G1098&amp;"",_xlfn.AGGREGATE(15,6,ROW(INDIRECT("1:"&amp;LEN(G1098&amp;"")))/(MID(G1098&amp;"",ROW(INDIRECT("1:"&amp;LEN(G1098&amp;""))),1)&lt;&gt;"0"),1),999)
),
IFERROR(VALUE(G1098),G1098))</f>
        <v>7891040166268</v>
      </c>
      <c r="N1098" t="str">
        <f>TEXT(relatorio[[#This Row],[Data Emissão]],"mmm")</f>
        <v>ago</v>
      </c>
      <c r="O1098">
        <f>_xlfn.XLOOKUP(relatorio[[#This Row],[Número]],relatorio_Entrada_NF!A:A,relatorio_Entrada_NF!A:A,"Pendente")</f>
        <v>467052</v>
      </c>
      <c r="P1098" t="str">
        <f>_xlfn.XLOOKUP(relatorio[[#This Row],[Nome PJ Emitente]],Material!A:A,Material!B:B,"Medicamento")</f>
        <v>Material</v>
      </c>
      <c r="Q1098">
        <f>IF(relatorio[[#This Row],[Natureza]]="Medicamento",_xlfn.XLOOKUP(relatorio[[#This Row],[EAN]],CadastroProd!U:U,CadastroProd!A:A," "),_xlfn.XLOOKUP(relatorio[[#This Row],['[Item'] Código]],CadastroProd!X:X,CadastroProd!A:A," "))</f>
        <v>2221</v>
      </c>
      <c r="R1098" t="str">
        <f>IF(O1098="Pendente",_xlfn.XLOOKUP(relatorio[[#This Row],[Número]],Relatório_CTE!A:A,Relatório_CTE!B:B,"Sem CTE")," ")</f>
        <v xml:space="preserve"> </v>
      </c>
      <c r="S1098" s="1" t="str">
        <f>IF(relatorio[[#This Row],[NFs Entrada - Winthor]]="Pendente",_xlfn.XLOOKUP(relatorio[[#This Row],[Número]],Relatório_CTE!A:A,Relatório_CTE!H:H,"Sem CTE")," ")</f>
        <v xml:space="preserve"> </v>
      </c>
      <c r="T109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9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099" spans="1:21" x14ac:dyDescent="0.25">
      <c r="A1099" t="s">
        <v>11</v>
      </c>
      <c r="B1099" t="s">
        <v>46</v>
      </c>
      <c r="C1099" t="s">
        <v>13</v>
      </c>
      <c r="D1099">
        <v>467053</v>
      </c>
      <c r="E1099" s="1">
        <v>45881</v>
      </c>
      <c r="F1099">
        <v>4563.5200000000004</v>
      </c>
      <c r="G1099" s="4" t="s">
        <v>403</v>
      </c>
      <c r="H1099" t="s">
        <v>404</v>
      </c>
      <c r="I1099" t="s">
        <v>405</v>
      </c>
      <c r="J1099" s="1">
        <v>46599</v>
      </c>
      <c r="K1099">
        <v>16</v>
      </c>
      <c r="L1099" t="str">
        <f>_xlfn.XLOOKUP(relatorio[[#This Row],[Nome PJ Emitente]],De_Para!A:A,De_Para!C:C)</f>
        <v>3M</v>
      </c>
      <c r="M1099" s="5" cm="1">
        <f t="array" aca="1" ref="M1099" ca="1">IF(LEFT(G1099&amp;"",1)="0",
IFERROR(
VALUE(MID(G1099&amp;"",_xlfn.AGGREGATE(15,6,ROW(INDIRECT("1:"&amp;LEN(G1099&amp;"")))/(MID(G1099&amp;"",ROW(INDIRECT("1:"&amp;LEN(G1099&amp;""))),1)&lt;&gt;"0"),1),999)),
MID(G1099&amp;"",_xlfn.AGGREGATE(15,6,ROW(INDIRECT("1:"&amp;LEN(G1099&amp;"")))/(MID(G1099&amp;"",ROW(INDIRECT("1:"&amp;LEN(G1099&amp;""))),1)&lt;&gt;"0"),1),999)
),
IFERROR(VALUE(G1099),G1099))</f>
        <v>7891040166268</v>
      </c>
      <c r="N1099" t="str">
        <f>TEXT(relatorio[[#This Row],[Data Emissão]],"mmm")</f>
        <v>ago</v>
      </c>
      <c r="O1099">
        <f>_xlfn.XLOOKUP(relatorio[[#This Row],[Número]],relatorio_Entrada_NF!A:A,relatorio_Entrada_NF!A:A,"Pendente")</f>
        <v>467053</v>
      </c>
      <c r="P1099" t="str">
        <f>_xlfn.XLOOKUP(relatorio[[#This Row],[Nome PJ Emitente]],Material!A:A,Material!B:B,"Medicamento")</f>
        <v>Material</v>
      </c>
      <c r="Q1099">
        <f>IF(relatorio[[#This Row],[Natureza]]="Medicamento",_xlfn.XLOOKUP(relatorio[[#This Row],[EAN]],CadastroProd!U:U,CadastroProd!A:A," "),_xlfn.XLOOKUP(relatorio[[#This Row],['[Item'] Código]],CadastroProd!X:X,CadastroProd!A:A," "))</f>
        <v>2221</v>
      </c>
      <c r="R1099" t="str">
        <f>IF(O1099="Pendente",_xlfn.XLOOKUP(relatorio[[#This Row],[Número]],Relatório_CTE!A:A,Relatório_CTE!B:B,"Sem CTE")," ")</f>
        <v xml:space="preserve"> </v>
      </c>
      <c r="S1099" s="1" t="str">
        <f>IF(relatorio[[#This Row],[NFs Entrada - Winthor]]="Pendente",_xlfn.XLOOKUP(relatorio[[#This Row],[Número]],Relatório_CTE!A:A,Relatório_CTE!H:H,"Sem CTE")," ")</f>
        <v xml:space="preserve"> </v>
      </c>
      <c r="T109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09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00" spans="1:21" x14ac:dyDescent="0.25">
      <c r="A1100" t="s">
        <v>11</v>
      </c>
      <c r="B1100" t="s">
        <v>46</v>
      </c>
      <c r="C1100" t="s">
        <v>36</v>
      </c>
      <c r="D1100">
        <v>495670</v>
      </c>
      <c r="E1100" s="1">
        <v>45881</v>
      </c>
      <c r="F1100">
        <v>13317.41</v>
      </c>
      <c r="G1100" s="4" t="s">
        <v>611</v>
      </c>
      <c r="H1100" t="s">
        <v>612</v>
      </c>
      <c r="I1100" t="s">
        <v>613</v>
      </c>
      <c r="J1100" s="1">
        <v>46691</v>
      </c>
      <c r="K1100">
        <v>36</v>
      </c>
      <c r="L1100" t="str">
        <f>_xlfn.XLOOKUP(relatorio[[#This Row],[Nome PJ Emitente]],De_Para!A:A,De_Para!C:C)</f>
        <v>Novartis</v>
      </c>
      <c r="M1100" s="5" cm="1">
        <f t="array" aca="1" ref="M1100" ca="1">IF(LEFT(G1100&amp;"",1)="0",
IFERROR(
VALUE(MID(G1100&amp;"",_xlfn.AGGREGATE(15,6,ROW(INDIRECT("1:"&amp;LEN(G1100&amp;"")))/(MID(G1100&amp;"",ROW(INDIRECT("1:"&amp;LEN(G1100&amp;""))),1)&lt;&gt;"0"),1),999)),
MID(G1100&amp;"",_xlfn.AGGREGATE(15,6,ROW(INDIRECT("1:"&amp;LEN(G1100&amp;"")))/(MID(G1100&amp;"",ROW(INDIRECT("1:"&amp;LEN(G1100&amp;""))),1)&lt;&gt;"0"),1),999)
),
IFERROR(VALUE(G1100),G1100))</f>
        <v>7896261014329</v>
      </c>
      <c r="N1100" t="str">
        <f>TEXT(relatorio[[#This Row],[Data Emissão]],"mmm")</f>
        <v>ago</v>
      </c>
      <c r="O1100">
        <f>_xlfn.XLOOKUP(relatorio[[#This Row],[Número]],relatorio_Entrada_NF!A:A,relatorio_Entrada_NF!A:A,"Pendente")</f>
        <v>495670</v>
      </c>
      <c r="P1100" t="str">
        <f>_xlfn.XLOOKUP(relatorio[[#This Row],[Nome PJ Emitente]],Material!A:A,Material!B:B,"Medicamento")</f>
        <v>Medicamento</v>
      </c>
      <c r="Q1100">
        <f ca="1">IF(relatorio[[#This Row],[Natureza]]="Medicamento",_xlfn.XLOOKUP(relatorio[[#This Row],[EAN]],CadastroProd!U:U,CadastroProd!A:A," "),_xlfn.XLOOKUP(relatorio[[#This Row],['[Item'] Código]],CadastroProd!X:X,CadastroProd!A:A," "))</f>
        <v>1360</v>
      </c>
      <c r="R1100" t="str">
        <f>IF(O1100="Pendente",_xlfn.XLOOKUP(relatorio[[#This Row],[Número]],Relatório_CTE!A:A,Relatório_CTE!B:B,"Sem CTE")," ")</f>
        <v xml:space="preserve"> </v>
      </c>
      <c r="S1100" s="1" t="str">
        <f>IF(relatorio[[#This Row],[NFs Entrada - Winthor]]="Pendente",_xlfn.XLOOKUP(relatorio[[#This Row],[Número]],Relatório_CTE!A:A,Relatório_CTE!H:H,"Sem CTE")," ")</f>
        <v xml:space="preserve"> </v>
      </c>
      <c r="T110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0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01" spans="1:21" x14ac:dyDescent="0.25">
      <c r="A1101" t="s">
        <v>11</v>
      </c>
      <c r="B1101" t="s">
        <v>46</v>
      </c>
      <c r="C1101" t="s">
        <v>36</v>
      </c>
      <c r="D1101">
        <v>495671</v>
      </c>
      <c r="E1101" s="1">
        <v>45881</v>
      </c>
      <c r="F1101">
        <v>68746.06</v>
      </c>
      <c r="G1101" s="4" t="s">
        <v>1074</v>
      </c>
      <c r="H1101" t="s">
        <v>1075</v>
      </c>
      <c r="I1101" t="s">
        <v>1076</v>
      </c>
      <c r="J1101" s="1">
        <v>46326</v>
      </c>
      <c r="K1101">
        <v>2</v>
      </c>
      <c r="L1101" t="str">
        <f>_xlfn.XLOOKUP(relatorio[[#This Row],[Nome PJ Emitente]],De_Para!A:A,De_Para!C:C)</f>
        <v>Novartis</v>
      </c>
      <c r="M1101" s="5" cm="1">
        <f t="array" aca="1" ref="M1101" ca="1">IF(LEFT(G1101&amp;"",1)="0",
IFERROR(
VALUE(MID(G1101&amp;"",_xlfn.AGGREGATE(15,6,ROW(INDIRECT("1:"&amp;LEN(G1101&amp;"")))/(MID(G1101&amp;"",ROW(INDIRECT("1:"&amp;LEN(G1101&amp;""))),1)&lt;&gt;"0"),1),999)),
MID(G1101&amp;"",_xlfn.AGGREGATE(15,6,ROW(INDIRECT("1:"&amp;LEN(G1101&amp;"")))/(MID(G1101&amp;"",ROW(INDIRECT("1:"&amp;LEN(G1101&amp;""))),1)&lt;&gt;"0"),1),999)
),
IFERROR(VALUE(G1101),G1101))</f>
        <v>7896261020757</v>
      </c>
      <c r="N1101" t="str">
        <f>TEXT(relatorio[[#This Row],[Data Emissão]],"mmm")</f>
        <v>ago</v>
      </c>
      <c r="O1101">
        <f>_xlfn.XLOOKUP(relatorio[[#This Row],[Número]],relatorio_Entrada_NF!A:A,relatorio_Entrada_NF!A:A,"Pendente")</f>
        <v>495671</v>
      </c>
      <c r="P1101" t="str">
        <f>_xlfn.XLOOKUP(relatorio[[#This Row],[Nome PJ Emitente]],Material!A:A,Material!B:B,"Medicamento")</f>
        <v>Medicamento</v>
      </c>
      <c r="Q1101">
        <f ca="1">IF(relatorio[[#This Row],[Natureza]]="Medicamento",_xlfn.XLOOKUP(relatorio[[#This Row],[EAN]],CadastroProd!U:U,CadastroProd!A:A," "),_xlfn.XLOOKUP(relatorio[[#This Row],['[Item'] Código]],CadastroProd!X:X,CadastroProd!A:A," "))</f>
        <v>1387</v>
      </c>
      <c r="R1101" t="str">
        <f>IF(O1101="Pendente",_xlfn.XLOOKUP(relatorio[[#This Row],[Número]],Relatório_CTE!A:A,Relatório_CTE!B:B,"Sem CTE")," ")</f>
        <v xml:space="preserve"> </v>
      </c>
      <c r="S1101" s="1" t="str">
        <f>IF(relatorio[[#This Row],[NFs Entrada - Winthor]]="Pendente",_xlfn.XLOOKUP(relatorio[[#This Row],[Número]],Relatório_CTE!A:A,Relatório_CTE!H:H,"Sem CTE")," ")</f>
        <v xml:space="preserve"> </v>
      </c>
      <c r="T110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0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02" spans="1:21" x14ac:dyDescent="0.25">
      <c r="A1102" t="s">
        <v>11</v>
      </c>
      <c r="B1102" t="s">
        <v>46</v>
      </c>
      <c r="C1102" t="s">
        <v>253</v>
      </c>
      <c r="D1102">
        <v>394954</v>
      </c>
      <c r="E1102" s="1">
        <v>45881</v>
      </c>
      <c r="F1102">
        <v>3358.13</v>
      </c>
      <c r="G1102" s="4" t="s">
        <v>704</v>
      </c>
      <c r="H1102" t="s">
        <v>705</v>
      </c>
      <c r="I1102" t="s">
        <v>706</v>
      </c>
      <c r="J1102" s="1">
        <v>46418</v>
      </c>
      <c r="K1102">
        <v>30</v>
      </c>
      <c r="L1102" t="str">
        <f>_xlfn.XLOOKUP(relatorio[[#This Row],[Nome PJ Emitente]],De_Para!A:A,De_Para!C:C)</f>
        <v>Pfizer</v>
      </c>
      <c r="M1102" s="5" cm="1">
        <f t="array" aca="1" ref="M1102" ca="1">IF(LEFT(G1102&amp;"",1)="0",
IFERROR(
VALUE(MID(G1102&amp;"",_xlfn.AGGREGATE(15,6,ROW(INDIRECT("1:"&amp;LEN(G1102&amp;"")))/(MID(G1102&amp;"",ROW(INDIRECT("1:"&amp;LEN(G1102&amp;""))),1)&lt;&gt;"0"),1),999)),
MID(G1102&amp;"",_xlfn.AGGREGATE(15,6,ROW(INDIRECT("1:"&amp;LEN(G1102&amp;"")))/(MID(G1102&amp;"",ROW(INDIRECT("1:"&amp;LEN(G1102&amp;""))),1)&lt;&gt;"0"),1),999)
),
IFERROR(VALUE(G1102),G1102))</f>
        <v>7891045008907</v>
      </c>
      <c r="N1102" t="str">
        <f>TEXT(relatorio[[#This Row],[Data Emissão]],"mmm")</f>
        <v>ago</v>
      </c>
      <c r="O1102">
        <f>_xlfn.XLOOKUP(relatorio[[#This Row],[Número]],relatorio_Entrada_NF!A:A,relatorio_Entrada_NF!A:A,"Pendente")</f>
        <v>394954</v>
      </c>
      <c r="P1102" t="str">
        <f>_xlfn.XLOOKUP(relatorio[[#This Row],[Nome PJ Emitente]],Material!A:A,Material!B:B,"Medicamento")</f>
        <v>Medicamento</v>
      </c>
      <c r="Q1102">
        <f ca="1">IF(relatorio[[#This Row],[Natureza]]="Medicamento",_xlfn.XLOOKUP(relatorio[[#This Row],[EAN]],CadastroProd!U:U,CadastroProd!A:A," "),_xlfn.XLOOKUP(relatorio[[#This Row],['[Item'] Código]],CadastroProd!X:X,CadastroProd!A:A," "))</f>
        <v>3607</v>
      </c>
      <c r="R1102" t="str">
        <f>IF(O1102="Pendente",_xlfn.XLOOKUP(relatorio[[#This Row],[Número]],Relatório_CTE!A:A,Relatório_CTE!B:B,"Sem CTE")," ")</f>
        <v xml:space="preserve"> </v>
      </c>
      <c r="S1102" s="1" t="str">
        <f>IF(relatorio[[#This Row],[NFs Entrada - Winthor]]="Pendente",_xlfn.XLOOKUP(relatorio[[#This Row],[Número]],Relatório_CTE!A:A,Relatório_CTE!H:H,"Sem CTE")," ")</f>
        <v xml:space="preserve"> </v>
      </c>
      <c r="T110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0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03" spans="1:21" x14ac:dyDescent="0.25">
      <c r="A1103" t="s">
        <v>11</v>
      </c>
      <c r="B1103" t="s">
        <v>18</v>
      </c>
      <c r="C1103" t="s">
        <v>32</v>
      </c>
      <c r="D1103">
        <v>55376</v>
      </c>
      <c r="E1103" s="1">
        <v>45880</v>
      </c>
      <c r="F1103">
        <v>214823.98</v>
      </c>
      <c r="G1103" s="4" t="s">
        <v>646</v>
      </c>
      <c r="H1103" t="s">
        <v>647</v>
      </c>
      <c r="I1103" t="s">
        <v>648</v>
      </c>
      <c r="J1103" s="1">
        <v>46904</v>
      </c>
      <c r="K1103">
        <v>20</v>
      </c>
      <c r="L1103" t="str">
        <f>_xlfn.XLOOKUP(relatorio[[#This Row],[Nome PJ Emitente]],De_Para!A:A,De_Para!C:C)</f>
        <v>Astellas</v>
      </c>
      <c r="M1103" s="5" cm="1">
        <f t="array" aca="1" ref="M1103" ca="1">IF(LEFT(G1103&amp;"",1)="0",
IFERROR(
VALUE(MID(G1103&amp;"",_xlfn.AGGREGATE(15,6,ROW(INDIRECT("1:"&amp;LEN(G1103&amp;"")))/(MID(G1103&amp;"",ROW(INDIRECT("1:"&amp;LEN(G1103&amp;""))),1)&lt;&gt;"0"),1),999)),
MID(G1103&amp;"",_xlfn.AGGREGATE(15,6,ROW(INDIRECT("1:"&amp;LEN(G1103&amp;"")))/(MID(G1103&amp;"",ROW(INDIRECT("1:"&amp;LEN(G1103&amp;""))),1)&lt;&gt;"0"),1),999)
),
IFERROR(VALUE(G1103),G1103))</f>
        <v>7899337001087</v>
      </c>
      <c r="N1103" t="str">
        <f>TEXT(relatorio[[#This Row],[Data Emissão]],"mmm")</f>
        <v>ago</v>
      </c>
      <c r="O1103">
        <f>_xlfn.XLOOKUP(relatorio[[#This Row],[Número]],relatorio_Entrada_NF!A:A,relatorio_Entrada_NF!A:A,"Pendente")</f>
        <v>55376</v>
      </c>
      <c r="P1103" t="str">
        <f>_xlfn.XLOOKUP(relatorio[[#This Row],[Nome PJ Emitente]],Material!A:A,Material!B:B,"Medicamento")</f>
        <v>Medicamento</v>
      </c>
      <c r="Q1103">
        <f ca="1">IF(relatorio[[#This Row],[Natureza]]="Medicamento",_xlfn.XLOOKUP(relatorio[[#This Row],[EAN]],CadastroProd!U:U,CadastroProd!A:A," "),_xlfn.XLOOKUP(relatorio[[#This Row],['[Item'] Código]],CadastroProd!X:X,CadastroProd!A:A," "))</f>
        <v>3093</v>
      </c>
      <c r="R1103" t="str">
        <f>IF(O1103="Pendente",_xlfn.XLOOKUP(relatorio[[#This Row],[Número]],Relatório_CTE!A:A,Relatório_CTE!B:B,"Sem CTE")," ")</f>
        <v xml:space="preserve"> </v>
      </c>
      <c r="S1103" s="1" t="str">
        <f>IF(relatorio[[#This Row],[NFs Entrada - Winthor]]="Pendente",_xlfn.XLOOKUP(relatorio[[#This Row],[Número]],Relatório_CTE!A:A,Relatório_CTE!H:H,"Sem CTE")," ")</f>
        <v xml:space="preserve"> </v>
      </c>
      <c r="T110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0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04" spans="1:21" x14ac:dyDescent="0.25">
      <c r="A1104" t="s">
        <v>11</v>
      </c>
      <c r="B1104" t="s">
        <v>18</v>
      </c>
      <c r="C1104" t="s">
        <v>32</v>
      </c>
      <c r="D1104">
        <v>55377</v>
      </c>
      <c r="E1104" s="1">
        <v>45880</v>
      </c>
      <c r="F1104">
        <v>42040.83</v>
      </c>
      <c r="G1104" s="4" t="s">
        <v>646</v>
      </c>
      <c r="H1104" t="s">
        <v>647</v>
      </c>
      <c r="I1104" t="s">
        <v>648</v>
      </c>
      <c r="J1104" s="1">
        <v>46904</v>
      </c>
      <c r="K1104">
        <v>4</v>
      </c>
      <c r="L1104" t="str">
        <f>_xlfn.XLOOKUP(relatorio[[#This Row],[Nome PJ Emitente]],De_Para!A:A,De_Para!C:C)</f>
        <v>Astellas</v>
      </c>
      <c r="M1104" s="5" cm="1">
        <f t="array" aca="1" ref="M1104" ca="1">IF(LEFT(G1104&amp;"",1)="0",
IFERROR(
VALUE(MID(G1104&amp;"",_xlfn.AGGREGATE(15,6,ROW(INDIRECT("1:"&amp;LEN(G1104&amp;"")))/(MID(G1104&amp;"",ROW(INDIRECT("1:"&amp;LEN(G1104&amp;""))),1)&lt;&gt;"0"),1),999)),
MID(G1104&amp;"",_xlfn.AGGREGATE(15,6,ROW(INDIRECT("1:"&amp;LEN(G1104&amp;"")))/(MID(G1104&amp;"",ROW(INDIRECT("1:"&amp;LEN(G1104&amp;""))),1)&lt;&gt;"0"),1),999)
),
IFERROR(VALUE(G1104),G1104))</f>
        <v>7899337001087</v>
      </c>
      <c r="N1104" t="str">
        <f>TEXT(relatorio[[#This Row],[Data Emissão]],"mmm")</f>
        <v>ago</v>
      </c>
      <c r="O1104">
        <f>_xlfn.XLOOKUP(relatorio[[#This Row],[Número]],relatorio_Entrada_NF!A:A,relatorio_Entrada_NF!A:A,"Pendente")</f>
        <v>55377</v>
      </c>
      <c r="P1104" t="str">
        <f>_xlfn.XLOOKUP(relatorio[[#This Row],[Nome PJ Emitente]],Material!A:A,Material!B:B,"Medicamento")</f>
        <v>Medicamento</v>
      </c>
      <c r="Q1104">
        <f ca="1">IF(relatorio[[#This Row],[Natureza]]="Medicamento",_xlfn.XLOOKUP(relatorio[[#This Row],[EAN]],CadastroProd!U:U,CadastroProd!A:A," "),_xlfn.XLOOKUP(relatorio[[#This Row],['[Item'] Código]],CadastroProd!X:X,CadastroProd!A:A," "))</f>
        <v>3093</v>
      </c>
      <c r="R1104" t="str">
        <f>IF(O1104="Pendente",_xlfn.XLOOKUP(relatorio[[#This Row],[Número]],Relatório_CTE!A:A,Relatório_CTE!B:B,"Sem CTE")," ")</f>
        <v xml:space="preserve"> </v>
      </c>
      <c r="S1104" s="1" t="str">
        <f>IF(relatorio[[#This Row],[NFs Entrada - Winthor]]="Pendente",_xlfn.XLOOKUP(relatorio[[#This Row],[Número]],Relatório_CTE!A:A,Relatório_CTE!H:H,"Sem CTE")," ")</f>
        <v xml:space="preserve"> </v>
      </c>
      <c r="T110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0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05" spans="1:21" x14ac:dyDescent="0.25">
      <c r="A1105" t="s">
        <v>17</v>
      </c>
      <c r="B1105" t="s">
        <v>18</v>
      </c>
      <c r="C1105" t="s">
        <v>777</v>
      </c>
      <c r="D1105">
        <v>46941</v>
      </c>
      <c r="E1105" s="1">
        <v>45880</v>
      </c>
      <c r="F1105">
        <v>785.4</v>
      </c>
      <c r="G1105" s="4" t="s">
        <v>122</v>
      </c>
      <c r="H1105" t="s">
        <v>1077</v>
      </c>
      <c r="I1105" t="s">
        <v>1078</v>
      </c>
      <c r="J1105" s="1"/>
      <c r="K1105">
        <v>10</v>
      </c>
      <c r="L1105" t="str">
        <f>_xlfn.XLOOKUP(relatorio[[#This Row],[Nome PJ Emitente]],De_Para!A:A,De_Para!C:C)</f>
        <v>Badeia</v>
      </c>
      <c r="M1105" s="5" t="str" cm="1">
        <f t="array" aca="1" ref="M1105" ca="1">IF(LEFT(G1105&amp;"",1)="0",
IFERROR(
VALUE(MID(G1105&amp;"",_xlfn.AGGREGATE(15,6,ROW(INDIRECT("1:"&amp;LEN(G1105&amp;"")))/(MID(G1105&amp;"",ROW(INDIRECT("1:"&amp;LEN(G1105&amp;""))),1)&lt;&gt;"0"),1),999)),
MID(G1105&amp;"",_xlfn.AGGREGATE(15,6,ROW(INDIRECT("1:"&amp;LEN(G1105&amp;"")))/(MID(G1105&amp;"",ROW(INDIRECT("1:"&amp;LEN(G1105&amp;""))),1)&lt;&gt;"0"),1),999)
),
IFERROR(VALUE(G1105),G1105))</f>
        <v>SEM GTIN</v>
      </c>
      <c r="N1105" t="str">
        <f>TEXT(relatorio[[#This Row],[Data Emissão]],"mmm")</f>
        <v>ago</v>
      </c>
      <c r="O1105">
        <f>_xlfn.XLOOKUP(relatorio[[#This Row],[Número]],relatorio_Entrada_NF!A:A,relatorio_Entrada_NF!A:A,"Pendente")</f>
        <v>46941</v>
      </c>
      <c r="P1105" t="str">
        <f>_xlfn.XLOOKUP(relatorio[[#This Row],[Nome PJ Emitente]],Material!A:A,Material!B:B,"Medicamento")</f>
        <v>Material</v>
      </c>
      <c r="Q1105">
        <f>IF(relatorio[[#This Row],[Natureza]]="Medicamento",_xlfn.XLOOKUP(relatorio[[#This Row],[EAN]],CadastroProd!U:U,CadastroProd!A:A," "),_xlfn.XLOOKUP(relatorio[[#This Row],['[Item'] Código]],CadastroProd!X:X,CadastroProd!A:A," "))</f>
        <v>3037</v>
      </c>
      <c r="R1105" t="str">
        <f>IF(O1105="Pendente",_xlfn.XLOOKUP(relatorio[[#This Row],[Número]],Relatório_CTE!A:A,Relatório_CTE!B:B,"Sem CTE")," ")</f>
        <v xml:space="preserve"> </v>
      </c>
      <c r="S1105" s="1" t="str">
        <f>IF(relatorio[[#This Row],[NFs Entrada - Winthor]]="Pendente",_xlfn.XLOOKUP(relatorio[[#This Row],[Número]],Relatório_CTE!A:A,Relatório_CTE!H:H,"Sem CTE")," ")</f>
        <v xml:space="preserve"> </v>
      </c>
      <c r="T110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0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06" spans="1:21" x14ac:dyDescent="0.25">
      <c r="A1106" t="s">
        <v>17</v>
      </c>
      <c r="B1106" t="s">
        <v>18</v>
      </c>
      <c r="C1106" t="s">
        <v>777</v>
      </c>
      <c r="D1106">
        <v>46941</v>
      </c>
      <c r="E1106" s="1">
        <v>45880</v>
      </c>
      <c r="F1106">
        <v>785.4</v>
      </c>
      <c r="G1106" s="4" t="s">
        <v>122</v>
      </c>
      <c r="H1106" t="s">
        <v>812</v>
      </c>
      <c r="I1106" t="s">
        <v>1079</v>
      </c>
      <c r="J1106" s="1"/>
      <c r="K1106">
        <v>70</v>
      </c>
      <c r="L1106" t="str">
        <f>_xlfn.XLOOKUP(relatorio[[#This Row],[Nome PJ Emitente]],De_Para!A:A,De_Para!C:C)</f>
        <v>Badeia</v>
      </c>
      <c r="M1106" s="5" t="str" cm="1">
        <f t="array" aca="1" ref="M1106" ca="1">IF(LEFT(G1106&amp;"",1)="0",
IFERROR(
VALUE(MID(G1106&amp;"",_xlfn.AGGREGATE(15,6,ROW(INDIRECT("1:"&amp;LEN(G1106&amp;"")))/(MID(G1106&amp;"",ROW(INDIRECT("1:"&amp;LEN(G1106&amp;""))),1)&lt;&gt;"0"),1),999)),
MID(G1106&amp;"",_xlfn.AGGREGATE(15,6,ROW(INDIRECT("1:"&amp;LEN(G1106&amp;"")))/(MID(G1106&amp;"",ROW(INDIRECT("1:"&amp;LEN(G1106&amp;""))),1)&lt;&gt;"0"),1),999)
),
IFERROR(VALUE(G1106),G1106))</f>
        <v>SEM GTIN</v>
      </c>
      <c r="N1106" t="str">
        <f>TEXT(relatorio[[#This Row],[Data Emissão]],"mmm")</f>
        <v>ago</v>
      </c>
      <c r="O1106">
        <f>_xlfn.XLOOKUP(relatorio[[#This Row],[Número]],relatorio_Entrada_NF!A:A,relatorio_Entrada_NF!A:A,"Pendente")</f>
        <v>46941</v>
      </c>
      <c r="P1106" t="str">
        <f>_xlfn.XLOOKUP(relatorio[[#This Row],[Nome PJ Emitente]],Material!A:A,Material!B:B,"Medicamento")</f>
        <v>Material</v>
      </c>
      <c r="Q1106">
        <f>IF(relatorio[[#This Row],[Natureza]]="Medicamento",_xlfn.XLOOKUP(relatorio[[#This Row],[EAN]],CadastroProd!U:U,CadastroProd!A:A," "),_xlfn.XLOOKUP(relatorio[[#This Row],['[Item'] Código]],CadastroProd!X:X,CadastroProd!A:A," "))</f>
        <v>3040</v>
      </c>
      <c r="R1106" t="str">
        <f>IF(O1106="Pendente",_xlfn.XLOOKUP(relatorio[[#This Row],[Número]],Relatório_CTE!A:A,Relatório_CTE!B:B,"Sem CTE")," ")</f>
        <v xml:space="preserve"> </v>
      </c>
      <c r="S1106" s="1" t="str">
        <f>IF(relatorio[[#This Row],[NFs Entrada - Winthor]]="Pendente",_xlfn.XLOOKUP(relatorio[[#This Row],[Número]],Relatório_CTE!A:A,Relatório_CTE!H:H,"Sem CTE")," ")</f>
        <v xml:space="preserve"> </v>
      </c>
      <c r="T110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0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07" spans="1:21" x14ac:dyDescent="0.25">
      <c r="A1107" t="s">
        <v>17</v>
      </c>
      <c r="B1107" t="s">
        <v>18</v>
      </c>
      <c r="C1107" t="s">
        <v>777</v>
      </c>
      <c r="D1107">
        <v>46941</v>
      </c>
      <c r="E1107" s="1">
        <v>45880</v>
      </c>
      <c r="F1107">
        <v>785.4</v>
      </c>
      <c r="G1107" s="4" t="s">
        <v>122</v>
      </c>
      <c r="H1107" t="s">
        <v>1080</v>
      </c>
      <c r="I1107" t="s">
        <v>1081</v>
      </c>
      <c r="J1107" s="1"/>
      <c r="K1107">
        <v>30</v>
      </c>
      <c r="L1107" t="str">
        <f>_xlfn.XLOOKUP(relatorio[[#This Row],[Nome PJ Emitente]],De_Para!A:A,De_Para!C:C)</f>
        <v>Badeia</v>
      </c>
      <c r="M1107" s="5" t="str" cm="1">
        <f t="array" aca="1" ref="M1107" ca="1">IF(LEFT(G1107&amp;"",1)="0",
IFERROR(
VALUE(MID(G1107&amp;"",_xlfn.AGGREGATE(15,6,ROW(INDIRECT("1:"&amp;LEN(G1107&amp;"")))/(MID(G1107&amp;"",ROW(INDIRECT("1:"&amp;LEN(G1107&amp;""))),1)&lt;&gt;"0"),1),999)),
MID(G1107&amp;"",_xlfn.AGGREGATE(15,6,ROW(INDIRECT("1:"&amp;LEN(G1107&amp;"")))/(MID(G1107&amp;"",ROW(INDIRECT("1:"&amp;LEN(G1107&amp;""))),1)&lt;&gt;"0"),1),999)
),
IFERROR(VALUE(G1107),G1107))</f>
        <v>SEM GTIN</v>
      </c>
      <c r="N1107" t="str">
        <f>TEXT(relatorio[[#This Row],[Data Emissão]],"mmm")</f>
        <v>ago</v>
      </c>
      <c r="O1107">
        <f>_xlfn.XLOOKUP(relatorio[[#This Row],[Número]],relatorio_Entrada_NF!A:A,relatorio_Entrada_NF!A:A,"Pendente")</f>
        <v>46941</v>
      </c>
      <c r="P1107" t="str">
        <f>_xlfn.XLOOKUP(relatorio[[#This Row],[Nome PJ Emitente]],Material!A:A,Material!B:B,"Medicamento")</f>
        <v>Material</v>
      </c>
      <c r="Q1107">
        <f>IF(relatorio[[#This Row],[Natureza]]="Medicamento",_xlfn.XLOOKUP(relatorio[[#This Row],[EAN]],CadastroProd!U:U,CadastroProd!A:A," "),_xlfn.XLOOKUP(relatorio[[#This Row],['[Item'] Código]],CadastroProd!X:X,CadastroProd!A:A," "))</f>
        <v>3096</v>
      </c>
      <c r="R1107" t="str">
        <f>IF(O1107="Pendente",_xlfn.XLOOKUP(relatorio[[#This Row],[Número]],Relatório_CTE!A:A,Relatório_CTE!B:B,"Sem CTE")," ")</f>
        <v xml:space="preserve"> </v>
      </c>
      <c r="S1107" s="1" t="str">
        <f>IF(relatorio[[#This Row],[NFs Entrada - Winthor]]="Pendente",_xlfn.XLOOKUP(relatorio[[#This Row],[Número]],Relatório_CTE!A:A,Relatório_CTE!H:H,"Sem CTE")," ")</f>
        <v xml:space="preserve"> </v>
      </c>
      <c r="T110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0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08" spans="1:21" x14ac:dyDescent="0.25">
      <c r="A1108" t="s">
        <v>17</v>
      </c>
      <c r="B1108" t="s">
        <v>18</v>
      </c>
      <c r="C1108" t="s">
        <v>777</v>
      </c>
      <c r="D1108">
        <v>46941</v>
      </c>
      <c r="E1108" s="1">
        <v>45880</v>
      </c>
      <c r="F1108">
        <v>785.4</v>
      </c>
      <c r="G1108" s="4" t="s">
        <v>122</v>
      </c>
      <c r="H1108" t="s">
        <v>778</v>
      </c>
      <c r="I1108" t="s">
        <v>779</v>
      </c>
      <c r="J1108" s="1"/>
      <c r="K1108">
        <v>60</v>
      </c>
      <c r="L1108" t="str">
        <f>_xlfn.XLOOKUP(relatorio[[#This Row],[Nome PJ Emitente]],De_Para!A:A,De_Para!C:C)</f>
        <v>Badeia</v>
      </c>
      <c r="M1108" s="5" t="str" cm="1">
        <f t="array" aca="1" ref="M1108" ca="1">IF(LEFT(G1108&amp;"",1)="0",
IFERROR(
VALUE(MID(G1108&amp;"",_xlfn.AGGREGATE(15,6,ROW(INDIRECT("1:"&amp;LEN(G1108&amp;"")))/(MID(G1108&amp;"",ROW(INDIRECT("1:"&amp;LEN(G1108&amp;""))),1)&lt;&gt;"0"),1),999)),
MID(G1108&amp;"",_xlfn.AGGREGATE(15,6,ROW(INDIRECT("1:"&amp;LEN(G1108&amp;"")))/(MID(G1108&amp;"",ROW(INDIRECT("1:"&amp;LEN(G1108&amp;""))),1)&lt;&gt;"0"),1),999)
),
IFERROR(VALUE(G1108),G1108))</f>
        <v>SEM GTIN</v>
      </c>
      <c r="N1108" t="str">
        <f>TEXT(relatorio[[#This Row],[Data Emissão]],"mmm")</f>
        <v>ago</v>
      </c>
      <c r="O1108">
        <f>_xlfn.XLOOKUP(relatorio[[#This Row],[Número]],relatorio_Entrada_NF!A:A,relatorio_Entrada_NF!A:A,"Pendente")</f>
        <v>46941</v>
      </c>
      <c r="P1108" t="str">
        <f>_xlfn.XLOOKUP(relatorio[[#This Row],[Nome PJ Emitente]],Material!A:A,Material!B:B,"Medicamento")</f>
        <v>Material</v>
      </c>
      <c r="Q1108">
        <f>IF(relatorio[[#This Row],[Natureza]]="Medicamento",_xlfn.XLOOKUP(relatorio[[#This Row],[EAN]],CadastroProd!U:U,CadastroProd!A:A," "),_xlfn.XLOOKUP(relatorio[[#This Row],['[Item'] Código]],CadastroProd!X:X,CadastroProd!A:A," "))</f>
        <v>3111</v>
      </c>
      <c r="R1108" t="str">
        <f>IF(O1108="Pendente",_xlfn.XLOOKUP(relatorio[[#This Row],[Número]],Relatório_CTE!A:A,Relatório_CTE!B:B,"Sem CTE")," ")</f>
        <v xml:space="preserve"> </v>
      </c>
      <c r="S1108" s="1" t="str">
        <f>IF(relatorio[[#This Row],[NFs Entrada - Winthor]]="Pendente",_xlfn.XLOOKUP(relatorio[[#This Row],[Número]],Relatório_CTE!A:A,Relatório_CTE!H:H,"Sem CTE")," ")</f>
        <v xml:space="preserve"> </v>
      </c>
      <c r="T110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0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09" spans="1:21" x14ac:dyDescent="0.25">
      <c r="A1109" t="s">
        <v>17</v>
      </c>
      <c r="B1109" t="s">
        <v>18</v>
      </c>
      <c r="C1109" t="s">
        <v>777</v>
      </c>
      <c r="D1109">
        <v>46941</v>
      </c>
      <c r="E1109" s="1">
        <v>45880</v>
      </c>
      <c r="F1109">
        <v>785.4</v>
      </c>
      <c r="G1109" s="4" t="s">
        <v>122</v>
      </c>
      <c r="H1109" t="s">
        <v>1082</v>
      </c>
      <c r="I1109" t="s">
        <v>1083</v>
      </c>
      <c r="J1109" s="1"/>
      <c r="K1109">
        <v>70</v>
      </c>
      <c r="L1109" t="str">
        <f>_xlfn.XLOOKUP(relatorio[[#This Row],[Nome PJ Emitente]],De_Para!A:A,De_Para!C:C)</f>
        <v>Badeia</v>
      </c>
      <c r="M1109" s="5" t="str" cm="1">
        <f t="array" aca="1" ref="M1109" ca="1">IF(LEFT(G1109&amp;"",1)="0",
IFERROR(
VALUE(MID(G1109&amp;"",_xlfn.AGGREGATE(15,6,ROW(INDIRECT("1:"&amp;LEN(G1109&amp;"")))/(MID(G1109&amp;"",ROW(INDIRECT("1:"&amp;LEN(G1109&amp;""))),1)&lt;&gt;"0"),1),999)),
MID(G1109&amp;"",_xlfn.AGGREGATE(15,6,ROW(INDIRECT("1:"&amp;LEN(G1109&amp;"")))/(MID(G1109&amp;"",ROW(INDIRECT("1:"&amp;LEN(G1109&amp;""))),1)&lt;&gt;"0"),1),999)
),
IFERROR(VALUE(G1109),G1109))</f>
        <v>SEM GTIN</v>
      </c>
      <c r="N1109" t="str">
        <f>TEXT(relatorio[[#This Row],[Data Emissão]],"mmm")</f>
        <v>ago</v>
      </c>
      <c r="O1109">
        <f>_xlfn.XLOOKUP(relatorio[[#This Row],[Número]],relatorio_Entrada_NF!A:A,relatorio_Entrada_NF!A:A,"Pendente")</f>
        <v>46941</v>
      </c>
      <c r="P1109" t="str">
        <f>_xlfn.XLOOKUP(relatorio[[#This Row],[Nome PJ Emitente]],Material!A:A,Material!B:B,"Medicamento")</f>
        <v>Material</v>
      </c>
      <c r="Q1109">
        <f>IF(relatorio[[#This Row],[Natureza]]="Medicamento",_xlfn.XLOOKUP(relatorio[[#This Row],[EAN]],CadastroProd!U:U,CadastroProd!A:A," "),_xlfn.XLOOKUP(relatorio[[#This Row],['[Item'] Código]],CadastroProd!X:X,CadastroProd!A:A," "))</f>
        <v>3295</v>
      </c>
      <c r="R1109" t="str">
        <f>IF(O1109="Pendente",_xlfn.XLOOKUP(relatorio[[#This Row],[Número]],Relatório_CTE!A:A,Relatório_CTE!B:B,"Sem CTE")," ")</f>
        <v xml:space="preserve"> </v>
      </c>
      <c r="S1109" s="1" t="str">
        <f>IF(relatorio[[#This Row],[NFs Entrada - Winthor]]="Pendente",_xlfn.XLOOKUP(relatorio[[#This Row],[Número]],Relatório_CTE!A:A,Relatório_CTE!H:H,"Sem CTE")," ")</f>
        <v xml:space="preserve"> </v>
      </c>
      <c r="T110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0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10" spans="1:21" x14ac:dyDescent="0.25">
      <c r="A1110" t="s">
        <v>17</v>
      </c>
      <c r="B1110" t="s">
        <v>18</v>
      </c>
      <c r="C1110" t="s">
        <v>777</v>
      </c>
      <c r="D1110">
        <v>46941</v>
      </c>
      <c r="E1110" s="1">
        <v>45880</v>
      </c>
      <c r="F1110">
        <v>785.4</v>
      </c>
      <c r="G1110" s="4" t="s">
        <v>122</v>
      </c>
      <c r="H1110" t="s">
        <v>1084</v>
      </c>
      <c r="I1110" t="s">
        <v>1085</v>
      </c>
      <c r="J1110" s="1"/>
      <c r="K1110">
        <v>20</v>
      </c>
      <c r="L1110" t="str">
        <f>_xlfn.XLOOKUP(relatorio[[#This Row],[Nome PJ Emitente]],De_Para!A:A,De_Para!C:C)</f>
        <v>Badeia</v>
      </c>
      <c r="M1110" s="5" t="str" cm="1">
        <f t="array" aca="1" ref="M1110" ca="1">IF(LEFT(G1110&amp;"",1)="0",
IFERROR(
VALUE(MID(G1110&amp;"",_xlfn.AGGREGATE(15,6,ROW(INDIRECT("1:"&amp;LEN(G1110&amp;"")))/(MID(G1110&amp;"",ROW(INDIRECT("1:"&amp;LEN(G1110&amp;""))),1)&lt;&gt;"0"),1),999)),
MID(G1110&amp;"",_xlfn.AGGREGATE(15,6,ROW(INDIRECT("1:"&amp;LEN(G1110&amp;"")))/(MID(G1110&amp;"",ROW(INDIRECT("1:"&amp;LEN(G1110&amp;""))),1)&lt;&gt;"0"),1),999)
),
IFERROR(VALUE(G1110),G1110))</f>
        <v>SEM GTIN</v>
      </c>
      <c r="N1110" t="str">
        <f>TEXT(relatorio[[#This Row],[Data Emissão]],"mmm")</f>
        <v>ago</v>
      </c>
      <c r="O1110">
        <f>_xlfn.XLOOKUP(relatorio[[#This Row],[Número]],relatorio_Entrada_NF!A:A,relatorio_Entrada_NF!A:A,"Pendente")</f>
        <v>46941</v>
      </c>
      <c r="P1110" t="str">
        <f>_xlfn.XLOOKUP(relatorio[[#This Row],[Nome PJ Emitente]],Material!A:A,Material!B:B,"Medicamento")</f>
        <v>Material</v>
      </c>
      <c r="Q1110">
        <f>IF(relatorio[[#This Row],[Natureza]]="Medicamento",_xlfn.XLOOKUP(relatorio[[#This Row],[EAN]],CadastroProd!U:U,CadastroProd!A:A," "),_xlfn.XLOOKUP(relatorio[[#This Row],['[Item'] Código]],CadastroProd!X:X,CadastroProd!A:A," "))</f>
        <v>3331</v>
      </c>
      <c r="R1110" t="str">
        <f>IF(O1110="Pendente",_xlfn.XLOOKUP(relatorio[[#This Row],[Número]],Relatório_CTE!A:A,Relatório_CTE!B:B,"Sem CTE")," ")</f>
        <v xml:space="preserve"> </v>
      </c>
      <c r="S1110" s="1" t="str">
        <f>IF(relatorio[[#This Row],[NFs Entrada - Winthor]]="Pendente",_xlfn.XLOOKUP(relatorio[[#This Row],[Número]],Relatório_CTE!A:A,Relatório_CTE!H:H,"Sem CTE")," ")</f>
        <v xml:space="preserve"> </v>
      </c>
      <c r="T111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1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11" spans="1:21" x14ac:dyDescent="0.25">
      <c r="A1111" t="s">
        <v>17</v>
      </c>
      <c r="B1111" t="s">
        <v>18</v>
      </c>
      <c r="C1111" t="s">
        <v>777</v>
      </c>
      <c r="D1111">
        <v>46941</v>
      </c>
      <c r="E1111" s="1">
        <v>45880</v>
      </c>
      <c r="F1111">
        <v>785.4</v>
      </c>
      <c r="G1111" s="4" t="s">
        <v>122</v>
      </c>
      <c r="H1111" t="s">
        <v>1086</v>
      </c>
      <c r="I1111" t="s">
        <v>1087</v>
      </c>
      <c r="J1111" s="1"/>
      <c r="K1111">
        <v>40</v>
      </c>
      <c r="L1111" t="str">
        <f>_xlfn.XLOOKUP(relatorio[[#This Row],[Nome PJ Emitente]],De_Para!A:A,De_Para!C:C)</f>
        <v>Badeia</v>
      </c>
      <c r="M1111" s="5" t="str" cm="1">
        <f t="array" aca="1" ref="M1111" ca="1">IF(LEFT(G1111&amp;"",1)="0",
IFERROR(
VALUE(MID(G1111&amp;"",_xlfn.AGGREGATE(15,6,ROW(INDIRECT("1:"&amp;LEN(G1111&amp;"")))/(MID(G1111&amp;"",ROW(INDIRECT("1:"&amp;LEN(G1111&amp;""))),1)&lt;&gt;"0"),1),999)),
MID(G1111&amp;"",_xlfn.AGGREGATE(15,6,ROW(INDIRECT("1:"&amp;LEN(G1111&amp;"")))/(MID(G1111&amp;"",ROW(INDIRECT("1:"&amp;LEN(G1111&amp;""))),1)&lt;&gt;"0"),1),999)
),
IFERROR(VALUE(G1111),G1111))</f>
        <v>SEM GTIN</v>
      </c>
      <c r="N1111" t="str">
        <f>TEXT(relatorio[[#This Row],[Data Emissão]],"mmm")</f>
        <v>ago</v>
      </c>
      <c r="O1111">
        <f>_xlfn.XLOOKUP(relatorio[[#This Row],[Número]],relatorio_Entrada_NF!A:A,relatorio_Entrada_NF!A:A,"Pendente")</f>
        <v>46941</v>
      </c>
      <c r="P1111" t="str">
        <f>_xlfn.XLOOKUP(relatorio[[#This Row],[Nome PJ Emitente]],Material!A:A,Material!B:B,"Medicamento")</f>
        <v>Material</v>
      </c>
      <c r="Q1111">
        <f>IF(relatorio[[#This Row],[Natureza]]="Medicamento",_xlfn.XLOOKUP(relatorio[[#This Row],[EAN]],CadastroProd!U:U,CadastroProd!A:A," "),_xlfn.XLOOKUP(relatorio[[#This Row],['[Item'] Código]],CadastroProd!X:X,CadastroProd!A:A," "))</f>
        <v>3433</v>
      </c>
      <c r="R1111" t="str">
        <f>IF(O1111="Pendente",_xlfn.XLOOKUP(relatorio[[#This Row],[Número]],Relatório_CTE!A:A,Relatório_CTE!B:B,"Sem CTE")," ")</f>
        <v xml:space="preserve"> </v>
      </c>
      <c r="S1111" s="1" t="str">
        <f>IF(relatorio[[#This Row],[NFs Entrada - Winthor]]="Pendente",_xlfn.XLOOKUP(relatorio[[#This Row],[Número]],Relatório_CTE!A:A,Relatório_CTE!H:H,"Sem CTE")," ")</f>
        <v xml:space="preserve"> </v>
      </c>
      <c r="T111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1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12" spans="1:21" x14ac:dyDescent="0.25">
      <c r="A1112" t="s">
        <v>17</v>
      </c>
      <c r="B1112" t="s">
        <v>18</v>
      </c>
      <c r="C1112" t="s">
        <v>777</v>
      </c>
      <c r="D1112">
        <v>46941</v>
      </c>
      <c r="E1112" s="1">
        <v>45880</v>
      </c>
      <c r="F1112">
        <v>785.4</v>
      </c>
      <c r="G1112" s="4" t="s">
        <v>122</v>
      </c>
      <c r="H1112" t="s">
        <v>952</v>
      </c>
      <c r="I1112" t="s">
        <v>1088</v>
      </c>
      <c r="J1112" s="1"/>
      <c r="K1112">
        <v>60</v>
      </c>
      <c r="L1112" t="str">
        <f>_xlfn.XLOOKUP(relatorio[[#This Row],[Nome PJ Emitente]],De_Para!A:A,De_Para!C:C)</f>
        <v>Badeia</v>
      </c>
      <c r="M1112" s="5" t="str" cm="1">
        <f t="array" aca="1" ref="M1112" ca="1">IF(LEFT(G1112&amp;"",1)="0",
IFERROR(
VALUE(MID(G1112&amp;"",_xlfn.AGGREGATE(15,6,ROW(INDIRECT("1:"&amp;LEN(G1112&amp;"")))/(MID(G1112&amp;"",ROW(INDIRECT("1:"&amp;LEN(G1112&amp;""))),1)&lt;&gt;"0"),1),999)),
MID(G1112&amp;"",_xlfn.AGGREGATE(15,6,ROW(INDIRECT("1:"&amp;LEN(G1112&amp;"")))/(MID(G1112&amp;"",ROW(INDIRECT("1:"&amp;LEN(G1112&amp;""))),1)&lt;&gt;"0"),1),999)
),
IFERROR(VALUE(G1112),G1112))</f>
        <v>SEM GTIN</v>
      </c>
      <c r="N1112" t="str">
        <f>TEXT(relatorio[[#This Row],[Data Emissão]],"mmm")</f>
        <v>ago</v>
      </c>
      <c r="O1112">
        <f>_xlfn.XLOOKUP(relatorio[[#This Row],[Número]],relatorio_Entrada_NF!A:A,relatorio_Entrada_NF!A:A,"Pendente")</f>
        <v>46941</v>
      </c>
      <c r="P1112" t="str">
        <f>_xlfn.XLOOKUP(relatorio[[#This Row],[Nome PJ Emitente]],Material!A:A,Material!B:B,"Medicamento")</f>
        <v>Material</v>
      </c>
      <c r="Q1112">
        <f>IF(relatorio[[#This Row],[Natureza]]="Medicamento",_xlfn.XLOOKUP(relatorio[[#This Row],[EAN]],CadastroProd!U:U,CadastroProd!A:A," "),_xlfn.XLOOKUP(relatorio[[#This Row],['[Item'] Código]],CadastroProd!X:X,CadastroProd!A:A," "))</f>
        <v>3670</v>
      </c>
      <c r="R1112" t="str">
        <f>IF(O1112="Pendente",_xlfn.XLOOKUP(relatorio[[#This Row],[Número]],Relatório_CTE!A:A,Relatório_CTE!B:B,"Sem CTE")," ")</f>
        <v xml:space="preserve"> </v>
      </c>
      <c r="S1112" s="1" t="str">
        <f>IF(relatorio[[#This Row],[NFs Entrada - Winthor]]="Pendente",_xlfn.XLOOKUP(relatorio[[#This Row],[Número]],Relatório_CTE!A:A,Relatório_CTE!H:H,"Sem CTE")," ")</f>
        <v xml:space="preserve"> </v>
      </c>
      <c r="T111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1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13" spans="1:21" x14ac:dyDescent="0.25">
      <c r="A1113" t="s">
        <v>17</v>
      </c>
      <c r="B1113" t="s">
        <v>18</v>
      </c>
      <c r="C1113" t="s">
        <v>777</v>
      </c>
      <c r="D1113">
        <v>46941</v>
      </c>
      <c r="E1113" s="1">
        <v>45880</v>
      </c>
      <c r="F1113">
        <v>785.4</v>
      </c>
      <c r="G1113" s="4" t="s">
        <v>122</v>
      </c>
      <c r="H1113" t="s">
        <v>1089</v>
      </c>
      <c r="I1113" t="s">
        <v>1090</v>
      </c>
      <c r="J1113" s="1"/>
      <c r="K1113">
        <v>10</v>
      </c>
      <c r="L1113" t="str">
        <f>_xlfn.XLOOKUP(relatorio[[#This Row],[Nome PJ Emitente]],De_Para!A:A,De_Para!C:C)</f>
        <v>Badeia</v>
      </c>
      <c r="M1113" s="5" t="str" cm="1">
        <f t="array" aca="1" ref="M1113" ca="1">IF(LEFT(G1113&amp;"",1)="0",
IFERROR(
VALUE(MID(G1113&amp;"",_xlfn.AGGREGATE(15,6,ROW(INDIRECT("1:"&amp;LEN(G1113&amp;"")))/(MID(G1113&amp;"",ROW(INDIRECT("1:"&amp;LEN(G1113&amp;""))),1)&lt;&gt;"0"),1),999)),
MID(G1113&amp;"",_xlfn.AGGREGATE(15,6,ROW(INDIRECT("1:"&amp;LEN(G1113&amp;"")))/(MID(G1113&amp;"",ROW(INDIRECT("1:"&amp;LEN(G1113&amp;""))),1)&lt;&gt;"0"),1),999)
),
IFERROR(VALUE(G1113),G1113))</f>
        <v>SEM GTIN</v>
      </c>
      <c r="N1113" t="str">
        <f>TEXT(relatorio[[#This Row],[Data Emissão]],"mmm")</f>
        <v>ago</v>
      </c>
      <c r="O1113">
        <f>_xlfn.XLOOKUP(relatorio[[#This Row],[Número]],relatorio_Entrada_NF!A:A,relatorio_Entrada_NF!A:A,"Pendente")</f>
        <v>46941</v>
      </c>
      <c r="P1113" t="str">
        <f>_xlfn.XLOOKUP(relatorio[[#This Row],[Nome PJ Emitente]],Material!A:A,Material!B:B,"Medicamento")</f>
        <v>Material</v>
      </c>
      <c r="Q1113">
        <f>IF(relatorio[[#This Row],[Natureza]]="Medicamento",_xlfn.XLOOKUP(relatorio[[#This Row],[EAN]],CadastroProd!U:U,CadastroProd!A:A," "),_xlfn.XLOOKUP(relatorio[[#This Row],['[Item'] Código]],CadastroProd!X:X,CadastroProd!A:A," "))</f>
        <v>3735</v>
      </c>
      <c r="R1113" t="str">
        <f>IF(O1113="Pendente",_xlfn.XLOOKUP(relatorio[[#This Row],[Número]],Relatório_CTE!A:A,Relatório_CTE!B:B,"Sem CTE")," ")</f>
        <v xml:space="preserve"> </v>
      </c>
      <c r="S1113" s="1" t="str">
        <f>IF(relatorio[[#This Row],[NFs Entrada - Winthor]]="Pendente",_xlfn.XLOOKUP(relatorio[[#This Row],[Número]],Relatório_CTE!A:A,Relatório_CTE!H:H,"Sem CTE")," ")</f>
        <v xml:space="preserve"> </v>
      </c>
      <c r="T111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1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14" spans="1:21" x14ac:dyDescent="0.25">
      <c r="A1114" t="s">
        <v>17</v>
      </c>
      <c r="B1114" t="s">
        <v>18</v>
      </c>
      <c r="C1114" t="s">
        <v>777</v>
      </c>
      <c r="D1114">
        <v>46941</v>
      </c>
      <c r="E1114" s="1">
        <v>45880</v>
      </c>
      <c r="F1114">
        <v>785.4</v>
      </c>
      <c r="G1114" s="4" t="s">
        <v>122</v>
      </c>
      <c r="H1114" t="s">
        <v>1091</v>
      </c>
      <c r="I1114" t="s">
        <v>1092</v>
      </c>
      <c r="J1114" s="1"/>
      <c r="K1114">
        <v>30</v>
      </c>
      <c r="L1114" t="str">
        <f>_xlfn.XLOOKUP(relatorio[[#This Row],[Nome PJ Emitente]],De_Para!A:A,De_Para!C:C)</f>
        <v>Badeia</v>
      </c>
      <c r="M1114" s="5" t="str" cm="1">
        <f t="array" aca="1" ref="M1114" ca="1">IF(LEFT(G1114&amp;"",1)="0",
IFERROR(
VALUE(MID(G1114&amp;"",_xlfn.AGGREGATE(15,6,ROW(INDIRECT("1:"&amp;LEN(G1114&amp;"")))/(MID(G1114&amp;"",ROW(INDIRECT("1:"&amp;LEN(G1114&amp;""))),1)&lt;&gt;"0"),1),999)),
MID(G1114&amp;"",_xlfn.AGGREGATE(15,6,ROW(INDIRECT("1:"&amp;LEN(G1114&amp;"")))/(MID(G1114&amp;"",ROW(INDIRECT("1:"&amp;LEN(G1114&amp;""))),1)&lt;&gt;"0"),1),999)
),
IFERROR(VALUE(G1114),G1114))</f>
        <v>SEM GTIN</v>
      </c>
      <c r="N1114" t="str">
        <f>TEXT(relatorio[[#This Row],[Data Emissão]],"mmm")</f>
        <v>ago</v>
      </c>
      <c r="O1114">
        <f>_xlfn.XLOOKUP(relatorio[[#This Row],[Número]],relatorio_Entrada_NF!A:A,relatorio_Entrada_NF!A:A,"Pendente")</f>
        <v>46941</v>
      </c>
      <c r="P1114" t="str">
        <f>_xlfn.XLOOKUP(relatorio[[#This Row],[Nome PJ Emitente]],Material!A:A,Material!B:B,"Medicamento")</f>
        <v>Material</v>
      </c>
      <c r="Q1114">
        <f>IF(relatorio[[#This Row],[Natureza]]="Medicamento",_xlfn.XLOOKUP(relatorio[[#This Row],[EAN]],CadastroProd!U:U,CadastroProd!A:A," "),_xlfn.XLOOKUP(relatorio[[#This Row],['[Item'] Código]],CadastroProd!X:X,CadastroProd!A:A," "))</f>
        <v>3736</v>
      </c>
      <c r="R1114" t="str">
        <f>IF(O1114="Pendente",_xlfn.XLOOKUP(relatorio[[#This Row],[Número]],Relatório_CTE!A:A,Relatório_CTE!B:B,"Sem CTE")," ")</f>
        <v xml:space="preserve"> </v>
      </c>
      <c r="S1114" s="1" t="str">
        <f>IF(relatorio[[#This Row],[NFs Entrada - Winthor]]="Pendente",_xlfn.XLOOKUP(relatorio[[#This Row],[Número]],Relatório_CTE!A:A,Relatório_CTE!H:H,"Sem CTE")," ")</f>
        <v xml:space="preserve"> </v>
      </c>
      <c r="T111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1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15" spans="1:21" x14ac:dyDescent="0.25">
      <c r="A1115" t="s">
        <v>17</v>
      </c>
      <c r="B1115" t="s">
        <v>18</v>
      </c>
      <c r="C1115" t="s">
        <v>755</v>
      </c>
      <c r="D1115">
        <v>264828</v>
      </c>
      <c r="E1115" s="1">
        <v>45880</v>
      </c>
      <c r="F1115">
        <v>54450</v>
      </c>
      <c r="G1115" s="4" t="s">
        <v>756</v>
      </c>
      <c r="H1115" t="s">
        <v>757</v>
      </c>
      <c r="I1115" t="s">
        <v>758</v>
      </c>
      <c r="J1115" s="1">
        <v>46477</v>
      </c>
      <c r="K1115">
        <v>165</v>
      </c>
      <c r="L1115" t="str">
        <f>_xlfn.XLOOKUP(relatorio[[#This Row],[Nome PJ Emitente]],De_Para!A:A,De_Para!C:C)</f>
        <v>Sandoz</v>
      </c>
      <c r="M1115" s="5" cm="1">
        <f t="array" aca="1" ref="M1115" ca="1">IF(LEFT(G1115&amp;"",1)="0",
IFERROR(
VALUE(MID(G1115&amp;"",_xlfn.AGGREGATE(15,6,ROW(INDIRECT("1:"&amp;LEN(G1115&amp;"")))/(MID(G1115&amp;"",ROW(INDIRECT("1:"&amp;LEN(G1115&amp;""))),1)&lt;&gt;"0"),1),999)),
MID(G1115&amp;"",_xlfn.AGGREGATE(15,6,ROW(INDIRECT("1:"&amp;LEN(G1115&amp;"")))/(MID(G1115&amp;"",ROW(INDIRECT("1:"&amp;LEN(G1115&amp;""))),1)&lt;&gt;"0"),1),999)
),
IFERROR(VALUE(G1115),G1115))</f>
        <v>7897595635594</v>
      </c>
      <c r="N1115" t="str">
        <f>TEXT(relatorio[[#This Row],[Data Emissão]],"mmm")</f>
        <v>ago</v>
      </c>
      <c r="O1115">
        <f>_xlfn.XLOOKUP(relatorio[[#This Row],[Número]],relatorio_Entrada_NF!A:A,relatorio_Entrada_NF!A:A,"Pendente")</f>
        <v>264828</v>
      </c>
      <c r="P1115" t="str">
        <f>_xlfn.XLOOKUP(relatorio[[#This Row],[Nome PJ Emitente]],Material!A:A,Material!B:B,"Medicamento")</f>
        <v>Medicamento</v>
      </c>
      <c r="Q1115">
        <f ca="1">IF(relatorio[[#This Row],[Natureza]]="Medicamento",_xlfn.XLOOKUP(relatorio[[#This Row],[EAN]],CadastroProd!U:U,CadastroProd!A:A," "),_xlfn.XLOOKUP(relatorio[[#This Row],['[Item'] Código]],CadastroProd!X:X,CadastroProd!A:A," "))</f>
        <v>966</v>
      </c>
      <c r="R1115" t="str">
        <f>IF(O1115="Pendente",_xlfn.XLOOKUP(relatorio[[#This Row],[Número]],Relatório_CTE!A:A,Relatório_CTE!B:B,"Sem CTE")," ")</f>
        <v xml:space="preserve"> </v>
      </c>
      <c r="S1115" s="1" t="str">
        <f>IF(relatorio[[#This Row],[NFs Entrada - Winthor]]="Pendente",_xlfn.XLOOKUP(relatorio[[#This Row],[Número]],Relatório_CTE!A:A,Relatório_CTE!H:H,"Sem CTE")," ")</f>
        <v xml:space="preserve"> </v>
      </c>
      <c r="T111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1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16" spans="1:21" x14ac:dyDescent="0.25">
      <c r="A1116" t="s">
        <v>11</v>
      </c>
      <c r="B1116" t="s">
        <v>12</v>
      </c>
      <c r="C1116" t="s">
        <v>131</v>
      </c>
      <c r="D1116">
        <v>10875</v>
      </c>
      <c r="E1116" s="1">
        <v>45880</v>
      </c>
      <c r="F1116">
        <v>40305.18</v>
      </c>
      <c r="G1116" s="4" t="s">
        <v>1093</v>
      </c>
      <c r="H1116" t="s">
        <v>1094</v>
      </c>
      <c r="I1116" t="s">
        <v>1095</v>
      </c>
      <c r="J1116" s="1">
        <v>46446</v>
      </c>
      <c r="K1116">
        <v>5</v>
      </c>
      <c r="L1116" t="str">
        <f>_xlfn.XLOOKUP(relatorio[[#This Row],[Nome PJ Emitente]],De_Para!A:A,De_Para!C:C)</f>
        <v>Sanofi</v>
      </c>
      <c r="M1116" s="5" cm="1">
        <f t="array" aca="1" ref="M1116" ca="1">IF(LEFT(G1116&amp;"",1)="0",
IFERROR(
VALUE(MID(G1116&amp;"",_xlfn.AGGREGATE(15,6,ROW(INDIRECT("1:"&amp;LEN(G1116&amp;"")))/(MID(G1116&amp;"",ROW(INDIRECT("1:"&amp;LEN(G1116&amp;""))),1)&lt;&gt;"0"),1),999)),
MID(G1116&amp;"",_xlfn.AGGREGATE(15,6,ROW(INDIRECT("1:"&amp;LEN(G1116&amp;"")))/(MID(G1116&amp;"",ROW(INDIRECT("1:"&amp;LEN(G1116&amp;""))),1)&lt;&gt;"0"),1),999)
),
IFERROR(VALUE(G1116),G1116))</f>
        <v>7891058999681</v>
      </c>
      <c r="N1116" t="str">
        <f>TEXT(relatorio[[#This Row],[Data Emissão]],"mmm")</f>
        <v>ago</v>
      </c>
      <c r="O1116">
        <f>_xlfn.XLOOKUP(relatorio[[#This Row],[Número]],relatorio_Entrada_NF!A:A,relatorio_Entrada_NF!A:A,"Pendente")</f>
        <v>10875</v>
      </c>
      <c r="P1116" t="str">
        <f>_xlfn.XLOOKUP(relatorio[[#This Row],[Nome PJ Emitente]],Material!A:A,Material!B:B,"Medicamento")</f>
        <v>Medicamento</v>
      </c>
      <c r="Q1116">
        <f ca="1">IF(relatorio[[#This Row],[Natureza]]="Medicamento",_xlfn.XLOOKUP(relatorio[[#This Row],[EAN]],CadastroProd!U:U,CadastroProd!A:A," "),_xlfn.XLOOKUP(relatorio[[#This Row],['[Item'] Código]],CadastroProd!X:X,CadastroProd!A:A," "))</f>
        <v>2871</v>
      </c>
      <c r="R1116" t="str">
        <f>IF(O1116="Pendente",_xlfn.XLOOKUP(relatorio[[#This Row],[Número]],Relatório_CTE!A:A,Relatório_CTE!B:B,"Sem CTE")," ")</f>
        <v xml:space="preserve"> </v>
      </c>
      <c r="S1116" s="1" t="str">
        <f>IF(relatorio[[#This Row],[NFs Entrada - Winthor]]="Pendente",_xlfn.XLOOKUP(relatorio[[#This Row],[Número]],Relatório_CTE!A:A,Relatório_CTE!H:H,"Sem CTE")," ")</f>
        <v xml:space="preserve"> </v>
      </c>
      <c r="T111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1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17" spans="1:21" x14ac:dyDescent="0.25">
      <c r="A1117" t="s">
        <v>11</v>
      </c>
      <c r="B1117" t="s">
        <v>12</v>
      </c>
      <c r="C1117" t="s">
        <v>23</v>
      </c>
      <c r="D1117">
        <v>282944</v>
      </c>
      <c r="E1117" s="1">
        <v>45880</v>
      </c>
      <c r="F1117">
        <v>63178.89</v>
      </c>
      <c r="G1117" s="4" t="s">
        <v>881</v>
      </c>
      <c r="H1117" t="s">
        <v>882</v>
      </c>
      <c r="I1117" t="s">
        <v>883</v>
      </c>
      <c r="J1117" s="1">
        <v>46477</v>
      </c>
      <c r="K1117">
        <v>4</v>
      </c>
      <c r="L1117" t="str">
        <f>_xlfn.XLOOKUP(relatorio[[#This Row],[Nome PJ Emitente]],De_Para!A:A,De_Para!C:C)</f>
        <v>Bayer</v>
      </c>
      <c r="M1117" s="5" cm="1">
        <f t="array" aca="1" ref="M1117" ca="1">IF(LEFT(G1117&amp;"",1)="0",
IFERROR(
VALUE(MID(G1117&amp;"",_xlfn.AGGREGATE(15,6,ROW(INDIRECT("1:"&amp;LEN(G1117&amp;"")))/(MID(G1117&amp;"",ROW(INDIRECT("1:"&amp;LEN(G1117&amp;""))),1)&lt;&gt;"0"),1),999)),
MID(G1117&amp;"",_xlfn.AGGREGATE(15,6,ROW(INDIRECT("1:"&amp;LEN(G1117&amp;"")))/(MID(G1117&amp;"",ROW(INDIRECT("1:"&amp;LEN(G1117&amp;""))),1)&lt;&gt;"0"),1),999)
),
IFERROR(VALUE(G1117),G1117))</f>
        <v>7891106908610</v>
      </c>
      <c r="N1117" t="str">
        <f>TEXT(relatorio[[#This Row],[Data Emissão]],"mmm")</f>
        <v>ago</v>
      </c>
      <c r="O1117">
        <f>_xlfn.XLOOKUP(relatorio[[#This Row],[Número]],relatorio_Entrada_NF!A:A,relatorio_Entrada_NF!A:A,"Pendente")</f>
        <v>282944</v>
      </c>
      <c r="P1117" t="str">
        <f>_xlfn.XLOOKUP(relatorio[[#This Row],[Nome PJ Emitente]],Material!A:A,Material!B:B,"Medicamento")</f>
        <v>Medicamento</v>
      </c>
      <c r="Q1117">
        <f ca="1">IF(relatorio[[#This Row],[Natureza]]="Medicamento",_xlfn.XLOOKUP(relatorio[[#This Row],[EAN]],CadastroProd!U:U,CadastroProd!A:A," "),_xlfn.XLOOKUP(relatorio[[#This Row],['[Item'] Código]],CadastroProd!X:X,CadastroProd!A:A," "))</f>
        <v>1123</v>
      </c>
      <c r="R1117" t="str">
        <f>IF(O1117="Pendente",_xlfn.XLOOKUP(relatorio[[#This Row],[Número]],Relatório_CTE!A:A,Relatório_CTE!B:B,"Sem CTE")," ")</f>
        <v xml:space="preserve"> </v>
      </c>
      <c r="S1117" s="1" t="str">
        <f>IF(relatorio[[#This Row],[NFs Entrada - Winthor]]="Pendente",_xlfn.XLOOKUP(relatorio[[#This Row],[Número]],Relatório_CTE!A:A,Relatório_CTE!H:H,"Sem CTE")," ")</f>
        <v xml:space="preserve"> </v>
      </c>
      <c r="T111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1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18" spans="1:21" x14ac:dyDescent="0.25">
      <c r="A1118" t="s">
        <v>11</v>
      </c>
      <c r="B1118" t="s">
        <v>12</v>
      </c>
      <c r="C1118" t="s">
        <v>23</v>
      </c>
      <c r="D1118">
        <v>282947</v>
      </c>
      <c r="E1118" s="1">
        <v>45880</v>
      </c>
      <c r="F1118">
        <v>143965.22</v>
      </c>
      <c r="G1118" s="4" t="s">
        <v>291</v>
      </c>
      <c r="H1118" t="s">
        <v>292</v>
      </c>
      <c r="I1118" t="s">
        <v>293</v>
      </c>
      <c r="J1118" s="1">
        <v>46691</v>
      </c>
      <c r="K1118">
        <v>150</v>
      </c>
      <c r="L1118" t="str">
        <f>_xlfn.XLOOKUP(relatorio[[#This Row],[Nome PJ Emitente]],De_Para!A:A,De_Para!C:C)</f>
        <v>Bayer</v>
      </c>
      <c r="M1118" s="5" cm="1">
        <f t="array" aca="1" ref="M1118" ca="1">IF(LEFT(G1118&amp;"",1)="0",
IFERROR(
VALUE(MID(G1118&amp;"",_xlfn.AGGREGATE(15,6,ROW(INDIRECT("1:"&amp;LEN(G1118&amp;"")))/(MID(G1118&amp;"",ROW(INDIRECT("1:"&amp;LEN(G1118&amp;""))),1)&lt;&gt;"0"),1),999)),
MID(G1118&amp;"",_xlfn.AGGREGATE(15,6,ROW(INDIRECT("1:"&amp;LEN(G1118&amp;"")))/(MID(G1118&amp;"",ROW(INDIRECT("1:"&amp;LEN(G1118&amp;""))),1)&lt;&gt;"0"),1),999)
),
IFERROR(VALUE(G1118),G1118))</f>
        <v>7891106915977</v>
      </c>
      <c r="N1118" t="str">
        <f>TEXT(relatorio[[#This Row],[Data Emissão]],"mmm")</f>
        <v>ago</v>
      </c>
      <c r="O1118">
        <f>_xlfn.XLOOKUP(relatorio[[#This Row],[Número]],relatorio_Entrada_NF!A:A,relatorio_Entrada_NF!A:A,"Pendente")</f>
        <v>282947</v>
      </c>
      <c r="P1118" t="str">
        <f>_xlfn.XLOOKUP(relatorio[[#This Row],[Nome PJ Emitente]],Material!A:A,Material!B:B,"Medicamento")</f>
        <v>Medicamento</v>
      </c>
      <c r="Q1118">
        <f ca="1">IF(relatorio[[#This Row],[Natureza]]="Medicamento",_xlfn.XLOOKUP(relatorio[[#This Row],[EAN]],CadastroProd!U:U,CadastroProd!A:A," "),_xlfn.XLOOKUP(relatorio[[#This Row],['[Item'] Código]],CadastroProd!X:X,CadastroProd!A:A," "))</f>
        <v>1098</v>
      </c>
      <c r="R1118" t="str">
        <f>IF(O1118="Pendente",_xlfn.XLOOKUP(relatorio[[#This Row],[Número]],Relatório_CTE!A:A,Relatório_CTE!B:B,"Sem CTE")," ")</f>
        <v xml:space="preserve"> </v>
      </c>
      <c r="S1118" s="1" t="str">
        <f>IF(relatorio[[#This Row],[NFs Entrada - Winthor]]="Pendente",_xlfn.XLOOKUP(relatorio[[#This Row],[Número]],Relatório_CTE!A:A,Relatório_CTE!H:H,"Sem CTE")," ")</f>
        <v xml:space="preserve"> </v>
      </c>
      <c r="T111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1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19" spans="1:21" x14ac:dyDescent="0.25">
      <c r="A1119" t="s">
        <v>17</v>
      </c>
      <c r="B1119" t="s">
        <v>12</v>
      </c>
      <c r="C1119" t="s">
        <v>51</v>
      </c>
      <c r="D1119">
        <v>491788</v>
      </c>
      <c r="E1119" s="1">
        <v>45880</v>
      </c>
      <c r="F1119">
        <v>71016.19</v>
      </c>
      <c r="G1119" s="4" t="s">
        <v>234</v>
      </c>
      <c r="H1119" t="s">
        <v>235</v>
      </c>
      <c r="I1119" t="s">
        <v>236</v>
      </c>
      <c r="J1119" s="1">
        <v>46280</v>
      </c>
      <c r="K1119">
        <v>57</v>
      </c>
      <c r="L1119" t="str">
        <f>_xlfn.XLOOKUP(relatorio[[#This Row],[Nome PJ Emitente]],De_Para!A:A,De_Para!C:C)</f>
        <v>Adium</v>
      </c>
      <c r="M1119" s="5" cm="1">
        <f t="array" aca="1" ref="M1119" ca="1">IF(LEFT(G1119&amp;"",1)="0",
IFERROR(
VALUE(MID(G1119&amp;"",_xlfn.AGGREGATE(15,6,ROW(INDIRECT("1:"&amp;LEN(G1119&amp;"")))/(MID(G1119&amp;"",ROW(INDIRECT("1:"&amp;LEN(G1119&amp;""))),1)&lt;&gt;"0"),1),999)),
MID(G1119&amp;"",_xlfn.AGGREGATE(15,6,ROW(INDIRECT("1:"&amp;LEN(G1119&amp;"")))/(MID(G1119&amp;"",ROW(INDIRECT("1:"&amp;LEN(G1119&amp;""))),1)&lt;&gt;"0"),1),999)
),
IFERROR(VALUE(G1119),G1119))</f>
        <v>7892953000717</v>
      </c>
      <c r="N1119" t="str">
        <f>TEXT(relatorio[[#This Row],[Data Emissão]],"mmm")</f>
        <v>ago</v>
      </c>
      <c r="O1119">
        <f>_xlfn.XLOOKUP(relatorio[[#This Row],[Número]],relatorio_Entrada_NF!A:A,relatorio_Entrada_NF!A:A,"Pendente")</f>
        <v>491788</v>
      </c>
      <c r="P1119" t="str">
        <f>_xlfn.XLOOKUP(relatorio[[#This Row],[Nome PJ Emitente]],Material!A:A,Material!B:B,"Medicamento")</f>
        <v>Medicamento</v>
      </c>
      <c r="Q1119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1119" t="str">
        <f>IF(O1119="Pendente",_xlfn.XLOOKUP(relatorio[[#This Row],[Número]],Relatório_CTE!A:A,Relatório_CTE!B:B,"Sem CTE")," ")</f>
        <v xml:space="preserve"> </v>
      </c>
      <c r="S1119" s="1" t="str">
        <f>IF(relatorio[[#This Row],[NFs Entrada - Winthor]]="Pendente",_xlfn.XLOOKUP(relatorio[[#This Row],[Número]],Relatório_CTE!A:A,Relatório_CTE!H:H,"Sem CTE")," ")</f>
        <v xml:space="preserve"> </v>
      </c>
      <c r="T111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1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20" spans="1:21" x14ac:dyDescent="0.25">
      <c r="A1120" t="s">
        <v>11</v>
      </c>
      <c r="B1120" t="s">
        <v>46</v>
      </c>
      <c r="C1120" t="s">
        <v>131</v>
      </c>
      <c r="D1120">
        <v>10869</v>
      </c>
      <c r="E1120" s="1">
        <v>45880</v>
      </c>
      <c r="F1120">
        <v>72549.56</v>
      </c>
      <c r="G1120" s="4" t="s">
        <v>698</v>
      </c>
      <c r="H1120" t="s">
        <v>699</v>
      </c>
      <c r="I1120" t="s">
        <v>700</v>
      </c>
      <c r="J1120" s="1">
        <v>46418</v>
      </c>
      <c r="K1120">
        <v>20</v>
      </c>
      <c r="L1120" t="str">
        <f>_xlfn.XLOOKUP(relatorio[[#This Row],[Nome PJ Emitente]],De_Para!A:A,De_Para!C:C)</f>
        <v>Sanofi</v>
      </c>
      <c r="M1120" s="5" cm="1">
        <f t="array" aca="1" ref="M1120" ca="1">IF(LEFT(G1120&amp;"",1)="0",
IFERROR(
VALUE(MID(G1120&amp;"",_xlfn.AGGREGATE(15,6,ROW(INDIRECT("1:"&amp;LEN(G1120&amp;"")))/(MID(G1120&amp;"",ROW(INDIRECT("1:"&amp;LEN(G1120&amp;""))),1)&lt;&gt;"0"),1),999)),
MID(G1120&amp;"",_xlfn.AGGREGATE(15,6,ROW(INDIRECT("1:"&amp;LEN(G1120&amp;"")))/(MID(G1120&amp;"",ROW(INDIRECT("1:"&amp;LEN(G1120&amp;""))),1)&lt;&gt;"0"),1),999)
),
IFERROR(VALUE(G1120),G1120))</f>
        <v>7891058999674</v>
      </c>
      <c r="N1120" t="str">
        <f>TEXT(relatorio[[#This Row],[Data Emissão]],"mmm")</f>
        <v>ago</v>
      </c>
      <c r="O1120">
        <f>_xlfn.XLOOKUP(relatorio[[#This Row],[Número]],relatorio_Entrada_NF!A:A,relatorio_Entrada_NF!A:A,"Pendente")</f>
        <v>10869</v>
      </c>
      <c r="P1120" t="str">
        <f>_xlfn.XLOOKUP(relatorio[[#This Row],[Nome PJ Emitente]],Material!A:A,Material!B:B,"Medicamento")</f>
        <v>Medicamento</v>
      </c>
      <c r="Q1120">
        <f ca="1">IF(relatorio[[#This Row],[Natureza]]="Medicamento",_xlfn.XLOOKUP(relatorio[[#This Row],[EAN]],CadastroProd!U:U,CadastroProd!A:A," "),_xlfn.XLOOKUP(relatorio[[#This Row],['[Item'] Código]],CadastroProd!X:X,CadastroProd!A:A," "))</f>
        <v>2870</v>
      </c>
      <c r="R1120" t="str">
        <f>IF(O1120="Pendente",_xlfn.XLOOKUP(relatorio[[#This Row],[Número]],Relatório_CTE!A:A,Relatório_CTE!B:B,"Sem CTE")," ")</f>
        <v xml:space="preserve"> </v>
      </c>
      <c r="S1120" s="1" t="str">
        <f>IF(relatorio[[#This Row],[NFs Entrada - Winthor]]="Pendente",_xlfn.XLOOKUP(relatorio[[#This Row],[Número]],Relatório_CTE!A:A,Relatório_CTE!H:H,"Sem CTE")," ")</f>
        <v xml:space="preserve"> </v>
      </c>
      <c r="T112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2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21" spans="1:21" x14ac:dyDescent="0.25">
      <c r="A1121" t="s">
        <v>11</v>
      </c>
      <c r="B1121" t="s">
        <v>46</v>
      </c>
      <c r="C1121" t="s">
        <v>131</v>
      </c>
      <c r="D1121">
        <v>10869</v>
      </c>
      <c r="E1121" s="1">
        <v>45880</v>
      </c>
      <c r="F1121">
        <v>72549.56</v>
      </c>
      <c r="G1121" s="4" t="s">
        <v>1093</v>
      </c>
      <c r="H1121" t="s">
        <v>1094</v>
      </c>
      <c r="I1121" t="s">
        <v>1095</v>
      </c>
      <c r="J1121" s="1">
        <v>46446</v>
      </c>
      <c r="K1121">
        <v>5</v>
      </c>
      <c r="L1121" t="str">
        <f>_xlfn.XLOOKUP(relatorio[[#This Row],[Nome PJ Emitente]],De_Para!A:A,De_Para!C:C)</f>
        <v>Sanofi</v>
      </c>
      <c r="M1121" s="5" cm="1">
        <f t="array" aca="1" ref="M1121" ca="1">IF(LEFT(G1121&amp;"",1)="0",
IFERROR(
VALUE(MID(G1121&amp;"",_xlfn.AGGREGATE(15,6,ROW(INDIRECT("1:"&amp;LEN(G1121&amp;"")))/(MID(G1121&amp;"",ROW(INDIRECT("1:"&amp;LEN(G1121&amp;""))),1)&lt;&gt;"0"),1),999)),
MID(G1121&amp;"",_xlfn.AGGREGATE(15,6,ROW(INDIRECT("1:"&amp;LEN(G1121&amp;"")))/(MID(G1121&amp;"",ROW(INDIRECT("1:"&amp;LEN(G1121&amp;""))),1)&lt;&gt;"0"),1),999)
),
IFERROR(VALUE(G1121),G1121))</f>
        <v>7891058999681</v>
      </c>
      <c r="N1121" t="str">
        <f>TEXT(relatorio[[#This Row],[Data Emissão]],"mmm")</f>
        <v>ago</v>
      </c>
      <c r="O1121">
        <f>_xlfn.XLOOKUP(relatorio[[#This Row],[Número]],relatorio_Entrada_NF!A:A,relatorio_Entrada_NF!A:A,"Pendente")</f>
        <v>10869</v>
      </c>
      <c r="P1121" t="str">
        <f>_xlfn.XLOOKUP(relatorio[[#This Row],[Nome PJ Emitente]],Material!A:A,Material!B:B,"Medicamento")</f>
        <v>Medicamento</v>
      </c>
      <c r="Q1121">
        <f ca="1">IF(relatorio[[#This Row],[Natureza]]="Medicamento",_xlfn.XLOOKUP(relatorio[[#This Row],[EAN]],CadastroProd!U:U,CadastroProd!A:A," "),_xlfn.XLOOKUP(relatorio[[#This Row],['[Item'] Código]],CadastroProd!X:X,CadastroProd!A:A," "))</f>
        <v>2871</v>
      </c>
      <c r="R1121" t="str">
        <f>IF(O1121="Pendente",_xlfn.XLOOKUP(relatorio[[#This Row],[Número]],Relatório_CTE!A:A,Relatório_CTE!B:B,"Sem CTE")," ")</f>
        <v xml:space="preserve"> </v>
      </c>
      <c r="S1121" s="1" t="str">
        <f>IF(relatorio[[#This Row],[NFs Entrada - Winthor]]="Pendente",_xlfn.XLOOKUP(relatorio[[#This Row],[Número]],Relatório_CTE!A:A,Relatório_CTE!H:H,"Sem CTE")," ")</f>
        <v xml:space="preserve"> </v>
      </c>
      <c r="T112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2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22" spans="1:21" x14ac:dyDescent="0.25">
      <c r="A1122" t="s">
        <v>17</v>
      </c>
      <c r="B1122" t="s">
        <v>46</v>
      </c>
      <c r="C1122" t="s">
        <v>75</v>
      </c>
      <c r="D1122">
        <v>84691</v>
      </c>
      <c r="E1122" s="1">
        <v>45880</v>
      </c>
      <c r="F1122">
        <v>130.86000000000001</v>
      </c>
      <c r="G1122" s="4" t="s">
        <v>1096</v>
      </c>
      <c r="H1122" t="s">
        <v>1097</v>
      </c>
      <c r="I1122" t="s">
        <v>1098</v>
      </c>
      <c r="J1122" s="1">
        <v>46505</v>
      </c>
      <c r="K1122">
        <v>2</v>
      </c>
      <c r="L1122" t="str">
        <f>_xlfn.XLOOKUP(relatorio[[#This Row],[Nome PJ Emitente]],De_Para!A:A,De_Para!C:C)</f>
        <v>Apsen</v>
      </c>
      <c r="M1122" s="5" cm="1">
        <f t="array" aca="1" ref="M1122" ca="1">IF(LEFT(G1122&amp;"",1)="0",
IFERROR(
VALUE(MID(G1122&amp;"",_xlfn.AGGREGATE(15,6,ROW(INDIRECT("1:"&amp;LEN(G1122&amp;"")))/(MID(G1122&amp;"",ROW(INDIRECT("1:"&amp;LEN(G1122&amp;""))),1)&lt;&gt;"0"),1),999)),
MID(G1122&amp;"",_xlfn.AGGREGATE(15,6,ROW(INDIRECT("1:"&amp;LEN(G1122&amp;"")))/(MID(G1122&amp;"",ROW(INDIRECT("1:"&amp;LEN(G1122&amp;""))),1)&lt;&gt;"0"),1),999)
),
IFERROR(VALUE(G1122),G1122))</f>
        <v>7896637037617</v>
      </c>
      <c r="N1122" t="str">
        <f>TEXT(relatorio[[#This Row],[Data Emissão]],"mmm")</f>
        <v>ago</v>
      </c>
      <c r="O1122">
        <f>_xlfn.XLOOKUP(relatorio[[#This Row],[Número]],relatorio_Entrada_NF!A:A,relatorio_Entrada_NF!A:A,"Pendente")</f>
        <v>84691</v>
      </c>
      <c r="P1122" t="str">
        <f>_xlfn.XLOOKUP(relatorio[[#This Row],[Nome PJ Emitente]],Material!A:A,Material!B:B,"Medicamento")</f>
        <v>Medicamento</v>
      </c>
      <c r="Q1122">
        <f ca="1">IF(relatorio[[#This Row],[Natureza]]="Medicamento",_xlfn.XLOOKUP(relatorio[[#This Row],[EAN]],CadastroProd!U:U,CadastroProd!A:A," "),_xlfn.XLOOKUP(relatorio[[#This Row],['[Item'] Código]],CadastroProd!X:X,CadastroProd!A:A," "))</f>
        <v>3734</v>
      </c>
      <c r="R1122" t="str">
        <f>IF(O1122="Pendente",_xlfn.XLOOKUP(relatorio[[#This Row],[Número]],Relatório_CTE!A:A,Relatório_CTE!B:B,"Sem CTE")," ")</f>
        <v xml:space="preserve"> </v>
      </c>
      <c r="S1122" s="1" t="str">
        <f>IF(relatorio[[#This Row],[NFs Entrada - Winthor]]="Pendente",_xlfn.XLOOKUP(relatorio[[#This Row],[Número]],Relatório_CTE!A:A,Relatório_CTE!H:H,"Sem CTE")," ")</f>
        <v xml:space="preserve"> </v>
      </c>
      <c r="T112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2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23" spans="1:21" x14ac:dyDescent="0.25">
      <c r="A1123" t="s">
        <v>17</v>
      </c>
      <c r="B1123" t="s">
        <v>46</v>
      </c>
      <c r="C1123" t="s">
        <v>75</v>
      </c>
      <c r="D1123">
        <v>84694</v>
      </c>
      <c r="E1123" s="1">
        <v>45880</v>
      </c>
      <c r="F1123">
        <v>1393.65</v>
      </c>
      <c r="G1123" s="4" t="s">
        <v>1099</v>
      </c>
      <c r="H1123" t="s">
        <v>1100</v>
      </c>
      <c r="I1123" t="s">
        <v>1101</v>
      </c>
      <c r="J1123" s="1">
        <v>46515</v>
      </c>
      <c r="K1123">
        <v>100</v>
      </c>
      <c r="L1123" t="str">
        <f>_xlfn.XLOOKUP(relatorio[[#This Row],[Nome PJ Emitente]],De_Para!A:A,De_Para!C:C)</f>
        <v>Apsen</v>
      </c>
      <c r="M1123" s="5" cm="1">
        <f t="array" aca="1" ref="M1123" ca="1">IF(LEFT(G1123&amp;"",1)="0",
IFERROR(
VALUE(MID(G1123&amp;"",_xlfn.AGGREGATE(15,6,ROW(INDIRECT("1:"&amp;LEN(G1123&amp;"")))/(MID(G1123&amp;"",ROW(INDIRECT("1:"&amp;LEN(G1123&amp;""))),1)&lt;&gt;"0"),1),999)),
MID(G1123&amp;"",_xlfn.AGGREGATE(15,6,ROW(INDIRECT("1:"&amp;LEN(G1123&amp;"")))/(MID(G1123&amp;"",ROW(INDIRECT("1:"&amp;LEN(G1123&amp;""))),1)&lt;&gt;"0"),1),999)
),
IFERROR(VALUE(G1123),G1123))</f>
        <v>7896637030007</v>
      </c>
      <c r="N1123" t="str">
        <f>TEXT(relatorio[[#This Row],[Data Emissão]],"mmm")</f>
        <v>ago</v>
      </c>
      <c r="O1123">
        <f>_xlfn.XLOOKUP(relatorio[[#This Row],[Número]],relatorio_Entrada_NF!A:A,relatorio_Entrada_NF!A:A,"Pendente")</f>
        <v>84694</v>
      </c>
      <c r="P1123" t="str">
        <f>_xlfn.XLOOKUP(relatorio[[#This Row],[Nome PJ Emitente]],Material!A:A,Material!B:B,"Medicamento")</f>
        <v>Medicamento</v>
      </c>
      <c r="Q1123">
        <f ca="1">IF(relatorio[[#This Row],[Natureza]]="Medicamento",_xlfn.XLOOKUP(relatorio[[#This Row],[EAN]],CadastroProd!U:U,CadastroProd!A:A," "),_xlfn.XLOOKUP(relatorio[[#This Row],['[Item'] Código]],CadastroProd!X:X,CadastroProd!A:A," "))</f>
        <v>3695</v>
      </c>
      <c r="R1123" t="str">
        <f>IF(O1123="Pendente",_xlfn.XLOOKUP(relatorio[[#This Row],[Número]],Relatório_CTE!A:A,Relatório_CTE!B:B,"Sem CTE")," ")</f>
        <v xml:space="preserve"> </v>
      </c>
      <c r="S1123" s="1" t="str">
        <f>IF(relatorio[[#This Row],[NFs Entrada - Winthor]]="Pendente",_xlfn.XLOOKUP(relatorio[[#This Row],[Número]],Relatório_CTE!A:A,Relatório_CTE!H:H,"Sem CTE")," ")</f>
        <v xml:space="preserve"> </v>
      </c>
      <c r="T112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2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24" spans="1:21" x14ac:dyDescent="0.25">
      <c r="A1124" t="s">
        <v>11</v>
      </c>
      <c r="B1124" t="s">
        <v>46</v>
      </c>
      <c r="C1124" t="s">
        <v>79</v>
      </c>
      <c r="D1124">
        <v>20055</v>
      </c>
      <c r="E1124" s="1">
        <v>45880</v>
      </c>
      <c r="F1124">
        <v>32940</v>
      </c>
      <c r="G1124" s="4" t="s">
        <v>80</v>
      </c>
      <c r="H1124" t="s">
        <v>918</v>
      </c>
      <c r="I1124" t="s">
        <v>919</v>
      </c>
      <c r="J1124" s="1">
        <v>46537</v>
      </c>
      <c r="K1124">
        <v>60</v>
      </c>
      <c r="L1124" t="str">
        <f>_xlfn.XLOOKUP(relatorio[[#This Row],[Nome PJ Emitente]],De_Para!A:A,De_Para!C:C)</f>
        <v>Mylan</v>
      </c>
      <c r="M1124" s="5" cm="1">
        <f t="array" aca="1" ref="M1124" ca="1">IF(LEFT(G1124&amp;"",1)="0",
IFERROR(
VALUE(MID(G1124&amp;"",_xlfn.AGGREGATE(15,6,ROW(INDIRECT("1:"&amp;LEN(G1124&amp;"")))/(MID(G1124&amp;"",ROW(INDIRECT("1:"&amp;LEN(G1124&amp;""))),1)&lt;&gt;"0"),1),999)),
MID(G1124&amp;"",_xlfn.AGGREGATE(15,6,ROW(INDIRECT("1:"&amp;LEN(G1124&amp;"")))/(MID(G1124&amp;"",ROW(INDIRECT("1:"&amp;LEN(G1124&amp;""))),1)&lt;&gt;"0"),1),999)
),
IFERROR(VALUE(G1124),G1124))</f>
        <v>7898560661587</v>
      </c>
      <c r="N1124" t="str">
        <f>TEXT(relatorio[[#This Row],[Data Emissão]],"mmm")</f>
        <v>ago</v>
      </c>
      <c r="O1124">
        <f>_xlfn.XLOOKUP(relatorio[[#This Row],[Número]],relatorio_Entrada_NF!A:A,relatorio_Entrada_NF!A:A,"Pendente")</f>
        <v>20055</v>
      </c>
      <c r="P1124" t="str">
        <f>_xlfn.XLOOKUP(relatorio[[#This Row],[Nome PJ Emitente]],Material!A:A,Material!B:B,"Medicamento")</f>
        <v>Medicamento</v>
      </c>
      <c r="Q1124">
        <f ca="1">IF(relatorio[[#This Row],[Natureza]]="Medicamento",_xlfn.XLOOKUP(relatorio[[#This Row],[EAN]],CadastroProd!U:U,CadastroProd!A:A," "),_xlfn.XLOOKUP(relatorio[[#This Row],['[Item'] Código]],CadastroProd!X:X,CadastroProd!A:A," "))</f>
        <v>2619</v>
      </c>
      <c r="R1124" t="str">
        <f>IF(O1124="Pendente",_xlfn.XLOOKUP(relatorio[[#This Row],[Número]],Relatório_CTE!A:A,Relatório_CTE!B:B,"Sem CTE")," ")</f>
        <v xml:space="preserve"> </v>
      </c>
      <c r="S1124" s="1" t="str">
        <f>IF(relatorio[[#This Row],[NFs Entrada - Winthor]]="Pendente",_xlfn.XLOOKUP(relatorio[[#This Row],[Número]],Relatório_CTE!A:A,Relatório_CTE!H:H,"Sem CTE")," ")</f>
        <v xml:space="preserve"> </v>
      </c>
      <c r="T112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2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25" spans="1:21" x14ac:dyDescent="0.25">
      <c r="A1125" t="s">
        <v>11</v>
      </c>
      <c r="B1125" t="s">
        <v>46</v>
      </c>
      <c r="C1125" t="s">
        <v>32</v>
      </c>
      <c r="D1125">
        <v>55381</v>
      </c>
      <c r="E1125" s="1">
        <v>45880</v>
      </c>
      <c r="F1125">
        <v>586080.18999999994</v>
      </c>
      <c r="G1125" s="4" t="s">
        <v>33</v>
      </c>
      <c r="H1125" t="s">
        <v>34</v>
      </c>
      <c r="I1125" t="s">
        <v>35</v>
      </c>
      <c r="J1125" s="1">
        <v>46660</v>
      </c>
      <c r="K1125">
        <v>58</v>
      </c>
      <c r="L1125" t="str">
        <f>_xlfn.XLOOKUP(relatorio[[#This Row],[Nome PJ Emitente]],De_Para!A:A,De_Para!C:C)</f>
        <v>Astellas</v>
      </c>
      <c r="M1125" s="5" cm="1">
        <f t="array" aca="1" ref="M1125" ca="1">IF(LEFT(G1125&amp;"",1)="0",
IFERROR(
VALUE(MID(G1125&amp;"",_xlfn.AGGREGATE(15,6,ROW(INDIRECT("1:"&amp;LEN(G1125&amp;"")))/(MID(G1125&amp;"",ROW(INDIRECT("1:"&amp;LEN(G1125&amp;""))),1)&lt;&gt;"0"),1),999)),
MID(G1125&amp;"",_xlfn.AGGREGATE(15,6,ROW(INDIRECT("1:"&amp;LEN(G1125&amp;"")))/(MID(G1125&amp;"",ROW(INDIRECT("1:"&amp;LEN(G1125&amp;""))),1)&lt;&gt;"0"),1),999)
),
IFERROR(VALUE(G1125),G1125))</f>
        <v>7899337001070</v>
      </c>
      <c r="N1125" t="str">
        <f>TEXT(relatorio[[#This Row],[Data Emissão]],"mmm")</f>
        <v>ago</v>
      </c>
      <c r="O1125">
        <f>_xlfn.XLOOKUP(relatorio[[#This Row],[Número]],relatorio_Entrada_NF!A:A,relatorio_Entrada_NF!A:A,"Pendente")</f>
        <v>55381</v>
      </c>
      <c r="P1125" t="str">
        <f>_xlfn.XLOOKUP(relatorio[[#This Row],[Nome PJ Emitente]],Material!A:A,Material!B:B,"Medicamento")</f>
        <v>Medicamento</v>
      </c>
      <c r="Q1125">
        <f ca="1">IF(relatorio[[#This Row],[Natureza]]="Medicamento",_xlfn.XLOOKUP(relatorio[[#This Row],[EAN]],CadastroProd!U:U,CadastroProd!A:A," "),_xlfn.XLOOKUP(relatorio[[#This Row],['[Item'] Código]],CadastroProd!X:X,CadastroProd!A:A," "))</f>
        <v>3092</v>
      </c>
      <c r="R1125" t="str">
        <f>IF(O1125="Pendente",_xlfn.XLOOKUP(relatorio[[#This Row],[Número]],Relatório_CTE!A:A,Relatório_CTE!B:B,"Sem CTE")," ")</f>
        <v xml:space="preserve"> </v>
      </c>
      <c r="S1125" s="1" t="str">
        <f>IF(relatorio[[#This Row],[NFs Entrada - Winthor]]="Pendente",_xlfn.XLOOKUP(relatorio[[#This Row],[Número]],Relatório_CTE!A:A,Relatório_CTE!H:H,"Sem CTE")," ")</f>
        <v xml:space="preserve"> </v>
      </c>
      <c r="T112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2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26" spans="1:21" x14ac:dyDescent="0.25">
      <c r="A1126" t="s">
        <v>11</v>
      </c>
      <c r="B1126" t="s">
        <v>46</v>
      </c>
      <c r="C1126" t="s">
        <v>23</v>
      </c>
      <c r="D1126">
        <v>282945</v>
      </c>
      <c r="E1126" s="1">
        <v>45880</v>
      </c>
      <c r="F1126">
        <v>431895.65</v>
      </c>
      <c r="G1126" s="4" t="s">
        <v>291</v>
      </c>
      <c r="H1126" t="s">
        <v>292</v>
      </c>
      <c r="I1126" t="s">
        <v>293</v>
      </c>
      <c r="J1126" s="1">
        <v>46691</v>
      </c>
      <c r="K1126">
        <v>350</v>
      </c>
      <c r="L1126" t="str">
        <f>_xlfn.XLOOKUP(relatorio[[#This Row],[Nome PJ Emitente]],De_Para!A:A,De_Para!C:C)</f>
        <v>Bayer</v>
      </c>
      <c r="M1126" s="5" cm="1">
        <f t="array" aca="1" ref="M1126" ca="1">IF(LEFT(G1126&amp;"",1)="0",
IFERROR(
VALUE(MID(G1126&amp;"",_xlfn.AGGREGATE(15,6,ROW(INDIRECT("1:"&amp;LEN(G1126&amp;"")))/(MID(G1126&amp;"",ROW(INDIRECT("1:"&amp;LEN(G1126&amp;""))),1)&lt;&gt;"0"),1),999)),
MID(G1126&amp;"",_xlfn.AGGREGATE(15,6,ROW(INDIRECT("1:"&amp;LEN(G1126&amp;"")))/(MID(G1126&amp;"",ROW(INDIRECT("1:"&amp;LEN(G1126&amp;""))),1)&lt;&gt;"0"),1),999)
),
IFERROR(VALUE(G1126),G1126))</f>
        <v>7891106915977</v>
      </c>
      <c r="N1126" t="str">
        <f>TEXT(relatorio[[#This Row],[Data Emissão]],"mmm")</f>
        <v>ago</v>
      </c>
      <c r="O1126">
        <f>_xlfn.XLOOKUP(relatorio[[#This Row],[Número]],relatorio_Entrada_NF!A:A,relatorio_Entrada_NF!A:A,"Pendente")</f>
        <v>282945</v>
      </c>
      <c r="P1126" t="str">
        <f>_xlfn.XLOOKUP(relatorio[[#This Row],[Nome PJ Emitente]],Material!A:A,Material!B:B,"Medicamento")</f>
        <v>Medicamento</v>
      </c>
      <c r="Q1126">
        <f ca="1">IF(relatorio[[#This Row],[Natureza]]="Medicamento",_xlfn.XLOOKUP(relatorio[[#This Row],[EAN]],CadastroProd!U:U,CadastroProd!A:A," "),_xlfn.XLOOKUP(relatorio[[#This Row],['[Item'] Código]],CadastroProd!X:X,CadastroProd!A:A," "))</f>
        <v>1098</v>
      </c>
      <c r="R1126" t="str">
        <f>IF(O1126="Pendente",_xlfn.XLOOKUP(relatorio[[#This Row],[Número]],Relatório_CTE!A:A,Relatório_CTE!B:B,"Sem CTE")," ")</f>
        <v xml:space="preserve"> </v>
      </c>
      <c r="S1126" s="1" t="str">
        <f>IF(relatorio[[#This Row],[NFs Entrada - Winthor]]="Pendente",_xlfn.XLOOKUP(relatorio[[#This Row],[Número]],Relatório_CTE!A:A,Relatório_CTE!H:H,"Sem CTE")," ")</f>
        <v xml:space="preserve"> </v>
      </c>
      <c r="T112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2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27" spans="1:21" x14ac:dyDescent="0.25">
      <c r="A1127" t="s">
        <v>11</v>
      </c>
      <c r="B1127" t="s">
        <v>46</v>
      </c>
      <c r="C1127" t="s">
        <v>23</v>
      </c>
      <c r="D1127">
        <v>282945</v>
      </c>
      <c r="E1127" s="1">
        <v>45880</v>
      </c>
      <c r="F1127">
        <v>431895.65</v>
      </c>
      <c r="G1127" s="4" t="s">
        <v>997</v>
      </c>
      <c r="H1127" t="s">
        <v>998</v>
      </c>
      <c r="I1127" t="s">
        <v>999</v>
      </c>
      <c r="J1127" s="1">
        <v>46446</v>
      </c>
      <c r="K1127">
        <v>100</v>
      </c>
      <c r="L1127" t="str">
        <f>_xlfn.XLOOKUP(relatorio[[#This Row],[Nome PJ Emitente]],De_Para!A:A,De_Para!C:C)</f>
        <v>Bayer</v>
      </c>
      <c r="M1127" s="5" cm="1">
        <f t="array" aca="1" ref="M1127" ca="1">IF(LEFT(G1127&amp;"",1)="0",
IFERROR(
VALUE(MID(G1127&amp;"",_xlfn.AGGREGATE(15,6,ROW(INDIRECT("1:"&amp;LEN(G1127&amp;"")))/(MID(G1127&amp;"",ROW(INDIRECT("1:"&amp;LEN(G1127&amp;""))),1)&lt;&gt;"0"),1),999)),
MID(G1127&amp;"",_xlfn.AGGREGATE(15,6,ROW(INDIRECT("1:"&amp;LEN(G1127&amp;"")))/(MID(G1127&amp;"",ROW(INDIRECT("1:"&amp;LEN(G1127&amp;""))),1)&lt;&gt;"0"),1),999)
),
IFERROR(VALUE(G1127),G1127))</f>
        <v>7891106915960</v>
      </c>
      <c r="N1127" t="str">
        <f>TEXT(relatorio[[#This Row],[Data Emissão]],"mmm")</f>
        <v>ago</v>
      </c>
      <c r="O1127">
        <f>_xlfn.XLOOKUP(relatorio[[#This Row],[Número]],relatorio_Entrada_NF!A:A,relatorio_Entrada_NF!A:A,"Pendente")</f>
        <v>282945</v>
      </c>
      <c r="P1127" t="str">
        <f>_xlfn.XLOOKUP(relatorio[[#This Row],[Nome PJ Emitente]],Material!A:A,Material!B:B,"Medicamento")</f>
        <v>Medicamento</v>
      </c>
      <c r="Q1127">
        <f ca="1">IF(relatorio[[#This Row],[Natureza]]="Medicamento",_xlfn.XLOOKUP(relatorio[[#This Row],[EAN]],CadastroProd!U:U,CadastroProd!A:A," "),_xlfn.XLOOKUP(relatorio[[#This Row],['[Item'] Código]],CadastroProd!X:X,CadastroProd!A:A," "))</f>
        <v>1576</v>
      </c>
      <c r="R1127" t="str">
        <f>IF(O1127="Pendente",_xlfn.XLOOKUP(relatorio[[#This Row],[Número]],Relatório_CTE!A:A,Relatório_CTE!B:B,"Sem CTE")," ")</f>
        <v xml:space="preserve"> </v>
      </c>
      <c r="S1127" s="1" t="str">
        <f>IF(relatorio[[#This Row],[NFs Entrada - Winthor]]="Pendente",_xlfn.XLOOKUP(relatorio[[#This Row],[Número]],Relatório_CTE!A:A,Relatório_CTE!H:H,"Sem CTE")," ")</f>
        <v xml:space="preserve"> </v>
      </c>
      <c r="T112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2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28" spans="1:21" x14ac:dyDescent="0.25">
      <c r="A1128" t="s">
        <v>17</v>
      </c>
      <c r="B1128" t="s">
        <v>46</v>
      </c>
      <c r="C1128" t="s">
        <v>36</v>
      </c>
      <c r="D1128">
        <v>495300</v>
      </c>
      <c r="E1128" s="1">
        <v>45880</v>
      </c>
      <c r="F1128">
        <v>162.31</v>
      </c>
      <c r="G1128" s="4" t="s">
        <v>1102</v>
      </c>
      <c r="H1128" t="s">
        <v>1103</v>
      </c>
      <c r="I1128" t="s">
        <v>1104</v>
      </c>
      <c r="J1128" s="1">
        <v>46265</v>
      </c>
      <c r="K1128">
        <v>2</v>
      </c>
      <c r="L1128" t="str">
        <f>_xlfn.XLOOKUP(relatorio[[#This Row],[Nome PJ Emitente]],De_Para!A:A,De_Para!C:C)</f>
        <v>Novartis</v>
      </c>
      <c r="M1128" s="5" cm="1">
        <f t="array" aca="1" ref="M1128" ca="1">IF(LEFT(G1128&amp;"",1)="0",
IFERROR(
VALUE(MID(G1128&amp;"",_xlfn.AGGREGATE(15,6,ROW(INDIRECT("1:"&amp;LEN(G1128&amp;"")))/(MID(G1128&amp;"",ROW(INDIRECT("1:"&amp;LEN(G1128&amp;""))),1)&lt;&gt;"0"),1),999)),
MID(G1128&amp;"",_xlfn.AGGREGATE(15,6,ROW(INDIRECT("1:"&amp;LEN(G1128&amp;"")))/(MID(G1128&amp;"",ROW(INDIRECT("1:"&amp;LEN(G1128&amp;""))),1)&lt;&gt;"0"),1),999)
),
IFERROR(VALUE(G1128),G1128))</f>
        <v>7896261016385</v>
      </c>
      <c r="N1128" t="str">
        <f>TEXT(relatorio[[#This Row],[Data Emissão]],"mmm")</f>
        <v>ago</v>
      </c>
      <c r="O1128">
        <f>_xlfn.XLOOKUP(relatorio[[#This Row],[Número]],relatorio_Entrada_NF!A:A,relatorio_Entrada_NF!A:A,"Pendente")</f>
        <v>495300</v>
      </c>
      <c r="P1128" t="str">
        <f>_xlfn.XLOOKUP(relatorio[[#This Row],[Nome PJ Emitente]],Material!A:A,Material!B:B,"Medicamento")</f>
        <v>Medicamento</v>
      </c>
      <c r="Q1128">
        <f ca="1">IF(relatorio[[#This Row],[Natureza]]="Medicamento",_xlfn.XLOOKUP(relatorio[[#This Row],[EAN]],CadastroProd!U:U,CadastroProd!A:A," "),_xlfn.XLOOKUP(relatorio[[#This Row],['[Item'] Código]],CadastroProd!X:X,CadastroProd!A:A," "))</f>
        <v>1323</v>
      </c>
      <c r="R1128" t="str">
        <f>IF(O1128="Pendente",_xlfn.XLOOKUP(relatorio[[#This Row],[Número]],Relatório_CTE!A:A,Relatório_CTE!B:B,"Sem CTE")," ")</f>
        <v xml:space="preserve"> </v>
      </c>
      <c r="S1128" s="1" t="str">
        <f>IF(relatorio[[#This Row],[NFs Entrada - Winthor]]="Pendente",_xlfn.XLOOKUP(relatorio[[#This Row],[Número]],Relatório_CTE!A:A,Relatório_CTE!H:H,"Sem CTE")," ")</f>
        <v xml:space="preserve"> </v>
      </c>
      <c r="T112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2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29" spans="1:21" x14ac:dyDescent="0.25">
      <c r="A1129" t="s">
        <v>17</v>
      </c>
      <c r="B1129" t="s">
        <v>46</v>
      </c>
      <c r="C1129" t="s">
        <v>36</v>
      </c>
      <c r="D1129">
        <v>495437</v>
      </c>
      <c r="E1129" s="1">
        <v>45880</v>
      </c>
      <c r="F1129">
        <v>328605.84000000003</v>
      </c>
      <c r="G1129" s="4" t="s">
        <v>664</v>
      </c>
      <c r="H1129" t="s">
        <v>665</v>
      </c>
      <c r="I1129" t="s">
        <v>666</v>
      </c>
      <c r="J1129" s="1">
        <v>46418</v>
      </c>
      <c r="K1129">
        <v>228</v>
      </c>
      <c r="L1129" t="str">
        <f>_xlfn.XLOOKUP(relatorio[[#This Row],[Nome PJ Emitente]],De_Para!A:A,De_Para!C:C)</f>
        <v>Novartis</v>
      </c>
      <c r="M1129" s="5" cm="1">
        <f t="array" aca="1" ref="M1129" ca="1">IF(LEFT(G1129&amp;"",1)="0",
IFERROR(
VALUE(MID(G1129&amp;"",_xlfn.AGGREGATE(15,6,ROW(INDIRECT("1:"&amp;LEN(G1129&amp;"")))/(MID(G1129&amp;"",ROW(INDIRECT("1:"&amp;LEN(G1129&amp;""))),1)&lt;&gt;"0"),1),999)),
MID(G1129&amp;"",_xlfn.AGGREGATE(15,6,ROW(INDIRECT("1:"&amp;LEN(G1129&amp;"")))/(MID(G1129&amp;"",ROW(INDIRECT("1:"&amp;LEN(G1129&amp;""))),1)&lt;&gt;"0"),1),999)
),
IFERROR(VALUE(G1129),G1129))</f>
        <v>7896261020672</v>
      </c>
      <c r="N1129" t="str">
        <f>TEXT(relatorio[[#This Row],[Data Emissão]],"mmm")</f>
        <v>ago</v>
      </c>
      <c r="O1129">
        <f>_xlfn.XLOOKUP(relatorio[[#This Row],[Número]],relatorio_Entrada_NF!A:A,relatorio_Entrada_NF!A:A,"Pendente")</f>
        <v>495437</v>
      </c>
      <c r="P1129" t="str">
        <f>_xlfn.XLOOKUP(relatorio[[#This Row],[Nome PJ Emitente]],Material!A:A,Material!B:B,"Medicamento")</f>
        <v>Medicamento</v>
      </c>
      <c r="Q1129">
        <f ca="1">IF(relatorio[[#This Row],[Natureza]]="Medicamento",_xlfn.XLOOKUP(relatorio[[#This Row],[EAN]],CadastroProd!U:U,CadastroProd!A:A," "),_xlfn.XLOOKUP(relatorio[[#This Row],['[Item'] Código]],CadastroProd!X:X,CadastroProd!A:A," "))</f>
        <v>1343</v>
      </c>
      <c r="R1129" t="str">
        <f>IF(O1129="Pendente",_xlfn.XLOOKUP(relatorio[[#This Row],[Número]],Relatório_CTE!A:A,Relatório_CTE!B:B,"Sem CTE")," ")</f>
        <v xml:space="preserve"> </v>
      </c>
      <c r="S1129" s="1" t="str">
        <f>IF(relatorio[[#This Row],[NFs Entrada - Winthor]]="Pendente",_xlfn.XLOOKUP(relatorio[[#This Row],[Número]],Relatório_CTE!A:A,Relatório_CTE!H:H,"Sem CTE")," ")</f>
        <v xml:space="preserve"> </v>
      </c>
      <c r="T112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2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30" spans="1:21" x14ac:dyDescent="0.25">
      <c r="A1130" t="s">
        <v>17</v>
      </c>
      <c r="B1130" t="s">
        <v>46</v>
      </c>
      <c r="C1130" t="s">
        <v>36</v>
      </c>
      <c r="D1130">
        <v>495438</v>
      </c>
      <c r="E1130" s="1">
        <v>45880</v>
      </c>
      <c r="F1130">
        <v>110246.54</v>
      </c>
      <c r="G1130" s="4" t="s">
        <v>37</v>
      </c>
      <c r="H1130" t="s">
        <v>38</v>
      </c>
      <c r="I1130" t="s">
        <v>39</v>
      </c>
      <c r="J1130" s="1">
        <v>46538</v>
      </c>
      <c r="K1130">
        <v>14</v>
      </c>
      <c r="L1130" t="str">
        <f>_xlfn.XLOOKUP(relatorio[[#This Row],[Nome PJ Emitente]],De_Para!A:A,De_Para!C:C)</f>
        <v>Novartis</v>
      </c>
      <c r="M1130" s="5" cm="1">
        <f t="array" aca="1" ref="M1130" ca="1">IF(LEFT(G1130&amp;"",1)="0",
IFERROR(
VALUE(MID(G1130&amp;"",_xlfn.AGGREGATE(15,6,ROW(INDIRECT("1:"&amp;LEN(G1130&amp;"")))/(MID(G1130&amp;"",ROW(INDIRECT("1:"&amp;LEN(G1130&amp;""))),1)&lt;&gt;"0"),1),999)),
MID(G1130&amp;"",_xlfn.AGGREGATE(15,6,ROW(INDIRECT("1:"&amp;LEN(G1130&amp;"")))/(MID(G1130&amp;"",ROW(INDIRECT("1:"&amp;LEN(G1130&amp;""))),1)&lt;&gt;"0"),1),999)
),
IFERROR(VALUE(G1130),G1130))</f>
        <v>7896261020795</v>
      </c>
      <c r="N1130" t="str">
        <f>TEXT(relatorio[[#This Row],[Data Emissão]],"mmm")</f>
        <v>ago</v>
      </c>
      <c r="O1130">
        <f>_xlfn.XLOOKUP(relatorio[[#This Row],[Número]],relatorio_Entrada_NF!A:A,relatorio_Entrada_NF!A:A,"Pendente")</f>
        <v>495438</v>
      </c>
      <c r="P1130" t="str">
        <f>_xlfn.XLOOKUP(relatorio[[#This Row],[Nome PJ Emitente]],Material!A:A,Material!B:B,"Medicamento")</f>
        <v>Medicamento</v>
      </c>
      <c r="Q1130">
        <f ca="1">IF(relatorio[[#This Row],[Natureza]]="Medicamento",_xlfn.XLOOKUP(relatorio[[#This Row],[EAN]],CadastroProd!U:U,CadastroProd!A:A," "),_xlfn.XLOOKUP(relatorio[[#This Row],['[Item'] Código]],CadastroProd!X:X,CadastroProd!A:A," "))</f>
        <v>1430</v>
      </c>
      <c r="R1130" t="str">
        <f>IF(O1130="Pendente",_xlfn.XLOOKUP(relatorio[[#This Row],[Número]],Relatório_CTE!A:A,Relatório_CTE!B:B,"Sem CTE")," ")</f>
        <v xml:space="preserve"> </v>
      </c>
      <c r="S1130" s="1" t="str">
        <f>IF(relatorio[[#This Row],[NFs Entrada - Winthor]]="Pendente",_xlfn.XLOOKUP(relatorio[[#This Row],[Número]],Relatório_CTE!A:A,Relatório_CTE!H:H,"Sem CTE")," ")</f>
        <v xml:space="preserve"> </v>
      </c>
      <c r="T113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3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31" spans="1:21" x14ac:dyDescent="0.25">
      <c r="A1131" t="s">
        <v>17</v>
      </c>
      <c r="B1131" t="s">
        <v>46</v>
      </c>
      <c r="C1131" t="s">
        <v>36</v>
      </c>
      <c r="D1131">
        <v>495539</v>
      </c>
      <c r="E1131" s="1">
        <v>45880</v>
      </c>
      <c r="F1131">
        <v>1032044.86</v>
      </c>
      <c r="G1131" s="4" t="s">
        <v>181</v>
      </c>
      <c r="H1131" t="s">
        <v>182</v>
      </c>
      <c r="I1131" t="s">
        <v>183</v>
      </c>
      <c r="J1131" s="1">
        <v>46418</v>
      </c>
      <c r="K1131">
        <v>358</v>
      </c>
      <c r="L1131" t="str">
        <f>_xlfn.XLOOKUP(relatorio[[#This Row],[Nome PJ Emitente]],De_Para!A:A,De_Para!C:C)</f>
        <v>Novartis</v>
      </c>
      <c r="M1131" s="5" cm="1">
        <f t="array" aca="1" ref="M1131" ca="1">IF(LEFT(G1131&amp;"",1)="0",
IFERROR(
VALUE(MID(G1131&amp;"",_xlfn.AGGREGATE(15,6,ROW(INDIRECT("1:"&amp;LEN(G1131&amp;"")))/(MID(G1131&amp;"",ROW(INDIRECT("1:"&amp;LEN(G1131&amp;""))),1)&lt;&gt;"0"),1),999)),
MID(G1131&amp;"",_xlfn.AGGREGATE(15,6,ROW(INDIRECT("1:"&amp;LEN(G1131&amp;"")))/(MID(G1131&amp;"",ROW(INDIRECT("1:"&amp;LEN(G1131&amp;""))),1)&lt;&gt;"0"),1),999)
),
IFERROR(VALUE(G1131),G1131))</f>
        <v>7896261020689</v>
      </c>
      <c r="N1131" t="str">
        <f>TEXT(relatorio[[#This Row],[Data Emissão]],"mmm")</f>
        <v>ago</v>
      </c>
      <c r="O1131">
        <f>_xlfn.XLOOKUP(relatorio[[#This Row],[Número]],relatorio_Entrada_NF!A:A,relatorio_Entrada_NF!A:A,"Pendente")</f>
        <v>495539</v>
      </c>
      <c r="P1131" t="str">
        <f>_xlfn.XLOOKUP(relatorio[[#This Row],[Nome PJ Emitente]],Material!A:A,Material!B:B,"Medicamento")</f>
        <v>Medicamento</v>
      </c>
      <c r="Q1131">
        <f ca="1">IF(relatorio[[#This Row],[Natureza]]="Medicamento",_xlfn.XLOOKUP(relatorio[[#This Row],[EAN]],CadastroProd!U:U,CadastroProd!A:A," "),_xlfn.XLOOKUP(relatorio[[#This Row],['[Item'] Código]],CadastroProd!X:X,CadastroProd!A:A," "))</f>
        <v>1344</v>
      </c>
      <c r="R1131" t="str">
        <f>IF(O1131="Pendente",_xlfn.XLOOKUP(relatorio[[#This Row],[Número]],Relatório_CTE!A:A,Relatório_CTE!B:B,"Sem CTE")," ")</f>
        <v xml:space="preserve"> </v>
      </c>
      <c r="S1131" s="1" t="str">
        <f>IF(relatorio[[#This Row],[NFs Entrada - Winthor]]="Pendente",_xlfn.XLOOKUP(relatorio[[#This Row],[Número]],Relatório_CTE!A:A,Relatório_CTE!H:H,"Sem CTE")," ")</f>
        <v xml:space="preserve"> </v>
      </c>
      <c r="T113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3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32" spans="1:21" x14ac:dyDescent="0.25">
      <c r="A1132" t="s">
        <v>17</v>
      </c>
      <c r="B1132" t="s">
        <v>97</v>
      </c>
      <c r="C1132" t="s">
        <v>214</v>
      </c>
      <c r="D1132">
        <v>444622</v>
      </c>
      <c r="E1132" s="1">
        <v>45880</v>
      </c>
      <c r="F1132">
        <v>3091.02</v>
      </c>
      <c r="G1132" s="4" t="s">
        <v>1105</v>
      </c>
      <c r="H1132" t="s">
        <v>1106</v>
      </c>
      <c r="I1132" t="s">
        <v>1107</v>
      </c>
      <c r="J1132" s="1">
        <v>46783</v>
      </c>
      <c r="K1132">
        <v>42</v>
      </c>
      <c r="L1132" t="str">
        <f>_xlfn.XLOOKUP(relatorio[[#This Row],[Nome PJ Emitente]],De_Para!A:A,De_Para!C:C)</f>
        <v>Eli Lilly</v>
      </c>
      <c r="M1132" s="5" cm="1">
        <f t="array" aca="1" ref="M1132" ca="1">IF(LEFT(G1132&amp;"",1)="0",
IFERROR(
VALUE(MID(G1132&amp;"",_xlfn.AGGREGATE(15,6,ROW(INDIRECT("1:"&amp;LEN(G1132&amp;"")))/(MID(G1132&amp;"",ROW(INDIRECT("1:"&amp;LEN(G1132&amp;""))),1)&lt;&gt;"0"),1),999)),
MID(G1132&amp;"",_xlfn.AGGREGATE(15,6,ROW(INDIRECT("1:"&amp;LEN(G1132&amp;"")))/(MID(G1132&amp;"",ROW(INDIRECT("1:"&amp;LEN(G1132&amp;""))),1)&lt;&gt;"0"),1),999)
),
IFERROR(VALUE(G1132),G1132))</f>
        <v>7896382700750</v>
      </c>
      <c r="N1132" t="str">
        <f>TEXT(relatorio[[#This Row],[Data Emissão]],"mmm")</f>
        <v>ago</v>
      </c>
      <c r="O1132">
        <f>_xlfn.XLOOKUP(relatorio[[#This Row],[Número]],relatorio_Entrada_NF!A:A,relatorio_Entrada_NF!A:A,"Pendente")</f>
        <v>444622</v>
      </c>
      <c r="P1132" t="str">
        <f>_xlfn.XLOOKUP(relatorio[[#This Row],[Nome PJ Emitente]],Material!A:A,Material!B:B,"Medicamento")</f>
        <v>Medicamento</v>
      </c>
      <c r="Q1132">
        <f ca="1">IF(relatorio[[#This Row],[Natureza]]="Medicamento",_xlfn.XLOOKUP(relatorio[[#This Row],[EAN]],CadastroProd!U:U,CadastroProd!A:A," "),_xlfn.XLOOKUP(relatorio[[#This Row],['[Item'] Código]],CadastroProd!X:X,CadastroProd!A:A," "))</f>
        <v>3101</v>
      </c>
      <c r="R1132" t="str">
        <f>IF(O1132="Pendente",_xlfn.XLOOKUP(relatorio[[#This Row],[Número]],Relatório_CTE!A:A,Relatório_CTE!B:B,"Sem CTE")," ")</f>
        <v xml:space="preserve"> </v>
      </c>
      <c r="S1132" s="1" t="str">
        <f>IF(relatorio[[#This Row],[NFs Entrada - Winthor]]="Pendente",_xlfn.XLOOKUP(relatorio[[#This Row],[Número]],Relatório_CTE!A:A,Relatório_CTE!H:H,"Sem CTE")," ")</f>
        <v xml:space="preserve"> </v>
      </c>
      <c r="T113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3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33" spans="1:21" x14ac:dyDescent="0.25">
      <c r="A1133" t="s">
        <v>17</v>
      </c>
      <c r="B1133" t="s">
        <v>97</v>
      </c>
      <c r="C1133" t="s">
        <v>755</v>
      </c>
      <c r="D1133">
        <v>264829</v>
      </c>
      <c r="E1133" s="1">
        <v>45880</v>
      </c>
      <c r="F1133">
        <v>39735.86</v>
      </c>
      <c r="G1133" s="4" t="s">
        <v>756</v>
      </c>
      <c r="H1133" t="s">
        <v>757</v>
      </c>
      <c r="I1133" t="s">
        <v>758</v>
      </c>
      <c r="J1133" s="1">
        <v>46477</v>
      </c>
      <c r="K1133">
        <v>133</v>
      </c>
      <c r="L1133" t="str">
        <f>_xlfn.XLOOKUP(relatorio[[#This Row],[Nome PJ Emitente]],De_Para!A:A,De_Para!C:C)</f>
        <v>Sandoz</v>
      </c>
      <c r="M1133" s="5" cm="1">
        <f t="array" aca="1" ref="M1133" ca="1">IF(LEFT(G1133&amp;"",1)="0",
IFERROR(
VALUE(MID(G1133&amp;"",_xlfn.AGGREGATE(15,6,ROW(INDIRECT("1:"&amp;LEN(G1133&amp;"")))/(MID(G1133&amp;"",ROW(INDIRECT("1:"&amp;LEN(G1133&amp;""))),1)&lt;&gt;"0"),1),999)),
MID(G1133&amp;"",_xlfn.AGGREGATE(15,6,ROW(INDIRECT("1:"&amp;LEN(G1133&amp;"")))/(MID(G1133&amp;"",ROW(INDIRECT("1:"&amp;LEN(G1133&amp;""))),1)&lt;&gt;"0"),1),999)
),
IFERROR(VALUE(G1133),G1133))</f>
        <v>7897595635594</v>
      </c>
      <c r="N1133" t="str">
        <f>TEXT(relatorio[[#This Row],[Data Emissão]],"mmm")</f>
        <v>ago</v>
      </c>
      <c r="O1133">
        <f>_xlfn.XLOOKUP(relatorio[[#This Row],[Número]],relatorio_Entrada_NF!A:A,relatorio_Entrada_NF!A:A,"Pendente")</f>
        <v>264829</v>
      </c>
      <c r="P1133" t="str">
        <f>_xlfn.XLOOKUP(relatorio[[#This Row],[Nome PJ Emitente]],Material!A:A,Material!B:B,"Medicamento")</f>
        <v>Medicamento</v>
      </c>
      <c r="Q1133">
        <f ca="1">IF(relatorio[[#This Row],[Natureza]]="Medicamento",_xlfn.XLOOKUP(relatorio[[#This Row],[EAN]],CadastroProd!U:U,CadastroProd!A:A," "),_xlfn.XLOOKUP(relatorio[[#This Row],['[Item'] Código]],CadastroProd!X:X,CadastroProd!A:A," "))</f>
        <v>966</v>
      </c>
      <c r="R1133" t="str">
        <f>IF(O1133="Pendente",_xlfn.XLOOKUP(relatorio[[#This Row],[Número]],Relatório_CTE!A:A,Relatório_CTE!B:B,"Sem CTE")," ")</f>
        <v xml:space="preserve"> </v>
      </c>
      <c r="S1133" s="1" t="str">
        <f>IF(relatorio[[#This Row],[NFs Entrada - Winthor]]="Pendente",_xlfn.XLOOKUP(relatorio[[#This Row],[Número]],Relatório_CTE!A:A,Relatório_CTE!H:H,"Sem CTE")," ")</f>
        <v xml:space="preserve"> </v>
      </c>
      <c r="T113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3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34" spans="1:21" x14ac:dyDescent="0.25">
      <c r="A1134" t="s">
        <v>17</v>
      </c>
      <c r="B1134" t="s">
        <v>12</v>
      </c>
      <c r="C1134" t="s">
        <v>115</v>
      </c>
      <c r="D1134">
        <v>247506</v>
      </c>
      <c r="E1134" s="1">
        <v>45878</v>
      </c>
      <c r="F1134">
        <v>16819.439999999999</v>
      </c>
      <c r="G1134" s="4" t="s">
        <v>119</v>
      </c>
      <c r="H1134" t="s">
        <v>120</v>
      </c>
      <c r="I1134" t="s">
        <v>121</v>
      </c>
      <c r="J1134" s="1">
        <v>46721</v>
      </c>
      <c r="K1134">
        <v>16</v>
      </c>
      <c r="L1134" t="str">
        <f>_xlfn.XLOOKUP(relatorio[[#This Row],[Nome PJ Emitente]],De_Para!A:A,De_Para!C:C)</f>
        <v>GSK</v>
      </c>
      <c r="M1134" s="5" cm="1">
        <f t="array" aca="1" ref="M1134" ca="1">IF(LEFT(G1134&amp;"",1)="0",
IFERROR(
VALUE(MID(G1134&amp;"",_xlfn.AGGREGATE(15,6,ROW(INDIRECT("1:"&amp;LEN(G1134&amp;"")))/(MID(G1134&amp;"",ROW(INDIRECT("1:"&amp;LEN(G1134&amp;""))),1)&lt;&gt;"0"),1),999)),
MID(G1134&amp;"",_xlfn.AGGREGATE(15,6,ROW(INDIRECT("1:"&amp;LEN(G1134&amp;"")))/(MID(G1134&amp;"",ROW(INDIRECT("1:"&amp;LEN(G1134&amp;""))),1)&lt;&gt;"0"),1),999)
),
IFERROR(VALUE(G1134),G1134))</f>
        <v>7896015520694</v>
      </c>
      <c r="N1134" t="str">
        <f>TEXT(relatorio[[#This Row],[Data Emissão]],"mmm")</f>
        <v>ago</v>
      </c>
      <c r="O1134">
        <f>_xlfn.XLOOKUP(relatorio[[#This Row],[Número]],relatorio_Entrada_NF!A:A,relatorio_Entrada_NF!A:A,"Pendente")</f>
        <v>247506</v>
      </c>
      <c r="P1134" t="str">
        <f>_xlfn.XLOOKUP(relatorio[[#This Row],[Nome PJ Emitente]],Material!A:A,Material!B:B,"Medicamento")</f>
        <v>Medicamento</v>
      </c>
      <c r="Q1134">
        <f ca="1">IF(relatorio[[#This Row],[Natureza]]="Medicamento",_xlfn.XLOOKUP(relatorio[[#This Row],[EAN]],CadastroProd!U:U,CadastroProd!A:A," "),_xlfn.XLOOKUP(relatorio[[#This Row],['[Item'] Código]],CadastroProd!X:X,CadastroProd!A:A," "))</f>
        <v>2703</v>
      </c>
      <c r="R1134" t="str">
        <f>IF(O1134="Pendente",_xlfn.XLOOKUP(relatorio[[#This Row],[Número]],Relatório_CTE!A:A,Relatório_CTE!B:B,"Sem CTE")," ")</f>
        <v xml:space="preserve"> </v>
      </c>
      <c r="S1134" s="1" t="str">
        <f>IF(relatorio[[#This Row],[NFs Entrada - Winthor]]="Pendente",_xlfn.XLOOKUP(relatorio[[#This Row],[Número]],Relatório_CTE!A:A,Relatório_CTE!H:H,"Sem CTE")," ")</f>
        <v xml:space="preserve"> </v>
      </c>
      <c r="T113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3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35" spans="1:21" x14ac:dyDescent="0.25">
      <c r="A1135" t="s">
        <v>11</v>
      </c>
      <c r="B1135" t="s">
        <v>46</v>
      </c>
      <c r="C1135" t="s">
        <v>13</v>
      </c>
      <c r="D1135">
        <v>465799</v>
      </c>
      <c r="E1135" s="1">
        <v>45878</v>
      </c>
      <c r="F1135">
        <v>20577.599999999999</v>
      </c>
      <c r="G1135" s="4" t="s">
        <v>144</v>
      </c>
      <c r="H1135" t="s">
        <v>145</v>
      </c>
      <c r="I1135" t="s">
        <v>146</v>
      </c>
      <c r="J1135" s="1">
        <v>46512</v>
      </c>
      <c r="K1135">
        <v>720</v>
      </c>
      <c r="L1135" t="str">
        <f>_xlfn.XLOOKUP(relatorio[[#This Row],[Nome PJ Emitente]],De_Para!A:A,De_Para!C:C)</f>
        <v>3M</v>
      </c>
      <c r="M1135" s="5" cm="1">
        <f t="array" aca="1" ref="M1135" ca="1">IF(LEFT(G1135&amp;"",1)="0",
IFERROR(
VALUE(MID(G1135&amp;"",_xlfn.AGGREGATE(15,6,ROW(INDIRECT("1:"&amp;LEN(G1135&amp;"")))/(MID(G1135&amp;"",ROW(INDIRECT("1:"&amp;LEN(G1135&amp;""))),1)&lt;&gt;"0"),1),999)),
MID(G1135&amp;"",_xlfn.AGGREGATE(15,6,ROW(INDIRECT("1:"&amp;LEN(G1135&amp;"")))/(MID(G1135&amp;"",ROW(INDIRECT("1:"&amp;LEN(G1135&amp;""))),1)&lt;&gt;"0"),1),999)
),
IFERROR(VALUE(G1135),G1135))</f>
        <v>7891040080939</v>
      </c>
      <c r="N1135" t="str">
        <f>TEXT(relatorio[[#This Row],[Data Emissão]],"mmm")</f>
        <v>ago</v>
      </c>
      <c r="O1135">
        <f>_xlfn.XLOOKUP(relatorio[[#This Row],[Número]],relatorio_Entrada_NF!A:A,relatorio_Entrada_NF!A:A,"Pendente")</f>
        <v>465799</v>
      </c>
      <c r="P1135" t="str">
        <f>_xlfn.XLOOKUP(relatorio[[#This Row],[Nome PJ Emitente]],Material!A:A,Material!B:B,"Medicamento")</f>
        <v>Material</v>
      </c>
      <c r="Q1135">
        <f>IF(relatorio[[#This Row],[Natureza]]="Medicamento",_xlfn.XLOOKUP(relatorio[[#This Row],[EAN]],CadastroProd!U:U,CadastroProd!A:A," "),_xlfn.XLOOKUP(relatorio[[#This Row],['[Item'] Código]],CadastroProd!X:X,CadastroProd!A:A," "))</f>
        <v>2283</v>
      </c>
      <c r="R1135" t="str">
        <f>IF(O1135="Pendente",_xlfn.XLOOKUP(relatorio[[#This Row],[Número]],Relatório_CTE!A:A,Relatório_CTE!B:B,"Sem CTE")," ")</f>
        <v xml:space="preserve"> </v>
      </c>
      <c r="S1135" s="1" t="str">
        <f>IF(relatorio[[#This Row],[NFs Entrada - Winthor]]="Pendente",_xlfn.XLOOKUP(relatorio[[#This Row],[Número]],Relatório_CTE!A:A,Relatório_CTE!H:H,"Sem CTE")," ")</f>
        <v xml:space="preserve"> </v>
      </c>
      <c r="T113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3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36" spans="1:21" x14ac:dyDescent="0.25">
      <c r="A1136" t="s">
        <v>11</v>
      </c>
      <c r="B1136" t="s">
        <v>46</v>
      </c>
      <c r="C1136" t="s">
        <v>13</v>
      </c>
      <c r="D1136">
        <v>465817</v>
      </c>
      <c r="E1136" s="1">
        <v>45878</v>
      </c>
      <c r="F1136">
        <v>5012.3999999999996</v>
      </c>
      <c r="G1136" s="4" t="s">
        <v>122</v>
      </c>
      <c r="H1136" t="s">
        <v>366</v>
      </c>
      <c r="I1136" t="s">
        <v>367</v>
      </c>
      <c r="J1136" s="1">
        <v>46874</v>
      </c>
      <c r="K1136">
        <v>8</v>
      </c>
      <c r="L1136" t="str">
        <f>_xlfn.XLOOKUP(relatorio[[#This Row],[Nome PJ Emitente]],De_Para!A:A,De_Para!C:C)</f>
        <v>3M</v>
      </c>
      <c r="M1136" s="5" t="str" cm="1">
        <f t="array" aca="1" ref="M1136" ca="1">IF(LEFT(G1136&amp;"",1)="0",
IFERROR(
VALUE(MID(G1136&amp;"",_xlfn.AGGREGATE(15,6,ROW(INDIRECT("1:"&amp;LEN(G1136&amp;"")))/(MID(G1136&amp;"",ROW(INDIRECT("1:"&amp;LEN(G1136&amp;""))),1)&lt;&gt;"0"),1),999)),
MID(G1136&amp;"",_xlfn.AGGREGATE(15,6,ROW(INDIRECT("1:"&amp;LEN(G1136&amp;"")))/(MID(G1136&amp;"",ROW(INDIRECT("1:"&amp;LEN(G1136&amp;""))),1)&lt;&gt;"0"),1),999)
),
IFERROR(VALUE(G1136),G1136))</f>
        <v>SEM GTIN</v>
      </c>
      <c r="N1136" t="str">
        <f>TEXT(relatorio[[#This Row],[Data Emissão]],"mmm")</f>
        <v>ago</v>
      </c>
      <c r="O1136">
        <f>_xlfn.XLOOKUP(relatorio[[#This Row],[Número]],relatorio_Entrada_NF!A:A,relatorio_Entrada_NF!A:A,"Pendente")</f>
        <v>465817</v>
      </c>
      <c r="P1136" t="str">
        <f>_xlfn.XLOOKUP(relatorio[[#This Row],[Nome PJ Emitente]],Material!A:A,Material!B:B,"Medicamento")</f>
        <v>Material</v>
      </c>
      <c r="Q1136">
        <f>IF(relatorio[[#This Row],[Natureza]]="Medicamento",_xlfn.XLOOKUP(relatorio[[#This Row],[EAN]],CadastroProd!U:U,CadastroProd!A:A," "),_xlfn.XLOOKUP(relatorio[[#This Row],['[Item'] Código]],CadastroProd!X:X,CadastroProd!A:A," "))</f>
        <v>2337</v>
      </c>
      <c r="R1136" t="str">
        <f>IF(O1136="Pendente",_xlfn.XLOOKUP(relatorio[[#This Row],[Número]],Relatório_CTE!A:A,Relatório_CTE!B:B,"Sem CTE")," ")</f>
        <v xml:space="preserve"> </v>
      </c>
      <c r="S1136" s="1" t="str">
        <f>IF(relatorio[[#This Row],[NFs Entrada - Winthor]]="Pendente",_xlfn.XLOOKUP(relatorio[[#This Row],[Número]],Relatório_CTE!A:A,Relatório_CTE!H:H,"Sem CTE")," ")</f>
        <v xml:space="preserve"> </v>
      </c>
      <c r="T113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3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37" spans="1:21" x14ac:dyDescent="0.25">
      <c r="A1137" t="s">
        <v>11</v>
      </c>
      <c r="B1137" t="s">
        <v>46</v>
      </c>
      <c r="C1137" t="s">
        <v>13</v>
      </c>
      <c r="D1137">
        <v>465818</v>
      </c>
      <c r="E1137" s="1">
        <v>45878</v>
      </c>
      <c r="F1137">
        <v>68841.78</v>
      </c>
      <c r="G1137" s="4" t="s">
        <v>122</v>
      </c>
      <c r="H1137" t="s">
        <v>366</v>
      </c>
      <c r="I1137" t="s">
        <v>367</v>
      </c>
      <c r="J1137" s="1">
        <v>46910</v>
      </c>
      <c r="K1137">
        <v>167</v>
      </c>
      <c r="L1137" t="str">
        <f>_xlfn.XLOOKUP(relatorio[[#This Row],[Nome PJ Emitente]],De_Para!A:A,De_Para!C:C)</f>
        <v>3M</v>
      </c>
      <c r="M1137" s="5" t="str" cm="1">
        <f t="array" aca="1" ref="M1137" ca="1">IF(LEFT(G1137&amp;"",1)="0",
IFERROR(
VALUE(MID(G1137&amp;"",_xlfn.AGGREGATE(15,6,ROW(INDIRECT("1:"&amp;LEN(G1137&amp;"")))/(MID(G1137&amp;"",ROW(INDIRECT("1:"&amp;LEN(G1137&amp;""))),1)&lt;&gt;"0"),1),999)),
MID(G1137&amp;"",_xlfn.AGGREGATE(15,6,ROW(INDIRECT("1:"&amp;LEN(G1137&amp;"")))/(MID(G1137&amp;"",ROW(INDIRECT("1:"&amp;LEN(G1137&amp;""))),1)&lt;&gt;"0"),1),999)
),
IFERROR(VALUE(G1137),G1137))</f>
        <v>SEM GTIN</v>
      </c>
      <c r="N1137" t="str">
        <f>TEXT(relatorio[[#This Row],[Data Emissão]],"mmm")</f>
        <v>ago</v>
      </c>
      <c r="O1137">
        <f>_xlfn.XLOOKUP(relatorio[[#This Row],[Número]],relatorio_Entrada_NF!A:A,relatorio_Entrada_NF!A:A,"Pendente")</f>
        <v>465818</v>
      </c>
      <c r="P1137" t="str">
        <f>_xlfn.XLOOKUP(relatorio[[#This Row],[Nome PJ Emitente]],Material!A:A,Material!B:B,"Medicamento")</f>
        <v>Material</v>
      </c>
      <c r="Q1137">
        <f>IF(relatorio[[#This Row],[Natureza]]="Medicamento",_xlfn.XLOOKUP(relatorio[[#This Row],[EAN]],CadastroProd!U:U,CadastroProd!A:A," "),_xlfn.XLOOKUP(relatorio[[#This Row],['[Item'] Código]],CadastroProd!X:X,CadastroProd!A:A," "))</f>
        <v>2337</v>
      </c>
      <c r="R1137" t="str">
        <f>IF(O1137="Pendente",_xlfn.XLOOKUP(relatorio[[#This Row],[Número]],Relatório_CTE!A:A,Relatório_CTE!B:B,"Sem CTE")," ")</f>
        <v xml:space="preserve"> </v>
      </c>
      <c r="S1137" s="1" t="str">
        <f>IF(relatorio[[#This Row],[NFs Entrada - Winthor]]="Pendente",_xlfn.XLOOKUP(relatorio[[#This Row],[Número]],Relatório_CTE!A:A,Relatório_CTE!H:H,"Sem CTE")," ")</f>
        <v xml:space="preserve"> </v>
      </c>
      <c r="T113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3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38" spans="1:21" x14ac:dyDescent="0.25">
      <c r="A1138" t="s">
        <v>11</v>
      </c>
      <c r="B1138" t="s">
        <v>18</v>
      </c>
      <c r="C1138" t="s">
        <v>1108</v>
      </c>
      <c r="D1138">
        <v>31606</v>
      </c>
      <c r="E1138" s="1">
        <v>45877</v>
      </c>
      <c r="F1138">
        <v>12000</v>
      </c>
      <c r="G1138" s="4" t="s">
        <v>122</v>
      </c>
      <c r="H1138" t="s">
        <v>1109</v>
      </c>
      <c r="I1138" t="s">
        <v>1110</v>
      </c>
      <c r="J1138" s="1">
        <v>46923</v>
      </c>
      <c r="K1138">
        <v>50</v>
      </c>
      <c r="L1138" t="str">
        <f>_xlfn.XLOOKUP(relatorio[[#This Row],[Nome PJ Emitente]],De_Para!A:A,De_Para!C:C)</f>
        <v>MB Medical</v>
      </c>
      <c r="M1138" s="5" t="str" cm="1">
        <f t="array" aca="1" ref="M1138" ca="1">IF(LEFT(G1138&amp;"",1)="0",
IFERROR(
VALUE(MID(G1138&amp;"",_xlfn.AGGREGATE(15,6,ROW(INDIRECT("1:"&amp;LEN(G1138&amp;"")))/(MID(G1138&amp;"",ROW(INDIRECT("1:"&amp;LEN(G1138&amp;""))),1)&lt;&gt;"0"),1),999)),
MID(G1138&amp;"",_xlfn.AGGREGATE(15,6,ROW(INDIRECT("1:"&amp;LEN(G1138&amp;"")))/(MID(G1138&amp;"",ROW(INDIRECT("1:"&amp;LEN(G1138&amp;""))),1)&lt;&gt;"0"),1),999)
),
IFERROR(VALUE(G1138),G1138))</f>
        <v>SEM GTIN</v>
      </c>
      <c r="N1138" t="str">
        <f>TEXT(relatorio[[#This Row],[Data Emissão]],"mmm")</f>
        <v>ago</v>
      </c>
      <c r="O1138">
        <f>_xlfn.XLOOKUP(relatorio[[#This Row],[Número]],relatorio_Entrada_NF!A:A,relatorio_Entrada_NF!A:A,"Pendente")</f>
        <v>31606</v>
      </c>
      <c r="P1138" t="str">
        <f>_xlfn.XLOOKUP(relatorio[[#This Row],[Nome PJ Emitente]],Material!A:A,Material!B:B,"Medicamento")</f>
        <v>Material</v>
      </c>
      <c r="Q1138">
        <f>IF(relatorio[[#This Row],[Natureza]]="Medicamento",_xlfn.XLOOKUP(relatorio[[#This Row],[EAN]],CadastroProd!U:U,CadastroProd!A:A," "),_xlfn.XLOOKUP(relatorio[[#This Row],['[Item'] Código]],CadastroProd!X:X,CadastroProd!A:A," "))</f>
        <v>3436</v>
      </c>
      <c r="R1138" t="str">
        <f>IF(O1138="Pendente",_xlfn.XLOOKUP(relatorio[[#This Row],[Número]],Relatório_CTE!A:A,Relatório_CTE!B:B,"Sem CTE")," ")</f>
        <v xml:space="preserve"> </v>
      </c>
      <c r="S1138" s="1" t="str">
        <f>IF(relatorio[[#This Row],[NFs Entrada - Winthor]]="Pendente",_xlfn.XLOOKUP(relatorio[[#This Row],[Número]],Relatório_CTE!A:A,Relatório_CTE!H:H,"Sem CTE")," ")</f>
        <v xml:space="preserve"> </v>
      </c>
      <c r="T113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3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39" spans="1:21" x14ac:dyDescent="0.25">
      <c r="A1139" t="s">
        <v>11</v>
      </c>
      <c r="B1139" t="s">
        <v>18</v>
      </c>
      <c r="C1139" t="s">
        <v>1108</v>
      </c>
      <c r="D1139">
        <v>31606</v>
      </c>
      <c r="E1139" s="1">
        <v>45877</v>
      </c>
      <c r="F1139">
        <v>12000</v>
      </c>
      <c r="G1139" s="4" t="s">
        <v>122</v>
      </c>
      <c r="H1139" t="s">
        <v>1111</v>
      </c>
      <c r="I1139" t="s">
        <v>1112</v>
      </c>
      <c r="J1139" s="1">
        <v>46965</v>
      </c>
      <c r="K1139">
        <v>50</v>
      </c>
      <c r="L1139" t="str">
        <f>_xlfn.XLOOKUP(relatorio[[#This Row],[Nome PJ Emitente]],De_Para!A:A,De_Para!C:C)</f>
        <v>MB Medical</v>
      </c>
      <c r="M1139" s="5" t="str" cm="1">
        <f t="array" aca="1" ref="M1139" ca="1">IF(LEFT(G1139&amp;"",1)="0",
IFERROR(
VALUE(MID(G1139&amp;"",_xlfn.AGGREGATE(15,6,ROW(INDIRECT("1:"&amp;LEN(G1139&amp;"")))/(MID(G1139&amp;"",ROW(INDIRECT("1:"&amp;LEN(G1139&amp;""))),1)&lt;&gt;"0"),1),999)),
MID(G1139&amp;"",_xlfn.AGGREGATE(15,6,ROW(INDIRECT("1:"&amp;LEN(G1139&amp;"")))/(MID(G1139&amp;"",ROW(INDIRECT("1:"&amp;LEN(G1139&amp;""))),1)&lt;&gt;"0"),1),999)
),
IFERROR(VALUE(G1139),G1139))</f>
        <v>SEM GTIN</v>
      </c>
      <c r="N1139" t="str">
        <f>TEXT(relatorio[[#This Row],[Data Emissão]],"mmm")</f>
        <v>ago</v>
      </c>
      <c r="O1139">
        <f>_xlfn.XLOOKUP(relatorio[[#This Row],[Número]],relatorio_Entrada_NF!A:A,relatorio_Entrada_NF!A:A,"Pendente")</f>
        <v>31606</v>
      </c>
      <c r="P1139" t="str">
        <f>_xlfn.XLOOKUP(relatorio[[#This Row],[Nome PJ Emitente]],Material!A:A,Material!B:B,"Medicamento")</f>
        <v>Material</v>
      </c>
      <c r="Q1139">
        <f>IF(relatorio[[#This Row],[Natureza]]="Medicamento",_xlfn.XLOOKUP(relatorio[[#This Row],[EAN]],CadastroProd!U:U,CadastroProd!A:A," "),_xlfn.XLOOKUP(relatorio[[#This Row],['[Item'] Código]],CadastroProd!X:X,CadastroProd!A:A," "))</f>
        <v>3437</v>
      </c>
      <c r="R1139" t="str">
        <f>IF(O1139="Pendente",_xlfn.XLOOKUP(relatorio[[#This Row],[Número]],Relatório_CTE!A:A,Relatório_CTE!B:B,"Sem CTE")," ")</f>
        <v xml:space="preserve"> </v>
      </c>
      <c r="S1139" s="1" t="str">
        <f>IF(relatorio[[#This Row],[NFs Entrada - Winthor]]="Pendente",_xlfn.XLOOKUP(relatorio[[#This Row],[Número]],Relatório_CTE!A:A,Relatório_CTE!H:H,"Sem CTE")," ")</f>
        <v xml:space="preserve"> </v>
      </c>
      <c r="T113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3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40" spans="1:21" x14ac:dyDescent="0.25">
      <c r="A1140" t="s">
        <v>17</v>
      </c>
      <c r="B1140" t="s">
        <v>18</v>
      </c>
      <c r="C1140" t="s">
        <v>214</v>
      </c>
      <c r="D1140">
        <v>444599</v>
      </c>
      <c r="E1140" s="1">
        <v>45877</v>
      </c>
      <c r="F1140">
        <v>32838.26</v>
      </c>
      <c r="G1140" s="4" t="s">
        <v>461</v>
      </c>
      <c r="H1140" t="s">
        <v>462</v>
      </c>
      <c r="I1140" t="s">
        <v>463</v>
      </c>
      <c r="J1140" s="1">
        <v>46538</v>
      </c>
      <c r="K1140">
        <v>2</v>
      </c>
      <c r="L1140" t="str">
        <f>_xlfn.XLOOKUP(relatorio[[#This Row],[Nome PJ Emitente]],De_Para!A:A,De_Para!C:C)</f>
        <v>Eli Lilly</v>
      </c>
      <c r="M1140" s="5" cm="1">
        <f t="array" aca="1" ref="M1140" ca="1">IF(LEFT(G1140&amp;"",1)="0",
IFERROR(
VALUE(MID(G1140&amp;"",_xlfn.AGGREGATE(15,6,ROW(INDIRECT("1:"&amp;LEN(G1140&amp;"")))/(MID(G1140&amp;"",ROW(INDIRECT("1:"&amp;LEN(G1140&amp;""))),1)&lt;&gt;"0"),1),999)),
MID(G1140&amp;"",_xlfn.AGGREGATE(15,6,ROW(INDIRECT("1:"&amp;LEN(G1140&amp;"")))/(MID(G1140&amp;"",ROW(INDIRECT("1:"&amp;LEN(G1140&amp;""))),1)&lt;&gt;"0"),1),999)
),
IFERROR(VALUE(G1140),G1140))</f>
        <v>7896382708497</v>
      </c>
      <c r="N1140" t="str">
        <f>TEXT(relatorio[[#This Row],[Data Emissão]],"mmm")</f>
        <v>ago</v>
      </c>
      <c r="O1140">
        <f>_xlfn.XLOOKUP(relatorio[[#This Row],[Número]],relatorio_Entrada_NF!A:A,relatorio_Entrada_NF!A:A,"Pendente")</f>
        <v>444599</v>
      </c>
      <c r="P1140" t="str">
        <f>_xlfn.XLOOKUP(relatorio[[#This Row],[Nome PJ Emitente]],Material!A:A,Material!B:B,"Medicamento")</f>
        <v>Medicamento</v>
      </c>
      <c r="Q1140">
        <f ca="1">IF(relatorio[[#This Row],[Natureza]]="Medicamento",_xlfn.XLOOKUP(relatorio[[#This Row],[EAN]],CadastroProd!U:U,CadastroProd!A:A," "),_xlfn.XLOOKUP(relatorio[[#This Row],['[Item'] Código]],CadastroProd!X:X,CadastroProd!A:A," "))</f>
        <v>2890</v>
      </c>
      <c r="R1140" t="str">
        <f>IF(O1140="Pendente",_xlfn.XLOOKUP(relatorio[[#This Row],[Número]],Relatório_CTE!A:A,Relatório_CTE!B:B,"Sem CTE")," ")</f>
        <v xml:space="preserve"> </v>
      </c>
      <c r="S1140" s="1" t="str">
        <f>IF(relatorio[[#This Row],[NFs Entrada - Winthor]]="Pendente",_xlfn.XLOOKUP(relatorio[[#This Row],[Número]],Relatório_CTE!A:A,Relatório_CTE!H:H,"Sem CTE")," ")</f>
        <v xml:space="preserve"> </v>
      </c>
      <c r="T114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4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41" spans="1:21" x14ac:dyDescent="0.25">
      <c r="A1141" t="s">
        <v>11</v>
      </c>
      <c r="B1141" t="s">
        <v>18</v>
      </c>
      <c r="C1141" t="s">
        <v>51</v>
      </c>
      <c r="D1141">
        <v>491686</v>
      </c>
      <c r="E1141" s="1">
        <v>45877</v>
      </c>
      <c r="F1141">
        <v>41682.449999999997</v>
      </c>
      <c r="G1141" s="4" t="s">
        <v>752</v>
      </c>
      <c r="H1141" t="s">
        <v>753</v>
      </c>
      <c r="I1141" t="s">
        <v>754</v>
      </c>
      <c r="J1141" s="1">
        <v>46532</v>
      </c>
      <c r="K1141">
        <v>10</v>
      </c>
      <c r="L1141" t="str">
        <f>_xlfn.XLOOKUP(relatorio[[#This Row],[Nome PJ Emitente]],De_Para!A:A,De_Para!C:C)</f>
        <v>Adium</v>
      </c>
      <c r="M1141" s="5" cm="1">
        <f t="array" aca="1" ref="M1141" ca="1">IF(LEFT(G1141&amp;"",1)="0",
IFERROR(
VALUE(MID(G1141&amp;"",_xlfn.AGGREGATE(15,6,ROW(INDIRECT("1:"&amp;LEN(G1141&amp;"")))/(MID(G1141&amp;"",ROW(INDIRECT("1:"&amp;LEN(G1141&amp;""))),1)&lt;&gt;"0"),1),999)),
MID(G1141&amp;"",_xlfn.AGGREGATE(15,6,ROW(INDIRECT("1:"&amp;LEN(G1141&amp;"")))/(MID(G1141&amp;"",ROW(INDIRECT("1:"&amp;LEN(G1141&amp;""))),1)&lt;&gt;"0"),1),999)
),
IFERROR(VALUE(G1141),G1141))</f>
        <v>7892953207901</v>
      </c>
      <c r="N1141" t="str">
        <f>TEXT(relatorio[[#This Row],[Data Emissão]],"mmm")</f>
        <v>ago</v>
      </c>
      <c r="O1141">
        <f>_xlfn.XLOOKUP(relatorio[[#This Row],[Número]],relatorio_Entrada_NF!A:A,relatorio_Entrada_NF!A:A,"Pendente")</f>
        <v>491686</v>
      </c>
      <c r="P1141" t="str">
        <f>_xlfn.XLOOKUP(relatorio[[#This Row],[Nome PJ Emitente]],Material!A:A,Material!B:B,"Medicamento")</f>
        <v>Medicamento</v>
      </c>
      <c r="Q1141">
        <f ca="1">IF(relatorio[[#This Row],[Natureza]]="Medicamento",_xlfn.XLOOKUP(relatorio[[#This Row],[EAN]],CadastroProd!U:U,CadastroProd!A:A," "),_xlfn.XLOOKUP(relatorio[[#This Row],['[Item'] Código]],CadastroProd!X:X,CadastroProd!A:A," "))</f>
        <v>3114</v>
      </c>
      <c r="R1141" t="str">
        <f>IF(O1141="Pendente",_xlfn.XLOOKUP(relatorio[[#This Row],[Número]],Relatório_CTE!A:A,Relatório_CTE!B:B,"Sem CTE")," ")</f>
        <v xml:space="preserve"> </v>
      </c>
      <c r="S1141" s="1" t="str">
        <f>IF(relatorio[[#This Row],[NFs Entrada - Winthor]]="Pendente",_xlfn.XLOOKUP(relatorio[[#This Row],[Número]],Relatório_CTE!A:A,Relatório_CTE!H:H,"Sem CTE")," ")</f>
        <v xml:space="preserve"> </v>
      </c>
      <c r="T114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4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42" spans="1:21" x14ac:dyDescent="0.25">
      <c r="A1142" t="s">
        <v>11</v>
      </c>
      <c r="B1142" t="s">
        <v>18</v>
      </c>
      <c r="C1142" t="s">
        <v>51</v>
      </c>
      <c r="D1142">
        <v>491689</v>
      </c>
      <c r="E1142" s="1">
        <v>45877</v>
      </c>
      <c r="F1142">
        <v>31269.16</v>
      </c>
      <c r="G1142" s="4" t="s">
        <v>52</v>
      </c>
      <c r="H1142" t="s">
        <v>53</v>
      </c>
      <c r="I1142" t="s">
        <v>54</v>
      </c>
      <c r="J1142" s="1">
        <v>46521</v>
      </c>
      <c r="K1142">
        <v>5</v>
      </c>
      <c r="L1142" t="str">
        <f>_xlfn.XLOOKUP(relatorio[[#This Row],[Nome PJ Emitente]],De_Para!A:A,De_Para!C:C)</f>
        <v>Adium</v>
      </c>
      <c r="M1142" s="5" cm="1">
        <f t="array" aca="1" ref="M1142" ca="1">IF(LEFT(G1142&amp;"",1)="0",
IFERROR(
VALUE(MID(G1142&amp;"",_xlfn.AGGREGATE(15,6,ROW(INDIRECT("1:"&amp;LEN(G1142&amp;"")))/(MID(G1142&amp;"",ROW(INDIRECT("1:"&amp;LEN(G1142&amp;""))),1)&lt;&gt;"0"),1),999)),
MID(G1142&amp;"",_xlfn.AGGREGATE(15,6,ROW(INDIRECT("1:"&amp;LEN(G1142&amp;"")))/(MID(G1142&amp;"",ROW(INDIRECT("1:"&amp;LEN(G1142&amp;""))),1)&lt;&gt;"0"),1),999)
),
IFERROR(VALUE(G1142),G1142))</f>
        <v>7892953207918</v>
      </c>
      <c r="N1142" t="str">
        <f>TEXT(relatorio[[#This Row],[Data Emissão]],"mmm")</f>
        <v>ago</v>
      </c>
      <c r="O1142">
        <f>_xlfn.XLOOKUP(relatorio[[#This Row],[Número]],relatorio_Entrada_NF!A:A,relatorio_Entrada_NF!A:A,"Pendente")</f>
        <v>491689</v>
      </c>
      <c r="P1142" t="str">
        <f>_xlfn.XLOOKUP(relatorio[[#This Row],[Nome PJ Emitente]],Material!A:A,Material!B:B,"Medicamento")</f>
        <v>Medicamento</v>
      </c>
      <c r="Q1142">
        <f ca="1">IF(relatorio[[#This Row],[Natureza]]="Medicamento",_xlfn.XLOOKUP(relatorio[[#This Row],[EAN]],CadastroProd!U:U,CadastroProd!A:A," "),_xlfn.XLOOKUP(relatorio[[#This Row],['[Item'] Código]],CadastroProd!X:X,CadastroProd!A:A," "))</f>
        <v>3115</v>
      </c>
      <c r="R1142" t="str">
        <f>IF(O1142="Pendente",_xlfn.XLOOKUP(relatorio[[#This Row],[Número]],Relatório_CTE!A:A,Relatório_CTE!B:B,"Sem CTE")," ")</f>
        <v xml:space="preserve"> </v>
      </c>
      <c r="S1142" s="1" t="str">
        <f>IF(relatorio[[#This Row],[NFs Entrada - Winthor]]="Pendente",_xlfn.XLOOKUP(relatorio[[#This Row],[Número]],Relatório_CTE!A:A,Relatório_CTE!H:H,"Sem CTE")," ")</f>
        <v xml:space="preserve"> </v>
      </c>
      <c r="T114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4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43" spans="1:21" x14ac:dyDescent="0.25">
      <c r="A1143" t="s">
        <v>11</v>
      </c>
      <c r="B1143" t="s">
        <v>12</v>
      </c>
      <c r="C1143" t="s">
        <v>19</v>
      </c>
      <c r="D1143">
        <v>265627</v>
      </c>
      <c r="E1143" s="1">
        <v>45877</v>
      </c>
      <c r="F1143">
        <v>140000</v>
      </c>
      <c r="G1143" s="4" t="s">
        <v>20</v>
      </c>
      <c r="H1143" t="s">
        <v>21</v>
      </c>
      <c r="I1143" t="s">
        <v>22</v>
      </c>
      <c r="J1143" s="1">
        <v>46386</v>
      </c>
      <c r="K1143">
        <v>1000</v>
      </c>
      <c r="L1143" t="str">
        <f>_xlfn.XLOOKUP(relatorio[[#This Row],[Nome PJ Emitente]],De_Para!A:A,De_Para!C:C)</f>
        <v>Aspen</v>
      </c>
      <c r="M1143" s="5" cm="1">
        <f t="array" aca="1" ref="M1143" ca="1">IF(LEFT(G1143&amp;"",1)="0",
IFERROR(
VALUE(MID(G1143&amp;"",_xlfn.AGGREGATE(15,6,ROW(INDIRECT("1:"&amp;LEN(G1143&amp;"")))/(MID(G1143&amp;"",ROW(INDIRECT("1:"&amp;LEN(G1143&amp;""))),1)&lt;&gt;"0"),1),999)),
MID(G1143&amp;"",_xlfn.AGGREGATE(15,6,ROW(INDIRECT("1:"&amp;LEN(G1143&amp;"")))/(MID(G1143&amp;"",ROW(INDIRECT("1:"&amp;LEN(G1143&amp;""))),1)&lt;&gt;"0"),1),999)
),
IFERROR(VALUE(G1143),G1143))</f>
        <v>7895858016821</v>
      </c>
      <c r="N1143" t="str">
        <f>TEXT(relatorio[[#This Row],[Data Emissão]],"mmm")</f>
        <v>ago</v>
      </c>
      <c r="O1143">
        <f>_xlfn.XLOOKUP(relatorio[[#This Row],[Número]],relatorio_Entrada_NF!A:A,relatorio_Entrada_NF!A:A,"Pendente")</f>
        <v>265627</v>
      </c>
      <c r="P1143" t="str">
        <f>_xlfn.XLOOKUP(relatorio[[#This Row],[Nome PJ Emitente]],Material!A:A,Material!B:B,"Medicamento")</f>
        <v>Medicamento</v>
      </c>
      <c r="Q1143">
        <f ca="1">IF(relatorio[[#This Row],[Natureza]]="Medicamento",_xlfn.XLOOKUP(relatorio[[#This Row],[EAN]],CadastroProd!U:U,CadastroProd!A:A," "),_xlfn.XLOOKUP(relatorio[[#This Row],['[Item'] Código]],CadastroProd!X:X,CadastroProd!A:A," "))</f>
        <v>869</v>
      </c>
      <c r="R1143" t="str">
        <f>IF(O1143="Pendente",_xlfn.XLOOKUP(relatorio[[#This Row],[Número]],Relatório_CTE!A:A,Relatório_CTE!B:B,"Sem CTE")," ")</f>
        <v xml:space="preserve"> </v>
      </c>
      <c r="S1143" s="1" t="str">
        <f>IF(relatorio[[#This Row],[NFs Entrada - Winthor]]="Pendente",_xlfn.XLOOKUP(relatorio[[#This Row],[Número]],Relatório_CTE!A:A,Relatório_CTE!H:H,"Sem CTE")," ")</f>
        <v xml:space="preserve"> </v>
      </c>
      <c r="T114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4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44" spans="1:21" x14ac:dyDescent="0.25">
      <c r="A1144" t="s">
        <v>17</v>
      </c>
      <c r="B1144" t="s">
        <v>12</v>
      </c>
      <c r="C1144" t="s">
        <v>19</v>
      </c>
      <c r="D1144">
        <v>265647</v>
      </c>
      <c r="E1144" s="1">
        <v>45877</v>
      </c>
      <c r="F1144">
        <v>17479</v>
      </c>
      <c r="G1144" s="4" t="s">
        <v>20</v>
      </c>
      <c r="H1144" t="s">
        <v>21</v>
      </c>
      <c r="I1144" t="s">
        <v>22</v>
      </c>
      <c r="J1144" s="1">
        <v>46386</v>
      </c>
      <c r="K1144">
        <v>100</v>
      </c>
      <c r="L1144" t="str">
        <f>_xlfn.XLOOKUP(relatorio[[#This Row],[Nome PJ Emitente]],De_Para!A:A,De_Para!C:C)</f>
        <v>Aspen</v>
      </c>
      <c r="M1144" s="5" cm="1">
        <f t="array" aca="1" ref="M1144" ca="1">IF(LEFT(G1144&amp;"",1)="0",
IFERROR(
VALUE(MID(G1144&amp;"",_xlfn.AGGREGATE(15,6,ROW(INDIRECT("1:"&amp;LEN(G1144&amp;"")))/(MID(G1144&amp;"",ROW(INDIRECT("1:"&amp;LEN(G1144&amp;""))),1)&lt;&gt;"0"),1),999)),
MID(G1144&amp;"",_xlfn.AGGREGATE(15,6,ROW(INDIRECT("1:"&amp;LEN(G1144&amp;"")))/(MID(G1144&amp;"",ROW(INDIRECT("1:"&amp;LEN(G1144&amp;""))),1)&lt;&gt;"0"),1),999)
),
IFERROR(VALUE(G1144),G1144))</f>
        <v>7895858016821</v>
      </c>
      <c r="N1144" t="str">
        <f>TEXT(relatorio[[#This Row],[Data Emissão]],"mmm")</f>
        <v>ago</v>
      </c>
      <c r="O1144">
        <f>_xlfn.XLOOKUP(relatorio[[#This Row],[Número]],relatorio_Entrada_NF!A:A,relatorio_Entrada_NF!A:A,"Pendente")</f>
        <v>265647</v>
      </c>
      <c r="P1144" t="str">
        <f>_xlfn.XLOOKUP(relatorio[[#This Row],[Nome PJ Emitente]],Material!A:A,Material!B:B,"Medicamento")</f>
        <v>Medicamento</v>
      </c>
      <c r="Q1144">
        <f ca="1">IF(relatorio[[#This Row],[Natureza]]="Medicamento",_xlfn.XLOOKUP(relatorio[[#This Row],[EAN]],CadastroProd!U:U,CadastroProd!A:A," "),_xlfn.XLOOKUP(relatorio[[#This Row],['[Item'] Código]],CadastroProd!X:X,CadastroProd!A:A," "))</f>
        <v>869</v>
      </c>
      <c r="R1144" t="str">
        <f>IF(O1144="Pendente",_xlfn.XLOOKUP(relatorio[[#This Row],[Número]],Relatório_CTE!A:A,Relatório_CTE!B:B,"Sem CTE")," ")</f>
        <v xml:space="preserve"> </v>
      </c>
      <c r="S1144" s="1" t="str">
        <f>IF(relatorio[[#This Row],[NFs Entrada - Winthor]]="Pendente",_xlfn.XLOOKUP(relatorio[[#This Row],[Número]],Relatório_CTE!A:A,Relatório_CTE!H:H,"Sem CTE")," ")</f>
        <v xml:space="preserve"> </v>
      </c>
      <c r="T114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4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45" spans="1:21" x14ac:dyDescent="0.25">
      <c r="A1145" t="s">
        <v>17</v>
      </c>
      <c r="B1145" t="s">
        <v>12</v>
      </c>
      <c r="C1145" t="s">
        <v>115</v>
      </c>
      <c r="D1145">
        <v>247465</v>
      </c>
      <c r="E1145" s="1">
        <v>45877</v>
      </c>
      <c r="F1145">
        <v>87251.54</v>
      </c>
      <c r="G1145" s="4" t="s">
        <v>116</v>
      </c>
      <c r="H1145" t="s">
        <v>117</v>
      </c>
      <c r="I1145" t="s">
        <v>118</v>
      </c>
      <c r="J1145" s="1">
        <v>46843</v>
      </c>
      <c r="K1145">
        <v>83</v>
      </c>
      <c r="L1145" t="str">
        <f>_xlfn.XLOOKUP(relatorio[[#This Row],[Nome PJ Emitente]],De_Para!A:A,De_Para!C:C)</f>
        <v>GSK</v>
      </c>
      <c r="M1145" s="5" cm="1">
        <f t="array" aca="1" ref="M1145" ca="1">IF(LEFT(G1145&amp;"",1)="0",
IFERROR(
VALUE(MID(G1145&amp;"",_xlfn.AGGREGATE(15,6,ROW(INDIRECT("1:"&amp;LEN(G1145&amp;"")))/(MID(G1145&amp;"",ROW(INDIRECT("1:"&amp;LEN(G1145&amp;""))),1)&lt;&gt;"0"),1),999)),
MID(G1145&amp;"",_xlfn.AGGREGATE(15,6,ROW(INDIRECT("1:"&amp;LEN(G1145&amp;"")))/(MID(G1145&amp;"",ROW(INDIRECT("1:"&amp;LEN(G1145&amp;""))),1)&lt;&gt;"0"),1),999)
),
IFERROR(VALUE(G1145),G1145))</f>
        <v>7896015520700</v>
      </c>
      <c r="N1145" t="str">
        <f>TEXT(relatorio[[#This Row],[Data Emissão]],"mmm")</f>
        <v>ago</v>
      </c>
      <c r="O1145">
        <f>_xlfn.XLOOKUP(relatorio[[#This Row],[Número]],relatorio_Entrada_NF!A:A,relatorio_Entrada_NF!A:A,"Pendente")</f>
        <v>247465</v>
      </c>
      <c r="P1145" t="str">
        <f>_xlfn.XLOOKUP(relatorio[[#This Row],[Nome PJ Emitente]],Material!A:A,Material!B:B,"Medicamento")</f>
        <v>Medicamento</v>
      </c>
      <c r="Q1145">
        <f ca="1">IF(relatorio[[#This Row],[Natureza]]="Medicamento",_xlfn.XLOOKUP(relatorio[[#This Row],[EAN]],CadastroProd!U:U,CadastroProd!A:A," "),_xlfn.XLOOKUP(relatorio[[#This Row],['[Item'] Código]],CadastroProd!X:X,CadastroProd!A:A," "))</f>
        <v>2704</v>
      </c>
      <c r="R1145" t="str">
        <f>IF(O1145="Pendente",_xlfn.XLOOKUP(relatorio[[#This Row],[Número]],Relatório_CTE!A:A,Relatório_CTE!B:B,"Sem CTE")," ")</f>
        <v xml:space="preserve"> </v>
      </c>
      <c r="S1145" s="1" t="str">
        <f>IF(relatorio[[#This Row],[NFs Entrada - Winthor]]="Pendente",_xlfn.XLOOKUP(relatorio[[#This Row],[Número]],Relatório_CTE!A:A,Relatório_CTE!H:H,"Sem CTE")," ")</f>
        <v xml:space="preserve"> </v>
      </c>
      <c r="T114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4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46" spans="1:21" x14ac:dyDescent="0.25">
      <c r="A1146" t="s">
        <v>17</v>
      </c>
      <c r="B1146" t="s">
        <v>12</v>
      </c>
      <c r="C1146" t="s">
        <v>214</v>
      </c>
      <c r="D1146">
        <v>444598</v>
      </c>
      <c r="E1146" s="1">
        <v>45877</v>
      </c>
      <c r="F1146">
        <v>932.49</v>
      </c>
      <c r="G1146" s="4" t="s">
        <v>1113</v>
      </c>
      <c r="H1146" t="s">
        <v>1114</v>
      </c>
      <c r="I1146" t="s">
        <v>1115</v>
      </c>
      <c r="J1146" s="1">
        <v>46507</v>
      </c>
      <c r="K1146">
        <v>8</v>
      </c>
      <c r="L1146" t="str">
        <f>_xlfn.XLOOKUP(relatorio[[#This Row],[Nome PJ Emitente]],De_Para!A:A,De_Para!C:C)</f>
        <v>Eli Lilly</v>
      </c>
      <c r="M1146" s="5" cm="1">
        <f t="array" aca="1" ref="M1146" ca="1">IF(LEFT(G1146&amp;"",1)="0",
IFERROR(
VALUE(MID(G1146&amp;"",_xlfn.AGGREGATE(15,6,ROW(INDIRECT("1:"&amp;LEN(G1146&amp;"")))/(MID(G1146&amp;"",ROW(INDIRECT("1:"&amp;LEN(G1146&amp;""))),1)&lt;&gt;"0"),1),999)),
MID(G1146&amp;"",_xlfn.AGGREGATE(15,6,ROW(INDIRECT("1:"&amp;LEN(G1146&amp;"")))/(MID(G1146&amp;"",ROW(INDIRECT("1:"&amp;LEN(G1146&amp;""))),1)&lt;&gt;"0"),1),999)
),
IFERROR(VALUE(G1146),G1146))</f>
        <v>7896382705519</v>
      </c>
      <c r="N1146" t="str">
        <f>TEXT(relatorio[[#This Row],[Data Emissão]],"mmm")</f>
        <v>ago</v>
      </c>
      <c r="O1146">
        <f>_xlfn.XLOOKUP(relatorio[[#This Row],[Número]],relatorio_Entrada_NF!A:A,relatorio_Entrada_NF!A:A,"Pendente")</f>
        <v>444598</v>
      </c>
      <c r="P1146" t="str">
        <f>_xlfn.XLOOKUP(relatorio[[#This Row],[Nome PJ Emitente]],Material!A:A,Material!B:B,"Medicamento")</f>
        <v>Medicamento</v>
      </c>
      <c r="Q1146">
        <f ca="1">IF(relatorio[[#This Row],[Natureza]]="Medicamento",_xlfn.XLOOKUP(relatorio[[#This Row],[EAN]],CadastroProd!U:U,CadastroProd!A:A," "),_xlfn.XLOOKUP(relatorio[[#This Row],['[Item'] Código]],CadastroProd!X:X,CadastroProd!A:A," "))</f>
        <v>3102</v>
      </c>
      <c r="R1146" t="str">
        <f>IF(O1146="Pendente",_xlfn.XLOOKUP(relatorio[[#This Row],[Número]],Relatório_CTE!A:A,Relatório_CTE!B:B,"Sem CTE")," ")</f>
        <v xml:space="preserve"> </v>
      </c>
      <c r="S1146" s="1" t="str">
        <f>IF(relatorio[[#This Row],[NFs Entrada - Winthor]]="Pendente",_xlfn.XLOOKUP(relatorio[[#This Row],[Número]],Relatório_CTE!A:A,Relatório_CTE!H:H,"Sem CTE")," ")</f>
        <v xml:space="preserve"> </v>
      </c>
      <c r="T114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4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47" spans="1:21" x14ac:dyDescent="0.25">
      <c r="A1147" t="s">
        <v>11</v>
      </c>
      <c r="B1147" t="s">
        <v>12</v>
      </c>
      <c r="C1147" t="s">
        <v>13</v>
      </c>
      <c r="D1147">
        <v>465413</v>
      </c>
      <c r="E1147" s="1">
        <v>45877</v>
      </c>
      <c r="F1147">
        <v>282.24</v>
      </c>
      <c r="G1147" s="4" t="s">
        <v>150</v>
      </c>
      <c r="H1147" t="s">
        <v>151</v>
      </c>
      <c r="I1147" t="s">
        <v>152</v>
      </c>
      <c r="J1147" s="1">
        <v>46507</v>
      </c>
      <c r="K1147">
        <v>48</v>
      </c>
      <c r="L1147" t="str">
        <f>_xlfn.XLOOKUP(relatorio[[#This Row],[Nome PJ Emitente]],De_Para!A:A,De_Para!C:C)</f>
        <v>3M</v>
      </c>
      <c r="M1147" s="5" cm="1">
        <f t="array" aca="1" ref="M1147" ca="1">IF(LEFT(G1147&amp;"",1)="0",
IFERROR(
VALUE(MID(G1147&amp;"",_xlfn.AGGREGATE(15,6,ROW(INDIRECT("1:"&amp;LEN(G1147&amp;"")))/(MID(G1147&amp;"",ROW(INDIRECT("1:"&amp;LEN(G1147&amp;""))),1)&lt;&gt;"0"),1),999)),
MID(G1147&amp;"",_xlfn.AGGREGATE(15,6,ROW(INDIRECT("1:"&amp;LEN(G1147&amp;"")))/(MID(G1147&amp;"",ROW(INDIRECT("1:"&amp;LEN(G1147&amp;""))),1)&lt;&gt;"0"),1),999)
),
IFERROR(VALUE(G1147),G1147))</f>
        <v>7891040300181</v>
      </c>
      <c r="N1147" t="str">
        <f>TEXT(relatorio[[#This Row],[Data Emissão]],"mmm")</f>
        <v>ago</v>
      </c>
      <c r="O1147">
        <f>_xlfn.XLOOKUP(relatorio[[#This Row],[Número]],relatorio_Entrada_NF!A:A,relatorio_Entrada_NF!A:A,"Pendente")</f>
        <v>465413</v>
      </c>
      <c r="P1147" t="str">
        <f>_xlfn.XLOOKUP(relatorio[[#This Row],[Nome PJ Emitente]],Material!A:A,Material!B:B,"Medicamento")</f>
        <v>Material</v>
      </c>
      <c r="Q1147">
        <f>IF(relatorio[[#This Row],[Natureza]]="Medicamento",_xlfn.XLOOKUP(relatorio[[#This Row],[EAN]],CadastroProd!U:U,CadastroProd!A:A," "),_xlfn.XLOOKUP(relatorio[[#This Row],['[Item'] Código]],CadastroProd!X:X,CadastroProd!A:A," "))</f>
        <v>2288</v>
      </c>
      <c r="R1147" t="str">
        <f>IF(O1147="Pendente",_xlfn.XLOOKUP(relatorio[[#This Row],[Número]],Relatório_CTE!A:A,Relatório_CTE!B:B,"Sem CTE")," ")</f>
        <v xml:space="preserve"> </v>
      </c>
      <c r="S1147" s="1" t="str">
        <f>IF(relatorio[[#This Row],[NFs Entrada - Winthor]]="Pendente",_xlfn.XLOOKUP(relatorio[[#This Row],[Número]],Relatório_CTE!A:A,Relatório_CTE!H:H,"Sem CTE")," ")</f>
        <v xml:space="preserve"> </v>
      </c>
      <c r="T114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4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48" spans="1:21" x14ac:dyDescent="0.25">
      <c r="A1148" t="s">
        <v>11</v>
      </c>
      <c r="B1148" t="s">
        <v>12</v>
      </c>
      <c r="C1148" t="s">
        <v>13</v>
      </c>
      <c r="D1148">
        <v>465414</v>
      </c>
      <c r="E1148" s="1">
        <v>45877</v>
      </c>
      <c r="F1148">
        <v>777.6</v>
      </c>
      <c r="G1148" s="4" t="s">
        <v>1116</v>
      </c>
      <c r="H1148" t="s">
        <v>1117</v>
      </c>
      <c r="I1148" t="s">
        <v>1118</v>
      </c>
      <c r="J1148" s="1">
        <v>46541</v>
      </c>
      <c r="K1148">
        <v>60</v>
      </c>
      <c r="L1148" t="str">
        <f>_xlfn.XLOOKUP(relatorio[[#This Row],[Nome PJ Emitente]],De_Para!A:A,De_Para!C:C)</f>
        <v>3M</v>
      </c>
      <c r="M1148" s="5" cm="1">
        <f t="array" aca="1" ref="M1148" ca="1">IF(LEFT(G1148&amp;"",1)="0",
IFERROR(
VALUE(MID(G1148&amp;"",_xlfn.AGGREGATE(15,6,ROW(INDIRECT("1:"&amp;LEN(G1148&amp;"")))/(MID(G1148&amp;"",ROW(INDIRECT("1:"&amp;LEN(G1148&amp;""))),1)&lt;&gt;"0"),1),999)),
MID(G1148&amp;"",_xlfn.AGGREGATE(15,6,ROW(INDIRECT("1:"&amp;LEN(G1148&amp;"")))/(MID(G1148&amp;"",ROW(INDIRECT("1:"&amp;LEN(G1148&amp;""))),1)&lt;&gt;"0"),1),999)
),
IFERROR(VALUE(G1148),G1148))</f>
        <v>7891040197446</v>
      </c>
      <c r="N1148" t="str">
        <f>TEXT(relatorio[[#This Row],[Data Emissão]],"mmm")</f>
        <v>ago</v>
      </c>
      <c r="O1148">
        <f>_xlfn.XLOOKUP(relatorio[[#This Row],[Número]],relatorio_Entrada_NF!A:A,relatorio_Entrada_NF!A:A,"Pendente")</f>
        <v>465414</v>
      </c>
      <c r="P1148" t="str">
        <f>_xlfn.XLOOKUP(relatorio[[#This Row],[Nome PJ Emitente]],Material!A:A,Material!B:B,"Medicamento")</f>
        <v>Material</v>
      </c>
      <c r="Q1148">
        <f>IF(relatorio[[#This Row],[Natureza]]="Medicamento",_xlfn.XLOOKUP(relatorio[[#This Row],[EAN]],CadastroProd!U:U,CadastroProd!A:A," "),_xlfn.XLOOKUP(relatorio[[#This Row],['[Item'] Código]],CadastroProd!X:X,CadastroProd!A:A," "))</f>
        <v>2287</v>
      </c>
      <c r="R1148" t="str">
        <f>IF(O1148="Pendente",_xlfn.XLOOKUP(relatorio[[#This Row],[Número]],Relatório_CTE!A:A,Relatório_CTE!B:B,"Sem CTE")," ")</f>
        <v xml:space="preserve"> </v>
      </c>
      <c r="S1148" s="1" t="str">
        <f>IF(relatorio[[#This Row],[NFs Entrada - Winthor]]="Pendente",_xlfn.XLOOKUP(relatorio[[#This Row],[Número]],Relatório_CTE!A:A,Relatório_CTE!H:H,"Sem CTE")," ")</f>
        <v xml:space="preserve"> </v>
      </c>
      <c r="T114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4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49" spans="1:21" x14ac:dyDescent="0.25">
      <c r="A1149" t="s">
        <v>11</v>
      </c>
      <c r="B1149" t="s">
        <v>12</v>
      </c>
      <c r="C1149" t="s">
        <v>13</v>
      </c>
      <c r="D1149">
        <v>465415</v>
      </c>
      <c r="E1149" s="1">
        <v>45877</v>
      </c>
      <c r="F1149">
        <v>282.24</v>
      </c>
      <c r="G1149" s="4" t="s">
        <v>150</v>
      </c>
      <c r="H1149" t="s">
        <v>151</v>
      </c>
      <c r="I1149" t="s">
        <v>152</v>
      </c>
      <c r="J1149" s="1">
        <v>46507</v>
      </c>
      <c r="K1149">
        <v>48</v>
      </c>
      <c r="L1149" t="str">
        <f>_xlfn.XLOOKUP(relatorio[[#This Row],[Nome PJ Emitente]],De_Para!A:A,De_Para!C:C)</f>
        <v>3M</v>
      </c>
      <c r="M1149" s="5" cm="1">
        <f t="array" aca="1" ref="M1149" ca="1">IF(LEFT(G1149&amp;"",1)="0",
IFERROR(
VALUE(MID(G1149&amp;"",_xlfn.AGGREGATE(15,6,ROW(INDIRECT("1:"&amp;LEN(G1149&amp;"")))/(MID(G1149&amp;"",ROW(INDIRECT("1:"&amp;LEN(G1149&amp;""))),1)&lt;&gt;"0"),1),999)),
MID(G1149&amp;"",_xlfn.AGGREGATE(15,6,ROW(INDIRECT("1:"&amp;LEN(G1149&amp;"")))/(MID(G1149&amp;"",ROW(INDIRECT("1:"&amp;LEN(G1149&amp;""))),1)&lt;&gt;"0"),1),999)
),
IFERROR(VALUE(G1149),G1149))</f>
        <v>7891040300181</v>
      </c>
      <c r="N1149" t="str">
        <f>TEXT(relatorio[[#This Row],[Data Emissão]],"mmm")</f>
        <v>ago</v>
      </c>
      <c r="O1149">
        <f>_xlfn.XLOOKUP(relatorio[[#This Row],[Número]],relatorio_Entrada_NF!A:A,relatorio_Entrada_NF!A:A,"Pendente")</f>
        <v>465415</v>
      </c>
      <c r="P1149" t="str">
        <f>_xlfn.XLOOKUP(relatorio[[#This Row],[Nome PJ Emitente]],Material!A:A,Material!B:B,"Medicamento")</f>
        <v>Material</v>
      </c>
      <c r="Q1149">
        <f>IF(relatorio[[#This Row],[Natureza]]="Medicamento",_xlfn.XLOOKUP(relatorio[[#This Row],[EAN]],CadastroProd!U:U,CadastroProd!A:A," "),_xlfn.XLOOKUP(relatorio[[#This Row],['[Item'] Código]],CadastroProd!X:X,CadastroProd!A:A," "))</f>
        <v>2288</v>
      </c>
      <c r="R1149" t="str">
        <f>IF(O1149="Pendente",_xlfn.XLOOKUP(relatorio[[#This Row],[Número]],Relatório_CTE!A:A,Relatório_CTE!B:B,"Sem CTE")," ")</f>
        <v xml:space="preserve"> </v>
      </c>
      <c r="S1149" s="1" t="str">
        <f>IF(relatorio[[#This Row],[NFs Entrada - Winthor]]="Pendente",_xlfn.XLOOKUP(relatorio[[#This Row],[Número]],Relatório_CTE!A:A,Relatório_CTE!H:H,"Sem CTE")," ")</f>
        <v xml:space="preserve"> </v>
      </c>
      <c r="T114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4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50" spans="1:21" x14ac:dyDescent="0.25">
      <c r="A1150" t="s">
        <v>11</v>
      </c>
      <c r="B1150" t="s">
        <v>12</v>
      </c>
      <c r="C1150" t="s">
        <v>13</v>
      </c>
      <c r="D1150">
        <v>465416</v>
      </c>
      <c r="E1150" s="1">
        <v>45877</v>
      </c>
      <c r="F1150">
        <v>2431.92</v>
      </c>
      <c r="G1150" s="4" t="s">
        <v>322</v>
      </c>
      <c r="H1150" t="s">
        <v>323</v>
      </c>
      <c r="I1150" t="s">
        <v>324</v>
      </c>
      <c r="J1150" s="1">
        <v>46555</v>
      </c>
      <c r="K1150">
        <v>6</v>
      </c>
      <c r="L1150" t="str">
        <f>_xlfn.XLOOKUP(relatorio[[#This Row],[Nome PJ Emitente]],De_Para!A:A,De_Para!C:C)</f>
        <v>3M</v>
      </c>
      <c r="M1150" s="5" cm="1">
        <f t="array" aca="1" ref="M1150" ca="1">IF(LEFT(G1150&amp;"",1)="0",
IFERROR(
VALUE(MID(G1150&amp;"",_xlfn.AGGREGATE(15,6,ROW(INDIRECT("1:"&amp;LEN(G1150&amp;"")))/(MID(G1150&amp;"",ROW(INDIRECT("1:"&amp;LEN(G1150&amp;""))),1)&lt;&gt;"0"),1),999)),
MID(G1150&amp;"",_xlfn.AGGREGATE(15,6,ROW(INDIRECT("1:"&amp;LEN(G1150&amp;"")))/(MID(G1150&amp;"",ROW(INDIRECT("1:"&amp;LEN(G1150&amp;""))),1)&lt;&gt;"0"),1),999)
),
IFERROR(VALUE(G1150),G1150))</f>
        <v>7891040326679</v>
      </c>
      <c r="N1150" t="str">
        <f>TEXT(relatorio[[#This Row],[Data Emissão]],"mmm")</f>
        <v>ago</v>
      </c>
      <c r="O1150">
        <f>_xlfn.XLOOKUP(relatorio[[#This Row],[Número]],relatorio_Entrada_NF!A:A,relatorio_Entrada_NF!A:A,"Pendente")</f>
        <v>465416</v>
      </c>
      <c r="P1150" t="str">
        <f>_xlfn.XLOOKUP(relatorio[[#This Row],[Nome PJ Emitente]],Material!A:A,Material!B:B,"Medicamento")</f>
        <v>Material</v>
      </c>
      <c r="Q1150">
        <f>IF(relatorio[[#This Row],[Natureza]]="Medicamento",_xlfn.XLOOKUP(relatorio[[#This Row],[EAN]],CadastroProd!U:U,CadastroProd!A:A," "),_xlfn.XLOOKUP(relatorio[[#This Row],['[Item'] Código]],CadastroProd!X:X,CadastroProd!A:A," "))</f>
        <v>2323</v>
      </c>
      <c r="R1150" t="str">
        <f>IF(O1150="Pendente",_xlfn.XLOOKUP(relatorio[[#This Row],[Número]],Relatório_CTE!A:A,Relatório_CTE!B:B,"Sem CTE")," ")</f>
        <v xml:space="preserve"> </v>
      </c>
      <c r="S1150" s="1" t="str">
        <f>IF(relatorio[[#This Row],[NFs Entrada - Winthor]]="Pendente",_xlfn.XLOOKUP(relatorio[[#This Row],[Número]],Relatório_CTE!A:A,Relatório_CTE!H:H,"Sem CTE")," ")</f>
        <v xml:space="preserve"> </v>
      </c>
      <c r="T115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5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51" spans="1:21" x14ac:dyDescent="0.25">
      <c r="A1151" t="s">
        <v>11</v>
      </c>
      <c r="B1151" t="s">
        <v>12</v>
      </c>
      <c r="C1151" t="s">
        <v>13</v>
      </c>
      <c r="D1151">
        <v>465417</v>
      </c>
      <c r="E1151" s="1">
        <v>45877</v>
      </c>
      <c r="F1151">
        <v>786.9</v>
      </c>
      <c r="G1151" s="4" t="s">
        <v>144</v>
      </c>
      <c r="H1151" t="s">
        <v>145</v>
      </c>
      <c r="I1151" t="s">
        <v>146</v>
      </c>
      <c r="J1151" s="1">
        <v>46512</v>
      </c>
      <c r="K1151">
        <v>30</v>
      </c>
      <c r="L1151" t="str">
        <f>_xlfn.XLOOKUP(relatorio[[#This Row],[Nome PJ Emitente]],De_Para!A:A,De_Para!C:C)</f>
        <v>3M</v>
      </c>
      <c r="M1151" s="5" cm="1">
        <f t="array" aca="1" ref="M1151" ca="1">IF(LEFT(G1151&amp;"",1)="0",
IFERROR(
VALUE(MID(G1151&amp;"",_xlfn.AGGREGATE(15,6,ROW(INDIRECT("1:"&amp;LEN(G1151&amp;"")))/(MID(G1151&amp;"",ROW(INDIRECT("1:"&amp;LEN(G1151&amp;""))),1)&lt;&gt;"0"),1),999)),
MID(G1151&amp;"",_xlfn.AGGREGATE(15,6,ROW(INDIRECT("1:"&amp;LEN(G1151&amp;"")))/(MID(G1151&amp;"",ROW(INDIRECT("1:"&amp;LEN(G1151&amp;""))),1)&lt;&gt;"0"),1),999)
),
IFERROR(VALUE(G1151),G1151))</f>
        <v>7891040080939</v>
      </c>
      <c r="N1151" t="str">
        <f>TEXT(relatorio[[#This Row],[Data Emissão]],"mmm")</f>
        <v>ago</v>
      </c>
      <c r="O1151">
        <f>_xlfn.XLOOKUP(relatorio[[#This Row],[Número]],relatorio_Entrada_NF!A:A,relatorio_Entrada_NF!A:A,"Pendente")</f>
        <v>465417</v>
      </c>
      <c r="P1151" t="str">
        <f>_xlfn.XLOOKUP(relatorio[[#This Row],[Nome PJ Emitente]],Material!A:A,Material!B:B,"Medicamento")</f>
        <v>Material</v>
      </c>
      <c r="Q1151">
        <f>IF(relatorio[[#This Row],[Natureza]]="Medicamento",_xlfn.XLOOKUP(relatorio[[#This Row],[EAN]],CadastroProd!U:U,CadastroProd!A:A," "),_xlfn.XLOOKUP(relatorio[[#This Row],['[Item'] Código]],CadastroProd!X:X,CadastroProd!A:A," "))</f>
        <v>2283</v>
      </c>
      <c r="R1151" t="str">
        <f>IF(O1151="Pendente",_xlfn.XLOOKUP(relatorio[[#This Row],[Número]],Relatório_CTE!A:A,Relatório_CTE!B:B,"Sem CTE")," ")</f>
        <v xml:space="preserve"> </v>
      </c>
      <c r="S1151" s="1" t="str">
        <f>IF(relatorio[[#This Row],[NFs Entrada - Winthor]]="Pendente",_xlfn.XLOOKUP(relatorio[[#This Row],[Número]],Relatório_CTE!A:A,Relatório_CTE!H:H,"Sem CTE")," ")</f>
        <v xml:space="preserve"> </v>
      </c>
      <c r="T115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5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52" spans="1:21" x14ac:dyDescent="0.25">
      <c r="A1152" t="s">
        <v>11</v>
      </c>
      <c r="B1152" t="s">
        <v>12</v>
      </c>
      <c r="C1152" t="s">
        <v>13</v>
      </c>
      <c r="D1152">
        <v>465418</v>
      </c>
      <c r="E1152" s="1">
        <v>45877</v>
      </c>
      <c r="F1152">
        <v>423.36</v>
      </c>
      <c r="G1152" s="4" t="s">
        <v>150</v>
      </c>
      <c r="H1152" t="s">
        <v>151</v>
      </c>
      <c r="I1152" t="s">
        <v>152</v>
      </c>
      <c r="J1152" s="1">
        <v>46507</v>
      </c>
      <c r="K1152">
        <v>72</v>
      </c>
      <c r="L1152" t="str">
        <f>_xlfn.XLOOKUP(relatorio[[#This Row],[Nome PJ Emitente]],De_Para!A:A,De_Para!C:C)</f>
        <v>3M</v>
      </c>
      <c r="M1152" s="5" cm="1">
        <f t="array" aca="1" ref="M1152" ca="1">IF(LEFT(G1152&amp;"",1)="0",
IFERROR(
VALUE(MID(G1152&amp;"",_xlfn.AGGREGATE(15,6,ROW(INDIRECT("1:"&amp;LEN(G1152&amp;"")))/(MID(G1152&amp;"",ROW(INDIRECT("1:"&amp;LEN(G1152&amp;""))),1)&lt;&gt;"0"),1),999)),
MID(G1152&amp;"",_xlfn.AGGREGATE(15,6,ROW(INDIRECT("1:"&amp;LEN(G1152&amp;"")))/(MID(G1152&amp;"",ROW(INDIRECT("1:"&amp;LEN(G1152&amp;""))),1)&lt;&gt;"0"),1),999)
),
IFERROR(VALUE(G1152),G1152))</f>
        <v>7891040300181</v>
      </c>
      <c r="N1152" t="str">
        <f>TEXT(relatorio[[#This Row],[Data Emissão]],"mmm")</f>
        <v>ago</v>
      </c>
      <c r="O1152">
        <f>_xlfn.XLOOKUP(relatorio[[#This Row],[Número]],relatorio_Entrada_NF!A:A,relatorio_Entrada_NF!A:A,"Pendente")</f>
        <v>465418</v>
      </c>
      <c r="P1152" t="str">
        <f>_xlfn.XLOOKUP(relatorio[[#This Row],[Nome PJ Emitente]],Material!A:A,Material!B:B,"Medicamento")</f>
        <v>Material</v>
      </c>
      <c r="Q1152">
        <f>IF(relatorio[[#This Row],[Natureza]]="Medicamento",_xlfn.XLOOKUP(relatorio[[#This Row],[EAN]],CadastroProd!U:U,CadastroProd!A:A," "),_xlfn.XLOOKUP(relatorio[[#This Row],['[Item'] Código]],CadastroProd!X:X,CadastroProd!A:A," "))</f>
        <v>2288</v>
      </c>
      <c r="R1152" t="str">
        <f>IF(O1152="Pendente",_xlfn.XLOOKUP(relatorio[[#This Row],[Número]],Relatório_CTE!A:A,Relatório_CTE!B:B,"Sem CTE")," ")</f>
        <v xml:space="preserve"> </v>
      </c>
      <c r="S1152" s="1" t="str">
        <f>IF(relatorio[[#This Row],[NFs Entrada - Winthor]]="Pendente",_xlfn.XLOOKUP(relatorio[[#This Row],[Número]],Relatório_CTE!A:A,Relatório_CTE!H:H,"Sem CTE")," ")</f>
        <v xml:space="preserve"> </v>
      </c>
      <c r="T115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5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53" spans="1:21" x14ac:dyDescent="0.25">
      <c r="A1153" t="s">
        <v>11</v>
      </c>
      <c r="B1153" t="s">
        <v>12</v>
      </c>
      <c r="C1153" t="s">
        <v>13</v>
      </c>
      <c r="D1153">
        <v>465419</v>
      </c>
      <c r="E1153" s="1">
        <v>45877</v>
      </c>
      <c r="F1153">
        <v>4434.96</v>
      </c>
      <c r="G1153" s="4" t="s">
        <v>165</v>
      </c>
      <c r="H1153" t="s">
        <v>166</v>
      </c>
      <c r="I1153" t="s">
        <v>167</v>
      </c>
      <c r="J1153" s="1">
        <v>46833</v>
      </c>
      <c r="K1153">
        <v>8</v>
      </c>
      <c r="L1153" t="str">
        <f>_xlfn.XLOOKUP(relatorio[[#This Row],[Nome PJ Emitente]],De_Para!A:A,De_Para!C:C)</f>
        <v>3M</v>
      </c>
      <c r="M1153" s="5" cm="1">
        <f t="array" aca="1" ref="M1153" ca="1">IF(LEFT(G1153&amp;"",1)="0",
IFERROR(
VALUE(MID(G1153&amp;"",_xlfn.AGGREGATE(15,6,ROW(INDIRECT("1:"&amp;LEN(G1153&amp;"")))/(MID(G1153&amp;"",ROW(INDIRECT("1:"&amp;LEN(G1153&amp;""))),1)&lt;&gt;"0"),1),999)),
MID(G1153&amp;"",_xlfn.AGGREGATE(15,6,ROW(INDIRECT("1:"&amp;LEN(G1153&amp;"")))/(MID(G1153&amp;"",ROW(INDIRECT("1:"&amp;LEN(G1153&amp;""))),1)&lt;&gt;"0"),1),999)
),
IFERROR(VALUE(G1153),G1153))</f>
        <v>707387807795</v>
      </c>
      <c r="N1153" t="str">
        <f>TEXT(relatorio[[#This Row],[Data Emissão]],"mmm")</f>
        <v>ago</v>
      </c>
      <c r="O1153">
        <f>_xlfn.XLOOKUP(relatorio[[#This Row],[Número]],relatorio_Entrada_NF!A:A,relatorio_Entrada_NF!A:A,"Pendente")</f>
        <v>465419</v>
      </c>
      <c r="P1153" t="str">
        <f>_xlfn.XLOOKUP(relatorio[[#This Row],[Nome PJ Emitente]],Material!A:A,Material!B:B,"Medicamento")</f>
        <v>Material</v>
      </c>
      <c r="Q1153">
        <f>IF(relatorio[[#This Row],[Natureza]]="Medicamento",_xlfn.XLOOKUP(relatorio[[#This Row],[EAN]],CadastroProd!U:U,CadastroProd!A:A," "),_xlfn.XLOOKUP(relatorio[[#This Row],['[Item'] Código]],CadastroProd!X:X,CadastroProd!A:A," "))</f>
        <v>3550</v>
      </c>
      <c r="R1153" t="str">
        <f>IF(O1153="Pendente",_xlfn.XLOOKUP(relatorio[[#This Row],[Número]],Relatório_CTE!A:A,Relatório_CTE!B:B,"Sem CTE")," ")</f>
        <v xml:space="preserve"> </v>
      </c>
      <c r="S1153" s="1" t="str">
        <f>IF(relatorio[[#This Row],[NFs Entrada - Winthor]]="Pendente",_xlfn.XLOOKUP(relatorio[[#This Row],[Número]],Relatório_CTE!A:A,Relatório_CTE!H:H,"Sem CTE")," ")</f>
        <v xml:space="preserve"> </v>
      </c>
      <c r="T115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5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54" spans="1:21" x14ac:dyDescent="0.25">
      <c r="A1154" t="s">
        <v>11</v>
      </c>
      <c r="B1154" t="s">
        <v>12</v>
      </c>
      <c r="C1154" t="s">
        <v>13</v>
      </c>
      <c r="D1154">
        <v>465420</v>
      </c>
      <c r="E1154" s="1">
        <v>45877</v>
      </c>
      <c r="F1154">
        <v>1101.8900000000001</v>
      </c>
      <c r="G1154" s="4" t="s">
        <v>122</v>
      </c>
      <c r="H1154" t="s">
        <v>464</v>
      </c>
      <c r="I1154" t="s">
        <v>465</v>
      </c>
      <c r="J1154" s="1">
        <v>46881</v>
      </c>
      <c r="K1154">
        <v>2</v>
      </c>
      <c r="L1154" t="str">
        <f>_xlfn.XLOOKUP(relatorio[[#This Row],[Nome PJ Emitente]],De_Para!A:A,De_Para!C:C)</f>
        <v>3M</v>
      </c>
      <c r="M1154" s="5" t="str" cm="1">
        <f t="array" aca="1" ref="M1154" ca="1">IF(LEFT(G1154&amp;"",1)="0",
IFERROR(
VALUE(MID(G1154&amp;"",_xlfn.AGGREGATE(15,6,ROW(INDIRECT("1:"&amp;LEN(G1154&amp;"")))/(MID(G1154&amp;"",ROW(INDIRECT("1:"&amp;LEN(G1154&amp;""))),1)&lt;&gt;"0"),1),999)),
MID(G1154&amp;"",_xlfn.AGGREGATE(15,6,ROW(INDIRECT("1:"&amp;LEN(G1154&amp;"")))/(MID(G1154&amp;"",ROW(INDIRECT("1:"&amp;LEN(G1154&amp;""))),1)&lt;&gt;"0"),1),999)
),
IFERROR(VALUE(G1154),G1154))</f>
        <v>SEM GTIN</v>
      </c>
      <c r="N1154" t="str">
        <f>TEXT(relatorio[[#This Row],[Data Emissão]],"mmm")</f>
        <v>ago</v>
      </c>
      <c r="O1154">
        <f>_xlfn.XLOOKUP(relatorio[[#This Row],[Número]],relatorio_Entrada_NF!A:A,relatorio_Entrada_NF!A:A,"Pendente")</f>
        <v>465420</v>
      </c>
      <c r="P1154" t="str">
        <f>_xlfn.XLOOKUP(relatorio[[#This Row],[Nome PJ Emitente]],Material!A:A,Material!B:B,"Medicamento")</f>
        <v>Material</v>
      </c>
      <c r="Q1154">
        <f>IF(relatorio[[#This Row],[Natureza]]="Medicamento",_xlfn.XLOOKUP(relatorio[[#This Row],[EAN]],CadastroProd!U:U,CadastroProd!A:A," "),_xlfn.XLOOKUP(relatorio[[#This Row],['[Item'] Código]],CadastroProd!X:X,CadastroProd!A:A," "))</f>
        <v>2328</v>
      </c>
      <c r="R1154" t="str">
        <f>IF(O1154="Pendente",_xlfn.XLOOKUP(relatorio[[#This Row],[Número]],Relatório_CTE!A:A,Relatório_CTE!B:B,"Sem CTE")," ")</f>
        <v xml:space="preserve"> </v>
      </c>
      <c r="S1154" s="1" t="str">
        <f>IF(relatorio[[#This Row],[NFs Entrada - Winthor]]="Pendente",_xlfn.XLOOKUP(relatorio[[#This Row],[Número]],Relatório_CTE!A:A,Relatório_CTE!H:H,"Sem CTE")," ")</f>
        <v xml:space="preserve"> </v>
      </c>
      <c r="T115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5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55" spans="1:21" x14ac:dyDescent="0.25">
      <c r="A1155" t="s">
        <v>11</v>
      </c>
      <c r="B1155" t="s">
        <v>12</v>
      </c>
      <c r="C1155" t="s">
        <v>13</v>
      </c>
      <c r="D1155">
        <v>465421</v>
      </c>
      <c r="E1155" s="1">
        <v>45877</v>
      </c>
      <c r="F1155">
        <v>3928</v>
      </c>
      <c r="G1155" s="4" t="s">
        <v>349</v>
      </c>
      <c r="H1155" t="s">
        <v>350</v>
      </c>
      <c r="I1155" t="s">
        <v>351</v>
      </c>
      <c r="J1155" s="1">
        <v>46472</v>
      </c>
      <c r="K1155">
        <v>80</v>
      </c>
      <c r="L1155" t="str">
        <f>_xlfn.XLOOKUP(relatorio[[#This Row],[Nome PJ Emitente]],De_Para!A:A,De_Para!C:C)</f>
        <v>3M</v>
      </c>
      <c r="M1155" s="5" cm="1">
        <f t="array" aca="1" ref="M1155" ca="1">IF(LEFT(G1155&amp;"",1)="0",
IFERROR(
VALUE(MID(G1155&amp;"",_xlfn.AGGREGATE(15,6,ROW(INDIRECT("1:"&amp;LEN(G1155&amp;"")))/(MID(G1155&amp;"",ROW(INDIRECT("1:"&amp;LEN(G1155&amp;""))),1)&lt;&gt;"0"),1),999)),
MID(G1155&amp;"",_xlfn.AGGREGATE(15,6,ROW(INDIRECT("1:"&amp;LEN(G1155&amp;"")))/(MID(G1155&amp;"",ROW(INDIRECT("1:"&amp;LEN(G1155&amp;""))),1)&lt;&gt;"0"),1),999)
),
IFERROR(VALUE(G1155),G1155))</f>
        <v>7891040034680</v>
      </c>
      <c r="N1155" t="str">
        <f>TEXT(relatorio[[#This Row],[Data Emissão]],"mmm")</f>
        <v>ago</v>
      </c>
      <c r="O1155">
        <f>_xlfn.XLOOKUP(relatorio[[#This Row],[Número]],relatorio_Entrada_NF!A:A,relatorio_Entrada_NF!A:A,"Pendente")</f>
        <v>465421</v>
      </c>
      <c r="P1155" t="str">
        <f>_xlfn.XLOOKUP(relatorio[[#This Row],[Nome PJ Emitente]],Material!A:A,Material!B:B,"Medicamento")</f>
        <v>Material</v>
      </c>
      <c r="Q1155">
        <f>IF(relatorio[[#This Row],[Natureza]]="Medicamento",_xlfn.XLOOKUP(relatorio[[#This Row],[EAN]],CadastroProd!U:U,CadastroProd!A:A," "),_xlfn.XLOOKUP(relatorio[[#This Row],['[Item'] Código]],CadastroProd!X:X,CadastroProd!A:A," "))</f>
        <v>2176</v>
      </c>
      <c r="R1155" t="str">
        <f>IF(O1155="Pendente",_xlfn.XLOOKUP(relatorio[[#This Row],[Número]],Relatório_CTE!A:A,Relatório_CTE!B:B,"Sem CTE")," ")</f>
        <v xml:space="preserve"> </v>
      </c>
      <c r="S1155" s="1" t="str">
        <f>IF(relatorio[[#This Row],[NFs Entrada - Winthor]]="Pendente",_xlfn.XLOOKUP(relatorio[[#This Row],[Número]],Relatório_CTE!A:A,Relatório_CTE!H:H,"Sem CTE")," ")</f>
        <v xml:space="preserve"> </v>
      </c>
      <c r="T115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5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56" spans="1:21" x14ac:dyDescent="0.25">
      <c r="A1156" t="s">
        <v>11</v>
      </c>
      <c r="B1156" t="s">
        <v>12</v>
      </c>
      <c r="C1156" t="s">
        <v>13</v>
      </c>
      <c r="D1156">
        <v>465421</v>
      </c>
      <c r="E1156" s="1">
        <v>45877</v>
      </c>
      <c r="F1156">
        <v>3928</v>
      </c>
      <c r="G1156" s="4" t="s">
        <v>355</v>
      </c>
      <c r="H1156" t="s">
        <v>356</v>
      </c>
      <c r="I1156" t="s">
        <v>357</v>
      </c>
      <c r="J1156" s="1">
        <v>46571</v>
      </c>
      <c r="K1156">
        <v>400</v>
      </c>
      <c r="L1156" t="str">
        <f>_xlfn.XLOOKUP(relatorio[[#This Row],[Nome PJ Emitente]],De_Para!A:A,De_Para!C:C)</f>
        <v>3M</v>
      </c>
      <c r="M1156" s="5" cm="1">
        <f t="array" aca="1" ref="M1156" ca="1">IF(LEFT(G1156&amp;"",1)="0",
IFERROR(
VALUE(MID(G1156&amp;"",_xlfn.AGGREGATE(15,6,ROW(INDIRECT("1:"&amp;LEN(G1156&amp;"")))/(MID(G1156&amp;"",ROW(INDIRECT("1:"&amp;LEN(G1156&amp;""))),1)&lt;&gt;"0"),1),999)),
MID(G1156&amp;"",_xlfn.AGGREGATE(15,6,ROW(INDIRECT("1:"&amp;LEN(G1156&amp;"")))/(MID(G1156&amp;"",ROW(INDIRECT("1:"&amp;LEN(G1156&amp;""))),1)&lt;&gt;"0"),1),999)
),
IFERROR(VALUE(G1156),G1156))</f>
        <v>7891040010745</v>
      </c>
      <c r="N1156" t="str">
        <f>TEXT(relatorio[[#This Row],[Data Emissão]],"mmm")</f>
        <v>ago</v>
      </c>
      <c r="O1156">
        <f>_xlfn.XLOOKUP(relatorio[[#This Row],[Número]],relatorio_Entrada_NF!A:A,relatorio_Entrada_NF!A:A,"Pendente")</f>
        <v>465421</v>
      </c>
      <c r="P1156" t="str">
        <f>_xlfn.XLOOKUP(relatorio[[#This Row],[Nome PJ Emitente]],Material!A:A,Material!B:B,"Medicamento")</f>
        <v>Material</v>
      </c>
      <c r="Q1156">
        <f>IF(relatorio[[#This Row],[Natureza]]="Medicamento",_xlfn.XLOOKUP(relatorio[[#This Row],[EAN]],CadastroProd!U:U,CadastroProd!A:A," "),_xlfn.XLOOKUP(relatorio[[#This Row],['[Item'] Código]],CadastroProd!X:X,CadastroProd!A:A," "))</f>
        <v>2175</v>
      </c>
      <c r="R1156" t="str">
        <f>IF(O1156="Pendente",_xlfn.XLOOKUP(relatorio[[#This Row],[Número]],Relatório_CTE!A:A,Relatório_CTE!B:B,"Sem CTE")," ")</f>
        <v xml:space="preserve"> </v>
      </c>
      <c r="S1156" s="1" t="str">
        <f>IF(relatorio[[#This Row],[NFs Entrada - Winthor]]="Pendente",_xlfn.XLOOKUP(relatorio[[#This Row],[Número]],Relatório_CTE!A:A,Relatório_CTE!H:H,"Sem CTE")," ")</f>
        <v xml:space="preserve"> </v>
      </c>
      <c r="T115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5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57" spans="1:21" x14ac:dyDescent="0.25">
      <c r="A1157" t="s">
        <v>11</v>
      </c>
      <c r="B1157" t="s">
        <v>12</v>
      </c>
      <c r="C1157" t="s">
        <v>13</v>
      </c>
      <c r="D1157">
        <v>465422</v>
      </c>
      <c r="E1157" s="1">
        <v>45877</v>
      </c>
      <c r="F1157">
        <v>6682.56</v>
      </c>
      <c r="G1157" s="4" t="s">
        <v>374</v>
      </c>
      <c r="H1157" t="s">
        <v>375</v>
      </c>
      <c r="I1157" t="s">
        <v>376</v>
      </c>
      <c r="J1157" s="1">
        <v>46547</v>
      </c>
      <c r="K1157">
        <v>20</v>
      </c>
      <c r="L1157" t="str">
        <f>_xlfn.XLOOKUP(relatorio[[#This Row],[Nome PJ Emitente]],De_Para!A:A,De_Para!C:C)</f>
        <v>3M</v>
      </c>
      <c r="M1157" s="5" cm="1">
        <f t="array" aca="1" ref="M1157" ca="1">IF(LEFT(G1157&amp;"",1)="0",
IFERROR(
VALUE(MID(G1157&amp;"",_xlfn.AGGREGATE(15,6,ROW(INDIRECT("1:"&amp;LEN(G1157&amp;"")))/(MID(G1157&amp;"",ROW(INDIRECT("1:"&amp;LEN(G1157&amp;""))),1)&lt;&gt;"0"),1),999)),
MID(G1157&amp;"",_xlfn.AGGREGATE(15,6,ROW(INDIRECT("1:"&amp;LEN(G1157&amp;"")))/(MID(G1157&amp;"",ROW(INDIRECT("1:"&amp;LEN(G1157&amp;""))),1)&lt;&gt;"0"),1),999)
),
IFERROR(VALUE(G1157),G1157))</f>
        <v>7891040146468</v>
      </c>
      <c r="N1157" t="str">
        <f>TEXT(relatorio[[#This Row],[Data Emissão]],"mmm")</f>
        <v>ago</v>
      </c>
      <c r="O1157">
        <f>_xlfn.XLOOKUP(relatorio[[#This Row],[Número]],relatorio_Entrada_NF!A:A,relatorio_Entrada_NF!A:A,"Pendente")</f>
        <v>465422</v>
      </c>
      <c r="P1157" t="str">
        <f>_xlfn.XLOOKUP(relatorio[[#This Row],[Nome PJ Emitente]],Material!A:A,Material!B:B,"Medicamento")</f>
        <v>Material</v>
      </c>
      <c r="Q1157">
        <f>IF(relatorio[[#This Row],[Natureza]]="Medicamento",_xlfn.XLOOKUP(relatorio[[#This Row],[EAN]],CadastroProd!U:U,CadastroProd!A:A," "),_xlfn.XLOOKUP(relatorio[[#This Row],['[Item'] Código]],CadastroProd!X:X,CadastroProd!A:A," "))</f>
        <v>2373</v>
      </c>
      <c r="R1157" t="str">
        <f>IF(O1157="Pendente",_xlfn.XLOOKUP(relatorio[[#This Row],[Número]],Relatório_CTE!A:A,Relatório_CTE!B:B,"Sem CTE")," ")</f>
        <v xml:space="preserve"> </v>
      </c>
      <c r="S1157" s="1" t="str">
        <f>IF(relatorio[[#This Row],[NFs Entrada - Winthor]]="Pendente",_xlfn.XLOOKUP(relatorio[[#This Row],[Número]],Relatório_CTE!A:A,Relatório_CTE!H:H,"Sem CTE")," ")</f>
        <v xml:space="preserve"> </v>
      </c>
      <c r="T115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5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58" spans="1:21" x14ac:dyDescent="0.25">
      <c r="A1158" t="s">
        <v>11</v>
      </c>
      <c r="B1158" t="s">
        <v>12</v>
      </c>
      <c r="C1158" t="s">
        <v>13</v>
      </c>
      <c r="D1158">
        <v>465422</v>
      </c>
      <c r="E1158" s="1">
        <v>45877</v>
      </c>
      <c r="F1158">
        <v>6682.56</v>
      </c>
      <c r="G1158" s="4" t="s">
        <v>122</v>
      </c>
      <c r="H1158" t="s">
        <v>377</v>
      </c>
      <c r="I1158" t="s">
        <v>378</v>
      </c>
      <c r="J1158" s="1">
        <v>46557</v>
      </c>
      <c r="K1158">
        <v>80</v>
      </c>
      <c r="L1158" t="str">
        <f>_xlfn.XLOOKUP(relatorio[[#This Row],[Nome PJ Emitente]],De_Para!A:A,De_Para!C:C)</f>
        <v>3M</v>
      </c>
      <c r="M1158" s="5" t="str" cm="1">
        <f t="array" aca="1" ref="M1158" ca="1">IF(LEFT(G1158&amp;"",1)="0",
IFERROR(
VALUE(MID(G1158&amp;"",_xlfn.AGGREGATE(15,6,ROW(INDIRECT("1:"&amp;LEN(G1158&amp;"")))/(MID(G1158&amp;"",ROW(INDIRECT("1:"&amp;LEN(G1158&amp;""))),1)&lt;&gt;"0"),1),999)),
MID(G1158&amp;"",_xlfn.AGGREGATE(15,6,ROW(INDIRECT("1:"&amp;LEN(G1158&amp;"")))/(MID(G1158&amp;"",ROW(INDIRECT("1:"&amp;LEN(G1158&amp;""))),1)&lt;&gt;"0"),1),999)
),
IFERROR(VALUE(G1158),G1158))</f>
        <v>SEM GTIN</v>
      </c>
      <c r="N1158" t="str">
        <f>TEXT(relatorio[[#This Row],[Data Emissão]],"mmm")</f>
        <v>ago</v>
      </c>
      <c r="O1158">
        <f>_xlfn.XLOOKUP(relatorio[[#This Row],[Número]],relatorio_Entrada_NF!A:A,relatorio_Entrada_NF!A:A,"Pendente")</f>
        <v>465422</v>
      </c>
      <c r="P1158" t="str">
        <f>_xlfn.XLOOKUP(relatorio[[#This Row],[Nome PJ Emitente]],Material!A:A,Material!B:B,"Medicamento")</f>
        <v>Material</v>
      </c>
      <c r="Q1158">
        <f>IF(relatorio[[#This Row],[Natureza]]="Medicamento",_xlfn.XLOOKUP(relatorio[[#This Row],[EAN]],CadastroProd!U:U,CadastroProd!A:A," "),_xlfn.XLOOKUP(relatorio[[#This Row],['[Item'] Código]],CadastroProd!X:X,CadastroProd!A:A," "))</f>
        <v>2371</v>
      </c>
      <c r="R1158" t="str">
        <f>IF(O1158="Pendente",_xlfn.XLOOKUP(relatorio[[#This Row],[Número]],Relatório_CTE!A:A,Relatório_CTE!B:B,"Sem CTE")," ")</f>
        <v xml:space="preserve"> </v>
      </c>
      <c r="S1158" s="1" t="str">
        <f>IF(relatorio[[#This Row],[NFs Entrada - Winthor]]="Pendente",_xlfn.XLOOKUP(relatorio[[#This Row],[Número]],Relatório_CTE!A:A,Relatório_CTE!H:H,"Sem CTE")," ")</f>
        <v xml:space="preserve"> </v>
      </c>
      <c r="T115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5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59" spans="1:21" x14ac:dyDescent="0.25">
      <c r="A1159" t="s">
        <v>11</v>
      </c>
      <c r="B1159" t="s">
        <v>12</v>
      </c>
      <c r="C1159" t="s">
        <v>13</v>
      </c>
      <c r="D1159">
        <v>465423</v>
      </c>
      <c r="E1159" s="1">
        <v>45877</v>
      </c>
      <c r="F1159">
        <v>12492.25</v>
      </c>
      <c r="G1159" s="4" t="s">
        <v>409</v>
      </c>
      <c r="H1159" t="s">
        <v>410</v>
      </c>
      <c r="I1159" t="s">
        <v>411</v>
      </c>
      <c r="J1159" s="1">
        <v>46557</v>
      </c>
      <c r="K1159">
        <v>320</v>
      </c>
      <c r="L1159" t="str">
        <f>_xlfn.XLOOKUP(relatorio[[#This Row],[Nome PJ Emitente]],De_Para!A:A,De_Para!C:C)</f>
        <v>3M</v>
      </c>
      <c r="M1159" s="5" cm="1">
        <f t="array" aca="1" ref="M1159" ca="1">IF(LEFT(G1159&amp;"",1)="0",
IFERROR(
VALUE(MID(G1159&amp;"",_xlfn.AGGREGATE(15,6,ROW(INDIRECT("1:"&amp;LEN(G1159&amp;"")))/(MID(G1159&amp;"",ROW(INDIRECT("1:"&amp;LEN(G1159&amp;""))),1)&lt;&gt;"0"),1),999)),
MID(G1159&amp;"",_xlfn.AGGREGATE(15,6,ROW(INDIRECT("1:"&amp;LEN(G1159&amp;"")))/(MID(G1159&amp;"",ROW(INDIRECT("1:"&amp;LEN(G1159&amp;""))),1)&lt;&gt;"0"),1),999)
),
IFERROR(VALUE(G1159),G1159))</f>
        <v>7891040010653</v>
      </c>
      <c r="N1159" t="str">
        <f>TEXT(relatorio[[#This Row],[Data Emissão]],"mmm")</f>
        <v>ago</v>
      </c>
      <c r="O1159">
        <f>_xlfn.XLOOKUP(relatorio[[#This Row],[Número]],relatorio_Entrada_NF!A:A,relatorio_Entrada_NF!A:A,"Pendente")</f>
        <v>465423</v>
      </c>
      <c r="P1159" t="str">
        <f>_xlfn.XLOOKUP(relatorio[[#This Row],[Nome PJ Emitente]],Material!A:A,Material!B:B,"Medicamento")</f>
        <v>Material</v>
      </c>
      <c r="Q1159">
        <f>IF(relatorio[[#This Row],[Natureza]]="Medicamento",_xlfn.XLOOKUP(relatorio[[#This Row],[EAN]],CadastroProd!U:U,CadastroProd!A:A," "),_xlfn.XLOOKUP(relatorio[[#This Row],['[Item'] Código]],CadastroProd!X:X,CadastroProd!A:A," "))</f>
        <v>2180</v>
      </c>
      <c r="R1159" t="str">
        <f>IF(O1159="Pendente",_xlfn.XLOOKUP(relatorio[[#This Row],[Número]],Relatório_CTE!A:A,Relatório_CTE!B:B,"Sem CTE")," ")</f>
        <v xml:space="preserve"> </v>
      </c>
      <c r="S1159" s="1" t="str">
        <f>IF(relatorio[[#This Row],[NFs Entrada - Winthor]]="Pendente",_xlfn.XLOOKUP(relatorio[[#This Row],[Número]],Relatório_CTE!A:A,Relatório_CTE!H:H,"Sem CTE")," ")</f>
        <v xml:space="preserve"> </v>
      </c>
      <c r="T115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5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60" spans="1:21" x14ac:dyDescent="0.25">
      <c r="A1160" t="s">
        <v>11</v>
      </c>
      <c r="B1160" t="s">
        <v>12</v>
      </c>
      <c r="C1160" t="s">
        <v>13</v>
      </c>
      <c r="D1160">
        <v>465423</v>
      </c>
      <c r="E1160" s="1">
        <v>45877</v>
      </c>
      <c r="F1160">
        <v>12492.25</v>
      </c>
      <c r="G1160" s="4" t="s">
        <v>352</v>
      </c>
      <c r="H1160" t="s">
        <v>353</v>
      </c>
      <c r="I1160" t="s">
        <v>354</v>
      </c>
      <c r="J1160" s="1">
        <v>46460</v>
      </c>
      <c r="K1160">
        <v>400</v>
      </c>
      <c r="L1160" t="str">
        <f>_xlfn.XLOOKUP(relatorio[[#This Row],[Nome PJ Emitente]],De_Para!A:A,De_Para!C:C)</f>
        <v>3M</v>
      </c>
      <c r="M1160" s="5" cm="1">
        <f t="array" aca="1" ref="M1160" ca="1">IF(LEFT(G1160&amp;"",1)="0",
IFERROR(
VALUE(MID(G1160&amp;"",_xlfn.AGGREGATE(15,6,ROW(INDIRECT("1:"&amp;LEN(G1160&amp;"")))/(MID(G1160&amp;"",ROW(INDIRECT("1:"&amp;LEN(G1160&amp;""))),1)&lt;&gt;"0"),1),999)),
MID(G1160&amp;"",_xlfn.AGGREGATE(15,6,ROW(INDIRECT("1:"&amp;LEN(G1160&amp;"")))/(MID(G1160&amp;"",ROW(INDIRECT("1:"&amp;LEN(G1160&amp;""))),1)&lt;&gt;"0"),1),999)
),
IFERROR(VALUE(G1160),G1160))</f>
        <v>7891040010738</v>
      </c>
      <c r="N1160" t="str">
        <f>TEXT(relatorio[[#This Row],[Data Emissão]],"mmm")</f>
        <v>ago</v>
      </c>
      <c r="O1160">
        <f>_xlfn.XLOOKUP(relatorio[[#This Row],[Número]],relatorio_Entrada_NF!A:A,relatorio_Entrada_NF!A:A,"Pendente")</f>
        <v>465423</v>
      </c>
      <c r="P1160" t="str">
        <f>_xlfn.XLOOKUP(relatorio[[#This Row],[Nome PJ Emitente]],Material!A:A,Material!B:B,"Medicamento")</f>
        <v>Material</v>
      </c>
      <c r="Q1160">
        <f>IF(relatorio[[#This Row],[Natureza]]="Medicamento",_xlfn.XLOOKUP(relatorio[[#This Row],[EAN]],CadastroProd!U:U,CadastroProd!A:A," "),_xlfn.XLOOKUP(relatorio[[#This Row],['[Item'] Código]],CadastroProd!X:X,CadastroProd!A:A," "))</f>
        <v>2174</v>
      </c>
      <c r="R1160" t="str">
        <f>IF(O1160="Pendente",_xlfn.XLOOKUP(relatorio[[#This Row],[Número]],Relatório_CTE!A:A,Relatório_CTE!B:B,"Sem CTE")," ")</f>
        <v xml:space="preserve"> </v>
      </c>
      <c r="S1160" s="1" t="str">
        <f>IF(relatorio[[#This Row],[NFs Entrada - Winthor]]="Pendente",_xlfn.XLOOKUP(relatorio[[#This Row],[Número]],Relatório_CTE!A:A,Relatório_CTE!H:H,"Sem CTE")," ")</f>
        <v xml:space="preserve"> </v>
      </c>
      <c r="T116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6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61" spans="1:21" x14ac:dyDescent="0.25">
      <c r="A1161" t="s">
        <v>11</v>
      </c>
      <c r="B1161" t="s">
        <v>12</v>
      </c>
      <c r="C1161" t="s">
        <v>13</v>
      </c>
      <c r="D1161">
        <v>465423</v>
      </c>
      <c r="E1161" s="1">
        <v>45877</v>
      </c>
      <c r="F1161">
        <v>12492.25</v>
      </c>
      <c r="G1161" s="4" t="s">
        <v>355</v>
      </c>
      <c r="H1161" t="s">
        <v>356</v>
      </c>
      <c r="I1161" t="s">
        <v>357</v>
      </c>
      <c r="J1161" s="1">
        <v>46571</v>
      </c>
      <c r="K1161">
        <v>640</v>
      </c>
      <c r="L1161" t="str">
        <f>_xlfn.XLOOKUP(relatorio[[#This Row],[Nome PJ Emitente]],De_Para!A:A,De_Para!C:C)</f>
        <v>3M</v>
      </c>
      <c r="M1161" s="5" cm="1">
        <f t="array" aca="1" ref="M1161" ca="1">IF(LEFT(G1161&amp;"",1)="0",
IFERROR(
VALUE(MID(G1161&amp;"",_xlfn.AGGREGATE(15,6,ROW(INDIRECT("1:"&amp;LEN(G1161&amp;"")))/(MID(G1161&amp;"",ROW(INDIRECT("1:"&amp;LEN(G1161&amp;""))),1)&lt;&gt;"0"),1),999)),
MID(G1161&amp;"",_xlfn.AGGREGATE(15,6,ROW(INDIRECT("1:"&amp;LEN(G1161&amp;"")))/(MID(G1161&amp;"",ROW(INDIRECT("1:"&amp;LEN(G1161&amp;""))),1)&lt;&gt;"0"),1),999)
),
IFERROR(VALUE(G1161),G1161))</f>
        <v>7891040010745</v>
      </c>
      <c r="N1161" t="str">
        <f>TEXT(relatorio[[#This Row],[Data Emissão]],"mmm")</f>
        <v>ago</v>
      </c>
      <c r="O1161">
        <f>_xlfn.XLOOKUP(relatorio[[#This Row],[Número]],relatorio_Entrada_NF!A:A,relatorio_Entrada_NF!A:A,"Pendente")</f>
        <v>465423</v>
      </c>
      <c r="P1161" t="str">
        <f>_xlfn.XLOOKUP(relatorio[[#This Row],[Nome PJ Emitente]],Material!A:A,Material!B:B,"Medicamento")</f>
        <v>Material</v>
      </c>
      <c r="Q1161">
        <f>IF(relatorio[[#This Row],[Natureza]]="Medicamento",_xlfn.XLOOKUP(relatorio[[#This Row],[EAN]],CadastroProd!U:U,CadastroProd!A:A," "),_xlfn.XLOOKUP(relatorio[[#This Row],['[Item'] Código]],CadastroProd!X:X,CadastroProd!A:A," "))</f>
        <v>2175</v>
      </c>
      <c r="R1161" t="str">
        <f>IF(O1161="Pendente",_xlfn.XLOOKUP(relatorio[[#This Row],[Número]],Relatório_CTE!A:A,Relatório_CTE!B:B,"Sem CTE")," ")</f>
        <v xml:space="preserve"> </v>
      </c>
      <c r="S1161" s="1" t="str">
        <f>IF(relatorio[[#This Row],[NFs Entrada - Winthor]]="Pendente",_xlfn.XLOOKUP(relatorio[[#This Row],[Número]],Relatório_CTE!A:A,Relatório_CTE!H:H,"Sem CTE")," ")</f>
        <v xml:space="preserve"> </v>
      </c>
      <c r="T116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6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62" spans="1:21" x14ac:dyDescent="0.25">
      <c r="A1162" t="s">
        <v>11</v>
      </c>
      <c r="B1162" t="s">
        <v>12</v>
      </c>
      <c r="C1162" t="s">
        <v>13</v>
      </c>
      <c r="D1162">
        <v>465423</v>
      </c>
      <c r="E1162" s="1">
        <v>45877</v>
      </c>
      <c r="F1162">
        <v>12492.25</v>
      </c>
      <c r="G1162" s="4" t="s">
        <v>122</v>
      </c>
      <c r="H1162" t="s">
        <v>412</v>
      </c>
      <c r="I1162" t="s">
        <v>413</v>
      </c>
      <c r="J1162" s="1"/>
      <c r="K1162">
        <v>1</v>
      </c>
      <c r="L1162" t="str">
        <f>_xlfn.XLOOKUP(relatorio[[#This Row],[Nome PJ Emitente]],De_Para!A:A,De_Para!C:C)</f>
        <v>3M</v>
      </c>
      <c r="M1162" s="5" t="str" cm="1">
        <f t="array" aca="1" ref="M1162" ca="1">IF(LEFT(G1162&amp;"",1)="0",
IFERROR(
VALUE(MID(G1162&amp;"",_xlfn.AGGREGATE(15,6,ROW(INDIRECT("1:"&amp;LEN(G1162&amp;"")))/(MID(G1162&amp;"",ROW(INDIRECT("1:"&amp;LEN(G1162&amp;""))),1)&lt;&gt;"0"),1),999)),
MID(G1162&amp;"",_xlfn.AGGREGATE(15,6,ROW(INDIRECT("1:"&amp;LEN(G1162&amp;"")))/(MID(G1162&amp;"",ROW(INDIRECT("1:"&amp;LEN(G1162&amp;""))),1)&lt;&gt;"0"),1),999)
),
IFERROR(VALUE(G1162),G1162))</f>
        <v>SEM GTIN</v>
      </c>
      <c r="N1162" t="str">
        <f>TEXT(relatorio[[#This Row],[Data Emissão]],"mmm")</f>
        <v>ago</v>
      </c>
      <c r="O1162">
        <f>_xlfn.XLOOKUP(relatorio[[#This Row],[Número]],relatorio_Entrada_NF!A:A,relatorio_Entrada_NF!A:A,"Pendente")</f>
        <v>465423</v>
      </c>
      <c r="P1162" t="str">
        <f>_xlfn.XLOOKUP(relatorio[[#This Row],[Nome PJ Emitente]],Material!A:A,Material!B:B,"Medicamento")</f>
        <v>Material</v>
      </c>
      <c r="Q1162">
        <f>IF(relatorio[[#This Row],[Natureza]]="Medicamento",_xlfn.XLOOKUP(relatorio[[#This Row],[EAN]],CadastroProd!U:U,CadastroProd!A:A," "),_xlfn.XLOOKUP(relatorio[[#This Row],['[Item'] Código]],CadastroProd!X:X,CadastroProd!A:A," "))</f>
        <v>2333</v>
      </c>
      <c r="R1162" t="str">
        <f>IF(O1162="Pendente",_xlfn.XLOOKUP(relatorio[[#This Row],[Número]],Relatório_CTE!A:A,Relatório_CTE!B:B,"Sem CTE")," ")</f>
        <v xml:space="preserve"> </v>
      </c>
      <c r="S1162" s="1" t="str">
        <f>IF(relatorio[[#This Row],[NFs Entrada - Winthor]]="Pendente",_xlfn.XLOOKUP(relatorio[[#This Row],[Número]],Relatório_CTE!A:A,Relatório_CTE!H:H,"Sem CTE")," ")</f>
        <v xml:space="preserve"> </v>
      </c>
      <c r="T116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6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63" spans="1:21" x14ac:dyDescent="0.25">
      <c r="A1163" t="s">
        <v>11</v>
      </c>
      <c r="B1163" t="s">
        <v>12</v>
      </c>
      <c r="C1163" t="s">
        <v>13</v>
      </c>
      <c r="D1163">
        <v>465423</v>
      </c>
      <c r="E1163" s="1">
        <v>45877</v>
      </c>
      <c r="F1163">
        <v>12492.25</v>
      </c>
      <c r="G1163" s="4" t="s">
        <v>122</v>
      </c>
      <c r="H1163" t="s">
        <v>200</v>
      </c>
      <c r="I1163" t="s">
        <v>201</v>
      </c>
      <c r="J1163" s="1">
        <v>46910</v>
      </c>
      <c r="K1163">
        <v>1</v>
      </c>
      <c r="L1163" t="str">
        <f>_xlfn.XLOOKUP(relatorio[[#This Row],[Nome PJ Emitente]],De_Para!A:A,De_Para!C:C)</f>
        <v>3M</v>
      </c>
      <c r="M1163" s="5" t="str" cm="1">
        <f t="array" aca="1" ref="M1163" ca="1">IF(LEFT(G1163&amp;"",1)="0",
IFERROR(
VALUE(MID(G1163&amp;"",_xlfn.AGGREGATE(15,6,ROW(INDIRECT("1:"&amp;LEN(G1163&amp;"")))/(MID(G1163&amp;"",ROW(INDIRECT("1:"&amp;LEN(G1163&amp;""))),1)&lt;&gt;"0"),1),999)),
MID(G1163&amp;"",_xlfn.AGGREGATE(15,6,ROW(INDIRECT("1:"&amp;LEN(G1163&amp;"")))/(MID(G1163&amp;"",ROW(INDIRECT("1:"&amp;LEN(G1163&amp;""))),1)&lt;&gt;"0"),1),999)
),
IFERROR(VALUE(G1163),G1163))</f>
        <v>SEM GTIN</v>
      </c>
      <c r="N1163" t="str">
        <f>TEXT(relatorio[[#This Row],[Data Emissão]],"mmm")</f>
        <v>ago</v>
      </c>
      <c r="O1163">
        <f>_xlfn.XLOOKUP(relatorio[[#This Row],[Número]],relatorio_Entrada_NF!A:A,relatorio_Entrada_NF!A:A,"Pendente")</f>
        <v>465423</v>
      </c>
      <c r="P1163" t="str">
        <f>_xlfn.XLOOKUP(relatorio[[#This Row],[Nome PJ Emitente]],Material!A:A,Material!B:B,"Medicamento")</f>
        <v>Material</v>
      </c>
      <c r="Q1163">
        <f>IF(relatorio[[#This Row],[Natureza]]="Medicamento",_xlfn.XLOOKUP(relatorio[[#This Row],[EAN]],CadastroProd!U:U,CadastroProd!A:A," "),_xlfn.XLOOKUP(relatorio[[#This Row],['[Item'] Código]],CadastroProd!X:X,CadastroProd!A:A," "))</f>
        <v>2335</v>
      </c>
      <c r="R1163" t="str">
        <f>IF(O1163="Pendente",_xlfn.XLOOKUP(relatorio[[#This Row],[Número]],Relatório_CTE!A:A,Relatório_CTE!B:B,"Sem CTE")," ")</f>
        <v xml:space="preserve"> </v>
      </c>
      <c r="S1163" s="1" t="str">
        <f>IF(relatorio[[#This Row],[NFs Entrada - Winthor]]="Pendente",_xlfn.XLOOKUP(relatorio[[#This Row],[Número]],Relatório_CTE!A:A,Relatório_CTE!H:H,"Sem CTE")," ")</f>
        <v xml:space="preserve"> </v>
      </c>
      <c r="T116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6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64" spans="1:21" x14ac:dyDescent="0.25">
      <c r="A1164" t="s">
        <v>11</v>
      </c>
      <c r="B1164" t="s">
        <v>12</v>
      </c>
      <c r="C1164" t="s">
        <v>13</v>
      </c>
      <c r="D1164">
        <v>465424</v>
      </c>
      <c r="E1164" s="1">
        <v>45877</v>
      </c>
      <c r="F1164">
        <v>33930.949999999997</v>
      </c>
      <c r="G1164" s="4" t="s">
        <v>374</v>
      </c>
      <c r="H1164" t="s">
        <v>375</v>
      </c>
      <c r="I1164" t="s">
        <v>376</v>
      </c>
      <c r="J1164" s="1"/>
      <c r="K1164">
        <v>60</v>
      </c>
      <c r="L1164" t="str">
        <f>_xlfn.XLOOKUP(relatorio[[#This Row],[Nome PJ Emitente]],De_Para!A:A,De_Para!C:C)</f>
        <v>3M</v>
      </c>
      <c r="M1164" s="5" cm="1">
        <f t="array" aca="1" ref="M1164" ca="1">IF(LEFT(G1164&amp;"",1)="0",
IFERROR(
VALUE(MID(G1164&amp;"",_xlfn.AGGREGATE(15,6,ROW(INDIRECT("1:"&amp;LEN(G1164&amp;"")))/(MID(G1164&amp;"",ROW(INDIRECT("1:"&amp;LEN(G1164&amp;""))),1)&lt;&gt;"0"),1),999)),
MID(G1164&amp;"",_xlfn.AGGREGATE(15,6,ROW(INDIRECT("1:"&amp;LEN(G1164&amp;"")))/(MID(G1164&amp;"",ROW(INDIRECT("1:"&amp;LEN(G1164&amp;""))),1)&lt;&gt;"0"),1),999)
),
IFERROR(VALUE(G1164),G1164))</f>
        <v>7891040146468</v>
      </c>
      <c r="N1164" t="str">
        <f>TEXT(relatorio[[#This Row],[Data Emissão]],"mmm")</f>
        <v>ago</v>
      </c>
      <c r="O1164">
        <f>_xlfn.XLOOKUP(relatorio[[#This Row],[Número]],relatorio_Entrada_NF!A:A,relatorio_Entrada_NF!A:A,"Pendente")</f>
        <v>465424</v>
      </c>
      <c r="P1164" t="str">
        <f>_xlfn.XLOOKUP(relatorio[[#This Row],[Nome PJ Emitente]],Material!A:A,Material!B:B,"Medicamento")</f>
        <v>Material</v>
      </c>
      <c r="Q1164">
        <f>IF(relatorio[[#This Row],[Natureza]]="Medicamento",_xlfn.XLOOKUP(relatorio[[#This Row],[EAN]],CadastroProd!U:U,CadastroProd!A:A," "),_xlfn.XLOOKUP(relatorio[[#This Row],['[Item'] Código]],CadastroProd!X:X,CadastroProd!A:A," "))</f>
        <v>2373</v>
      </c>
      <c r="R1164" t="str">
        <f>IF(O1164="Pendente",_xlfn.XLOOKUP(relatorio[[#This Row],[Número]],Relatório_CTE!A:A,Relatório_CTE!B:B,"Sem CTE")," ")</f>
        <v xml:space="preserve"> </v>
      </c>
      <c r="S1164" s="1" t="str">
        <f>IF(relatorio[[#This Row],[NFs Entrada - Winthor]]="Pendente",_xlfn.XLOOKUP(relatorio[[#This Row],[Número]],Relatório_CTE!A:A,Relatório_CTE!H:H,"Sem CTE")," ")</f>
        <v xml:space="preserve"> </v>
      </c>
      <c r="T116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6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65" spans="1:21" x14ac:dyDescent="0.25">
      <c r="A1165" t="s">
        <v>11</v>
      </c>
      <c r="B1165" t="s">
        <v>12</v>
      </c>
      <c r="C1165" t="s">
        <v>13</v>
      </c>
      <c r="D1165">
        <v>465424</v>
      </c>
      <c r="E1165" s="1">
        <v>45877</v>
      </c>
      <c r="F1165">
        <v>33930.949999999997</v>
      </c>
      <c r="G1165" s="4" t="s">
        <v>466</v>
      </c>
      <c r="H1165" t="s">
        <v>467</v>
      </c>
      <c r="I1165" t="s">
        <v>468</v>
      </c>
      <c r="J1165" s="1">
        <v>46543</v>
      </c>
      <c r="K1165">
        <v>4</v>
      </c>
      <c r="L1165" t="str">
        <f>_xlfn.XLOOKUP(relatorio[[#This Row],[Nome PJ Emitente]],De_Para!A:A,De_Para!C:C)</f>
        <v>3M</v>
      </c>
      <c r="M1165" s="5" cm="1">
        <f t="array" aca="1" ref="M1165" ca="1">IF(LEFT(G1165&amp;"",1)="0",
IFERROR(
VALUE(MID(G1165&amp;"",_xlfn.AGGREGATE(15,6,ROW(INDIRECT("1:"&amp;LEN(G1165&amp;"")))/(MID(G1165&amp;"",ROW(INDIRECT("1:"&amp;LEN(G1165&amp;""))),1)&lt;&gt;"0"),1),999)),
MID(G1165&amp;"",_xlfn.AGGREGATE(15,6,ROW(INDIRECT("1:"&amp;LEN(G1165&amp;"")))/(MID(G1165&amp;"",ROW(INDIRECT("1:"&amp;LEN(G1165&amp;""))),1)&lt;&gt;"0"),1),999)
),
IFERROR(VALUE(G1165),G1165))</f>
        <v>7891040151431</v>
      </c>
      <c r="N1165" t="str">
        <f>TEXT(relatorio[[#This Row],[Data Emissão]],"mmm")</f>
        <v>ago</v>
      </c>
      <c r="O1165">
        <f>_xlfn.XLOOKUP(relatorio[[#This Row],[Número]],relatorio_Entrada_NF!A:A,relatorio_Entrada_NF!A:A,"Pendente")</f>
        <v>465424</v>
      </c>
      <c r="P1165" t="str">
        <f>_xlfn.XLOOKUP(relatorio[[#This Row],[Nome PJ Emitente]],Material!A:A,Material!B:B,"Medicamento")</f>
        <v>Material</v>
      </c>
      <c r="Q1165">
        <f>IF(relatorio[[#This Row],[Natureza]]="Medicamento",_xlfn.XLOOKUP(relatorio[[#This Row],[EAN]],CadastroProd!U:U,CadastroProd!A:A," "),_xlfn.XLOOKUP(relatorio[[#This Row],['[Item'] Código]],CadastroProd!X:X,CadastroProd!A:A," "))</f>
        <v>2192</v>
      </c>
      <c r="R1165" t="str">
        <f>IF(O1165="Pendente",_xlfn.XLOOKUP(relatorio[[#This Row],[Número]],Relatório_CTE!A:A,Relatório_CTE!B:B,"Sem CTE")," ")</f>
        <v xml:space="preserve"> </v>
      </c>
      <c r="S1165" s="1" t="str">
        <f>IF(relatorio[[#This Row],[NFs Entrada - Winthor]]="Pendente",_xlfn.XLOOKUP(relatorio[[#This Row],[Número]],Relatório_CTE!A:A,Relatório_CTE!H:H,"Sem CTE")," ")</f>
        <v xml:space="preserve"> </v>
      </c>
      <c r="T116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6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66" spans="1:21" x14ac:dyDescent="0.25">
      <c r="A1166" t="s">
        <v>11</v>
      </c>
      <c r="B1166" t="s">
        <v>12</v>
      </c>
      <c r="C1166" t="s">
        <v>13</v>
      </c>
      <c r="D1166">
        <v>465424</v>
      </c>
      <c r="E1166" s="1">
        <v>45877</v>
      </c>
      <c r="F1166">
        <v>33930.949999999997</v>
      </c>
      <c r="G1166" s="4" t="s">
        <v>122</v>
      </c>
      <c r="H1166" t="s">
        <v>335</v>
      </c>
      <c r="I1166" t="s">
        <v>336</v>
      </c>
      <c r="J1166" s="1">
        <v>46585</v>
      </c>
      <c r="K1166">
        <v>20</v>
      </c>
      <c r="L1166" t="str">
        <f>_xlfn.XLOOKUP(relatorio[[#This Row],[Nome PJ Emitente]],De_Para!A:A,De_Para!C:C)</f>
        <v>3M</v>
      </c>
      <c r="M1166" s="5" t="str" cm="1">
        <f t="array" aca="1" ref="M1166" ca="1">IF(LEFT(G1166&amp;"",1)="0",
IFERROR(
VALUE(MID(G1166&amp;"",_xlfn.AGGREGATE(15,6,ROW(INDIRECT("1:"&amp;LEN(G1166&amp;"")))/(MID(G1166&amp;"",ROW(INDIRECT("1:"&amp;LEN(G1166&amp;""))),1)&lt;&gt;"0"),1),999)),
MID(G1166&amp;"",_xlfn.AGGREGATE(15,6,ROW(INDIRECT("1:"&amp;LEN(G1166&amp;"")))/(MID(G1166&amp;"",ROW(INDIRECT("1:"&amp;LEN(G1166&amp;""))),1)&lt;&gt;"0"),1),999)
),
IFERROR(VALUE(G1166),G1166))</f>
        <v>SEM GTIN</v>
      </c>
      <c r="N1166" t="str">
        <f>TEXT(relatorio[[#This Row],[Data Emissão]],"mmm")</f>
        <v>ago</v>
      </c>
      <c r="O1166">
        <f>_xlfn.XLOOKUP(relatorio[[#This Row],[Número]],relatorio_Entrada_NF!A:A,relatorio_Entrada_NF!A:A,"Pendente")</f>
        <v>465424</v>
      </c>
      <c r="P1166" t="str">
        <f>_xlfn.XLOOKUP(relatorio[[#This Row],[Nome PJ Emitente]],Material!A:A,Material!B:B,"Medicamento")</f>
        <v>Material</v>
      </c>
      <c r="Q1166">
        <f>IF(relatorio[[#This Row],[Natureza]]="Medicamento",_xlfn.XLOOKUP(relatorio[[#This Row],[EAN]],CadastroProd!U:U,CadastroProd!A:A," "),_xlfn.XLOOKUP(relatorio[[#This Row],['[Item'] Código]],CadastroProd!X:X,CadastroProd!A:A," "))</f>
        <v>2372</v>
      </c>
      <c r="R1166" t="str">
        <f>IF(O1166="Pendente",_xlfn.XLOOKUP(relatorio[[#This Row],[Número]],Relatório_CTE!A:A,Relatório_CTE!B:B,"Sem CTE")," ")</f>
        <v xml:space="preserve"> </v>
      </c>
      <c r="S1166" s="1" t="str">
        <f>IF(relatorio[[#This Row],[NFs Entrada - Winthor]]="Pendente",_xlfn.XLOOKUP(relatorio[[#This Row],[Número]],Relatório_CTE!A:A,Relatório_CTE!H:H,"Sem CTE")," ")</f>
        <v xml:space="preserve"> </v>
      </c>
      <c r="T116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6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67" spans="1:21" x14ac:dyDescent="0.25">
      <c r="A1167" t="s">
        <v>11</v>
      </c>
      <c r="B1167" t="s">
        <v>12</v>
      </c>
      <c r="C1167" t="s">
        <v>13</v>
      </c>
      <c r="D1167">
        <v>465424</v>
      </c>
      <c r="E1167" s="1">
        <v>45877</v>
      </c>
      <c r="F1167">
        <v>33930.949999999997</v>
      </c>
      <c r="G1167" s="4" t="s">
        <v>122</v>
      </c>
      <c r="H1167" t="s">
        <v>420</v>
      </c>
      <c r="I1167" t="s">
        <v>421</v>
      </c>
      <c r="J1167" s="1">
        <v>55635</v>
      </c>
      <c r="K1167">
        <v>2</v>
      </c>
      <c r="L1167" t="str">
        <f>_xlfn.XLOOKUP(relatorio[[#This Row],[Nome PJ Emitente]],De_Para!A:A,De_Para!C:C)</f>
        <v>3M</v>
      </c>
      <c r="M1167" s="5" t="str" cm="1">
        <f t="array" aca="1" ref="M1167" ca="1">IF(LEFT(G1167&amp;"",1)="0",
IFERROR(
VALUE(MID(G1167&amp;"",_xlfn.AGGREGATE(15,6,ROW(INDIRECT("1:"&amp;LEN(G1167&amp;"")))/(MID(G1167&amp;"",ROW(INDIRECT("1:"&amp;LEN(G1167&amp;""))),1)&lt;&gt;"0"),1),999)),
MID(G1167&amp;"",_xlfn.AGGREGATE(15,6,ROW(INDIRECT("1:"&amp;LEN(G1167&amp;"")))/(MID(G1167&amp;"",ROW(INDIRECT("1:"&amp;LEN(G1167&amp;""))),1)&lt;&gt;"0"),1),999)
),
IFERROR(VALUE(G1167),G1167))</f>
        <v>SEM GTIN</v>
      </c>
      <c r="N1167" t="str">
        <f>TEXT(relatorio[[#This Row],[Data Emissão]],"mmm")</f>
        <v>ago</v>
      </c>
      <c r="O1167">
        <f>_xlfn.XLOOKUP(relatorio[[#This Row],[Número]],relatorio_Entrada_NF!A:A,relatorio_Entrada_NF!A:A,"Pendente")</f>
        <v>465424</v>
      </c>
      <c r="P1167" t="str">
        <f>_xlfn.XLOOKUP(relatorio[[#This Row],[Nome PJ Emitente]],Material!A:A,Material!B:B,"Medicamento")</f>
        <v>Material</v>
      </c>
      <c r="Q1167">
        <f>IF(relatorio[[#This Row],[Natureza]]="Medicamento",_xlfn.XLOOKUP(relatorio[[#This Row],[EAN]],CadastroProd!U:U,CadastroProd!A:A," "),_xlfn.XLOOKUP(relatorio[[#This Row],['[Item'] Código]],CadastroProd!X:X,CadastroProd!A:A," "))</f>
        <v>2349</v>
      </c>
      <c r="R1167" t="str">
        <f>IF(O1167="Pendente",_xlfn.XLOOKUP(relatorio[[#This Row],[Número]],Relatório_CTE!A:A,Relatório_CTE!B:B,"Sem CTE")," ")</f>
        <v xml:space="preserve"> </v>
      </c>
      <c r="S1167" s="1" t="str">
        <f>IF(relatorio[[#This Row],[NFs Entrada - Winthor]]="Pendente",_xlfn.XLOOKUP(relatorio[[#This Row],[Número]],Relatório_CTE!A:A,Relatório_CTE!H:H,"Sem CTE")," ")</f>
        <v xml:space="preserve"> </v>
      </c>
      <c r="T116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6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68" spans="1:21" x14ac:dyDescent="0.25">
      <c r="A1168" t="s">
        <v>11</v>
      </c>
      <c r="B1168" t="s">
        <v>12</v>
      </c>
      <c r="C1168" t="s">
        <v>13</v>
      </c>
      <c r="D1168">
        <v>465424</v>
      </c>
      <c r="E1168" s="1">
        <v>45877</v>
      </c>
      <c r="F1168">
        <v>33930.949999999997</v>
      </c>
      <c r="G1168" s="4" t="s">
        <v>162</v>
      </c>
      <c r="H1168" t="s">
        <v>163</v>
      </c>
      <c r="I1168" t="s">
        <v>164</v>
      </c>
      <c r="J1168" s="1">
        <v>46467</v>
      </c>
      <c r="K1168">
        <v>4</v>
      </c>
      <c r="L1168" t="str">
        <f>_xlfn.XLOOKUP(relatorio[[#This Row],[Nome PJ Emitente]],De_Para!A:A,De_Para!C:C)</f>
        <v>3M</v>
      </c>
      <c r="M1168" s="5" cm="1">
        <f t="array" aca="1" ref="M1168" ca="1">IF(LEFT(G1168&amp;"",1)="0",
IFERROR(
VALUE(MID(G1168&amp;"",_xlfn.AGGREGATE(15,6,ROW(INDIRECT("1:"&amp;LEN(G1168&amp;"")))/(MID(G1168&amp;"",ROW(INDIRECT("1:"&amp;LEN(G1168&amp;""))),1)&lt;&gt;"0"),1),999)),
MID(G1168&amp;"",_xlfn.AGGREGATE(15,6,ROW(INDIRECT("1:"&amp;LEN(G1168&amp;"")))/(MID(G1168&amp;"",ROW(INDIRECT("1:"&amp;LEN(G1168&amp;""))),1)&lt;&gt;"0"),1),999)
),
IFERROR(VALUE(G1168),G1168))</f>
        <v>50707387802252</v>
      </c>
      <c r="N1168" t="str">
        <f>TEXT(relatorio[[#This Row],[Data Emissão]],"mmm")</f>
        <v>ago</v>
      </c>
      <c r="O1168">
        <f>_xlfn.XLOOKUP(relatorio[[#This Row],[Número]],relatorio_Entrada_NF!A:A,relatorio_Entrada_NF!A:A,"Pendente")</f>
        <v>465424</v>
      </c>
      <c r="P1168" t="str">
        <f>_xlfn.XLOOKUP(relatorio[[#This Row],[Nome PJ Emitente]],Material!A:A,Material!B:B,"Medicamento")</f>
        <v>Material</v>
      </c>
      <c r="Q1168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1168" t="str">
        <f>IF(O1168="Pendente",_xlfn.XLOOKUP(relatorio[[#This Row],[Número]],Relatório_CTE!A:A,Relatório_CTE!B:B,"Sem CTE")," ")</f>
        <v xml:space="preserve"> </v>
      </c>
      <c r="S1168" s="1" t="str">
        <f>IF(relatorio[[#This Row],[NFs Entrada - Winthor]]="Pendente",_xlfn.XLOOKUP(relatorio[[#This Row],[Número]],Relatório_CTE!A:A,Relatório_CTE!H:H,"Sem CTE")," ")</f>
        <v xml:space="preserve"> </v>
      </c>
      <c r="T116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6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69" spans="1:21" x14ac:dyDescent="0.25">
      <c r="A1169" t="s">
        <v>11</v>
      </c>
      <c r="B1169" t="s">
        <v>12</v>
      </c>
      <c r="C1169" t="s">
        <v>13</v>
      </c>
      <c r="D1169">
        <v>465424</v>
      </c>
      <c r="E1169" s="1">
        <v>45877</v>
      </c>
      <c r="F1169">
        <v>33930.949999999997</v>
      </c>
      <c r="G1169" s="4" t="s">
        <v>428</v>
      </c>
      <c r="H1169" t="s">
        <v>429</v>
      </c>
      <c r="I1169" t="s">
        <v>430</v>
      </c>
      <c r="J1169" s="1">
        <v>46486</v>
      </c>
      <c r="K1169">
        <v>12</v>
      </c>
      <c r="L1169" t="str">
        <f>_xlfn.XLOOKUP(relatorio[[#This Row],[Nome PJ Emitente]],De_Para!A:A,De_Para!C:C)</f>
        <v>3M</v>
      </c>
      <c r="M1169" s="5" cm="1">
        <f t="array" aca="1" ref="M1169" ca="1">IF(LEFT(G1169&amp;"",1)="0",
IFERROR(
VALUE(MID(G1169&amp;"",_xlfn.AGGREGATE(15,6,ROW(INDIRECT("1:"&amp;LEN(G1169&amp;"")))/(MID(G1169&amp;"",ROW(INDIRECT("1:"&amp;LEN(G1169&amp;""))),1)&lt;&gt;"0"),1),999)),
MID(G1169&amp;"",_xlfn.AGGREGATE(15,6,ROW(INDIRECT("1:"&amp;LEN(G1169&amp;"")))/(MID(G1169&amp;"",ROW(INDIRECT("1:"&amp;LEN(G1169&amp;""))),1)&lt;&gt;"0"),1),999)
),
IFERROR(VALUE(G1169),G1169))</f>
        <v>30707387802241</v>
      </c>
      <c r="N1169" t="str">
        <f>TEXT(relatorio[[#This Row],[Data Emissão]],"mmm")</f>
        <v>ago</v>
      </c>
      <c r="O1169">
        <f>_xlfn.XLOOKUP(relatorio[[#This Row],[Número]],relatorio_Entrada_NF!A:A,relatorio_Entrada_NF!A:A,"Pendente")</f>
        <v>465424</v>
      </c>
      <c r="P1169" t="str">
        <f>_xlfn.XLOOKUP(relatorio[[#This Row],[Nome PJ Emitente]],Material!A:A,Material!B:B,"Medicamento")</f>
        <v>Material</v>
      </c>
      <c r="Q1169">
        <f>IF(relatorio[[#This Row],[Natureza]]="Medicamento",_xlfn.XLOOKUP(relatorio[[#This Row],[EAN]],CadastroProd!U:U,CadastroProd!A:A," "),_xlfn.XLOOKUP(relatorio[[#This Row],['[Item'] Código]],CadastroProd!X:X,CadastroProd!A:A," "))</f>
        <v>3551</v>
      </c>
      <c r="R1169" t="str">
        <f>IF(O1169="Pendente",_xlfn.XLOOKUP(relatorio[[#This Row],[Número]],Relatório_CTE!A:A,Relatório_CTE!B:B,"Sem CTE")," ")</f>
        <v xml:space="preserve"> </v>
      </c>
      <c r="S1169" s="1" t="str">
        <f>IF(relatorio[[#This Row],[NFs Entrada - Winthor]]="Pendente",_xlfn.XLOOKUP(relatorio[[#This Row],[Número]],Relatório_CTE!A:A,Relatório_CTE!H:H,"Sem CTE")," ")</f>
        <v xml:space="preserve"> </v>
      </c>
      <c r="T116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6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70" spans="1:21" x14ac:dyDescent="0.25">
      <c r="A1170" t="s">
        <v>11</v>
      </c>
      <c r="B1170" t="s">
        <v>12</v>
      </c>
      <c r="C1170" t="s">
        <v>13</v>
      </c>
      <c r="D1170">
        <v>465424</v>
      </c>
      <c r="E1170" s="1">
        <v>45877</v>
      </c>
      <c r="F1170">
        <v>33930.949999999997</v>
      </c>
      <c r="G1170" s="4" t="s">
        <v>156</v>
      </c>
      <c r="H1170" t="s">
        <v>157</v>
      </c>
      <c r="I1170" t="s">
        <v>158</v>
      </c>
      <c r="J1170" s="1">
        <v>46521</v>
      </c>
      <c r="K1170">
        <v>8</v>
      </c>
      <c r="L1170" t="str">
        <f>_xlfn.XLOOKUP(relatorio[[#This Row],[Nome PJ Emitente]],De_Para!A:A,De_Para!C:C)</f>
        <v>3M</v>
      </c>
      <c r="M1170" s="5" cm="1">
        <f t="array" aca="1" ref="M1170" ca="1">IF(LEFT(G1170&amp;"",1)="0",
IFERROR(
VALUE(MID(G1170&amp;"",_xlfn.AGGREGATE(15,6,ROW(INDIRECT("1:"&amp;LEN(G1170&amp;"")))/(MID(G1170&amp;"",ROW(INDIRECT("1:"&amp;LEN(G1170&amp;""))),1)&lt;&gt;"0"),1),999)),
MID(G1170&amp;"",_xlfn.AGGREGATE(15,6,ROW(INDIRECT("1:"&amp;LEN(G1170&amp;"")))/(MID(G1170&amp;"",ROW(INDIRECT("1:"&amp;LEN(G1170&amp;""))),1)&lt;&gt;"0"),1),999)
),
IFERROR(VALUE(G1170),G1170))</f>
        <v>30707387444403</v>
      </c>
      <c r="N1170" t="str">
        <f>TEXT(relatorio[[#This Row],[Data Emissão]],"mmm")</f>
        <v>ago</v>
      </c>
      <c r="O1170">
        <f>_xlfn.XLOOKUP(relatorio[[#This Row],[Número]],relatorio_Entrada_NF!A:A,relatorio_Entrada_NF!A:A,"Pendente")</f>
        <v>465424</v>
      </c>
      <c r="P1170" t="str">
        <f>_xlfn.XLOOKUP(relatorio[[#This Row],[Nome PJ Emitente]],Material!A:A,Material!B:B,"Medicamento")</f>
        <v>Material</v>
      </c>
      <c r="Q1170">
        <f>IF(relatorio[[#This Row],[Natureza]]="Medicamento",_xlfn.XLOOKUP(relatorio[[#This Row],[EAN]],CadastroProd!U:U,CadastroProd!A:A," "),_xlfn.XLOOKUP(relatorio[[#This Row],['[Item'] Código]],CadastroProd!X:X,CadastroProd!A:A," "))</f>
        <v>2352</v>
      </c>
      <c r="R1170" t="str">
        <f>IF(O1170="Pendente",_xlfn.XLOOKUP(relatorio[[#This Row],[Número]],Relatório_CTE!A:A,Relatório_CTE!B:B,"Sem CTE")," ")</f>
        <v xml:space="preserve"> </v>
      </c>
      <c r="S1170" s="1" t="str">
        <f>IF(relatorio[[#This Row],[NFs Entrada - Winthor]]="Pendente",_xlfn.XLOOKUP(relatorio[[#This Row],[Número]],Relatório_CTE!A:A,Relatório_CTE!H:H,"Sem CTE")," ")</f>
        <v xml:space="preserve"> </v>
      </c>
      <c r="T117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7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71" spans="1:21" x14ac:dyDescent="0.25">
      <c r="A1171" t="s">
        <v>11</v>
      </c>
      <c r="B1171" t="s">
        <v>12</v>
      </c>
      <c r="C1171" t="s">
        <v>13</v>
      </c>
      <c r="D1171">
        <v>465424</v>
      </c>
      <c r="E1171" s="1">
        <v>45877</v>
      </c>
      <c r="F1171">
        <v>33930.949999999997</v>
      </c>
      <c r="G1171" s="4" t="s">
        <v>397</v>
      </c>
      <c r="H1171" t="s">
        <v>398</v>
      </c>
      <c r="I1171" t="s">
        <v>399</v>
      </c>
      <c r="J1171" s="1">
        <v>46840</v>
      </c>
      <c r="K1171">
        <v>4</v>
      </c>
      <c r="L1171" t="str">
        <f>_xlfn.XLOOKUP(relatorio[[#This Row],[Nome PJ Emitente]],De_Para!A:A,De_Para!C:C)</f>
        <v>3M</v>
      </c>
      <c r="M1171" s="5" cm="1">
        <f t="array" aca="1" ref="M1171" ca="1">IF(LEFT(G1171&amp;"",1)="0",
IFERROR(
VALUE(MID(G1171&amp;"",_xlfn.AGGREGATE(15,6,ROW(INDIRECT("1:"&amp;LEN(G1171&amp;"")))/(MID(G1171&amp;"",ROW(INDIRECT("1:"&amp;LEN(G1171&amp;""))),1)&lt;&gt;"0"),1),999)),
MID(G1171&amp;"",_xlfn.AGGREGATE(15,6,ROW(INDIRECT("1:"&amp;LEN(G1171&amp;"")))/(MID(G1171&amp;"",ROW(INDIRECT("1:"&amp;LEN(G1171&amp;""))),1)&lt;&gt;"0"),1),999)
),
IFERROR(VALUE(G1171),G1171))</f>
        <v>707387807931</v>
      </c>
      <c r="N1171" t="str">
        <f>TEXT(relatorio[[#This Row],[Data Emissão]],"mmm")</f>
        <v>ago</v>
      </c>
      <c r="O1171">
        <f>_xlfn.XLOOKUP(relatorio[[#This Row],[Número]],relatorio_Entrada_NF!A:A,relatorio_Entrada_NF!A:A,"Pendente")</f>
        <v>465424</v>
      </c>
      <c r="P1171" t="str">
        <f>_xlfn.XLOOKUP(relatorio[[#This Row],[Nome PJ Emitente]],Material!A:A,Material!B:B,"Medicamento")</f>
        <v>Material</v>
      </c>
      <c r="Q1171">
        <f>IF(relatorio[[#This Row],[Natureza]]="Medicamento",_xlfn.XLOOKUP(relatorio[[#This Row],[EAN]],CadastroProd!U:U,CadastroProd!A:A," "),_xlfn.XLOOKUP(relatorio[[#This Row],['[Item'] Código]],CadastroProd!X:X,CadastroProd!A:A," "))</f>
        <v>2217</v>
      </c>
      <c r="R1171" t="str">
        <f>IF(O1171="Pendente",_xlfn.XLOOKUP(relatorio[[#This Row],[Número]],Relatório_CTE!A:A,Relatório_CTE!B:B,"Sem CTE")," ")</f>
        <v xml:space="preserve"> </v>
      </c>
      <c r="S1171" s="1" t="str">
        <f>IF(relatorio[[#This Row],[NFs Entrada - Winthor]]="Pendente",_xlfn.XLOOKUP(relatorio[[#This Row],[Número]],Relatório_CTE!A:A,Relatório_CTE!H:H,"Sem CTE")," ")</f>
        <v xml:space="preserve"> </v>
      </c>
      <c r="T117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7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72" spans="1:21" x14ac:dyDescent="0.25">
      <c r="A1172" t="s">
        <v>11</v>
      </c>
      <c r="B1172" t="s">
        <v>12</v>
      </c>
      <c r="C1172" t="s">
        <v>13</v>
      </c>
      <c r="D1172">
        <v>465424</v>
      </c>
      <c r="E1172" s="1">
        <v>45877</v>
      </c>
      <c r="F1172">
        <v>33930.949999999997</v>
      </c>
      <c r="G1172" s="4" t="s">
        <v>400</v>
      </c>
      <c r="H1172" t="s">
        <v>401</v>
      </c>
      <c r="I1172" t="s">
        <v>402</v>
      </c>
      <c r="J1172" s="1">
        <v>46789</v>
      </c>
      <c r="K1172">
        <v>4</v>
      </c>
      <c r="L1172" t="str">
        <f>_xlfn.XLOOKUP(relatorio[[#This Row],[Nome PJ Emitente]],De_Para!A:A,De_Para!C:C)</f>
        <v>3M</v>
      </c>
      <c r="M1172" s="5" cm="1">
        <f t="array" aca="1" ref="M1172" ca="1">IF(LEFT(G1172&amp;"",1)="0",
IFERROR(
VALUE(MID(G1172&amp;"",_xlfn.AGGREGATE(15,6,ROW(INDIRECT("1:"&amp;LEN(G1172&amp;"")))/(MID(G1172&amp;"",ROW(INDIRECT("1:"&amp;LEN(G1172&amp;""))),1)&lt;&gt;"0"),1),999)),
MID(G1172&amp;"",_xlfn.AGGREGATE(15,6,ROW(INDIRECT("1:"&amp;LEN(G1172&amp;"")))/(MID(G1172&amp;"",ROW(INDIRECT("1:"&amp;LEN(G1172&amp;""))),1)&lt;&gt;"0"),1),999)
),
IFERROR(VALUE(G1172),G1172))</f>
        <v>707387807979</v>
      </c>
      <c r="N1172" t="str">
        <f>TEXT(relatorio[[#This Row],[Data Emissão]],"mmm")</f>
        <v>ago</v>
      </c>
      <c r="O1172">
        <f>_xlfn.XLOOKUP(relatorio[[#This Row],[Número]],relatorio_Entrada_NF!A:A,relatorio_Entrada_NF!A:A,"Pendente")</f>
        <v>465424</v>
      </c>
      <c r="P1172" t="str">
        <f>_xlfn.XLOOKUP(relatorio[[#This Row],[Nome PJ Emitente]],Material!A:A,Material!B:B,"Medicamento")</f>
        <v>Material</v>
      </c>
      <c r="Q1172">
        <f>IF(relatorio[[#This Row],[Natureza]]="Medicamento",_xlfn.XLOOKUP(relatorio[[#This Row],[EAN]],CadastroProd!U:U,CadastroProd!A:A," "),_xlfn.XLOOKUP(relatorio[[#This Row],['[Item'] Código]],CadastroProd!X:X,CadastroProd!A:A," "))</f>
        <v>3345</v>
      </c>
      <c r="R1172" t="str">
        <f>IF(O1172="Pendente",_xlfn.XLOOKUP(relatorio[[#This Row],[Número]],Relatório_CTE!A:A,Relatório_CTE!B:B,"Sem CTE")," ")</f>
        <v xml:space="preserve"> </v>
      </c>
      <c r="S1172" s="1" t="str">
        <f>IF(relatorio[[#This Row],[NFs Entrada - Winthor]]="Pendente",_xlfn.XLOOKUP(relatorio[[#This Row],[Número]],Relatório_CTE!A:A,Relatório_CTE!H:H,"Sem CTE")," ")</f>
        <v xml:space="preserve"> </v>
      </c>
      <c r="T117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7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73" spans="1:21" x14ac:dyDescent="0.25">
      <c r="A1173" t="s">
        <v>11</v>
      </c>
      <c r="B1173" t="s">
        <v>12</v>
      </c>
      <c r="C1173" t="s">
        <v>13</v>
      </c>
      <c r="D1173">
        <v>465425</v>
      </c>
      <c r="E1173" s="1">
        <v>45877</v>
      </c>
      <c r="F1173">
        <v>1791.6</v>
      </c>
      <c r="G1173" s="4" t="s">
        <v>409</v>
      </c>
      <c r="H1173" t="s">
        <v>410</v>
      </c>
      <c r="I1173" t="s">
        <v>411</v>
      </c>
      <c r="J1173" s="1">
        <v>46557</v>
      </c>
      <c r="K1173">
        <v>120</v>
      </c>
      <c r="L1173" t="str">
        <f>_xlfn.XLOOKUP(relatorio[[#This Row],[Nome PJ Emitente]],De_Para!A:A,De_Para!C:C)</f>
        <v>3M</v>
      </c>
      <c r="M1173" s="5" cm="1">
        <f t="array" aca="1" ref="M1173" ca="1">IF(LEFT(G1173&amp;"",1)="0",
IFERROR(
VALUE(MID(G1173&amp;"",_xlfn.AGGREGATE(15,6,ROW(INDIRECT("1:"&amp;LEN(G1173&amp;"")))/(MID(G1173&amp;"",ROW(INDIRECT("1:"&amp;LEN(G1173&amp;""))),1)&lt;&gt;"0"),1),999)),
MID(G1173&amp;"",_xlfn.AGGREGATE(15,6,ROW(INDIRECT("1:"&amp;LEN(G1173&amp;"")))/(MID(G1173&amp;"",ROW(INDIRECT("1:"&amp;LEN(G1173&amp;""))),1)&lt;&gt;"0"),1),999)
),
IFERROR(VALUE(G1173),G1173))</f>
        <v>7891040010653</v>
      </c>
      <c r="N1173" t="str">
        <f>TEXT(relatorio[[#This Row],[Data Emissão]],"mmm")</f>
        <v>ago</v>
      </c>
      <c r="O1173">
        <f>_xlfn.XLOOKUP(relatorio[[#This Row],[Número]],relatorio_Entrada_NF!A:A,relatorio_Entrada_NF!A:A,"Pendente")</f>
        <v>465425</v>
      </c>
      <c r="P1173" t="str">
        <f>_xlfn.XLOOKUP(relatorio[[#This Row],[Nome PJ Emitente]],Material!A:A,Material!B:B,"Medicamento")</f>
        <v>Material</v>
      </c>
      <c r="Q1173">
        <f>IF(relatorio[[#This Row],[Natureza]]="Medicamento",_xlfn.XLOOKUP(relatorio[[#This Row],[EAN]],CadastroProd!U:U,CadastroProd!A:A," "),_xlfn.XLOOKUP(relatorio[[#This Row],['[Item'] Código]],CadastroProd!X:X,CadastroProd!A:A," "))</f>
        <v>2180</v>
      </c>
      <c r="R1173" t="str">
        <f>IF(O1173="Pendente",_xlfn.XLOOKUP(relatorio[[#This Row],[Número]],Relatório_CTE!A:A,Relatório_CTE!B:B,"Sem CTE")," ")</f>
        <v xml:space="preserve"> </v>
      </c>
      <c r="S1173" s="1" t="str">
        <f>IF(relatorio[[#This Row],[NFs Entrada - Winthor]]="Pendente",_xlfn.XLOOKUP(relatorio[[#This Row],[Número]],Relatório_CTE!A:A,Relatório_CTE!H:H,"Sem CTE")," ")</f>
        <v xml:space="preserve"> </v>
      </c>
      <c r="T117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7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74" spans="1:21" x14ac:dyDescent="0.25">
      <c r="A1174" t="s">
        <v>11</v>
      </c>
      <c r="B1174" t="s">
        <v>12</v>
      </c>
      <c r="C1174" t="s">
        <v>13</v>
      </c>
      <c r="D1174">
        <v>465426</v>
      </c>
      <c r="E1174" s="1">
        <v>45877</v>
      </c>
      <c r="F1174">
        <v>22434.12</v>
      </c>
      <c r="G1174" s="4" t="s">
        <v>466</v>
      </c>
      <c r="H1174" t="s">
        <v>467</v>
      </c>
      <c r="I1174" t="s">
        <v>468</v>
      </c>
      <c r="J1174" s="1">
        <v>46543</v>
      </c>
      <c r="K1174">
        <v>4</v>
      </c>
      <c r="L1174" t="str">
        <f>_xlfn.XLOOKUP(relatorio[[#This Row],[Nome PJ Emitente]],De_Para!A:A,De_Para!C:C)</f>
        <v>3M</v>
      </c>
      <c r="M1174" s="5" cm="1">
        <f t="array" aca="1" ref="M1174" ca="1">IF(LEFT(G1174&amp;"",1)="0",
IFERROR(
VALUE(MID(G1174&amp;"",_xlfn.AGGREGATE(15,6,ROW(INDIRECT("1:"&amp;LEN(G1174&amp;"")))/(MID(G1174&amp;"",ROW(INDIRECT("1:"&amp;LEN(G1174&amp;""))),1)&lt;&gt;"0"),1),999)),
MID(G1174&amp;"",_xlfn.AGGREGATE(15,6,ROW(INDIRECT("1:"&amp;LEN(G1174&amp;"")))/(MID(G1174&amp;"",ROW(INDIRECT("1:"&amp;LEN(G1174&amp;""))),1)&lt;&gt;"0"),1),999)
),
IFERROR(VALUE(G1174),G1174))</f>
        <v>7891040151431</v>
      </c>
      <c r="N1174" t="str">
        <f>TEXT(relatorio[[#This Row],[Data Emissão]],"mmm")</f>
        <v>ago</v>
      </c>
      <c r="O1174">
        <f>_xlfn.XLOOKUP(relatorio[[#This Row],[Número]],relatorio_Entrada_NF!A:A,relatorio_Entrada_NF!A:A,"Pendente")</f>
        <v>465426</v>
      </c>
      <c r="P1174" t="str">
        <f>_xlfn.XLOOKUP(relatorio[[#This Row],[Nome PJ Emitente]],Material!A:A,Material!B:B,"Medicamento")</f>
        <v>Material</v>
      </c>
      <c r="Q1174">
        <f>IF(relatorio[[#This Row],[Natureza]]="Medicamento",_xlfn.XLOOKUP(relatorio[[#This Row],[EAN]],CadastroProd!U:U,CadastroProd!A:A," "),_xlfn.XLOOKUP(relatorio[[#This Row],['[Item'] Código]],CadastroProd!X:X,CadastroProd!A:A," "))</f>
        <v>2192</v>
      </c>
      <c r="R1174" t="str">
        <f>IF(O1174="Pendente",_xlfn.XLOOKUP(relatorio[[#This Row],[Número]],Relatório_CTE!A:A,Relatório_CTE!B:B,"Sem CTE")," ")</f>
        <v xml:space="preserve"> </v>
      </c>
      <c r="S1174" s="1" t="str">
        <f>IF(relatorio[[#This Row],[NFs Entrada - Winthor]]="Pendente",_xlfn.XLOOKUP(relatorio[[#This Row],[Número]],Relatório_CTE!A:A,Relatório_CTE!H:H,"Sem CTE")," ")</f>
        <v xml:space="preserve"> </v>
      </c>
      <c r="T117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7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75" spans="1:21" x14ac:dyDescent="0.25">
      <c r="A1175" t="s">
        <v>11</v>
      </c>
      <c r="B1175" t="s">
        <v>12</v>
      </c>
      <c r="C1175" t="s">
        <v>13</v>
      </c>
      <c r="D1175">
        <v>465426</v>
      </c>
      <c r="E1175" s="1">
        <v>45877</v>
      </c>
      <c r="F1175">
        <v>22434.12</v>
      </c>
      <c r="G1175" s="4" t="s">
        <v>122</v>
      </c>
      <c r="H1175" t="s">
        <v>382</v>
      </c>
      <c r="I1175" t="s">
        <v>383</v>
      </c>
      <c r="J1175" s="1">
        <v>46584</v>
      </c>
      <c r="K1175">
        <v>4</v>
      </c>
      <c r="L1175" t="str">
        <f>_xlfn.XLOOKUP(relatorio[[#This Row],[Nome PJ Emitente]],De_Para!A:A,De_Para!C:C)</f>
        <v>3M</v>
      </c>
      <c r="M1175" s="5" t="str" cm="1">
        <f t="array" aca="1" ref="M1175" ca="1">IF(LEFT(G1175&amp;"",1)="0",
IFERROR(
VALUE(MID(G1175&amp;"",_xlfn.AGGREGATE(15,6,ROW(INDIRECT("1:"&amp;LEN(G1175&amp;"")))/(MID(G1175&amp;"",ROW(INDIRECT("1:"&amp;LEN(G1175&amp;""))),1)&lt;&gt;"0"),1),999)),
MID(G1175&amp;"",_xlfn.AGGREGATE(15,6,ROW(INDIRECT("1:"&amp;LEN(G1175&amp;"")))/(MID(G1175&amp;"",ROW(INDIRECT("1:"&amp;LEN(G1175&amp;""))),1)&lt;&gt;"0"),1),999)
),
IFERROR(VALUE(G1175),G1175))</f>
        <v>SEM GTIN</v>
      </c>
      <c r="N1175" t="str">
        <f>TEXT(relatorio[[#This Row],[Data Emissão]],"mmm")</f>
        <v>ago</v>
      </c>
      <c r="O1175">
        <f>_xlfn.XLOOKUP(relatorio[[#This Row],[Número]],relatorio_Entrada_NF!A:A,relatorio_Entrada_NF!A:A,"Pendente")</f>
        <v>465426</v>
      </c>
      <c r="P1175" t="str">
        <f>_xlfn.XLOOKUP(relatorio[[#This Row],[Nome PJ Emitente]],Material!A:A,Material!B:B,"Medicamento")</f>
        <v>Material</v>
      </c>
      <c r="Q1175">
        <f>IF(relatorio[[#This Row],[Natureza]]="Medicamento",_xlfn.XLOOKUP(relatorio[[#This Row],[EAN]],CadastroProd!U:U,CadastroProd!A:A," "),_xlfn.XLOOKUP(relatorio[[#This Row],['[Item'] Código]],CadastroProd!X:X,CadastroProd!A:A," "))</f>
        <v>2209</v>
      </c>
      <c r="R1175" t="str">
        <f>IF(O1175="Pendente",_xlfn.XLOOKUP(relatorio[[#This Row],[Número]],Relatório_CTE!A:A,Relatório_CTE!B:B,"Sem CTE")," ")</f>
        <v xml:space="preserve"> </v>
      </c>
      <c r="S1175" s="1" t="str">
        <f>IF(relatorio[[#This Row],[NFs Entrada - Winthor]]="Pendente",_xlfn.XLOOKUP(relatorio[[#This Row],[Número]],Relatório_CTE!A:A,Relatório_CTE!H:H,"Sem CTE")," ")</f>
        <v xml:space="preserve"> </v>
      </c>
      <c r="T117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7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76" spans="1:21" x14ac:dyDescent="0.25">
      <c r="A1176" t="s">
        <v>11</v>
      </c>
      <c r="B1176" t="s">
        <v>12</v>
      </c>
      <c r="C1176" t="s">
        <v>13</v>
      </c>
      <c r="D1176">
        <v>465426</v>
      </c>
      <c r="E1176" s="1">
        <v>45877</v>
      </c>
      <c r="F1176">
        <v>22434.12</v>
      </c>
      <c r="G1176" s="4" t="s">
        <v>162</v>
      </c>
      <c r="H1176" t="s">
        <v>163</v>
      </c>
      <c r="I1176" t="s">
        <v>164</v>
      </c>
      <c r="J1176" s="1">
        <v>46467</v>
      </c>
      <c r="K1176">
        <v>16</v>
      </c>
      <c r="L1176" t="str">
        <f>_xlfn.XLOOKUP(relatorio[[#This Row],[Nome PJ Emitente]],De_Para!A:A,De_Para!C:C)</f>
        <v>3M</v>
      </c>
      <c r="M1176" s="5" cm="1">
        <f t="array" aca="1" ref="M1176" ca="1">IF(LEFT(G1176&amp;"",1)="0",
IFERROR(
VALUE(MID(G1176&amp;"",_xlfn.AGGREGATE(15,6,ROW(INDIRECT("1:"&amp;LEN(G1176&amp;"")))/(MID(G1176&amp;"",ROW(INDIRECT("1:"&amp;LEN(G1176&amp;""))),1)&lt;&gt;"0"),1),999)),
MID(G1176&amp;"",_xlfn.AGGREGATE(15,6,ROW(INDIRECT("1:"&amp;LEN(G1176&amp;"")))/(MID(G1176&amp;"",ROW(INDIRECT("1:"&amp;LEN(G1176&amp;""))),1)&lt;&gt;"0"),1),999)
),
IFERROR(VALUE(G1176),G1176))</f>
        <v>50707387802252</v>
      </c>
      <c r="N1176" t="str">
        <f>TEXT(relatorio[[#This Row],[Data Emissão]],"mmm")</f>
        <v>ago</v>
      </c>
      <c r="O1176">
        <f>_xlfn.XLOOKUP(relatorio[[#This Row],[Número]],relatorio_Entrada_NF!A:A,relatorio_Entrada_NF!A:A,"Pendente")</f>
        <v>465426</v>
      </c>
      <c r="P1176" t="str">
        <f>_xlfn.XLOOKUP(relatorio[[#This Row],[Nome PJ Emitente]],Material!A:A,Material!B:B,"Medicamento")</f>
        <v>Material</v>
      </c>
      <c r="Q1176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1176" t="str">
        <f>IF(O1176="Pendente",_xlfn.XLOOKUP(relatorio[[#This Row],[Número]],Relatório_CTE!A:A,Relatório_CTE!B:B,"Sem CTE")," ")</f>
        <v xml:space="preserve"> </v>
      </c>
      <c r="S1176" s="1" t="str">
        <f>IF(relatorio[[#This Row],[NFs Entrada - Winthor]]="Pendente",_xlfn.XLOOKUP(relatorio[[#This Row],[Número]],Relatório_CTE!A:A,Relatório_CTE!H:H,"Sem CTE")," ")</f>
        <v xml:space="preserve"> </v>
      </c>
      <c r="T117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7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77" spans="1:21" x14ac:dyDescent="0.25">
      <c r="A1177" t="s">
        <v>11</v>
      </c>
      <c r="B1177" t="s">
        <v>12</v>
      </c>
      <c r="C1177" t="s">
        <v>13</v>
      </c>
      <c r="D1177">
        <v>465426</v>
      </c>
      <c r="E1177" s="1">
        <v>45877</v>
      </c>
      <c r="F1177">
        <v>22434.12</v>
      </c>
      <c r="G1177" s="4" t="s">
        <v>346</v>
      </c>
      <c r="H1177" t="s">
        <v>347</v>
      </c>
      <c r="I1177" t="s">
        <v>348</v>
      </c>
      <c r="J1177" s="1">
        <v>46853</v>
      </c>
      <c r="K1177">
        <v>4</v>
      </c>
      <c r="L1177" t="str">
        <f>_xlfn.XLOOKUP(relatorio[[#This Row],[Nome PJ Emitente]],De_Para!A:A,De_Para!C:C)</f>
        <v>3M</v>
      </c>
      <c r="M1177" s="5" cm="1">
        <f t="array" aca="1" ref="M1177" ca="1">IF(LEFT(G1177&amp;"",1)="0",
IFERROR(
VALUE(MID(G1177&amp;"",_xlfn.AGGREGATE(15,6,ROW(INDIRECT("1:"&amp;LEN(G1177&amp;"")))/(MID(G1177&amp;"",ROW(INDIRECT("1:"&amp;LEN(G1177&amp;""))),1)&lt;&gt;"0"),1),999)),
MID(G1177&amp;"",_xlfn.AGGREGATE(15,6,ROW(INDIRECT("1:"&amp;LEN(G1177&amp;"")))/(MID(G1177&amp;"",ROW(INDIRECT("1:"&amp;LEN(G1177&amp;""))),1)&lt;&gt;"0"),1),999)
),
IFERROR(VALUE(G1177),G1177))</f>
        <v>50707387807684</v>
      </c>
      <c r="N1177" t="str">
        <f>TEXT(relatorio[[#This Row],[Data Emissão]],"mmm")</f>
        <v>ago</v>
      </c>
      <c r="O1177">
        <f>_xlfn.XLOOKUP(relatorio[[#This Row],[Número]],relatorio_Entrada_NF!A:A,relatorio_Entrada_NF!A:A,"Pendente")</f>
        <v>465426</v>
      </c>
      <c r="P1177" t="str">
        <f>_xlfn.XLOOKUP(relatorio[[#This Row],[Nome PJ Emitente]],Material!A:A,Material!B:B,"Medicamento")</f>
        <v>Material</v>
      </c>
      <c r="Q1177">
        <f>IF(relatorio[[#This Row],[Natureza]]="Medicamento",_xlfn.XLOOKUP(relatorio[[#This Row],[EAN]],CadastroProd!U:U,CadastroProd!A:A," "),_xlfn.XLOOKUP(relatorio[[#This Row],['[Item'] Código]],CadastroProd!X:X,CadastroProd!A:A," "))</f>
        <v>3479</v>
      </c>
      <c r="R1177" t="str">
        <f>IF(O1177="Pendente",_xlfn.XLOOKUP(relatorio[[#This Row],[Número]],Relatório_CTE!A:A,Relatório_CTE!B:B,"Sem CTE")," ")</f>
        <v xml:space="preserve"> </v>
      </c>
      <c r="S1177" s="1" t="str">
        <f>IF(relatorio[[#This Row],[NFs Entrada - Winthor]]="Pendente",_xlfn.XLOOKUP(relatorio[[#This Row],[Número]],Relatório_CTE!A:A,Relatório_CTE!H:H,"Sem CTE")," ")</f>
        <v xml:space="preserve"> </v>
      </c>
      <c r="T117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7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78" spans="1:21" x14ac:dyDescent="0.25">
      <c r="A1178" t="s">
        <v>11</v>
      </c>
      <c r="B1178" t="s">
        <v>12</v>
      </c>
      <c r="C1178" t="s">
        <v>13</v>
      </c>
      <c r="D1178">
        <v>465427</v>
      </c>
      <c r="E1178" s="1">
        <v>45877</v>
      </c>
      <c r="F1178">
        <v>3583.6</v>
      </c>
      <c r="G1178" s="4" t="s">
        <v>409</v>
      </c>
      <c r="H1178" t="s">
        <v>410</v>
      </c>
      <c r="I1178" t="s">
        <v>411</v>
      </c>
      <c r="J1178" s="1">
        <v>46557</v>
      </c>
      <c r="K1178">
        <v>40</v>
      </c>
      <c r="L1178" t="str">
        <f>_xlfn.XLOOKUP(relatorio[[#This Row],[Nome PJ Emitente]],De_Para!A:A,De_Para!C:C)</f>
        <v>3M</v>
      </c>
      <c r="M1178" s="5" cm="1">
        <f t="array" aca="1" ref="M1178" ca="1">IF(LEFT(G1178&amp;"",1)="0",
IFERROR(
VALUE(MID(G1178&amp;"",_xlfn.AGGREGATE(15,6,ROW(INDIRECT("1:"&amp;LEN(G1178&amp;"")))/(MID(G1178&amp;"",ROW(INDIRECT("1:"&amp;LEN(G1178&amp;""))),1)&lt;&gt;"0"),1),999)),
MID(G1178&amp;"",_xlfn.AGGREGATE(15,6,ROW(INDIRECT("1:"&amp;LEN(G1178&amp;"")))/(MID(G1178&amp;"",ROW(INDIRECT("1:"&amp;LEN(G1178&amp;""))),1)&lt;&gt;"0"),1),999)
),
IFERROR(VALUE(G1178),G1178))</f>
        <v>7891040010653</v>
      </c>
      <c r="N1178" t="str">
        <f>TEXT(relatorio[[#This Row],[Data Emissão]],"mmm")</f>
        <v>ago</v>
      </c>
      <c r="O1178">
        <f>_xlfn.XLOOKUP(relatorio[[#This Row],[Número]],relatorio_Entrada_NF!A:A,relatorio_Entrada_NF!A:A,"Pendente")</f>
        <v>465427</v>
      </c>
      <c r="P1178" t="str">
        <f>_xlfn.XLOOKUP(relatorio[[#This Row],[Nome PJ Emitente]],Material!A:A,Material!B:B,"Medicamento")</f>
        <v>Material</v>
      </c>
      <c r="Q1178">
        <f>IF(relatorio[[#This Row],[Natureza]]="Medicamento",_xlfn.XLOOKUP(relatorio[[#This Row],[EAN]],CadastroProd!U:U,CadastroProd!A:A," "),_xlfn.XLOOKUP(relatorio[[#This Row],['[Item'] Código]],CadastroProd!X:X,CadastroProd!A:A," "))</f>
        <v>2180</v>
      </c>
      <c r="R1178" t="str">
        <f>IF(O1178="Pendente",_xlfn.XLOOKUP(relatorio[[#This Row],[Número]],Relatório_CTE!A:A,Relatório_CTE!B:B,"Sem CTE")," ")</f>
        <v xml:space="preserve"> </v>
      </c>
      <c r="S1178" s="1" t="str">
        <f>IF(relatorio[[#This Row],[NFs Entrada - Winthor]]="Pendente",_xlfn.XLOOKUP(relatorio[[#This Row],[Número]],Relatório_CTE!A:A,Relatório_CTE!H:H,"Sem CTE")," ")</f>
        <v xml:space="preserve"> </v>
      </c>
      <c r="T117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7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79" spans="1:21" x14ac:dyDescent="0.25">
      <c r="A1179" t="s">
        <v>11</v>
      </c>
      <c r="B1179" t="s">
        <v>12</v>
      </c>
      <c r="C1179" t="s">
        <v>13</v>
      </c>
      <c r="D1179">
        <v>465427</v>
      </c>
      <c r="E1179" s="1">
        <v>45877</v>
      </c>
      <c r="F1179">
        <v>3583.6</v>
      </c>
      <c r="G1179" s="4" t="s">
        <v>349</v>
      </c>
      <c r="H1179" t="s">
        <v>350</v>
      </c>
      <c r="I1179" t="s">
        <v>351</v>
      </c>
      <c r="J1179" s="1">
        <v>46472</v>
      </c>
      <c r="K1179">
        <v>20</v>
      </c>
      <c r="L1179" t="str">
        <f>_xlfn.XLOOKUP(relatorio[[#This Row],[Nome PJ Emitente]],De_Para!A:A,De_Para!C:C)</f>
        <v>3M</v>
      </c>
      <c r="M1179" s="5" cm="1">
        <f t="array" aca="1" ref="M1179" ca="1">IF(LEFT(G1179&amp;"",1)="0",
IFERROR(
VALUE(MID(G1179&amp;"",_xlfn.AGGREGATE(15,6,ROW(INDIRECT("1:"&amp;LEN(G1179&amp;"")))/(MID(G1179&amp;"",ROW(INDIRECT("1:"&amp;LEN(G1179&amp;""))),1)&lt;&gt;"0"),1),999)),
MID(G1179&amp;"",_xlfn.AGGREGATE(15,6,ROW(INDIRECT("1:"&amp;LEN(G1179&amp;"")))/(MID(G1179&amp;"",ROW(INDIRECT("1:"&amp;LEN(G1179&amp;""))),1)&lt;&gt;"0"),1),999)
),
IFERROR(VALUE(G1179),G1179))</f>
        <v>7891040034680</v>
      </c>
      <c r="N1179" t="str">
        <f>TEXT(relatorio[[#This Row],[Data Emissão]],"mmm")</f>
        <v>ago</v>
      </c>
      <c r="O1179">
        <f>_xlfn.XLOOKUP(relatorio[[#This Row],[Número]],relatorio_Entrada_NF!A:A,relatorio_Entrada_NF!A:A,"Pendente")</f>
        <v>465427</v>
      </c>
      <c r="P1179" t="str">
        <f>_xlfn.XLOOKUP(relatorio[[#This Row],[Nome PJ Emitente]],Material!A:A,Material!B:B,"Medicamento")</f>
        <v>Material</v>
      </c>
      <c r="Q1179">
        <f>IF(relatorio[[#This Row],[Natureza]]="Medicamento",_xlfn.XLOOKUP(relatorio[[#This Row],[EAN]],CadastroProd!U:U,CadastroProd!A:A," "),_xlfn.XLOOKUP(relatorio[[#This Row],['[Item'] Código]],CadastroProd!X:X,CadastroProd!A:A," "))</f>
        <v>2176</v>
      </c>
      <c r="R1179" t="str">
        <f>IF(O1179="Pendente",_xlfn.XLOOKUP(relatorio[[#This Row],[Número]],Relatório_CTE!A:A,Relatório_CTE!B:B,"Sem CTE")," ")</f>
        <v xml:space="preserve"> </v>
      </c>
      <c r="S1179" s="1" t="str">
        <f>IF(relatorio[[#This Row],[NFs Entrada - Winthor]]="Pendente",_xlfn.XLOOKUP(relatorio[[#This Row],[Número]],Relatório_CTE!A:A,Relatório_CTE!H:H,"Sem CTE")," ")</f>
        <v xml:space="preserve"> </v>
      </c>
      <c r="T117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7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80" spans="1:21" x14ac:dyDescent="0.25">
      <c r="A1180" t="s">
        <v>11</v>
      </c>
      <c r="B1180" t="s">
        <v>12</v>
      </c>
      <c r="C1180" t="s">
        <v>13</v>
      </c>
      <c r="D1180">
        <v>465427</v>
      </c>
      <c r="E1180" s="1">
        <v>45877</v>
      </c>
      <c r="F1180">
        <v>3583.6</v>
      </c>
      <c r="G1180" s="4" t="s">
        <v>355</v>
      </c>
      <c r="H1180" t="s">
        <v>356</v>
      </c>
      <c r="I1180" t="s">
        <v>357</v>
      </c>
      <c r="J1180" s="1">
        <v>46571</v>
      </c>
      <c r="K1180">
        <v>320</v>
      </c>
      <c r="L1180" t="str">
        <f>_xlfn.XLOOKUP(relatorio[[#This Row],[Nome PJ Emitente]],De_Para!A:A,De_Para!C:C)</f>
        <v>3M</v>
      </c>
      <c r="M1180" s="5" cm="1">
        <f t="array" aca="1" ref="M1180" ca="1">IF(LEFT(G1180&amp;"",1)="0",
IFERROR(
VALUE(MID(G1180&amp;"",_xlfn.AGGREGATE(15,6,ROW(INDIRECT("1:"&amp;LEN(G1180&amp;"")))/(MID(G1180&amp;"",ROW(INDIRECT("1:"&amp;LEN(G1180&amp;""))),1)&lt;&gt;"0"),1),999)),
MID(G1180&amp;"",_xlfn.AGGREGATE(15,6,ROW(INDIRECT("1:"&amp;LEN(G1180&amp;"")))/(MID(G1180&amp;"",ROW(INDIRECT("1:"&amp;LEN(G1180&amp;""))),1)&lt;&gt;"0"),1),999)
),
IFERROR(VALUE(G1180),G1180))</f>
        <v>7891040010745</v>
      </c>
      <c r="N1180" t="str">
        <f>TEXT(relatorio[[#This Row],[Data Emissão]],"mmm")</f>
        <v>ago</v>
      </c>
      <c r="O1180">
        <f>_xlfn.XLOOKUP(relatorio[[#This Row],[Número]],relatorio_Entrada_NF!A:A,relatorio_Entrada_NF!A:A,"Pendente")</f>
        <v>465427</v>
      </c>
      <c r="P1180" t="str">
        <f>_xlfn.XLOOKUP(relatorio[[#This Row],[Nome PJ Emitente]],Material!A:A,Material!B:B,"Medicamento")</f>
        <v>Material</v>
      </c>
      <c r="Q1180">
        <f>IF(relatorio[[#This Row],[Natureza]]="Medicamento",_xlfn.XLOOKUP(relatorio[[#This Row],[EAN]],CadastroProd!U:U,CadastroProd!A:A," "),_xlfn.XLOOKUP(relatorio[[#This Row],['[Item'] Código]],CadastroProd!X:X,CadastroProd!A:A," "))</f>
        <v>2175</v>
      </c>
      <c r="R1180" t="str">
        <f>IF(O1180="Pendente",_xlfn.XLOOKUP(relatorio[[#This Row],[Número]],Relatório_CTE!A:A,Relatório_CTE!B:B,"Sem CTE")," ")</f>
        <v xml:space="preserve"> </v>
      </c>
      <c r="S1180" s="1" t="str">
        <f>IF(relatorio[[#This Row],[NFs Entrada - Winthor]]="Pendente",_xlfn.XLOOKUP(relatorio[[#This Row],[Número]],Relatório_CTE!A:A,Relatório_CTE!H:H,"Sem CTE")," ")</f>
        <v xml:space="preserve"> </v>
      </c>
      <c r="T118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8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81" spans="1:21" x14ac:dyDescent="0.25">
      <c r="A1181" t="s">
        <v>11</v>
      </c>
      <c r="B1181" t="s">
        <v>12</v>
      </c>
      <c r="C1181" t="s">
        <v>13</v>
      </c>
      <c r="D1181">
        <v>465428</v>
      </c>
      <c r="E1181" s="1">
        <v>45877</v>
      </c>
      <c r="F1181">
        <v>19123.16</v>
      </c>
      <c r="G1181" s="4" t="s">
        <v>466</v>
      </c>
      <c r="H1181" t="s">
        <v>467</v>
      </c>
      <c r="I1181" t="s">
        <v>468</v>
      </c>
      <c r="J1181" s="1">
        <v>46543</v>
      </c>
      <c r="K1181">
        <v>4</v>
      </c>
      <c r="L1181" t="str">
        <f>_xlfn.XLOOKUP(relatorio[[#This Row],[Nome PJ Emitente]],De_Para!A:A,De_Para!C:C)</f>
        <v>3M</v>
      </c>
      <c r="M1181" s="5" cm="1">
        <f t="array" aca="1" ref="M1181" ca="1">IF(LEFT(G1181&amp;"",1)="0",
IFERROR(
VALUE(MID(G1181&amp;"",_xlfn.AGGREGATE(15,6,ROW(INDIRECT("1:"&amp;LEN(G1181&amp;"")))/(MID(G1181&amp;"",ROW(INDIRECT("1:"&amp;LEN(G1181&amp;""))),1)&lt;&gt;"0"),1),999)),
MID(G1181&amp;"",_xlfn.AGGREGATE(15,6,ROW(INDIRECT("1:"&amp;LEN(G1181&amp;"")))/(MID(G1181&amp;"",ROW(INDIRECT("1:"&amp;LEN(G1181&amp;""))),1)&lt;&gt;"0"),1),999)
),
IFERROR(VALUE(G1181),G1181))</f>
        <v>7891040151431</v>
      </c>
      <c r="N1181" t="str">
        <f>TEXT(relatorio[[#This Row],[Data Emissão]],"mmm")</f>
        <v>ago</v>
      </c>
      <c r="O1181">
        <f>_xlfn.XLOOKUP(relatorio[[#This Row],[Número]],relatorio_Entrada_NF!A:A,relatorio_Entrada_NF!A:A,"Pendente")</f>
        <v>465428</v>
      </c>
      <c r="P1181" t="str">
        <f>_xlfn.XLOOKUP(relatorio[[#This Row],[Nome PJ Emitente]],Material!A:A,Material!B:B,"Medicamento")</f>
        <v>Material</v>
      </c>
      <c r="Q1181">
        <f>IF(relatorio[[#This Row],[Natureza]]="Medicamento",_xlfn.XLOOKUP(relatorio[[#This Row],[EAN]],CadastroProd!U:U,CadastroProd!A:A," "),_xlfn.XLOOKUP(relatorio[[#This Row],['[Item'] Código]],CadastroProd!X:X,CadastroProd!A:A," "))</f>
        <v>2192</v>
      </c>
      <c r="R1181" t="str">
        <f>IF(O1181="Pendente",_xlfn.XLOOKUP(relatorio[[#This Row],[Número]],Relatório_CTE!A:A,Relatório_CTE!B:B,"Sem CTE")," ")</f>
        <v xml:space="preserve"> </v>
      </c>
      <c r="S1181" s="1" t="str">
        <f>IF(relatorio[[#This Row],[NFs Entrada - Winthor]]="Pendente",_xlfn.XLOOKUP(relatorio[[#This Row],[Número]],Relatório_CTE!A:A,Relatório_CTE!H:H,"Sem CTE")," ")</f>
        <v xml:space="preserve"> </v>
      </c>
      <c r="T118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8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82" spans="1:21" x14ac:dyDescent="0.25">
      <c r="A1182" t="s">
        <v>11</v>
      </c>
      <c r="B1182" t="s">
        <v>12</v>
      </c>
      <c r="C1182" t="s">
        <v>13</v>
      </c>
      <c r="D1182">
        <v>465428</v>
      </c>
      <c r="E1182" s="1">
        <v>45877</v>
      </c>
      <c r="F1182">
        <v>19123.16</v>
      </c>
      <c r="G1182" s="4" t="s">
        <v>379</v>
      </c>
      <c r="H1182" t="s">
        <v>380</v>
      </c>
      <c r="I1182" t="s">
        <v>381</v>
      </c>
      <c r="J1182" s="1">
        <v>46431</v>
      </c>
      <c r="K1182">
        <v>48</v>
      </c>
      <c r="L1182" t="str">
        <f>_xlfn.XLOOKUP(relatorio[[#This Row],[Nome PJ Emitente]],De_Para!A:A,De_Para!C:C)</f>
        <v>3M</v>
      </c>
      <c r="M1182" s="5" cm="1">
        <f t="array" aca="1" ref="M1182" ca="1">IF(LEFT(G1182&amp;"",1)="0",
IFERROR(
VALUE(MID(G1182&amp;"",_xlfn.AGGREGATE(15,6,ROW(INDIRECT("1:"&amp;LEN(G1182&amp;"")))/(MID(G1182&amp;"",ROW(INDIRECT("1:"&amp;LEN(G1182&amp;""))),1)&lt;&gt;"0"),1),999)),
MID(G1182&amp;"",_xlfn.AGGREGATE(15,6,ROW(INDIRECT("1:"&amp;LEN(G1182&amp;"")))/(MID(G1182&amp;"",ROW(INDIRECT("1:"&amp;LEN(G1182&amp;""))),1)&lt;&gt;"0"),1),999)
),
IFERROR(VALUE(G1182),G1182))</f>
        <v>7891040241293</v>
      </c>
      <c r="N1182" t="str">
        <f>TEXT(relatorio[[#This Row],[Data Emissão]],"mmm")</f>
        <v>ago</v>
      </c>
      <c r="O1182">
        <f>_xlfn.XLOOKUP(relatorio[[#This Row],[Número]],relatorio_Entrada_NF!A:A,relatorio_Entrada_NF!A:A,"Pendente")</f>
        <v>465428</v>
      </c>
      <c r="P1182" t="str">
        <f>_xlfn.XLOOKUP(relatorio[[#This Row],[Nome PJ Emitente]],Material!A:A,Material!B:B,"Medicamento")</f>
        <v>Material</v>
      </c>
      <c r="Q1182">
        <f>IF(relatorio[[#This Row],[Natureza]]="Medicamento",_xlfn.XLOOKUP(relatorio[[#This Row],[EAN]],CadastroProd!U:U,CadastroProd!A:A," "),_xlfn.XLOOKUP(relatorio[[#This Row],['[Item'] Código]],CadastroProd!X:X,CadastroProd!A:A," "))</f>
        <v>2240</v>
      </c>
      <c r="R1182" t="str">
        <f>IF(O1182="Pendente",_xlfn.XLOOKUP(relatorio[[#This Row],[Número]],Relatório_CTE!A:A,Relatório_CTE!B:B,"Sem CTE")," ")</f>
        <v xml:space="preserve"> </v>
      </c>
      <c r="S1182" s="1" t="str">
        <f>IF(relatorio[[#This Row],[NFs Entrada - Winthor]]="Pendente",_xlfn.XLOOKUP(relatorio[[#This Row],[Número]],Relatório_CTE!A:A,Relatório_CTE!H:H,"Sem CTE")," ")</f>
        <v xml:space="preserve"> </v>
      </c>
      <c r="T118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8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83" spans="1:21" x14ac:dyDescent="0.25">
      <c r="A1183" t="s">
        <v>11</v>
      </c>
      <c r="B1183" t="s">
        <v>12</v>
      </c>
      <c r="C1183" t="s">
        <v>13</v>
      </c>
      <c r="D1183">
        <v>465428</v>
      </c>
      <c r="E1183" s="1">
        <v>45877</v>
      </c>
      <c r="F1183">
        <v>19123.16</v>
      </c>
      <c r="G1183" s="4" t="s">
        <v>122</v>
      </c>
      <c r="H1183" t="s">
        <v>382</v>
      </c>
      <c r="I1183" t="s">
        <v>383</v>
      </c>
      <c r="J1183" s="1">
        <v>46584</v>
      </c>
      <c r="K1183">
        <v>4</v>
      </c>
      <c r="L1183" t="str">
        <f>_xlfn.XLOOKUP(relatorio[[#This Row],[Nome PJ Emitente]],De_Para!A:A,De_Para!C:C)</f>
        <v>3M</v>
      </c>
      <c r="M1183" s="5" t="str" cm="1">
        <f t="array" aca="1" ref="M1183" ca="1">IF(LEFT(G1183&amp;"",1)="0",
IFERROR(
VALUE(MID(G1183&amp;"",_xlfn.AGGREGATE(15,6,ROW(INDIRECT("1:"&amp;LEN(G1183&amp;"")))/(MID(G1183&amp;"",ROW(INDIRECT("1:"&amp;LEN(G1183&amp;""))),1)&lt;&gt;"0"),1),999)),
MID(G1183&amp;"",_xlfn.AGGREGATE(15,6,ROW(INDIRECT("1:"&amp;LEN(G1183&amp;"")))/(MID(G1183&amp;"",ROW(INDIRECT("1:"&amp;LEN(G1183&amp;""))),1)&lt;&gt;"0"),1),999)
),
IFERROR(VALUE(G1183),G1183))</f>
        <v>SEM GTIN</v>
      </c>
      <c r="N1183" t="str">
        <f>TEXT(relatorio[[#This Row],[Data Emissão]],"mmm")</f>
        <v>ago</v>
      </c>
      <c r="O1183">
        <f>_xlfn.XLOOKUP(relatorio[[#This Row],[Número]],relatorio_Entrada_NF!A:A,relatorio_Entrada_NF!A:A,"Pendente")</f>
        <v>465428</v>
      </c>
      <c r="P1183" t="str">
        <f>_xlfn.XLOOKUP(relatorio[[#This Row],[Nome PJ Emitente]],Material!A:A,Material!B:B,"Medicamento")</f>
        <v>Material</v>
      </c>
      <c r="Q1183">
        <f>IF(relatorio[[#This Row],[Natureza]]="Medicamento",_xlfn.XLOOKUP(relatorio[[#This Row],[EAN]],CadastroProd!U:U,CadastroProd!A:A," "),_xlfn.XLOOKUP(relatorio[[#This Row],['[Item'] Código]],CadastroProd!X:X,CadastroProd!A:A," "))</f>
        <v>2209</v>
      </c>
      <c r="R1183" t="str">
        <f>IF(O1183="Pendente",_xlfn.XLOOKUP(relatorio[[#This Row],[Número]],Relatório_CTE!A:A,Relatório_CTE!B:B,"Sem CTE")," ")</f>
        <v xml:space="preserve"> </v>
      </c>
      <c r="S1183" s="1" t="str">
        <f>IF(relatorio[[#This Row],[NFs Entrada - Winthor]]="Pendente",_xlfn.XLOOKUP(relatorio[[#This Row],[Número]],Relatório_CTE!A:A,Relatório_CTE!H:H,"Sem CTE")," ")</f>
        <v xml:space="preserve"> </v>
      </c>
      <c r="T118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8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84" spans="1:21" x14ac:dyDescent="0.25">
      <c r="A1184" t="s">
        <v>11</v>
      </c>
      <c r="B1184" t="s">
        <v>12</v>
      </c>
      <c r="C1184" t="s">
        <v>13</v>
      </c>
      <c r="D1184">
        <v>465428</v>
      </c>
      <c r="E1184" s="1">
        <v>45877</v>
      </c>
      <c r="F1184">
        <v>19123.16</v>
      </c>
      <c r="G1184" s="4" t="s">
        <v>122</v>
      </c>
      <c r="H1184" t="s">
        <v>469</v>
      </c>
      <c r="I1184" t="s">
        <v>470</v>
      </c>
      <c r="J1184" s="1">
        <v>46726</v>
      </c>
      <c r="K1184">
        <v>120</v>
      </c>
      <c r="L1184" t="str">
        <f>_xlfn.XLOOKUP(relatorio[[#This Row],[Nome PJ Emitente]],De_Para!A:A,De_Para!C:C)</f>
        <v>3M</v>
      </c>
      <c r="M1184" s="5" t="str" cm="1">
        <f t="array" aca="1" ref="M1184" ca="1">IF(LEFT(G1184&amp;"",1)="0",
IFERROR(
VALUE(MID(G1184&amp;"",_xlfn.AGGREGATE(15,6,ROW(INDIRECT("1:"&amp;LEN(G1184&amp;"")))/(MID(G1184&amp;"",ROW(INDIRECT("1:"&amp;LEN(G1184&amp;""))),1)&lt;&gt;"0"),1),999)),
MID(G1184&amp;"",_xlfn.AGGREGATE(15,6,ROW(INDIRECT("1:"&amp;LEN(G1184&amp;"")))/(MID(G1184&amp;"",ROW(INDIRECT("1:"&amp;LEN(G1184&amp;""))),1)&lt;&gt;"0"),1),999)
),
IFERROR(VALUE(G1184),G1184))</f>
        <v>SEM GTIN</v>
      </c>
      <c r="N1184" t="str">
        <f>TEXT(relatorio[[#This Row],[Data Emissão]],"mmm")</f>
        <v>ago</v>
      </c>
      <c r="O1184">
        <f>_xlfn.XLOOKUP(relatorio[[#This Row],[Número]],relatorio_Entrada_NF!A:A,relatorio_Entrada_NF!A:A,"Pendente")</f>
        <v>465428</v>
      </c>
      <c r="P1184" t="str">
        <f>_xlfn.XLOOKUP(relatorio[[#This Row],[Nome PJ Emitente]],Material!A:A,Material!B:B,"Medicamento")</f>
        <v>Material</v>
      </c>
      <c r="Q1184">
        <f>IF(relatorio[[#This Row],[Natureza]]="Medicamento",_xlfn.XLOOKUP(relatorio[[#This Row],[EAN]],CadastroProd!U:U,CadastroProd!A:A," "),_xlfn.XLOOKUP(relatorio[[#This Row],['[Item'] Código]],CadastroProd!X:X,CadastroProd!A:A," "))</f>
        <v>2182</v>
      </c>
      <c r="R1184" t="str">
        <f>IF(O1184="Pendente",_xlfn.XLOOKUP(relatorio[[#This Row],[Número]],Relatório_CTE!A:A,Relatório_CTE!B:B,"Sem CTE")," ")</f>
        <v xml:space="preserve"> </v>
      </c>
      <c r="S1184" s="1" t="str">
        <f>IF(relatorio[[#This Row],[NFs Entrada - Winthor]]="Pendente",_xlfn.XLOOKUP(relatorio[[#This Row],[Número]],Relatório_CTE!A:A,Relatório_CTE!H:H,"Sem CTE")," ")</f>
        <v xml:space="preserve"> </v>
      </c>
      <c r="T118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8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85" spans="1:21" x14ac:dyDescent="0.25">
      <c r="A1185" t="s">
        <v>11</v>
      </c>
      <c r="B1185" t="s">
        <v>12</v>
      </c>
      <c r="C1185" t="s">
        <v>13</v>
      </c>
      <c r="D1185">
        <v>465428</v>
      </c>
      <c r="E1185" s="1">
        <v>45877</v>
      </c>
      <c r="F1185">
        <v>19123.16</v>
      </c>
      <c r="G1185" s="4" t="s">
        <v>159</v>
      </c>
      <c r="H1185" t="s">
        <v>160</v>
      </c>
      <c r="I1185" t="s">
        <v>161</v>
      </c>
      <c r="J1185" s="1">
        <v>46908</v>
      </c>
      <c r="K1185">
        <v>48</v>
      </c>
      <c r="L1185" t="str">
        <f>_xlfn.XLOOKUP(relatorio[[#This Row],[Nome PJ Emitente]],De_Para!A:A,De_Para!C:C)</f>
        <v>3M</v>
      </c>
      <c r="M1185" s="5" cm="1">
        <f t="array" aca="1" ref="M1185" ca="1">IF(LEFT(G1185&amp;"",1)="0",
IFERROR(
VALUE(MID(G1185&amp;"",_xlfn.AGGREGATE(15,6,ROW(INDIRECT("1:"&amp;LEN(G1185&amp;"")))/(MID(G1185&amp;"",ROW(INDIRECT("1:"&amp;LEN(G1185&amp;""))),1)&lt;&gt;"0"),1),999)),
MID(G1185&amp;"",_xlfn.AGGREGATE(15,6,ROW(INDIRECT("1:"&amp;LEN(G1185&amp;"")))/(MID(G1185&amp;"",ROW(INDIRECT("1:"&amp;LEN(G1185&amp;""))),1)&lt;&gt;"0"),1),999)
),
IFERROR(VALUE(G1185),G1185))</f>
        <v>7891040350049</v>
      </c>
      <c r="N1185" t="str">
        <f>TEXT(relatorio[[#This Row],[Data Emissão]],"mmm")</f>
        <v>ago</v>
      </c>
      <c r="O1185">
        <f>_xlfn.XLOOKUP(relatorio[[#This Row],[Número]],relatorio_Entrada_NF!A:A,relatorio_Entrada_NF!A:A,"Pendente")</f>
        <v>465428</v>
      </c>
      <c r="P1185" t="str">
        <f>_xlfn.XLOOKUP(relatorio[[#This Row],[Nome PJ Emitente]],Material!A:A,Material!B:B,"Medicamento")</f>
        <v>Material</v>
      </c>
      <c r="Q1185">
        <f>IF(relatorio[[#This Row],[Natureza]]="Medicamento",_xlfn.XLOOKUP(relatorio[[#This Row],[EAN]],CadastroProd!U:U,CadastroProd!A:A," "),_xlfn.XLOOKUP(relatorio[[#This Row],['[Item'] Código]],CadastroProd!X:X,CadastroProd!A:A," "))</f>
        <v>2957</v>
      </c>
      <c r="R1185" t="str">
        <f>IF(O1185="Pendente",_xlfn.XLOOKUP(relatorio[[#This Row],[Número]],Relatório_CTE!A:A,Relatório_CTE!B:B,"Sem CTE")," ")</f>
        <v xml:space="preserve"> </v>
      </c>
      <c r="S1185" s="1" t="str">
        <f>IF(relatorio[[#This Row],[NFs Entrada - Winthor]]="Pendente",_xlfn.XLOOKUP(relatorio[[#This Row],[Número]],Relatório_CTE!A:A,Relatório_CTE!H:H,"Sem CTE")," ")</f>
        <v xml:space="preserve"> </v>
      </c>
      <c r="T118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8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86" spans="1:21" x14ac:dyDescent="0.25">
      <c r="A1186" t="s">
        <v>11</v>
      </c>
      <c r="B1186" t="s">
        <v>12</v>
      </c>
      <c r="C1186" t="s">
        <v>13</v>
      </c>
      <c r="D1186">
        <v>465428</v>
      </c>
      <c r="E1186" s="1">
        <v>45877</v>
      </c>
      <c r="F1186">
        <v>19123.16</v>
      </c>
      <c r="G1186" s="4" t="s">
        <v>425</v>
      </c>
      <c r="H1186" t="s">
        <v>426</v>
      </c>
      <c r="I1186" t="s">
        <v>427</v>
      </c>
      <c r="J1186" s="1">
        <v>46874</v>
      </c>
      <c r="K1186">
        <v>24</v>
      </c>
      <c r="L1186" t="str">
        <f>_xlfn.XLOOKUP(relatorio[[#This Row],[Nome PJ Emitente]],De_Para!A:A,De_Para!C:C)</f>
        <v>3M</v>
      </c>
      <c r="M1186" s="5" cm="1">
        <f t="array" aca="1" ref="M1186" ca="1">IF(LEFT(G1186&amp;"",1)="0",
IFERROR(
VALUE(MID(G1186&amp;"",_xlfn.AGGREGATE(15,6,ROW(INDIRECT("1:"&amp;LEN(G1186&amp;"")))/(MID(G1186&amp;"",ROW(INDIRECT("1:"&amp;LEN(G1186&amp;""))),1)&lt;&gt;"0"),1),999)),
MID(G1186&amp;"",_xlfn.AGGREGATE(15,6,ROW(INDIRECT("1:"&amp;LEN(G1186&amp;"")))/(MID(G1186&amp;"",ROW(INDIRECT("1:"&amp;LEN(G1186&amp;""))),1)&lt;&gt;"0"),1),999)
),
IFERROR(VALUE(G1186),G1186))</f>
        <v>7891040350032</v>
      </c>
      <c r="N1186" t="str">
        <f>TEXT(relatorio[[#This Row],[Data Emissão]],"mmm")</f>
        <v>ago</v>
      </c>
      <c r="O1186">
        <f>_xlfn.XLOOKUP(relatorio[[#This Row],[Número]],relatorio_Entrada_NF!A:A,relatorio_Entrada_NF!A:A,"Pendente")</f>
        <v>465428</v>
      </c>
      <c r="P1186" t="str">
        <f>_xlfn.XLOOKUP(relatorio[[#This Row],[Nome PJ Emitente]],Material!A:A,Material!B:B,"Medicamento")</f>
        <v>Material</v>
      </c>
      <c r="Q1186">
        <f>IF(relatorio[[#This Row],[Natureza]]="Medicamento",_xlfn.XLOOKUP(relatorio[[#This Row],[EAN]],CadastroProd!U:U,CadastroProd!A:A," "),_xlfn.XLOOKUP(relatorio[[#This Row],['[Item'] Código]],CadastroProd!X:X,CadastroProd!A:A," "))</f>
        <v>2958</v>
      </c>
      <c r="R1186" t="str">
        <f>IF(O1186="Pendente",_xlfn.XLOOKUP(relatorio[[#This Row],[Número]],Relatório_CTE!A:A,Relatório_CTE!B:B,"Sem CTE")," ")</f>
        <v xml:space="preserve"> </v>
      </c>
      <c r="S1186" s="1" t="str">
        <f>IF(relatorio[[#This Row],[NFs Entrada - Winthor]]="Pendente",_xlfn.XLOOKUP(relatorio[[#This Row],[Número]],Relatório_CTE!A:A,Relatório_CTE!H:H,"Sem CTE")," ")</f>
        <v xml:space="preserve"> </v>
      </c>
      <c r="T118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8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87" spans="1:21" x14ac:dyDescent="0.25">
      <c r="A1187" t="s">
        <v>11</v>
      </c>
      <c r="B1187" t="s">
        <v>12</v>
      </c>
      <c r="C1187" t="s">
        <v>13</v>
      </c>
      <c r="D1187">
        <v>465428</v>
      </c>
      <c r="E1187" s="1">
        <v>45877</v>
      </c>
      <c r="F1187">
        <v>19123.16</v>
      </c>
      <c r="G1187" s="4" t="s">
        <v>162</v>
      </c>
      <c r="H1187" t="s">
        <v>163</v>
      </c>
      <c r="I1187" t="s">
        <v>164</v>
      </c>
      <c r="J1187" s="1">
        <v>46467</v>
      </c>
      <c r="K1187">
        <v>4</v>
      </c>
      <c r="L1187" t="str">
        <f>_xlfn.XLOOKUP(relatorio[[#This Row],[Nome PJ Emitente]],De_Para!A:A,De_Para!C:C)</f>
        <v>3M</v>
      </c>
      <c r="M1187" s="5" cm="1">
        <f t="array" aca="1" ref="M1187" ca="1">IF(LEFT(G1187&amp;"",1)="0",
IFERROR(
VALUE(MID(G1187&amp;"",_xlfn.AGGREGATE(15,6,ROW(INDIRECT("1:"&amp;LEN(G1187&amp;"")))/(MID(G1187&amp;"",ROW(INDIRECT("1:"&amp;LEN(G1187&amp;""))),1)&lt;&gt;"0"),1),999)),
MID(G1187&amp;"",_xlfn.AGGREGATE(15,6,ROW(INDIRECT("1:"&amp;LEN(G1187&amp;"")))/(MID(G1187&amp;"",ROW(INDIRECT("1:"&amp;LEN(G1187&amp;""))),1)&lt;&gt;"0"),1),999)
),
IFERROR(VALUE(G1187),G1187))</f>
        <v>50707387802252</v>
      </c>
      <c r="N1187" t="str">
        <f>TEXT(relatorio[[#This Row],[Data Emissão]],"mmm")</f>
        <v>ago</v>
      </c>
      <c r="O1187">
        <f>_xlfn.XLOOKUP(relatorio[[#This Row],[Número]],relatorio_Entrada_NF!A:A,relatorio_Entrada_NF!A:A,"Pendente")</f>
        <v>465428</v>
      </c>
      <c r="P1187" t="str">
        <f>_xlfn.XLOOKUP(relatorio[[#This Row],[Nome PJ Emitente]],Material!A:A,Material!B:B,"Medicamento")</f>
        <v>Material</v>
      </c>
      <c r="Q1187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1187" t="str">
        <f>IF(O1187="Pendente",_xlfn.XLOOKUP(relatorio[[#This Row],[Número]],Relatório_CTE!A:A,Relatório_CTE!B:B,"Sem CTE")," ")</f>
        <v xml:space="preserve"> </v>
      </c>
      <c r="S1187" s="1" t="str">
        <f>IF(relatorio[[#This Row],[NFs Entrada - Winthor]]="Pendente",_xlfn.XLOOKUP(relatorio[[#This Row],[Número]],Relatório_CTE!A:A,Relatório_CTE!H:H,"Sem CTE")," ")</f>
        <v xml:space="preserve"> </v>
      </c>
      <c r="T118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8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88" spans="1:21" x14ac:dyDescent="0.25">
      <c r="A1188" t="s">
        <v>11</v>
      </c>
      <c r="B1188" t="s">
        <v>12</v>
      </c>
      <c r="C1188" t="s">
        <v>13</v>
      </c>
      <c r="D1188">
        <v>465428</v>
      </c>
      <c r="E1188" s="1">
        <v>45877</v>
      </c>
      <c r="F1188">
        <v>19123.16</v>
      </c>
      <c r="G1188" s="4" t="s">
        <v>400</v>
      </c>
      <c r="H1188" t="s">
        <v>401</v>
      </c>
      <c r="I1188" t="s">
        <v>402</v>
      </c>
      <c r="J1188" s="1">
        <v>46789</v>
      </c>
      <c r="K1188">
        <v>8</v>
      </c>
      <c r="L1188" t="str">
        <f>_xlfn.XLOOKUP(relatorio[[#This Row],[Nome PJ Emitente]],De_Para!A:A,De_Para!C:C)</f>
        <v>3M</v>
      </c>
      <c r="M1188" s="5" cm="1">
        <f t="array" aca="1" ref="M1188" ca="1">IF(LEFT(G1188&amp;"",1)="0",
IFERROR(
VALUE(MID(G1188&amp;"",_xlfn.AGGREGATE(15,6,ROW(INDIRECT("1:"&amp;LEN(G1188&amp;"")))/(MID(G1188&amp;"",ROW(INDIRECT("1:"&amp;LEN(G1188&amp;""))),1)&lt;&gt;"0"),1),999)),
MID(G1188&amp;"",_xlfn.AGGREGATE(15,6,ROW(INDIRECT("1:"&amp;LEN(G1188&amp;"")))/(MID(G1188&amp;"",ROW(INDIRECT("1:"&amp;LEN(G1188&amp;""))),1)&lt;&gt;"0"),1),999)
),
IFERROR(VALUE(G1188),G1188))</f>
        <v>707387807979</v>
      </c>
      <c r="N1188" t="str">
        <f>TEXT(relatorio[[#This Row],[Data Emissão]],"mmm")</f>
        <v>ago</v>
      </c>
      <c r="O1188">
        <f>_xlfn.XLOOKUP(relatorio[[#This Row],[Número]],relatorio_Entrada_NF!A:A,relatorio_Entrada_NF!A:A,"Pendente")</f>
        <v>465428</v>
      </c>
      <c r="P1188" t="str">
        <f>_xlfn.XLOOKUP(relatorio[[#This Row],[Nome PJ Emitente]],Material!A:A,Material!B:B,"Medicamento")</f>
        <v>Material</v>
      </c>
      <c r="Q1188">
        <f>IF(relatorio[[#This Row],[Natureza]]="Medicamento",_xlfn.XLOOKUP(relatorio[[#This Row],[EAN]],CadastroProd!U:U,CadastroProd!A:A," "),_xlfn.XLOOKUP(relatorio[[#This Row],['[Item'] Código]],CadastroProd!X:X,CadastroProd!A:A," "))</f>
        <v>3345</v>
      </c>
      <c r="R1188" t="str">
        <f>IF(O1188="Pendente",_xlfn.XLOOKUP(relatorio[[#This Row],[Número]],Relatório_CTE!A:A,Relatório_CTE!B:B,"Sem CTE")," ")</f>
        <v xml:space="preserve"> </v>
      </c>
      <c r="S1188" s="1" t="str">
        <f>IF(relatorio[[#This Row],[NFs Entrada - Winthor]]="Pendente",_xlfn.XLOOKUP(relatorio[[#This Row],[Número]],Relatório_CTE!A:A,Relatório_CTE!H:H,"Sem CTE")," ")</f>
        <v xml:space="preserve"> </v>
      </c>
      <c r="T118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8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89" spans="1:21" x14ac:dyDescent="0.25">
      <c r="A1189" t="s">
        <v>11</v>
      </c>
      <c r="B1189" t="s">
        <v>12</v>
      </c>
      <c r="C1189" t="s">
        <v>13</v>
      </c>
      <c r="D1189">
        <v>465428</v>
      </c>
      <c r="E1189" s="1">
        <v>45877</v>
      </c>
      <c r="F1189">
        <v>19123.16</v>
      </c>
      <c r="G1189" s="4" t="s">
        <v>471</v>
      </c>
      <c r="H1189" t="s">
        <v>472</v>
      </c>
      <c r="I1189" t="s">
        <v>473</v>
      </c>
      <c r="J1189" s="1">
        <v>46856</v>
      </c>
      <c r="K1189">
        <v>4</v>
      </c>
      <c r="L1189" t="str">
        <f>_xlfn.XLOOKUP(relatorio[[#This Row],[Nome PJ Emitente]],De_Para!A:A,De_Para!C:C)</f>
        <v>3M</v>
      </c>
      <c r="M1189" s="5" cm="1">
        <f t="array" aca="1" ref="M1189" ca="1">IF(LEFT(G1189&amp;"",1)="0",
IFERROR(
VALUE(MID(G1189&amp;"",_xlfn.AGGREGATE(15,6,ROW(INDIRECT("1:"&amp;LEN(G1189&amp;"")))/(MID(G1189&amp;"",ROW(INDIRECT("1:"&amp;LEN(G1189&amp;""))),1)&lt;&gt;"0"),1),999)),
MID(G1189&amp;"",_xlfn.AGGREGATE(15,6,ROW(INDIRECT("1:"&amp;LEN(G1189&amp;"")))/(MID(G1189&amp;"",ROW(INDIRECT("1:"&amp;LEN(G1189&amp;""))),1)&lt;&gt;"0"),1),999)
),
IFERROR(VALUE(G1189),G1189))</f>
        <v>707387807993</v>
      </c>
      <c r="N1189" t="str">
        <f>TEXT(relatorio[[#This Row],[Data Emissão]],"mmm")</f>
        <v>ago</v>
      </c>
      <c r="O1189">
        <f>_xlfn.XLOOKUP(relatorio[[#This Row],[Número]],relatorio_Entrada_NF!A:A,relatorio_Entrada_NF!A:A,"Pendente")</f>
        <v>465428</v>
      </c>
      <c r="P1189" t="str">
        <f>_xlfn.XLOOKUP(relatorio[[#This Row],[Nome PJ Emitente]],Material!A:A,Material!B:B,"Medicamento")</f>
        <v>Material</v>
      </c>
      <c r="Q1189">
        <f>IF(relatorio[[#This Row],[Natureza]]="Medicamento",_xlfn.XLOOKUP(relatorio[[#This Row],[EAN]],CadastroProd!U:U,CadastroProd!A:A," "),_xlfn.XLOOKUP(relatorio[[#This Row],['[Item'] Código]],CadastroProd!X:X,CadastroProd!A:A," "))</f>
        <v>2219</v>
      </c>
      <c r="R1189" t="str">
        <f>IF(O1189="Pendente",_xlfn.XLOOKUP(relatorio[[#This Row],[Número]],Relatório_CTE!A:A,Relatório_CTE!B:B,"Sem CTE")," ")</f>
        <v xml:space="preserve"> </v>
      </c>
      <c r="S1189" s="1" t="str">
        <f>IF(relatorio[[#This Row],[NFs Entrada - Winthor]]="Pendente",_xlfn.XLOOKUP(relatorio[[#This Row],[Número]],Relatório_CTE!A:A,Relatório_CTE!H:H,"Sem CTE")," ")</f>
        <v xml:space="preserve"> </v>
      </c>
      <c r="T118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8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90" spans="1:21" x14ac:dyDescent="0.25">
      <c r="A1190" t="s">
        <v>11</v>
      </c>
      <c r="B1190" t="s">
        <v>12</v>
      </c>
      <c r="C1190" t="s">
        <v>13</v>
      </c>
      <c r="D1190">
        <v>465429</v>
      </c>
      <c r="E1190" s="1">
        <v>45877</v>
      </c>
      <c r="F1190">
        <v>4523.12</v>
      </c>
      <c r="G1190" s="4" t="s">
        <v>162</v>
      </c>
      <c r="H1190" t="s">
        <v>163</v>
      </c>
      <c r="I1190" t="s">
        <v>164</v>
      </c>
      <c r="J1190" s="1">
        <v>46467</v>
      </c>
      <c r="K1190">
        <v>4</v>
      </c>
      <c r="L1190" t="str">
        <f>_xlfn.XLOOKUP(relatorio[[#This Row],[Nome PJ Emitente]],De_Para!A:A,De_Para!C:C)</f>
        <v>3M</v>
      </c>
      <c r="M1190" s="5" cm="1">
        <f t="array" aca="1" ref="M1190" ca="1">IF(LEFT(G1190&amp;"",1)="0",
IFERROR(
VALUE(MID(G1190&amp;"",_xlfn.AGGREGATE(15,6,ROW(INDIRECT("1:"&amp;LEN(G1190&amp;"")))/(MID(G1190&amp;"",ROW(INDIRECT("1:"&amp;LEN(G1190&amp;""))),1)&lt;&gt;"0"),1),999)),
MID(G1190&amp;"",_xlfn.AGGREGATE(15,6,ROW(INDIRECT("1:"&amp;LEN(G1190&amp;"")))/(MID(G1190&amp;"",ROW(INDIRECT("1:"&amp;LEN(G1190&amp;""))),1)&lt;&gt;"0"),1),999)
),
IFERROR(VALUE(G1190),G1190))</f>
        <v>50707387802252</v>
      </c>
      <c r="N1190" t="str">
        <f>TEXT(relatorio[[#This Row],[Data Emissão]],"mmm")</f>
        <v>ago</v>
      </c>
      <c r="O1190">
        <f>_xlfn.XLOOKUP(relatorio[[#This Row],[Número]],relatorio_Entrada_NF!A:A,relatorio_Entrada_NF!A:A,"Pendente")</f>
        <v>465429</v>
      </c>
      <c r="P1190" t="str">
        <f>_xlfn.XLOOKUP(relatorio[[#This Row],[Nome PJ Emitente]],Material!A:A,Material!B:B,"Medicamento")</f>
        <v>Material</v>
      </c>
      <c r="Q1190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1190" t="str">
        <f>IF(O1190="Pendente",_xlfn.XLOOKUP(relatorio[[#This Row],[Número]],Relatório_CTE!A:A,Relatório_CTE!B:B,"Sem CTE")," ")</f>
        <v xml:space="preserve"> </v>
      </c>
      <c r="S1190" s="1" t="str">
        <f>IF(relatorio[[#This Row],[NFs Entrada - Winthor]]="Pendente",_xlfn.XLOOKUP(relatorio[[#This Row],[Número]],Relatório_CTE!A:A,Relatório_CTE!H:H,"Sem CTE")," ")</f>
        <v xml:space="preserve"> </v>
      </c>
      <c r="T119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9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91" spans="1:21" x14ac:dyDescent="0.25">
      <c r="A1191" t="s">
        <v>11</v>
      </c>
      <c r="B1191" t="s">
        <v>12</v>
      </c>
      <c r="C1191" t="s">
        <v>13</v>
      </c>
      <c r="D1191">
        <v>465430</v>
      </c>
      <c r="E1191" s="1">
        <v>45877</v>
      </c>
      <c r="F1191">
        <v>3311.8</v>
      </c>
      <c r="G1191" s="4" t="s">
        <v>352</v>
      </c>
      <c r="H1191" t="s">
        <v>353</v>
      </c>
      <c r="I1191" t="s">
        <v>354</v>
      </c>
      <c r="J1191" s="1">
        <v>46460</v>
      </c>
      <c r="K1191">
        <v>160</v>
      </c>
      <c r="L1191" t="str">
        <f>_xlfn.XLOOKUP(relatorio[[#This Row],[Nome PJ Emitente]],De_Para!A:A,De_Para!C:C)</f>
        <v>3M</v>
      </c>
      <c r="M1191" s="5" cm="1">
        <f t="array" aca="1" ref="M1191" ca="1">IF(LEFT(G1191&amp;"",1)="0",
IFERROR(
VALUE(MID(G1191&amp;"",_xlfn.AGGREGATE(15,6,ROW(INDIRECT("1:"&amp;LEN(G1191&amp;"")))/(MID(G1191&amp;"",ROW(INDIRECT("1:"&amp;LEN(G1191&amp;""))),1)&lt;&gt;"0"),1),999)),
MID(G1191&amp;"",_xlfn.AGGREGATE(15,6,ROW(INDIRECT("1:"&amp;LEN(G1191&amp;"")))/(MID(G1191&amp;"",ROW(INDIRECT("1:"&amp;LEN(G1191&amp;""))),1)&lt;&gt;"0"),1),999)
),
IFERROR(VALUE(G1191),G1191))</f>
        <v>7891040010738</v>
      </c>
      <c r="N1191" t="str">
        <f>TEXT(relatorio[[#This Row],[Data Emissão]],"mmm")</f>
        <v>ago</v>
      </c>
      <c r="O1191">
        <f>_xlfn.XLOOKUP(relatorio[[#This Row],[Número]],relatorio_Entrada_NF!A:A,relatorio_Entrada_NF!A:A,"Pendente")</f>
        <v>465430</v>
      </c>
      <c r="P1191" t="str">
        <f>_xlfn.XLOOKUP(relatorio[[#This Row],[Nome PJ Emitente]],Material!A:A,Material!B:B,"Medicamento")</f>
        <v>Material</v>
      </c>
      <c r="Q1191">
        <f>IF(relatorio[[#This Row],[Natureza]]="Medicamento",_xlfn.XLOOKUP(relatorio[[#This Row],[EAN]],CadastroProd!U:U,CadastroProd!A:A," "),_xlfn.XLOOKUP(relatorio[[#This Row],['[Item'] Código]],CadastroProd!X:X,CadastroProd!A:A," "))</f>
        <v>2174</v>
      </c>
      <c r="R1191" t="str">
        <f>IF(O1191="Pendente",_xlfn.XLOOKUP(relatorio[[#This Row],[Número]],Relatório_CTE!A:A,Relatório_CTE!B:B,"Sem CTE")," ")</f>
        <v xml:space="preserve"> </v>
      </c>
      <c r="S1191" s="1" t="str">
        <f>IF(relatorio[[#This Row],[NFs Entrada - Winthor]]="Pendente",_xlfn.XLOOKUP(relatorio[[#This Row],[Número]],Relatório_CTE!A:A,Relatório_CTE!H:H,"Sem CTE")," ")</f>
        <v xml:space="preserve"> </v>
      </c>
      <c r="T119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9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92" spans="1:21" x14ac:dyDescent="0.25">
      <c r="A1192" t="s">
        <v>11</v>
      </c>
      <c r="B1192" t="s">
        <v>12</v>
      </c>
      <c r="C1192" t="s">
        <v>13</v>
      </c>
      <c r="D1192">
        <v>465430</v>
      </c>
      <c r="E1192" s="1">
        <v>45877</v>
      </c>
      <c r="F1192">
        <v>3311.8</v>
      </c>
      <c r="G1192" s="4" t="s">
        <v>360</v>
      </c>
      <c r="H1192" t="s">
        <v>361</v>
      </c>
      <c r="I1192" t="s">
        <v>362</v>
      </c>
      <c r="J1192" s="1">
        <v>46772</v>
      </c>
      <c r="K1192">
        <v>200</v>
      </c>
      <c r="L1192" t="str">
        <f>_xlfn.XLOOKUP(relatorio[[#This Row],[Nome PJ Emitente]],De_Para!A:A,De_Para!C:C)</f>
        <v>3M</v>
      </c>
      <c r="M1192" s="5" cm="1">
        <f t="array" aca="1" ref="M1192" ca="1">IF(LEFT(G1192&amp;"",1)="0",
IFERROR(
VALUE(MID(G1192&amp;"",_xlfn.AGGREGATE(15,6,ROW(INDIRECT("1:"&amp;LEN(G1192&amp;"")))/(MID(G1192&amp;"",ROW(INDIRECT("1:"&amp;LEN(G1192&amp;""))),1)&lt;&gt;"0"),1),999)),
MID(G1192&amp;"",_xlfn.AGGREGATE(15,6,ROW(INDIRECT("1:"&amp;LEN(G1192&amp;"")))/(MID(G1192&amp;"",ROW(INDIRECT("1:"&amp;LEN(G1192&amp;""))),1)&lt;&gt;"0"),1),999)
),
IFERROR(VALUE(G1192),G1192))</f>
        <v>7891040086870</v>
      </c>
      <c r="N1192" t="str">
        <f>TEXT(relatorio[[#This Row],[Data Emissão]],"mmm")</f>
        <v>ago</v>
      </c>
      <c r="O1192">
        <f>_xlfn.XLOOKUP(relatorio[[#This Row],[Número]],relatorio_Entrada_NF!A:A,relatorio_Entrada_NF!A:A,"Pendente")</f>
        <v>465430</v>
      </c>
      <c r="P1192" t="str">
        <f>_xlfn.XLOOKUP(relatorio[[#This Row],[Nome PJ Emitente]],Material!A:A,Material!B:B,"Medicamento")</f>
        <v>Material</v>
      </c>
      <c r="Q1192">
        <f>IF(relatorio[[#This Row],[Natureza]]="Medicamento",_xlfn.XLOOKUP(relatorio[[#This Row],[EAN]],CadastroProd!U:U,CadastroProd!A:A," "),_xlfn.XLOOKUP(relatorio[[#This Row],['[Item'] Código]],CadastroProd!X:X,CadastroProd!A:A," "))</f>
        <v>2380</v>
      </c>
      <c r="R1192" t="str">
        <f>IF(O1192="Pendente",_xlfn.XLOOKUP(relatorio[[#This Row],[Número]],Relatório_CTE!A:A,Relatório_CTE!B:B,"Sem CTE")," ")</f>
        <v xml:space="preserve"> </v>
      </c>
      <c r="S1192" s="1" t="str">
        <f>IF(relatorio[[#This Row],[NFs Entrada - Winthor]]="Pendente",_xlfn.XLOOKUP(relatorio[[#This Row],[Número]],Relatório_CTE!A:A,Relatório_CTE!H:H,"Sem CTE")," ")</f>
        <v xml:space="preserve"> </v>
      </c>
      <c r="T119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9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93" spans="1:21" x14ac:dyDescent="0.25">
      <c r="A1193" t="s">
        <v>11</v>
      </c>
      <c r="B1193" t="s">
        <v>12</v>
      </c>
      <c r="C1193" t="s">
        <v>13</v>
      </c>
      <c r="D1193">
        <v>465430</v>
      </c>
      <c r="E1193" s="1">
        <v>45877</v>
      </c>
      <c r="F1193">
        <v>3311.8</v>
      </c>
      <c r="G1193" s="4" t="s">
        <v>1119</v>
      </c>
      <c r="H1193" t="s">
        <v>1120</v>
      </c>
      <c r="I1193" t="s">
        <v>1121</v>
      </c>
      <c r="J1193" s="1">
        <v>46520</v>
      </c>
      <c r="K1193">
        <v>4</v>
      </c>
      <c r="L1193" t="str">
        <f>_xlfn.XLOOKUP(relatorio[[#This Row],[Nome PJ Emitente]],De_Para!A:A,De_Para!C:C)</f>
        <v>3M</v>
      </c>
      <c r="M1193" s="5" cm="1">
        <f t="array" aca="1" ref="M1193" ca="1">IF(LEFT(G1193&amp;"",1)="0",
IFERROR(
VALUE(MID(G1193&amp;"",_xlfn.AGGREGATE(15,6,ROW(INDIRECT("1:"&amp;LEN(G1193&amp;"")))/(MID(G1193&amp;"",ROW(INDIRECT("1:"&amp;LEN(G1193&amp;""))),1)&lt;&gt;"0"),1),999)),
MID(G1193&amp;"",_xlfn.AGGREGATE(15,6,ROW(INDIRECT("1:"&amp;LEN(G1193&amp;"")))/(MID(G1193&amp;"",ROW(INDIRECT("1:"&amp;LEN(G1193&amp;""))),1)&lt;&gt;"0"),1),999)
),
IFERROR(VALUE(G1193),G1193))</f>
        <v>7891040166558</v>
      </c>
      <c r="N1193" t="str">
        <f>TEXT(relatorio[[#This Row],[Data Emissão]],"mmm")</f>
        <v>ago</v>
      </c>
      <c r="O1193">
        <f>_xlfn.XLOOKUP(relatorio[[#This Row],[Número]],relatorio_Entrada_NF!A:A,relatorio_Entrada_NF!A:A,"Pendente")</f>
        <v>465430</v>
      </c>
      <c r="P1193" t="str">
        <f>_xlfn.XLOOKUP(relatorio[[#This Row],[Nome PJ Emitente]],Material!A:A,Material!B:B,"Medicamento")</f>
        <v>Material</v>
      </c>
      <c r="Q1193">
        <f>IF(relatorio[[#This Row],[Natureza]]="Medicamento",_xlfn.XLOOKUP(relatorio[[#This Row],[EAN]],CadastroProd!U:U,CadastroProd!A:A," "),_xlfn.XLOOKUP(relatorio[[#This Row],['[Item'] Código]],CadastroProd!X:X,CadastroProd!A:A," "))</f>
        <v>2222</v>
      </c>
      <c r="R1193" t="str">
        <f>IF(O1193="Pendente",_xlfn.XLOOKUP(relatorio[[#This Row],[Número]],Relatório_CTE!A:A,Relatório_CTE!B:B,"Sem CTE")," ")</f>
        <v xml:space="preserve"> </v>
      </c>
      <c r="S1193" s="1" t="str">
        <f>IF(relatorio[[#This Row],[NFs Entrada - Winthor]]="Pendente",_xlfn.XLOOKUP(relatorio[[#This Row],[Número]],Relatório_CTE!A:A,Relatório_CTE!H:H,"Sem CTE")," ")</f>
        <v xml:space="preserve"> </v>
      </c>
      <c r="T119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9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94" spans="1:21" x14ac:dyDescent="0.25">
      <c r="A1194" t="s">
        <v>11</v>
      </c>
      <c r="B1194" t="s">
        <v>12</v>
      </c>
      <c r="C1194" t="s">
        <v>13</v>
      </c>
      <c r="D1194">
        <v>465431</v>
      </c>
      <c r="E1194" s="1">
        <v>45877</v>
      </c>
      <c r="F1194">
        <v>26012.67</v>
      </c>
      <c r="G1194" s="4" t="s">
        <v>374</v>
      </c>
      <c r="H1194" t="s">
        <v>375</v>
      </c>
      <c r="I1194" t="s">
        <v>376</v>
      </c>
      <c r="J1194" s="1">
        <v>46547</v>
      </c>
      <c r="K1194">
        <v>160</v>
      </c>
      <c r="L1194" t="str">
        <f>_xlfn.XLOOKUP(relatorio[[#This Row],[Nome PJ Emitente]],De_Para!A:A,De_Para!C:C)</f>
        <v>3M</v>
      </c>
      <c r="M1194" s="5" cm="1">
        <f t="array" aca="1" ref="M1194" ca="1">IF(LEFT(G1194&amp;"",1)="0",
IFERROR(
VALUE(MID(G1194&amp;"",_xlfn.AGGREGATE(15,6,ROW(INDIRECT("1:"&amp;LEN(G1194&amp;"")))/(MID(G1194&amp;"",ROW(INDIRECT("1:"&amp;LEN(G1194&amp;""))),1)&lt;&gt;"0"),1),999)),
MID(G1194&amp;"",_xlfn.AGGREGATE(15,6,ROW(INDIRECT("1:"&amp;LEN(G1194&amp;"")))/(MID(G1194&amp;"",ROW(INDIRECT("1:"&amp;LEN(G1194&amp;""))),1)&lt;&gt;"0"),1),999)
),
IFERROR(VALUE(G1194),G1194))</f>
        <v>7891040146468</v>
      </c>
      <c r="N1194" t="str">
        <f>TEXT(relatorio[[#This Row],[Data Emissão]],"mmm")</f>
        <v>ago</v>
      </c>
      <c r="O1194">
        <f>_xlfn.XLOOKUP(relatorio[[#This Row],[Número]],relatorio_Entrada_NF!A:A,relatorio_Entrada_NF!A:A,"Pendente")</f>
        <v>465431</v>
      </c>
      <c r="P1194" t="str">
        <f>_xlfn.XLOOKUP(relatorio[[#This Row],[Nome PJ Emitente]],Material!A:A,Material!B:B,"Medicamento")</f>
        <v>Material</v>
      </c>
      <c r="Q1194">
        <f>IF(relatorio[[#This Row],[Natureza]]="Medicamento",_xlfn.XLOOKUP(relatorio[[#This Row],[EAN]],CadastroProd!U:U,CadastroProd!A:A," "),_xlfn.XLOOKUP(relatorio[[#This Row],['[Item'] Código]],CadastroProd!X:X,CadastroProd!A:A," "))</f>
        <v>2373</v>
      </c>
      <c r="R1194" t="str">
        <f>IF(O1194="Pendente",_xlfn.XLOOKUP(relatorio[[#This Row],[Número]],Relatório_CTE!A:A,Relatório_CTE!B:B,"Sem CTE")," ")</f>
        <v xml:space="preserve"> </v>
      </c>
      <c r="S1194" s="1" t="str">
        <f>IF(relatorio[[#This Row],[NFs Entrada - Winthor]]="Pendente",_xlfn.XLOOKUP(relatorio[[#This Row],[Número]],Relatório_CTE!A:A,Relatório_CTE!H:H,"Sem CTE")," ")</f>
        <v xml:space="preserve"> </v>
      </c>
      <c r="T119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9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95" spans="1:21" x14ac:dyDescent="0.25">
      <c r="A1195" t="s">
        <v>11</v>
      </c>
      <c r="B1195" t="s">
        <v>12</v>
      </c>
      <c r="C1195" t="s">
        <v>13</v>
      </c>
      <c r="D1195">
        <v>465431</v>
      </c>
      <c r="E1195" s="1">
        <v>45877</v>
      </c>
      <c r="F1195">
        <v>26012.67</v>
      </c>
      <c r="G1195" s="4" t="s">
        <v>474</v>
      </c>
      <c r="H1195" t="s">
        <v>475</v>
      </c>
      <c r="I1195" t="s">
        <v>476</v>
      </c>
      <c r="J1195" s="1">
        <v>46556</v>
      </c>
      <c r="K1195">
        <v>40</v>
      </c>
      <c r="L1195" t="str">
        <f>_xlfn.XLOOKUP(relatorio[[#This Row],[Nome PJ Emitente]],De_Para!A:A,De_Para!C:C)</f>
        <v>3M</v>
      </c>
      <c r="M1195" s="5" cm="1">
        <f t="array" aca="1" ref="M1195" ca="1">IF(LEFT(G1195&amp;"",1)="0",
IFERROR(
VALUE(MID(G1195&amp;"",_xlfn.AGGREGATE(15,6,ROW(INDIRECT("1:"&amp;LEN(G1195&amp;"")))/(MID(G1195&amp;"",ROW(INDIRECT("1:"&amp;LEN(G1195&amp;""))),1)&lt;&gt;"0"),1),999)),
MID(G1195&amp;"",_xlfn.AGGREGATE(15,6,ROW(INDIRECT("1:"&amp;LEN(G1195&amp;"")))/(MID(G1195&amp;"",ROW(INDIRECT("1:"&amp;LEN(G1195&amp;""))),1)&lt;&gt;"0"),1),999)
),
IFERROR(VALUE(G1195),G1195))</f>
        <v>7891040203857</v>
      </c>
      <c r="N1195" t="str">
        <f>TEXT(relatorio[[#This Row],[Data Emissão]],"mmm")</f>
        <v>ago</v>
      </c>
      <c r="O1195">
        <f>_xlfn.XLOOKUP(relatorio[[#This Row],[Número]],relatorio_Entrada_NF!A:A,relatorio_Entrada_NF!A:A,"Pendente")</f>
        <v>465431</v>
      </c>
      <c r="P1195" t="str">
        <f>_xlfn.XLOOKUP(relatorio[[#This Row],[Nome PJ Emitente]],Material!A:A,Material!B:B,"Medicamento")</f>
        <v>Material</v>
      </c>
      <c r="Q1195">
        <f>IF(relatorio[[#This Row],[Natureza]]="Medicamento",_xlfn.XLOOKUP(relatorio[[#This Row],[EAN]],CadastroProd!U:U,CadastroProd!A:A," "),_xlfn.XLOOKUP(relatorio[[#This Row],['[Item'] Código]],CadastroProd!X:X,CadastroProd!A:A," "))</f>
        <v>2366</v>
      </c>
      <c r="R1195" t="str">
        <f>IF(O1195="Pendente",_xlfn.XLOOKUP(relatorio[[#This Row],[Número]],Relatório_CTE!A:A,Relatório_CTE!B:B,"Sem CTE")," ")</f>
        <v xml:space="preserve"> </v>
      </c>
      <c r="S1195" s="1" t="str">
        <f>IF(relatorio[[#This Row],[NFs Entrada - Winthor]]="Pendente",_xlfn.XLOOKUP(relatorio[[#This Row],[Número]],Relatório_CTE!A:A,Relatório_CTE!H:H,"Sem CTE")," ")</f>
        <v xml:space="preserve"> </v>
      </c>
      <c r="T119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9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96" spans="1:21" x14ac:dyDescent="0.25">
      <c r="A1196" t="s">
        <v>11</v>
      </c>
      <c r="B1196" t="s">
        <v>12</v>
      </c>
      <c r="C1196" t="s">
        <v>13</v>
      </c>
      <c r="D1196">
        <v>465431</v>
      </c>
      <c r="E1196" s="1">
        <v>45877</v>
      </c>
      <c r="F1196">
        <v>26012.67</v>
      </c>
      <c r="G1196" s="4" t="s">
        <v>379</v>
      </c>
      <c r="H1196" t="s">
        <v>380</v>
      </c>
      <c r="I1196" t="s">
        <v>381</v>
      </c>
      <c r="J1196" s="1">
        <v>46431</v>
      </c>
      <c r="K1196">
        <v>168</v>
      </c>
      <c r="L1196" t="str">
        <f>_xlfn.XLOOKUP(relatorio[[#This Row],[Nome PJ Emitente]],De_Para!A:A,De_Para!C:C)</f>
        <v>3M</v>
      </c>
      <c r="M1196" s="5" cm="1">
        <f t="array" aca="1" ref="M1196" ca="1">IF(LEFT(G1196&amp;"",1)="0",
IFERROR(
VALUE(MID(G1196&amp;"",_xlfn.AGGREGATE(15,6,ROW(INDIRECT("1:"&amp;LEN(G1196&amp;"")))/(MID(G1196&amp;"",ROW(INDIRECT("1:"&amp;LEN(G1196&amp;""))),1)&lt;&gt;"0"),1),999)),
MID(G1196&amp;"",_xlfn.AGGREGATE(15,6,ROW(INDIRECT("1:"&amp;LEN(G1196&amp;"")))/(MID(G1196&amp;"",ROW(INDIRECT("1:"&amp;LEN(G1196&amp;""))),1)&lt;&gt;"0"),1),999)
),
IFERROR(VALUE(G1196),G1196))</f>
        <v>7891040241293</v>
      </c>
      <c r="N1196" t="str">
        <f>TEXT(relatorio[[#This Row],[Data Emissão]],"mmm")</f>
        <v>ago</v>
      </c>
      <c r="O1196">
        <f>_xlfn.XLOOKUP(relatorio[[#This Row],[Número]],relatorio_Entrada_NF!A:A,relatorio_Entrada_NF!A:A,"Pendente")</f>
        <v>465431</v>
      </c>
      <c r="P1196" t="str">
        <f>_xlfn.XLOOKUP(relatorio[[#This Row],[Nome PJ Emitente]],Material!A:A,Material!B:B,"Medicamento")</f>
        <v>Material</v>
      </c>
      <c r="Q1196">
        <f>IF(relatorio[[#This Row],[Natureza]]="Medicamento",_xlfn.XLOOKUP(relatorio[[#This Row],[EAN]],CadastroProd!U:U,CadastroProd!A:A," "),_xlfn.XLOOKUP(relatorio[[#This Row],['[Item'] Código]],CadastroProd!X:X,CadastroProd!A:A," "))</f>
        <v>2240</v>
      </c>
      <c r="R1196" t="str">
        <f>IF(O1196="Pendente",_xlfn.XLOOKUP(relatorio[[#This Row],[Número]],Relatório_CTE!A:A,Relatório_CTE!B:B,"Sem CTE")," ")</f>
        <v xml:space="preserve"> </v>
      </c>
      <c r="S1196" s="1" t="str">
        <f>IF(relatorio[[#This Row],[NFs Entrada - Winthor]]="Pendente",_xlfn.XLOOKUP(relatorio[[#This Row],[Número]],Relatório_CTE!A:A,Relatório_CTE!H:H,"Sem CTE")," ")</f>
        <v xml:space="preserve"> </v>
      </c>
      <c r="T119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9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97" spans="1:21" x14ac:dyDescent="0.25">
      <c r="A1197" t="s">
        <v>11</v>
      </c>
      <c r="B1197" t="s">
        <v>12</v>
      </c>
      <c r="C1197" t="s">
        <v>13</v>
      </c>
      <c r="D1197">
        <v>465431</v>
      </c>
      <c r="E1197" s="1">
        <v>45877</v>
      </c>
      <c r="F1197">
        <v>26012.67</v>
      </c>
      <c r="G1197" s="4" t="s">
        <v>417</v>
      </c>
      <c r="H1197" t="s">
        <v>418</v>
      </c>
      <c r="I1197" t="s">
        <v>419</v>
      </c>
      <c r="J1197" s="1">
        <v>46964</v>
      </c>
      <c r="K1197">
        <v>48</v>
      </c>
      <c r="L1197" t="str">
        <f>_xlfn.XLOOKUP(relatorio[[#This Row],[Nome PJ Emitente]],De_Para!A:A,De_Para!C:C)</f>
        <v>3M</v>
      </c>
      <c r="M1197" s="5" cm="1">
        <f t="array" aca="1" ref="M1197" ca="1">IF(LEFT(G1197&amp;"",1)="0",
IFERROR(
VALUE(MID(G1197&amp;"",_xlfn.AGGREGATE(15,6,ROW(INDIRECT("1:"&amp;LEN(G1197&amp;"")))/(MID(G1197&amp;"",ROW(INDIRECT("1:"&amp;LEN(G1197&amp;""))),1)&lt;&gt;"0"),1),999)),
MID(G1197&amp;"",_xlfn.AGGREGATE(15,6,ROW(INDIRECT("1:"&amp;LEN(G1197&amp;"")))/(MID(G1197&amp;"",ROW(INDIRECT("1:"&amp;LEN(G1197&amp;""))),1)&lt;&gt;"0"),1),999)
),
IFERROR(VALUE(G1197),G1197))</f>
        <v>7891040350056</v>
      </c>
      <c r="N1197" t="str">
        <f>TEXT(relatorio[[#This Row],[Data Emissão]],"mmm")</f>
        <v>ago</v>
      </c>
      <c r="O1197">
        <f>_xlfn.XLOOKUP(relatorio[[#This Row],[Número]],relatorio_Entrada_NF!A:A,relatorio_Entrada_NF!A:A,"Pendente")</f>
        <v>465431</v>
      </c>
      <c r="P1197" t="str">
        <f>_xlfn.XLOOKUP(relatorio[[#This Row],[Nome PJ Emitente]],Material!A:A,Material!B:B,"Medicamento")</f>
        <v>Material</v>
      </c>
      <c r="Q1197">
        <f>IF(relatorio[[#This Row],[Natureza]]="Medicamento",_xlfn.XLOOKUP(relatorio[[#This Row],[EAN]],CadastroProd!U:U,CadastroProd!A:A," "),_xlfn.XLOOKUP(relatorio[[#This Row],['[Item'] Código]],CadastroProd!X:X,CadastroProd!A:A," "))</f>
        <v>2956</v>
      </c>
      <c r="R1197" t="str">
        <f>IF(O1197="Pendente",_xlfn.XLOOKUP(relatorio[[#This Row],[Número]],Relatório_CTE!A:A,Relatório_CTE!B:B,"Sem CTE")," ")</f>
        <v xml:space="preserve"> </v>
      </c>
      <c r="S1197" s="1" t="str">
        <f>IF(relatorio[[#This Row],[NFs Entrada - Winthor]]="Pendente",_xlfn.XLOOKUP(relatorio[[#This Row],[Número]],Relatório_CTE!A:A,Relatório_CTE!H:H,"Sem CTE")," ")</f>
        <v xml:space="preserve"> </v>
      </c>
      <c r="T119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9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98" spans="1:21" x14ac:dyDescent="0.25">
      <c r="A1198" t="s">
        <v>11</v>
      </c>
      <c r="B1198" t="s">
        <v>12</v>
      </c>
      <c r="C1198" t="s">
        <v>13</v>
      </c>
      <c r="D1198">
        <v>465431</v>
      </c>
      <c r="E1198" s="1">
        <v>45877</v>
      </c>
      <c r="F1198">
        <v>26012.67</v>
      </c>
      <c r="G1198" s="4" t="s">
        <v>159</v>
      </c>
      <c r="H1198" t="s">
        <v>160</v>
      </c>
      <c r="I1198" t="s">
        <v>161</v>
      </c>
      <c r="J1198" s="1">
        <v>46908</v>
      </c>
      <c r="K1198">
        <v>48</v>
      </c>
      <c r="L1198" t="str">
        <f>_xlfn.XLOOKUP(relatorio[[#This Row],[Nome PJ Emitente]],De_Para!A:A,De_Para!C:C)</f>
        <v>3M</v>
      </c>
      <c r="M1198" s="5" cm="1">
        <f t="array" aca="1" ref="M1198" ca="1">IF(LEFT(G1198&amp;"",1)="0",
IFERROR(
VALUE(MID(G1198&amp;"",_xlfn.AGGREGATE(15,6,ROW(INDIRECT("1:"&amp;LEN(G1198&amp;"")))/(MID(G1198&amp;"",ROW(INDIRECT("1:"&amp;LEN(G1198&amp;""))),1)&lt;&gt;"0"),1),999)),
MID(G1198&amp;"",_xlfn.AGGREGATE(15,6,ROW(INDIRECT("1:"&amp;LEN(G1198&amp;"")))/(MID(G1198&amp;"",ROW(INDIRECT("1:"&amp;LEN(G1198&amp;""))),1)&lt;&gt;"0"),1),999)
),
IFERROR(VALUE(G1198),G1198))</f>
        <v>7891040350049</v>
      </c>
      <c r="N1198" t="str">
        <f>TEXT(relatorio[[#This Row],[Data Emissão]],"mmm")</f>
        <v>ago</v>
      </c>
      <c r="O1198">
        <f>_xlfn.XLOOKUP(relatorio[[#This Row],[Número]],relatorio_Entrada_NF!A:A,relatorio_Entrada_NF!A:A,"Pendente")</f>
        <v>465431</v>
      </c>
      <c r="P1198" t="str">
        <f>_xlfn.XLOOKUP(relatorio[[#This Row],[Nome PJ Emitente]],Material!A:A,Material!B:B,"Medicamento")</f>
        <v>Material</v>
      </c>
      <c r="Q1198">
        <f>IF(relatorio[[#This Row],[Natureza]]="Medicamento",_xlfn.XLOOKUP(relatorio[[#This Row],[EAN]],CadastroProd!U:U,CadastroProd!A:A," "),_xlfn.XLOOKUP(relatorio[[#This Row],['[Item'] Código]],CadastroProd!X:X,CadastroProd!A:A," "))</f>
        <v>2957</v>
      </c>
      <c r="R1198" t="str">
        <f>IF(O1198="Pendente",_xlfn.XLOOKUP(relatorio[[#This Row],[Número]],Relatório_CTE!A:A,Relatório_CTE!B:B,"Sem CTE")," ")</f>
        <v xml:space="preserve"> </v>
      </c>
      <c r="S1198" s="1" t="str">
        <f>IF(relatorio[[#This Row],[NFs Entrada - Winthor]]="Pendente",_xlfn.XLOOKUP(relatorio[[#This Row],[Número]],Relatório_CTE!A:A,Relatório_CTE!H:H,"Sem CTE")," ")</f>
        <v xml:space="preserve"> </v>
      </c>
      <c r="T119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9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199" spans="1:21" x14ac:dyDescent="0.25">
      <c r="A1199" t="s">
        <v>11</v>
      </c>
      <c r="B1199" t="s">
        <v>12</v>
      </c>
      <c r="C1199" t="s">
        <v>13</v>
      </c>
      <c r="D1199">
        <v>465431</v>
      </c>
      <c r="E1199" s="1">
        <v>45877</v>
      </c>
      <c r="F1199">
        <v>26012.67</v>
      </c>
      <c r="G1199" s="4" t="s">
        <v>162</v>
      </c>
      <c r="H1199" t="s">
        <v>163</v>
      </c>
      <c r="I1199" t="s">
        <v>164</v>
      </c>
      <c r="J1199" s="1">
        <v>46467</v>
      </c>
      <c r="K1199">
        <v>8</v>
      </c>
      <c r="L1199" t="str">
        <f>_xlfn.XLOOKUP(relatorio[[#This Row],[Nome PJ Emitente]],De_Para!A:A,De_Para!C:C)</f>
        <v>3M</v>
      </c>
      <c r="M1199" s="5" cm="1">
        <f t="array" aca="1" ref="M1199" ca="1">IF(LEFT(G1199&amp;"",1)="0",
IFERROR(
VALUE(MID(G1199&amp;"",_xlfn.AGGREGATE(15,6,ROW(INDIRECT("1:"&amp;LEN(G1199&amp;"")))/(MID(G1199&amp;"",ROW(INDIRECT("1:"&amp;LEN(G1199&amp;""))),1)&lt;&gt;"0"),1),999)),
MID(G1199&amp;"",_xlfn.AGGREGATE(15,6,ROW(INDIRECT("1:"&amp;LEN(G1199&amp;"")))/(MID(G1199&amp;"",ROW(INDIRECT("1:"&amp;LEN(G1199&amp;""))),1)&lt;&gt;"0"),1),999)
),
IFERROR(VALUE(G1199),G1199))</f>
        <v>50707387802252</v>
      </c>
      <c r="N1199" t="str">
        <f>TEXT(relatorio[[#This Row],[Data Emissão]],"mmm")</f>
        <v>ago</v>
      </c>
      <c r="O1199">
        <f>_xlfn.XLOOKUP(relatorio[[#This Row],[Número]],relatorio_Entrada_NF!A:A,relatorio_Entrada_NF!A:A,"Pendente")</f>
        <v>465431</v>
      </c>
      <c r="P1199" t="str">
        <f>_xlfn.XLOOKUP(relatorio[[#This Row],[Nome PJ Emitente]],Material!A:A,Material!B:B,"Medicamento")</f>
        <v>Material</v>
      </c>
      <c r="Q1199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1199" t="str">
        <f>IF(O1199="Pendente",_xlfn.XLOOKUP(relatorio[[#This Row],[Número]],Relatório_CTE!A:A,Relatório_CTE!B:B,"Sem CTE")," ")</f>
        <v xml:space="preserve"> </v>
      </c>
      <c r="S1199" s="1" t="str">
        <f>IF(relatorio[[#This Row],[NFs Entrada - Winthor]]="Pendente",_xlfn.XLOOKUP(relatorio[[#This Row],[Número]],Relatório_CTE!A:A,Relatório_CTE!H:H,"Sem CTE")," ")</f>
        <v xml:space="preserve"> </v>
      </c>
      <c r="T119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19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00" spans="1:21" x14ac:dyDescent="0.25">
      <c r="A1200" t="s">
        <v>11</v>
      </c>
      <c r="B1200" t="s">
        <v>12</v>
      </c>
      <c r="C1200" t="s">
        <v>13</v>
      </c>
      <c r="D1200">
        <v>465431</v>
      </c>
      <c r="E1200" s="1">
        <v>45877</v>
      </c>
      <c r="F1200">
        <v>26012.67</v>
      </c>
      <c r="G1200" s="4" t="s">
        <v>428</v>
      </c>
      <c r="H1200" t="s">
        <v>429</v>
      </c>
      <c r="I1200" t="s">
        <v>430</v>
      </c>
      <c r="J1200" s="1">
        <v>46486</v>
      </c>
      <c r="K1200">
        <v>4</v>
      </c>
      <c r="L1200" t="str">
        <f>_xlfn.XLOOKUP(relatorio[[#This Row],[Nome PJ Emitente]],De_Para!A:A,De_Para!C:C)</f>
        <v>3M</v>
      </c>
      <c r="M1200" s="5" cm="1">
        <f t="array" aca="1" ref="M1200" ca="1">IF(LEFT(G1200&amp;"",1)="0",
IFERROR(
VALUE(MID(G1200&amp;"",_xlfn.AGGREGATE(15,6,ROW(INDIRECT("1:"&amp;LEN(G1200&amp;"")))/(MID(G1200&amp;"",ROW(INDIRECT("1:"&amp;LEN(G1200&amp;""))),1)&lt;&gt;"0"),1),999)),
MID(G1200&amp;"",_xlfn.AGGREGATE(15,6,ROW(INDIRECT("1:"&amp;LEN(G1200&amp;"")))/(MID(G1200&amp;"",ROW(INDIRECT("1:"&amp;LEN(G1200&amp;""))),1)&lt;&gt;"0"),1),999)
),
IFERROR(VALUE(G1200),G1200))</f>
        <v>30707387802241</v>
      </c>
      <c r="N1200" t="str">
        <f>TEXT(relatorio[[#This Row],[Data Emissão]],"mmm")</f>
        <v>ago</v>
      </c>
      <c r="O1200">
        <f>_xlfn.XLOOKUP(relatorio[[#This Row],[Número]],relatorio_Entrada_NF!A:A,relatorio_Entrada_NF!A:A,"Pendente")</f>
        <v>465431</v>
      </c>
      <c r="P1200" t="str">
        <f>_xlfn.XLOOKUP(relatorio[[#This Row],[Nome PJ Emitente]],Material!A:A,Material!B:B,"Medicamento")</f>
        <v>Material</v>
      </c>
      <c r="Q1200">
        <f>IF(relatorio[[#This Row],[Natureza]]="Medicamento",_xlfn.XLOOKUP(relatorio[[#This Row],[EAN]],CadastroProd!U:U,CadastroProd!A:A," "),_xlfn.XLOOKUP(relatorio[[#This Row],['[Item'] Código]],CadastroProd!X:X,CadastroProd!A:A," "))</f>
        <v>3551</v>
      </c>
      <c r="R1200" t="str">
        <f>IF(O1200="Pendente",_xlfn.XLOOKUP(relatorio[[#This Row],[Número]],Relatório_CTE!A:A,Relatório_CTE!B:B,"Sem CTE")," ")</f>
        <v xml:space="preserve"> </v>
      </c>
      <c r="S1200" s="1" t="str">
        <f>IF(relatorio[[#This Row],[NFs Entrada - Winthor]]="Pendente",_xlfn.XLOOKUP(relatorio[[#This Row],[Número]],Relatório_CTE!A:A,Relatório_CTE!H:H,"Sem CTE")," ")</f>
        <v xml:space="preserve"> </v>
      </c>
      <c r="T120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0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01" spans="1:21" x14ac:dyDescent="0.25">
      <c r="A1201" t="s">
        <v>11</v>
      </c>
      <c r="B1201" t="s">
        <v>12</v>
      </c>
      <c r="C1201" t="s">
        <v>13</v>
      </c>
      <c r="D1201">
        <v>465431</v>
      </c>
      <c r="E1201" s="1">
        <v>45877</v>
      </c>
      <c r="F1201">
        <v>26012.67</v>
      </c>
      <c r="G1201" s="4" t="s">
        <v>431</v>
      </c>
      <c r="H1201" t="s">
        <v>432</v>
      </c>
      <c r="I1201" t="s">
        <v>433</v>
      </c>
      <c r="J1201" s="1">
        <v>46823</v>
      </c>
      <c r="K1201">
        <v>4</v>
      </c>
      <c r="L1201" t="str">
        <f>_xlfn.XLOOKUP(relatorio[[#This Row],[Nome PJ Emitente]],De_Para!A:A,De_Para!C:C)</f>
        <v>3M</v>
      </c>
      <c r="M1201" s="5" cm="1">
        <f t="array" aca="1" ref="M1201" ca="1">IF(LEFT(G1201&amp;"",1)="0",
IFERROR(
VALUE(MID(G1201&amp;"",_xlfn.AGGREGATE(15,6,ROW(INDIRECT("1:"&amp;LEN(G1201&amp;"")))/(MID(G1201&amp;"",ROW(INDIRECT("1:"&amp;LEN(G1201&amp;""))),1)&lt;&gt;"0"),1),999)),
MID(G1201&amp;"",_xlfn.AGGREGATE(15,6,ROW(INDIRECT("1:"&amp;LEN(G1201&amp;"")))/(MID(G1201&amp;"",ROW(INDIRECT("1:"&amp;LEN(G1201&amp;""))),1)&lt;&gt;"0"),1),999)
),
IFERROR(VALUE(G1201),G1201))</f>
        <v>707387808211</v>
      </c>
      <c r="N1201" t="str">
        <f>TEXT(relatorio[[#This Row],[Data Emissão]],"mmm")</f>
        <v>ago</v>
      </c>
      <c r="O1201">
        <f>_xlfn.XLOOKUP(relatorio[[#This Row],[Número]],relatorio_Entrada_NF!A:A,relatorio_Entrada_NF!A:A,"Pendente")</f>
        <v>465431</v>
      </c>
      <c r="P1201" t="str">
        <f>_xlfn.XLOOKUP(relatorio[[#This Row],[Nome PJ Emitente]],Material!A:A,Material!B:B,"Medicamento")</f>
        <v>Material</v>
      </c>
      <c r="Q1201">
        <f>IF(relatorio[[#This Row],[Natureza]]="Medicamento",_xlfn.XLOOKUP(relatorio[[#This Row],[EAN]],CadastroProd!U:U,CadastroProd!A:A," "),_xlfn.XLOOKUP(relatorio[[#This Row],['[Item'] Código]],CadastroProd!X:X,CadastroProd!A:A," "))</f>
        <v>3286</v>
      </c>
      <c r="R1201" t="str">
        <f>IF(O1201="Pendente",_xlfn.XLOOKUP(relatorio[[#This Row],[Número]],Relatório_CTE!A:A,Relatório_CTE!B:B,"Sem CTE")," ")</f>
        <v xml:space="preserve"> </v>
      </c>
      <c r="S1201" s="1" t="str">
        <f>IF(relatorio[[#This Row],[NFs Entrada - Winthor]]="Pendente",_xlfn.XLOOKUP(relatorio[[#This Row],[Número]],Relatório_CTE!A:A,Relatório_CTE!H:H,"Sem CTE")," ")</f>
        <v xml:space="preserve"> </v>
      </c>
      <c r="T120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0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02" spans="1:21" x14ac:dyDescent="0.25">
      <c r="A1202" t="s">
        <v>11</v>
      </c>
      <c r="B1202" t="s">
        <v>12</v>
      </c>
      <c r="C1202" t="s">
        <v>13</v>
      </c>
      <c r="D1202">
        <v>465432</v>
      </c>
      <c r="E1202" s="1">
        <v>45877</v>
      </c>
      <c r="F1202">
        <v>5227.6400000000003</v>
      </c>
      <c r="G1202" s="4" t="s">
        <v>1119</v>
      </c>
      <c r="H1202" t="s">
        <v>1120</v>
      </c>
      <c r="I1202" t="s">
        <v>1121</v>
      </c>
      <c r="J1202" s="1">
        <v>46520</v>
      </c>
      <c r="K1202">
        <v>4</v>
      </c>
      <c r="L1202" t="str">
        <f>_xlfn.XLOOKUP(relatorio[[#This Row],[Nome PJ Emitente]],De_Para!A:A,De_Para!C:C)</f>
        <v>3M</v>
      </c>
      <c r="M1202" s="5" cm="1">
        <f t="array" aca="1" ref="M1202" ca="1">IF(LEFT(G1202&amp;"",1)="0",
IFERROR(
VALUE(MID(G1202&amp;"",_xlfn.AGGREGATE(15,6,ROW(INDIRECT("1:"&amp;LEN(G1202&amp;"")))/(MID(G1202&amp;"",ROW(INDIRECT("1:"&amp;LEN(G1202&amp;""))),1)&lt;&gt;"0"),1),999)),
MID(G1202&amp;"",_xlfn.AGGREGATE(15,6,ROW(INDIRECT("1:"&amp;LEN(G1202&amp;"")))/(MID(G1202&amp;"",ROW(INDIRECT("1:"&amp;LEN(G1202&amp;""))),1)&lt;&gt;"0"),1),999)
),
IFERROR(VALUE(G1202),G1202))</f>
        <v>7891040166558</v>
      </c>
      <c r="N1202" t="str">
        <f>TEXT(relatorio[[#This Row],[Data Emissão]],"mmm")</f>
        <v>ago</v>
      </c>
      <c r="O1202">
        <f>_xlfn.XLOOKUP(relatorio[[#This Row],[Número]],relatorio_Entrada_NF!A:A,relatorio_Entrada_NF!A:A,"Pendente")</f>
        <v>465432</v>
      </c>
      <c r="P1202" t="str">
        <f>_xlfn.XLOOKUP(relatorio[[#This Row],[Nome PJ Emitente]],Material!A:A,Material!B:B,"Medicamento")</f>
        <v>Material</v>
      </c>
      <c r="Q1202">
        <f>IF(relatorio[[#This Row],[Natureza]]="Medicamento",_xlfn.XLOOKUP(relatorio[[#This Row],[EAN]],CadastroProd!U:U,CadastroProd!A:A," "),_xlfn.XLOOKUP(relatorio[[#This Row],['[Item'] Código]],CadastroProd!X:X,CadastroProd!A:A," "))</f>
        <v>2222</v>
      </c>
      <c r="R1202" t="str">
        <f>IF(O1202="Pendente",_xlfn.XLOOKUP(relatorio[[#This Row],[Número]],Relatório_CTE!A:A,Relatório_CTE!B:B,"Sem CTE")," ")</f>
        <v xml:space="preserve"> </v>
      </c>
      <c r="S1202" s="1" t="str">
        <f>IF(relatorio[[#This Row],[NFs Entrada - Winthor]]="Pendente",_xlfn.XLOOKUP(relatorio[[#This Row],[Número]],Relatório_CTE!A:A,Relatório_CTE!H:H,"Sem CTE")," ")</f>
        <v xml:space="preserve"> </v>
      </c>
      <c r="T120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0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03" spans="1:21" x14ac:dyDescent="0.25">
      <c r="A1203" t="s">
        <v>11</v>
      </c>
      <c r="B1203" t="s">
        <v>12</v>
      </c>
      <c r="C1203" t="s">
        <v>13</v>
      </c>
      <c r="D1203">
        <v>465432</v>
      </c>
      <c r="E1203" s="1">
        <v>45877</v>
      </c>
      <c r="F1203">
        <v>5227.6400000000003</v>
      </c>
      <c r="G1203" s="4" t="s">
        <v>343</v>
      </c>
      <c r="H1203" t="s">
        <v>344</v>
      </c>
      <c r="I1203" t="s">
        <v>345</v>
      </c>
      <c r="J1203" s="1">
        <v>46917</v>
      </c>
      <c r="K1203">
        <v>8</v>
      </c>
      <c r="L1203" t="str">
        <f>_xlfn.XLOOKUP(relatorio[[#This Row],[Nome PJ Emitente]],De_Para!A:A,De_Para!C:C)</f>
        <v>3M</v>
      </c>
      <c r="M1203" s="5" cm="1">
        <f t="array" aca="1" ref="M1203" ca="1">IF(LEFT(G1203&amp;"",1)="0",
IFERROR(
VALUE(MID(G1203&amp;"",_xlfn.AGGREGATE(15,6,ROW(INDIRECT("1:"&amp;LEN(G1203&amp;"")))/(MID(G1203&amp;"",ROW(INDIRECT("1:"&amp;LEN(G1203&amp;""))),1)&lt;&gt;"0"),1),999)),
MID(G1203&amp;"",_xlfn.AGGREGATE(15,6,ROW(INDIRECT("1:"&amp;LEN(G1203&amp;"")))/(MID(G1203&amp;"",ROW(INDIRECT("1:"&amp;LEN(G1203&amp;""))),1)&lt;&gt;"0"),1),999)
),
IFERROR(VALUE(G1203),G1203))</f>
        <v>7891040357789</v>
      </c>
      <c r="N1203" t="str">
        <f>TEXT(relatorio[[#This Row],[Data Emissão]],"mmm")</f>
        <v>ago</v>
      </c>
      <c r="O1203">
        <f>_xlfn.XLOOKUP(relatorio[[#This Row],[Número]],relatorio_Entrada_NF!A:A,relatorio_Entrada_NF!A:A,"Pendente")</f>
        <v>465432</v>
      </c>
      <c r="P1203" t="str">
        <f>_xlfn.XLOOKUP(relatorio[[#This Row],[Nome PJ Emitente]],Material!A:A,Material!B:B,"Medicamento")</f>
        <v>Material</v>
      </c>
      <c r="Q1203">
        <f>IF(relatorio[[#This Row],[Natureza]]="Medicamento",_xlfn.XLOOKUP(relatorio[[#This Row],[EAN]],CadastroProd!U:U,CadastroProd!A:A," "),_xlfn.XLOOKUP(relatorio[[#This Row],['[Item'] Código]],CadastroProd!X:X,CadastroProd!A:A," "))</f>
        <v>3547</v>
      </c>
      <c r="R1203" t="str">
        <f>IF(O1203="Pendente",_xlfn.XLOOKUP(relatorio[[#This Row],[Número]],Relatório_CTE!A:A,Relatório_CTE!B:B,"Sem CTE")," ")</f>
        <v xml:space="preserve"> </v>
      </c>
      <c r="S1203" s="1" t="str">
        <f>IF(relatorio[[#This Row],[NFs Entrada - Winthor]]="Pendente",_xlfn.XLOOKUP(relatorio[[#This Row],[Número]],Relatório_CTE!A:A,Relatório_CTE!H:H,"Sem CTE")," ")</f>
        <v xml:space="preserve"> </v>
      </c>
      <c r="T120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0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04" spans="1:21" x14ac:dyDescent="0.25">
      <c r="A1204" t="s">
        <v>11</v>
      </c>
      <c r="B1204" t="s">
        <v>12</v>
      </c>
      <c r="C1204" t="s">
        <v>13</v>
      </c>
      <c r="D1204">
        <v>465433</v>
      </c>
      <c r="E1204" s="1">
        <v>45877</v>
      </c>
      <c r="F1204">
        <v>1527.36</v>
      </c>
      <c r="G1204" s="4" t="s">
        <v>417</v>
      </c>
      <c r="H1204" t="s">
        <v>418</v>
      </c>
      <c r="I1204" t="s">
        <v>419</v>
      </c>
      <c r="J1204" s="1">
        <v>46964</v>
      </c>
      <c r="K1204">
        <v>96</v>
      </c>
      <c r="L1204" t="str">
        <f>_xlfn.XLOOKUP(relatorio[[#This Row],[Nome PJ Emitente]],De_Para!A:A,De_Para!C:C)</f>
        <v>3M</v>
      </c>
      <c r="M1204" s="5" cm="1">
        <f t="array" aca="1" ref="M1204" ca="1">IF(LEFT(G1204&amp;"",1)="0",
IFERROR(
VALUE(MID(G1204&amp;"",_xlfn.AGGREGATE(15,6,ROW(INDIRECT("1:"&amp;LEN(G1204&amp;"")))/(MID(G1204&amp;"",ROW(INDIRECT("1:"&amp;LEN(G1204&amp;""))),1)&lt;&gt;"0"),1),999)),
MID(G1204&amp;"",_xlfn.AGGREGATE(15,6,ROW(INDIRECT("1:"&amp;LEN(G1204&amp;"")))/(MID(G1204&amp;"",ROW(INDIRECT("1:"&amp;LEN(G1204&amp;""))),1)&lt;&gt;"0"),1),999)
),
IFERROR(VALUE(G1204),G1204))</f>
        <v>7891040350056</v>
      </c>
      <c r="N1204" t="str">
        <f>TEXT(relatorio[[#This Row],[Data Emissão]],"mmm")</f>
        <v>ago</v>
      </c>
      <c r="O1204">
        <f>_xlfn.XLOOKUP(relatorio[[#This Row],[Número]],relatorio_Entrada_NF!A:A,relatorio_Entrada_NF!A:A,"Pendente")</f>
        <v>465433</v>
      </c>
      <c r="P1204" t="str">
        <f>_xlfn.XLOOKUP(relatorio[[#This Row],[Nome PJ Emitente]],Material!A:A,Material!B:B,"Medicamento")</f>
        <v>Material</v>
      </c>
      <c r="Q1204">
        <f>IF(relatorio[[#This Row],[Natureza]]="Medicamento",_xlfn.XLOOKUP(relatorio[[#This Row],[EAN]],CadastroProd!U:U,CadastroProd!A:A," "),_xlfn.XLOOKUP(relatorio[[#This Row],['[Item'] Código]],CadastroProd!X:X,CadastroProd!A:A," "))</f>
        <v>2956</v>
      </c>
      <c r="R1204" t="str">
        <f>IF(O1204="Pendente",_xlfn.XLOOKUP(relatorio[[#This Row],[Número]],Relatório_CTE!A:A,Relatório_CTE!B:B,"Sem CTE")," ")</f>
        <v xml:space="preserve"> </v>
      </c>
      <c r="S1204" s="1" t="str">
        <f>IF(relatorio[[#This Row],[NFs Entrada - Winthor]]="Pendente",_xlfn.XLOOKUP(relatorio[[#This Row],[Número]],Relatório_CTE!A:A,Relatório_CTE!H:H,"Sem CTE")," ")</f>
        <v xml:space="preserve"> </v>
      </c>
      <c r="T120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0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05" spans="1:21" x14ac:dyDescent="0.25">
      <c r="A1205" t="s">
        <v>11</v>
      </c>
      <c r="B1205" t="s">
        <v>12</v>
      </c>
      <c r="C1205" t="s">
        <v>13</v>
      </c>
      <c r="D1205">
        <v>465434</v>
      </c>
      <c r="E1205" s="1">
        <v>45877</v>
      </c>
      <c r="F1205">
        <v>1656.48</v>
      </c>
      <c r="G1205" s="4" t="s">
        <v>125</v>
      </c>
      <c r="H1205" t="s">
        <v>126</v>
      </c>
      <c r="I1205" t="s">
        <v>127</v>
      </c>
      <c r="J1205" s="1">
        <v>46664</v>
      </c>
      <c r="K1205">
        <v>48</v>
      </c>
      <c r="L1205" t="str">
        <f>_xlfn.XLOOKUP(relatorio[[#This Row],[Nome PJ Emitente]],De_Para!A:A,De_Para!C:C)</f>
        <v>3M</v>
      </c>
      <c r="M1205" s="5" cm="1">
        <f t="array" aca="1" ref="M1205" ca="1">IF(LEFT(G1205&amp;"",1)="0",
IFERROR(
VALUE(MID(G1205&amp;"",_xlfn.AGGREGATE(15,6,ROW(INDIRECT("1:"&amp;LEN(G1205&amp;"")))/(MID(G1205&amp;"",ROW(INDIRECT("1:"&amp;LEN(G1205&amp;""))),1)&lt;&gt;"0"),1),999)),
MID(G1205&amp;"",_xlfn.AGGREGATE(15,6,ROW(INDIRECT("1:"&amp;LEN(G1205&amp;"")))/(MID(G1205&amp;"",ROW(INDIRECT("1:"&amp;LEN(G1205&amp;""))),1)&lt;&gt;"0"),1),999)
),
IFERROR(VALUE(G1205),G1205))</f>
        <v>7891040075546</v>
      </c>
      <c r="N1205" t="str">
        <f>TEXT(relatorio[[#This Row],[Data Emissão]],"mmm")</f>
        <v>ago</v>
      </c>
      <c r="O1205">
        <f>_xlfn.XLOOKUP(relatorio[[#This Row],[Número]],relatorio_Entrada_NF!A:A,relatorio_Entrada_NF!A:A,"Pendente")</f>
        <v>465434</v>
      </c>
      <c r="P1205" t="str">
        <f>_xlfn.XLOOKUP(relatorio[[#This Row],[Nome PJ Emitente]],Material!A:A,Material!B:B,"Medicamento")</f>
        <v>Material</v>
      </c>
      <c r="Q1205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1205" t="str">
        <f>IF(O1205="Pendente",_xlfn.XLOOKUP(relatorio[[#This Row],[Número]],Relatório_CTE!A:A,Relatório_CTE!B:B,"Sem CTE")," ")</f>
        <v xml:space="preserve"> </v>
      </c>
      <c r="S1205" s="1" t="str">
        <f>IF(relatorio[[#This Row],[NFs Entrada - Winthor]]="Pendente",_xlfn.XLOOKUP(relatorio[[#This Row],[Número]],Relatório_CTE!A:A,Relatório_CTE!H:H,"Sem CTE")," ")</f>
        <v xml:space="preserve"> </v>
      </c>
      <c r="T120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0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06" spans="1:21" x14ac:dyDescent="0.25">
      <c r="A1206" t="s">
        <v>11</v>
      </c>
      <c r="B1206" t="s">
        <v>12</v>
      </c>
      <c r="C1206" t="s">
        <v>13</v>
      </c>
      <c r="D1206">
        <v>465435</v>
      </c>
      <c r="E1206" s="1">
        <v>45877</v>
      </c>
      <c r="F1206">
        <v>2496.48</v>
      </c>
      <c r="G1206" s="4" t="s">
        <v>125</v>
      </c>
      <c r="H1206" t="s">
        <v>126</v>
      </c>
      <c r="I1206" t="s">
        <v>127</v>
      </c>
      <c r="J1206" s="1">
        <v>46664</v>
      </c>
      <c r="K1206">
        <v>48</v>
      </c>
      <c r="L1206" t="str">
        <f>_xlfn.XLOOKUP(relatorio[[#This Row],[Nome PJ Emitente]],De_Para!A:A,De_Para!C:C)</f>
        <v>3M</v>
      </c>
      <c r="M1206" s="5" cm="1">
        <f t="array" aca="1" ref="M1206" ca="1">IF(LEFT(G1206&amp;"",1)="0",
IFERROR(
VALUE(MID(G1206&amp;"",_xlfn.AGGREGATE(15,6,ROW(INDIRECT("1:"&amp;LEN(G1206&amp;"")))/(MID(G1206&amp;"",ROW(INDIRECT("1:"&amp;LEN(G1206&amp;""))),1)&lt;&gt;"0"),1),999)),
MID(G1206&amp;"",_xlfn.AGGREGATE(15,6,ROW(INDIRECT("1:"&amp;LEN(G1206&amp;"")))/(MID(G1206&amp;"",ROW(INDIRECT("1:"&amp;LEN(G1206&amp;""))),1)&lt;&gt;"0"),1),999)
),
IFERROR(VALUE(G1206),G1206))</f>
        <v>7891040075546</v>
      </c>
      <c r="N1206" t="str">
        <f>TEXT(relatorio[[#This Row],[Data Emissão]],"mmm")</f>
        <v>ago</v>
      </c>
      <c r="O1206">
        <f>_xlfn.XLOOKUP(relatorio[[#This Row],[Número]],relatorio_Entrada_NF!A:A,relatorio_Entrada_NF!A:A,"Pendente")</f>
        <v>465435</v>
      </c>
      <c r="P1206" t="str">
        <f>_xlfn.XLOOKUP(relatorio[[#This Row],[Nome PJ Emitente]],Material!A:A,Material!B:B,"Medicamento")</f>
        <v>Material</v>
      </c>
      <c r="Q1206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1206" t="str">
        <f>IF(O1206="Pendente",_xlfn.XLOOKUP(relatorio[[#This Row],[Número]],Relatório_CTE!A:A,Relatório_CTE!B:B,"Sem CTE")," ")</f>
        <v xml:space="preserve"> </v>
      </c>
      <c r="S1206" s="1" t="str">
        <f>IF(relatorio[[#This Row],[NFs Entrada - Winthor]]="Pendente",_xlfn.XLOOKUP(relatorio[[#This Row],[Número]],Relatório_CTE!A:A,Relatório_CTE!H:H,"Sem CTE")," ")</f>
        <v xml:space="preserve"> </v>
      </c>
      <c r="T120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0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07" spans="1:21" x14ac:dyDescent="0.25">
      <c r="A1207" t="s">
        <v>11</v>
      </c>
      <c r="B1207" t="s">
        <v>12</v>
      </c>
      <c r="C1207" t="s">
        <v>51</v>
      </c>
      <c r="D1207">
        <v>491685</v>
      </c>
      <c r="E1207" s="1">
        <v>45877</v>
      </c>
      <c r="F1207">
        <v>83364.899999999994</v>
      </c>
      <c r="G1207" s="4" t="s">
        <v>752</v>
      </c>
      <c r="H1207" t="s">
        <v>753</v>
      </c>
      <c r="I1207" t="s">
        <v>754</v>
      </c>
      <c r="J1207" s="1">
        <v>46532</v>
      </c>
      <c r="K1207">
        <v>20</v>
      </c>
      <c r="L1207" t="str">
        <f>_xlfn.XLOOKUP(relatorio[[#This Row],[Nome PJ Emitente]],De_Para!A:A,De_Para!C:C)</f>
        <v>Adium</v>
      </c>
      <c r="M1207" s="5" cm="1">
        <f t="array" aca="1" ref="M1207" ca="1">IF(LEFT(G1207&amp;"",1)="0",
IFERROR(
VALUE(MID(G1207&amp;"",_xlfn.AGGREGATE(15,6,ROW(INDIRECT("1:"&amp;LEN(G1207&amp;"")))/(MID(G1207&amp;"",ROW(INDIRECT("1:"&amp;LEN(G1207&amp;""))),1)&lt;&gt;"0"),1),999)),
MID(G1207&amp;"",_xlfn.AGGREGATE(15,6,ROW(INDIRECT("1:"&amp;LEN(G1207&amp;"")))/(MID(G1207&amp;"",ROW(INDIRECT("1:"&amp;LEN(G1207&amp;""))),1)&lt;&gt;"0"),1),999)
),
IFERROR(VALUE(G1207),G1207))</f>
        <v>7892953207901</v>
      </c>
      <c r="N1207" t="str">
        <f>TEXT(relatorio[[#This Row],[Data Emissão]],"mmm")</f>
        <v>ago</v>
      </c>
      <c r="O1207">
        <f>_xlfn.XLOOKUP(relatorio[[#This Row],[Número]],relatorio_Entrada_NF!A:A,relatorio_Entrada_NF!A:A,"Pendente")</f>
        <v>491685</v>
      </c>
      <c r="P1207" t="str">
        <f>_xlfn.XLOOKUP(relatorio[[#This Row],[Nome PJ Emitente]],Material!A:A,Material!B:B,"Medicamento")</f>
        <v>Medicamento</v>
      </c>
      <c r="Q1207">
        <f ca="1">IF(relatorio[[#This Row],[Natureza]]="Medicamento",_xlfn.XLOOKUP(relatorio[[#This Row],[EAN]],CadastroProd!U:U,CadastroProd!A:A," "),_xlfn.XLOOKUP(relatorio[[#This Row],['[Item'] Código]],CadastroProd!X:X,CadastroProd!A:A," "))</f>
        <v>3114</v>
      </c>
      <c r="R1207" t="str">
        <f>IF(O1207="Pendente",_xlfn.XLOOKUP(relatorio[[#This Row],[Número]],Relatório_CTE!A:A,Relatório_CTE!B:B,"Sem CTE")," ")</f>
        <v xml:space="preserve"> </v>
      </c>
      <c r="S1207" s="1" t="str">
        <f>IF(relatorio[[#This Row],[NFs Entrada - Winthor]]="Pendente",_xlfn.XLOOKUP(relatorio[[#This Row],[Número]],Relatório_CTE!A:A,Relatório_CTE!H:H,"Sem CTE")," ")</f>
        <v xml:space="preserve"> </v>
      </c>
      <c r="T120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0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08" spans="1:21" x14ac:dyDescent="0.25">
      <c r="A1208" t="s">
        <v>17</v>
      </c>
      <c r="B1208" t="s">
        <v>12</v>
      </c>
      <c r="C1208" t="s">
        <v>36</v>
      </c>
      <c r="D1208">
        <v>49134</v>
      </c>
      <c r="E1208" s="1">
        <v>45877</v>
      </c>
      <c r="F1208">
        <v>117730.55</v>
      </c>
      <c r="G1208" s="4" t="s">
        <v>43</v>
      </c>
      <c r="H1208" t="s">
        <v>44</v>
      </c>
      <c r="I1208" t="s">
        <v>45</v>
      </c>
      <c r="J1208" s="1">
        <v>46173</v>
      </c>
      <c r="K1208">
        <v>300</v>
      </c>
      <c r="L1208" t="str">
        <f>_xlfn.XLOOKUP(relatorio[[#This Row],[Nome PJ Emitente]],De_Para!A:A,De_Para!C:C)</f>
        <v>Novartis</v>
      </c>
      <c r="M1208" s="5" cm="1">
        <f t="array" aca="1" ref="M1208" ca="1">IF(LEFT(G1208&amp;"",1)="0",
IFERROR(
VALUE(MID(G1208&amp;"",_xlfn.AGGREGATE(15,6,ROW(INDIRECT("1:"&amp;LEN(G1208&amp;"")))/(MID(G1208&amp;"",ROW(INDIRECT("1:"&amp;LEN(G1208&amp;""))),1)&lt;&gt;"0"),1),999)),
MID(G1208&amp;"",_xlfn.AGGREGATE(15,6,ROW(INDIRECT("1:"&amp;LEN(G1208&amp;"")))/(MID(G1208&amp;"",ROW(INDIRECT("1:"&amp;LEN(G1208&amp;""))),1)&lt;&gt;"0"),1),999)
),
IFERROR(VALUE(G1208),G1208))</f>
        <v>7896261020382</v>
      </c>
      <c r="N1208" t="str">
        <f>TEXT(relatorio[[#This Row],[Data Emissão]],"mmm")</f>
        <v>ago</v>
      </c>
      <c r="O1208">
        <f>_xlfn.XLOOKUP(relatorio[[#This Row],[Número]],relatorio_Entrada_NF!A:A,relatorio_Entrada_NF!A:A,"Pendente")</f>
        <v>49134</v>
      </c>
      <c r="P1208" t="str">
        <f>_xlfn.XLOOKUP(relatorio[[#This Row],[Nome PJ Emitente]],Material!A:A,Material!B:B,"Medicamento")</f>
        <v>Medicamento</v>
      </c>
      <c r="Q1208">
        <f ca="1">IF(relatorio[[#This Row],[Natureza]]="Medicamento",_xlfn.XLOOKUP(relatorio[[#This Row],[EAN]],CadastroProd!U:U,CadastroProd!A:A," "),_xlfn.XLOOKUP(relatorio[[#This Row],['[Item'] Código]],CadastroProd!X:X,CadastroProd!A:A," "))</f>
        <v>2438</v>
      </c>
      <c r="R1208" t="str">
        <f>IF(O1208="Pendente",_xlfn.XLOOKUP(relatorio[[#This Row],[Número]],Relatório_CTE!A:A,Relatório_CTE!B:B,"Sem CTE")," ")</f>
        <v xml:space="preserve"> </v>
      </c>
      <c r="S1208" s="1" t="str">
        <f>IF(relatorio[[#This Row],[NFs Entrada - Winthor]]="Pendente",_xlfn.XLOOKUP(relatorio[[#This Row],[Número]],Relatório_CTE!A:A,Relatório_CTE!H:H,"Sem CTE")," ")</f>
        <v xml:space="preserve"> </v>
      </c>
      <c r="T120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0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09" spans="1:21" x14ac:dyDescent="0.25">
      <c r="A1209" t="s">
        <v>11</v>
      </c>
      <c r="B1209" t="s">
        <v>12</v>
      </c>
      <c r="C1209" t="s">
        <v>36</v>
      </c>
      <c r="D1209">
        <v>49135</v>
      </c>
      <c r="E1209" s="1">
        <v>45877</v>
      </c>
      <c r="F1209">
        <v>359072.57</v>
      </c>
      <c r="G1209" s="4" t="s">
        <v>687</v>
      </c>
      <c r="H1209" t="s">
        <v>688</v>
      </c>
      <c r="I1209" t="s">
        <v>689</v>
      </c>
      <c r="J1209" s="1">
        <v>46356</v>
      </c>
      <c r="K1209">
        <v>40</v>
      </c>
      <c r="L1209" t="str">
        <f>_xlfn.XLOOKUP(relatorio[[#This Row],[Nome PJ Emitente]],De_Para!A:A,De_Para!C:C)</f>
        <v>Novartis</v>
      </c>
      <c r="M1209" s="5" cm="1">
        <f t="array" aca="1" ref="M1209" ca="1">IF(LEFT(G1209&amp;"",1)="0",
IFERROR(
VALUE(MID(G1209&amp;"",_xlfn.AGGREGATE(15,6,ROW(INDIRECT("1:"&amp;LEN(G1209&amp;"")))/(MID(G1209&amp;"",ROW(INDIRECT("1:"&amp;LEN(G1209&amp;""))),1)&lt;&gt;"0"),1),999)),
MID(G1209&amp;"",_xlfn.AGGREGATE(15,6,ROW(INDIRECT("1:"&amp;LEN(G1209&amp;"")))/(MID(G1209&amp;"",ROW(INDIRECT("1:"&amp;LEN(G1209&amp;""))),1)&lt;&gt;"0"),1),999)
),
IFERROR(VALUE(G1209),G1209))</f>
        <v>7896261022249</v>
      </c>
      <c r="N1209" t="str">
        <f>TEXT(relatorio[[#This Row],[Data Emissão]],"mmm")</f>
        <v>ago</v>
      </c>
      <c r="O1209">
        <f>_xlfn.XLOOKUP(relatorio[[#This Row],[Número]],relatorio_Entrada_NF!A:A,relatorio_Entrada_NF!A:A,"Pendente")</f>
        <v>49135</v>
      </c>
      <c r="P1209" t="str">
        <f>_xlfn.XLOOKUP(relatorio[[#This Row],[Nome PJ Emitente]],Material!A:A,Material!B:B,"Medicamento")</f>
        <v>Medicamento</v>
      </c>
      <c r="Q1209">
        <f ca="1">IF(relatorio[[#This Row],[Natureza]]="Medicamento",_xlfn.XLOOKUP(relatorio[[#This Row],[EAN]],CadastroProd!U:U,CadastroProd!A:A," "),_xlfn.XLOOKUP(relatorio[[#This Row],['[Item'] Código]],CadastroProd!X:X,CadastroProd!A:A," "))</f>
        <v>2828</v>
      </c>
      <c r="R1209" t="str">
        <f>IF(O1209="Pendente",_xlfn.XLOOKUP(relatorio[[#This Row],[Número]],Relatório_CTE!A:A,Relatório_CTE!B:B,"Sem CTE")," ")</f>
        <v xml:space="preserve"> </v>
      </c>
      <c r="S1209" s="1" t="str">
        <f>IF(relatorio[[#This Row],[NFs Entrada - Winthor]]="Pendente",_xlfn.XLOOKUP(relatorio[[#This Row],[Número]],Relatório_CTE!A:A,Relatório_CTE!H:H,"Sem CTE")," ")</f>
        <v xml:space="preserve"> </v>
      </c>
      <c r="T120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0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10" spans="1:21" x14ac:dyDescent="0.25">
      <c r="A1210" t="s">
        <v>11</v>
      </c>
      <c r="B1210" t="s">
        <v>12</v>
      </c>
      <c r="C1210" t="s">
        <v>36</v>
      </c>
      <c r="D1210">
        <v>49135</v>
      </c>
      <c r="E1210" s="1">
        <v>45877</v>
      </c>
      <c r="F1210">
        <v>359072.57</v>
      </c>
      <c r="G1210" s="4" t="s">
        <v>556</v>
      </c>
      <c r="H1210" t="s">
        <v>557</v>
      </c>
      <c r="I1210" t="s">
        <v>558</v>
      </c>
      <c r="J1210" s="1">
        <v>46326</v>
      </c>
      <c r="K1210">
        <v>25</v>
      </c>
      <c r="L1210" t="str">
        <f>_xlfn.XLOOKUP(relatorio[[#This Row],[Nome PJ Emitente]],De_Para!A:A,De_Para!C:C)</f>
        <v>Novartis</v>
      </c>
      <c r="M1210" s="5" cm="1">
        <f t="array" aca="1" ref="M1210" ca="1">IF(LEFT(G1210&amp;"",1)="0",
IFERROR(
VALUE(MID(G1210&amp;"",_xlfn.AGGREGATE(15,6,ROW(INDIRECT("1:"&amp;LEN(G1210&amp;"")))/(MID(G1210&amp;"",ROW(INDIRECT("1:"&amp;LEN(G1210&amp;""))),1)&lt;&gt;"0"),1),999)),
MID(G1210&amp;"",_xlfn.AGGREGATE(15,6,ROW(INDIRECT("1:"&amp;LEN(G1210&amp;"")))/(MID(G1210&amp;"",ROW(INDIRECT("1:"&amp;LEN(G1210&amp;""))),1)&lt;&gt;"0"),1),999)
),
IFERROR(VALUE(G1210),G1210))</f>
        <v>7896261019874</v>
      </c>
      <c r="N1210" t="str">
        <f>TEXT(relatorio[[#This Row],[Data Emissão]],"mmm")</f>
        <v>ago</v>
      </c>
      <c r="O1210">
        <f>_xlfn.XLOOKUP(relatorio[[#This Row],[Número]],relatorio_Entrada_NF!A:A,relatorio_Entrada_NF!A:A,"Pendente")</f>
        <v>49135</v>
      </c>
      <c r="P1210" t="str">
        <f>_xlfn.XLOOKUP(relatorio[[#This Row],[Nome PJ Emitente]],Material!A:A,Material!B:B,"Medicamento")</f>
        <v>Medicamento</v>
      </c>
      <c r="Q1210">
        <f ca="1">IF(relatorio[[#This Row],[Natureza]]="Medicamento",_xlfn.XLOOKUP(relatorio[[#This Row],[EAN]],CadastroProd!U:U,CadastroProd!A:A," "),_xlfn.XLOOKUP(relatorio[[#This Row],['[Item'] Código]],CadastroProd!X:X,CadastroProd!A:A," "))</f>
        <v>871</v>
      </c>
      <c r="R1210" t="str">
        <f>IF(O1210="Pendente",_xlfn.XLOOKUP(relatorio[[#This Row],[Número]],Relatório_CTE!A:A,Relatório_CTE!B:B,"Sem CTE")," ")</f>
        <v xml:space="preserve"> </v>
      </c>
      <c r="S1210" s="1" t="str">
        <f>IF(relatorio[[#This Row],[NFs Entrada - Winthor]]="Pendente",_xlfn.XLOOKUP(relatorio[[#This Row],[Número]],Relatório_CTE!A:A,Relatório_CTE!H:H,"Sem CTE")," ")</f>
        <v xml:space="preserve"> </v>
      </c>
      <c r="T121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1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11" spans="1:21" x14ac:dyDescent="0.25">
      <c r="A1211" t="s">
        <v>11</v>
      </c>
      <c r="B1211" t="s">
        <v>46</v>
      </c>
      <c r="C1211" t="s">
        <v>19</v>
      </c>
      <c r="D1211">
        <v>265628</v>
      </c>
      <c r="E1211" s="1">
        <v>45877</v>
      </c>
      <c r="F1211">
        <v>140000</v>
      </c>
      <c r="G1211" s="4" t="s">
        <v>20</v>
      </c>
      <c r="H1211" t="s">
        <v>21</v>
      </c>
      <c r="I1211" t="s">
        <v>22</v>
      </c>
      <c r="J1211" s="1">
        <v>46386</v>
      </c>
      <c r="K1211">
        <v>1000</v>
      </c>
      <c r="L1211" t="str">
        <f>_xlfn.XLOOKUP(relatorio[[#This Row],[Nome PJ Emitente]],De_Para!A:A,De_Para!C:C)</f>
        <v>Aspen</v>
      </c>
      <c r="M1211" s="5" cm="1">
        <f t="array" aca="1" ref="M1211" ca="1">IF(LEFT(G1211&amp;"",1)="0",
IFERROR(
VALUE(MID(G1211&amp;"",_xlfn.AGGREGATE(15,6,ROW(INDIRECT("1:"&amp;LEN(G1211&amp;"")))/(MID(G1211&amp;"",ROW(INDIRECT("1:"&amp;LEN(G1211&amp;""))),1)&lt;&gt;"0"),1),999)),
MID(G1211&amp;"",_xlfn.AGGREGATE(15,6,ROW(INDIRECT("1:"&amp;LEN(G1211&amp;"")))/(MID(G1211&amp;"",ROW(INDIRECT("1:"&amp;LEN(G1211&amp;""))),1)&lt;&gt;"0"),1),999)
),
IFERROR(VALUE(G1211),G1211))</f>
        <v>7895858016821</v>
      </c>
      <c r="N1211" t="str">
        <f>TEXT(relatorio[[#This Row],[Data Emissão]],"mmm")</f>
        <v>ago</v>
      </c>
      <c r="O1211">
        <f>_xlfn.XLOOKUP(relatorio[[#This Row],[Número]],relatorio_Entrada_NF!A:A,relatorio_Entrada_NF!A:A,"Pendente")</f>
        <v>265628</v>
      </c>
      <c r="P1211" t="str">
        <f>_xlfn.XLOOKUP(relatorio[[#This Row],[Nome PJ Emitente]],Material!A:A,Material!B:B,"Medicamento")</f>
        <v>Medicamento</v>
      </c>
      <c r="Q1211">
        <f ca="1">IF(relatorio[[#This Row],[Natureza]]="Medicamento",_xlfn.XLOOKUP(relatorio[[#This Row],[EAN]],CadastroProd!U:U,CadastroProd!A:A," "),_xlfn.XLOOKUP(relatorio[[#This Row],['[Item'] Código]],CadastroProd!X:X,CadastroProd!A:A," "))</f>
        <v>869</v>
      </c>
      <c r="R1211" t="str">
        <f>IF(O1211="Pendente",_xlfn.XLOOKUP(relatorio[[#This Row],[Número]],Relatório_CTE!A:A,Relatório_CTE!B:B,"Sem CTE")," ")</f>
        <v xml:space="preserve"> </v>
      </c>
      <c r="S1211" s="1" t="str">
        <f>IF(relatorio[[#This Row],[NFs Entrada - Winthor]]="Pendente",_xlfn.XLOOKUP(relatorio[[#This Row],[Número]],Relatório_CTE!A:A,Relatório_CTE!H:H,"Sem CTE")," ")</f>
        <v xml:space="preserve"> </v>
      </c>
      <c r="T121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1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12" spans="1:21" x14ac:dyDescent="0.25">
      <c r="A1212" t="s">
        <v>11</v>
      </c>
      <c r="B1212" t="s">
        <v>46</v>
      </c>
      <c r="C1212" t="s">
        <v>13</v>
      </c>
      <c r="D1212">
        <v>464643</v>
      </c>
      <c r="E1212" s="1">
        <v>45877</v>
      </c>
      <c r="F1212">
        <v>1237.68</v>
      </c>
      <c r="G1212" s="4" t="s">
        <v>125</v>
      </c>
      <c r="H1212" t="s">
        <v>126</v>
      </c>
      <c r="I1212" t="s">
        <v>127</v>
      </c>
      <c r="J1212" s="1">
        <v>46640</v>
      </c>
      <c r="K1212">
        <v>24</v>
      </c>
      <c r="L1212" t="str">
        <f>_xlfn.XLOOKUP(relatorio[[#This Row],[Nome PJ Emitente]],De_Para!A:A,De_Para!C:C)</f>
        <v>3M</v>
      </c>
      <c r="M1212" s="5" cm="1">
        <f t="array" aca="1" ref="M1212" ca="1">IF(LEFT(G1212&amp;"",1)="0",
IFERROR(
VALUE(MID(G1212&amp;"",_xlfn.AGGREGATE(15,6,ROW(INDIRECT("1:"&amp;LEN(G1212&amp;"")))/(MID(G1212&amp;"",ROW(INDIRECT("1:"&amp;LEN(G1212&amp;""))),1)&lt;&gt;"0"),1),999)),
MID(G1212&amp;"",_xlfn.AGGREGATE(15,6,ROW(INDIRECT("1:"&amp;LEN(G1212&amp;"")))/(MID(G1212&amp;"",ROW(INDIRECT("1:"&amp;LEN(G1212&amp;""))),1)&lt;&gt;"0"),1),999)
),
IFERROR(VALUE(G1212),G1212))</f>
        <v>7891040075546</v>
      </c>
      <c r="N1212" t="str">
        <f>TEXT(relatorio[[#This Row],[Data Emissão]],"mmm")</f>
        <v>ago</v>
      </c>
      <c r="O1212">
        <f>_xlfn.XLOOKUP(relatorio[[#This Row],[Número]],relatorio_Entrada_NF!A:A,relatorio_Entrada_NF!A:A,"Pendente")</f>
        <v>464643</v>
      </c>
      <c r="P1212" t="str">
        <f>_xlfn.XLOOKUP(relatorio[[#This Row],[Nome PJ Emitente]],Material!A:A,Material!B:B,"Medicamento")</f>
        <v>Material</v>
      </c>
      <c r="Q1212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1212" t="str">
        <f>IF(O1212="Pendente",_xlfn.XLOOKUP(relatorio[[#This Row],[Número]],Relatório_CTE!A:A,Relatório_CTE!B:B,"Sem CTE")," ")</f>
        <v xml:space="preserve"> </v>
      </c>
      <c r="S1212" s="1" t="str">
        <f>IF(relatorio[[#This Row],[NFs Entrada - Winthor]]="Pendente",_xlfn.XLOOKUP(relatorio[[#This Row],[Número]],Relatório_CTE!A:A,Relatório_CTE!H:H,"Sem CTE")," ")</f>
        <v xml:space="preserve"> </v>
      </c>
      <c r="T121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1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13" spans="1:21" x14ac:dyDescent="0.25">
      <c r="A1213" t="s">
        <v>11</v>
      </c>
      <c r="B1213" t="s">
        <v>46</v>
      </c>
      <c r="C1213" t="s">
        <v>13</v>
      </c>
      <c r="D1213">
        <v>464644</v>
      </c>
      <c r="E1213" s="1">
        <v>45877</v>
      </c>
      <c r="F1213">
        <v>123407.76</v>
      </c>
      <c r="G1213" s="4" t="s">
        <v>125</v>
      </c>
      <c r="H1213" t="s">
        <v>126</v>
      </c>
      <c r="I1213" t="s">
        <v>127</v>
      </c>
      <c r="J1213" s="1">
        <v>46664</v>
      </c>
      <c r="K1213">
        <v>3576</v>
      </c>
      <c r="L1213" t="str">
        <f>_xlfn.XLOOKUP(relatorio[[#This Row],[Nome PJ Emitente]],De_Para!A:A,De_Para!C:C)</f>
        <v>3M</v>
      </c>
      <c r="M1213" s="5" cm="1">
        <f t="array" aca="1" ref="M1213" ca="1">IF(LEFT(G1213&amp;"",1)="0",
IFERROR(
VALUE(MID(G1213&amp;"",_xlfn.AGGREGATE(15,6,ROW(INDIRECT("1:"&amp;LEN(G1213&amp;"")))/(MID(G1213&amp;"",ROW(INDIRECT("1:"&amp;LEN(G1213&amp;""))),1)&lt;&gt;"0"),1),999)),
MID(G1213&amp;"",_xlfn.AGGREGATE(15,6,ROW(INDIRECT("1:"&amp;LEN(G1213&amp;"")))/(MID(G1213&amp;"",ROW(INDIRECT("1:"&amp;LEN(G1213&amp;""))),1)&lt;&gt;"0"),1),999)
),
IFERROR(VALUE(G1213),G1213))</f>
        <v>7891040075546</v>
      </c>
      <c r="N1213" t="str">
        <f>TEXT(relatorio[[#This Row],[Data Emissão]],"mmm")</f>
        <v>ago</v>
      </c>
      <c r="O1213">
        <f>_xlfn.XLOOKUP(relatorio[[#This Row],[Número]],relatorio_Entrada_NF!A:A,relatorio_Entrada_NF!A:A,"Pendente")</f>
        <v>464644</v>
      </c>
      <c r="P1213" t="str">
        <f>_xlfn.XLOOKUP(relatorio[[#This Row],[Nome PJ Emitente]],Material!A:A,Material!B:B,"Medicamento")</f>
        <v>Material</v>
      </c>
      <c r="Q1213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1213" t="str">
        <f>IF(O1213="Pendente",_xlfn.XLOOKUP(relatorio[[#This Row],[Número]],Relatório_CTE!A:A,Relatório_CTE!B:B,"Sem CTE")," ")</f>
        <v xml:space="preserve"> </v>
      </c>
      <c r="S1213" s="1" t="str">
        <f>IF(relatorio[[#This Row],[NFs Entrada - Winthor]]="Pendente",_xlfn.XLOOKUP(relatorio[[#This Row],[Número]],Relatório_CTE!A:A,Relatório_CTE!H:H,"Sem CTE")," ")</f>
        <v xml:space="preserve"> </v>
      </c>
      <c r="T121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1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14" spans="1:21" x14ac:dyDescent="0.25">
      <c r="A1214" t="s">
        <v>11</v>
      </c>
      <c r="B1214" t="s">
        <v>46</v>
      </c>
      <c r="C1214" t="s">
        <v>13</v>
      </c>
      <c r="D1214">
        <v>464645</v>
      </c>
      <c r="E1214" s="1">
        <v>45877</v>
      </c>
      <c r="F1214">
        <v>13825.68</v>
      </c>
      <c r="G1214" s="4" t="s">
        <v>125</v>
      </c>
      <c r="H1214" t="s">
        <v>126</v>
      </c>
      <c r="I1214" t="s">
        <v>127</v>
      </c>
      <c r="J1214" s="1">
        <v>46664</v>
      </c>
      <c r="K1214">
        <v>264</v>
      </c>
      <c r="L1214" t="str">
        <f>_xlfn.XLOOKUP(relatorio[[#This Row],[Nome PJ Emitente]],De_Para!A:A,De_Para!C:C)</f>
        <v>3M</v>
      </c>
      <c r="M1214" s="5" cm="1">
        <f t="array" aca="1" ref="M1214" ca="1">IF(LEFT(G1214&amp;"",1)="0",
IFERROR(
VALUE(MID(G1214&amp;"",_xlfn.AGGREGATE(15,6,ROW(INDIRECT("1:"&amp;LEN(G1214&amp;"")))/(MID(G1214&amp;"",ROW(INDIRECT("1:"&amp;LEN(G1214&amp;""))),1)&lt;&gt;"0"),1),999)),
MID(G1214&amp;"",_xlfn.AGGREGATE(15,6,ROW(INDIRECT("1:"&amp;LEN(G1214&amp;"")))/(MID(G1214&amp;"",ROW(INDIRECT("1:"&amp;LEN(G1214&amp;""))),1)&lt;&gt;"0"),1),999)
),
IFERROR(VALUE(G1214),G1214))</f>
        <v>7891040075546</v>
      </c>
      <c r="N1214" t="str">
        <f>TEXT(relatorio[[#This Row],[Data Emissão]],"mmm")</f>
        <v>ago</v>
      </c>
      <c r="O1214">
        <f>_xlfn.XLOOKUP(relatorio[[#This Row],[Número]],relatorio_Entrada_NF!A:A,relatorio_Entrada_NF!A:A,"Pendente")</f>
        <v>464645</v>
      </c>
      <c r="P1214" t="str">
        <f>_xlfn.XLOOKUP(relatorio[[#This Row],[Nome PJ Emitente]],Material!A:A,Material!B:B,"Medicamento")</f>
        <v>Material</v>
      </c>
      <c r="Q1214">
        <f>IF(relatorio[[#This Row],[Natureza]]="Medicamento",_xlfn.XLOOKUP(relatorio[[#This Row],[EAN]],CadastroProd!U:U,CadastroProd!A:A," "),_xlfn.XLOOKUP(relatorio[[#This Row],['[Item'] Código]],CadastroProd!X:X,CadastroProd!A:A," "))</f>
        <v>2235</v>
      </c>
      <c r="R1214" t="str">
        <f>IF(O1214="Pendente",_xlfn.XLOOKUP(relatorio[[#This Row],[Número]],Relatório_CTE!A:A,Relatório_CTE!B:B,"Sem CTE")," ")</f>
        <v xml:space="preserve"> </v>
      </c>
      <c r="S1214" s="1" t="str">
        <f>IF(relatorio[[#This Row],[NFs Entrada - Winthor]]="Pendente",_xlfn.XLOOKUP(relatorio[[#This Row],[Número]],Relatório_CTE!A:A,Relatório_CTE!H:H,"Sem CTE")," ")</f>
        <v xml:space="preserve"> </v>
      </c>
      <c r="T121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1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15" spans="1:21" x14ac:dyDescent="0.25">
      <c r="A1215" t="s">
        <v>11</v>
      </c>
      <c r="B1215" t="s">
        <v>46</v>
      </c>
      <c r="C1215" t="s">
        <v>13</v>
      </c>
      <c r="D1215">
        <v>464646</v>
      </c>
      <c r="E1215" s="1">
        <v>45877</v>
      </c>
      <c r="F1215">
        <v>1693.44</v>
      </c>
      <c r="G1215" s="4" t="s">
        <v>150</v>
      </c>
      <c r="H1215" t="s">
        <v>151</v>
      </c>
      <c r="I1215" t="s">
        <v>152</v>
      </c>
      <c r="J1215" s="1">
        <v>46507</v>
      </c>
      <c r="K1215">
        <v>288</v>
      </c>
      <c r="L1215" t="str">
        <f>_xlfn.XLOOKUP(relatorio[[#This Row],[Nome PJ Emitente]],De_Para!A:A,De_Para!C:C)</f>
        <v>3M</v>
      </c>
      <c r="M1215" s="5" cm="1">
        <f t="array" aca="1" ref="M1215" ca="1">IF(LEFT(G1215&amp;"",1)="0",
IFERROR(
VALUE(MID(G1215&amp;"",_xlfn.AGGREGATE(15,6,ROW(INDIRECT("1:"&amp;LEN(G1215&amp;"")))/(MID(G1215&amp;"",ROW(INDIRECT("1:"&amp;LEN(G1215&amp;""))),1)&lt;&gt;"0"),1),999)),
MID(G1215&amp;"",_xlfn.AGGREGATE(15,6,ROW(INDIRECT("1:"&amp;LEN(G1215&amp;"")))/(MID(G1215&amp;"",ROW(INDIRECT("1:"&amp;LEN(G1215&amp;""))),1)&lt;&gt;"0"),1),999)
),
IFERROR(VALUE(G1215),G1215))</f>
        <v>7891040300181</v>
      </c>
      <c r="N1215" t="str">
        <f>TEXT(relatorio[[#This Row],[Data Emissão]],"mmm")</f>
        <v>ago</v>
      </c>
      <c r="O1215">
        <f>_xlfn.XLOOKUP(relatorio[[#This Row],[Número]],relatorio_Entrada_NF!A:A,relatorio_Entrada_NF!A:A,"Pendente")</f>
        <v>464646</v>
      </c>
      <c r="P1215" t="str">
        <f>_xlfn.XLOOKUP(relatorio[[#This Row],[Nome PJ Emitente]],Material!A:A,Material!B:B,"Medicamento")</f>
        <v>Material</v>
      </c>
      <c r="Q1215">
        <f>IF(relatorio[[#This Row],[Natureza]]="Medicamento",_xlfn.XLOOKUP(relatorio[[#This Row],[EAN]],CadastroProd!U:U,CadastroProd!A:A," "),_xlfn.XLOOKUP(relatorio[[#This Row],['[Item'] Código]],CadastroProd!X:X,CadastroProd!A:A," "))</f>
        <v>2288</v>
      </c>
      <c r="R1215" t="str">
        <f>IF(O1215="Pendente",_xlfn.XLOOKUP(relatorio[[#This Row],[Número]],Relatório_CTE!A:A,Relatório_CTE!B:B,"Sem CTE")," ")</f>
        <v xml:space="preserve"> </v>
      </c>
      <c r="S1215" s="1" t="str">
        <f>IF(relatorio[[#This Row],[NFs Entrada - Winthor]]="Pendente",_xlfn.XLOOKUP(relatorio[[#This Row],[Número]],Relatório_CTE!A:A,Relatório_CTE!H:H,"Sem CTE")," ")</f>
        <v xml:space="preserve"> </v>
      </c>
      <c r="T121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1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16" spans="1:21" x14ac:dyDescent="0.25">
      <c r="A1216" t="s">
        <v>11</v>
      </c>
      <c r="B1216" t="s">
        <v>46</v>
      </c>
      <c r="C1216" t="s">
        <v>13</v>
      </c>
      <c r="D1216">
        <v>464647</v>
      </c>
      <c r="E1216" s="1">
        <v>45877</v>
      </c>
      <c r="F1216">
        <v>9837.19</v>
      </c>
      <c r="G1216" s="4" t="s">
        <v>319</v>
      </c>
      <c r="H1216" t="s">
        <v>320</v>
      </c>
      <c r="I1216" t="s">
        <v>321</v>
      </c>
      <c r="J1216" s="1">
        <v>46373</v>
      </c>
      <c r="K1216">
        <v>3</v>
      </c>
      <c r="L1216" t="str">
        <f>_xlfn.XLOOKUP(relatorio[[#This Row],[Nome PJ Emitente]],De_Para!A:A,De_Para!C:C)</f>
        <v>3M</v>
      </c>
      <c r="M1216" s="5" cm="1">
        <f t="array" aca="1" ref="M1216" ca="1">IF(LEFT(G1216&amp;"",1)="0",
IFERROR(
VALUE(MID(G1216&amp;"",_xlfn.AGGREGATE(15,6,ROW(INDIRECT("1:"&amp;LEN(G1216&amp;"")))/(MID(G1216&amp;"",ROW(INDIRECT("1:"&amp;LEN(G1216&amp;""))),1)&lt;&gt;"0"),1),999)),
MID(G1216&amp;"",_xlfn.AGGREGATE(15,6,ROW(INDIRECT("1:"&amp;LEN(G1216&amp;"")))/(MID(G1216&amp;"",ROW(INDIRECT("1:"&amp;LEN(G1216&amp;""))),1)&lt;&gt;"0"),1),999)
),
IFERROR(VALUE(G1216),G1216))</f>
        <v>7891040318735</v>
      </c>
      <c r="N1216" t="str">
        <f>TEXT(relatorio[[#This Row],[Data Emissão]],"mmm")</f>
        <v>ago</v>
      </c>
      <c r="O1216">
        <f>_xlfn.XLOOKUP(relatorio[[#This Row],[Número]],relatorio_Entrada_NF!A:A,relatorio_Entrada_NF!A:A,"Pendente")</f>
        <v>464647</v>
      </c>
      <c r="P1216" t="str">
        <f>_xlfn.XLOOKUP(relatorio[[#This Row],[Nome PJ Emitente]],Material!A:A,Material!B:B,"Medicamento")</f>
        <v>Material</v>
      </c>
      <c r="Q1216">
        <f>IF(relatorio[[#This Row],[Natureza]]="Medicamento",_xlfn.XLOOKUP(relatorio[[#This Row],[EAN]],CadastroProd!U:U,CadastroProd!A:A," "),_xlfn.XLOOKUP(relatorio[[#This Row],['[Item'] Código]],CadastroProd!X:X,CadastroProd!A:A," "))</f>
        <v>2425</v>
      </c>
      <c r="R1216" t="str">
        <f>IF(O1216="Pendente",_xlfn.XLOOKUP(relatorio[[#This Row],[Número]],Relatório_CTE!A:A,Relatório_CTE!B:B,"Sem CTE")," ")</f>
        <v xml:space="preserve"> </v>
      </c>
      <c r="S1216" s="1" t="str">
        <f>IF(relatorio[[#This Row],[NFs Entrada - Winthor]]="Pendente",_xlfn.XLOOKUP(relatorio[[#This Row],[Número]],Relatório_CTE!A:A,Relatório_CTE!H:H,"Sem CTE")," ")</f>
        <v xml:space="preserve"> </v>
      </c>
      <c r="T121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1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17" spans="1:21" x14ac:dyDescent="0.25">
      <c r="A1217" t="s">
        <v>11</v>
      </c>
      <c r="B1217" t="s">
        <v>46</v>
      </c>
      <c r="C1217" t="s">
        <v>13</v>
      </c>
      <c r="D1217">
        <v>464647</v>
      </c>
      <c r="E1217" s="1">
        <v>45877</v>
      </c>
      <c r="F1217">
        <v>9837.19</v>
      </c>
      <c r="G1217" s="4" t="s">
        <v>322</v>
      </c>
      <c r="H1217" t="s">
        <v>323</v>
      </c>
      <c r="I1217" t="s">
        <v>324</v>
      </c>
      <c r="J1217" s="1">
        <v>46555</v>
      </c>
      <c r="K1217">
        <v>34</v>
      </c>
      <c r="L1217" t="str">
        <f>_xlfn.XLOOKUP(relatorio[[#This Row],[Nome PJ Emitente]],De_Para!A:A,De_Para!C:C)</f>
        <v>3M</v>
      </c>
      <c r="M1217" s="5" cm="1">
        <f t="array" aca="1" ref="M1217" ca="1">IF(LEFT(G1217&amp;"",1)="0",
IFERROR(
VALUE(MID(G1217&amp;"",_xlfn.AGGREGATE(15,6,ROW(INDIRECT("1:"&amp;LEN(G1217&amp;"")))/(MID(G1217&amp;"",ROW(INDIRECT("1:"&amp;LEN(G1217&amp;""))),1)&lt;&gt;"0"),1),999)),
MID(G1217&amp;"",_xlfn.AGGREGATE(15,6,ROW(INDIRECT("1:"&amp;LEN(G1217&amp;"")))/(MID(G1217&amp;"",ROW(INDIRECT("1:"&amp;LEN(G1217&amp;""))),1)&lt;&gt;"0"),1),999)
),
IFERROR(VALUE(G1217),G1217))</f>
        <v>7891040326679</v>
      </c>
      <c r="N1217" t="str">
        <f>TEXT(relatorio[[#This Row],[Data Emissão]],"mmm")</f>
        <v>ago</v>
      </c>
      <c r="O1217">
        <f>_xlfn.XLOOKUP(relatorio[[#This Row],[Número]],relatorio_Entrada_NF!A:A,relatorio_Entrada_NF!A:A,"Pendente")</f>
        <v>464647</v>
      </c>
      <c r="P1217" t="str">
        <f>_xlfn.XLOOKUP(relatorio[[#This Row],[Nome PJ Emitente]],Material!A:A,Material!B:B,"Medicamento")</f>
        <v>Material</v>
      </c>
      <c r="Q1217">
        <f>IF(relatorio[[#This Row],[Natureza]]="Medicamento",_xlfn.XLOOKUP(relatorio[[#This Row],[EAN]],CadastroProd!U:U,CadastroProd!A:A," "),_xlfn.XLOOKUP(relatorio[[#This Row],['[Item'] Código]],CadastroProd!X:X,CadastroProd!A:A," "))</f>
        <v>2323</v>
      </c>
      <c r="R1217" t="str">
        <f>IF(O1217="Pendente",_xlfn.XLOOKUP(relatorio[[#This Row],[Número]],Relatório_CTE!A:A,Relatório_CTE!B:B,"Sem CTE")," ")</f>
        <v xml:space="preserve"> </v>
      </c>
      <c r="S1217" s="1" t="str">
        <f>IF(relatorio[[#This Row],[NFs Entrada - Winthor]]="Pendente",_xlfn.XLOOKUP(relatorio[[#This Row],[Número]],Relatório_CTE!A:A,Relatório_CTE!H:H,"Sem CTE")," ")</f>
        <v xml:space="preserve"> </v>
      </c>
      <c r="T121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1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18" spans="1:21" x14ac:dyDescent="0.25">
      <c r="A1218" t="s">
        <v>11</v>
      </c>
      <c r="B1218" t="s">
        <v>46</v>
      </c>
      <c r="C1218" t="s">
        <v>13</v>
      </c>
      <c r="D1218">
        <v>464648</v>
      </c>
      <c r="E1218" s="1">
        <v>45877</v>
      </c>
      <c r="F1218">
        <v>6409.97</v>
      </c>
      <c r="G1218" s="4" t="s">
        <v>1116</v>
      </c>
      <c r="H1218" t="s">
        <v>1117</v>
      </c>
      <c r="I1218" t="s">
        <v>1118</v>
      </c>
      <c r="J1218" s="1">
        <v>46541</v>
      </c>
      <c r="K1218">
        <v>210</v>
      </c>
      <c r="L1218" t="str">
        <f>_xlfn.XLOOKUP(relatorio[[#This Row],[Nome PJ Emitente]],De_Para!A:A,De_Para!C:C)</f>
        <v>3M</v>
      </c>
      <c r="M1218" s="5" cm="1">
        <f t="array" aca="1" ref="M1218" ca="1">IF(LEFT(G1218&amp;"",1)="0",
IFERROR(
VALUE(MID(G1218&amp;"",_xlfn.AGGREGATE(15,6,ROW(INDIRECT("1:"&amp;LEN(G1218&amp;"")))/(MID(G1218&amp;"",ROW(INDIRECT("1:"&amp;LEN(G1218&amp;""))),1)&lt;&gt;"0"),1),999)),
MID(G1218&amp;"",_xlfn.AGGREGATE(15,6,ROW(INDIRECT("1:"&amp;LEN(G1218&amp;"")))/(MID(G1218&amp;"",ROW(INDIRECT("1:"&amp;LEN(G1218&amp;""))),1)&lt;&gt;"0"),1),999)
),
IFERROR(VALUE(G1218),G1218))</f>
        <v>7891040197446</v>
      </c>
      <c r="N1218" t="str">
        <f>TEXT(relatorio[[#This Row],[Data Emissão]],"mmm")</f>
        <v>ago</v>
      </c>
      <c r="O1218">
        <f>_xlfn.XLOOKUP(relatorio[[#This Row],[Número]],relatorio_Entrada_NF!A:A,relatorio_Entrada_NF!A:A,"Pendente")</f>
        <v>464648</v>
      </c>
      <c r="P1218" t="str">
        <f>_xlfn.XLOOKUP(relatorio[[#This Row],[Nome PJ Emitente]],Material!A:A,Material!B:B,"Medicamento")</f>
        <v>Material</v>
      </c>
      <c r="Q1218">
        <f>IF(relatorio[[#This Row],[Natureza]]="Medicamento",_xlfn.XLOOKUP(relatorio[[#This Row],[EAN]],CadastroProd!U:U,CadastroProd!A:A," "),_xlfn.XLOOKUP(relatorio[[#This Row],['[Item'] Código]],CadastroProd!X:X,CadastroProd!A:A," "))</f>
        <v>2287</v>
      </c>
      <c r="R1218" t="str">
        <f>IF(O1218="Pendente",_xlfn.XLOOKUP(relatorio[[#This Row],[Número]],Relatório_CTE!A:A,Relatório_CTE!B:B,"Sem CTE")," ")</f>
        <v xml:space="preserve"> </v>
      </c>
      <c r="S1218" s="1" t="str">
        <f>IF(relatorio[[#This Row],[NFs Entrada - Winthor]]="Pendente",_xlfn.XLOOKUP(relatorio[[#This Row],[Número]],Relatório_CTE!A:A,Relatório_CTE!H:H,"Sem CTE")," ")</f>
        <v xml:space="preserve"> </v>
      </c>
      <c r="T121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1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19" spans="1:21" x14ac:dyDescent="0.25">
      <c r="A1219" t="s">
        <v>11</v>
      </c>
      <c r="B1219" t="s">
        <v>46</v>
      </c>
      <c r="C1219" t="s">
        <v>13</v>
      </c>
      <c r="D1219">
        <v>464648</v>
      </c>
      <c r="E1219" s="1">
        <v>45877</v>
      </c>
      <c r="F1219">
        <v>6409.97</v>
      </c>
      <c r="G1219" s="4" t="s">
        <v>147</v>
      </c>
      <c r="H1219" t="s">
        <v>148</v>
      </c>
      <c r="I1219" t="s">
        <v>149</v>
      </c>
      <c r="J1219" s="1">
        <v>46378</v>
      </c>
      <c r="K1219">
        <v>7</v>
      </c>
      <c r="L1219" t="str">
        <f>_xlfn.XLOOKUP(relatorio[[#This Row],[Nome PJ Emitente]],De_Para!A:A,De_Para!C:C)</f>
        <v>3M</v>
      </c>
      <c r="M1219" s="5" cm="1">
        <f t="array" aca="1" ref="M1219" ca="1">IF(LEFT(G1219&amp;"",1)="0",
IFERROR(
VALUE(MID(G1219&amp;"",_xlfn.AGGREGATE(15,6,ROW(INDIRECT("1:"&amp;LEN(G1219&amp;"")))/(MID(G1219&amp;"",ROW(INDIRECT("1:"&amp;LEN(G1219&amp;""))),1)&lt;&gt;"0"),1),999)),
MID(G1219&amp;"",_xlfn.AGGREGATE(15,6,ROW(INDIRECT("1:"&amp;LEN(G1219&amp;"")))/(MID(G1219&amp;"",ROW(INDIRECT("1:"&amp;LEN(G1219&amp;""))),1)&lt;&gt;"0"),1),999)
),
IFERROR(VALUE(G1219),G1219))</f>
        <v>7891040326686</v>
      </c>
      <c r="N1219" t="str">
        <f>TEXT(relatorio[[#This Row],[Data Emissão]],"mmm")</f>
        <v>ago</v>
      </c>
      <c r="O1219">
        <f>_xlfn.XLOOKUP(relatorio[[#This Row],[Número]],relatorio_Entrada_NF!A:A,relatorio_Entrada_NF!A:A,"Pendente")</f>
        <v>464648</v>
      </c>
      <c r="P1219" t="str">
        <f>_xlfn.XLOOKUP(relatorio[[#This Row],[Nome PJ Emitente]],Material!A:A,Material!B:B,"Medicamento")</f>
        <v>Material</v>
      </c>
      <c r="Q1219">
        <f>IF(relatorio[[#This Row],[Natureza]]="Medicamento",_xlfn.XLOOKUP(relatorio[[#This Row],[EAN]],CadastroProd!U:U,CadastroProd!A:A," "),_xlfn.XLOOKUP(relatorio[[#This Row],['[Item'] Código]],CadastroProd!X:X,CadastroProd!A:A," "))</f>
        <v>2320</v>
      </c>
      <c r="R1219" t="str">
        <f>IF(O1219="Pendente",_xlfn.XLOOKUP(relatorio[[#This Row],[Número]],Relatório_CTE!A:A,Relatório_CTE!B:B,"Sem CTE")," ")</f>
        <v xml:space="preserve"> </v>
      </c>
      <c r="S1219" s="1" t="str">
        <f>IF(relatorio[[#This Row],[NFs Entrada - Winthor]]="Pendente",_xlfn.XLOOKUP(relatorio[[#This Row],[Número]],Relatório_CTE!A:A,Relatório_CTE!H:H,"Sem CTE")," ")</f>
        <v xml:space="preserve"> </v>
      </c>
      <c r="T121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1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20" spans="1:21" x14ac:dyDescent="0.25">
      <c r="A1220" t="s">
        <v>11</v>
      </c>
      <c r="B1220" t="s">
        <v>46</v>
      </c>
      <c r="C1220" t="s">
        <v>13</v>
      </c>
      <c r="D1220">
        <v>464649</v>
      </c>
      <c r="E1220" s="1">
        <v>45877</v>
      </c>
      <c r="F1220">
        <v>564.48</v>
      </c>
      <c r="G1220" s="4" t="s">
        <v>150</v>
      </c>
      <c r="H1220" t="s">
        <v>151</v>
      </c>
      <c r="I1220" t="s">
        <v>152</v>
      </c>
      <c r="J1220" s="1">
        <v>46507</v>
      </c>
      <c r="K1220">
        <v>96</v>
      </c>
      <c r="L1220" t="str">
        <f>_xlfn.XLOOKUP(relatorio[[#This Row],[Nome PJ Emitente]],De_Para!A:A,De_Para!C:C)</f>
        <v>3M</v>
      </c>
      <c r="M1220" s="5" cm="1">
        <f t="array" aca="1" ref="M1220" ca="1">IF(LEFT(G1220&amp;"",1)="0",
IFERROR(
VALUE(MID(G1220&amp;"",_xlfn.AGGREGATE(15,6,ROW(INDIRECT("1:"&amp;LEN(G1220&amp;"")))/(MID(G1220&amp;"",ROW(INDIRECT("1:"&amp;LEN(G1220&amp;""))),1)&lt;&gt;"0"),1),999)),
MID(G1220&amp;"",_xlfn.AGGREGATE(15,6,ROW(INDIRECT("1:"&amp;LEN(G1220&amp;"")))/(MID(G1220&amp;"",ROW(INDIRECT("1:"&amp;LEN(G1220&amp;""))),1)&lt;&gt;"0"),1),999)
),
IFERROR(VALUE(G1220),G1220))</f>
        <v>7891040300181</v>
      </c>
      <c r="N1220" t="str">
        <f>TEXT(relatorio[[#This Row],[Data Emissão]],"mmm")</f>
        <v>ago</v>
      </c>
      <c r="O1220">
        <f>_xlfn.XLOOKUP(relatorio[[#This Row],[Número]],relatorio_Entrada_NF!A:A,relatorio_Entrada_NF!A:A,"Pendente")</f>
        <v>464649</v>
      </c>
      <c r="P1220" t="str">
        <f>_xlfn.XLOOKUP(relatorio[[#This Row],[Nome PJ Emitente]],Material!A:A,Material!B:B,"Medicamento")</f>
        <v>Material</v>
      </c>
      <c r="Q1220">
        <f>IF(relatorio[[#This Row],[Natureza]]="Medicamento",_xlfn.XLOOKUP(relatorio[[#This Row],[EAN]],CadastroProd!U:U,CadastroProd!A:A," "),_xlfn.XLOOKUP(relatorio[[#This Row],['[Item'] Código]],CadastroProd!X:X,CadastroProd!A:A," "))</f>
        <v>2288</v>
      </c>
      <c r="R1220" t="str">
        <f>IF(O1220="Pendente",_xlfn.XLOOKUP(relatorio[[#This Row],[Número]],Relatório_CTE!A:A,Relatório_CTE!B:B,"Sem CTE")," ")</f>
        <v xml:space="preserve"> </v>
      </c>
      <c r="S1220" s="1" t="str">
        <f>IF(relatorio[[#This Row],[NFs Entrada - Winthor]]="Pendente",_xlfn.XLOOKUP(relatorio[[#This Row],[Número]],Relatório_CTE!A:A,Relatório_CTE!H:H,"Sem CTE")," ")</f>
        <v xml:space="preserve"> </v>
      </c>
      <c r="T122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2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21" spans="1:21" x14ac:dyDescent="0.25">
      <c r="A1221" t="s">
        <v>11</v>
      </c>
      <c r="B1221" t="s">
        <v>46</v>
      </c>
      <c r="C1221" t="s">
        <v>13</v>
      </c>
      <c r="D1221">
        <v>464650</v>
      </c>
      <c r="E1221" s="1">
        <v>45877</v>
      </c>
      <c r="F1221">
        <v>2975.48</v>
      </c>
      <c r="G1221" s="4" t="s">
        <v>319</v>
      </c>
      <c r="H1221" t="s">
        <v>320</v>
      </c>
      <c r="I1221" t="s">
        <v>321</v>
      </c>
      <c r="J1221" s="1">
        <v>46373</v>
      </c>
      <c r="K1221">
        <v>2</v>
      </c>
      <c r="L1221" t="str">
        <f>_xlfn.XLOOKUP(relatorio[[#This Row],[Nome PJ Emitente]],De_Para!A:A,De_Para!C:C)</f>
        <v>3M</v>
      </c>
      <c r="M1221" s="5" cm="1">
        <f t="array" aca="1" ref="M1221" ca="1">IF(LEFT(G1221&amp;"",1)="0",
IFERROR(
VALUE(MID(G1221&amp;"",_xlfn.AGGREGATE(15,6,ROW(INDIRECT("1:"&amp;LEN(G1221&amp;"")))/(MID(G1221&amp;"",ROW(INDIRECT("1:"&amp;LEN(G1221&amp;""))),1)&lt;&gt;"0"),1),999)),
MID(G1221&amp;"",_xlfn.AGGREGATE(15,6,ROW(INDIRECT("1:"&amp;LEN(G1221&amp;"")))/(MID(G1221&amp;"",ROW(INDIRECT("1:"&amp;LEN(G1221&amp;""))),1)&lt;&gt;"0"),1),999)
),
IFERROR(VALUE(G1221),G1221))</f>
        <v>7891040318735</v>
      </c>
      <c r="N1221" t="str">
        <f>TEXT(relatorio[[#This Row],[Data Emissão]],"mmm")</f>
        <v>ago</v>
      </c>
      <c r="O1221">
        <f>_xlfn.XLOOKUP(relatorio[[#This Row],[Número]],relatorio_Entrada_NF!A:A,relatorio_Entrada_NF!A:A,"Pendente")</f>
        <v>464650</v>
      </c>
      <c r="P1221" t="str">
        <f>_xlfn.XLOOKUP(relatorio[[#This Row],[Nome PJ Emitente]],Material!A:A,Material!B:B,"Medicamento")</f>
        <v>Material</v>
      </c>
      <c r="Q1221">
        <f>IF(relatorio[[#This Row],[Natureza]]="Medicamento",_xlfn.XLOOKUP(relatorio[[#This Row],[EAN]],CadastroProd!U:U,CadastroProd!A:A," "),_xlfn.XLOOKUP(relatorio[[#This Row],['[Item'] Código]],CadastroProd!X:X,CadastroProd!A:A," "))</f>
        <v>2425</v>
      </c>
      <c r="R1221" t="str">
        <f>IF(O1221="Pendente",_xlfn.XLOOKUP(relatorio[[#This Row],[Número]],Relatório_CTE!A:A,Relatório_CTE!B:B,"Sem CTE")," ")</f>
        <v xml:space="preserve"> </v>
      </c>
      <c r="S1221" s="1" t="str">
        <f>IF(relatorio[[#This Row],[NFs Entrada - Winthor]]="Pendente",_xlfn.XLOOKUP(relatorio[[#This Row],[Número]],Relatório_CTE!A:A,Relatório_CTE!H:H,"Sem CTE")," ")</f>
        <v xml:space="preserve"> </v>
      </c>
      <c r="T122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2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22" spans="1:21" x14ac:dyDescent="0.25">
      <c r="A1222" t="s">
        <v>11</v>
      </c>
      <c r="B1222" t="s">
        <v>46</v>
      </c>
      <c r="C1222" t="s">
        <v>13</v>
      </c>
      <c r="D1222">
        <v>464651</v>
      </c>
      <c r="E1222" s="1">
        <v>45877</v>
      </c>
      <c r="F1222">
        <v>141.12</v>
      </c>
      <c r="G1222" s="4" t="s">
        <v>150</v>
      </c>
      <c r="H1222" t="s">
        <v>151</v>
      </c>
      <c r="I1222" t="s">
        <v>152</v>
      </c>
      <c r="J1222" s="1">
        <v>46507</v>
      </c>
      <c r="K1222">
        <v>24</v>
      </c>
      <c r="L1222" t="str">
        <f>_xlfn.XLOOKUP(relatorio[[#This Row],[Nome PJ Emitente]],De_Para!A:A,De_Para!C:C)</f>
        <v>3M</v>
      </c>
      <c r="M1222" s="5" cm="1">
        <f t="array" aca="1" ref="M1222" ca="1">IF(LEFT(G1222&amp;"",1)="0",
IFERROR(
VALUE(MID(G1222&amp;"",_xlfn.AGGREGATE(15,6,ROW(INDIRECT("1:"&amp;LEN(G1222&amp;"")))/(MID(G1222&amp;"",ROW(INDIRECT("1:"&amp;LEN(G1222&amp;""))),1)&lt;&gt;"0"),1),999)),
MID(G1222&amp;"",_xlfn.AGGREGATE(15,6,ROW(INDIRECT("1:"&amp;LEN(G1222&amp;"")))/(MID(G1222&amp;"",ROW(INDIRECT("1:"&amp;LEN(G1222&amp;""))),1)&lt;&gt;"0"),1),999)
),
IFERROR(VALUE(G1222),G1222))</f>
        <v>7891040300181</v>
      </c>
      <c r="N1222" t="str">
        <f>TEXT(relatorio[[#This Row],[Data Emissão]],"mmm")</f>
        <v>ago</v>
      </c>
      <c r="O1222">
        <f>_xlfn.XLOOKUP(relatorio[[#This Row],[Número]],relatorio_Entrada_NF!A:A,relatorio_Entrada_NF!A:A,"Pendente")</f>
        <v>464651</v>
      </c>
      <c r="P1222" t="str">
        <f>_xlfn.XLOOKUP(relatorio[[#This Row],[Nome PJ Emitente]],Material!A:A,Material!B:B,"Medicamento")</f>
        <v>Material</v>
      </c>
      <c r="Q1222">
        <f>IF(relatorio[[#This Row],[Natureza]]="Medicamento",_xlfn.XLOOKUP(relatorio[[#This Row],[EAN]],CadastroProd!U:U,CadastroProd!A:A," "),_xlfn.XLOOKUP(relatorio[[#This Row],['[Item'] Código]],CadastroProd!X:X,CadastroProd!A:A," "))</f>
        <v>2288</v>
      </c>
      <c r="R1222" t="str">
        <f>IF(O1222="Pendente",_xlfn.XLOOKUP(relatorio[[#This Row],[Número]],Relatório_CTE!A:A,Relatório_CTE!B:B,"Sem CTE")," ")</f>
        <v xml:space="preserve"> </v>
      </c>
      <c r="S1222" s="1" t="str">
        <f>IF(relatorio[[#This Row],[NFs Entrada - Winthor]]="Pendente",_xlfn.XLOOKUP(relatorio[[#This Row],[Número]],Relatório_CTE!A:A,Relatório_CTE!H:H,"Sem CTE")," ")</f>
        <v xml:space="preserve"> </v>
      </c>
      <c r="T122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2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23" spans="1:21" x14ac:dyDescent="0.25">
      <c r="A1223" t="s">
        <v>11</v>
      </c>
      <c r="B1223" t="s">
        <v>46</v>
      </c>
      <c r="C1223" t="s">
        <v>13</v>
      </c>
      <c r="D1223">
        <v>464652</v>
      </c>
      <c r="E1223" s="1">
        <v>45877</v>
      </c>
      <c r="F1223">
        <v>5311.24</v>
      </c>
      <c r="G1223" s="4" t="s">
        <v>147</v>
      </c>
      <c r="H1223" t="s">
        <v>148</v>
      </c>
      <c r="I1223" t="s">
        <v>149</v>
      </c>
      <c r="J1223" s="1">
        <v>46378</v>
      </c>
      <c r="K1223">
        <v>4</v>
      </c>
      <c r="L1223" t="str">
        <f>_xlfn.XLOOKUP(relatorio[[#This Row],[Nome PJ Emitente]],De_Para!A:A,De_Para!C:C)</f>
        <v>3M</v>
      </c>
      <c r="M1223" s="5" cm="1">
        <f t="array" aca="1" ref="M1223" ca="1">IF(LEFT(G1223&amp;"",1)="0",
IFERROR(
VALUE(MID(G1223&amp;"",_xlfn.AGGREGATE(15,6,ROW(INDIRECT("1:"&amp;LEN(G1223&amp;"")))/(MID(G1223&amp;"",ROW(INDIRECT("1:"&amp;LEN(G1223&amp;""))),1)&lt;&gt;"0"),1),999)),
MID(G1223&amp;"",_xlfn.AGGREGATE(15,6,ROW(INDIRECT("1:"&amp;LEN(G1223&amp;"")))/(MID(G1223&amp;"",ROW(INDIRECT("1:"&amp;LEN(G1223&amp;""))),1)&lt;&gt;"0"),1),999)
),
IFERROR(VALUE(G1223),G1223))</f>
        <v>7891040326686</v>
      </c>
      <c r="N1223" t="str">
        <f>TEXT(relatorio[[#This Row],[Data Emissão]],"mmm")</f>
        <v>ago</v>
      </c>
      <c r="O1223">
        <f>_xlfn.XLOOKUP(relatorio[[#This Row],[Número]],relatorio_Entrada_NF!A:A,relatorio_Entrada_NF!A:A,"Pendente")</f>
        <v>464652</v>
      </c>
      <c r="P1223" t="str">
        <f>_xlfn.XLOOKUP(relatorio[[#This Row],[Nome PJ Emitente]],Material!A:A,Material!B:B,"Medicamento")</f>
        <v>Material</v>
      </c>
      <c r="Q1223">
        <f>IF(relatorio[[#This Row],[Natureza]]="Medicamento",_xlfn.XLOOKUP(relatorio[[#This Row],[EAN]],CadastroProd!U:U,CadastroProd!A:A," "),_xlfn.XLOOKUP(relatorio[[#This Row],['[Item'] Código]],CadastroProd!X:X,CadastroProd!A:A," "))</f>
        <v>2320</v>
      </c>
      <c r="R1223" t="str">
        <f>IF(O1223="Pendente",_xlfn.XLOOKUP(relatorio[[#This Row],[Número]],Relatório_CTE!A:A,Relatório_CTE!B:B,"Sem CTE")," ")</f>
        <v xml:space="preserve"> </v>
      </c>
      <c r="S1223" s="1" t="str">
        <f>IF(relatorio[[#This Row],[NFs Entrada - Winthor]]="Pendente",_xlfn.XLOOKUP(relatorio[[#This Row],[Número]],Relatório_CTE!A:A,Relatório_CTE!H:H,"Sem CTE")," ")</f>
        <v xml:space="preserve"> </v>
      </c>
      <c r="T122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2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24" spans="1:21" x14ac:dyDescent="0.25">
      <c r="A1224" t="s">
        <v>11</v>
      </c>
      <c r="B1224" t="s">
        <v>46</v>
      </c>
      <c r="C1224" t="s">
        <v>13</v>
      </c>
      <c r="D1224">
        <v>464652</v>
      </c>
      <c r="E1224" s="1">
        <v>45877</v>
      </c>
      <c r="F1224">
        <v>5311.24</v>
      </c>
      <c r="G1224" s="4" t="s">
        <v>322</v>
      </c>
      <c r="H1224" t="s">
        <v>323</v>
      </c>
      <c r="I1224" t="s">
        <v>324</v>
      </c>
      <c r="J1224" s="1">
        <v>46555</v>
      </c>
      <c r="K1224">
        <v>8</v>
      </c>
      <c r="L1224" t="str">
        <f>_xlfn.XLOOKUP(relatorio[[#This Row],[Nome PJ Emitente]],De_Para!A:A,De_Para!C:C)</f>
        <v>3M</v>
      </c>
      <c r="M1224" s="5" cm="1">
        <f t="array" aca="1" ref="M1224" ca="1">IF(LEFT(G1224&amp;"",1)="0",
IFERROR(
VALUE(MID(G1224&amp;"",_xlfn.AGGREGATE(15,6,ROW(INDIRECT("1:"&amp;LEN(G1224&amp;"")))/(MID(G1224&amp;"",ROW(INDIRECT("1:"&amp;LEN(G1224&amp;""))),1)&lt;&gt;"0"),1),999)),
MID(G1224&amp;"",_xlfn.AGGREGATE(15,6,ROW(INDIRECT("1:"&amp;LEN(G1224&amp;"")))/(MID(G1224&amp;"",ROW(INDIRECT("1:"&amp;LEN(G1224&amp;""))),1)&lt;&gt;"0"),1),999)
),
IFERROR(VALUE(G1224),G1224))</f>
        <v>7891040326679</v>
      </c>
      <c r="N1224" t="str">
        <f>TEXT(relatorio[[#This Row],[Data Emissão]],"mmm")</f>
        <v>ago</v>
      </c>
      <c r="O1224">
        <f>_xlfn.XLOOKUP(relatorio[[#This Row],[Número]],relatorio_Entrada_NF!A:A,relatorio_Entrada_NF!A:A,"Pendente")</f>
        <v>464652</v>
      </c>
      <c r="P1224" t="str">
        <f>_xlfn.XLOOKUP(relatorio[[#This Row],[Nome PJ Emitente]],Material!A:A,Material!B:B,"Medicamento")</f>
        <v>Material</v>
      </c>
      <c r="Q1224">
        <f>IF(relatorio[[#This Row],[Natureza]]="Medicamento",_xlfn.XLOOKUP(relatorio[[#This Row],[EAN]],CadastroProd!U:U,CadastroProd!A:A," "),_xlfn.XLOOKUP(relatorio[[#This Row],['[Item'] Código]],CadastroProd!X:X,CadastroProd!A:A," "))</f>
        <v>2323</v>
      </c>
      <c r="R1224" t="str">
        <f>IF(O1224="Pendente",_xlfn.XLOOKUP(relatorio[[#This Row],[Número]],Relatório_CTE!A:A,Relatório_CTE!B:B,"Sem CTE")," ")</f>
        <v xml:space="preserve"> </v>
      </c>
      <c r="S1224" s="1" t="str">
        <f>IF(relatorio[[#This Row],[NFs Entrada - Winthor]]="Pendente",_xlfn.XLOOKUP(relatorio[[#This Row],[Número]],Relatório_CTE!A:A,Relatório_CTE!H:H,"Sem CTE")," ")</f>
        <v xml:space="preserve"> </v>
      </c>
      <c r="T122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2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25" spans="1:21" x14ac:dyDescent="0.25">
      <c r="A1225" t="s">
        <v>11</v>
      </c>
      <c r="B1225" t="s">
        <v>46</v>
      </c>
      <c r="C1225" t="s">
        <v>13</v>
      </c>
      <c r="D1225">
        <v>464653</v>
      </c>
      <c r="E1225" s="1">
        <v>45877</v>
      </c>
      <c r="F1225">
        <v>20310.41</v>
      </c>
      <c r="G1225" s="4" t="s">
        <v>144</v>
      </c>
      <c r="H1225" t="s">
        <v>145</v>
      </c>
      <c r="I1225" t="s">
        <v>146</v>
      </c>
      <c r="J1225" s="1">
        <v>46512</v>
      </c>
      <c r="K1225">
        <v>90</v>
      </c>
      <c r="L1225" t="str">
        <f>_xlfn.XLOOKUP(relatorio[[#This Row],[Nome PJ Emitente]],De_Para!A:A,De_Para!C:C)</f>
        <v>3M</v>
      </c>
      <c r="M1225" s="5" cm="1">
        <f t="array" aca="1" ref="M1225" ca="1">IF(LEFT(G1225&amp;"",1)="0",
IFERROR(
VALUE(MID(G1225&amp;"",_xlfn.AGGREGATE(15,6,ROW(INDIRECT("1:"&amp;LEN(G1225&amp;"")))/(MID(G1225&amp;"",ROW(INDIRECT("1:"&amp;LEN(G1225&amp;""))),1)&lt;&gt;"0"),1),999)),
MID(G1225&amp;"",_xlfn.AGGREGATE(15,6,ROW(INDIRECT("1:"&amp;LEN(G1225&amp;"")))/(MID(G1225&amp;"",ROW(INDIRECT("1:"&amp;LEN(G1225&amp;""))),1)&lt;&gt;"0"),1),999)
),
IFERROR(VALUE(G1225),G1225))</f>
        <v>7891040080939</v>
      </c>
      <c r="N1225" t="str">
        <f>TEXT(relatorio[[#This Row],[Data Emissão]],"mmm")</f>
        <v>ago</v>
      </c>
      <c r="O1225">
        <f>_xlfn.XLOOKUP(relatorio[[#This Row],[Número]],relatorio_Entrada_NF!A:A,relatorio_Entrada_NF!A:A,"Pendente")</f>
        <v>464653</v>
      </c>
      <c r="P1225" t="str">
        <f>_xlfn.XLOOKUP(relatorio[[#This Row],[Nome PJ Emitente]],Material!A:A,Material!B:B,"Medicamento")</f>
        <v>Material</v>
      </c>
      <c r="Q1225">
        <f>IF(relatorio[[#This Row],[Natureza]]="Medicamento",_xlfn.XLOOKUP(relatorio[[#This Row],[EAN]],CadastroProd!U:U,CadastroProd!A:A," "),_xlfn.XLOOKUP(relatorio[[#This Row],['[Item'] Código]],CadastroProd!X:X,CadastroProd!A:A," "))</f>
        <v>2283</v>
      </c>
      <c r="R1225" t="str">
        <f>IF(O1225="Pendente",_xlfn.XLOOKUP(relatorio[[#This Row],[Número]],Relatório_CTE!A:A,Relatório_CTE!B:B,"Sem CTE")," ")</f>
        <v xml:space="preserve"> </v>
      </c>
      <c r="S1225" s="1" t="str">
        <f>IF(relatorio[[#This Row],[NFs Entrada - Winthor]]="Pendente",_xlfn.XLOOKUP(relatorio[[#This Row],[Número]],Relatório_CTE!A:A,Relatório_CTE!H:H,"Sem CTE")," ")</f>
        <v xml:space="preserve"> </v>
      </c>
      <c r="T122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2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26" spans="1:21" x14ac:dyDescent="0.25">
      <c r="A1226" t="s">
        <v>11</v>
      </c>
      <c r="B1226" t="s">
        <v>46</v>
      </c>
      <c r="C1226" t="s">
        <v>13</v>
      </c>
      <c r="D1226">
        <v>464653</v>
      </c>
      <c r="E1226" s="1">
        <v>45877</v>
      </c>
      <c r="F1226">
        <v>20310.41</v>
      </c>
      <c r="G1226" s="4" t="s">
        <v>319</v>
      </c>
      <c r="H1226" t="s">
        <v>320</v>
      </c>
      <c r="I1226" t="s">
        <v>321</v>
      </c>
      <c r="J1226" s="1">
        <v>46373</v>
      </c>
      <c r="K1226">
        <v>10</v>
      </c>
      <c r="L1226" t="str">
        <f>_xlfn.XLOOKUP(relatorio[[#This Row],[Nome PJ Emitente]],De_Para!A:A,De_Para!C:C)</f>
        <v>3M</v>
      </c>
      <c r="M1226" s="5" cm="1">
        <f t="array" aca="1" ref="M1226" ca="1">IF(LEFT(G1226&amp;"",1)="0",
IFERROR(
VALUE(MID(G1226&amp;"",_xlfn.AGGREGATE(15,6,ROW(INDIRECT("1:"&amp;LEN(G1226&amp;"")))/(MID(G1226&amp;"",ROW(INDIRECT("1:"&amp;LEN(G1226&amp;""))),1)&lt;&gt;"0"),1),999)),
MID(G1226&amp;"",_xlfn.AGGREGATE(15,6,ROW(INDIRECT("1:"&amp;LEN(G1226&amp;"")))/(MID(G1226&amp;"",ROW(INDIRECT("1:"&amp;LEN(G1226&amp;""))),1)&lt;&gt;"0"),1),999)
),
IFERROR(VALUE(G1226),G1226))</f>
        <v>7891040318735</v>
      </c>
      <c r="N1226" t="str">
        <f>TEXT(relatorio[[#This Row],[Data Emissão]],"mmm")</f>
        <v>ago</v>
      </c>
      <c r="O1226">
        <f>_xlfn.XLOOKUP(relatorio[[#This Row],[Número]],relatorio_Entrada_NF!A:A,relatorio_Entrada_NF!A:A,"Pendente")</f>
        <v>464653</v>
      </c>
      <c r="P1226" t="str">
        <f>_xlfn.XLOOKUP(relatorio[[#This Row],[Nome PJ Emitente]],Material!A:A,Material!B:B,"Medicamento")</f>
        <v>Material</v>
      </c>
      <c r="Q1226">
        <f>IF(relatorio[[#This Row],[Natureza]]="Medicamento",_xlfn.XLOOKUP(relatorio[[#This Row],[EAN]],CadastroProd!U:U,CadastroProd!A:A," "),_xlfn.XLOOKUP(relatorio[[#This Row],['[Item'] Código]],CadastroProd!X:X,CadastroProd!A:A," "))</f>
        <v>2425</v>
      </c>
      <c r="R1226" t="str">
        <f>IF(O1226="Pendente",_xlfn.XLOOKUP(relatorio[[#This Row],[Número]],Relatório_CTE!A:A,Relatório_CTE!B:B,"Sem CTE")," ")</f>
        <v xml:space="preserve"> </v>
      </c>
      <c r="S1226" s="1" t="str">
        <f>IF(relatorio[[#This Row],[NFs Entrada - Winthor]]="Pendente",_xlfn.XLOOKUP(relatorio[[#This Row],[Número]],Relatório_CTE!A:A,Relatório_CTE!H:H,"Sem CTE")," ")</f>
        <v xml:space="preserve"> </v>
      </c>
      <c r="T122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2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27" spans="1:21" x14ac:dyDescent="0.25">
      <c r="A1227" t="s">
        <v>11</v>
      </c>
      <c r="B1227" t="s">
        <v>46</v>
      </c>
      <c r="C1227" t="s">
        <v>13</v>
      </c>
      <c r="D1227">
        <v>464653</v>
      </c>
      <c r="E1227" s="1">
        <v>45877</v>
      </c>
      <c r="F1227">
        <v>20310.41</v>
      </c>
      <c r="G1227" s="4" t="s">
        <v>322</v>
      </c>
      <c r="H1227" t="s">
        <v>323</v>
      </c>
      <c r="I1227" t="s">
        <v>324</v>
      </c>
      <c r="J1227" s="1">
        <v>46555</v>
      </c>
      <c r="K1227">
        <v>4</v>
      </c>
      <c r="L1227" t="str">
        <f>_xlfn.XLOOKUP(relatorio[[#This Row],[Nome PJ Emitente]],De_Para!A:A,De_Para!C:C)</f>
        <v>3M</v>
      </c>
      <c r="M1227" s="5" cm="1">
        <f t="array" aca="1" ref="M1227" ca="1">IF(LEFT(G1227&amp;"",1)="0",
IFERROR(
VALUE(MID(G1227&amp;"",_xlfn.AGGREGATE(15,6,ROW(INDIRECT("1:"&amp;LEN(G1227&amp;"")))/(MID(G1227&amp;"",ROW(INDIRECT("1:"&amp;LEN(G1227&amp;""))),1)&lt;&gt;"0"),1),999)),
MID(G1227&amp;"",_xlfn.AGGREGATE(15,6,ROW(INDIRECT("1:"&amp;LEN(G1227&amp;"")))/(MID(G1227&amp;"",ROW(INDIRECT("1:"&amp;LEN(G1227&amp;""))),1)&lt;&gt;"0"),1),999)
),
IFERROR(VALUE(G1227),G1227))</f>
        <v>7891040326679</v>
      </c>
      <c r="N1227" t="str">
        <f>TEXT(relatorio[[#This Row],[Data Emissão]],"mmm")</f>
        <v>ago</v>
      </c>
      <c r="O1227">
        <f>_xlfn.XLOOKUP(relatorio[[#This Row],[Número]],relatorio_Entrada_NF!A:A,relatorio_Entrada_NF!A:A,"Pendente")</f>
        <v>464653</v>
      </c>
      <c r="P1227" t="str">
        <f>_xlfn.XLOOKUP(relatorio[[#This Row],[Nome PJ Emitente]],Material!A:A,Material!B:B,"Medicamento")</f>
        <v>Material</v>
      </c>
      <c r="Q1227">
        <f>IF(relatorio[[#This Row],[Natureza]]="Medicamento",_xlfn.XLOOKUP(relatorio[[#This Row],[EAN]],CadastroProd!U:U,CadastroProd!A:A," "),_xlfn.XLOOKUP(relatorio[[#This Row],['[Item'] Código]],CadastroProd!X:X,CadastroProd!A:A," "))</f>
        <v>2323</v>
      </c>
      <c r="R1227" t="str">
        <f>IF(O1227="Pendente",_xlfn.XLOOKUP(relatorio[[#This Row],[Número]],Relatório_CTE!A:A,Relatório_CTE!B:B,"Sem CTE")," ")</f>
        <v xml:space="preserve"> </v>
      </c>
      <c r="S1227" s="1" t="str">
        <f>IF(relatorio[[#This Row],[NFs Entrada - Winthor]]="Pendente",_xlfn.XLOOKUP(relatorio[[#This Row],[Número]],Relatório_CTE!A:A,Relatório_CTE!H:H,"Sem CTE")," ")</f>
        <v xml:space="preserve"> </v>
      </c>
      <c r="T122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2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28" spans="1:21" x14ac:dyDescent="0.25">
      <c r="A1228" t="s">
        <v>11</v>
      </c>
      <c r="B1228" t="s">
        <v>46</v>
      </c>
      <c r="C1228" t="s">
        <v>13</v>
      </c>
      <c r="D1228">
        <v>464653</v>
      </c>
      <c r="E1228" s="1">
        <v>45877</v>
      </c>
      <c r="F1228">
        <v>20310.41</v>
      </c>
      <c r="G1228" s="4" t="s">
        <v>316</v>
      </c>
      <c r="H1228" t="s">
        <v>317</v>
      </c>
      <c r="I1228" t="s">
        <v>318</v>
      </c>
      <c r="J1228" s="1">
        <v>46345</v>
      </c>
      <c r="K1228">
        <v>3</v>
      </c>
      <c r="L1228" t="str">
        <f>_xlfn.XLOOKUP(relatorio[[#This Row],[Nome PJ Emitente]],De_Para!A:A,De_Para!C:C)</f>
        <v>3M</v>
      </c>
      <c r="M1228" s="5" cm="1">
        <f t="array" aca="1" ref="M1228" ca="1">IF(LEFT(G1228&amp;"",1)="0",
IFERROR(
VALUE(MID(G1228&amp;"",_xlfn.AGGREGATE(15,6,ROW(INDIRECT("1:"&amp;LEN(G1228&amp;"")))/(MID(G1228&amp;"",ROW(INDIRECT("1:"&amp;LEN(G1228&amp;""))),1)&lt;&gt;"0"),1),999)),
MID(G1228&amp;"",_xlfn.AGGREGATE(15,6,ROW(INDIRECT("1:"&amp;LEN(G1228&amp;"")))/(MID(G1228&amp;"",ROW(INDIRECT("1:"&amp;LEN(G1228&amp;""))),1)&lt;&gt;"0"),1),999)
),
IFERROR(VALUE(G1228),G1228))</f>
        <v>7891040345861</v>
      </c>
      <c r="N1228" t="str">
        <f>TEXT(relatorio[[#This Row],[Data Emissão]],"mmm")</f>
        <v>ago</v>
      </c>
      <c r="O1228">
        <f>_xlfn.XLOOKUP(relatorio[[#This Row],[Número]],relatorio_Entrada_NF!A:A,relatorio_Entrada_NF!A:A,"Pendente")</f>
        <v>464653</v>
      </c>
      <c r="P1228" t="str">
        <f>_xlfn.XLOOKUP(relatorio[[#This Row],[Nome PJ Emitente]],Material!A:A,Material!B:B,"Medicamento")</f>
        <v>Material</v>
      </c>
      <c r="Q1228">
        <f>IF(relatorio[[#This Row],[Natureza]]="Medicamento",_xlfn.XLOOKUP(relatorio[[#This Row],[EAN]],CadastroProd!U:U,CadastroProd!A:A," "),_xlfn.XLOOKUP(relatorio[[#This Row],['[Item'] Código]],CadastroProd!X:X,CadastroProd!A:A," "))</f>
        <v>2904</v>
      </c>
      <c r="R1228" t="str">
        <f>IF(O1228="Pendente",_xlfn.XLOOKUP(relatorio[[#This Row],[Número]],Relatório_CTE!A:A,Relatório_CTE!B:B,"Sem CTE")," ")</f>
        <v xml:space="preserve"> </v>
      </c>
      <c r="S1228" s="1" t="str">
        <f>IF(relatorio[[#This Row],[NFs Entrada - Winthor]]="Pendente",_xlfn.XLOOKUP(relatorio[[#This Row],[Número]],Relatório_CTE!A:A,Relatório_CTE!H:H,"Sem CTE")," ")</f>
        <v xml:space="preserve"> </v>
      </c>
      <c r="T122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2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29" spans="1:21" x14ac:dyDescent="0.25">
      <c r="A1229" t="s">
        <v>11</v>
      </c>
      <c r="B1229" t="s">
        <v>46</v>
      </c>
      <c r="C1229" t="s">
        <v>13</v>
      </c>
      <c r="D1229">
        <v>464653</v>
      </c>
      <c r="E1229" s="1">
        <v>45877</v>
      </c>
      <c r="F1229">
        <v>20310.41</v>
      </c>
      <c r="G1229" s="4" t="s">
        <v>1122</v>
      </c>
      <c r="H1229" t="s">
        <v>1123</v>
      </c>
      <c r="I1229" t="s">
        <v>1124</v>
      </c>
      <c r="J1229" s="1">
        <v>46768</v>
      </c>
      <c r="K1229">
        <v>1</v>
      </c>
      <c r="L1229" t="str">
        <f>_xlfn.XLOOKUP(relatorio[[#This Row],[Nome PJ Emitente]],De_Para!A:A,De_Para!C:C)</f>
        <v>3M</v>
      </c>
      <c r="M1229" s="5" cm="1">
        <f t="array" aca="1" ref="M1229" ca="1">IF(LEFT(G1229&amp;"",1)="0",
IFERROR(
VALUE(MID(G1229&amp;"",_xlfn.AGGREGATE(15,6,ROW(INDIRECT("1:"&amp;LEN(G1229&amp;"")))/(MID(G1229&amp;"",ROW(INDIRECT("1:"&amp;LEN(G1229&amp;""))),1)&lt;&gt;"0"),1),999)),
MID(G1229&amp;"",_xlfn.AGGREGATE(15,6,ROW(INDIRECT("1:"&amp;LEN(G1229&amp;"")))/(MID(G1229&amp;"",ROW(INDIRECT("1:"&amp;LEN(G1229&amp;""))),1)&lt;&gt;"0"),1),999)
),
IFERROR(VALUE(G1229),G1229))</f>
        <v>30707387785766</v>
      </c>
      <c r="N1229" t="str">
        <f>TEXT(relatorio[[#This Row],[Data Emissão]],"mmm")</f>
        <v>ago</v>
      </c>
      <c r="O1229">
        <f>_xlfn.XLOOKUP(relatorio[[#This Row],[Número]],relatorio_Entrada_NF!A:A,relatorio_Entrada_NF!A:A,"Pendente")</f>
        <v>464653</v>
      </c>
      <c r="P1229" t="str">
        <f>_xlfn.XLOOKUP(relatorio[[#This Row],[Nome PJ Emitente]],Material!A:A,Material!B:B,"Medicamento")</f>
        <v>Material</v>
      </c>
      <c r="Q1229">
        <f>IF(relatorio[[#This Row],[Natureza]]="Medicamento",_xlfn.XLOOKUP(relatorio[[#This Row],[EAN]],CadastroProd!U:U,CadastroProd!A:A," "),_xlfn.XLOOKUP(relatorio[[#This Row],['[Item'] Código]],CadastroProd!X:X,CadastroProd!A:A," "))</f>
        <v>3393</v>
      </c>
      <c r="R1229" t="str">
        <f>IF(O1229="Pendente",_xlfn.XLOOKUP(relatorio[[#This Row],[Número]],Relatório_CTE!A:A,Relatório_CTE!B:B,"Sem CTE")," ")</f>
        <v xml:space="preserve"> </v>
      </c>
      <c r="S1229" s="1" t="str">
        <f>IF(relatorio[[#This Row],[NFs Entrada - Winthor]]="Pendente",_xlfn.XLOOKUP(relatorio[[#This Row],[Número]],Relatório_CTE!A:A,Relatório_CTE!H:H,"Sem CTE")," ")</f>
        <v xml:space="preserve"> </v>
      </c>
      <c r="T122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2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30" spans="1:21" x14ac:dyDescent="0.25">
      <c r="A1230" t="s">
        <v>11</v>
      </c>
      <c r="B1230" t="s">
        <v>46</v>
      </c>
      <c r="C1230" t="s">
        <v>13</v>
      </c>
      <c r="D1230">
        <v>464654</v>
      </c>
      <c r="E1230" s="1">
        <v>45877</v>
      </c>
      <c r="F1230">
        <v>30864.16</v>
      </c>
      <c r="G1230" s="4" t="s">
        <v>144</v>
      </c>
      <c r="H1230" t="s">
        <v>145</v>
      </c>
      <c r="I1230" t="s">
        <v>146</v>
      </c>
      <c r="J1230" s="1">
        <v>46512</v>
      </c>
      <c r="K1230">
        <v>120</v>
      </c>
      <c r="L1230" t="str">
        <f>_xlfn.XLOOKUP(relatorio[[#This Row],[Nome PJ Emitente]],De_Para!A:A,De_Para!C:C)</f>
        <v>3M</v>
      </c>
      <c r="M1230" s="5" cm="1">
        <f t="array" aca="1" ref="M1230" ca="1">IF(LEFT(G1230&amp;"",1)="0",
IFERROR(
VALUE(MID(G1230&amp;"",_xlfn.AGGREGATE(15,6,ROW(INDIRECT("1:"&amp;LEN(G1230&amp;"")))/(MID(G1230&amp;"",ROW(INDIRECT("1:"&amp;LEN(G1230&amp;""))),1)&lt;&gt;"0"),1),999)),
MID(G1230&amp;"",_xlfn.AGGREGATE(15,6,ROW(INDIRECT("1:"&amp;LEN(G1230&amp;"")))/(MID(G1230&amp;"",ROW(INDIRECT("1:"&amp;LEN(G1230&amp;""))),1)&lt;&gt;"0"),1),999)
),
IFERROR(VALUE(G1230),G1230))</f>
        <v>7891040080939</v>
      </c>
      <c r="N1230" t="str">
        <f>TEXT(relatorio[[#This Row],[Data Emissão]],"mmm")</f>
        <v>ago</v>
      </c>
      <c r="O1230">
        <f>_xlfn.XLOOKUP(relatorio[[#This Row],[Número]],relatorio_Entrada_NF!A:A,relatorio_Entrada_NF!A:A,"Pendente")</f>
        <v>464654</v>
      </c>
      <c r="P1230" t="str">
        <f>_xlfn.XLOOKUP(relatorio[[#This Row],[Nome PJ Emitente]],Material!A:A,Material!B:B,"Medicamento")</f>
        <v>Material</v>
      </c>
      <c r="Q1230">
        <f>IF(relatorio[[#This Row],[Natureza]]="Medicamento",_xlfn.XLOOKUP(relatorio[[#This Row],[EAN]],CadastroProd!U:U,CadastroProd!A:A," "),_xlfn.XLOOKUP(relatorio[[#This Row],['[Item'] Código]],CadastroProd!X:X,CadastroProd!A:A," "))</f>
        <v>2283</v>
      </c>
      <c r="R1230" t="str">
        <f>IF(O1230="Pendente",_xlfn.XLOOKUP(relatorio[[#This Row],[Número]],Relatório_CTE!A:A,Relatório_CTE!B:B,"Sem CTE")," ")</f>
        <v xml:space="preserve"> </v>
      </c>
      <c r="S1230" s="1" t="str">
        <f>IF(relatorio[[#This Row],[NFs Entrada - Winthor]]="Pendente",_xlfn.XLOOKUP(relatorio[[#This Row],[Número]],Relatório_CTE!A:A,Relatório_CTE!H:H,"Sem CTE")," ")</f>
        <v xml:space="preserve"> </v>
      </c>
      <c r="T123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3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31" spans="1:21" x14ac:dyDescent="0.25">
      <c r="A1231" t="s">
        <v>11</v>
      </c>
      <c r="B1231" t="s">
        <v>46</v>
      </c>
      <c r="C1231" t="s">
        <v>13</v>
      </c>
      <c r="D1231">
        <v>464654</v>
      </c>
      <c r="E1231" s="1">
        <v>45877</v>
      </c>
      <c r="F1231">
        <v>30864.16</v>
      </c>
      <c r="G1231" s="4" t="s">
        <v>319</v>
      </c>
      <c r="H1231" t="s">
        <v>320</v>
      </c>
      <c r="I1231" t="s">
        <v>321</v>
      </c>
      <c r="J1231" s="1">
        <v>46373</v>
      </c>
      <c r="K1231">
        <v>11</v>
      </c>
      <c r="L1231" t="str">
        <f>_xlfn.XLOOKUP(relatorio[[#This Row],[Nome PJ Emitente]],De_Para!A:A,De_Para!C:C)</f>
        <v>3M</v>
      </c>
      <c r="M1231" s="5" cm="1">
        <f t="array" aca="1" ref="M1231" ca="1">IF(LEFT(G1231&amp;"",1)="0",
IFERROR(
VALUE(MID(G1231&amp;"",_xlfn.AGGREGATE(15,6,ROW(INDIRECT("1:"&amp;LEN(G1231&amp;"")))/(MID(G1231&amp;"",ROW(INDIRECT("1:"&amp;LEN(G1231&amp;""))),1)&lt;&gt;"0"),1),999)),
MID(G1231&amp;"",_xlfn.AGGREGATE(15,6,ROW(INDIRECT("1:"&amp;LEN(G1231&amp;"")))/(MID(G1231&amp;"",ROW(INDIRECT("1:"&amp;LEN(G1231&amp;""))),1)&lt;&gt;"0"),1),999)
),
IFERROR(VALUE(G1231),G1231))</f>
        <v>7891040318735</v>
      </c>
      <c r="N1231" t="str">
        <f>TEXT(relatorio[[#This Row],[Data Emissão]],"mmm")</f>
        <v>ago</v>
      </c>
      <c r="O1231">
        <f>_xlfn.XLOOKUP(relatorio[[#This Row],[Número]],relatorio_Entrada_NF!A:A,relatorio_Entrada_NF!A:A,"Pendente")</f>
        <v>464654</v>
      </c>
      <c r="P1231" t="str">
        <f>_xlfn.XLOOKUP(relatorio[[#This Row],[Nome PJ Emitente]],Material!A:A,Material!B:B,"Medicamento")</f>
        <v>Material</v>
      </c>
      <c r="Q1231">
        <f>IF(relatorio[[#This Row],[Natureza]]="Medicamento",_xlfn.XLOOKUP(relatorio[[#This Row],[EAN]],CadastroProd!U:U,CadastroProd!A:A," "),_xlfn.XLOOKUP(relatorio[[#This Row],['[Item'] Código]],CadastroProd!X:X,CadastroProd!A:A," "))</f>
        <v>2425</v>
      </c>
      <c r="R1231" t="str">
        <f>IF(O1231="Pendente",_xlfn.XLOOKUP(relatorio[[#This Row],[Número]],Relatório_CTE!A:A,Relatório_CTE!B:B,"Sem CTE")," ")</f>
        <v xml:space="preserve"> </v>
      </c>
      <c r="S1231" s="1" t="str">
        <f>IF(relatorio[[#This Row],[NFs Entrada - Winthor]]="Pendente",_xlfn.XLOOKUP(relatorio[[#This Row],[Número]],Relatório_CTE!A:A,Relatório_CTE!H:H,"Sem CTE")," ")</f>
        <v xml:space="preserve"> </v>
      </c>
      <c r="T123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3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32" spans="1:21" x14ac:dyDescent="0.25">
      <c r="A1232" t="s">
        <v>11</v>
      </c>
      <c r="B1232" t="s">
        <v>46</v>
      </c>
      <c r="C1232" t="s">
        <v>13</v>
      </c>
      <c r="D1232">
        <v>464654</v>
      </c>
      <c r="E1232" s="1">
        <v>45877</v>
      </c>
      <c r="F1232">
        <v>30864.16</v>
      </c>
      <c r="G1232" s="4" t="s">
        <v>328</v>
      </c>
      <c r="H1232" t="s">
        <v>329</v>
      </c>
      <c r="I1232" t="s">
        <v>330</v>
      </c>
      <c r="J1232" s="1">
        <v>46810</v>
      </c>
      <c r="K1232">
        <v>12</v>
      </c>
      <c r="L1232" t="str">
        <f>_xlfn.XLOOKUP(relatorio[[#This Row],[Nome PJ Emitente]],De_Para!A:A,De_Para!C:C)</f>
        <v>3M</v>
      </c>
      <c r="M1232" s="5" cm="1">
        <f t="array" aca="1" ref="M1232" ca="1">IF(LEFT(G1232&amp;"",1)="0",
IFERROR(
VALUE(MID(G1232&amp;"",_xlfn.AGGREGATE(15,6,ROW(INDIRECT("1:"&amp;LEN(G1232&amp;"")))/(MID(G1232&amp;"",ROW(INDIRECT("1:"&amp;LEN(G1232&amp;""))),1)&lt;&gt;"0"),1),999)),
MID(G1232&amp;"",_xlfn.AGGREGATE(15,6,ROW(INDIRECT("1:"&amp;LEN(G1232&amp;"")))/(MID(G1232&amp;"",ROW(INDIRECT("1:"&amp;LEN(G1232&amp;""))),1)&lt;&gt;"0"),1),999)
),
IFERROR(VALUE(G1232),G1232))</f>
        <v>7891040342150</v>
      </c>
      <c r="N1232" t="str">
        <f>TEXT(relatorio[[#This Row],[Data Emissão]],"mmm")</f>
        <v>ago</v>
      </c>
      <c r="O1232">
        <f>_xlfn.XLOOKUP(relatorio[[#This Row],[Número]],relatorio_Entrada_NF!A:A,relatorio_Entrada_NF!A:A,"Pendente")</f>
        <v>464654</v>
      </c>
      <c r="P1232" t="str">
        <f>_xlfn.XLOOKUP(relatorio[[#This Row],[Nome PJ Emitente]],Material!A:A,Material!B:B,"Medicamento")</f>
        <v>Material</v>
      </c>
      <c r="Q1232">
        <f>IF(relatorio[[#This Row],[Natureza]]="Medicamento",_xlfn.XLOOKUP(relatorio[[#This Row],[EAN]],CadastroProd!U:U,CadastroProd!A:A," "),_xlfn.XLOOKUP(relatorio[[#This Row],['[Item'] Código]],CadastroProd!X:X,CadastroProd!A:A," "))</f>
        <v>2295</v>
      </c>
      <c r="R1232" t="str">
        <f>IF(O1232="Pendente",_xlfn.XLOOKUP(relatorio[[#This Row],[Número]],Relatório_CTE!A:A,Relatório_CTE!B:B,"Sem CTE")," ")</f>
        <v xml:space="preserve"> </v>
      </c>
      <c r="S1232" s="1" t="str">
        <f>IF(relatorio[[#This Row],[NFs Entrada - Winthor]]="Pendente",_xlfn.XLOOKUP(relatorio[[#This Row],[Número]],Relatório_CTE!A:A,Relatório_CTE!H:H,"Sem CTE")," ")</f>
        <v xml:space="preserve"> </v>
      </c>
      <c r="T123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3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33" spans="1:21" x14ac:dyDescent="0.25">
      <c r="A1233" t="s">
        <v>11</v>
      </c>
      <c r="B1233" t="s">
        <v>46</v>
      </c>
      <c r="C1233" t="s">
        <v>13</v>
      </c>
      <c r="D1233">
        <v>464654</v>
      </c>
      <c r="E1233" s="1">
        <v>45877</v>
      </c>
      <c r="F1233">
        <v>30864.16</v>
      </c>
      <c r="G1233" s="4" t="s">
        <v>122</v>
      </c>
      <c r="H1233" t="s">
        <v>331</v>
      </c>
      <c r="I1233" t="s">
        <v>332</v>
      </c>
      <c r="J1233" s="1">
        <v>46303</v>
      </c>
      <c r="K1233">
        <v>28</v>
      </c>
      <c r="L1233" t="str">
        <f>_xlfn.XLOOKUP(relatorio[[#This Row],[Nome PJ Emitente]],De_Para!A:A,De_Para!C:C)</f>
        <v>3M</v>
      </c>
      <c r="M1233" s="5" t="str" cm="1">
        <f t="array" aca="1" ref="M1233" ca="1">IF(LEFT(G1233&amp;"",1)="0",
IFERROR(
VALUE(MID(G1233&amp;"",_xlfn.AGGREGATE(15,6,ROW(INDIRECT("1:"&amp;LEN(G1233&amp;"")))/(MID(G1233&amp;"",ROW(INDIRECT("1:"&amp;LEN(G1233&amp;""))),1)&lt;&gt;"0"),1),999)),
MID(G1233&amp;"",_xlfn.AGGREGATE(15,6,ROW(INDIRECT("1:"&amp;LEN(G1233&amp;"")))/(MID(G1233&amp;"",ROW(INDIRECT("1:"&amp;LEN(G1233&amp;""))),1)&lt;&gt;"0"),1),999)
),
IFERROR(VALUE(G1233),G1233))</f>
        <v>SEM GTIN</v>
      </c>
      <c r="N1233" t="str">
        <f>TEXT(relatorio[[#This Row],[Data Emissão]],"mmm")</f>
        <v>ago</v>
      </c>
      <c r="O1233">
        <f>_xlfn.XLOOKUP(relatorio[[#This Row],[Número]],relatorio_Entrada_NF!A:A,relatorio_Entrada_NF!A:A,"Pendente")</f>
        <v>464654</v>
      </c>
      <c r="P1233" t="str">
        <f>_xlfn.XLOOKUP(relatorio[[#This Row],[Nome PJ Emitente]],Material!A:A,Material!B:B,"Medicamento")</f>
        <v>Material</v>
      </c>
      <c r="Q1233">
        <f>IF(relatorio[[#This Row],[Natureza]]="Medicamento",_xlfn.XLOOKUP(relatorio[[#This Row],[EAN]],CadastroProd!U:U,CadastroProd!A:A," "),_xlfn.XLOOKUP(relatorio[[#This Row],['[Item'] Código]],CadastroProd!X:X,CadastroProd!A:A," "))</f>
        <v>2289</v>
      </c>
      <c r="R1233" t="str">
        <f>IF(O1233="Pendente",_xlfn.XLOOKUP(relatorio[[#This Row],[Número]],Relatório_CTE!A:A,Relatório_CTE!B:B,"Sem CTE")," ")</f>
        <v xml:space="preserve"> </v>
      </c>
      <c r="S1233" s="1" t="str">
        <f>IF(relatorio[[#This Row],[NFs Entrada - Winthor]]="Pendente",_xlfn.XLOOKUP(relatorio[[#This Row],[Número]],Relatório_CTE!A:A,Relatório_CTE!H:H,"Sem CTE")," ")</f>
        <v xml:space="preserve"> </v>
      </c>
      <c r="T123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3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34" spans="1:21" x14ac:dyDescent="0.25">
      <c r="A1234" t="s">
        <v>11</v>
      </c>
      <c r="B1234" t="s">
        <v>46</v>
      </c>
      <c r="C1234" t="s">
        <v>13</v>
      </c>
      <c r="D1234">
        <v>464655</v>
      </c>
      <c r="E1234" s="1">
        <v>45877</v>
      </c>
      <c r="F1234">
        <v>2681.28</v>
      </c>
      <c r="G1234" s="4" t="s">
        <v>150</v>
      </c>
      <c r="H1234" t="s">
        <v>151</v>
      </c>
      <c r="I1234" t="s">
        <v>152</v>
      </c>
      <c r="J1234" s="1">
        <v>46507</v>
      </c>
      <c r="K1234">
        <v>456</v>
      </c>
      <c r="L1234" t="str">
        <f>_xlfn.XLOOKUP(relatorio[[#This Row],[Nome PJ Emitente]],De_Para!A:A,De_Para!C:C)</f>
        <v>3M</v>
      </c>
      <c r="M1234" s="5" cm="1">
        <f t="array" aca="1" ref="M1234" ca="1">IF(LEFT(G1234&amp;"",1)="0",
IFERROR(
VALUE(MID(G1234&amp;"",_xlfn.AGGREGATE(15,6,ROW(INDIRECT("1:"&amp;LEN(G1234&amp;"")))/(MID(G1234&amp;"",ROW(INDIRECT("1:"&amp;LEN(G1234&amp;""))),1)&lt;&gt;"0"),1),999)),
MID(G1234&amp;"",_xlfn.AGGREGATE(15,6,ROW(INDIRECT("1:"&amp;LEN(G1234&amp;"")))/(MID(G1234&amp;"",ROW(INDIRECT("1:"&amp;LEN(G1234&amp;""))),1)&lt;&gt;"0"),1),999)
),
IFERROR(VALUE(G1234),G1234))</f>
        <v>7891040300181</v>
      </c>
      <c r="N1234" t="str">
        <f>TEXT(relatorio[[#This Row],[Data Emissão]],"mmm")</f>
        <v>ago</v>
      </c>
      <c r="O1234">
        <f>_xlfn.XLOOKUP(relatorio[[#This Row],[Número]],relatorio_Entrada_NF!A:A,relatorio_Entrada_NF!A:A,"Pendente")</f>
        <v>464655</v>
      </c>
      <c r="P1234" t="str">
        <f>_xlfn.XLOOKUP(relatorio[[#This Row],[Nome PJ Emitente]],Material!A:A,Material!B:B,"Medicamento")</f>
        <v>Material</v>
      </c>
      <c r="Q1234">
        <f>IF(relatorio[[#This Row],[Natureza]]="Medicamento",_xlfn.XLOOKUP(relatorio[[#This Row],[EAN]],CadastroProd!U:U,CadastroProd!A:A," "),_xlfn.XLOOKUP(relatorio[[#This Row],['[Item'] Código]],CadastroProd!X:X,CadastroProd!A:A," "))</f>
        <v>2288</v>
      </c>
      <c r="R1234" t="str">
        <f>IF(O1234="Pendente",_xlfn.XLOOKUP(relatorio[[#This Row],[Número]],Relatório_CTE!A:A,Relatório_CTE!B:B,"Sem CTE")," ")</f>
        <v xml:space="preserve"> </v>
      </c>
      <c r="S1234" s="1" t="str">
        <f>IF(relatorio[[#This Row],[NFs Entrada - Winthor]]="Pendente",_xlfn.XLOOKUP(relatorio[[#This Row],[Número]],Relatório_CTE!A:A,Relatório_CTE!H:H,"Sem CTE")," ")</f>
        <v xml:space="preserve"> </v>
      </c>
      <c r="T123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3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35" spans="1:21" x14ac:dyDescent="0.25">
      <c r="A1235" t="s">
        <v>11</v>
      </c>
      <c r="B1235" t="s">
        <v>46</v>
      </c>
      <c r="C1235" t="s">
        <v>13</v>
      </c>
      <c r="D1235">
        <v>464656</v>
      </c>
      <c r="E1235" s="1">
        <v>45877</v>
      </c>
      <c r="F1235">
        <v>564.48</v>
      </c>
      <c r="G1235" s="4" t="s">
        <v>150</v>
      </c>
      <c r="H1235" t="s">
        <v>151</v>
      </c>
      <c r="I1235" t="s">
        <v>152</v>
      </c>
      <c r="J1235" s="1">
        <v>46507</v>
      </c>
      <c r="K1235">
        <v>96</v>
      </c>
      <c r="L1235" t="str">
        <f>_xlfn.XLOOKUP(relatorio[[#This Row],[Nome PJ Emitente]],De_Para!A:A,De_Para!C:C)</f>
        <v>3M</v>
      </c>
      <c r="M1235" s="5" cm="1">
        <f t="array" aca="1" ref="M1235" ca="1">IF(LEFT(G1235&amp;"",1)="0",
IFERROR(
VALUE(MID(G1235&amp;"",_xlfn.AGGREGATE(15,6,ROW(INDIRECT("1:"&amp;LEN(G1235&amp;"")))/(MID(G1235&amp;"",ROW(INDIRECT("1:"&amp;LEN(G1235&amp;""))),1)&lt;&gt;"0"),1),999)),
MID(G1235&amp;"",_xlfn.AGGREGATE(15,6,ROW(INDIRECT("1:"&amp;LEN(G1235&amp;"")))/(MID(G1235&amp;"",ROW(INDIRECT("1:"&amp;LEN(G1235&amp;""))),1)&lt;&gt;"0"),1),999)
),
IFERROR(VALUE(G1235),G1235))</f>
        <v>7891040300181</v>
      </c>
      <c r="N1235" t="str">
        <f>TEXT(relatorio[[#This Row],[Data Emissão]],"mmm")</f>
        <v>ago</v>
      </c>
      <c r="O1235">
        <f>_xlfn.XLOOKUP(relatorio[[#This Row],[Número]],relatorio_Entrada_NF!A:A,relatorio_Entrada_NF!A:A,"Pendente")</f>
        <v>464656</v>
      </c>
      <c r="P1235" t="str">
        <f>_xlfn.XLOOKUP(relatorio[[#This Row],[Nome PJ Emitente]],Material!A:A,Material!B:B,"Medicamento")</f>
        <v>Material</v>
      </c>
      <c r="Q1235">
        <f>IF(relatorio[[#This Row],[Natureza]]="Medicamento",_xlfn.XLOOKUP(relatorio[[#This Row],[EAN]],CadastroProd!U:U,CadastroProd!A:A," "),_xlfn.XLOOKUP(relatorio[[#This Row],['[Item'] Código]],CadastroProd!X:X,CadastroProd!A:A," "))</f>
        <v>2288</v>
      </c>
      <c r="R1235" t="str">
        <f>IF(O1235="Pendente",_xlfn.XLOOKUP(relatorio[[#This Row],[Número]],Relatório_CTE!A:A,Relatório_CTE!B:B,"Sem CTE")," ")</f>
        <v xml:space="preserve"> </v>
      </c>
      <c r="S1235" s="1" t="str">
        <f>IF(relatorio[[#This Row],[NFs Entrada - Winthor]]="Pendente",_xlfn.XLOOKUP(relatorio[[#This Row],[Número]],Relatório_CTE!A:A,Relatório_CTE!H:H,"Sem CTE")," ")</f>
        <v xml:space="preserve"> </v>
      </c>
      <c r="T123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3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36" spans="1:21" x14ac:dyDescent="0.25">
      <c r="A1236" t="s">
        <v>11</v>
      </c>
      <c r="B1236" t="s">
        <v>46</v>
      </c>
      <c r="C1236" t="s">
        <v>13</v>
      </c>
      <c r="D1236">
        <v>464657</v>
      </c>
      <c r="E1236" s="1">
        <v>45877</v>
      </c>
      <c r="F1236">
        <v>4794.79</v>
      </c>
      <c r="G1236" s="4" t="s">
        <v>328</v>
      </c>
      <c r="H1236" t="s">
        <v>329</v>
      </c>
      <c r="I1236" t="s">
        <v>330</v>
      </c>
      <c r="J1236" s="1">
        <v>46810</v>
      </c>
      <c r="K1236">
        <v>7</v>
      </c>
      <c r="L1236" t="str">
        <f>_xlfn.XLOOKUP(relatorio[[#This Row],[Nome PJ Emitente]],De_Para!A:A,De_Para!C:C)</f>
        <v>3M</v>
      </c>
      <c r="M1236" s="5" cm="1">
        <f t="array" aca="1" ref="M1236" ca="1">IF(LEFT(G1236&amp;"",1)="0",
IFERROR(
VALUE(MID(G1236&amp;"",_xlfn.AGGREGATE(15,6,ROW(INDIRECT("1:"&amp;LEN(G1236&amp;"")))/(MID(G1236&amp;"",ROW(INDIRECT("1:"&amp;LEN(G1236&amp;""))),1)&lt;&gt;"0"),1),999)),
MID(G1236&amp;"",_xlfn.AGGREGATE(15,6,ROW(INDIRECT("1:"&amp;LEN(G1236&amp;"")))/(MID(G1236&amp;"",ROW(INDIRECT("1:"&amp;LEN(G1236&amp;""))),1)&lt;&gt;"0"),1),999)
),
IFERROR(VALUE(G1236),G1236))</f>
        <v>7891040342150</v>
      </c>
      <c r="N1236" t="str">
        <f>TEXT(relatorio[[#This Row],[Data Emissão]],"mmm")</f>
        <v>ago</v>
      </c>
      <c r="O1236">
        <f>_xlfn.XLOOKUP(relatorio[[#This Row],[Número]],relatorio_Entrada_NF!A:A,relatorio_Entrada_NF!A:A,"Pendente")</f>
        <v>464657</v>
      </c>
      <c r="P1236" t="str">
        <f>_xlfn.XLOOKUP(relatorio[[#This Row],[Nome PJ Emitente]],Material!A:A,Material!B:B,"Medicamento")</f>
        <v>Material</v>
      </c>
      <c r="Q1236">
        <f>IF(relatorio[[#This Row],[Natureza]]="Medicamento",_xlfn.XLOOKUP(relatorio[[#This Row],[EAN]],CadastroProd!U:U,CadastroProd!A:A," "),_xlfn.XLOOKUP(relatorio[[#This Row],['[Item'] Código]],CadastroProd!X:X,CadastroProd!A:A," "))</f>
        <v>2295</v>
      </c>
      <c r="R1236" t="str">
        <f>IF(O1236="Pendente",_xlfn.XLOOKUP(relatorio[[#This Row],[Número]],Relatório_CTE!A:A,Relatório_CTE!B:B,"Sem CTE")," ")</f>
        <v xml:space="preserve"> </v>
      </c>
      <c r="S1236" s="1" t="str">
        <f>IF(relatorio[[#This Row],[NFs Entrada - Winthor]]="Pendente",_xlfn.XLOOKUP(relatorio[[#This Row],[Número]],Relatório_CTE!A:A,Relatório_CTE!H:H,"Sem CTE")," ")</f>
        <v xml:space="preserve"> </v>
      </c>
      <c r="T123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3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37" spans="1:21" x14ac:dyDescent="0.25">
      <c r="A1237" t="s">
        <v>11</v>
      </c>
      <c r="B1237" t="s">
        <v>46</v>
      </c>
      <c r="C1237" t="s">
        <v>13</v>
      </c>
      <c r="D1237">
        <v>464658</v>
      </c>
      <c r="E1237" s="1">
        <v>45877</v>
      </c>
      <c r="F1237">
        <v>37693.800000000003</v>
      </c>
      <c r="G1237" s="4" t="s">
        <v>1125</v>
      </c>
      <c r="H1237" t="s">
        <v>1126</v>
      </c>
      <c r="I1237" t="s">
        <v>1127</v>
      </c>
      <c r="J1237" s="1">
        <v>46093</v>
      </c>
      <c r="K1237">
        <v>20</v>
      </c>
      <c r="L1237" t="str">
        <f>_xlfn.XLOOKUP(relatorio[[#This Row],[Nome PJ Emitente]],De_Para!A:A,De_Para!C:C)</f>
        <v>3M</v>
      </c>
      <c r="M1237" s="5" cm="1">
        <f t="array" aca="1" ref="M1237" ca="1">IF(LEFT(G1237&amp;"",1)="0",
IFERROR(
VALUE(MID(G1237&amp;"",_xlfn.AGGREGATE(15,6,ROW(INDIRECT("1:"&amp;LEN(G1237&amp;"")))/(MID(G1237&amp;"",ROW(INDIRECT("1:"&amp;LEN(G1237&amp;""))),1)&lt;&gt;"0"),1),999)),
MID(G1237&amp;"",_xlfn.AGGREGATE(15,6,ROW(INDIRECT("1:"&amp;LEN(G1237&amp;"")))/(MID(G1237&amp;"",ROW(INDIRECT("1:"&amp;LEN(G1237&amp;""))),1)&lt;&gt;"0"),1),999)
),
IFERROR(VALUE(G1237),G1237))</f>
        <v>7891040166909</v>
      </c>
      <c r="N1237" t="str">
        <f>TEXT(relatorio[[#This Row],[Data Emissão]],"mmm")</f>
        <v>ago</v>
      </c>
      <c r="O1237">
        <f>_xlfn.XLOOKUP(relatorio[[#This Row],[Número]],relatorio_Entrada_NF!A:A,relatorio_Entrada_NF!A:A,"Pendente")</f>
        <v>464658</v>
      </c>
      <c r="P1237" t="str">
        <f>_xlfn.XLOOKUP(relatorio[[#This Row],[Nome PJ Emitente]],Material!A:A,Material!B:B,"Medicamento")</f>
        <v>Material</v>
      </c>
      <c r="Q1237">
        <f>IF(relatorio[[#This Row],[Natureza]]="Medicamento",_xlfn.XLOOKUP(relatorio[[#This Row],[EAN]],CadastroProd!U:U,CadastroProd!A:A," "),_xlfn.XLOOKUP(relatorio[[#This Row],['[Item'] Código]],CadastroProd!X:X,CadastroProd!A:A," "))</f>
        <v>2210</v>
      </c>
      <c r="R1237" t="str">
        <f>IF(O1237="Pendente",_xlfn.XLOOKUP(relatorio[[#This Row],[Número]],Relatório_CTE!A:A,Relatório_CTE!B:B,"Sem CTE")," ")</f>
        <v xml:space="preserve"> </v>
      </c>
      <c r="S1237" s="1" t="str">
        <f>IF(relatorio[[#This Row],[NFs Entrada - Winthor]]="Pendente",_xlfn.XLOOKUP(relatorio[[#This Row],[Número]],Relatório_CTE!A:A,Relatório_CTE!H:H,"Sem CTE")," ")</f>
        <v xml:space="preserve"> </v>
      </c>
      <c r="T123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3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38" spans="1:21" x14ac:dyDescent="0.25">
      <c r="A1238" t="s">
        <v>11</v>
      </c>
      <c r="B1238" t="s">
        <v>46</v>
      </c>
      <c r="C1238" t="s">
        <v>13</v>
      </c>
      <c r="D1238">
        <v>464658</v>
      </c>
      <c r="E1238" s="1">
        <v>45877</v>
      </c>
      <c r="F1238">
        <v>37693.800000000003</v>
      </c>
      <c r="G1238" s="4" t="s">
        <v>1128</v>
      </c>
      <c r="H1238" t="s">
        <v>1129</v>
      </c>
      <c r="I1238" t="s">
        <v>1130</v>
      </c>
      <c r="J1238" s="1">
        <v>46192</v>
      </c>
      <c r="K1238">
        <v>16</v>
      </c>
      <c r="L1238" t="str">
        <f>_xlfn.XLOOKUP(relatorio[[#This Row],[Nome PJ Emitente]],De_Para!A:A,De_Para!C:C)</f>
        <v>3M</v>
      </c>
      <c r="M1238" s="5" cm="1">
        <f t="array" aca="1" ref="M1238" ca="1">IF(LEFT(G1238&amp;"",1)="0",
IFERROR(
VALUE(MID(G1238&amp;"",_xlfn.AGGREGATE(15,6,ROW(INDIRECT("1:"&amp;LEN(G1238&amp;"")))/(MID(G1238&amp;"",ROW(INDIRECT("1:"&amp;LEN(G1238&amp;""))),1)&lt;&gt;"0"),1),999)),
MID(G1238&amp;"",_xlfn.AGGREGATE(15,6,ROW(INDIRECT("1:"&amp;LEN(G1238&amp;"")))/(MID(G1238&amp;"",ROW(INDIRECT("1:"&amp;LEN(G1238&amp;""))),1)&lt;&gt;"0"),1),999)
),
IFERROR(VALUE(G1238),G1238))</f>
        <v>7891040166916</v>
      </c>
      <c r="N1238" t="str">
        <f>TEXT(relatorio[[#This Row],[Data Emissão]],"mmm")</f>
        <v>ago</v>
      </c>
      <c r="O1238">
        <f>_xlfn.XLOOKUP(relatorio[[#This Row],[Número]],relatorio_Entrada_NF!A:A,relatorio_Entrada_NF!A:A,"Pendente")</f>
        <v>464658</v>
      </c>
      <c r="P1238" t="str">
        <f>_xlfn.XLOOKUP(relatorio[[#This Row],[Nome PJ Emitente]],Material!A:A,Material!B:B,"Medicamento")</f>
        <v>Material</v>
      </c>
      <c r="Q1238">
        <f>IF(relatorio[[#This Row],[Natureza]]="Medicamento",_xlfn.XLOOKUP(relatorio[[#This Row],[EAN]],CadastroProd!U:U,CadastroProd!A:A," "),_xlfn.XLOOKUP(relatorio[[#This Row],['[Item'] Código]],CadastroProd!X:X,CadastroProd!A:A," "))</f>
        <v>2211</v>
      </c>
      <c r="R1238" t="str">
        <f>IF(O1238="Pendente",_xlfn.XLOOKUP(relatorio[[#This Row],[Número]],Relatório_CTE!A:A,Relatório_CTE!B:B,"Sem CTE")," ")</f>
        <v xml:space="preserve"> </v>
      </c>
      <c r="S1238" s="1" t="str">
        <f>IF(relatorio[[#This Row],[NFs Entrada - Winthor]]="Pendente",_xlfn.XLOOKUP(relatorio[[#This Row],[Número]],Relatório_CTE!A:A,Relatório_CTE!H:H,"Sem CTE")," ")</f>
        <v xml:space="preserve"> </v>
      </c>
      <c r="T123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3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39" spans="1:21" x14ac:dyDescent="0.25">
      <c r="A1239" t="s">
        <v>11</v>
      </c>
      <c r="B1239" t="s">
        <v>46</v>
      </c>
      <c r="C1239" t="s">
        <v>13</v>
      </c>
      <c r="D1239">
        <v>464658</v>
      </c>
      <c r="E1239" s="1">
        <v>45877</v>
      </c>
      <c r="F1239">
        <v>37693.800000000003</v>
      </c>
      <c r="G1239" s="4" t="s">
        <v>379</v>
      </c>
      <c r="H1239" t="s">
        <v>380</v>
      </c>
      <c r="I1239" t="s">
        <v>381</v>
      </c>
      <c r="J1239" s="1">
        <v>46431</v>
      </c>
      <c r="K1239">
        <v>60</v>
      </c>
      <c r="L1239" t="str">
        <f>_xlfn.XLOOKUP(relatorio[[#This Row],[Nome PJ Emitente]],De_Para!A:A,De_Para!C:C)</f>
        <v>3M</v>
      </c>
      <c r="M1239" s="5" cm="1">
        <f t="array" aca="1" ref="M1239" ca="1">IF(LEFT(G1239&amp;"",1)="0",
IFERROR(
VALUE(MID(G1239&amp;"",_xlfn.AGGREGATE(15,6,ROW(INDIRECT("1:"&amp;LEN(G1239&amp;"")))/(MID(G1239&amp;"",ROW(INDIRECT("1:"&amp;LEN(G1239&amp;""))),1)&lt;&gt;"0"),1),999)),
MID(G1239&amp;"",_xlfn.AGGREGATE(15,6,ROW(INDIRECT("1:"&amp;LEN(G1239&amp;"")))/(MID(G1239&amp;"",ROW(INDIRECT("1:"&amp;LEN(G1239&amp;""))),1)&lt;&gt;"0"),1),999)
),
IFERROR(VALUE(G1239),G1239))</f>
        <v>7891040241293</v>
      </c>
      <c r="N1239" t="str">
        <f>TEXT(relatorio[[#This Row],[Data Emissão]],"mmm")</f>
        <v>ago</v>
      </c>
      <c r="O1239">
        <f>_xlfn.XLOOKUP(relatorio[[#This Row],[Número]],relatorio_Entrada_NF!A:A,relatorio_Entrada_NF!A:A,"Pendente")</f>
        <v>464658</v>
      </c>
      <c r="P1239" t="str">
        <f>_xlfn.XLOOKUP(relatorio[[#This Row],[Nome PJ Emitente]],Material!A:A,Material!B:B,"Medicamento")</f>
        <v>Material</v>
      </c>
      <c r="Q1239">
        <f>IF(relatorio[[#This Row],[Natureza]]="Medicamento",_xlfn.XLOOKUP(relatorio[[#This Row],[EAN]],CadastroProd!U:U,CadastroProd!A:A," "),_xlfn.XLOOKUP(relatorio[[#This Row],['[Item'] Código]],CadastroProd!X:X,CadastroProd!A:A," "))</f>
        <v>2240</v>
      </c>
      <c r="R1239" t="str">
        <f>IF(O1239="Pendente",_xlfn.XLOOKUP(relatorio[[#This Row],[Número]],Relatório_CTE!A:A,Relatório_CTE!B:B,"Sem CTE")," ")</f>
        <v xml:space="preserve"> </v>
      </c>
      <c r="S1239" s="1" t="str">
        <f>IF(relatorio[[#This Row],[NFs Entrada - Winthor]]="Pendente",_xlfn.XLOOKUP(relatorio[[#This Row],[Número]],Relatório_CTE!A:A,Relatório_CTE!H:H,"Sem CTE")," ")</f>
        <v xml:space="preserve"> </v>
      </c>
      <c r="T123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3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40" spans="1:21" x14ac:dyDescent="0.25">
      <c r="A1240" t="s">
        <v>11</v>
      </c>
      <c r="B1240" t="s">
        <v>46</v>
      </c>
      <c r="C1240" t="s">
        <v>13</v>
      </c>
      <c r="D1240">
        <v>464658</v>
      </c>
      <c r="E1240" s="1">
        <v>45877</v>
      </c>
      <c r="F1240">
        <v>37693.800000000003</v>
      </c>
      <c r="G1240" s="4" t="s">
        <v>425</v>
      </c>
      <c r="H1240" t="s">
        <v>426</v>
      </c>
      <c r="I1240" t="s">
        <v>427</v>
      </c>
      <c r="J1240" s="1">
        <v>46874</v>
      </c>
      <c r="K1240">
        <v>168</v>
      </c>
      <c r="L1240" t="str">
        <f>_xlfn.XLOOKUP(relatorio[[#This Row],[Nome PJ Emitente]],De_Para!A:A,De_Para!C:C)</f>
        <v>3M</v>
      </c>
      <c r="M1240" s="5" cm="1">
        <f t="array" aca="1" ref="M1240" ca="1">IF(LEFT(G1240&amp;"",1)="0",
IFERROR(
VALUE(MID(G1240&amp;"",_xlfn.AGGREGATE(15,6,ROW(INDIRECT("1:"&amp;LEN(G1240&amp;"")))/(MID(G1240&amp;"",ROW(INDIRECT("1:"&amp;LEN(G1240&amp;""))),1)&lt;&gt;"0"),1),999)),
MID(G1240&amp;"",_xlfn.AGGREGATE(15,6,ROW(INDIRECT("1:"&amp;LEN(G1240&amp;"")))/(MID(G1240&amp;"",ROW(INDIRECT("1:"&amp;LEN(G1240&amp;""))),1)&lt;&gt;"0"),1),999)
),
IFERROR(VALUE(G1240),G1240))</f>
        <v>7891040350032</v>
      </c>
      <c r="N1240" t="str">
        <f>TEXT(relatorio[[#This Row],[Data Emissão]],"mmm")</f>
        <v>ago</v>
      </c>
      <c r="O1240">
        <f>_xlfn.XLOOKUP(relatorio[[#This Row],[Número]],relatorio_Entrada_NF!A:A,relatorio_Entrada_NF!A:A,"Pendente")</f>
        <v>464658</v>
      </c>
      <c r="P1240" t="str">
        <f>_xlfn.XLOOKUP(relatorio[[#This Row],[Nome PJ Emitente]],Material!A:A,Material!B:B,"Medicamento")</f>
        <v>Material</v>
      </c>
      <c r="Q1240">
        <f>IF(relatorio[[#This Row],[Natureza]]="Medicamento",_xlfn.XLOOKUP(relatorio[[#This Row],[EAN]],CadastroProd!U:U,CadastroProd!A:A," "),_xlfn.XLOOKUP(relatorio[[#This Row],['[Item'] Código]],CadastroProd!X:X,CadastroProd!A:A," "))</f>
        <v>2958</v>
      </c>
      <c r="R1240" t="str">
        <f>IF(O1240="Pendente",_xlfn.XLOOKUP(relatorio[[#This Row],[Número]],Relatório_CTE!A:A,Relatório_CTE!B:B,"Sem CTE")," ")</f>
        <v xml:space="preserve"> </v>
      </c>
      <c r="S1240" s="1" t="str">
        <f>IF(relatorio[[#This Row],[NFs Entrada - Winthor]]="Pendente",_xlfn.XLOOKUP(relatorio[[#This Row],[Número]],Relatório_CTE!A:A,Relatório_CTE!H:H,"Sem CTE")," ")</f>
        <v xml:space="preserve"> </v>
      </c>
      <c r="T124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4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41" spans="1:21" x14ac:dyDescent="0.25">
      <c r="A1241" t="s">
        <v>11</v>
      </c>
      <c r="B1241" t="s">
        <v>46</v>
      </c>
      <c r="C1241" t="s">
        <v>13</v>
      </c>
      <c r="D1241">
        <v>464658</v>
      </c>
      <c r="E1241" s="1">
        <v>45877</v>
      </c>
      <c r="F1241">
        <v>37693.800000000003</v>
      </c>
      <c r="G1241" s="4" t="s">
        <v>156</v>
      </c>
      <c r="H1241" t="s">
        <v>157</v>
      </c>
      <c r="I1241" t="s">
        <v>158</v>
      </c>
      <c r="J1241" s="1">
        <v>46521</v>
      </c>
      <c r="K1241">
        <v>4</v>
      </c>
      <c r="L1241" t="str">
        <f>_xlfn.XLOOKUP(relatorio[[#This Row],[Nome PJ Emitente]],De_Para!A:A,De_Para!C:C)</f>
        <v>3M</v>
      </c>
      <c r="M1241" s="5" cm="1">
        <f t="array" aca="1" ref="M1241" ca="1">IF(LEFT(G1241&amp;"",1)="0",
IFERROR(
VALUE(MID(G1241&amp;"",_xlfn.AGGREGATE(15,6,ROW(INDIRECT("1:"&amp;LEN(G1241&amp;"")))/(MID(G1241&amp;"",ROW(INDIRECT("1:"&amp;LEN(G1241&amp;""))),1)&lt;&gt;"0"),1),999)),
MID(G1241&amp;"",_xlfn.AGGREGATE(15,6,ROW(INDIRECT("1:"&amp;LEN(G1241&amp;"")))/(MID(G1241&amp;"",ROW(INDIRECT("1:"&amp;LEN(G1241&amp;""))),1)&lt;&gt;"0"),1),999)
),
IFERROR(VALUE(G1241),G1241))</f>
        <v>30707387444403</v>
      </c>
      <c r="N1241" t="str">
        <f>TEXT(relatorio[[#This Row],[Data Emissão]],"mmm")</f>
        <v>ago</v>
      </c>
      <c r="O1241">
        <f>_xlfn.XLOOKUP(relatorio[[#This Row],[Número]],relatorio_Entrada_NF!A:A,relatorio_Entrada_NF!A:A,"Pendente")</f>
        <v>464658</v>
      </c>
      <c r="P1241" t="str">
        <f>_xlfn.XLOOKUP(relatorio[[#This Row],[Nome PJ Emitente]],Material!A:A,Material!B:B,"Medicamento")</f>
        <v>Material</v>
      </c>
      <c r="Q1241">
        <f>IF(relatorio[[#This Row],[Natureza]]="Medicamento",_xlfn.XLOOKUP(relatorio[[#This Row],[EAN]],CadastroProd!U:U,CadastroProd!A:A," "),_xlfn.XLOOKUP(relatorio[[#This Row],['[Item'] Código]],CadastroProd!X:X,CadastroProd!A:A," "))</f>
        <v>2352</v>
      </c>
      <c r="R1241" t="str">
        <f>IF(O1241="Pendente",_xlfn.XLOOKUP(relatorio[[#This Row],[Número]],Relatório_CTE!A:A,Relatório_CTE!B:B,"Sem CTE")," ")</f>
        <v xml:space="preserve"> </v>
      </c>
      <c r="S1241" s="1" t="str">
        <f>IF(relatorio[[#This Row],[NFs Entrada - Winthor]]="Pendente",_xlfn.XLOOKUP(relatorio[[#This Row],[Número]],Relatório_CTE!A:A,Relatório_CTE!H:H,"Sem CTE")," ")</f>
        <v xml:space="preserve"> </v>
      </c>
      <c r="T124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4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42" spans="1:21" x14ac:dyDescent="0.25">
      <c r="A1242" t="s">
        <v>11</v>
      </c>
      <c r="B1242" t="s">
        <v>46</v>
      </c>
      <c r="C1242" t="s">
        <v>13</v>
      </c>
      <c r="D1242">
        <v>464658</v>
      </c>
      <c r="E1242" s="1">
        <v>45877</v>
      </c>
      <c r="F1242">
        <v>37693.800000000003</v>
      </c>
      <c r="G1242" s="4" t="s">
        <v>391</v>
      </c>
      <c r="H1242" t="s">
        <v>392</v>
      </c>
      <c r="I1242" t="s">
        <v>393</v>
      </c>
      <c r="J1242" s="1">
        <v>46870</v>
      </c>
      <c r="K1242">
        <v>4</v>
      </c>
      <c r="L1242" t="str">
        <f>_xlfn.XLOOKUP(relatorio[[#This Row],[Nome PJ Emitente]],De_Para!A:A,De_Para!C:C)</f>
        <v>3M</v>
      </c>
      <c r="M1242" s="5" cm="1">
        <f t="array" aca="1" ref="M1242" ca="1">IF(LEFT(G1242&amp;"",1)="0",
IFERROR(
VALUE(MID(G1242&amp;"",_xlfn.AGGREGATE(15,6,ROW(INDIRECT("1:"&amp;LEN(G1242&amp;"")))/(MID(G1242&amp;"",ROW(INDIRECT("1:"&amp;LEN(G1242&amp;""))),1)&lt;&gt;"0"),1),999)),
MID(G1242&amp;"",_xlfn.AGGREGATE(15,6,ROW(INDIRECT("1:"&amp;LEN(G1242&amp;"")))/(MID(G1242&amp;"",ROW(INDIRECT("1:"&amp;LEN(G1242&amp;""))),1)&lt;&gt;"0"),1),999)
),
IFERROR(VALUE(G1242),G1242))</f>
        <v>707387808235</v>
      </c>
      <c r="N1242" t="str">
        <f>TEXT(relatorio[[#This Row],[Data Emissão]],"mmm")</f>
        <v>ago</v>
      </c>
      <c r="O1242">
        <f>_xlfn.XLOOKUP(relatorio[[#This Row],[Número]],relatorio_Entrada_NF!A:A,relatorio_Entrada_NF!A:A,"Pendente")</f>
        <v>464658</v>
      </c>
      <c r="P1242" t="str">
        <f>_xlfn.XLOOKUP(relatorio[[#This Row],[Nome PJ Emitente]],Material!A:A,Material!B:B,"Medicamento")</f>
        <v>Material</v>
      </c>
      <c r="Q1242">
        <f>IF(relatorio[[#This Row],[Natureza]]="Medicamento",_xlfn.XLOOKUP(relatorio[[#This Row],[EAN]],CadastroProd!U:U,CadastroProd!A:A," "),_xlfn.XLOOKUP(relatorio[[#This Row],['[Item'] Código]],CadastroProd!X:X,CadastroProd!A:A," "))</f>
        <v>2199</v>
      </c>
      <c r="R1242" t="str">
        <f>IF(O1242="Pendente",_xlfn.XLOOKUP(relatorio[[#This Row],[Número]],Relatório_CTE!A:A,Relatório_CTE!B:B,"Sem CTE")," ")</f>
        <v xml:space="preserve"> </v>
      </c>
      <c r="S1242" s="1" t="str">
        <f>IF(relatorio[[#This Row],[NFs Entrada - Winthor]]="Pendente",_xlfn.XLOOKUP(relatorio[[#This Row],[Número]],Relatório_CTE!A:A,Relatório_CTE!H:H,"Sem CTE")," ")</f>
        <v xml:space="preserve"> </v>
      </c>
      <c r="T124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4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43" spans="1:21" x14ac:dyDescent="0.25">
      <c r="A1243" t="s">
        <v>11</v>
      </c>
      <c r="B1243" t="s">
        <v>46</v>
      </c>
      <c r="C1243" t="s">
        <v>13</v>
      </c>
      <c r="D1243">
        <v>464659</v>
      </c>
      <c r="E1243" s="1">
        <v>45877</v>
      </c>
      <c r="F1243">
        <v>29605.24</v>
      </c>
      <c r="G1243" s="4" t="s">
        <v>352</v>
      </c>
      <c r="H1243" t="s">
        <v>353</v>
      </c>
      <c r="I1243" t="s">
        <v>354</v>
      </c>
      <c r="J1243" s="1">
        <v>46460</v>
      </c>
      <c r="K1243">
        <v>400</v>
      </c>
      <c r="L1243" t="str">
        <f>_xlfn.XLOOKUP(relatorio[[#This Row],[Nome PJ Emitente]],De_Para!A:A,De_Para!C:C)</f>
        <v>3M</v>
      </c>
      <c r="M1243" s="5" cm="1">
        <f t="array" aca="1" ref="M1243" ca="1">IF(LEFT(G1243&amp;"",1)="0",
IFERROR(
VALUE(MID(G1243&amp;"",_xlfn.AGGREGATE(15,6,ROW(INDIRECT("1:"&amp;LEN(G1243&amp;"")))/(MID(G1243&amp;"",ROW(INDIRECT("1:"&amp;LEN(G1243&amp;""))),1)&lt;&gt;"0"),1),999)),
MID(G1243&amp;"",_xlfn.AGGREGATE(15,6,ROW(INDIRECT("1:"&amp;LEN(G1243&amp;"")))/(MID(G1243&amp;"",ROW(INDIRECT("1:"&amp;LEN(G1243&amp;""))),1)&lt;&gt;"0"),1),999)
),
IFERROR(VALUE(G1243),G1243))</f>
        <v>7891040010738</v>
      </c>
      <c r="N1243" t="str">
        <f>TEXT(relatorio[[#This Row],[Data Emissão]],"mmm")</f>
        <v>ago</v>
      </c>
      <c r="O1243">
        <f>_xlfn.XLOOKUP(relatorio[[#This Row],[Número]],relatorio_Entrada_NF!A:A,relatorio_Entrada_NF!A:A,"Pendente")</f>
        <v>464659</v>
      </c>
      <c r="P1243" t="str">
        <f>_xlfn.XLOOKUP(relatorio[[#This Row],[Nome PJ Emitente]],Material!A:A,Material!B:B,"Medicamento")</f>
        <v>Material</v>
      </c>
      <c r="Q1243">
        <f>IF(relatorio[[#This Row],[Natureza]]="Medicamento",_xlfn.XLOOKUP(relatorio[[#This Row],[EAN]],CadastroProd!U:U,CadastroProd!A:A," "),_xlfn.XLOOKUP(relatorio[[#This Row],['[Item'] Código]],CadastroProd!X:X,CadastroProd!A:A," "))</f>
        <v>2174</v>
      </c>
      <c r="R1243" t="str">
        <f>IF(O1243="Pendente",_xlfn.XLOOKUP(relatorio[[#This Row],[Número]],Relatório_CTE!A:A,Relatório_CTE!B:B,"Sem CTE")," ")</f>
        <v xml:space="preserve"> </v>
      </c>
      <c r="S1243" s="1" t="str">
        <f>IF(relatorio[[#This Row],[NFs Entrada - Winthor]]="Pendente",_xlfn.XLOOKUP(relatorio[[#This Row],[Número]],Relatório_CTE!A:A,Relatório_CTE!H:H,"Sem CTE")," ")</f>
        <v xml:space="preserve"> </v>
      </c>
      <c r="T124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4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44" spans="1:21" x14ac:dyDescent="0.25">
      <c r="A1244" t="s">
        <v>11</v>
      </c>
      <c r="B1244" t="s">
        <v>46</v>
      </c>
      <c r="C1244" t="s">
        <v>13</v>
      </c>
      <c r="D1244">
        <v>464659</v>
      </c>
      <c r="E1244" s="1">
        <v>45877</v>
      </c>
      <c r="F1244">
        <v>29605.24</v>
      </c>
      <c r="G1244" s="4" t="s">
        <v>355</v>
      </c>
      <c r="H1244" t="s">
        <v>356</v>
      </c>
      <c r="I1244" t="s">
        <v>357</v>
      </c>
      <c r="J1244" s="1">
        <v>46571</v>
      </c>
      <c r="K1244">
        <v>960</v>
      </c>
      <c r="L1244" t="str">
        <f>_xlfn.XLOOKUP(relatorio[[#This Row],[Nome PJ Emitente]],De_Para!A:A,De_Para!C:C)</f>
        <v>3M</v>
      </c>
      <c r="M1244" s="5" cm="1">
        <f t="array" aca="1" ref="M1244" ca="1">IF(LEFT(G1244&amp;"",1)="0",
IFERROR(
VALUE(MID(G1244&amp;"",_xlfn.AGGREGATE(15,6,ROW(INDIRECT("1:"&amp;LEN(G1244&amp;"")))/(MID(G1244&amp;"",ROW(INDIRECT("1:"&amp;LEN(G1244&amp;""))),1)&lt;&gt;"0"),1),999)),
MID(G1244&amp;"",_xlfn.AGGREGATE(15,6,ROW(INDIRECT("1:"&amp;LEN(G1244&amp;"")))/(MID(G1244&amp;"",ROW(INDIRECT("1:"&amp;LEN(G1244&amp;""))),1)&lt;&gt;"0"),1),999)
),
IFERROR(VALUE(G1244),G1244))</f>
        <v>7891040010745</v>
      </c>
      <c r="N1244" t="str">
        <f>TEXT(relatorio[[#This Row],[Data Emissão]],"mmm")</f>
        <v>ago</v>
      </c>
      <c r="O1244">
        <f>_xlfn.XLOOKUP(relatorio[[#This Row],[Número]],relatorio_Entrada_NF!A:A,relatorio_Entrada_NF!A:A,"Pendente")</f>
        <v>464659</v>
      </c>
      <c r="P1244" t="str">
        <f>_xlfn.XLOOKUP(relatorio[[#This Row],[Nome PJ Emitente]],Material!A:A,Material!B:B,"Medicamento")</f>
        <v>Material</v>
      </c>
      <c r="Q1244">
        <f>IF(relatorio[[#This Row],[Natureza]]="Medicamento",_xlfn.XLOOKUP(relatorio[[#This Row],[EAN]],CadastroProd!U:U,CadastroProd!A:A," "),_xlfn.XLOOKUP(relatorio[[#This Row],['[Item'] Código]],CadastroProd!X:X,CadastroProd!A:A," "))</f>
        <v>2175</v>
      </c>
      <c r="R1244" t="str">
        <f>IF(O1244="Pendente",_xlfn.XLOOKUP(relatorio[[#This Row],[Número]],Relatório_CTE!A:A,Relatório_CTE!B:B,"Sem CTE")," ")</f>
        <v xml:space="preserve"> </v>
      </c>
      <c r="S1244" s="1" t="str">
        <f>IF(relatorio[[#This Row],[NFs Entrada - Winthor]]="Pendente",_xlfn.XLOOKUP(relatorio[[#This Row],[Número]],Relatório_CTE!A:A,Relatório_CTE!H:H,"Sem CTE")," ")</f>
        <v xml:space="preserve"> </v>
      </c>
      <c r="T124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4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45" spans="1:21" x14ac:dyDescent="0.25">
      <c r="A1245" t="s">
        <v>11</v>
      </c>
      <c r="B1245" t="s">
        <v>46</v>
      </c>
      <c r="C1245" t="s">
        <v>13</v>
      </c>
      <c r="D1245">
        <v>464659</v>
      </c>
      <c r="E1245" s="1">
        <v>45877</v>
      </c>
      <c r="F1245">
        <v>29605.24</v>
      </c>
      <c r="G1245" s="4" t="s">
        <v>360</v>
      </c>
      <c r="H1245" t="s">
        <v>361</v>
      </c>
      <c r="I1245" t="s">
        <v>362</v>
      </c>
      <c r="J1245" s="1">
        <v>46771</v>
      </c>
      <c r="K1245">
        <v>1000</v>
      </c>
      <c r="L1245" t="str">
        <f>_xlfn.XLOOKUP(relatorio[[#This Row],[Nome PJ Emitente]],De_Para!A:A,De_Para!C:C)</f>
        <v>3M</v>
      </c>
      <c r="M1245" s="5" cm="1">
        <f t="array" aca="1" ref="M1245" ca="1">IF(LEFT(G1245&amp;"",1)="0",
IFERROR(
VALUE(MID(G1245&amp;"",_xlfn.AGGREGATE(15,6,ROW(INDIRECT("1:"&amp;LEN(G1245&amp;"")))/(MID(G1245&amp;"",ROW(INDIRECT("1:"&amp;LEN(G1245&amp;""))),1)&lt;&gt;"0"),1),999)),
MID(G1245&amp;"",_xlfn.AGGREGATE(15,6,ROW(INDIRECT("1:"&amp;LEN(G1245&amp;"")))/(MID(G1245&amp;"",ROW(INDIRECT("1:"&amp;LEN(G1245&amp;""))),1)&lt;&gt;"0"),1),999)
),
IFERROR(VALUE(G1245),G1245))</f>
        <v>7891040086870</v>
      </c>
      <c r="N1245" t="str">
        <f>TEXT(relatorio[[#This Row],[Data Emissão]],"mmm")</f>
        <v>ago</v>
      </c>
      <c r="O1245">
        <f>_xlfn.XLOOKUP(relatorio[[#This Row],[Número]],relatorio_Entrada_NF!A:A,relatorio_Entrada_NF!A:A,"Pendente")</f>
        <v>464659</v>
      </c>
      <c r="P1245" t="str">
        <f>_xlfn.XLOOKUP(relatorio[[#This Row],[Nome PJ Emitente]],Material!A:A,Material!B:B,"Medicamento")</f>
        <v>Material</v>
      </c>
      <c r="Q1245">
        <f>IF(relatorio[[#This Row],[Natureza]]="Medicamento",_xlfn.XLOOKUP(relatorio[[#This Row],[EAN]],CadastroProd!U:U,CadastroProd!A:A," "),_xlfn.XLOOKUP(relatorio[[#This Row],['[Item'] Código]],CadastroProd!X:X,CadastroProd!A:A," "))</f>
        <v>2380</v>
      </c>
      <c r="R1245" t="str">
        <f>IF(O1245="Pendente",_xlfn.XLOOKUP(relatorio[[#This Row],[Número]],Relatório_CTE!A:A,Relatório_CTE!B:B,"Sem CTE")," ")</f>
        <v xml:space="preserve"> </v>
      </c>
      <c r="S1245" s="1" t="str">
        <f>IF(relatorio[[#This Row],[NFs Entrada - Winthor]]="Pendente",_xlfn.XLOOKUP(relatorio[[#This Row],[Número]],Relatório_CTE!A:A,Relatório_CTE!H:H,"Sem CTE")," ")</f>
        <v xml:space="preserve"> </v>
      </c>
      <c r="T124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4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46" spans="1:21" x14ac:dyDescent="0.25">
      <c r="A1246" t="s">
        <v>11</v>
      </c>
      <c r="B1246" t="s">
        <v>46</v>
      </c>
      <c r="C1246" t="s">
        <v>13</v>
      </c>
      <c r="D1246">
        <v>464659</v>
      </c>
      <c r="E1246" s="1">
        <v>45877</v>
      </c>
      <c r="F1246">
        <v>29605.24</v>
      </c>
      <c r="G1246" s="4" t="s">
        <v>406</v>
      </c>
      <c r="H1246" t="s">
        <v>407</v>
      </c>
      <c r="I1246" t="s">
        <v>408</v>
      </c>
      <c r="J1246" s="1">
        <v>46871</v>
      </c>
      <c r="K1246">
        <v>18</v>
      </c>
      <c r="L1246" t="str">
        <f>_xlfn.XLOOKUP(relatorio[[#This Row],[Nome PJ Emitente]],De_Para!A:A,De_Para!C:C)</f>
        <v>3M</v>
      </c>
      <c r="M1246" s="5" cm="1">
        <f t="array" aca="1" ref="M1246" ca="1">IF(LEFT(G1246&amp;"",1)="0",
IFERROR(
VALUE(MID(G1246&amp;"",_xlfn.AGGREGATE(15,6,ROW(INDIRECT("1:"&amp;LEN(G1246&amp;"")))/(MID(G1246&amp;"",ROW(INDIRECT("1:"&amp;LEN(G1246&amp;""))),1)&lt;&gt;"0"),1),999)),
MID(G1246&amp;"",_xlfn.AGGREGATE(15,6,ROW(INDIRECT("1:"&amp;LEN(G1246&amp;"")))/(MID(G1246&amp;"",ROW(INDIRECT("1:"&amp;LEN(G1246&amp;""))),1)&lt;&gt;"0"),1),999)
),
IFERROR(VALUE(G1246),G1246))</f>
        <v>7891040313235</v>
      </c>
      <c r="N1246" t="str">
        <f>TEXT(relatorio[[#This Row],[Data Emissão]],"mmm")</f>
        <v>ago</v>
      </c>
      <c r="O1246">
        <f>_xlfn.XLOOKUP(relatorio[[#This Row],[Número]],relatorio_Entrada_NF!A:A,relatorio_Entrada_NF!A:A,"Pendente")</f>
        <v>464659</v>
      </c>
      <c r="P1246" t="str">
        <f>_xlfn.XLOOKUP(relatorio[[#This Row],[Nome PJ Emitente]],Material!A:A,Material!B:B,"Medicamento")</f>
        <v>Material</v>
      </c>
      <c r="Q1246">
        <f>IF(relatorio[[#This Row],[Natureza]]="Medicamento",_xlfn.XLOOKUP(relatorio[[#This Row],[EAN]],CadastroProd!U:U,CadastroProd!A:A," "),_xlfn.XLOOKUP(relatorio[[#This Row],['[Item'] Código]],CadastroProd!X:X,CadastroProd!A:A," "))</f>
        <v>2250</v>
      </c>
      <c r="R1246" t="str">
        <f>IF(O1246="Pendente",_xlfn.XLOOKUP(relatorio[[#This Row],[Número]],Relatório_CTE!A:A,Relatório_CTE!B:B,"Sem CTE")," ")</f>
        <v xml:space="preserve"> </v>
      </c>
      <c r="S1246" s="1" t="str">
        <f>IF(relatorio[[#This Row],[NFs Entrada - Winthor]]="Pendente",_xlfn.XLOOKUP(relatorio[[#This Row],[Número]],Relatório_CTE!A:A,Relatório_CTE!H:H,"Sem CTE")," ")</f>
        <v xml:space="preserve"> </v>
      </c>
      <c r="T124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4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47" spans="1:21" x14ac:dyDescent="0.25">
      <c r="A1247" t="s">
        <v>11</v>
      </c>
      <c r="B1247" t="s">
        <v>46</v>
      </c>
      <c r="C1247" t="s">
        <v>13</v>
      </c>
      <c r="D1247">
        <v>464659</v>
      </c>
      <c r="E1247" s="1">
        <v>45877</v>
      </c>
      <c r="F1247">
        <v>29605.24</v>
      </c>
      <c r="G1247" s="4" t="s">
        <v>343</v>
      </c>
      <c r="H1247" t="s">
        <v>344</v>
      </c>
      <c r="I1247" t="s">
        <v>345</v>
      </c>
      <c r="J1247" s="1">
        <v>46917</v>
      </c>
      <c r="K1247">
        <v>40</v>
      </c>
      <c r="L1247" t="str">
        <f>_xlfn.XLOOKUP(relatorio[[#This Row],[Nome PJ Emitente]],De_Para!A:A,De_Para!C:C)</f>
        <v>3M</v>
      </c>
      <c r="M1247" s="5" cm="1">
        <f t="array" aca="1" ref="M1247" ca="1">IF(LEFT(G1247&amp;"",1)="0",
IFERROR(
VALUE(MID(G1247&amp;"",_xlfn.AGGREGATE(15,6,ROW(INDIRECT("1:"&amp;LEN(G1247&amp;"")))/(MID(G1247&amp;"",ROW(INDIRECT("1:"&amp;LEN(G1247&amp;""))),1)&lt;&gt;"0"),1),999)),
MID(G1247&amp;"",_xlfn.AGGREGATE(15,6,ROW(INDIRECT("1:"&amp;LEN(G1247&amp;"")))/(MID(G1247&amp;"",ROW(INDIRECT("1:"&amp;LEN(G1247&amp;""))),1)&lt;&gt;"0"),1),999)
),
IFERROR(VALUE(G1247),G1247))</f>
        <v>7891040357789</v>
      </c>
      <c r="N1247" t="str">
        <f>TEXT(relatorio[[#This Row],[Data Emissão]],"mmm")</f>
        <v>ago</v>
      </c>
      <c r="O1247">
        <f>_xlfn.XLOOKUP(relatorio[[#This Row],[Número]],relatorio_Entrada_NF!A:A,relatorio_Entrada_NF!A:A,"Pendente")</f>
        <v>464659</v>
      </c>
      <c r="P1247" t="str">
        <f>_xlfn.XLOOKUP(relatorio[[#This Row],[Nome PJ Emitente]],Material!A:A,Material!B:B,"Medicamento")</f>
        <v>Material</v>
      </c>
      <c r="Q1247">
        <f>IF(relatorio[[#This Row],[Natureza]]="Medicamento",_xlfn.XLOOKUP(relatorio[[#This Row],[EAN]],CadastroProd!U:U,CadastroProd!A:A," "),_xlfn.XLOOKUP(relatorio[[#This Row],['[Item'] Código]],CadastroProd!X:X,CadastroProd!A:A," "))</f>
        <v>3547</v>
      </c>
      <c r="R1247" t="str">
        <f>IF(O1247="Pendente",_xlfn.XLOOKUP(relatorio[[#This Row],[Número]],Relatório_CTE!A:A,Relatório_CTE!B:B,"Sem CTE")," ")</f>
        <v xml:space="preserve"> </v>
      </c>
      <c r="S1247" s="1" t="str">
        <f>IF(relatorio[[#This Row],[NFs Entrada - Winthor]]="Pendente",_xlfn.XLOOKUP(relatorio[[#This Row],[Número]],Relatório_CTE!A:A,Relatório_CTE!H:H,"Sem CTE")," ")</f>
        <v xml:space="preserve"> </v>
      </c>
      <c r="T124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4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48" spans="1:21" x14ac:dyDescent="0.25">
      <c r="A1248" t="s">
        <v>11</v>
      </c>
      <c r="B1248" t="s">
        <v>46</v>
      </c>
      <c r="C1248" t="s">
        <v>13</v>
      </c>
      <c r="D1248">
        <v>464660</v>
      </c>
      <c r="E1248" s="1">
        <v>45877</v>
      </c>
      <c r="F1248">
        <v>18817.95</v>
      </c>
      <c r="G1248" s="4" t="s">
        <v>371</v>
      </c>
      <c r="H1248" t="s">
        <v>372</v>
      </c>
      <c r="I1248" t="s">
        <v>373</v>
      </c>
      <c r="J1248" s="1">
        <v>46850</v>
      </c>
      <c r="K1248">
        <v>4</v>
      </c>
      <c r="L1248" t="str">
        <f>_xlfn.XLOOKUP(relatorio[[#This Row],[Nome PJ Emitente]],De_Para!A:A,De_Para!C:C)</f>
        <v>3M</v>
      </c>
      <c r="M1248" s="5" cm="1">
        <f t="array" aca="1" ref="M1248" ca="1">IF(LEFT(G1248&amp;"",1)="0",
IFERROR(
VALUE(MID(G1248&amp;"",_xlfn.AGGREGATE(15,6,ROW(INDIRECT("1:"&amp;LEN(G1248&amp;"")))/(MID(G1248&amp;"",ROW(INDIRECT("1:"&amp;LEN(G1248&amp;""))),1)&lt;&gt;"0"),1),999)),
MID(G1248&amp;"",_xlfn.AGGREGATE(15,6,ROW(INDIRECT("1:"&amp;LEN(G1248&amp;"")))/(MID(G1248&amp;"",ROW(INDIRECT("1:"&amp;LEN(G1248&amp;""))),1)&lt;&gt;"0"),1),999)
),
IFERROR(VALUE(G1248),G1248))</f>
        <v>7891040081356</v>
      </c>
      <c r="N1248" t="str">
        <f>TEXT(relatorio[[#This Row],[Data Emissão]],"mmm")</f>
        <v>ago</v>
      </c>
      <c r="O1248">
        <f>_xlfn.XLOOKUP(relatorio[[#This Row],[Número]],relatorio_Entrada_NF!A:A,relatorio_Entrada_NF!A:A,"Pendente")</f>
        <v>464660</v>
      </c>
      <c r="P1248" t="str">
        <f>_xlfn.XLOOKUP(relatorio[[#This Row],[Nome PJ Emitente]],Material!A:A,Material!B:B,"Medicamento")</f>
        <v>Material</v>
      </c>
      <c r="Q1248">
        <f>IF(relatorio[[#This Row],[Natureza]]="Medicamento",_xlfn.XLOOKUP(relatorio[[#This Row],[EAN]],CadastroProd!U:U,CadastroProd!A:A," "),_xlfn.XLOOKUP(relatorio[[#This Row],['[Item'] Código]],CadastroProd!X:X,CadastroProd!A:A," "))</f>
        <v>2213</v>
      </c>
      <c r="R1248" t="str">
        <f>IF(O1248="Pendente",_xlfn.XLOOKUP(relatorio[[#This Row],[Número]],Relatório_CTE!A:A,Relatório_CTE!B:B,"Sem CTE")," ")</f>
        <v xml:space="preserve"> </v>
      </c>
      <c r="S1248" s="1" t="str">
        <f>IF(relatorio[[#This Row],[NFs Entrada - Winthor]]="Pendente",_xlfn.XLOOKUP(relatorio[[#This Row],[Número]],Relatório_CTE!A:A,Relatório_CTE!H:H,"Sem CTE")," ")</f>
        <v xml:space="preserve"> </v>
      </c>
      <c r="T124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4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49" spans="1:21" x14ac:dyDescent="0.25">
      <c r="A1249" t="s">
        <v>11</v>
      </c>
      <c r="B1249" t="s">
        <v>46</v>
      </c>
      <c r="C1249" t="s">
        <v>13</v>
      </c>
      <c r="D1249">
        <v>464660</v>
      </c>
      <c r="E1249" s="1">
        <v>45877</v>
      </c>
      <c r="F1249">
        <v>18817.95</v>
      </c>
      <c r="G1249" s="4" t="s">
        <v>374</v>
      </c>
      <c r="H1249" t="s">
        <v>375</v>
      </c>
      <c r="I1249" t="s">
        <v>376</v>
      </c>
      <c r="J1249" s="1">
        <v>46548</v>
      </c>
      <c r="K1249">
        <v>320</v>
      </c>
      <c r="L1249" t="str">
        <f>_xlfn.XLOOKUP(relatorio[[#This Row],[Nome PJ Emitente]],De_Para!A:A,De_Para!C:C)</f>
        <v>3M</v>
      </c>
      <c r="M1249" s="5" cm="1">
        <f t="array" aca="1" ref="M1249" ca="1">IF(LEFT(G1249&amp;"",1)="0",
IFERROR(
VALUE(MID(G1249&amp;"",_xlfn.AGGREGATE(15,6,ROW(INDIRECT("1:"&amp;LEN(G1249&amp;"")))/(MID(G1249&amp;"",ROW(INDIRECT("1:"&amp;LEN(G1249&amp;""))),1)&lt;&gt;"0"),1),999)),
MID(G1249&amp;"",_xlfn.AGGREGATE(15,6,ROW(INDIRECT("1:"&amp;LEN(G1249&amp;"")))/(MID(G1249&amp;"",ROW(INDIRECT("1:"&amp;LEN(G1249&amp;""))),1)&lt;&gt;"0"),1),999)
),
IFERROR(VALUE(G1249),G1249))</f>
        <v>7891040146468</v>
      </c>
      <c r="N1249" t="str">
        <f>TEXT(relatorio[[#This Row],[Data Emissão]],"mmm")</f>
        <v>ago</v>
      </c>
      <c r="O1249">
        <f>_xlfn.XLOOKUP(relatorio[[#This Row],[Número]],relatorio_Entrada_NF!A:A,relatorio_Entrada_NF!A:A,"Pendente")</f>
        <v>464660</v>
      </c>
      <c r="P1249" t="str">
        <f>_xlfn.XLOOKUP(relatorio[[#This Row],[Nome PJ Emitente]],Material!A:A,Material!B:B,"Medicamento")</f>
        <v>Material</v>
      </c>
      <c r="Q1249">
        <f>IF(relatorio[[#This Row],[Natureza]]="Medicamento",_xlfn.XLOOKUP(relatorio[[#This Row],[EAN]],CadastroProd!U:U,CadastroProd!A:A," "),_xlfn.XLOOKUP(relatorio[[#This Row],['[Item'] Código]],CadastroProd!X:X,CadastroProd!A:A," "))</f>
        <v>2373</v>
      </c>
      <c r="R1249" t="str">
        <f>IF(O1249="Pendente",_xlfn.XLOOKUP(relatorio[[#This Row],[Número]],Relatório_CTE!A:A,Relatório_CTE!B:B,"Sem CTE")," ")</f>
        <v xml:space="preserve"> </v>
      </c>
      <c r="S1249" s="1" t="str">
        <f>IF(relatorio[[#This Row],[NFs Entrada - Winthor]]="Pendente",_xlfn.XLOOKUP(relatorio[[#This Row],[Número]],Relatório_CTE!A:A,Relatório_CTE!H:H,"Sem CTE")," ")</f>
        <v xml:space="preserve"> </v>
      </c>
      <c r="T124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4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50" spans="1:21" x14ac:dyDescent="0.25">
      <c r="A1250" t="s">
        <v>11</v>
      </c>
      <c r="B1250" t="s">
        <v>46</v>
      </c>
      <c r="C1250" t="s">
        <v>13</v>
      </c>
      <c r="D1250">
        <v>464660</v>
      </c>
      <c r="E1250" s="1">
        <v>45877</v>
      </c>
      <c r="F1250">
        <v>18817.95</v>
      </c>
      <c r="G1250" s="4" t="s">
        <v>379</v>
      </c>
      <c r="H1250" t="s">
        <v>380</v>
      </c>
      <c r="I1250" t="s">
        <v>381</v>
      </c>
      <c r="J1250" s="1">
        <v>46431</v>
      </c>
      <c r="K1250">
        <v>24</v>
      </c>
      <c r="L1250" t="str">
        <f>_xlfn.XLOOKUP(relatorio[[#This Row],[Nome PJ Emitente]],De_Para!A:A,De_Para!C:C)</f>
        <v>3M</v>
      </c>
      <c r="M1250" s="5" cm="1">
        <f t="array" aca="1" ref="M1250" ca="1">IF(LEFT(G1250&amp;"",1)="0",
IFERROR(
VALUE(MID(G1250&amp;"",_xlfn.AGGREGATE(15,6,ROW(INDIRECT("1:"&amp;LEN(G1250&amp;"")))/(MID(G1250&amp;"",ROW(INDIRECT("1:"&amp;LEN(G1250&amp;""))),1)&lt;&gt;"0"),1),999)),
MID(G1250&amp;"",_xlfn.AGGREGATE(15,6,ROW(INDIRECT("1:"&amp;LEN(G1250&amp;"")))/(MID(G1250&amp;"",ROW(INDIRECT("1:"&amp;LEN(G1250&amp;""))),1)&lt;&gt;"0"),1),999)
),
IFERROR(VALUE(G1250),G1250))</f>
        <v>7891040241293</v>
      </c>
      <c r="N1250" t="str">
        <f>TEXT(relatorio[[#This Row],[Data Emissão]],"mmm")</f>
        <v>ago</v>
      </c>
      <c r="O1250">
        <f>_xlfn.XLOOKUP(relatorio[[#This Row],[Número]],relatorio_Entrada_NF!A:A,relatorio_Entrada_NF!A:A,"Pendente")</f>
        <v>464660</v>
      </c>
      <c r="P1250" t="str">
        <f>_xlfn.XLOOKUP(relatorio[[#This Row],[Nome PJ Emitente]],Material!A:A,Material!B:B,"Medicamento")</f>
        <v>Material</v>
      </c>
      <c r="Q1250">
        <f>IF(relatorio[[#This Row],[Natureza]]="Medicamento",_xlfn.XLOOKUP(relatorio[[#This Row],[EAN]],CadastroProd!U:U,CadastroProd!A:A," "),_xlfn.XLOOKUP(relatorio[[#This Row],['[Item'] Código]],CadastroProd!X:X,CadastroProd!A:A," "))</f>
        <v>2240</v>
      </c>
      <c r="R1250" t="str">
        <f>IF(O1250="Pendente",_xlfn.XLOOKUP(relatorio[[#This Row],[Número]],Relatório_CTE!A:A,Relatório_CTE!B:B,"Sem CTE")," ")</f>
        <v xml:space="preserve"> </v>
      </c>
      <c r="S1250" s="1" t="str">
        <f>IF(relatorio[[#This Row],[NFs Entrada - Winthor]]="Pendente",_xlfn.XLOOKUP(relatorio[[#This Row],[Número]],Relatório_CTE!A:A,Relatório_CTE!H:H,"Sem CTE")," ")</f>
        <v xml:space="preserve"> </v>
      </c>
      <c r="T125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5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51" spans="1:21" x14ac:dyDescent="0.25">
      <c r="A1251" t="s">
        <v>11</v>
      </c>
      <c r="B1251" t="s">
        <v>46</v>
      </c>
      <c r="C1251" t="s">
        <v>13</v>
      </c>
      <c r="D1251">
        <v>464660</v>
      </c>
      <c r="E1251" s="1">
        <v>45877</v>
      </c>
      <c r="F1251">
        <v>18817.95</v>
      </c>
      <c r="G1251" s="4" t="s">
        <v>162</v>
      </c>
      <c r="H1251" t="s">
        <v>163</v>
      </c>
      <c r="I1251" t="s">
        <v>164</v>
      </c>
      <c r="J1251" s="1">
        <v>46474</v>
      </c>
      <c r="K1251">
        <v>4</v>
      </c>
      <c r="L1251" t="str">
        <f>_xlfn.XLOOKUP(relatorio[[#This Row],[Nome PJ Emitente]],De_Para!A:A,De_Para!C:C)</f>
        <v>3M</v>
      </c>
      <c r="M1251" s="5" cm="1">
        <f t="array" aca="1" ref="M1251" ca="1">IF(LEFT(G1251&amp;"",1)="0",
IFERROR(
VALUE(MID(G1251&amp;"",_xlfn.AGGREGATE(15,6,ROW(INDIRECT("1:"&amp;LEN(G1251&amp;"")))/(MID(G1251&amp;"",ROW(INDIRECT("1:"&amp;LEN(G1251&amp;""))),1)&lt;&gt;"0"),1),999)),
MID(G1251&amp;"",_xlfn.AGGREGATE(15,6,ROW(INDIRECT("1:"&amp;LEN(G1251&amp;"")))/(MID(G1251&amp;"",ROW(INDIRECT("1:"&amp;LEN(G1251&amp;""))),1)&lt;&gt;"0"),1),999)
),
IFERROR(VALUE(G1251),G1251))</f>
        <v>50707387802252</v>
      </c>
      <c r="N1251" t="str">
        <f>TEXT(relatorio[[#This Row],[Data Emissão]],"mmm")</f>
        <v>ago</v>
      </c>
      <c r="O1251">
        <f>_xlfn.XLOOKUP(relatorio[[#This Row],[Número]],relatorio_Entrada_NF!A:A,relatorio_Entrada_NF!A:A,"Pendente")</f>
        <v>464660</v>
      </c>
      <c r="P1251" t="str">
        <f>_xlfn.XLOOKUP(relatorio[[#This Row],[Nome PJ Emitente]],Material!A:A,Material!B:B,"Medicamento")</f>
        <v>Material</v>
      </c>
      <c r="Q1251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1251" t="str">
        <f>IF(O1251="Pendente",_xlfn.XLOOKUP(relatorio[[#This Row],[Número]],Relatório_CTE!A:A,Relatório_CTE!B:B,"Sem CTE")," ")</f>
        <v xml:space="preserve"> </v>
      </c>
      <c r="S1251" s="1" t="str">
        <f>IF(relatorio[[#This Row],[NFs Entrada - Winthor]]="Pendente",_xlfn.XLOOKUP(relatorio[[#This Row],[Número]],Relatório_CTE!A:A,Relatório_CTE!H:H,"Sem CTE")," ")</f>
        <v xml:space="preserve"> </v>
      </c>
      <c r="T125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5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52" spans="1:21" x14ac:dyDescent="0.25">
      <c r="A1252" t="s">
        <v>11</v>
      </c>
      <c r="B1252" t="s">
        <v>46</v>
      </c>
      <c r="C1252" t="s">
        <v>13</v>
      </c>
      <c r="D1252">
        <v>464660</v>
      </c>
      <c r="E1252" s="1">
        <v>45877</v>
      </c>
      <c r="F1252">
        <v>18817.95</v>
      </c>
      <c r="G1252" s="4" t="s">
        <v>394</v>
      </c>
      <c r="H1252" t="s">
        <v>395</v>
      </c>
      <c r="I1252" t="s">
        <v>396</v>
      </c>
      <c r="J1252" s="1">
        <v>46894</v>
      </c>
      <c r="K1252">
        <v>4</v>
      </c>
      <c r="L1252" t="str">
        <f>_xlfn.XLOOKUP(relatorio[[#This Row],[Nome PJ Emitente]],De_Para!A:A,De_Para!C:C)</f>
        <v>3M</v>
      </c>
      <c r="M1252" s="5" cm="1">
        <f t="array" aca="1" ref="M1252" ca="1">IF(LEFT(G1252&amp;"",1)="0",
IFERROR(
VALUE(MID(G1252&amp;"",_xlfn.AGGREGATE(15,6,ROW(INDIRECT("1:"&amp;LEN(G1252&amp;"")))/(MID(G1252&amp;"",ROW(INDIRECT("1:"&amp;LEN(G1252&amp;""))),1)&lt;&gt;"0"),1),999)),
MID(G1252&amp;"",_xlfn.AGGREGATE(15,6,ROW(INDIRECT("1:"&amp;LEN(G1252&amp;"")))/(MID(G1252&amp;"",ROW(INDIRECT("1:"&amp;LEN(G1252&amp;""))),1)&lt;&gt;"0"),1),999)
),
IFERROR(VALUE(G1252),G1252))</f>
        <v>707387808358</v>
      </c>
      <c r="N1252" t="str">
        <f>TEXT(relatorio[[#This Row],[Data Emissão]],"mmm")</f>
        <v>ago</v>
      </c>
      <c r="O1252">
        <f>_xlfn.XLOOKUP(relatorio[[#This Row],[Número]],relatorio_Entrada_NF!A:A,relatorio_Entrada_NF!A:A,"Pendente")</f>
        <v>464660</v>
      </c>
      <c r="P1252" t="str">
        <f>_xlfn.XLOOKUP(relatorio[[#This Row],[Nome PJ Emitente]],Material!A:A,Material!B:B,"Medicamento")</f>
        <v>Material</v>
      </c>
      <c r="Q1252">
        <f>IF(relatorio[[#This Row],[Natureza]]="Medicamento",_xlfn.XLOOKUP(relatorio[[#This Row],[EAN]],CadastroProd!U:U,CadastroProd!A:A," "),_xlfn.XLOOKUP(relatorio[[#This Row],['[Item'] Código]],CadastroProd!X:X,CadastroProd!A:A," "))</f>
        <v>3561</v>
      </c>
      <c r="R1252" t="str">
        <f>IF(O1252="Pendente",_xlfn.XLOOKUP(relatorio[[#This Row],[Número]],Relatório_CTE!A:A,Relatório_CTE!B:B,"Sem CTE")," ")</f>
        <v xml:space="preserve"> </v>
      </c>
      <c r="S1252" s="1" t="str">
        <f>IF(relatorio[[#This Row],[NFs Entrada - Winthor]]="Pendente",_xlfn.XLOOKUP(relatorio[[#This Row],[Número]],Relatório_CTE!A:A,Relatório_CTE!H:H,"Sem CTE")," ")</f>
        <v xml:space="preserve"> </v>
      </c>
      <c r="T125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5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53" spans="1:21" x14ac:dyDescent="0.25">
      <c r="A1253" t="s">
        <v>11</v>
      </c>
      <c r="B1253" t="s">
        <v>46</v>
      </c>
      <c r="C1253" t="s">
        <v>13</v>
      </c>
      <c r="D1253">
        <v>464661</v>
      </c>
      <c r="E1253" s="1">
        <v>45877</v>
      </c>
      <c r="F1253">
        <v>3740.48</v>
      </c>
      <c r="G1253" s="4" t="s">
        <v>371</v>
      </c>
      <c r="H1253" t="s">
        <v>372</v>
      </c>
      <c r="I1253" t="s">
        <v>373</v>
      </c>
      <c r="J1253" s="1">
        <v>46850</v>
      </c>
      <c r="K1253">
        <v>8</v>
      </c>
      <c r="L1253" t="str">
        <f>_xlfn.XLOOKUP(relatorio[[#This Row],[Nome PJ Emitente]],De_Para!A:A,De_Para!C:C)</f>
        <v>3M</v>
      </c>
      <c r="M1253" s="5" cm="1">
        <f t="array" aca="1" ref="M1253" ca="1">IF(LEFT(G1253&amp;"",1)="0",
IFERROR(
VALUE(MID(G1253&amp;"",_xlfn.AGGREGATE(15,6,ROW(INDIRECT("1:"&amp;LEN(G1253&amp;"")))/(MID(G1253&amp;"",ROW(INDIRECT("1:"&amp;LEN(G1253&amp;""))),1)&lt;&gt;"0"),1),999)),
MID(G1253&amp;"",_xlfn.AGGREGATE(15,6,ROW(INDIRECT("1:"&amp;LEN(G1253&amp;"")))/(MID(G1253&amp;"",ROW(INDIRECT("1:"&amp;LEN(G1253&amp;""))),1)&lt;&gt;"0"),1),999)
),
IFERROR(VALUE(G1253),G1253))</f>
        <v>7891040081356</v>
      </c>
      <c r="N1253" t="str">
        <f>TEXT(relatorio[[#This Row],[Data Emissão]],"mmm")</f>
        <v>ago</v>
      </c>
      <c r="O1253">
        <f>_xlfn.XLOOKUP(relatorio[[#This Row],[Número]],relatorio_Entrada_NF!A:A,relatorio_Entrada_NF!A:A,"Pendente")</f>
        <v>464661</v>
      </c>
      <c r="P1253" t="str">
        <f>_xlfn.XLOOKUP(relatorio[[#This Row],[Nome PJ Emitente]],Material!A:A,Material!B:B,"Medicamento")</f>
        <v>Material</v>
      </c>
      <c r="Q1253">
        <f>IF(relatorio[[#This Row],[Natureza]]="Medicamento",_xlfn.XLOOKUP(relatorio[[#This Row],[EAN]],CadastroProd!U:U,CadastroProd!A:A," "),_xlfn.XLOOKUP(relatorio[[#This Row],['[Item'] Código]],CadastroProd!X:X,CadastroProd!A:A," "))</f>
        <v>2213</v>
      </c>
      <c r="R1253" t="str">
        <f>IF(O1253="Pendente",_xlfn.XLOOKUP(relatorio[[#This Row],[Número]],Relatório_CTE!A:A,Relatório_CTE!B:B,"Sem CTE")," ")</f>
        <v xml:space="preserve"> </v>
      </c>
      <c r="S1253" s="1" t="str">
        <f>IF(relatorio[[#This Row],[NFs Entrada - Winthor]]="Pendente",_xlfn.XLOOKUP(relatorio[[#This Row],[Número]],Relatório_CTE!A:A,Relatório_CTE!H:H,"Sem CTE")," ")</f>
        <v xml:space="preserve"> </v>
      </c>
      <c r="T125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5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54" spans="1:21" x14ac:dyDescent="0.25">
      <c r="A1254" t="s">
        <v>11</v>
      </c>
      <c r="B1254" t="s">
        <v>46</v>
      </c>
      <c r="C1254" t="s">
        <v>13</v>
      </c>
      <c r="D1254">
        <v>464662</v>
      </c>
      <c r="E1254" s="1">
        <v>45877</v>
      </c>
      <c r="F1254">
        <v>163068.43</v>
      </c>
      <c r="G1254" s="4" t="s">
        <v>349</v>
      </c>
      <c r="H1254" t="s">
        <v>350</v>
      </c>
      <c r="I1254" t="s">
        <v>351</v>
      </c>
      <c r="J1254" s="1">
        <v>46472</v>
      </c>
      <c r="K1254">
        <v>1060</v>
      </c>
      <c r="L1254" t="str">
        <f>_xlfn.XLOOKUP(relatorio[[#This Row],[Nome PJ Emitente]],De_Para!A:A,De_Para!C:C)</f>
        <v>3M</v>
      </c>
      <c r="M1254" s="5" cm="1">
        <f t="array" aca="1" ref="M1254" ca="1">IF(LEFT(G1254&amp;"",1)="0",
IFERROR(
VALUE(MID(G1254&amp;"",_xlfn.AGGREGATE(15,6,ROW(INDIRECT("1:"&amp;LEN(G1254&amp;"")))/(MID(G1254&amp;"",ROW(INDIRECT("1:"&amp;LEN(G1254&amp;""))),1)&lt;&gt;"0"),1),999)),
MID(G1254&amp;"",_xlfn.AGGREGATE(15,6,ROW(INDIRECT("1:"&amp;LEN(G1254&amp;"")))/(MID(G1254&amp;"",ROW(INDIRECT("1:"&amp;LEN(G1254&amp;""))),1)&lt;&gt;"0"),1),999)
),
IFERROR(VALUE(G1254),G1254))</f>
        <v>7891040034680</v>
      </c>
      <c r="N1254" t="str">
        <f>TEXT(relatorio[[#This Row],[Data Emissão]],"mmm")</f>
        <v>ago</v>
      </c>
      <c r="O1254">
        <f>_xlfn.XLOOKUP(relatorio[[#This Row],[Número]],relatorio_Entrada_NF!A:A,relatorio_Entrada_NF!A:A,"Pendente")</f>
        <v>464662</v>
      </c>
      <c r="P1254" t="str">
        <f>_xlfn.XLOOKUP(relatorio[[#This Row],[Nome PJ Emitente]],Material!A:A,Material!B:B,"Medicamento")</f>
        <v>Material</v>
      </c>
      <c r="Q1254">
        <f>IF(relatorio[[#This Row],[Natureza]]="Medicamento",_xlfn.XLOOKUP(relatorio[[#This Row],[EAN]],CadastroProd!U:U,CadastroProd!A:A," "),_xlfn.XLOOKUP(relatorio[[#This Row],['[Item'] Código]],CadastroProd!X:X,CadastroProd!A:A," "))</f>
        <v>2176</v>
      </c>
      <c r="R1254" t="str">
        <f>IF(O1254="Pendente",_xlfn.XLOOKUP(relatorio[[#This Row],[Número]],Relatório_CTE!A:A,Relatório_CTE!B:B,"Sem CTE")," ")</f>
        <v xml:space="preserve"> </v>
      </c>
      <c r="S1254" s="1" t="str">
        <f>IF(relatorio[[#This Row],[NFs Entrada - Winthor]]="Pendente",_xlfn.XLOOKUP(relatorio[[#This Row],[Número]],Relatório_CTE!A:A,Relatório_CTE!H:H,"Sem CTE")," ")</f>
        <v xml:space="preserve"> </v>
      </c>
      <c r="T125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5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55" spans="1:21" x14ac:dyDescent="0.25">
      <c r="A1255" t="s">
        <v>11</v>
      </c>
      <c r="B1255" t="s">
        <v>46</v>
      </c>
      <c r="C1255" t="s">
        <v>13</v>
      </c>
      <c r="D1255">
        <v>464662</v>
      </c>
      <c r="E1255" s="1">
        <v>45877</v>
      </c>
      <c r="F1255">
        <v>163068.43</v>
      </c>
      <c r="G1255" s="4" t="s">
        <v>352</v>
      </c>
      <c r="H1255" t="s">
        <v>353</v>
      </c>
      <c r="I1255" t="s">
        <v>354</v>
      </c>
      <c r="J1255" s="1">
        <v>46460</v>
      </c>
      <c r="K1255">
        <v>80</v>
      </c>
      <c r="L1255" t="str">
        <f>_xlfn.XLOOKUP(relatorio[[#This Row],[Nome PJ Emitente]],De_Para!A:A,De_Para!C:C)</f>
        <v>3M</v>
      </c>
      <c r="M1255" s="5" cm="1">
        <f t="array" aca="1" ref="M1255" ca="1">IF(LEFT(G1255&amp;"",1)="0",
IFERROR(
VALUE(MID(G1255&amp;"",_xlfn.AGGREGATE(15,6,ROW(INDIRECT("1:"&amp;LEN(G1255&amp;"")))/(MID(G1255&amp;"",ROW(INDIRECT("1:"&amp;LEN(G1255&amp;""))),1)&lt;&gt;"0"),1),999)),
MID(G1255&amp;"",_xlfn.AGGREGATE(15,6,ROW(INDIRECT("1:"&amp;LEN(G1255&amp;"")))/(MID(G1255&amp;"",ROW(INDIRECT("1:"&amp;LEN(G1255&amp;""))),1)&lt;&gt;"0"),1),999)
),
IFERROR(VALUE(G1255),G1255))</f>
        <v>7891040010738</v>
      </c>
      <c r="N1255" t="str">
        <f>TEXT(relatorio[[#This Row],[Data Emissão]],"mmm")</f>
        <v>ago</v>
      </c>
      <c r="O1255">
        <f>_xlfn.XLOOKUP(relatorio[[#This Row],[Número]],relatorio_Entrada_NF!A:A,relatorio_Entrada_NF!A:A,"Pendente")</f>
        <v>464662</v>
      </c>
      <c r="P1255" t="str">
        <f>_xlfn.XLOOKUP(relatorio[[#This Row],[Nome PJ Emitente]],Material!A:A,Material!B:B,"Medicamento")</f>
        <v>Material</v>
      </c>
      <c r="Q1255">
        <f>IF(relatorio[[#This Row],[Natureza]]="Medicamento",_xlfn.XLOOKUP(relatorio[[#This Row],[EAN]],CadastroProd!U:U,CadastroProd!A:A," "),_xlfn.XLOOKUP(relatorio[[#This Row],['[Item'] Código]],CadastroProd!X:X,CadastroProd!A:A," "))</f>
        <v>2174</v>
      </c>
      <c r="R1255" t="str">
        <f>IF(O1255="Pendente",_xlfn.XLOOKUP(relatorio[[#This Row],[Número]],Relatório_CTE!A:A,Relatório_CTE!B:B,"Sem CTE")," ")</f>
        <v xml:space="preserve"> </v>
      </c>
      <c r="S1255" s="1" t="str">
        <f>IF(relatorio[[#This Row],[NFs Entrada - Winthor]]="Pendente",_xlfn.XLOOKUP(relatorio[[#This Row],[Número]],Relatório_CTE!A:A,Relatório_CTE!H:H,"Sem CTE")," ")</f>
        <v xml:space="preserve"> </v>
      </c>
      <c r="T125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5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56" spans="1:21" x14ac:dyDescent="0.25">
      <c r="A1256" t="s">
        <v>11</v>
      </c>
      <c r="B1256" t="s">
        <v>46</v>
      </c>
      <c r="C1256" t="s">
        <v>13</v>
      </c>
      <c r="D1256">
        <v>464662</v>
      </c>
      <c r="E1256" s="1">
        <v>45877</v>
      </c>
      <c r="F1256">
        <v>163068.43</v>
      </c>
      <c r="G1256" s="4" t="s">
        <v>355</v>
      </c>
      <c r="H1256" t="s">
        <v>356</v>
      </c>
      <c r="I1256" t="s">
        <v>357</v>
      </c>
      <c r="J1256" s="1">
        <v>46571</v>
      </c>
      <c r="K1256">
        <v>7240</v>
      </c>
      <c r="L1256" t="str">
        <f>_xlfn.XLOOKUP(relatorio[[#This Row],[Nome PJ Emitente]],De_Para!A:A,De_Para!C:C)</f>
        <v>3M</v>
      </c>
      <c r="M1256" s="5" cm="1">
        <f t="array" aca="1" ref="M1256" ca="1">IF(LEFT(G1256&amp;"",1)="0",
IFERROR(
VALUE(MID(G1256&amp;"",_xlfn.AGGREGATE(15,6,ROW(INDIRECT("1:"&amp;LEN(G1256&amp;"")))/(MID(G1256&amp;"",ROW(INDIRECT("1:"&amp;LEN(G1256&amp;""))),1)&lt;&gt;"0"),1),999)),
MID(G1256&amp;"",_xlfn.AGGREGATE(15,6,ROW(INDIRECT("1:"&amp;LEN(G1256&amp;"")))/(MID(G1256&amp;"",ROW(INDIRECT("1:"&amp;LEN(G1256&amp;""))),1)&lt;&gt;"0"),1),999)
),
IFERROR(VALUE(G1256),G1256))</f>
        <v>7891040010745</v>
      </c>
      <c r="N1256" t="str">
        <f>TEXT(relatorio[[#This Row],[Data Emissão]],"mmm")</f>
        <v>ago</v>
      </c>
      <c r="O1256">
        <f>_xlfn.XLOOKUP(relatorio[[#This Row],[Número]],relatorio_Entrada_NF!A:A,relatorio_Entrada_NF!A:A,"Pendente")</f>
        <v>464662</v>
      </c>
      <c r="P1256" t="str">
        <f>_xlfn.XLOOKUP(relatorio[[#This Row],[Nome PJ Emitente]],Material!A:A,Material!B:B,"Medicamento")</f>
        <v>Material</v>
      </c>
      <c r="Q1256">
        <f>IF(relatorio[[#This Row],[Natureza]]="Medicamento",_xlfn.XLOOKUP(relatorio[[#This Row],[EAN]],CadastroProd!U:U,CadastroProd!A:A," "),_xlfn.XLOOKUP(relatorio[[#This Row],['[Item'] Código]],CadastroProd!X:X,CadastroProd!A:A," "))</f>
        <v>2175</v>
      </c>
      <c r="R1256" t="str">
        <f>IF(O1256="Pendente",_xlfn.XLOOKUP(relatorio[[#This Row],[Número]],Relatório_CTE!A:A,Relatório_CTE!B:B,"Sem CTE")," ")</f>
        <v xml:space="preserve"> </v>
      </c>
      <c r="S1256" s="1" t="str">
        <f>IF(relatorio[[#This Row],[NFs Entrada - Winthor]]="Pendente",_xlfn.XLOOKUP(relatorio[[#This Row],[Número]],Relatório_CTE!A:A,Relatório_CTE!H:H,"Sem CTE")," ")</f>
        <v xml:space="preserve"> </v>
      </c>
      <c r="T125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5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57" spans="1:21" x14ac:dyDescent="0.25">
      <c r="A1257" t="s">
        <v>11</v>
      </c>
      <c r="B1257" t="s">
        <v>46</v>
      </c>
      <c r="C1257" t="s">
        <v>13</v>
      </c>
      <c r="D1257">
        <v>464662</v>
      </c>
      <c r="E1257" s="1">
        <v>45877</v>
      </c>
      <c r="F1257">
        <v>163068.43</v>
      </c>
      <c r="G1257" s="4" t="s">
        <v>360</v>
      </c>
      <c r="H1257" t="s">
        <v>361</v>
      </c>
      <c r="I1257" t="s">
        <v>362</v>
      </c>
      <c r="J1257" s="1">
        <v>46771</v>
      </c>
      <c r="K1257">
        <v>13400</v>
      </c>
      <c r="L1257" t="str">
        <f>_xlfn.XLOOKUP(relatorio[[#This Row],[Nome PJ Emitente]],De_Para!A:A,De_Para!C:C)</f>
        <v>3M</v>
      </c>
      <c r="M1257" s="5" cm="1">
        <f t="array" aca="1" ref="M1257" ca="1">IF(LEFT(G1257&amp;"",1)="0",
IFERROR(
VALUE(MID(G1257&amp;"",_xlfn.AGGREGATE(15,6,ROW(INDIRECT("1:"&amp;LEN(G1257&amp;"")))/(MID(G1257&amp;"",ROW(INDIRECT("1:"&amp;LEN(G1257&amp;""))),1)&lt;&gt;"0"),1),999)),
MID(G1257&amp;"",_xlfn.AGGREGATE(15,6,ROW(INDIRECT("1:"&amp;LEN(G1257&amp;"")))/(MID(G1257&amp;"",ROW(INDIRECT("1:"&amp;LEN(G1257&amp;""))),1)&lt;&gt;"0"),1),999)
),
IFERROR(VALUE(G1257),G1257))</f>
        <v>7891040086870</v>
      </c>
      <c r="N1257" t="str">
        <f>TEXT(relatorio[[#This Row],[Data Emissão]],"mmm")</f>
        <v>ago</v>
      </c>
      <c r="O1257">
        <f>_xlfn.XLOOKUP(relatorio[[#This Row],[Número]],relatorio_Entrada_NF!A:A,relatorio_Entrada_NF!A:A,"Pendente")</f>
        <v>464662</v>
      </c>
      <c r="P1257" t="str">
        <f>_xlfn.XLOOKUP(relatorio[[#This Row],[Nome PJ Emitente]],Material!A:A,Material!B:B,"Medicamento")</f>
        <v>Material</v>
      </c>
      <c r="Q1257">
        <f>IF(relatorio[[#This Row],[Natureza]]="Medicamento",_xlfn.XLOOKUP(relatorio[[#This Row],[EAN]],CadastroProd!U:U,CadastroProd!A:A," "),_xlfn.XLOOKUP(relatorio[[#This Row],['[Item'] Código]],CadastroProd!X:X,CadastroProd!A:A," "))</f>
        <v>2380</v>
      </c>
      <c r="R1257" t="str">
        <f>IF(O1257="Pendente",_xlfn.XLOOKUP(relatorio[[#This Row],[Número]],Relatório_CTE!A:A,Relatório_CTE!B:B,"Sem CTE")," ")</f>
        <v xml:space="preserve"> </v>
      </c>
      <c r="S1257" s="1" t="str">
        <f>IF(relatorio[[#This Row],[NFs Entrada - Winthor]]="Pendente",_xlfn.XLOOKUP(relatorio[[#This Row],[Número]],Relatório_CTE!A:A,Relatório_CTE!H:H,"Sem CTE")," ")</f>
        <v xml:space="preserve"> </v>
      </c>
      <c r="T125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5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58" spans="1:21" x14ac:dyDescent="0.25">
      <c r="A1258" t="s">
        <v>11</v>
      </c>
      <c r="B1258" t="s">
        <v>46</v>
      </c>
      <c r="C1258" t="s">
        <v>13</v>
      </c>
      <c r="D1258">
        <v>464662</v>
      </c>
      <c r="E1258" s="1">
        <v>45877</v>
      </c>
      <c r="F1258">
        <v>163068.43</v>
      </c>
      <c r="G1258" s="4" t="s">
        <v>363</v>
      </c>
      <c r="H1258" t="s">
        <v>364</v>
      </c>
      <c r="I1258" t="s">
        <v>365</v>
      </c>
      <c r="J1258" s="1">
        <v>46820</v>
      </c>
      <c r="K1258">
        <v>19</v>
      </c>
      <c r="L1258" t="str">
        <f>_xlfn.XLOOKUP(relatorio[[#This Row],[Nome PJ Emitente]],De_Para!A:A,De_Para!C:C)</f>
        <v>3M</v>
      </c>
      <c r="M1258" s="5" cm="1">
        <f t="array" aca="1" ref="M1258" ca="1">IF(LEFT(G1258&amp;"",1)="0",
IFERROR(
VALUE(MID(G1258&amp;"",_xlfn.AGGREGATE(15,6,ROW(INDIRECT("1:"&amp;LEN(G1258&amp;"")))/(MID(G1258&amp;"",ROW(INDIRECT("1:"&amp;LEN(G1258&amp;""))),1)&lt;&gt;"0"),1),999)),
MID(G1258&amp;"",_xlfn.AGGREGATE(15,6,ROW(INDIRECT("1:"&amp;LEN(G1258&amp;"")))/(MID(G1258&amp;"",ROW(INDIRECT("1:"&amp;LEN(G1258&amp;""))),1)&lt;&gt;"0"),1),999)
),
IFERROR(VALUE(G1258),G1258))</f>
        <v>7891040285389</v>
      </c>
      <c r="N1258" t="str">
        <f>TEXT(relatorio[[#This Row],[Data Emissão]],"mmm")</f>
        <v>ago</v>
      </c>
      <c r="O1258">
        <f>_xlfn.XLOOKUP(relatorio[[#This Row],[Número]],relatorio_Entrada_NF!A:A,relatorio_Entrada_NF!A:A,"Pendente")</f>
        <v>464662</v>
      </c>
      <c r="P1258" t="str">
        <f>_xlfn.XLOOKUP(relatorio[[#This Row],[Nome PJ Emitente]],Material!A:A,Material!B:B,"Medicamento")</f>
        <v>Material</v>
      </c>
      <c r="Q1258">
        <f>IF(relatorio[[#This Row],[Natureza]]="Medicamento",_xlfn.XLOOKUP(relatorio[[#This Row],[EAN]],CadastroProd!U:U,CadastroProd!A:A," "),_xlfn.XLOOKUP(relatorio[[#This Row],['[Item'] Código]],CadastroProd!X:X,CadastroProd!A:A," "))</f>
        <v>2332</v>
      </c>
      <c r="R1258" t="str">
        <f>IF(O1258="Pendente",_xlfn.XLOOKUP(relatorio[[#This Row],[Número]],Relatório_CTE!A:A,Relatório_CTE!B:B,"Sem CTE")," ")</f>
        <v xml:space="preserve"> </v>
      </c>
      <c r="S1258" s="1" t="str">
        <f>IF(relatorio[[#This Row],[NFs Entrada - Winthor]]="Pendente",_xlfn.XLOOKUP(relatorio[[#This Row],[Número]],Relatório_CTE!A:A,Relatório_CTE!H:H,"Sem CTE")," ")</f>
        <v xml:space="preserve"> </v>
      </c>
      <c r="T125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5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59" spans="1:21" x14ac:dyDescent="0.25">
      <c r="A1259" t="s">
        <v>11</v>
      </c>
      <c r="B1259" t="s">
        <v>46</v>
      </c>
      <c r="C1259" t="s">
        <v>13</v>
      </c>
      <c r="D1259">
        <v>464662</v>
      </c>
      <c r="E1259" s="1">
        <v>45877</v>
      </c>
      <c r="F1259">
        <v>163068.43</v>
      </c>
      <c r="G1259" s="4" t="s">
        <v>122</v>
      </c>
      <c r="H1259" t="s">
        <v>412</v>
      </c>
      <c r="I1259" t="s">
        <v>413</v>
      </c>
      <c r="J1259" s="1"/>
      <c r="K1259">
        <v>4</v>
      </c>
      <c r="L1259" t="str">
        <f>_xlfn.XLOOKUP(relatorio[[#This Row],[Nome PJ Emitente]],De_Para!A:A,De_Para!C:C)</f>
        <v>3M</v>
      </c>
      <c r="M1259" s="5" t="str" cm="1">
        <f t="array" aca="1" ref="M1259" ca="1">IF(LEFT(G1259&amp;"",1)="0",
IFERROR(
VALUE(MID(G1259&amp;"",_xlfn.AGGREGATE(15,6,ROW(INDIRECT("1:"&amp;LEN(G1259&amp;"")))/(MID(G1259&amp;"",ROW(INDIRECT("1:"&amp;LEN(G1259&amp;""))),1)&lt;&gt;"0"),1),999)),
MID(G1259&amp;"",_xlfn.AGGREGATE(15,6,ROW(INDIRECT("1:"&amp;LEN(G1259&amp;"")))/(MID(G1259&amp;"",ROW(INDIRECT("1:"&amp;LEN(G1259&amp;""))),1)&lt;&gt;"0"),1),999)
),
IFERROR(VALUE(G1259),G1259))</f>
        <v>SEM GTIN</v>
      </c>
      <c r="N1259" t="str">
        <f>TEXT(relatorio[[#This Row],[Data Emissão]],"mmm")</f>
        <v>ago</v>
      </c>
      <c r="O1259">
        <f>_xlfn.XLOOKUP(relatorio[[#This Row],[Número]],relatorio_Entrada_NF!A:A,relatorio_Entrada_NF!A:A,"Pendente")</f>
        <v>464662</v>
      </c>
      <c r="P1259" t="str">
        <f>_xlfn.XLOOKUP(relatorio[[#This Row],[Nome PJ Emitente]],Material!A:A,Material!B:B,"Medicamento")</f>
        <v>Material</v>
      </c>
      <c r="Q1259">
        <f>IF(relatorio[[#This Row],[Natureza]]="Medicamento",_xlfn.XLOOKUP(relatorio[[#This Row],[EAN]],CadastroProd!U:U,CadastroProd!A:A," "),_xlfn.XLOOKUP(relatorio[[#This Row],['[Item'] Código]],CadastroProd!X:X,CadastroProd!A:A," "))</f>
        <v>2333</v>
      </c>
      <c r="R1259" t="str">
        <f>IF(O1259="Pendente",_xlfn.XLOOKUP(relatorio[[#This Row],[Número]],Relatório_CTE!A:A,Relatório_CTE!B:B,"Sem CTE")," ")</f>
        <v xml:space="preserve"> </v>
      </c>
      <c r="S1259" s="1" t="str">
        <f>IF(relatorio[[#This Row],[NFs Entrada - Winthor]]="Pendente",_xlfn.XLOOKUP(relatorio[[#This Row],[Número]],Relatório_CTE!A:A,Relatório_CTE!H:H,"Sem CTE")," ")</f>
        <v xml:space="preserve"> </v>
      </c>
      <c r="T125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5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60" spans="1:21" x14ac:dyDescent="0.25">
      <c r="A1260" t="s">
        <v>11</v>
      </c>
      <c r="B1260" t="s">
        <v>46</v>
      </c>
      <c r="C1260" t="s">
        <v>13</v>
      </c>
      <c r="D1260">
        <v>464662</v>
      </c>
      <c r="E1260" s="1">
        <v>45877</v>
      </c>
      <c r="F1260">
        <v>163068.43</v>
      </c>
      <c r="G1260" s="4" t="s">
        <v>122</v>
      </c>
      <c r="H1260" t="s">
        <v>827</v>
      </c>
      <c r="I1260" t="s">
        <v>828</v>
      </c>
      <c r="J1260" s="1">
        <v>46830</v>
      </c>
      <c r="K1260">
        <v>42</v>
      </c>
      <c r="L1260" t="str">
        <f>_xlfn.XLOOKUP(relatorio[[#This Row],[Nome PJ Emitente]],De_Para!A:A,De_Para!C:C)</f>
        <v>3M</v>
      </c>
      <c r="M1260" s="5" t="str" cm="1">
        <f t="array" aca="1" ref="M1260" ca="1">IF(LEFT(G1260&amp;"",1)="0",
IFERROR(
VALUE(MID(G1260&amp;"",_xlfn.AGGREGATE(15,6,ROW(INDIRECT("1:"&amp;LEN(G1260&amp;"")))/(MID(G1260&amp;"",ROW(INDIRECT("1:"&amp;LEN(G1260&amp;""))),1)&lt;&gt;"0"),1),999)),
MID(G1260&amp;"",_xlfn.AGGREGATE(15,6,ROW(INDIRECT("1:"&amp;LEN(G1260&amp;"")))/(MID(G1260&amp;"",ROW(INDIRECT("1:"&amp;LEN(G1260&amp;""))),1)&lt;&gt;"0"),1),999)
),
IFERROR(VALUE(G1260),G1260))</f>
        <v>SEM GTIN</v>
      </c>
      <c r="N1260" t="str">
        <f>TEXT(relatorio[[#This Row],[Data Emissão]],"mmm")</f>
        <v>ago</v>
      </c>
      <c r="O1260">
        <f>_xlfn.XLOOKUP(relatorio[[#This Row],[Número]],relatorio_Entrada_NF!A:A,relatorio_Entrada_NF!A:A,"Pendente")</f>
        <v>464662</v>
      </c>
      <c r="P1260" t="str">
        <f>_xlfn.XLOOKUP(relatorio[[#This Row],[Nome PJ Emitente]],Material!A:A,Material!B:B,"Medicamento")</f>
        <v>Material</v>
      </c>
      <c r="Q1260">
        <f>IF(relatorio[[#This Row],[Natureza]]="Medicamento",_xlfn.XLOOKUP(relatorio[[#This Row],[EAN]],CadastroProd!U:U,CadastroProd!A:A," "),_xlfn.XLOOKUP(relatorio[[#This Row],['[Item'] Código]],CadastroProd!X:X,CadastroProd!A:A," "))</f>
        <v>2334</v>
      </c>
      <c r="R1260" t="str">
        <f>IF(O1260="Pendente",_xlfn.XLOOKUP(relatorio[[#This Row],[Número]],Relatório_CTE!A:A,Relatório_CTE!B:B,"Sem CTE")," ")</f>
        <v xml:space="preserve"> </v>
      </c>
      <c r="S1260" s="1" t="str">
        <f>IF(relatorio[[#This Row],[NFs Entrada - Winthor]]="Pendente",_xlfn.XLOOKUP(relatorio[[#This Row],[Número]],Relatório_CTE!A:A,Relatório_CTE!H:H,"Sem CTE")," ")</f>
        <v xml:space="preserve"> </v>
      </c>
      <c r="T126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6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61" spans="1:21" x14ac:dyDescent="0.25">
      <c r="A1261" t="s">
        <v>11</v>
      </c>
      <c r="B1261" t="s">
        <v>46</v>
      </c>
      <c r="C1261" t="s">
        <v>13</v>
      </c>
      <c r="D1261">
        <v>464662</v>
      </c>
      <c r="E1261" s="1">
        <v>45877</v>
      </c>
      <c r="F1261">
        <v>163068.43</v>
      </c>
      <c r="G1261" s="4" t="s">
        <v>122</v>
      </c>
      <c r="H1261" t="s">
        <v>200</v>
      </c>
      <c r="I1261" t="s">
        <v>201</v>
      </c>
      <c r="J1261" s="1">
        <v>46910</v>
      </c>
      <c r="K1261">
        <v>6</v>
      </c>
      <c r="L1261" t="str">
        <f>_xlfn.XLOOKUP(relatorio[[#This Row],[Nome PJ Emitente]],De_Para!A:A,De_Para!C:C)</f>
        <v>3M</v>
      </c>
      <c r="M1261" s="5" t="str" cm="1">
        <f t="array" aca="1" ref="M1261" ca="1">IF(LEFT(G1261&amp;"",1)="0",
IFERROR(
VALUE(MID(G1261&amp;"",_xlfn.AGGREGATE(15,6,ROW(INDIRECT("1:"&amp;LEN(G1261&amp;"")))/(MID(G1261&amp;"",ROW(INDIRECT("1:"&amp;LEN(G1261&amp;""))),1)&lt;&gt;"0"),1),999)),
MID(G1261&amp;"",_xlfn.AGGREGATE(15,6,ROW(INDIRECT("1:"&amp;LEN(G1261&amp;"")))/(MID(G1261&amp;"",ROW(INDIRECT("1:"&amp;LEN(G1261&amp;""))),1)&lt;&gt;"0"),1),999)
),
IFERROR(VALUE(G1261),G1261))</f>
        <v>SEM GTIN</v>
      </c>
      <c r="N1261" t="str">
        <f>TEXT(relatorio[[#This Row],[Data Emissão]],"mmm")</f>
        <v>ago</v>
      </c>
      <c r="O1261">
        <f>_xlfn.XLOOKUP(relatorio[[#This Row],[Número]],relatorio_Entrada_NF!A:A,relatorio_Entrada_NF!A:A,"Pendente")</f>
        <v>464662</v>
      </c>
      <c r="P1261" t="str">
        <f>_xlfn.XLOOKUP(relatorio[[#This Row],[Nome PJ Emitente]],Material!A:A,Material!B:B,"Medicamento")</f>
        <v>Material</v>
      </c>
      <c r="Q1261">
        <f>IF(relatorio[[#This Row],[Natureza]]="Medicamento",_xlfn.XLOOKUP(relatorio[[#This Row],[EAN]],CadastroProd!U:U,CadastroProd!A:A," "),_xlfn.XLOOKUP(relatorio[[#This Row],['[Item'] Código]],CadastroProd!X:X,CadastroProd!A:A," "))</f>
        <v>2335</v>
      </c>
      <c r="R1261" t="str">
        <f>IF(O1261="Pendente",_xlfn.XLOOKUP(relatorio[[#This Row],[Número]],Relatório_CTE!A:A,Relatório_CTE!B:B,"Sem CTE")," ")</f>
        <v xml:space="preserve"> </v>
      </c>
      <c r="S1261" s="1" t="str">
        <f>IF(relatorio[[#This Row],[NFs Entrada - Winthor]]="Pendente",_xlfn.XLOOKUP(relatorio[[#This Row],[Número]],Relatório_CTE!A:A,Relatório_CTE!H:H,"Sem CTE")," ")</f>
        <v xml:space="preserve"> </v>
      </c>
      <c r="T126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6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62" spans="1:21" x14ac:dyDescent="0.25">
      <c r="A1262" t="s">
        <v>11</v>
      </c>
      <c r="B1262" t="s">
        <v>46</v>
      </c>
      <c r="C1262" t="s">
        <v>13</v>
      </c>
      <c r="D1262">
        <v>464662</v>
      </c>
      <c r="E1262" s="1">
        <v>45877</v>
      </c>
      <c r="F1262">
        <v>163068.43</v>
      </c>
      <c r="G1262" s="4" t="s">
        <v>368</v>
      </c>
      <c r="H1262" t="s">
        <v>369</v>
      </c>
      <c r="I1262" t="s">
        <v>370</v>
      </c>
      <c r="J1262" s="1">
        <v>46886</v>
      </c>
      <c r="K1262">
        <v>648</v>
      </c>
      <c r="L1262" t="str">
        <f>_xlfn.XLOOKUP(relatorio[[#This Row],[Nome PJ Emitente]],De_Para!A:A,De_Para!C:C)</f>
        <v>3M</v>
      </c>
      <c r="M1262" s="5" cm="1">
        <f t="array" aca="1" ref="M1262" ca="1">IF(LEFT(G1262&amp;"",1)="0",
IFERROR(
VALUE(MID(G1262&amp;"",_xlfn.AGGREGATE(15,6,ROW(INDIRECT("1:"&amp;LEN(G1262&amp;"")))/(MID(G1262&amp;"",ROW(INDIRECT("1:"&amp;LEN(G1262&amp;""))),1)&lt;&gt;"0"),1),999)),
MID(G1262&amp;"",_xlfn.AGGREGATE(15,6,ROW(INDIRECT("1:"&amp;LEN(G1262&amp;"")))/(MID(G1262&amp;"",ROW(INDIRECT("1:"&amp;LEN(G1262&amp;""))),1)&lt;&gt;"0"),1),999)
),
IFERROR(VALUE(G1262),G1262))</f>
        <v>7891040313204</v>
      </c>
      <c r="N1262" t="str">
        <f>TEXT(relatorio[[#This Row],[Data Emissão]],"mmm")</f>
        <v>ago</v>
      </c>
      <c r="O1262">
        <f>_xlfn.XLOOKUP(relatorio[[#This Row],[Número]],relatorio_Entrada_NF!A:A,relatorio_Entrada_NF!A:A,"Pendente")</f>
        <v>464662</v>
      </c>
      <c r="P1262" t="str">
        <f>_xlfn.XLOOKUP(relatorio[[#This Row],[Nome PJ Emitente]],Material!A:A,Material!B:B,"Medicamento")</f>
        <v>Material</v>
      </c>
      <c r="Q1262">
        <f>IF(relatorio[[#This Row],[Natureza]]="Medicamento",_xlfn.XLOOKUP(relatorio[[#This Row],[EAN]],CadastroProd!U:U,CadastroProd!A:A," "),_xlfn.XLOOKUP(relatorio[[#This Row],['[Item'] Código]],CadastroProd!X:X,CadastroProd!A:A," "))</f>
        <v>2248</v>
      </c>
      <c r="R1262" t="str">
        <f>IF(O1262="Pendente",_xlfn.XLOOKUP(relatorio[[#This Row],[Número]],Relatório_CTE!A:A,Relatório_CTE!B:B,"Sem CTE")," ")</f>
        <v xml:space="preserve"> </v>
      </c>
      <c r="S1262" s="1" t="str">
        <f>IF(relatorio[[#This Row],[NFs Entrada - Winthor]]="Pendente",_xlfn.XLOOKUP(relatorio[[#This Row],[Número]],Relatório_CTE!A:A,Relatório_CTE!H:H,"Sem CTE")," ")</f>
        <v xml:space="preserve"> </v>
      </c>
      <c r="T126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6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63" spans="1:21" x14ac:dyDescent="0.25">
      <c r="A1263" t="s">
        <v>11</v>
      </c>
      <c r="B1263" t="s">
        <v>46</v>
      </c>
      <c r="C1263" t="s">
        <v>13</v>
      </c>
      <c r="D1263">
        <v>464663</v>
      </c>
      <c r="E1263" s="1">
        <v>45877</v>
      </c>
      <c r="F1263">
        <v>134866.72</v>
      </c>
      <c r="G1263" s="4" t="s">
        <v>343</v>
      </c>
      <c r="H1263" t="s">
        <v>344</v>
      </c>
      <c r="I1263" t="s">
        <v>345</v>
      </c>
      <c r="J1263" s="1">
        <v>46917</v>
      </c>
      <c r="K1263">
        <v>724</v>
      </c>
      <c r="L1263" t="str">
        <f>_xlfn.XLOOKUP(relatorio[[#This Row],[Nome PJ Emitente]],De_Para!A:A,De_Para!C:C)</f>
        <v>3M</v>
      </c>
      <c r="M1263" s="5" cm="1">
        <f t="array" aca="1" ref="M1263" ca="1">IF(LEFT(G1263&amp;"",1)="0",
IFERROR(
VALUE(MID(G1263&amp;"",_xlfn.AGGREGATE(15,6,ROW(INDIRECT("1:"&amp;LEN(G1263&amp;"")))/(MID(G1263&amp;"",ROW(INDIRECT("1:"&amp;LEN(G1263&amp;""))),1)&lt;&gt;"0"),1),999)),
MID(G1263&amp;"",_xlfn.AGGREGATE(15,6,ROW(INDIRECT("1:"&amp;LEN(G1263&amp;"")))/(MID(G1263&amp;"",ROW(INDIRECT("1:"&amp;LEN(G1263&amp;""))),1)&lt;&gt;"0"),1),999)
),
IFERROR(VALUE(G1263),G1263))</f>
        <v>7891040357789</v>
      </c>
      <c r="N1263" t="str">
        <f>TEXT(relatorio[[#This Row],[Data Emissão]],"mmm")</f>
        <v>ago</v>
      </c>
      <c r="O1263">
        <f>_xlfn.XLOOKUP(relatorio[[#This Row],[Número]],relatorio_Entrada_NF!A:A,relatorio_Entrada_NF!A:A,"Pendente")</f>
        <v>464663</v>
      </c>
      <c r="P1263" t="str">
        <f>_xlfn.XLOOKUP(relatorio[[#This Row],[Nome PJ Emitente]],Material!A:A,Material!B:B,"Medicamento")</f>
        <v>Material</v>
      </c>
      <c r="Q1263">
        <f>IF(relatorio[[#This Row],[Natureza]]="Medicamento",_xlfn.XLOOKUP(relatorio[[#This Row],[EAN]],CadastroProd!U:U,CadastroProd!A:A," "),_xlfn.XLOOKUP(relatorio[[#This Row],['[Item'] Código]],CadastroProd!X:X,CadastroProd!A:A," "))</f>
        <v>3547</v>
      </c>
      <c r="R1263" t="str">
        <f>IF(O1263="Pendente",_xlfn.XLOOKUP(relatorio[[#This Row],[Número]],Relatório_CTE!A:A,Relatório_CTE!B:B,"Sem CTE")," ")</f>
        <v xml:space="preserve"> </v>
      </c>
      <c r="S1263" s="1" t="str">
        <f>IF(relatorio[[#This Row],[NFs Entrada - Winthor]]="Pendente",_xlfn.XLOOKUP(relatorio[[#This Row],[Número]],Relatório_CTE!A:A,Relatório_CTE!H:H,"Sem CTE")," ")</f>
        <v xml:space="preserve"> </v>
      </c>
      <c r="T126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6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64" spans="1:21" x14ac:dyDescent="0.25">
      <c r="A1264" t="s">
        <v>11</v>
      </c>
      <c r="B1264" t="s">
        <v>46</v>
      </c>
      <c r="C1264" t="s">
        <v>13</v>
      </c>
      <c r="D1264">
        <v>464664</v>
      </c>
      <c r="E1264" s="1">
        <v>45877</v>
      </c>
      <c r="F1264">
        <v>545755.56999999995</v>
      </c>
      <c r="G1264" s="4" t="s">
        <v>371</v>
      </c>
      <c r="H1264" t="s">
        <v>372</v>
      </c>
      <c r="I1264" t="s">
        <v>373</v>
      </c>
      <c r="J1264" s="1">
        <v>46850</v>
      </c>
      <c r="K1264">
        <v>268</v>
      </c>
      <c r="L1264" t="str">
        <f>_xlfn.XLOOKUP(relatorio[[#This Row],[Nome PJ Emitente]],De_Para!A:A,De_Para!C:C)</f>
        <v>3M</v>
      </c>
      <c r="M1264" s="5" cm="1">
        <f t="array" aca="1" ref="M1264" ca="1">IF(LEFT(G1264&amp;"",1)="0",
IFERROR(
VALUE(MID(G1264&amp;"",_xlfn.AGGREGATE(15,6,ROW(INDIRECT("1:"&amp;LEN(G1264&amp;"")))/(MID(G1264&amp;"",ROW(INDIRECT("1:"&amp;LEN(G1264&amp;""))),1)&lt;&gt;"0"),1),999)),
MID(G1264&amp;"",_xlfn.AGGREGATE(15,6,ROW(INDIRECT("1:"&amp;LEN(G1264&amp;"")))/(MID(G1264&amp;"",ROW(INDIRECT("1:"&amp;LEN(G1264&amp;""))),1)&lt;&gt;"0"),1),999)
),
IFERROR(VALUE(G1264),G1264))</f>
        <v>7891040081356</v>
      </c>
      <c r="N1264" t="str">
        <f>TEXT(relatorio[[#This Row],[Data Emissão]],"mmm")</f>
        <v>ago</v>
      </c>
      <c r="O1264">
        <f>_xlfn.XLOOKUP(relatorio[[#This Row],[Número]],relatorio_Entrada_NF!A:A,relatorio_Entrada_NF!A:A,"Pendente")</f>
        <v>464664</v>
      </c>
      <c r="P1264" t="str">
        <f>_xlfn.XLOOKUP(relatorio[[#This Row],[Nome PJ Emitente]],Material!A:A,Material!B:B,"Medicamento")</f>
        <v>Material</v>
      </c>
      <c r="Q1264">
        <f>IF(relatorio[[#This Row],[Natureza]]="Medicamento",_xlfn.XLOOKUP(relatorio[[#This Row],[EAN]],CadastroProd!U:U,CadastroProd!A:A," "),_xlfn.XLOOKUP(relatorio[[#This Row],['[Item'] Código]],CadastroProd!X:X,CadastroProd!A:A," "))</f>
        <v>2213</v>
      </c>
      <c r="R1264" t="str">
        <f>IF(O1264="Pendente",_xlfn.XLOOKUP(relatorio[[#This Row],[Número]],Relatório_CTE!A:A,Relatório_CTE!B:B,"Sem CTE")," ")</f>
        <v xml:space="preserve"> </v>
      </c>
      <c r="S1264" s="1" t="str">
        <f>IF(relatorio[[#This Row],[NFs Entrada - Winthor]]="Pendente",_xlfn.XLOOKUP(relatorio[[#This Row],[Número]],Relatório_CTE!A:A,Relatório_CTE!H:H,"Sem CTE")," ")</f>
        <v xml:space="preserve"> </v>
      </c>
      <c r="T126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6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65" spans="1:21" x14ac:dyDescent="0.25">
      <c r="A1265" t="s">
        <v>11</v>
      </c>
      <c r="B1265" t="s">
        <v>46</v>
      </c>
      <c r="C1265" t="s">
        <v>13</v>
      </c>
      <c r="D1265">
        <v>464664</v>
      </c>
      <c r="E1265" s="1">
        <v>45877</v>
      </c>
      <c r="F1265">
        <v>545755.56999999995</v>
      </c>
      <c r="G1265" s="4" t="s">
        <v>422</v>
      </c>
      <c r="H1265" t="s">
        <v>423</v>
      </c>
      <c r="I1265" t="s">
        <v>424</v>
      </c>
      <c r="J1265" s="1">
        <v>46509</v>
      </c>
      <c r="K1265">
        <v>20</v>
      </c>
      <c r="L1265" t="str">
        <f>_xlfn.XLOOKUP(relatorio[[#This Row],[Nome PJ Emitente]],De_Para!A:A,De_Para!C:C)</f>
        <v>3M</v>
      </c>
      <c r="M1265" s="5" cm="1">
        <f t="array" aca="1" ref="M1265" ca="1">IF(LEFT(G1265&amp;"",1)="0",
IFERROR(
VALUE(MID(G1265&amp;"",_xlfn.AGGREGATE(15,6,ROW(INDIRECT("1:"&amp;LEN(G1265&amp;"")))/(MID(G1265&amp;"",ROW(INDIRECT("1:"&amp;LEN(G1265&amp;""))),1)&lt;&gt;"0"),1),999)),
MID(G1265&amp;"",_xlfn.AGGREGATE(15,6,ROW(INDIRECT("1:"&amp;LEN(G1265&amp;"")))/(MID(G1265&amp;"",ROW(INDIRECT("1:"&amp;LEN(G1265&amp;""))),1)&lt;&gt;"0"),1),999)
),
IFERROR(VALUE(G1265),G1265))</f>
        <v>7891040088997</v>
      </c>
      <c r="N1265" t="str">
        <f>TEXT(relatorio[[#This Row],[Data Emissão]],"mmm")</f>
        <v>ago</v>
      </c>
      <c r="O1265">
        <f>_xlfn.XLOOKUP(relatorio[[#This Row],[Número]],relatorio_Entrada_NF!A:A,relatorio_Entrada_NF!A:A,"Pendente")</f>
        <v>464664</v>
      </c>
      <c r="P1265" t="str">
        <f>_xlfn.XLOOKUP(relatorio[[#This Row],[Nome PJ Emitente]],Material!A:A,Material!B:B,"Medicamento")</f>
        <v>Material</v>
      </c>
      <c r="Q1265">
        <f>IF(relatorio[[#This Row],[Natureza]]="Medicamento",_xlfn.XLOOKUP(relatorio[[#This Row],[EAN]],CadastroProd!U:U,CadastroProd!A:A," "),_xlfn.XLOOKUP(relatorio[[#This Row],['[Item'] Código]],CadastroProd!X:X,CadastroProd!A:A," "))</f>
        <v>2370</v>
      </c>
      <c r="R1265" t="str">
        <f>IF(O1265="Pendente",_xlfn.XLOOKUP(relatorio[[#This Row],[Número]],Relatório_CTE!A:A,Relatório_CTE!B:B,"Sem CTE")," ")</f>
        <v xml:space="preserve"> </v>
      </c>
      <c r="S1265" s="1" t="str">
        <f>IF(relatorio[[#This Row],[NFs Entrada - Winthor]]="Pendente",_xlfn.XLOOKUP(relatorio[[#This Row],[Número]],Relatório_CTE!A:A,Relatório_CTE!H:H,"Sem CTE")," ")</f>
        <v xml:space="preserve"> </v>
      </c>
      <c r="T126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6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66" spans="1:21" x14ac:dyDescent="0.25">
      <c r="A1266" t="s">
        <v>11</v>
      </c>
      <c r="B1266" t="s">
        <v>46</v>
      </c>
      <c r="C1266" t="s">
        <v>13</v>
      </c>
      <c r="D1266">
        <v>464664</v>
      </c>
      <c r="E1266" s="1">
        <v>45877</v>
      </c>
      <c r="F1266">
        <v>545755.56999999995</v>
      </c>
      <c r="G1266" s="4" t="s">
        <v>374</v>
      </c>
      <c r="H1266" t="s">
        <v>375</v>
      </c>
      <c r="I1266" t="s">
        <v>376</v>
      </c>
      <c r="J1266" s="1">
        <v>46551</v>
      </c>
      <c r="K1266">
        <v>26480</v>
      </c>
      <c r="L1266" t="str">
        <f>_xlfn.XLOOKUP(relatorio[[#This Row],[Nome PJ Emitente]],De_Para!A:A,De_Para!C:C)</f>
        <v>3M</v>
      </c>
      <c r="M1266" s="5" cm="1">
        <f t="array" aca="1" ref="M1266" ca="1">IF(LEFT(G1266&amp;"",1)="0",
IFERROR(
VALUE(MID(G1266&amp;"",_xlfn.AGGREGATE(15,6,ROW(INDIRECT("1:"&amp;LEN(G1266&amp;"")))/(MID(G1266&amp;"",ROW(INDIRECT("1:"&amp;LEN(G1266&amp;""))),1)&lt;&gt;"0"),1),999)),
MID(G1266&amp;"",_xlfn.AGGREGATE(15,6,ROW(INDIRECT("1:"&amp;LEN(G1266&amp;"")))/(MID(G1266&amp;"",ROW(INDIRECT("1:"&amp;LEN(G1266&amp;""))),1)&lt;&gt;"0"),1),999)
),
IFERROR(VALUE(G1266),G1266))</f>
        <v>7891040146468</v>
      </c>
      <c r="N1266" t="str">
        <f>TEXT(relatorio[[#This Row],[Data Emissão]],"mmm")</f>
        <v>ago</v>
      </c>
      <c r="O1266">
        <f>_xlfn.XLOOKUP(relatorio[[#This Row],[Número]],relatorio_Entrada_NF!A:A,relatorio_Entrada_NF!A:A,"Pendente")</f>
        <v>464664</v>
      </c>
      <c r="P1266" t="str">
        <f>_xlfn.XLOOKUP(relatorio[[#This Row],[Nome PJ Emitente]],Material!A:A,Material!B:B,"Medicamento")</f>
        <v>Material</v>
      </c>
      <c r="Q1266">
        <f>IF(relatorio[[#This Row],[Natureza]]="Medicamento",_xlfn.XLOOKUP(relatorio[[#This Row],[EAN]],CadastroProd!U:U,CadastroProd!A:A," "),_xlfn.XLOOKUP(relatorio[[#This Row],['[Item'] Código]],CadastroProd!X:X,CadastroProd!A:A," "))</f>
        <v>2373</v>
      </c>
      <c r="R1266" t="str">
        <f>IF(O1266="Pendente",_xlfn.XLOOKUP(relatorio[[#This Row],[Número]],Relatório_CTE!A:A,Relatório_CTE!B:B,"Sem CTE")," ")</f>
        <v xml:space="preserve"> </v>
      </c>
      <c r="S1266" s="1" t="str">
        <f>IF(relatorio[[#This Row],[NFs Entrada - Winthor]]="Pendente",_xlfn.XLOOKUP(relatorio[[#This Row],[Número]],Relatório_CTE!A:A,Relatório_CTE!H:H,"Sem CTE")," ")</f>
        <v xml:space="preserve"> </v>
      </c>
      <c r="T126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6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67" spans="1:21" x14ac:dyDescent="0.25">
      <c r="A1267" t="s">
        <v>11</v>
      </c>
      <c r="B1267" t="s">
        <v>46</v>
      </c>
      <c r="C1267" t="s">
        <v>13</v>
      </c>
      <c r="D1267">
        <v>464664</v>
      </c>
      <c r="E1267" s="1">
        <v>45877</v>
      </c>
      <c r="F1267">
        <v>545755.56999999995</v>
      </c>
      <c r="G1267" s="4" t="s">
        <v>122</v>
      </c>
      <c r="H1267" t="s">
        <v>377</v>
      </c>
      <c r="I1267" t="s">
        <v>378</v>
      </c>
      <c r="J1267" s="1">
        <v>46557</v>
      </c>
      <c r="K1267">
        <v>140</v>
      </c>
      <c r="L1267" t="str">
        <f>_xlfn.XLOOKUP(relatorio[[#This Row],[Nome PJ Emitente]],De_Para!A:A,De_Para!C:C)</f>
        <v>3M</v>
      </c>
      <c r="M1267" s="5" t="str" cm="1">
        <f t="array" aca="1" ref="M1267" ca="1">IF(LEFT(G1267&amp;"",1)="0",
IFERROR(
VALUE(MID(G1267&amp;"",_xlfn.AGGREGATE(15,6,ROW(INDIRECT("1:"&amp;LEN(G1267&amp;"")))/(MID(G1267&amp;"",ROW(INDIRECT("1:"&amp;LEN(G1267&amp;""))),1)&lt;&gt;"0"),1),999)),
MID(G1267&amp;"",_xlfn.AGGREGATE(15,6,ROW(INDIRECT("1:"&amp;LEN(G1267&amp;"")))/(MID(G1267&amp;"",ROW(INDIRECT("1:"&amp;LEN(G1267&amp;""))),1)&lt;&gt;"0"),1),999)
),
IFERROR(VALUE(G1267),G1267))</f>
        <v>SEM GTIN</v>
      </c>
      <c r="N1267" t="str">
        <f>TEXT(relatorio[[#This Row],[Data Emissão]],"mmm")</f>
        <v>ago</v>
      </c>
      <c r="O1267">
        <f>_xlfn.XLOOKUP(relatorio[[#This Row],[Número]],relatorio_Entrada_NF!A:A,relatorio_Entrada_NF!A:A,"Pendente")</f>
        <v>464664</v>
      </c>
      <c r="P1267" t="str">
        <f>_xlfn.XLOOKUP(relatorio[[#This Row],[Nome PJ Emitente]],Material!A:A,Material!B:B,"Medicamento")</f>
        <v>Material</v>
      </c>
      <c r="Q1267">
        <f>IF(relatorio[[#This Row],[Natureza]]="Medicamento",_xlfn.XLOOKUP(relatorio[[#This Row],[EAN]],CadastroProd!U:U,CadastroProd!A:A," "),_xlfn.XLOOKUP(relatorio[[#This Row],['[Item'] Código]],CadastroProd!X:X,CadastroProd!A:A," "))</f>
        <v>2371</v>
      </c>
      <c r="R1267" t="str">
        <f>IF(O1267="Pendente",_xlfn.XLOOKUP(relatorio[[#This Row],[Número]],Relatório_CTE!A:A,Relatório_CTE!B:B,"Sem CTE")," ")</f>
        <v xml:space="preserve"> </v>
      </c>
      <c r="S1267" s="1" t="str">
        <f>IF(relatorio[[#This Row],[NFs Entrada - Winthor]]="Pendente",_xlfn.XLOOKUP(relatorio[[#This Row],[Número]],Relatório_CTE!A:A,Relatório_CTE!H:H,"Sem CTE")," ")</f>
        <v xml:space="preserve"> </v>
      </c>
      <c r="T126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6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68" spans="1:21" x14ac:dyDescent="0.25">
      <c r="A1268" t="s">
        <v>11</v>
      </c>
      <c r="B1268" t="s">
        <v>46</v>
      </c>
      <c r="C1268" t="s">
        <v>13</v>
      </c>
      <c r="D1268">
        <v>464664</v>
      </c>
      <c r="E1268" s="1">
        <v>45877</v>
      </c>
      <c r="F1268">
        <v>545755.56999999995</v>
      </c>
      <c r="G1268" s="4" t="s">
        <v>829</v>
      </c>
      <c r="H1268" t="s">
        <v>830</v>
      </c>
      <c r="I1268" t="s">
        <v>831</v>
      </c>
      <c r="J1268" s="1">
        <v>46431</v>
      </c>
      <c r="K1268">
        <v>96</v>
      </c>
      <c r="L1268" t="str">
        <f>_xlfn.XLOOKUP(relatorio[[#This Row],[Nome PJ Emitente]],De_Para!A:A,De_Para!C:C)</f>
        <v>3M</v>
      </c>
      <c r="M1268" s="5" cm="1">
        <f t="array" aca="1" ref="M1268" ca="1">IF(LEFT(G1268&amp;"",1)="0",
IFERROR(
VALUE(MID(G1268&amp;"",_xlfn.AGGREGATE(15,6,ROW(INDIRECT("1:"&amp;LEN(G1268&amp;"")))/(MID(G1268&amp;"",ROW(INDIRECT("1:"&amp;LEN(G1268&amp;""))),1)&lt;&gt;"0"),1),999)),
MID(G1268&amp;"",_xlfn.AGGREGATE(15,6,ROW(INDIRECT("1:"&amp;LEN(G1268&amp;"")))/(MID(G1268&amp;"",ROW(INDIRECT("1:"&amp;LEN(G1268&amp;""))),1)&lt;&gt;"0"),1),999)
),
IFERROR(VALUE(G1268),G1268))</f>
        <v>7891040241309</v>
      </c>
      <c r="N1268" t="str">
        <f>TEXT(relatorio[[#This Row],[Data Emissão]],"mmm")</f>
        <v>ago</v>
      </c>
      <c r="O1268">
        <f>_xlfn.XLOOKUP(relatorio[[#This Row],[Número]],relatorio_Entrada_NF!A:A,relatorio_Entrada_NF!A:A,"Pendente")</f>
        <v>464664</v>
      </c>
      <c r="P1268" t="str">
        <f>_xlfn.XLOOKUP(relatorio[[#This Row],[Nome PJ Emitente]],Material!A:A,Material!B:B,"Medicamento")</f>
        <v>Material</v>
      </c>
      <c r="Q1268">
        <f>IF(relatorio[[#This Row],[Natureza]]="Medicamento",_xlfn.XLOOKUP(relatorio[[#This Row],[EAN]],CadastroProd!U:U,CadastroProd!A:A," "),_xlfn.XLOOKUP(relatorio[[#This Row],['[Item'] Código]],CadastroProd!X:X,CadastroProd!A:A," "))</f>
        <v>2239</v>
      </c>
      <c r="R1268" t="str">
        <f>IF(O1268="Pendente",_xlfn.XLOOKUP(relatorio[[#This Row],[Número]],Relatório_CTE!A:A,Relatório_CTE!B:B,"Sem CTE")," ")</f>
        <v xml:space="preserve"> </v>
      </c>
      <c r="S1268" s="1" t="str">
        <f>IF(relatorio[[#This Row],[NFs Entrada - Winthor]]="Pendente",_xlfn.XLOOKUP(relatorio[[#This Row],[Número]],Relatório_CTE!A:A,Relatório_CTE!H:H,"Sem CTE")," ")</f>
        <v xml:space="preserve"> </v>
      </c>
      <c r="T126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6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69" spans="1:21" x14ac:dyDescent="0.25">
      <c r="A1269" t="s">
        <v>11</v>
      </c>
      <c r="B1269" t="s">
        <v>46</v>
      </c>
      <c r="C1269" t="s">
        <v>13</v>
      </c>
      <c r="D1269">
        <v>464664</v>
      </c>
      <c r="E1269" s="1">
        <v>45877</v>
      </c>
      <c r="F1269">
        <v>545755.56999999995</v>
      </c>
      <c r="G1269" s="4" t="s">
        <v>379</v>
      </c>
      <c r="H1269" t="s">
        <v>380</v>
      </c>
      <c r="I1269" t="s">
        <v>381</v>
      </c>
      <c r="J1269" s="1">
        <v>46431</v>
      </c>
      <c r="K1269">
        <v>4020</v>
      </c>
      <c r="L1269" t="str">
        <f>_xlfn.XLOOKUP(relatorio[[#This Row],[Nome PJ Emitente]],De_Para!A:A,De_Para!C:C)</f>
        <v>3M</v>
      </c>
      <c r="M1269" s="5" cm="1">
        <f t="array" aca="1" ref="M1269" ca="1">IF(LEFT(G1269&amp;"",1)="0",
IFERROR(
VALUE(MID(G1269&amp;"",_xlfn.AGGREGATE(15,6,ROW(INDIRECT("1:"&amp;LEN(G1269&amp;"")))/(MID(G1269&amp;"",ROW(INDIRECT("1:"&amp;LEN(G1269&amp;""))),1)&lt;&gt;"0"),1),999)),
MID(G1269&amp;"",_xlfn.AGGREGATE(15,6,ROW(INDIRECT("1:"&amp;LEN(G1269&amp;"")))/(MID(G1269&amp;"",ROW(INDIRECT("1:"&amp;LEN(G1269&amp;""))),1)&lt;&gt;"0"),1),999)
),
IFERROR(VALUE(G1269),G1269))</f>
        <v>7891040241293</v>
      </c>
      <c r="N1269" t="str">
        <f>TEXT(relatorio[[#This Row],[Data Emissão]],"mmm")</f>
        <v>ago</v>
      </c>
      <c r="O1269">
        <f>_xlfn.XLOOKUP(relatorio[[#This Row],[Número]],relatorio_Entrada_NF!A:A,relatorio_Entrada_NF!A:A,"Pendente")</f>
        <v>464664</v>
      </c>
      <c r="P1269" t="str">
        <f>_xlfn.XLOOKUP(relatorio[[#This Row],[Nome PJ Emitente]],Material!A:A,Material!B:B,"Medicamento")</f>
        <v>Material</v>
      </c>
      <c r="Q1269">
        <f>IF(relatorio[[#This Row],[Natureza]]="Medicamento",_xlfn.XLOOKUP(relatorio[[#This Row],[EAN]],CadastroProd!U:U,CadastroProd!A:A," "),_xlfn.XLOOKUP(relatorio[[#This Row],['[Item'] Código]],CadastroProd!X:X,CadastroProd!A:A," "))</f>
        <v>2240</v>
      </c>
      <c r="R1269" t="str">
        <f>IF(O1269="Pendente",_xlfn.XLOOKUP(relatorio[[#This Row],[Número]],Relatório_CTE!A:A,Relatório_CTE!B:B,"Sem CTE")," ")</f>
        <v xml:space="preserve"> </v>
      </c>
      <c r="S1269" s="1" t="str">
        <f>IF(relatorio[[#This Row],[NFs Entrada - Winthor]]="Pendente",_xlfn.XLOOKUP(relatorio[[#This Row],[Número]],Relatório_CTE!A:A,Relatório_CTE!H:H,"Sem CTE")," ")</f>
        <v xml:space="preserve"> </v>
      </c>
      <c r="T126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6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70" spans="1:21" x14ac:dyDescent="0.25">
      <c r="A1270" t="s">
        <v>11</v>
      </c>
      <c r="B1270" t="s">
        <v>46</v>
      </c>
      <c r="C1270" t="s">
        <v>13</v>
      </c>
      <c r="D1270">
        <v>464664</v>
      </c>
      <c r="E1270" s="1">
        <v>45877</v>
      </c>
      <c r="F1270">
        <v>545755.56999999995</v>
      </c>
      <c r="G1270" s="4" t="s">
        <v>122</v>
      </c>
      <c r="H1270" t="s">
        <v>382</v>
      </c>
      <c r="I1270" t="s">
        <v>383</v>
      </c>
      <c r="J1270" s="1">
        <v>46584</v>
      </c>
      <c r="K1270">
        <v>24</v>
      </c>
      <c r="L1270" t="str">
        <f>_xlfn.XLOOKUP(relatorio[[#This Row],[Nome PJ Emitente]],De_Para!A:A,De_Para!C:C)</f>
        <v>3M</v>
      </c>
      <c r="M1270" s="5" t="str" cm="1">
        <f t="array" aca="1" ref="M1270" ca="1">IF(LEFT(G1270&amp;"",1)="0",
IFERROR(
VALUE(MID(G1270&amp;"",_xlfn.AGGREGATE(15,6,ROW(INDIRECT("1:"&amp;LEN(G1270&amp;"")))/(MID(G1270&amp;"",ROW(INDIRECT("1:"&amp;LEN(G1270&amp;""))),1)&lt;&gt;"0"),1),999)),
MID(G1270&amp;"",_xlfn.AGGREGATE(15,6,ROW(INDIRECT("1:"&amp;LEN(G1270&amp;"")))/(MID(G1270&amp;"",ROW(INDIRECT("1:"&amp;LEN(G1270&amp;""))),1)&lt;&gt;"0"),1),999)
),
IFERROR(VALUE(G1270),G1270))</f>
        <v>SEM GTIN</v>
      </c>
      <c r="N1270" t="str">
        <f>TEXT(relatorio[[#This Row],[Data Emissão]],"mmm")</f>
        <v>ago</v>
      </c>
      <c r="O1270">
        <f>_xlfn.XLOOKUP(relatorio[[#This Row],[Número]],relatorio_Entrada_NF!A:A,relatorio_Entrada_NF!A:A,"Pendente")</f>
        <v>464664</v>
      </c>
      <c r="P1270" t="str">
        <f>_xlfn.XLOOKUP(relatorio[[#This Row],[Nome PJ Emitente]],Material!A:A,Material!B:B,"Medicamento")</f>
        <v>Material</v>
      </c>
      <c r="Q1270">
        <f>IF(relatorio[[#This Row],[Natureza]]="Medicamento",_xlfn.XLOOKUP(relatorio[[#This Row],[EAN]],CadastroProd!U:U,CadastroProd!A:A," "),_xlfn.XLOOKUP(relatorio[[#This Row],['[Item'] Código]],CadastroProd!X:X,CadastroProd!A:A," "))</f>
        <v>2209</v>
      </c>
      <c r="R1270" t="str">
        <f>IF(O1270="Pendente",_xlfn.XLOOKUP(relatorio[[#This Row],[Número]],Relatório_CTE!A:A,Relatório_CTE!B:B,"Sem CTE")," ")</f>
        <v xml:space="preserve"> </v>
      </c>
      <c r="S1270" s="1" t="str">
        <f>IF(relatorio[[#This Row],[NFs Entrada - Winthor]]="Pendente",_xlfn.XLOOKUP(relatorio[[#This Row],[Número]],Relatório_CTE!A:A,Relatório_CTE!H:H,"Sem CTE")," ")</f>
        <v xml:space="preserve"> </v>
      </c>
      <c r="T127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7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71" spans="1:21" x14ac:dyDescent="0.25">
      <c r="A1271" t="s">
        <v>11</v>
      </c>
      <c r="B1271" t="s">
        <v>46</v>
      </c>
      <c r="C1271" t="s">
        <v>13</v>
      </c>
      <c r="D1271">
        <v>464665</v>
      </c>
      <c r="E1271" s="1">
        <v>45877</v>
      </c>
      <c r="F1271">
        <v>307998.36</v>
      </c>
      <c r="G1271" s="4" t="s">
        <v>122</v>
      </c>
      <c r="H1271" t="s">
        <v>384</v>
      </c>
      <c r="I1271" t="s">
        <v>385</v>
      </c>
      <c r="J1271" s="1">
        <v>46520</v>
      </c>
      <c r="K1271">
        <v>120</v>
      </c>
      <c r="L1271" t="str">
        <f>_xlfn.XLOOKUP(relatorio[[#This Row],[Nome PJ Emitente]],De_Para!A:A,De_Para!C:C)</f>
        <v>3M</v>
      </c>
      <c r="M1271" s="5" t="str" cm="1">
        <f t="array" aca="1" ref="M1271" ca="1">IF(LEFT(G1271&amp;"",1)="0",
IFERROR(
VALUE(MID(G1271&amp;"",_xlfn.AGGREGATE(15,6,ROW(INDIRECT("1:"&amp;LEN(G1271&amp;"")))/(MID(G1271&amp;"",ROW(INDIRECT("1:"&amp;LEN(G1271&amp;""))),1)&lt;&gt;"0"),1),999)),
MID(G1271&amp;"",_xlfn.AGGREGATE(15,6,ROW(INDIRECT("1:"&amp;LEN(G1271&amp;"")))/(MID(G1271&amp;"",ROW(INDIRECT("1:"&amp;LEN(G1271&amp;""))),1)&lt;&gt;"0"),1),999)
),
IFERROR(VALUE(G1271),G1271))</f>
        <v>SEM GTIN</v>
      </c>
      <c r="N1271" t="str">
        <f>TEXT(relatorio[[#This Row],[Data Emissão]],"mmm")</f>
        <v>ago</v>
      </c>
      <c r="O1271">
        <f>_xlfn.XLOOKUP(relatorio[[#This Row],[Número]],relatorio_Entrada_NF!A:A,relatorio_Entrada_NF!A:A,"Pendente")</f>
        <v>464665</v>
      </c>
      <c r="P1271" t="str">
        <f>_xlfn.XLOOKUP(relatorio[[#This Row],[Nome PJ Emitente]],Material!A:A,Material!B:B,"Medicamento")</f>
        <v>Material</v>
      </c>
      <c r="Q1271">
        <f>IF(relatorio[[#This Row],[Natureza]]="Medicamento",_xlfn.XLOOKUP(relatorio[[#This Row],[EAN]],CadastroProd!U:U,CadastroProd!A:A," "),_xlfn.XLOOKUP(relatorio[[#This Row],['[Item'] Código]],CadastroProd!X:X,CadastroProd!A:A," "))</f>
        <v>2173</v>
      </c>
      <c r="R1271" t="str">
        <f>IF(O1271="Pendente",_xlfn.XLOOKUP(relatorio[[#This Row],[Número]],Relatório_CTE!A:A,Relatório_CTE!B:B,"Sem CTE")," ")</f>
        <v xml:space="preserve"> </v>
      </c>
      <c r="S1271" s="1" t="str">
        <f>IF(relatorio[[#This Row],[NFs Entrada - Winthor]]="Pendente",_xlfn.XLOOKUP(relatorio[[#This Row],[Número]],Relatório_CTE!A:A,Relatório_CTE!H:H,"Sem CTE")," ")</f>
        <v xml:space="preserve"> </v>
      </c>
      <c r="T127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7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72" spans="1:21" x14ac:dyDescent="0.25">
      <c r="A1272" t="s">
        <v>11</v>
      </c>
      <c r="B1272" t="s">
        <v>46</v>
      </c>
      <c r="C1272" t="s">
        <v>13</v>
      </c>
      <c r="D1272">
        <v>464665</v>
      </c>
      <c r="E1272" s="1">
        <v>45877</v>
      </c>
      <c r="F1272">
        <v>307998.36</v>
      </c>
      <c r="G1272" s="4" t="s">
        <v>122</v>
      </c>
      <c r="H1272" t="s">
        <v>386</v>
      </c>
      <c r="I1272" t="s">
        <v>387</v>
      </c>
      <c r="J1272" s="1">
        <v>46534</v>
      </c>
      <c r="K1272">
        <v>120</v>
      </c>
      <c r="L1272" t="str">
        <f>_xlfn.XLOOKUP(relatorio[[#This Row],[Nome PJ Emitente]],De_Para!A:A,De_Para!C:C)</f>
        <v>3M</v>
      </c>
      <c r="M1272" s="5" t="str" cm="1">
        <f t="array" aca="1" ref="M1272" ca="1">IF(LEFT(G1272&amp;"",1)="0",
IFERROR(
VALUE(MID(G1272&amp;"",_xlfn.AGGREGATE(15,6,ROW(INDIRECT("1:"&amp;LEN(G1272&amp;"")))/(MID(G1272&amp;"",ROW(INDIRECT("1:"&amp;LEN(G1272&amp;""))),1)&lt;&gt;"0"),1),999)),
MID(G1272&amp;"",_xlfn.AGGREGATE(15,6,ROW(INDIRECT("1:"&amp;LEN(G1272&amp;"")))/(MID(G1272&amp;"",ROW(INDIRECT("1:"&amp;LEN(G1272&amp;""))),1)&lt;&gt;"0"),1),999)
),
IFERROR(VALUE(G1272),G1272))</f>
        <v>SEM GTIN</v>
      </c>
      <c r="N1272" t="str">
        <f>TEXT(relatorio[[#This Row],[Data Emissão]],"mmm")</f>
        <v>ago</v>
      </c>
      <c r="O1272">
        <f>_xlfn.XLOOKUP(relatorio[[#This Row],[Número]],relatorio_Entrada_NF!A:A,relatorio_Entrada_NF!A:A,"Pendente")</f>
        <v>464665</v>
      </c>
      <c r="P1272" t="str">
        <f>_xlfn.XLOOKUP(relatorio[[#This Row],[Nome PJ Emitente]],Material!A:A,Material!B:B,"Medicamento")</f>
        <v>Material</v>
      </c>
      <c r="Q1272">
        <f>IF(relatorio[[#This Row],[Natureza]]="Medicamento",_xlfn.XLOOKUP(relatorio[[#This Row],[EAN]],CadastroProd!U:U,CadastroProd!A:A," "),_xlfn.XLOOKUP(relatorio[[#This Row],['[Item'] Código]],CadastroProd!X:X,CadastroProd!A:A," "))</f>
        <v>2177</v>
      </c>
      <c r="R1272" t="str">
        <f>IF(O1272="Pendente",_xlfn.XLOOKUP(relatorio[[#This Row],[Número]],Relatório_CTE!A:A,Relatório_CTE!B:B,"Sem CTE")," ")</f>
        <v xml:space="preserve"> </v>
      </c>
      <c r="S1272" s="1" t="str">
        <f>IF(relatorio[[#This Row],[NFs Entrada - Winthor]]="Pendente",_xlfn.XLOOKUP(relatorio[[#This Row],[Número]],Relatório_CTE!A:A,Relatório_CTE!H:H,"Sem CTE")," ")</f>
        <v xml:space="preserve"> </v>
      </c>
      <c r="T127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7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73" spans="1:21" x14ac:dyDescent="0.25">
      <c r="A1273" t="s">
        <v>11</v>
      </c>
      <c r="B1273" t="s">
        <v>46</v>
      </c>
      <c r="C1273" t="s">
        <v>13</v>
      </c>
      <c r="D1273">
        <v>464665</v>
      </c>
      <c r="E1273" s="1">
        <v>45877</v>
      </c>
      <c r="F1273">
        <v>307998.36</v>
      </c>
      <c r="G1273" s="4" t="s">
        <v>162</v>
      </c>
      <c r="H1273" t="s">
        <v>163</v>
      </c>
      <c r="I1273" t="s">
        <v>164</v>
      </c>
      <c r="J1273" s="1">
        <v>46474</v>
      </c>
      <c r="K1273">
        <v>84</v>
      </c>
      <c r="L1273" t="str">
        <f>_xlfn.XLOOKUP(relatorio[[#This Row],[Nome PJ Emitente]],De_Para!A:A,De_Para!C:C)</f>
        <v>3M</v>
      </c>
      <c r="M1273" s="5" cm="1">
        <f t="array" aca="1" ref="M1273" ca="1">IF(LEFT(G1273&amp;"",1)="0",
IFERROR(
VALUE(MID(G1273&amp;"",_xlfn.AGGREGATE(15,6,ROW(INDIRECT("1:"&amp;LEN(G1273&amp;"")))/(MID(G1273&amp;"",ROW(INDIRECT("1:"&amp;LEN(G1273&amp;""))),1)&lt;&gt;"0"),1),999)),
MID(G1273&amp;"",_xlfn.AGGREGATE(15,6,ROW(INDIRECT("1:"&amp;LEN(G1273&amp;"")))/(MID(G1273&amp;"",ROW(INDIRECT("1:"&amp;LEN(G1273&amp;""))),1)&lt;&gt;"0"),1),999)
),
IFERROR(VALUE(G1273),G1273))</f>
        <v>50707387802252</v>
      </c>
      <c r="N1273" t="str">
        <f>TEXT(relatorio[[#This Row],[Data Emissão]],"mmm")</f>
        <v>ago</v>
      </c>
      <c r="O1273">
        <f>_xlfn.XLOOKUP(relatorio[[#This Row],[Número]],relatorio_Entrada_NF!A:A,relatorio_Entrada_NF!A:A,"Pendente")</f>
        <v>464665</v>
      </c>
      <c r="P1273" t="str">
        <f>_xlfn.XLOOKUP(relatorio[[#This Row],[Nome PJ Emitente]],Material!A:A,Material!B:B,"Medicamento")</f>
        <v>Material</v>
      </c>
      <c r="Q1273">
        <f>IF(relatorio[[#This Row],[Natureza]]="Medicamento",_xlfn.XLOOKUP(relatorio[[#This Row],[EAN]],CadastroProd!U:U,CadastroProd!A:A," "),_xlfn.XLOOKUP(relatorio[[#This Row],['[Item'] Código]],CadastroProd!X:X,CadastroProd!A:A," "))</f>
        <v>3329</v>
      </c>
      <c r="R1273" t="str">
        <f>IF(O1273="Pendente",_xlfn.XLOOKUP(relatorio[[#This Row],[Número]],Relatório_CTE!A:A,Relatório_CTE!B:B,"Sem CTE")," ")</f>
        <v xml:space="preserve"> </v>
      </c>
      <c r="S1273" s="1" t="str">
        <f>IF(relatorio[[#This Row],[NFs Entrada - Winthor]]="Pendente",_xlfn.XLOOKUP(relatorio[[#This Row],[Número]],Relatório_CTE!A:A,Relatório_CTE!H:H,"Sem CTE")," ")</f>
        <v xml:space="preserve"> </v>
      </c>
      <c r="T127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7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74" spans="1:21" x14ac:dyDescent="0.25">
      <c r="A1274" t="s">
        <v>11</v>
      </c>
      <c r="B1274" t="s">
        <v>46</v>
      </c>
      <c r="C1274" t="s">
        <v>13</v>
      </c>
      <c r="D1274">
        <v>464665</v>
      </c>
      <c r="E1274" s="1">
        <v>45877</v>
      </c>
      <c r="F1274">
        <v>307998.36</v>
      </c>
      <c r="G1274" s="4" t="s">
        <v>391</v>
      </c>
      <c r="H1274" t="s">
        <v>392</v>
      </c>
      <c r="I1274" t="s">
        <v>393</v>
      </c>
      <c r="J1274" s="1">
        <v>46870</v>
      </c>
      <c r="K1274">
        <v>4</v>
      </c>
      <c r="L1274" t="str">
        <f>_xlfn.XLOOKUP(relatorio[[#This Row],[Nome PJ Emitente]],De_Para!A:A,De_Para!C:C)</f>
        <v>3M</v>
      </c>
      <c r="M1274" s="5" cm="1">
        <f t="array" aca="1" ref="M1274" ca="1">IF(LEFT(G1274&amp;"",1)="0",
IFERROR(
VALUE(MID(G1274&amp;"",_xlfn.AGGREGATE(15,6,ROW(INDIRECT("1:"&amp;LEN(G1274&amp;"")))/(MID(G1274&amp;"",ROW(INDIRECT("1:"&amp;LEN(G1274&amp;""))),1)&lt;&gt;"0"),1),999)),
MID(G1274&amp;"",_xlfn.AGGREGATE(15,6,ROW(INDIRECT("1:"&amp;LEN(G1274&amp;"")))/(MID(G1274&amp;"",ROW(INDIRECT("1:"&amp;LEN(G1274&amp;""))),1)&lt;&gt;"0"),1),999)
),
IFERROR(VALUE(G1274),G1274))</f>
        <v>707387808235</v>
      </c>
      <c r="N1274" t="str">
        <f>TEXT(relatorio[[#This Row],[Data Emissão]],"mmm")</f>
        <v>ago</v>
      </c>
      <c r="O1274">
        <f>_xlfn.XLOOKUP(relatorio[[#This Row],[Número]],relatorio_Entrada_NF!A:A,relatorio_Entrada_NF!A:A,"Pendente")</f>
        <v>464665</v>
      </c>
      <c r="P1274" t="str">
        <f>_xlfn.XLOOKUP(relatorio[[#This Row],[Nome PJ Emitente]],Material!A:A,Material!B:B,"Medicamento")</f>
        <v>Material</v>
      </c>
      <c r="Q1274">
        <f>IF(relatorio[[#This Row],[Natureza]]="Medicamento",_xlfn.XLOOKUP(relatorio[[#This Row],[EAN]],CadastroProd!U:U,CadastroProd!A:A," "),_xlfn.XLOOKUP(relatorio[[#This Row],['[Item'] Código]],CadastroProd!X:X,CadastroProd!A:A," "))</f>
        <v>2199</v>
      </c>
      <c r="R1274" t="str">
        <f>IF(O1274="Pendente",_xlfn.XLOOKUP(relatorio[[#This Row],[Número]],Relatório_CTE!A:A,Relatório_CTE!B:B,"Sem CTE")," ")</f>
        <v xml:space="preserve"> </v>
      </c>
      <c r="S1274" s="1" t="str">
        <f>IF(relatorio[[#This Row],[NFs Entrada - Winthor]]="Pendente",_xlfn.XLOOKUP(relatorio[[#This Row],[Número]],Relatório_CTE!A:A,Relatório_CTE!H:H,"Sem CTE")," ")</f>
        <v xml:space="preserve"> </v>
      </c>
      <c r="T127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7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75" spans="1:21" x14ac:dyDescent="0.25">
      <c r="A1275" t="s">
        <v>11</v>
      </c>
      <c r="B1275" t="s">
        <v>46</v>
      </c>
      <c r="C1275" t="s">
        <v>13</v>
      </c>
      <c r="D1275">
        <v>464665</v>
      </c>
      <c r="E1275" s="1">
        <v>45877</v>
      </c>
      <c r="F1275">
        <v>307998.36</v>
      </c>
      <c r="G1275" s="4" t="s">
        <v>394</v>
      </c>
      <c r="H1275" t="s">
        <v>395</v>
      </c>
      <c r="I1275" t="s">
        <v>396</v>
      </c>
      <c r="J1275" s="1">
        <v>46896</v>
      </c>
      <c r="K1275">
        <v>968</v>
      </c>
      <c r="L1275" t="str">
        <f>_xlfn.XLOOKUP(relatorio[[#This Row],[Nome PJ Emitente]],De_Para!A:A,De_Para!C:C)</f>
        <v>3M</v>
      </c>
      <c r="M1275" s="5" cm="1">
        <f t="array" aca="1" ref="M1275" ca="1">IF(LEFT(G1275&amp;"",1)="0",
IFERROR(
VALUE(MID(G1275&amp;"",_xlfn.AGGREGATE(15,6,ROW(INDIRECT("1:"&amp;LEN(G1275&amp;"")))/(MID(G1275&amp;"",ROW(INDIRECT("1:"&amp;LEN(G1275&amp;""))),1)&lt;&gt;"0"),1),999)),
MID(G1275&amp;"",_xlfn.AGGREGATE(15,6,ROW(INDIRECT("1:"&amp;LEN(G1275&amp;"")))/(MID(G1275&amp;"",ROW(INDIRECT("1:"&amp;LEN(G1275&amp;""))),1)&lt;&gt;"0"),1),999)
),
IFERROR(VALUE(G1275),G1275))</f>
        <v>707387808358</v>
      </c>
      <c r="N1275" t="str">
        <f>TEXT(relatorio[[#This Row],[Data Emissão]],"mmm")</f>
        <v>ago</v>
      </c>
      <c r="O1275">
        <f>_xlfn.XLOOKUP(relatorio[[#This Row],[Número]],relatorio_Entrada_NF!A:A,relatorio_Entrada_NF!A:A,"Pendente")</f>
        <v>464665</v>
      </c>
      <c r="P1275" t="str">
        <f>_xlfn.XLOOKUP(relatorio[[#This Row],[Nome PJ Emitente]],Material!A:A,Material!B:B,"Medicamento")</f>
        <v>Material</v>
      </c>
      <c r="Q1275">
        <f>IF(relatorio[[#This Row],[Natureza]]="Medicamento",_xlfn.XLOOKUP(relatorio[[#This Row],[EAN]],CadastroProd!U:U,CadastroProd!A:A," "),_xlfn.XLOOKUP(relatorio[[#This Row],['[Item'] Código]],CadastroProd!X:X,CadastroProd!A:A," "))</f>
        <v>3561</v>
      </c>
      <c r="R1275" t="str">
        <f>IF(O1275="Pendente",_xlfn.XLOOKUP(relatorio[[#This Row],[Número]],Relatório_CTE!A:A,Relatório_CTE!B:B,"Sem CTE")," ")</f>
        <v xml:space="preserve"> </v>
      </c>
      <c r="S1275" s="1" t="str">
        <f>IF(relatorio[[#This Row],[NFs Entrada - Winthor]]="Pendente",_xlfn.XLOOKUP(relatorio[[#This Row],[Número]],Relatório_CTE!A:A,Relatório_CTE!H:H,"Sem CTE")," ")</f>
        <v xml:space="preserve"> </v>
      </c>
      <c r="T127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7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76" spans="1:21" x14ac:dyDescent="0.25">
      <c r="A1276" t="s">
        <v>11</v>
      </c>
      <c r="B1276" t="s">
        <v>46</v>
      </c>
      <c r="C1276" t="s">
        <v>13</v>
      </c>
      <c r="D1276">
        <v>464665</v>
      </c>
      <c r="E1276" s="1">
        <v>45877</v>
      </c>
      <c r="F1276">
        <v>307998.36</v>
      </c>
      <c r="G1276" s="4" t="s">
        <v>397</v>
      </c>
      <c r="H1276" t="s">
        <v>398</v>
      </c>
      <c r="I1276" t="s">
        <v>399</v>
      </c>
      <c r="J1276" s="1">
        <v>46840</v>
      </c>
      <c r="K1276">
        <v>148</v>
      </c>
      <c r="L1276" t="str">
        <f>_xlfn.XLOOKUP(relatorio[[#This Row],[Nome PJ Emitente]],De_Para!A:A,De_Para!C:C)</f>
        <v>3M</v>
      </c>
      <c r="M1276" s="5" cm="1">
        <f t="array" aca="1" ref="M1276" ca="1">IF(LEFT(G1276&amp;"",1)="0",
IFERROR(
VALUE(MID(G1276&amp;"",_xlfn.AGGREGATE(15,6,ROW(INDIRECT("1:"&amp;LEN(G1276&amp;"")))/(MID(G1276&amp;"",ROW(INDIRECT("1:"&amp;LEN(G1276&amp;""))),1)&lt;&gt;"0"),1),999)),
MID(G1276&amp;"",_xlfn.AGGREGATE(15,6,ROW(INDIRECT("1:"&amp;LEN(G1276&amp;"")))/(MID(G1276&amp;"",ROW(INDIRECT("1:"&amp;LEN(G1276&amp;""))),1)&lt;&gt;"0"),1),999)
),
IFERROR(VALUE(G1276),G1276))</f>
        <v>707387807931</v>
      </c>
      <c r="N1276" t="str">
        <f>TEXT(relatorio[[#This Row],[Data Emissão]],"mmm")</f>
        <v>ago</v>
      </c>
      <c r="O1276">
        <f>_xlfn.XLOOKUP(relatorio[[#This Row],[Número]],relatorio_Entrada_NF!A:A,relatorio_Entrada_NF!A:A,"Pendente")</f>
        <v>464665</v>
      </c>
      <c r="P1276" t="str">
        <f>_xlfn.XLOOKUP(relatorio[[#This Row],[Nome PJ Emitente]],Material!A:A,Material!B:B,"Medicamento")</f>
        <v>Material</v>
      </c>
      <c r="Q1276">
        <f>IF(relatorio[[#This Row],[Natureza]]="Medicamento",_xlfn.XLOOKUP(relatorio[[#This Row],[EAN]],CadastroProd!U:U,CadastroProd!A:A," "),_xlfn.XLOOKUP(relatorio[[#This Row],['[Item'] Código]],CadastroProd!X:X,CadastroProd!A:A," "))</f>
        <v>2217</v>
      </c>
      <c r="R1276" t="str">
        <f>IF(O1276="Pendente",_xlfn.XLOOKUP(relatorio[[#This Row],[Número]],Relatório_CTE!A:A,Relatório_CTE!B:B,"Sem CTE")," ")</f>
        <v xml:space="preserve"> </v>
      </c>
      <c r="S1276" s="1" t="str">
        <f>IF(relatorio[[#This Row],[NFs Entrada - Winthor]]="Pendente",_xlfn.XLOOKUP(relatorio[[#This Row],[Número]],Relatório_CTE!A:A,Relatório_CTE!H:H,"Sem CTE")," ")</f>
        <v xml:space="preserve"> </v>
      </c>
      <c r="T127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7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77" spans="1:21" x14ac:dyDescent="0.25">
      <c r="A1277" t="s">
        <v>11</v>
      </c>
      <c r="B1277" t="s">
        <v>46</v>
      </c>
      <c r="C1277" t="s">
        <v>13</v>
      </c>
      <c r="D1277">
        <v>464665</v>
      </c>
      <c r="E1277" s="1">
        <v>45877</v>
      </c>
      <c r="F1277">
        <v>307998.36</v>
      </c>
      <c r="G1277" s="4" t="s">
        <v>400</v>
      </c>
      <c r="H1277" t="s">
        <v>401</v>
      </c>
      <c r="I1277" t="s">
        <v>402</v>
      </c>
      <c r="J1277" s="1">
        <v>46789</v>
      </c>
      <c r="K1277">
        <v>28</v>
      </c>
      <c r="L1277" t="str">
        <f>_xlfn.XLOOKUP(relatorio[[#This Row],[Nome PJ Emitente]],De_Para!A:A,De_Para!C:C)</f>
        <v>3M</v>
      </c>
      <c r="M1277" s="5" cm="1">
        <f t="array" aca="1" ref="M1277" ca="1">IF(LEFT(G1277&amp;"",1)="0",
IFERROR(
VALUE(MID(G1277&amp;"",_xlfn.AGGREGATE(15,6,ROW(INDIRECT("1:"&amp;LEN(G1277&amp;"")))/(MID(G1277&amp;"",ROW(INDIRECT("1:"&amp;LEN(G1277&amp;""))),1)&lt;&gt;"0"),1),999)),
MID(G1277&amp;"",_xlfn.AGGREGATE(15,6,ROW(INDIRECT("1:"&amp;LEN(G1277&amp;"")))/(MID(G1277&amp;"",ROW(INDIRECT("1:"&amp;LEN(G1277&amp;""))),1)&lt;&gt;"0"),1),999)
),
IFERROR(VALUE(G1277),G1277))</f>
        <v>707387807979</v>
      </c>
      <c r="N1277" t="str">
        <f>TEXT(relatorio[[#This Row],[Data Emissão]],"mmm")</f>
        <v>ago</v>
      </c>
      <c r="O1277">
        <f>_xlfn.XLOOKUP(relatorio[[#This Row],[Número]],relatorio_Entrada_NF!A:A,relatorio_Entrada_NF!A:A,"Pendente")</f>
        <v>464665</v>
      </c>
      <c r="P1277" t="str">
        <f>_xlfn.XLOOKUP(relatorio[[#This Row],[Nome PJ Emitente]],Material!A:A,Material!B:B,"Medicamento")</f>
        <v>Material</v>
      </c>
      <c r="Q1277">
        <f>IF(relatorio[[#This Row],[Natureza]]="Medicamento",_xlfn.XLOOKUP(relatorio[[#This Row],[EAN]],CadastroProd!U:U,CadastroProd!A:A," "),_xlfn.XLOOKUP(relatorio[[#This Row],['[Item'] Código]],CadastroProd!X:X,CadastroProd!A:A," "))</f>
        <v>3345</v>
      </c>
      <c r="R1277" t="str">
        <f>IF(O1277="Pendente",_xlfn.XLOOKUP(relatorio[[#This Row],[Número]],Relatório_CTE!A:A,Relatório_CTE!B:B,"Sem CTE")," ")</f>
        <v xml:space="preserve"> </v>
      </c>
      <c r="S1277" s="1" t="str">
        <f>IF(relatorio[[#This Row],[NFs Entrada - Winthor]]="Pendente",_xlfn.XLOOKUP(relatorio[[#This Row],[Número]],Relatório_CTE!A:A,Relatório_CTE!H:H,"Sem CTE")," ")</f>
        <v xml:space="preserve"> </v>
      </c>
      <c r="T127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7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78" spans="1:21" x14ac:dyDescent="0.25">
      <c r="A1278" t="s">
        <v>11</v>
      </c>
      <c r="B1278" t="s">
        <v>46</v>
      </c>
      <c r="C1278" t="s">
        <v>13</v>
      </c>
      <c r="D1278">
        <v>464666</v>
      </c>
      <c r="E1278" s="1">
        <v>45877</v>
      </c>
      <c r="F1278">
        <v>44754.6</v>
      </c>
      <c r="G1278" s="4" t="s">
        <v>346</v>
      </c>
      <c r="H1278" t="s">
        <v>347</v>
      </c>
      <c r="I1278" t="s">
        <v>348</v>
      </c>
      <c r="J1278" s="1">
        <v>46904</v>
      </c>
      <c r="K1278">
        <v>92</v>
      </c>
      <c r="L1278" t="str">
        <f>_xlfn.XLOOKUP(relatorio[[#This Row],[Nome PJ Emitente]],De_Para!A:A,De_Para!C:C)</f>
        <v>3M</v>
      </c>
      <c r="M1278" s="5" cm="1">
        <f t="array" aca="1" ref="M1278" ca="1">IF(LEFT(G1278&amp;"",1)="0",
IFERROR(
VALUE(MID(G1278&amp;"",_xlfn.AGGREGATE(15,6,ROW(INDIRECT("1:"&amp;LEN(G1278&amp;"")))/(MID(G1278&amp;"",ROW(INDIRECT("1:"&amp;LEN(G1278&amp;""))),1)&lt;&gt;"0"),1),999)),
MID(G1278&amp;"",_xlfn.AGGREGATE(15,6,ROW(INDIRECT("1:"&amp;LEN(G1278&amp;"")))/(MID(G1278&amp;"",ROW(INDIRECT("1:"&amp;LEN(G1278&amp;""))),1)&lt;&gt;"0"),1),999)
),
IFERROR(VALUE(G1278),G1278))</f>
        <v>50707387807684</v>
      </c>
      <c r="N1278" t="str">
        <f>TEXT(relatorio[[#This Row],[Data Emissão]],"mmm")</f>
        <v>ago</v>
      </c>
      <c r="O1278">
        <f>_xlfn.XLOOKUP(relatorio[[#This Row],[Número]],relatorio_Entrada_NF!A:A,relatorio_Entrada_NF!A:A,"Pendente")</f>
        <v>464666</v>
      </c>
      <c r="P1278" t="str">
        <f>_xlfn.XLOOKUP(relatorio[[#This Row],[Nome PJ Emitente]],Material!A:A,Material!B:B,"Medicamento")</f>
        <v>Material</v>
      </c>
      <c r="Q1278">
        <f>IF(relatorio[[#This Row],[Natureza]]="Medicamento",_xlfn.XLOOKUP(relatorio[[#This Row],[EAN]],CadastroProd!U:U,CadastroProd!A:A," "),_xlfn.XLOOKUP(relatorio[[#This Row],['[Item'] Código]],CadastroProd!X:X,CadastroProd!A:A," "))</f>
        <v>3479</v>
      </c>
      <c r="R1278" t="str">
        <f>IF(O1278="Pendente",_xlfn.XLOOKUP(relatorio[[#This Row],[Número]],Relatório_CTE!A:A,Relatório_CTE!B:B,"Sem CTE")," ")</f>
        <v xml:space="preserve"> </v>
      </c>
      <c r="S1278" s="1" t="str">
        <f>IF(relatorio[[#This Row],[NFs Entrada - Winthor]]="Pendente",_xlfn.XLOOKUP(relatorio[[#This Row],[Número]],Relatório_CTE!A:A,Relatório_CTE!H:H,"Sem CTE")," ")</f>
        <v xml:space="preserve"> </v>
      </c>
      <c r="T127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7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79" spans="1:21" x14ac:dyDescent="0.25">
      <c r="A1279" t="s">
        <v>11</v>
      </c>
      <c r="B1279" t="s">
        <v>46</v>
      </c>
      <c r="C1279" t="s">
        <v>13</v>
      </c>
      <c r="D1279">
        <v>464666</v>
      </c>
      <c r="E1279" s="1">
        <v>45877</v>
      </c>
      <c r="F1279">
        <v>44754.6</v>
      </c>
      <c r="G1279" s="4" t="s">
        <v>340</v>
      </c>
      <c r="H1279" t="s">
        <v>341</v>
      </c>
      <c r="I1279" t="s">
        <v>342</v>
      </c>
      <c r="J1279" s="1">
        <v>46228</v>
      </c>
      <c r="K1279">
        <v>40</v>
      </c>
      <c r="L1279" t="str">
        <f>_xlfn.XLOOKUP(relatorio[[#This Row],[Nome PJ Emitente]],De_Para!A:A,De_Para!C:C)</f>
        <v>3M</v>
      </c>
      <c r="M1279" s="5" cm="1">
        <f t="array" aca="1" ref="M1279" ca="1">IF(LEFT(G1279&amp;"",1)="0",
IFERROR(
VALUE(MID(G1279&amp;"",_xlfn.AGGREGATE(15,6,ROW(INDIRECT("1:"&amp;LEN(G1279&amp;"")))/(MID(G1279&amp;"",ROW(INDIRECT("1:"&amp;LEN(G1279&amp;""))),1)&lt;&gt;"0"),1),999)),
MID(G1279&amp;"",_xlfn.AGGREGATE(15,6,ROW(INDIRECT("1:"&amp;LEN(G1279&amp;"")))/(MID(G1279&amp;"",ROW(INDIRECT("1:"&amp;LEN(G1279&amp;""))),1)&lt;&gt;"0"),1),999)
),
IFERROR(VALUE(G1279),G1279))</f>
        <v>707387792374</v>
      </c>
      <c r="N1279" t="str">
        <f>TEXT(relatorio[[#This Row],[Data Emissão]],"mmm")</f>
        <v>ago</v>
      </c>
      <c r="O1279">
        <f>_xlfn.XLOOKUP(relatorio[[#This Row],[Número]],relatorio_Entrada_NF!A:A,relatorio_Entrada_NF!A:A,"Pendente")</f>
        <v>464666</v>
      </c>
      <c r="P1279" t="str">
        <f>_xlfn.XLOOKUP(relatorio[[#This Row],[Nome PJ Emitente]],Material!A:A,Material!B:B,"Medicamento")</f>
        <v>Material</v>
      </c>
      <c r="Q1279">
        <f>IF(relatorio[[#This Row],[Natureza]]="Medicamento",_xlfn.XLOOKUP(relatorio[[#This Row],[EAN]],CadastroProd!U:U,CadastroProd!A:A," "),_xlfn.XLOOKUP(relatorio[[#This Row],['[Item'] Código]],CadastroProd!X:X,CadastroProd!A:A," "))</f>
        <v>3399</v>
      </c>
      <c r="R1279" t="str">
        <f>IF(O1279="Pendente",_xlfn.XLOOKUP(relatorio[[#This Row],[Número]],Relatório_CTE!A:A,Relatório_CTE!B:B,"Sem CTE")," ")</f>
        <v xml:space="preserve"> </v>
      </c>
      <c r="S1279" s="1" t="str">
        <f>IF(relatorio[[#This Row],[NFs Entrada - Winthor]]="Pendente",_xlfn.XLOOKUP(relatorio[[#This Row],[Número]],Relatório_CTE!A:A,Relatório_CTE!H:H,"Sem CTE")," ")</f>
        <v xml:space="preserve"> </v>
      </c>
      <c r="T127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7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80" spans="1:21" x14ac:dyDescent="0.25">
      <c r="A1280" t="s">
        <v>11</v>
      </c>
      <c r="B1280" t="s">
        <v>46</v>
      </c>
      <c r="C1280" t="s">
        <v>13</v>
      </c>
      <c r="D1280">
        <v>464667</v>
      </c>
      <c r="E1280" s="1">
        <v>45877</v>
      </c>
      <c r="F1280">
        <v>20222.82</v>
      </c>
      <c r="G1280" s="4" t="s">
        <v>409</v>
      </c>
      <c r="H1280" t="s">
        <v>410</v>
      </c>
      <c r="I1280" t="s">
        <v>411</v>
      </c>
      <c r="J1280" s="1">
        <v>46557</v>
      </c>
      <c r="K1280">
        <v>300</v>
      </c>
      <c r="L1280" t="str">
        <f>_xlfn.XLOOKUP(relatorio[[#This Row],[Nome PJ Emitente]],De_Para!A:A,De_Para!C:C)</f>
        <v>3M</v>
      </c>
      <c r="M1280" s="5" cm="1">
        <f t="array" aca="1" ref="M1280" ca="1">IF(LEFT(G1280&amp;"",1)="0",
IFERROR(
VALUE(MID(G1280&amp;"",_xlfn.AGGREGATE(15,6,ROW(INDIRECT("1:"&amp;LEN(G1280&amp;"")))/(MID(G1280&amp;"",ROW(INDIRECT("1:"&amp;LEN(G1280&amp;""))),1)&lt;&gt;"0"),1),999)),
MID(G1280&amp;"",_xlfn.AGGREGATE(15,6,ROW(INDIRECT("1:"&amp;LEN(G1280&amp;"")))/(MID(G1280&amp;"",ROW(INDIRECT("1:"&amp;LEN(G1280&amp;""))),1)&lt;&gt;"0"),1),999)
),
IFERROR(VALUE(G1280),G1280))</f>
        <v>7891040010653</v>
      </c>
      <c r="N1280" t="str">
        <f>TEXT(relatorio[[#This Row],[Data Emissão]],"mmm")</f>
        <v>ago</v>
      </c>
      <c r="O1280">
        <f>_xlfn.XLOOKUP(relatorio[[#This Row],[Número]],relatorio_Entrada_NF!A:A,relatorio_Entrada_NF!A:A,"Pendente")</f>
        <v>464667</v>
      </c>
      <c r="P1280" t="str">
        <f>_xlfn.XLOOKUP(relatorio[[#This Row],[Nome PJ Emitente]],Material!A:A,Material!B:B,"Medicamento")</f>
        <v>Material</v>
      </c>
      <c r="Q1280">
        <f>IF(relatorio[[#This Row],[Natureza]]="Medicamento",_xlfn.XLOOKUP(relatorio[[#This Row],[EAN]],CadastroProd!U:U,CadastroProd!A:A," "),_xlfn.XLOOKUP(relatorio[[#This Row],['[Item'] Código]],CadastroProd!X:X,CadastroProd!A:A," "))</f>
        <v>2180</v>
      </c>
      <c r="R1280" t="str">
        <f>IF(O1280="Pendente",_xlfn.XLOOKUP(relatorio[[#This Row],[Número]],Relatório_CTE!A:A,Relatório_CTE!B:B,"Sem CTE")," ")</f>
        <v xml:space="preserve"> </v>
      </c>
      <c r="S1280" s="1" t="str">
        <f>IF(relatorio[[#This Row],[NFs Entrada - Winthor]]="Pendente",_xlfn.XLOOKUP(relatorio[[#This Row],[Número]],Relatório_CTE!A:A,Relatório_CTE!H:H,"Sem CTE")," ")</f>
        <v xml:space="preserve"> </v>
      </c>
      <c r="T128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8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81" spans="1:21" x14ac:dyDescent="0.25">
      <c r="A1281" t="s">
        <v>11</v>
      </c>
      <c r="B1281" t="s">
        <v>46</v>
      </c>
      <c r="C1281" t="s">
        <v>13</v>
      </c>
      <c r="D1281">
        <v>464667</v>
      </c>
      <c r="E1281" s="1">
        <v>45877</v>
      </c>
      <c r="F1281">
        <v>20222.82</v>
      </c>
      <c r="G1281" s="4" t="s">
        <v>355</v>
      </c>
      <c r="H1281" t="s">
        <v>356</v>
      </c>
      <c r="I1281" t="s">
        <v>357</v>
      </c>
      <c r="J1281" s="1">
        <v>46571</v>
      </c>
      <c r="K1281">
        <v>400</v>
      </c>
      <c r="L1281" t="str">
        <f>_xlfn.XLOOKUP(relatorio[[#This Row],[Nome PJ Emitente]],De_Para!A:A,De_Para!C:C)</f>
        <v>3M</v>
      </c>
      <c r="M1281" s="5" cm="1">
        <f t="array" aca="1" ref="M1281" ca="1">IF(LEFT(G1281&amp;"",1)="0",
IFERROR(
VALUE(MID(G1281&amp;"",_xlfn.AGGREGATE(15,6,ROW(INDIRECT("1:"&amp;LEN(G1281&amp;"")))/(MID(G1281&amp;"",ROW(INDIRECT("1:"&amp;LEN(G1281&amp;""))),1)&lt;&gt;"0"),1),999)),
MID(G1281&amp;"",_xlfn.AGGREGATE(15,6,ROW(INDIRECT("1:"&amp;LEN(G1281&amp;"")))/(MID(G1281&amp;"",ROW(INDIRECT("1:"&amp;LEN(G1281&amp;""))),1)&lt;&gt;"0"),1),999)
),
IFERROR(VALUE(G1281),G1281))</f>
        <v>7891040010745</v>
      </c>
      <c r="N1281" t="str">
        <f>TEXT(relatorio[[#This Row],[Data Emissão]],"mmm")</f>
        <v>ago</v>
      </c>
      <c r="O1281">
        <f>_xlfn.XLOOKUP(relatorio[[#This Row],[Número]],relatorio_Entrada_NF!A:A,relatorio_Entrada_NF!A:A,"Pendente")</f>
        <v>464667</v>
      </c>
      <c r="P1281" t="str">
        <f>_xlfn.XLOOKUP(relatorio[[#This Row],[Nome PJ Emitente]],Material!A:A,Material!B:B,"Medicamento")</f>
        <v>Material</v>
      </c>
      <c r="Q1281">
        <f>IF(relatorio[[#This Row],[Natureza]]="Medicamento",_xlfn.XLOOKUP(relatorio[[#This Row],[EAN]],CadastroProd!U:U,CadastroProd!A:A," "),_xlfn.XLOOKUP(relatorio[[#This Row],['[Item'] Código]],CadastroProd!X:X,CadastroProd!A:A," "))</f>
        <v>2175</v>
      </c>
      <c r="R1281" t="str">
        <f>IF(O1281="Pendente",_xlfn.XLOOKUP(relatorio[[#This Row],[Número]],Relatório_CTE!A:A,Relatório_CTE!B:B,"Sem CTE")," ")</f>
        <v xml:space="preserve"> </v>
      </c>
      <c r="S1281" s="1" t="str">
        <f>IF(relatorio[[#This Row],[NFs Entrada - Winthor]]="Pendente",_xlfn.XLOOKUP(relatorio[[#This Row],[Número]],Relatório_CTE!A:A,Relatório_CTE!H:H,"Sem CTE")," ")</f>
        <v xml:space="preserve"> </v>
      </c>
      <c r="T128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8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82" spans="1:21" x14ac:dyDescent="0.25">
      <c r="A1282" t="s">
        <v>11</v>
      </c>
      <c r="B1282" t="s">
        <v>46</v>
      </c>
      <c r="C1282" t="s">
        <v>13</v>
      </c>
      <c r="D1282">
        <v>464667</v>
      </c>
      <c r="E1282" s="1">
        <v>45877</v>
      </c>
      <c r="F1282">
        <v>20222.82</v>
      </c>
      <c r="G1282" s="4" t="s">
        <v>122</v>
      </c>
      <c r="H1282" t="s">
        <v>358</v>
      </c>
      <c r="I1282" t="s">
        <v>359</v>
      </c>
      <c r="J1282" s="1"/>
      <c r="K1282">
        <v>9</v>
      </c>
      <c r="L1282" t="str">
        <f>_xlfn.XLOOKUP(relatorio[[#This Row],[Nome PJ Emitente]],De_Para!A:A,De_Para!C:C)</f>
        <v>3M</v>
      </c>
      <c r="M1282" s="5" t="str" cm="1">
        <f t="array" aca="1" ref="M1282" ca="1">IF(LEFT(G1282&amp;"",1)="0",
IFERROR(
VALUE(MID(G1282&amp;"",_xlfn.AGGREGATE(15,6,ROW(INDIRECT("1:"&amp;LEN(G1282&amp;"")))/(MID(G1282&amp;"",ROW(INDIRECT("1:"&amp;LEN(G1282&amp;""))),1)&lt;&gt;"0"),1),999)),
MID(G1282&amp;"",_xlfn.AGGREGATE(15,6,ROW(INDIRECT("1:"&amp;LEN(G1282&amp;"")))/(MID(G1282&amp;"",ROW(INDIRECT("1:"&amp;LEN(G1282&amp;""))),1)&lt;&gt;"0"),1),999)
),
IFERROR(VALUE(G1282),G1282))</f>
        <v>SEM GTIN</v>
      </c>
      <c r="N1282" t="str">
        <f>TEXT(relatorio[[#This Row],[Data Emissão]],"mmm")</f>
        <v>ago</v>
      </c>
      <c r="O1282">
        <f>_xlfn.XLOOKUP(relatorio[[#This Row],[Número]],relatorio_Entrada_NF!A:A,relatorio_Entrada_NF!A:A,"Pendente")</f>
        <v>464667</v>
      </c>
      <c r="P1282" t="str">
        <f>_xlfn.XLOOKUP(relatorio[[#This Row],[Nome PJ Emitente]],Material!A:A,Material!B:B,"Medicamento")</f>
        <v>Material</v>
      </c>
      <c r="Q1282">
        <f>IF(relatorio[[#This Row],[Natureza]]="Medicamento",_xlfn.XLOOKUP(relatorio[[#This Row],[EAN]],CadastroProd!U:U,CadastroProd!A:A," "),_xlfn.XLOOKUP(relatorio[[#This Row],['[Item'] Código]],CadastroProd!X:X,CadastroProd!A:A," "))</f>
        <v>2367</v>
      </c>
      <c r="R1282" t="str">
        <f>IF(O1282="Pendente",_xlfn.XLOOKUP(relatorio[[#This Row],[Número]],Relatório_CTE!A:A,Relatório_CTE!B:B,"Sem CTE")," ")</f>
        <v xml:space="preserve"> </v>
      </c>
      <c r="S1282" s="1" t="str">
        <f>IF(relatorio[[#This Row],[NFs Entrada - Winthor]]="Pendente",_xlfn.XLOOKUP(relatorio[[#This Row],[Número]],Relatório_CTE!A:A,Relatório_CTE!H:H,"Sem CTE")," ")</f>
        <v xml:space="preserve"> </v>
      </c>
      <c r="T128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8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83" spans="1:21" x14ac:dyDescent="0.25">
      <c r="A1283" t="s">
        <v>11</v>
      </c>
      <c r="B1283" t="s">
        <v>46</v>
      </c>
      <c r="C1283" t="s">
        <v>13</v>
      </c>
      <c r="D1283">
        <v>464667</v>
      </c>
      <c r="E1283" s="1">
        <v>45877</v>
      </c>
      <c r="F1283">
        <v>20222.82</v>
      </c>
      <c r="G1283" s="4" t="s">
        <v>363</v>
      </c>
      <c r="H1283" t="s">
        <v>364</v>
      </c>
      <c r="I1283" t="s">
        <v>365</v>
      </c>
      <c r="J1283" s="1">
        <v>46820</v>
      </c>
      <c r="K1283">
        <v>1</v>
      </c>
      <c r="L1283" t="str">
        <f>_xlfn.XLOOKUP(relatorio[[#This Row],[Nome PJ Emitente]],De_Para!A:A,De_Para!C:C)</f>
        <v>3M</v>
      </c>
      <c r="M1283" s="5" cm="1">
        <f t="array" aca="1" ref="M1283" ca="1">IF(LEFT(G1283&amp;"",1)="0",
IFERROR(
VALUE(MID(G1283&amp;"",_xlfn.AGGREGATE(15,6,ROW(INDIRECT("1:"&amp;LEN(G1283&amp;"")))/(MID(G1283&amp;"",ROW(INDIRECT("1:"&amp;LEN(G1283&amp;""))),1)&lt;&gt;"0"),1),999)),
MID(G1283&amp;"",_xlfn.AGGREGATE(15,6,ROW(INDIRECT("1:"&amp;LEN(G1283&amp;"")))/(MID(G1283&amp;"",ROW(INDIRECT("1:"&amp;LEN(G1283&amp;""))),1)&lt;&gt;"0"),1),999)
),
IFERROR(VALUE(G1283),G1283))</f>
        <v>7891040285389</v>
      </c>
      <c r="N1283" t="str">
        <f>TEXT(relatorio[[#This Row],[Data Emissão]],"mmm")</f>
        <v>ago</v>
      </c>
      <c r="O1283">
        <f>_xlfn.XLOOKUP(relatorio[[#This Row],[Número]],relatorio_Entrada_NF!A:A,relatorio_Entrada_NF!A:A,"Pendente")</f>
        <v>464667</v>
      </c>
      <c r="P1283" t="str">
        <f>_xlfn.XLOOKUP(relatorio[[#This Row],[Nome PJ Emitente]],Material!A:A,Material!B:B,"Medicamento")</f>
        <v>Material</v>
      </c>
      <c r="Q1283">
        <f>IF(relatorio[[#This Row],[Natureza]]="Medicamento",_xlfn.XLOOKUP(relatorio[[#This Row],[EAN]],CadastroProd!U:U,CadastroProd!A:A," "),_xlfn.XLOOKUP(relatorio[[#This Row],['[Item'] Código]],CadastroProd!X:X,CadastroProd!A:A," "))</f>
        <v>2332</v>
      </c>
      <c r="R1283" t="str">
        <f>IF(O1283="Pendente",_xlfn.XLOOKUP(relatorio[[#This Row],[Número]],Relatório_CTE!A:A,Relatório_CTE!B:B,"Sem CTE")," ")</f>
        <v xml:space="preserve"> </v>
      </c>
      <c r="S1283" s="1" t="str">
        <f>IF(relatorio[[#This Row],[NFs Entrada - Winthor]]="Pendente",_xlfn.XLOOKUP(relatorio[[#This Row],[Número]],Relatório_CTE!A:A,Relatório_CTE!H:H,"Sem CTE")," ")</f>
        <v xml:space="preserve"> </v>
      </c>
      <c r="T128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8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84" spans="1:21" x14ac:dyDescent="0.25">
      <c r="A1284" t="s">
        <v>11</v>
      </c>
      <c r="B1284" t="s">
        <v>46</v>
      </c>
      <c r="C1284" t="s">
        <v>13</v>
      </c>
      <c r="D1284">
        <v>464667</v>
      </c>
      <c r="E1284" s="1">
        <v>45877</v>
      </c>
      <c r="F1284">
        <v>20222.82</v>
      </c>
      <c r="G1284" s="4" t="s">
        <v>122</v>
      </c>
      <c r="H1284" t="s">
        <v>200</v>
      </c>
      <c r="I1284" t="s">
        <v>201</v>
      </c>
      <c r="J1284" s="1">
        <v>46910</v>
      </c>
      <c r="K1284">
        <v>6</v>
      </c>
      <c r="L1284" t="str">
        <f>_xlfn.XLOOKUP(relatorio[[#This Row],[Nome PJ Emitente]],De_Para!A:A,De_Para!C:C)</f>
        <v>3M</v>
      </c>
      <c r="M1284" s="5" t="str" cm="1">
        <f t="array" aca="1" ref="M1284" ca="1">IF(LEFT(G1284&amp;"",1)="0",
IFERROR(
VALUE(MID(G1284&amp;"",_xlfn.AGGREGATE(15,6,ROW(INDIRECT("1:"&amp;LEN(G1284&amp;"")))/(MID(G1284&amp;"",ROW(INDIRECT("1:"&amp;LEN(G1284&amp;""))),1)&lt;&gt;"0"),1),999)),
MID(G1284&amp;"",_xlfn.AGGREGATE(15,6,ROW(INDIRECT("1:"&amp;LEN(G1284&amp;"")))/(MID(G1284&amp;"",ROW(INDIRECT("1:"&amp;LEN(G1284&amp;""))),1)&lt;&gt;"0"),1),999)
),
IFERROR(VALUE(G1284),G1284))</f>
        <v>SEM GTIN</v>
      </c>
      <c r="N1284" t="str">
        <f>TEXT(relatorio[[#This Row],[Data Emissão]],"mmm")</f>
        <v>ago</v>
      </c>
      <c r="O1284">
        <f>_xlfn.XLOOKUP(relatorio[[#This Row],[Número]],relatorio_Entrada_NF!A:A,relatorio_Entrada_NF!A:A,"Pendente")</f>
        <v>464667</v>
      </c>
      <c r="P1284" t="str">
        <f>_xlfn.XLOOKUP(relatorio[[#This Row],[Nome PJ Emitente]],Material!A:A,Material!B:B,"Medicamento")</f>
        <v>Material</v>
      </c>
      <c r="Q1284">
        <f>IF(relatorio[[#This Row],[Natureza]]="Medicamento",_xlfn.XLOOKUP(relatorio[[#This Row],[EAN]],CadastroProd!U:U,CadastroProd!A:A," "),_xlfn.XLOOKUP(relatorio[[#This Row],['[Item'] Código]],CadastroProd!X:X,CadastroProd!A:A," "))</f>
        <v>2335</v>
      </c>
      <c r="R1284" t="str">
        <f>IF(O1284="Pendente",_xlfn.XLOOKUP(relatorio[[#This Row],[Número]],Relatório_CTE!A:A,Relatório_CTE!B:B,"Sem CTE")," ")</f>
        <v xml:space="preserve"> </v>
      </c>
      <c r="S1284" s="1" t="str">
        <f>IF(relatorio[[#This Row],[NFs Entrada - Winthor]]="Pendente",_xlfn.XLOOKUP(relatorio[[#This Row],[Número]],Relatório_CTE!A:A,Relatório_CTE!H:H,"Sem CTE")," ")</f>
        <v xml:space="preserve"> </v>
      </c>
      <c r="T128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8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85" spans="1:21" x14ac:dyDescent="0.25">
      <c r="A1285" t="s">
        <v>11</v>
      </c>
      <c r="B1285" t="s">
        <v>46</v>
      </c>
      <c r="C1285" t="s">
        <v>13</v>
      </c>
      <c r="D1285">
        <v>464667</v>
      </c>
      <c r="E1285" s="1">
        <v>45877</v>
      </c>
      <c r="F1285">
        <v>20222.82</v>
      </c>
      <c r="G1285" s="4" t="s">
        <v>122</v>
      </c>
      <c r="H1285" t="s">
        <v>123</v>
      </c>
      <c r="I1285" t="s">
        <v>124</v>
      </c>
      <c r="J1285" s="1">
        <v>46905</v>
      </c>
      <c r="K1285">
        <v>8</v>
      </c>
      <c r="L1285" t="str">
        <f>_xlfn.XLOOKUP(relatorio[[#This Row],[Nome PJ Emitente]],De_Para!A:A,De_Para!C:C)</f>
        <v>3M</v>
      </c>
      <c r="M1285" s="5" t="str" cm="1">
        <f t="array" aca="1" ref="M1285" ca="1">IF(LEFT(G1285&amp;"",1)="0",
IFERROR(
VALUE(MID(G1285&amp;"",_xlfn.AGGREGATE(15,6,ROW(INDIRECT("1:"&amp;LEN(G1285&amp;"")))/(MID(G1285&amp;"",ROW(INDIRECT("1:"&amp;LEN(G1285&amp;""))),1)&lt;&gt;"0"),1),999)),
MID(G1285&amp;"",_xlfn.AGGREGATE(15,6,ROW(INDIRECT("1:"&amp;LEN(G1285&amp;"")))/(MID(G1285&amp;"",ROW(INDIRECT("1:"&amp;LEN(G1285&amp;""))),1)&lt;&gt;"0"),1),999)
),
IFERROR(VALUE(G1285),G1285))</f>
        <v>SEM GTIN</v>
      </c>
      <c r="N1285" t="str">
        <f>TEXT(relatorio[[#This Row],[Data Emissão]],"mmm")</f>
        <v>ago</v>
      </c>
      <c r="O1285">
        <f>_xlfn.XLOOKUP(relatorio[[#This Row],[Número]],relatorio_Entrada_NF!A:A,relatorio_Entrada_NF!A:A,"Pendente")</f>
        <v>464667</v>
      </c>
      <c r="P1285" t="str">
        <f>_xlfn.XLOOKUP(relatorio[[#This Row],[Nome PJ Emitente]],Material!A:A,Material!B:B,"Medicamento")</f>
        <v>Material</v>
      </c>
      <c r="Q1285">
        <f>IF(relatorio[[#This Row],[Natureza]]="Medicamento",_xlfn.XLOOKUP(relatorio[[#This Row],[EAN]],CadastroProd!U:U,CadastroProd!A:A," "),_xlfn.XLOOKUP(relatorio[[#This Row],['[Item'] Código]],CadastroProd!X:X,CadastroProd!A:A," "))</f>
        <v>2336</v>
      </c>
      <c r="R1285" t="str">
        <f>IF(O1285="Pendente",_xlfn.XLOOKUP(relatorio[[#This Row],[Número]],Relatório_CTE!A:A,Relatório_CTE!B:B,"Sem CTE")," ")</f>
        <v xml:space="preserve"> </v>
      </c>
      <c r="S1285" s="1" t="str">
        <f>IF(relatorio[[#This Row],[NFs Entrada - Winthor]]="Pendente",_xlfn.XLOOKUP(relatorio[[#This Row],[Número]],Relatório_CTE!A:A,Relatório_CTE!H:H,"Sem CTE")," ")</f>
        <v xml:space="preserve"> </v>
      </c>
      <c r="T128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8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86" spans="1:21" x14ac:dyDescent="0.25">
      <c r="A1286" t="s">
        <v>11</v>
      </c>
      <c r="B1286" t="s">
        <v>46</v>
      </c>
      <c r="C1286" t="s">
        <v>13</v>
      </c>
      <c r="D1286">
        <v>464668</v>
      </c>
      <c r="E1286" s="1">
        <v>45877</v>
      </c>
      <c r="F1286">
        <v>9754.17</v>
      </c>
      <c r="G1286" s="4" t="s">
        <v>374</v>
      </c>
      <c r="H1286" t="s">
        <v>375</v>
      </c>
      <c r="I1286" t="s">
        <v>376</v>
      </c>
      <c r="J1286" s="1">
        <v>46551</v>
      </c>
      <c r="K1286">
        <v>200</v>
      </c>
      <c r="L1286" t="str">
        <f>_xlfn.XLOOKUP(relatorio[[#This Row],[Nome PJ Emitente]],De_Para!A:A,De_Para!C:C)</f>
        <v>3M</v>
      </c>
      <c r="M1286" s="5" cm="1">
        <f t="array" aca="1" ref="M1286" ca="1">IF(LEFT(G1286&amp;"",1)="0",
IFERROR(
VALUE(MID(G1286&amp;"",_xlfn.AGGREGATE(15,6,ROW(INDIRECT("1:"&amp;LEN(G1286&amp;"")))/(MID(G1286&amp;"",ROW(INDIRECT("1:"&amp;LEN(G1286&amp;""))),1)&lt;&gt;"0"),1),999)),
MID(G1286&amp;"",_xlfn.AGGREGATE(15,6,ROW(INDIRECT("1:"&amp;LEN(G1286&amp;"")))/(MID(G1286&amp;"",ROW(INDIRECT("1:"&amp;LEN(G1286&amp;""))),1)&lt;&gt;"0"),1),999)
),
IFERROR(VALUE(G1286),G1286))</f>
        <v>7891040146468</v>
      </c>
      <c r="N1286" t="str">
        <f>TEXT(relatorio[[#This Row],[Data Emissão]],"mmm")</f>
        <v>ago</v>
      </c>
      <c r="O1286">
        <f>_xlfn.XLOOKUP(relatorio[[#This Row],[Número]],relatorio_Entrada_NF!A:A,relatorio_Entrada_NF!A:A,"Pendente")</f>
        <v>464668</v>
      </c>
      <c r="P1286" t="str">
        <f>_xlfn.XLOOKUP(relatorio[[#This Row],[Nome PJ Emitente]],Material!A:A,Material!B:B,"Medicamento")</f>
        <v>Material</v>
      </c>
      <c r="Q1286">
        <f>IF(relatorio[[#This Row],[Natureza]]="Medicamento",_xlfn.XLOOKUP(relatorio[[#This Row],[EAN]],CadastroProd!U:U,CadastroProd!A:A," "),_xlfn.XLOOKUP(relatorio[[#This Row],['[Item'] Código]],CadastroProd!X:X,CadastroProd!A:A," "))</f>
        <v>2373</v>
      </c>
      <c r="R1286" t="str">
        <f>IF(O1286="Pendente",_xlfn.XLOOKUP(relatorio[[#This Row],[Número]],Relatório_CTE!A:A,Relatório_CTE!B:B,"Sem CTE")," ")</f>
        <v xml:space="preserve"> </v>
      </c>
      <c r="S1286" s="1" t="str">
        <f>IF(relatorio[[#This Row],[NFs Entrada - Winthor]]="Pendente",_xlfn.XLOOKUP(relatorio[[#This Row],[Número]],Relatório_CTE!A:A,Relatório_CTE!H:H,"Sem CTE")," ")</f>
        <v xml:space="preserve"> </v>
      </c>
      <c r="T128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8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87" spans="1:21" x14ac:dyDescent="0.25">
      <c r="A1287" t="s">
        <v>11</v>
      </c>
      <c r="B1287" t="s">
        <v>46</v>
      </c>
      <c r="C1287" t="s">
        <v>13</v>
      </c>
      <c r="D1287">
        <v>464668</v>
      </c>
      <c r="E1287" s="1">
        <v>45877</v>
      </c>
      <c r="F1287">
        <v>9754.17</v>
      </c>
      <c r="G1287" s="4" t="s">
        <v>414</v>
      </c>
      <c r="H1287" t="s">
        <v>415</v>
      </c>
      <c r="I1287" t="s">
        <v>416</v>
      </c>
      <c r="J1287" s="1">
        <v>47583</v>
      </c>
      <c r="K1287">
        <v>4</v>
      </c>
      <c r="L1287" t="str">
        <f>_xlfn.XLOOKUP(relatorio[[#This Row],[Nome PJ Emitente]],De_Para!A:A,De_Para!C:C)</f>
        <v>3M</v>
      </c>
      <c r="M1287" s="5" cm="1">
        <f t="array" aca="1" ref="M1287" ca="1">IF(LEFT(G1287&amp;"",1)="0",
IFERROR(
VALUE(MID(G1287&amp;"",_xlfn.AGGREGATE(15,6,ROW(INDIRECT("1:"&amp;LEN(G1287&amp;"")))/(MID(G1287&amp;"",ROW(INDIRECT("1:"&amp;LEN(G1287&amp;""))),1)&lt;&gt;"0"),1),999)),
MID(G1287&amp;"",_xlfn.AGGREGATE(15,6,ROW(INDIRECT("1:"&amp;LEN(G1287&amp;"")))/(MID(G1287&amp;"",ROW(INDIRECT("1:"&amp;LEN(G1287&amp;""))),1)&lt;&gt;"0"),1),999)
),
IFERROR(VALUE(G1287),G1287))</f>
        <v>7891040330836</v>
      </c>
      <c r="N1287" t="str">
        <f>TEXT(relatorio[[#This Row],[Data Emissão]],"mmm")</f>
        <v>ago</v>
      </c>
      <c r="O1287">
        <f>_xlfn.XLOOKUP(relatorio[[#This Row],[Número]],relatorio_Entrada_NF!A:A,relatorio_Entrada_NF!A:A,"Pendente")</f>
        <v>464668</v>
      </c>
      <c r="P1287" t="str">
        <f>_xlfn.XLOOKUP(relatorio[[#This Row],[Nome PJ Emitente]],Material!A:A,Material!B:B,"Medicamento")</f>
        <v>Material</v>
      </c>
      <c r="Q1287">
        <f>IF(relatorio[[#This Row],[Natureza]]="Medicamento",_xlfn.XLOOKUP(relatorio[[#This Row],[EAN]],CadastroProd!U:U,CadastroProd!A:A," "),_xlfn.XLOOKUP(relatorio[[#This Row],['[Item'] Código]],CadastroProd!X:X,CadastroProd!A:A," "))</f>
        <v>2613</v>
      </c>
      <c r="R1287" t="str">
        <f>IF(O1287="Pendente",_xlfn.XLOOKUP(relatorio[[#This Row],[Número]],Relatório_CTE!A:A,Relatório_CTE!B:B,"Sem CTE")," ")</f>
        <v xml:space="preserve"> </v>
      </c>
      <c r="S1287" s="1" t="str">
        <f>IF(relatorio[[#This Row],[NFs Entrada - Winthor]]="Pendente",_xlfn.XLOOKUP(relatorio[[#This Row],[Número]],Relatório_CTE!A:A,Relatório_CTE!H:H,"Sem CTE")," ")</f>
        <v xml:space="preserve"> </v>
      </c>
      <c r="T128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8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88" spans="1:21" x14ac:dyDescent="0.25">
      <c r="A1288" t="s">
        <v>11</v>
      </c>
      <c r="B1288" t="s">
        <v>46</v>
      </c>
      <c r="C1288" t="s">
        <v>13</v>
      </c>
      <c r="D1288">
        <v>464668</v>
      </c>
      <c r="E1288" s="1">
        <v>45877</v>
      </c>
      <c r="F1288">
        <v>9754.17</v>
      </c>
      <c r="G1288" s="4" t="s">
        <v>346</v>
      </c>
      <c r="H1288" t="s">
        <v>347</v>
      </c>
      <c r="I1288" t="s">
        <v>348</v>
      </c>
      <c r="J1288" s="1">
        <v>46853</v>
      </c>
      <c r="K1288">
        <v>4</v>
      </c>
      <c r="L1288" t="str">
        <f>_xlfn.XLOOKUP(relatorio[[#This Row],[Nome PJ Emitente]],De_Para!A:A,De_Para!C:C)</f>
        <v>3M</v>
      </c>
      <c r="M1288" s="5" cm="1">
        <f t="array" aca="1" ref="M1288" ca="1">IF(LEFT(G1288&amp;"",1)="0",
IFERROR(
VALUE(MID(G1288&amp;"",_xlfn.AGGREGATE(15,6,ROW(INDIRECT("1:"&amp;LEN(G1288&amp;"")))/(MID(G1288&amp;"",ROW(INDIRECT("1:"&amp;LEN(G1288&amp;""))),1)&lt;&gt;"0"),1),999)),
MID(G1288&amp;"",_xlfn.AGGREGATE(15,6,ROW(INDIRECT("1:"&amp;LEN(G1288&amp;"")))/(MID(G1288&amp;"",ROW(INDIRECT("1:"&amp;LEN(G1288&amp;""))),1)&lt;&gt;"0"),1),999)
),
IFERROR(VALUE(G1288),G1288))</f>
        <v>50707387807684</v>
      </c>
      <c r="N1288" t="str">
        <f>TEXT(relatorio[[#This Row],[Data Emissão]],"mmm")</f>
        <v>ago</v>
      </c>
      <c r="O1288">
        <f>_xlfn.XLOOKUP(relatorio[[#This Row],[Número]],relatorio_Entrada_NF!A:A,relatorio_Entrada_NF!A:A,"Pendente")</f>
        <v>464668</v>
      </c>
      <c r="P1288" t="str">
        <f>_xlfn.XLOOKUP(relatorio[[#This Row],[Nome PJ Emitente]],Material!A:A,Material!B:B,"Medicamento")</f>
        <v>Material</v>
      </c>
      <c r="Q1288">
        <f>IF(relatorio[[#This Row],[Natureza]]="Medicamento",_xlfn.XLOOKUP(relatorio[[#This Row],[EAN]],CadastroProd!U:U,CadastroProd!A:A," "),_xlfn.XLOOKUP(relatorio[[#This Row],['[Item'] Código]],CadastroProd!X:X,CadastroProd!A:A," "))</f>
        <v>3479</v>
      </c>
      <c r="R1288" t="str">
        <f>IF(O1288="Pendente",_xlfn.XLOOKUP(relatorio[[#This Row],[Número]],Relatório_CTE!A:A,Relatório_CTE!B:B,"Sem CTE")," ")</f>
        <v xml:space="preserve"> </v>
      </c>
      <c r="S1288" s="1" t="str">
        <f>IF(relatorio[[#This Row],[NFs Entrada - Winthor]]="Pendente",_xlfn.XLOOKUP(relatorio[[#This Row],[Número]],Relatório_CTE!A:A,Relatório_CTE!H:H,"Sem CTE")," ")</f>
        <v xml:space="preserve"> </v>
      </c>
      <c r="T128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8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89" spans="1:21" x14ac:dyDescent="0.25">
      <c r="A1289" t="s">
        <v>11</v>
      </c>
      <c r="B1289" t="s">
        <v>46</v>
      </c>
      <c r="C1289" t="s">
        <v>13</v>
      </c>
      <c r="D1289">
        <v>464669</v>
      </c>
      <c r="E1289" s="1">
        <v>45877</v>
      </c>
      <c r="F1289">
        <v>1533.43</v>
      </c>
      <c r="G1289" s="4" t="s">
        <v>122</v>
      </c>
      <c r="H1289" t="s">
        <v>420</v>
      </c>
      <c r="I1289" t="s">
        <v>421</v>
      </c>
      <c r="J1289" s="1">
        <v>55635</v>
      </c>
      <c r="K1289">
        <v>2</v>
      </c>
      <c r="L1289" t="str">
        <f>_xlfn.XLOOKUP(relatorio[[#This Row],[Nome PJ Emitente]],De_Para!A:A,De_Para!C:C)</f>
        <v>3M</v>
      </c>
      <c r="M1289" s="5" t="str" cm="1">
        <f t="array" aca="1" ref="M1289" ca="1">IF(LEFT(G1289&amp;"",1)="0",
IFERROR(
VALUE(MID(G1289&amp;"",_xlfn.AGGREGATE(15,6,ROW(INDIRECT("1:"&amp;LEN(G1289&amp;"")))/(MID(G1289&amp;"",ROW(INDIRECT("1:"&amp;LEN(G1289&amp;""))),1)&lt;&gt;"0"),1),999)),
MID(G1289&amp;"",_xlfn.AGGREGATE(15,6,ROW(INDIRECT("1:"&amp;LEN(G1289&amp;"")))/(MID(G1289&amp;"",ROW(INDIRECT("1:"&amp;LEN(G1289&amp;""))),1)&lt;&gt;"0"),1),999)
),
IFERROR(VALUE(G1289),G1289))</f>
        <v>SEM GTIN</v>
      </c>
      <c r="N1289" t="str">
        <f>TEXT(relatorio[[#This Row],[Data Emissão]],"mmm")</f>
        <v>ago</v>
      </c>
      <c r="O1289">
        <f>_xlfn.XLOOKUP(relatorio[[#This Row],[Número]],relatorio_Entrada_NF!A:A,relatorio_Entrada_NF!A:A,"Pendente")</f>
        <v>464669</v>
      </c>
      <c r="P1289" t="str">
        <f>_xlfn.XLOOKUP(relatorio[[#This Row],[Nome PJ Emitente]],Material!A:A,Material!B:B,"Medicamento")</f>
        <v>Material</v>
      </c>
      <c r="Q1289">
        <f>IF(relatorio[[#This Row],[Natureza]]="Medicamento",_xlfn.XLOOKUP(relatorio[[#This Row],[EAN]],CadastroProd!U:U,CadastroProd!A:A," "),_xlfn.XLOOKUP(relatorio[[#This Row],['[Item'] Código]],CadastroProd!X:X,CadastroProd!A:A," "))</f>
        <v>2349</v>
      </c>
      <c r="R1289" t="str">
        <f>IF(O1289="Pendente",_xlfn.XLOOKUP(relatorio[[#This Row],[Número]],Relatório_CTE!A:A,Relatório_CTE!B:B,"Sem CTE")," ")</f>
        <v xml:space="preserve"> </v>
      </c>
      <c r="S1289" s="1" t="str">
        <f>IF(relatorio[[#This Row],[NFs Entrada - Winthor]]="Pendente",_xlfn.XLOOKUP(relatorio[[#This Row],[Número]],Relatório_CTE!A:A,Relatório_CTE!H:H,"Sem CTE")," ")</f>
        <v xml:space="preserve"> </v>
      </c>
      <c r="T128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8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90" spans="1:21" x14ac:dyDescent="0.25">
      <c r="A1290" t="s">
        <v>11</v>
      </c>
      <c r="B1290" t="s">
        <v>46</v>
      </c>
      <c r="C1290" t="s">
        <v>13</v>
      </c>
      <c r="D1290">
        <v>464670</v>
      </c>
      <c r="E1290" s="1">
        <v>45877</v>
      </c>
      <c r="F1290">
        <v>1583.74</v>
      </c>
      <c r="G1290" s="4" t="s">
        <v>122</v>
      </c>
      <c r="H1290" t="s">
        <v>412</v>
      </c>
      <c r="I1290" t="s">
        <v>413</v>
      </c>
      <c r="J1290" s="1">
        <v>46879</v>
      </c>
      <c r="K1290">
        <v>3</v>
      </c>
      <c r="L1290" t="str">
        <f>_xlfn.XLOOKUP(relatorio[[#This Row],[Nome PJ Emitente]],De_Para!A:A,De_Para!C:C)</f>
        <v>3M</v>
      </c>
      <c r="M1290" s="5" t="str" cm="1">
        <f t="array" aca="1" ref="M1290" ca="1">IF(LEFT(G1290&amp;"",1)="0",
IFERROR(
VALUE(MID(G1290&amp;"",_xlfn.AGGREGATE(15,6,ROW(INDIRECT("1:"&amp;LEN(G1290&amp;"")))/(MID(G1290&amp;"",ROW(INDIRECT("1:"&amp;LEN(G1290&amp;""))),1)&lt;&gt;"0"),1),999)),
MID(G1290&amp;"",_xlfn.AGGREGATE(15,6,ROW(INDIRECT("1:"&amp;LEN(G1290&amp;"")))/(MID(G1290&amp;"",ROW(INDIRECT("1:"&amp;LEN(G1290&amp;""))),1)&lt;&gt;"0"),1),999)
),
IFERROR(VALUE(G1290),G1290))</f>
        <v>SEM GTIN</v>
      </c>
      <c r="N1290" t="str">
        <f>TEXT(relatorio[[#This Row],[Data Emissão]],"mmm")</f>
        <v>ago</v>
      </c>
      <c r="O1290">
        <f>_xlfn.XLOOKUP(relatorio[[#This Row],[Número]],relatorio_Entrada_NF!A:A,relatorio_Entrada_NF!A:A,"Pendente")</f>
        <v>464670</v>
      </c>
      <c r="P1290" t="str">
        <f>_xlfn.XLOOKUP(relatorio[[#This Row],[Nome PJ Emitente]],Material!A:A,Material!B:B,"Medicamento")</f>
        <v>Material</v>
      </c>
      <c r="Q1290">
        <f>IF(relatorio[[#This Row],[Natureza]]="Medicamento",_xlfn.XLOOKUP(relatorio[[#This Row],[EAN]],CadastroProd!U:U,CadastroProd!A:A," "),_xlfn.XLOOKUP(relatorio[[#This Row],['[Item'] Código]],CadastroProd!X:X,CadastroProd!A:A," "))</f>
        <v>2333</v>
      </c>
      <c r="R1290" t="str">
        <f>IF(O1290="Pendente",_xlfn.XLOOKUP(relatorio[[#This Row],[Número]],Relatório_CTE!A:A,Relatório_CTE!B:B,"Sem CTE")," ")</f>
        <v xml:space="preserve"> </v>
      </c>
      <c r="S1290" s="1" t="str">
        <f>IF(relatorio[[#This Row],[NFs Entrada - Winthor]]="Pendente",_xlfn.XLOOKUP(relatorio[[#This Row],[Número]],Relatório_CTE!A:A,Relatório_CTE!H:H,"Sem CTE")," ")</f>
        <v xml:space="preserve"> </v>
      </c>
      <c r="T129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9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91" spans="1:21" x14ac:dyDescent="0.25">
      <c r="A1291" t="s">
        <v>11</v>
      </c>
      <c r="B1291" t="s">
        <v>46</v>
      </c>
      <c r="C1291" t="s">
        <v>13</v>
      </c>
      <c r="D1291">
        <v>464671</v>
      </c>
      <c r="E1291" s="1">
        <v>45877</v>
      </c>
      <c r="F1291">
        <v>2599.84</v>
      </c>
      <c r="G1291" s="4" t="s">
        <v>1128</v>
      </c>
      <c r="H1291" t="s">
        <v>1129</v>
      </c>
      <c r="I1291" t="s">
        <v>1130</v>
      </c>
      <c r="J1291" s="1">
        <v>46192</v>
      </c>
      <c r="K1291">
        <v>8</v>
      </c>
      <c r="L1291" t="str">
        <f>_xlfn.XLOOKUP(relatorio[[#This Row],[Nome PJ Emitente]],De_Para!A:A,De_Para!C:C)</f>
        <v>3M</v>
      </c>
      <c r="M1291" s="5" cm="1">
        <f t="array" aca="1" ref="M1291" ca="1">IF(LEFT(G1291&amp;"",1)="0",
IFERROR(
VALUE(MID(G1291&amp;"",_xlfn.AGGREGATE(15,6,ROW(INDIRECT("1:"&amp;LEN(G1291&amp;"")))/(MID(G1291&amp;"",ROW(INDIRECT("1:"&amp;LEN(G1291&amp;""))),1)&lt;&gt;"0"),1),999)),
MID(G1291&amp;"",_xlfn.AGGREGATE(15,6,ROW(INDIRECT("1:"&amp;LEN(G1291&amp;"")))/(MID(G1291&amp;"",ROW(INDIRECT("1:"&amp;LEN(G1291&amp;""))),1)&lt;&gt;"0"),1),999)
),
IFERROR(VALUE(G1291),G1291))</f>
        <v>7891040166916</v>
      </c>
      <c r="N1291" t="str">
        <f>TEXT(relatorio[[#This Row],[Data Emissão]],"mmm")</f>
        <v>ago</v>
      </c>
      <c r="O1291">
        <f>_xlfn.XLOOKUP(relatorio[[#This Row],[Número]],relatorio_Entrada_NF!A:A,relatorio_Entrada_NF!A:A,"Pendente")</f>
        <v>464671</v>
      </c>
      <c r="P1291" t="str">
        <f>_xlfn.XLOOKUP(relatorio[[#This Row],[Nome PJ Emitente]],Material!A:A,Material!B:B,"Medicamento")</f>
        <v>Material</v>
      </c>
      <c r="Q1291">
        <f>IF(relatorio[[#This Row],[Natureza]]="Medicamento",_xlfn.XLOOKUP(relatorio[[#This Row],[EAN]],CadastroProd!U:U,CadastroProd!A:A," "),_xlfn.XLOOKUP(relatorio[[#This Row],['[Item'] Código]],CadastroProd!X:X,CadastroProd!A:A," "))</f>
        <v>2211</v>
      </c>
      <c r="R1291" t="str">
        <f>IF(O1291="Pendente",_xlfn.XLOOKUP(relatorio[[#This Row],[Número]],Relatório_CTE!A:A,Relatório_CTE!B:B,"Sem CTE")," ")</f>
        <v xml:space="preserve"> </v>
      </c>
      <c r="S1291" s="1" t="str">
        <f>IF(relatorio[[#This Row],[NFs Entrada - Winthor]]="Pendente",_xlfn.XLOOKUP(relatorio[[#This Row],[Número]],Relatório_CTE!A:A,Relatório_CTE!H:H,"Sem CTE")," ")</f>
        <v xml:space="preserve"> </v>
      </c>
      <c r="T129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9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92" spans="1:21" x14ac:dyDescent="0.25">
      <c r="A1292" t="s">
        <v>11</v>
      </c>
      <c r="B1292" t="s">
        <v>46</v>
      </c>
      <c r="C1292" t="s">
        <v>13</v>
      </c>
      <c r="D1292">
        <v>464672</v>
      </c>
      <c r="E1292" s="1">
        <v>45877</v>
      </c>
      <c r="F1292">
        <v>46067.14</v>
      </c>
      <c r="G1292" s="4" t="s">
        <v>360</v>
      </c>
      <c r="H1292" t="s">
        <v>361</v>
      </c>
      <c r="I1292" t="s">
        <v>362</v>
      </c>
      <c r="J1292" s="1">
        <v>46772</v>
      </c>
      <c r="K1292">
        <v>800</v>
      </c>
      <c r="L1292" t="str">
        <f>_xlfn.XLOOKUP(relatorio[[#This Row],[Nome PJ Emitente]],De_Para!A:A,De_Para!C:C)</f>
        <v>3M</v>
      </c>
      <c r="M1292" s="5" cm="1">
        <f t="array" aca="1" ref="M1292" ca="1">IF(LEFT(G1292&amp;"",1)="0",
IFERROR(
VALUE(MID(G1292&amp;"",_xlfn.AGGREGATE(15,6,ROW(INDIRECT("1:"&amp;LEN(G1292&amp;"")))/(MID(G1292&amp;"",ROW(INDIRECT("1:"&amp;LEN(G1292&amp;""))),1)&lt;&gt;"0"),1),999)),
MID(G1292&amp;"",_xlfn.AGGREGATE(15,6,ROW(INDIRECT("1:"&amp;LEN(G1292&amp;"")))/(MID(G1292&amp;"",ROW(INDIRECT("1:"&amp;LEN(G1292&amp;""))),1)&lt;&gt;"0"),1),999)
),
IFERROR(VALUE(G1292),G1292))</f>
        <v>7891040086870</v>
      </c>
      <c r="N1292" t="str">
        <f>TEXT(relatorio[[#This Row],[Data Emissão]],"mmm")</f>
        <v>ago</v>
      </c>
      <c r="O1292">
        <f>_xlfn.XLOOKUP(relatorio[[#This Row],[Número]],relatorio_Entrada_NF!A:A,relatorio_Entrada_NF!A:A,"Pendente")</f>
        <v>464672</v>
      </c>
      <c r="P1292" t="str">
        <f>_xlfn.XLOOKUP(relatorio[[#This Row],[Nome PJ Emitente]],Material!A:A,Material!B:B,"Medicamento")</f>
        <v>Material</v>
      </c>
      <c r="Q1292">
        <f>IF(relatorio[[#This Row],[Natureza]]="Medicamento",_xlfn.XLOOKUP(relatorio[[#This Row],[EAN]],CadastroProd!U:U,CadastroProd!A:A," "),_xlfn.XLOOKUP(relatorio[[#This Row],['[Item'] Código]],CadastroProd!X:X,CadastroProd!A:A," "))</f>
        <v>2380</v>
      </c>
      <c r="R1292" t="str">
        <f>IF(O1292="Pendente",_xlfn.XLOOKUP(relatorio[[#This Row],[Número]],Relatório_CTE!A:A,Relatório_CTE!B:B,"Sem CTE")," ")</f>
        <v xml:space="preserve"> </v>
      </c>
      <c r="S1292" s="1" t="str">
        <f>IF(relatorio[[#This Row],[NFs Entrada - Winthor]]="Pendente",_xlfn.XLOOKUP(relatorio[[#This Row],[Número]],Relatório_CTE!A:A,Relatório_CTE!H:H,"Sem CTE")," ")</f>
        <v xml:space="preserve"> </v>
      </c>
      <c r="T129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9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93" spans="1:21" x14ac:dyDescent="0.25">
      <c r="A1293" t="s">
        <v>11</v>
      </c>
      <c r="B1293" t="s">
        <v>46</v>
      </c>
      <c r="C1293" t="s">
        <v>13</v>
      </c>
      <c r="D1293">
        <v>464672</v>
      </c>
      <c r="E1293" s="1">
        <v>45877</v>
      </c>
      <c r="F1293">
        <v>46067.14</v>
      </c>
      <c r="G1293" s="4" t="s">
        <v>122</v>
      </c>
      <c r="H1293" t="s">
        <v>412</v>
      </c>
      <c r="I1293" t="s">
        <v>413</v>
      </c>
      <c r="J1293" s="1">
        <v>46879</v>
      </c>
      <c r="K1293">
        <v>16</v>
      </c>
      <c r="L1293" t="str">
        <f>_xlfn.XLOOKUP(relatorio[[#This Row],[Nome PJ Emitente]],De_Para!A:A,De_Para!C:C)</f>
        <v>3M</v>
      </c>
      <c r="M1293" s="5" t="str" cm="1">
        <f t="array" aca="1" ref="M1293" ca="1">IF(LEFT(G1293&amp;"",1)="0",
IFERROR(
VALUE(MID(G1293&amp;"",_xlfn.AGGREGATE(15,6,ROW(INDIRECT("1:"&amp;LEN(G1293&amp;"")))/(MID(G1293&amp;"",ROW(INDIRECT("1:"&amp;LEN(G1293&amp;""))),1)&lt;&gt;"0"),1),999)),
MID(G1293&amp;"",_xlfn.AGGREGATE(15,6,ROW(INDIRECT("1:"&amp;LEN(G1293&amp;"")))/(MID(G1293&amp;"",ROW(INDIRECT("1:"&amp;LEN(G1293&amp;""))),1)&lt;&gt;"0"),1),999)
),
IFERROR(VALUE(G1293),G1293))</f>
        <v>SEM GTIN</v>
      </c>
      <c r="N1293" t="str">
        <f>TEXT(relatorio[[#This Row],[Data Emissão]],"mmm")</f>
        <v>ago</v>
      </c>
      <c r="O1293">
        <f>_xlfn.XLOOKUP(relatorio[[#This Row],[Número]],relatorio_Entrada_NF!A:A,relatorio_Entrada_NF!A:A,"Pendente")</f>
        <v>464672</v>
      </c>
      <c r="P1293" t="str">
        <f>_xlfn.XLOOKUP(relatorio[[#This Row],[Nome PJ Emitente]],Material!A:A,Material!B:B,"Medicamento")</f>
        <v>Material</v>
      </c>
      <c r="Q1293">
        <f>IF(relatorio[[#This Row],[Natureza]]="Medicamento",_xlfn.XLOOKUP(relatorio[[#This Row],[EAN]],CadastroProd!U:U,CadastroProd!A:A," "),_xlfn.XLOOKUP(relatorio[[#This Row],['[Item'] Código]],CadastroProd!X:X,CadastroProd!A:A," "))</f>
        <v>2333</v>
      </c>
      <c r="R1293" t="str">
        <f>IF(O1293="Pendente",_xlfn.XLOOKUP(relatorio[[#This Row],[Número]],Relatório_CTE!A:A,Relatório_CTE!B:B,"Sem CTE")," ")</f>
        <v xml:space="preserve"> </v>
      </c>
      <c r="S1293" s="1" t="str">
        <f>IF(relatorio[[#This Row],[NFs Entrada - Winthor]]="Pendente",_xlfn.XLOOKUP(relatorio[[#This Row],[Número]],Relatório_CTE!A:A,Relatório_CTE!H:H,"Sem CTE")," ")</f>
        <v xml:space="preserve"> </v>
      </c>
      <c r="T129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9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94" spans="1:21" x14ac:dyDescent="0.25">
      <c r="A1294" t="s">
        <v>11</v>
      </c>
      <c r="B1294" t="s">
        <v>46</v>
      </c>
      <c r="C1294" t="s">
        <v>13</v>
      </c>
      <c r="D1294">
        <v>464672</v>
      </c>
      <c r="E1294" s="1">
        <v>45877</v>
      </c>
      <c r="F1294">
        <v>46067.14</v>
      </c>
      <c r="G1294" s="4" t="s">
        <v>122</v>
      </c>
      <c r="H1294" t="s">
        <v>827</v>
      </c>
      <c r="I1294" t="s">
        <v>828</v>
      </c>
      <c r="J1294" s="1">
        <v>46830</v>
      </c>
      <c r="K1294">
        <v>25</v>
      </c>
      <c r="L1294" t="str">
        <f>_xlfn.XLOOKUP(relatorio[[#This Row],[Nome PJ Emitente]],De_Para!A:A,De_Para!C:C)</f>
        <v>3M</v>
      </c>
      <c r="M1294" s="5" t="str" cm="1">
        <f t="array" aca="1" ref="M1294" ca="1">IF(LEFT(G1294&amp;"",1)="0",
IFERROR(
VALUE(MID(G1294&amp;"",_xlfn.AGGREGATE(15,6,ROW(INDIRECT("1:"&amp;LEN(G1294&amp;"")))/(MID(G1294&amp;"",ROW(INDIRECT("1:"&amp;LEN(G1294&amp;""))),1)&lt;&gt;"0"),1),999)),
MID(G1294&amp;"",_xlfn.AGGREGATE(15,6,ROW(INDIRECT("1:"&amp;LEN(G1294&amp;"")))/(MID(G1294&amp;"",ROW(INDIRECT("1:"&amp;LEN(G1294&amp;""))),1)&lt;&gt;"0"),1),999)
),
IFERROR(VALUE(G1294),G1294))</f>
        <v>SEM GTIN</v>
      </c>
      <c r="N1294" t="str">
        <f>TEXT(relatorio[[#This Row],[Data Emissão]],"mmm")</f>
        <v>ago</v>
      </c>
      <c r="O1294">
        <f>_xlfn.XLOOKUP(relatorio[[#This Row],[Número]],relatorio_Entrada_NF!A:A,relatorio_Entrada_NF!A:A,"Pendente")</f>
        <v>464672</v>
      </c>
      <c r="P1294" t="str">
        <f>_xlfn.XLOOKUP(relatorio[[#This Row],[Nome PJ Emitente]],Material!A:A,Material!B:B,"Medicamento")</f>
        <v>Material</v>
      </c>
      <c r="Q1294">
        <f>IF(relatorio[[#This Row],[Natureza]]="Medicamento",_xlfn.XLOOKUP(relatorio[[#This Row],[EAN]],CadastroProd!U:U,CadastroProd!A:A," "),_xlfn.XLOOKUP(relatorio[[#This Row],['[Item'] Código]],CadastroProd!X:X,CadastroProd!A:A," "))</f>
        <v>2334</v>
      </c>
      <c r="R1294" t="str">
        <f>IF(O1294="Pendente",_xlfn.XLOOKUP(relatorio[[#This Row],[Número]],Relatório_CTE!A:A,Relatório_CTE!B:B,"Sem CTE")," ")</f>
        <v xml:space="preserve"> </v>
      </c>
      <c r="S1294" s="1" t="str">
        <f>IF(relatorio[[#This Row],[NFs Entrada - Winthor]]="Pendente",_xlfn.XLOOKUP(relatorio[[#This Row],[Número]],Relatório_CTE!A:A,Relatório_CTE!H:H,"Sem CTE")," ")</f>
        <v xml:space="preserve"> </v>
      </c>
      <c r="T129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9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95" spans="1:21" x14ac:dyDescent="0.25">
      <c r="A1295" t="s">
        <v>11</v>
      </c>
      <c r="B1295" t="s">
        <v>46</v>
      </c>
      <c r="C1295" t="s">
        <v>13</v>
      </c>
      <c r="D1295">
        <v>464672</v>
      </c>
      <c r="E1295" s="1">
        <v>45877</v>
      </c>
      <c r="F1295">
        <v>46067.14</v>
      </c>
      <c r="G1295" s="4" t="s">
        <v>122</v>
      </c>
      <c r="H1295" t="s">
        <v>123</v>
      </c>
      <c r="I1295" t="s">
        <v>124</v>
      </c>
      <c r="J1295" s="1">
        <v>46905</v>
      </c>
      <c r="K1295">
        <v>4</v>
      </c>
      <c r="L1295" t="str">
        <f>_xlfn.XLOOKUP(relatorio[[#This Row],[Nome PJ Emitente]],De_Para!A:A,De_Para!C:C)</f>
        <v>3M</v>
      </c>
      <c r="M1295" s="5" t="str" cm="1">
        <f t="array" aca="1" ref="M1295" ca="1">IF(LEFT(G1295&amp;"",1)="0",
IFERROR(
VALUE(MID(G1295&amp;"",_xlfn.AGGREGATE(15,6,ROW(INDIRECT("1:"&amp;LEN(G1295&amp;"")))/(MID(G1295&amp;"",ROW(INDIRECT("1:"&amp;LEN(G1295&amp;""))),1)&lt;&gt;"0"),1),999)),
MID(G1295&amp;"",_xlfn.AGGREGATE(15,6,ROW(INDIRECT("1:"&amp;LEN(G1295&amp;"")))/(MID(G1295&amp;"",ROW(INDIRECT("1:"&amp;LEN(G1295&amp;""))),1)&lt;&gt;"0"),1),999)
),
IFERROR(VALUE(G1295),G1295))</f>
        <v>SEM GTIN</v>
      </c>
      <c r="N1295" t="str">
        <f>TEXT(relatorio[[#This Row],[Data Emissão]],"mmm")</f>
        <v>ago</v>
      </c>
      <c r="O1295">
        <f>_xlfn.XLOOKUP(relatorio[[#This Row],[Número]],relatorio_Entrada_NF!A:A,relatorio_Entrada_NF!A:A,"Pendente")</f>
        <v>464672</v>
      </c>
      <c r="P1295" t="str">
        <f>_xlfn.XLOOKUP(relatorio[[#This Row],[Nome PJ Emitente]],Material!A:A,Material!B:B,"Medicamento")</f>
        <v>Material</v>
      </c>
      <c r="Q1295">
        <f>IF(relatorio[[#This Row],[Natureza]]="Medicamento",_xlfn.XLOOKUP(relatorio[[#This Row],[EAN]],CadastroProd!U:U,CadastroProd!A:A," "),_xlfn.XLOOKUP(relatorio[[#This Row],['[Item'] Código]],CadastroProd!X:X,CadastroProd!A:A," "))</f>
        <v>2336</v>
      </c>
      <c r="R1295" t="str">
        <f>IF(O1295="Pendente",_xlfn.XLOOKUP(relatorio[[#This Row],[Número]],Relatório_CTE!A:A,Relatório_CTE!B:B,"Sem CTE")," ")</f>
        <v xml:space="preserve"> </v>
      </c>
      <c r="S1295" s="1" t="str">
        <f>IF(relatorio[[#This Row],[NFs Entrada - Winthor]]="Pendente",_xlfn.XLOOKUP(relatorio[[#This Row],[Número]],Relatório_CTE!A:A,Relatório_CTE!H:H,"Sem CTE")," ")</f>
        <v xml:space="preserve"> </v>
      </c>
      <c r="T129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9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96" spans="1:21" x14ac:dyDescent="0.25">
      <c r="A1296" t="s">
        <v>11</v>
      </c>
      <c r="B1296" t="s">
        <v>46</v>
      </c>
      <c r="C1296" t="s">
        <v>13</v>
      </c>
      <c r="D1296">
        <v>464672</v>
      </c>
      <c r="E1296" s="1">
        <v>45877</v>
      </c>
      <c r="F1296">
        <v>46067.14</v>
      </c>
      <c r="G1296" s="4" t="s">
        <v>368</v>
      </c>
      <c r="H1296" t="s">
        <v>369</v>
      </c>
      <c r="I1296" t="s">
        <v>370</v>
      </c>
      <c r="J1296" s="1">
        <v>46886</v>
      </c>
      <c r="K1296">
        <v>180</v>
      </c>
      <c r="L1296" t="str">
        <f>_xlfn.XLOOKUP(relatorio[[#This Row],[Nome PJ Emitente]],De_Para!A:A,De_Para!C:C)</f>
        <v>3M</v>
      </c>
      <c r="M1296" s="5" cm="1">
        <f t="array" aca="1" ref="M1296" ca="1">IF(LEFT(G1296&amp;"",1)="0",
IFERROR(
VALUE(MID(G1296&amp;"",_xlfn.AGGREGATE(15,6,ROW(INDIRECT("1:"&amp;LEN(G1296&amp;"")))/(MID(G1296&amp;"",ROW(INDIRECT("1:"&amp;LEN(G1296&amp;""))),1)&lt;&gt;"0"),1),999)),
MID(G1296&amp;"",_xlfn.AGGREGATE(15,6,ROW(INDIRECT("1:"&amp;LEN(G1296&amp;"")))/(MID(G1296&amp;"",ROW(INDIRECT("1:"&amp;LEN(G1296&amp;""))),1)&lt;&gt;"0"),1),999)
),
IFERROR(VALUE(G1296),G1296))</f>
        <v>7891040313204</v>
      </c>
      <c r="N1296" t="str">
        <f>TEXT(relatorio[[#This Row],[Data Emissão]],"mmm")</f>
        <v>ago</v>
      </c>
      <c r="O1296">
        <f>_xlfn.XLOOKUP(relatorio[[#This Row],[Número]],relatorio_Entrada_NF!A:A,relatorio_Entrada_NF!A:A,"Pendente")</f>
        <v>464672</v>
      </c>
      <c r="P1296" t="str">
        <f>_xlfn.XLOOKUP(relatorio[[#This Row],[Nome PJ Emitente]],Material!A:A,Material!B:B,"Medicamento")</f>
        <v>Material</v>
      </c>
      <c r="Q1296">
        <f>IF(relatorio[[#This Row],[Natureza]]="Medicamento",_xlfn.XLOOKUP(relatorio[[#This Row],[EAN]],CadastroProd!U:U,CadastroProd!A:A," "),_xlfn.XLOOKUP(relatorio[[#This Row],['[Item'] Código]],CadastroProd!X:X,CadastroProd!A:A," "))</f>
        <v>2248</v>
      </c>
      <c r="R1296" t="str">
        <f>IF(O1296="Pendente",_xlfn.XLOOKUP(relatorio[[#This Row],[Número]],Relatório_CTE!A:A,Relatório_CTE!B:B,"Sem CTE")," ")</f>
        <v xml:space="preserve"> </v>
      </c>
      <c r="S1296" s="1" t="str">
        <f>IF(relatorio[[#This Row],[NFs Entrada - Winthor]]="Pendente",_xlfn.XLOOKUP(relatorio[[#This Row],[Número]],Relatório_CTE!A:A,Relatório_CTE!H:H,"Sem CTE")," ")</f>
        <v xml:space="preserve"> </v>
      </c>
      <c r="T129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9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97" spans="1:21" x14ac:dyDescent="0.25">
      <c r="A1297" t="s">
        <v>11</v>
      </c>
      <c r="B1297" t="s">
        <v>46</v>
      </c>
      <c r="C1297" t="s">
        <v>13</v>
      </c>
      <c r="D1297">
        <v>464672</v>
      </c>
      <c r="E1297" s="1">
        <v>45877</v>
      </c>
      <c r="F1297">
        <v>46067.14</v>
      </c>
      <c r="G1297" s="4" t="s">
        <v>343</v>
      </c>
      <c r="H1297" t="s">
        <v>344</v>
      </c>
      <c r="I1297" t="s">
        <v>345</v>
      </c>
      <c r="J1297" s="1">
        <v>46917</v>
      </c>
      <c r="K1297">
        <v>28</v>
      </c>
      <c r="L1297" t="str">
        <f>_xlfn.XLOOKUP(relatorio[[#This Row],[Nome PJ Emitente]],De_Para!A:A,De_Para!C:C)</f>
        <v>3M</v>
      </c>
      <c r="M1297" s="5" cm="1">
        <f t="array" aca="1" ref="M1297" ca="1">IF(LEFT(G1297&amp;"",1)="0",
IFERROR(
VALUE(MID(G1297&amp;"",_xlfn.AGGREGATE(15,6,ROW(INDIRECT("1:"&amp;LEN(G1297&amp;"")))/(MID(G1297&amp;"",ROW(INDIRECT("1:"&amp;LEN(G1297&amp;""))),1)&lt;&gt;"0"),1),999)),
MID(G1297&amp;"",_xlfn.AGGREGATE(15,6,ROW(INDIRECT("1:"&amp;LEN(G1297&amp;"")))/(MID(G1297&amp;"",ROW(INDIRECT("1:"&amp;LEN(G1297&amp;""))),1)&lt;&gt;"0"),1),999)
),
IFERROR(VALUE(G1297),G1297))</f>
        <v>7891040357789</v>
      </c>
      <c r="N1297" t="str">
        <f>TEXT(relatorio[[#This Row],[Data Emissão]],"mmm")</f>
        <v>ago</v>
      </c>
      <c r="O1297">
        <f>_xlfn.XLOOKUP(relatorio[[#This Row],[Número]],relatorio_Entrada_NF!A:A,relatorio_Entrada_NF!A:A,"Pendente")</f>
        <v>464672</v>
      </c>
      <c r="P1297" t="str">
        <f>_xlfn.XLOOKUP(relatorio[[#This Row],[Nome PJ Emitente]],Material!A:A,Material!B:B,"Medicamento")</f>
        <v>Material</v>
      </c>
      <c r="Q1297">
        <f>IF(relatorio[[#This Row],[Natureza]]="Medicamento",_xlfn.XLOOKUP(relatorio[[#This Row],[EAN]],CadastroProd!U:U,CadastroProd!A:A," "),_xlfn.XLOOKUP(relatorio[[#This Row],['[Item'] Código]],CadastroProd!X:X,CadastroProd!A:A," "))</f>
        <v>3547</v>
      </c>
      <c r="R1297" t="str">
        <f>IF(O1297="Pendente",_xlfn.XLOOKUP(relatorio[[#This Row],[Número]],Relatório_CTE!A:A,Relatório_CTE!B:B,"Sem CTE")," ")</f>
        <v xml:space="preserve"> </v>
      </c>
      <c r="S1297" s="1" t="str">
        <f>IF(relatorio[[#This Row],[NFs Entrada - Winthor]]="Pendente",_xlfn.XLOOKUP(relatorio[[#This Row],[Número]],Relatório_CTE!A:A,Relatório_CTE!H:H,"Sem CTE")," ")</f>
        <v xml:space="preserve"> </v>
      </c>
      <c r="T129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9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98" spans="1:21" x14ac:dyDescent="0.25">
      <c r="A1298" t="s">
        <v>11</v>
      </c>
      <c r="B1298" t="s">
        <v>46</v>
      </c>
      <c r="C1298" t="s">
        <v>13</v>
      </c>
      <c r="D1298">
        <v>464673</v>
      </c>
      <c r="E1298" s="1">
        <v>45877</v>
      </c>
      <c r="F1298">
        <v>34699.019999999997</v>
      </c>
      <c r="G1298" s="4" t="s">
        <v>337</v>
      </c>
      <c r="H1298" t="s">
        <v>338</v>
      </c>
      <c r="I1298" t="s">
        <v>339</v>
      </c>
      <c r="J1298" s="1">
        <v>46494</v>
      </c>
      <c r="K1298">
        <v>42</v>
      </c>
      <c r="L1298" t="str">
        <f>_xlfn.XLOOKUP(relatorio[[#This Row],[Nome PJ Emitente]],De_Para!A:A,De_Para!C:C)</f>
        <v>3M</v>
      </c>
      <c r="M1298" s="5" cm="1">
        <f t="array" aca="1" ref="M1298" ca="1">IF(LEFT(G1298&amp;"",1)="0",
IFERROR(
VALUE(MID(G1298&amp;"",_xlfn.AGGREGATE(15,6,ROW(INDIRECT("1:"&amp;LEN(G1298&amp;"")))/(MID(G1298&amp;"",ROW(INDIRECT("1:"&amp;LEN(G1298&amp;""))),1)&lt;&gt;"0"),1),999)),
MID(G1298&amp;"",_xlfn.AGGREGATE(15,6,ROW(INDIRECT("1:"&amp;LEN(G1298&amp;"")))/(MID(G1298&amp;"",ROW(INDIRECT("1:"&amp;LEN(G1298&amp;""))),1)&lt;&gt;"0"),1),999)
),
IFERROR(VALUE(G1298),G1298))</f>
        <v>7891040159970</v>
      </c>
      <c r="N1298" t="str">
        <f>TEXT(relatorio[[#This Row],[Data Emissão]],"mmm")</f>
        <v>ago</v>
      </c>
      <c r="O1298">
        <f>_xlfn.XLOOKUP(relatorio[[#This Row],[Número]],relatorio_Entrada_NF!A:A,relatorio_Entrada_NF!A:A,"Pendente")</f>
        <v>464673</v>
      </c>
      <c r="P1298" t="str">
        <f>_xlfn.XLOOKUP(relatorio[[#This Row],[Nome PJ Emitente]],Material!A:A,Material!B:B,"Medicamento")</f>
        <v>Material</v>
      </c>
      <c r="Q1298">
        <f>IF(relatorio[[#This Row],[Natureza]]="Medicamento",_xlfn.XLOOKUP(relatorio[[#This Row],[EAN]],CadastroProd!U:U,CadastroProd!A:A," "),_xlfn.XLOOKUP(relatorio[[#This Row],['[Item'] Código]],CadastroProd!X:X,CadastroProd!A:A," "))</f>
        <v>2241</v>
      </c>
      <c r="R1298" t="str">
        <f>IF(O1298="Pendente",_xlfn.XLOOKUP(relatorio[[#This Row],[Número]],Relatório_CTE!A:A,Relatório_CTE!B:B,"Sem CTE")," ")</f>
        <v xml:space="preserve"> </v>
      </c>
      <c r="S1298" s="1" t="str">
        <f>IF(relatorio[[#This Row],[NFs Entrada - Winthor]]="Pendente",_xlfn.XLOOKUP(relatorio[[#This Row],[Número]],Relatório_CTE!A:A,Relatório_CTE!H:H,"Sem CTE")," ")</f>
        <v xml:space="preserve"> </v>
      </c>
      <c r="T129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9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299" spans="1:21" x14ac:dyDescent="0.25">
      <c r="A1299" t="s">
        <v>11</v>
      </c>
      <c r="B1299" t="s">
        <v>46</v>
      </c>
      <c r="C1299" t="s">
        <v>13</v>
      </c>
      <c r="D1299">
        <v>464673</v>
      </c>
      <c r="E1299" s="1">
        <v>45877</v>
      </c>
      <c r="F1299">
        <v>34699.019999999997</v>
      </c>
      <c r="G1299" s="4" t="s">
        <v>379</v>
      </c>
      <c r="H1299" t="s">
        <v>380</v>
      </c>
      <c r="I1299" t="s">
        <v>381</v>
      </c>
      <c r="J1299" s="1">
        <v>46431</v>
      </c>
      <c r="K1299">
        <v>168</v>
      </c>
      <c r="L1299" t="str">
        <f>_xlfn.XLOOKUP(relatorio[[#This Row],[Nome PJ Emitente]],De_Para!A:A,De_Para!C:C)</f>
        <v>3M</v>
      </c>
      <c r="M1299" s="5" cm="1">
        <f t="array" aca="1" ref="M1299" ca="1">IF(LEFT(G1299&amp;"",1)="0",
IFERROR(
VALUE(MID(G1299&amp;"",_xlfn.AGGREGATE(15,6,ROW(INDIRECT("1:"&amp;LEN(G1299&amp;"")))/(MID(G1299&amp;"",ROW(INDIRECT("1:"&amp;LEN(G1299&amp;""))),1)&lt;&gt;"0"),1),999)),
MID(G1299&amp;"",_xlfn.AGGREGATE(15,6,ROW(INDIRECT("1:"&amp;LEN(G1299&amp;"")))/(MID(G1299&amp;"",ROW(INDIRECT("1:"&amp;LEN(G1299&amp;""))),1)&lt;&gt;"0"),1),999)
),
IFERROR(VALUE(G1299),G1299))</f>
        <v>7891040241293</v>
      </c>
      <c r="N1299" t="str">
        <f>TEXT(relatorio[[#This Row],[Data Emissão]],"mmm")</f>
        <v>ago</v>
      </c>
      <c r="O1299">
        <f>_xlfn.XLOOKUP(relatorio[[#This Row],[Número]],relatorio_Entrada_NF!A:A,relatorio_Entrada_NF!A:A,"Pendente")</f>
        <v>464673</v>
      </c>
      <c r="P1299" t="str">
        <f>_xlfn.XLOOKUP(relatorio[[#This Row],[Nome PJ Emitente]],Material!A:A,Material!B:B,"Medicamento")</f>
        <v>Material</v>
      </c>
      <c r="Q1299">
        <f>IF(relatorio[[#This Row],[Natureza]]="Medicamento",_xlfn.XLOOKUP(relatorio[[#This Row],[EAN]],CadastroProd!U:U,CadastroProd!A:A," "),_xlfn.XLOOKUP(relatorio[[#This Row],['[Item'] Código]],CadastroProd!X:X,CadastroProd!A:A," "))</f>
        <v>2240</v>
      </c>
      <c r="R1299" t="str">
        <f>IF(O1299="Pendente",_xlfn.XLOOKUP(relatorio[[#This Row],[Número]],Relatório_CTE!A:A,Relatório_CTE!B:B,"Sem CTE")," ")</f>
        <v xml:space="preserve"> </v>
      </c>
      <c r="S1299" s="1" t="str">
        <f>IF(relatorio[[#This Row],[NFs Entrada - Winthor]]="Pendente",_xlfn.XLOOKUP(relatorio[[#This Row],[Número]],Relatório_CTE!A:A,Relatório_CTE!H:H,"Sem CTE")," ")</f>
        <v xml:space="preserve"> </v>
      </c>
      <c r="T129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29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00" spans="1:21" x14ac:dyDescent="0.25">
      <c r="A1300" t="s">
        <v>11</v>
      </c>
      <c r="B1300" t="s">
        <v>46</v>
      </c>
      <c r="C1300" t="s">
        <v>13</v>
      </c>
      <c r="D1300">
        <v>464673</v>
      </c>
      <c r="E1300" s="1">
        <v>45877</v>
      </c>
      <c r="F1300">
        <v>34699.019999999997</v>
      </c>
      <c r="G1300" s="4" t="s">
        <v>122</v>
      </c>
      <c r="H1300" t="s">
        <v>382</v>
      </c>
      <c r="I1300" t="s">
        <v>383</v>
      </c>
      <c r="J1300" s="1">
        <v>46584</v>
      </c>
      <c r="K1300">
        <v>4</v>
      </c>
      <c r="L1300" t="str">
        <f>_xlfn.XLOOKUP(relatorio[[#This Row],[Nome PJ Emitente]],De_Para!A:A,De_Para!C:C)</f>
        <v>3M</v>
      </c>
      <c r="M1300" s="5" t="str" cm="1">
        <f t="array" aca="1" ref="M1300" ca="1">IF(LEFT(G1300&amp;"",1)="0",
IFERROR(
VALUE(MID(G1300&amp;"",_xlfn.AGGREGATE(15,6,ROW(INDIRECT("1:"&amp;LEN(G1300&amp;"")))/(MID(G1300&amp;"",ROW(INDIRECT("1:"&amp;LEN(G1300&amp;""))),1)&lt;&gt;"0"),1),999)),
MID(G1300&amp;"",_xlfn.AGGREGATE(15,6,ROW(INDIRECT("1:"&amp;LEN(G1300&amp;"")))/(MID(G1300&amp;"",ROW(INDIRECT("1:"&amp;LEN(G1300&amp;""))),1)&lt;&gt;"0"),1),999)
),
IFERROR(VALUE(G1300),G1300))</f>
        <v>SEM GTIN</v>
      </c>
      <c r="N1300" t="str">
        <f>TEXT(relatorio[[#This Row],[Data Emissão]],"mmm")</f>
        <v>ago</v>
      </c>
      <c r="O1300">
        <f>_xlfn.XLOOKUP(relatorio[[#This Row],[Número]],relatorio_Entrada_NF!A:A,relatorio_Entrada_NF!A:A,"Pendente")</f>
        <v>464673</v>
      </c>
      <c r="P1300" t="str">
        <f>_xlfn.XLOOKUP(relatorio[[#This Row],[Nome PJ Emitente]],Material!A:A,Material!B:B,"Medicamento")</f>
        <v>Material</v>
      </c>
      <c r="Q1300">
        <f>IF(relatorio[[#This Row],[Natureza]]="Medicamento",_xlfn.XLOOKUP(relatorio[[#This Row],[EAN]],CadastroProd!U:U,CadastroProd!A:A," "),_xlfn.XLOOKUP(relatorio[[#This Row],['[Item'] Código]],CadastroProd!X:X,CadastroProd!A:A," "))</f>
        <v>2209</v>
      </c>
      <c r="R1300" t="str">
        <f>IF(O1300="Pendente",_xlfn.XLOOKUP(relatorio[[#This Row],[Número]],Relatório_CTE!A:A,Relatório_CTE!B:B,"Sem CTE")," ")</f>
        <v xml:space="preserve"> </v>
      </c>
      <c r="S1300" s="1" t="str">
        <f>IF(relatorio[[#This Row],[NFs Entrada - Winthor]]="Pendente",_xlfn.XLOOKUP(relatorio[[#This Row],[Número]],Relatório_CTE!A:A,Relatório_CTE!H:H,"Sem CTE")," ")</f>
        <v xml:space="preserve"> </v>
      </c>
      <c r="T130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0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01" spans="1:21" x14ac:dyDescent="0.25">
      <c r="A1301" t="s">
        <v>11</v>
      </c>
      <c r="B1301" t="s">
        <v>46</v>
      </c>
      <c r="C1301" t="s">
        <v>13</v>
      </c>
      <c r="D1301">
        <v>464673</v>
      </c>
      <c r="E1301" s="1">
        <v>45877</v>
      </c>
      <c r="F1301">
        <v>34699.019999999997</v>
      </c>
      <c r="G1301" s="4" t="s">
        <v>417</v>
      </c>
      <c r="H1301" t="s">
        <v>418</v>
      </c>
      <c r="I1301" t="s">
        <v>419</v>
      </c>
      <c r="J1301" s="1">
        <v>46964</v>
      </c>
      <c r="K1301">
        <v>96</v>
      </c>
      <c r="L1301" t="str">
        <f>_xlfn.XLOOKUP(relatorio[[#This Row],[Nome PJ Emitente]],De_Para!A:A,De_Para!C:C)</f>
        <v>3M</v>
      </c>
      <c r="M1301" s="5" cm="1">
        <f t="array" aca="1" ref="M1301" ca="1">IF(LEFT(G1301&amp;"",1)="0",
IFERROR(
VALUE(MID(G1301&amp;"",_xlfn.AGGREGATE(15,6,ROW(INDIRECT("1:"&amp;LEN(G1301&amp;"")))/(MID(G1301&amp;"",ROW(INDIRECT("1:"&amp;LEN(G1301&amp;""))),1)&lt;&gt;"0"),1),999)),
MID(G1301&amp;"",_xlfn.AGGREGATE(15,6,ROW(INDIRECT("1:"&amp;LEN(G1301&amp;"")))/(MID(G1301&amp;"",ROW(INDIRECT("1:"&amp;LEN(G1301&amp;""))),1)&lt;&gt;"0"),1),999)
),
IFERROR(VALUE(G1301),G1301))</f>
        <v>7891040350056</v>
      </c>
      <c r="N1301" t="str">
        <f>TEXT(relatorio[[#This Row],[Data Emissão]],"mmm")</f>
        <v>ago</v>
      </c>
      <c r="O1301">
        <f>_xlfn.XLOOKUP(relatorio[[#This Row],[Número]],relatorio_Entrada_NF!A:A,relatorio_Entrada_NF!A:A,"Pendente")</f>
        <v>464673</v>
      </c>
      <c r="P1301" t="str">
        <f>_xlfn.XLOOKUP(relatorio[[#This Row],[Nome PJ Emitente]],Material!A:A,Material!B:B,"Medicamento")</f>
        <v>Material</v>
      </c>
      <c r="Q1301">
        <f>IF(relatorio[[#This Row],[Natureza]]="Medicamento",_xlfn.XLOOKUP(relatorio[[#This Row],[EAN]],CadastroProd!U:U,CadastroProd!A:A," "),_xlfn.XLOOKUP(relatorio[[#This Row],['[Item'] Código]],CadastroProd!X:X,CadastroProd!A:A," "))</f>
        <v>2956</v>
      </c>
      <c r="R1301" t="str">
        <f>IF(O1301="Pendente",_xlfn.XLOOKUP(relatorio[[#This Row],[Número]],Relatório_CTE!A:A,Relatório_CTE!B:B,"Sem CTE")," ")</f>
        <v xml:space="preserve"> </v>
      </c>
      <c r="S1301" s="1" t="str">
        <f>IF(relatorio[[#This Row],[NFs Entrada - Winthor]]="Pendente",_xlfn.XLOOKUP(relatorio[[#This Row],[Número]],Relatório_CTE!A:A,Relatório_CTE!H:H,"Sem CTE")," ")</f>
        <v xml:space="preserve"> </v>
      </c>
      <c r="T130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0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02" spans="1:21" x14ac:dyDescent="0.25">
      <c r="A1302" t="s">
        <v>11</v>
      </c>
      <c r="B1302" t="s">
        <v>46</v>
      </c>
      <c r="C1302" t="s">
        <v>13</v>
      </c>
      <c r="D1302">
        <v>464673</v>
      </c>
      <c r="E1302" s="1">
        <v>45877</v>
      </c>
      <c r="F1302">
        <v>34699.019999999997</v>
      </c>
      <c r="G1302" s="4" t="s">
        <v>159</v>
      </c>
      <c r="H1302" t="s">
        <v>160</v>
      </c>
      <c r="I1302" t="s">
        <v>161</v>
      </c>
      <c r="J1302" s="1">
        <v>46908</v>
      </c>
      <c r="K1302">
        <v>24</v>
      </c>
      <c r="L1302" t="str">
        <f>_xlfn.XLOOKUP(relatorio[[#This Row],[Nome PJ Emitente]],De_Para!A:A,De_Para!C:C)</f>
        <v>3M</v>
      </c>
      <c r="M1302" s="5" cm="1">
        <f t="array" aca="1" ref="M1302" ca="1">IF(LEFT(G1302&amp;"",1)="0",
IFERROR(
VALUE(MID(G1302&amp;"",_xlfn.AGGREGATE(15,6,ROW(INDIRECT("1:"&amp;LEN(G1302&amp;"")))/(MID(G1302&amp;"",ROW(INDIRECT("1:"&amp;LEN(G1302&amp;""))),1)&lt;&gt;"0"),1),999)),
MID(G1302&amp;"",_xlfn.AGGREGATE(15,6,ROW(INDIRECT("1:"&amp;LEN(G1302&amp;"")))/(MID(G1302&amp;"",ROW(INDIRECT("1:"&amp;LEN(G1302&amp;""))),1)&lt;&gt;"0"),1),999)
),
IFERROR(VALUE(G1302),G1302))</f>
        <v>7891040350049</v>
      </c>
      <c r="N1302" t="str">
        <f>TEXT(relatorio[[#This Row],[Data Emissão]],"mmm")</f>
        <v>ago</v>
      </c>
      <c r="O1302">
        <f>_xlfn.XLOOKUP(relatorio[[#This Row],[Número]],relatorio_Entrada_NF!A:A,relatorio_Entrada_NF!A:A,"Pendente")</f>
        <v>464673</v>
      </c>
      <c r="P1302" t="str">
        <f>_xlfn.XLOOKUP(relatorio[[#This Row],[Nome PJ Emitente]],Material!A:A,Material!B:B,"Medicamento")</f>
        <v>Material</v>
      </c>
      <c r="Q1302">
        <f>IF(relatorio[[#This Row],[Natureza]]="Medicamento",_xlfn.XLOOKUP(relatorio[[#This Row],[EAN]],CadastroProd!U:U,CadastroProd!A:A," "),_xlfn.XLOOKUP(relatorio[[#This Row],['[Item'] Código]],CadastroProd!X:X,CadastroProd!A:A," "))</f>
        <v>2957</v>
      </c>
      <c r="R1302" t="str">
        <f>IF(O1302="Pendente",_xlfn.XLOOKUP(relatorio[[#This Row],[Número]],Relatório_CTE!A:A,Relatório_CTE!B:B,"Sem CTE")," ")</f>
        <v xml:space="preserve"> </v>
      </c>
      <c r="S1302" s="1" t="str">
        <f>IF(relatorio[[#This Row],[NFs Entrada - Winthor]]="Pendente",_xlfn.XLOOKUP(relatorio[[#This Row],[Número]],Relatório_CTE!A:A,Relatório_CTE!H:H,"Sem CTE")," ")</f>
        <v xml:space="preserve"> </v>
      </c>
      <c r="T130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0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03" spans="1:21" x14ac:dyDescent="0.25">
      <c r="A1303" t="s">
        <v>11</v>
      </c>
      <c r="B1303" t="s">
        <v>46</v>
      </c>
      <c r="C1303" t="s">
        <v>13</v>
      </c>
      <c r="D1303">
        <v>464673</v>
      </c>
      <c r="E1303" s="1">
        <v>45877</v>
      </c>
      <c r="F1303">
        <v>34699.019999999997</v>
      </c>
      <c r="G1303" s="4" t="s">
        <v>425</v>
      </c>
      <c r="H1303" t="s">
        <v>426</v>
      </c>
      <c r="I1303" t="s">
        <v>427</v>
      </c>
      <c r="J1303" s="1">
        <v>46874</v>
      </c>
      <c r="K1303">
        <v>216</v>
      </c>
      <c r="L1303" t="str">
        <f>_xlfn.XLOOKUP(relatorio[[#This Row],[Nome PJ Emitente]],De_Para!A:A,De_Para!C:C)</f>
        <v>3M</v>
      </c>
      <c r="M1303" s="5" cm="1">
        <f t="array" aca="1" ref="M1303" ca="1">IF(LEFT(G1303&amp;"",1)="0",
IFERROR(
VALUE(MID(G1303&amp;"",_xlfn.AGGREGATE(15,6,ROW(INDIRECT("1:"&amp;LEN(G1303&amp;"")))/(MID(G1303&amp;"",ROW(INDIRECT("1:"&amp;LEN(G1303&amp;""))),1)&lt;&gt;"0"),1),999)),
MID(G1303&amp;"",_xlfn.AGGREGATE(15,6,ROW(INDIRECT("1:"&amp;LEN(G1303&amp;"")))/(MID(G1303&amp;"",ROW(INDIRECT("1:"&amp;LEN(G1303&amp;""))),1)&lt;&gt;"0"),1),999)
),
IFERROR(VALUE(G1303),G1303))</f>
        <v>7891040350032</v>
      </c>
      <c r="N1303" t="str">
        <f>TEXT(relatorio[[#This Row],[Data Emissão]],"mmm")</f>
        <v>ago</v>
      </c>
      <c r="O1303">
        <f>_xlfn.XLOOKUP(relatorio[[#This Row],[Número]],relatorio_Entrada_NF!A:A,relatorio_Entrada_NF!A:A,"Pendente")</f>
        <v>464673</v>
      </c>
      <c r="P1303" t="str">
        <f>_xlfn.XLOOKUP(relatorio[[#This Row],[Nome PJ Emitente]],Material!A:A,Material!B:B,"Medicamento")</f>
        <v>Material</v>
      </c>
      <c r="Q1303">
        <f>IF(relatorio[[#This Row],[Natureza]]="Medicamento",_xlfn.XLOOKUP(relatorio[[#This Row],[EAN]],CadastroProd!U:U,CadastroProd!A:A," "),_xlfn.XLOOKUP(relatorio[[#This Row],['[Item'] Código]],CadastroProd!X:X,CadastroProd!A:A," "))</f>
        <v>2958</v>
      </c>
      <c r="R1303" t="str">
        <f>IF(O1303="Pendente",_xlfn.XLOOKUP(relatorio[[#This Row],[Número]],Relatório_CTE!A:A,Relatório_CTE!B:B,"Sem CTE")," ")</f>
        <v xml:space="preserve"> </v>
      </c>
      <c r="S1303" s="1" t="str">
        <f>IF(relatorio[[#This Row],[NFs Entrada - Winthor]]="Pendente",_xlfn.XLOOKUP(relatorio[[#This Row],[Número]],Relatório_CTE!A:A,Relatório_CTE!H:H,"Sem CTE")," ")</f>
        <v xml:space="preserve"> </v>
      </c>
      <c r="T130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0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04" spans="1:21" x14ac:dyDescent="0.25">
      <c r="A1304" t="s">
        <v>11</v>
      </c>
      <c r="B1304" t="s">
        <v>46</v>
      </c>
      <c r="C1304" t="s">
        <v>13</v>
      </c>
      <c r="D1304">
        <v>464673</v>
      </c>
      <c r="E1304" s="1">
        <v>45877</v>
      </c>
      <c r="F1304">
        <v>34699.019999999997</v>
      </c>
      <c r="G1304" s="4" t="s">
        <v>428</v>
      </c>
      <c r="H1304" t="s">
        <v>429</v>
      </c>
      <c r="I1304" t="s">
        <v>430</v>
      </c>
      <c r="J1304" s="1">
        <v>46486</v>
      </c>
      <c r="K1304">
        <v>8</v>
      </c>
      <c r="L1304" t="str">
        <f>_xlfn.XLOOKUP(relatorio[[#This Row],[Nome PJ Emitente]],De_Para!A:A,De_Para!C:C)</f>
        <v>3M</v>
      </c>
      <c r="M1304" s="5" cm="1">
        <f t="array" aca="1" ref="M1304" ca="1">IF(LEFT(G1304&amp;"",1)="0",
IFERROR(
VALUE(MID(G1304&amp;"",_xlfn.AGGREGATE(15,6,ROW(INDIRECT("1:"&amp;LEN(G1304&amp;"")))/(MID(G1304&amp;"",ROW(INDIRECT("1:"&amp;LEN(G1304&amp;""))),1)&lt;&gt;"0"),1),999)),
MID(G1304&amp;"",_xlfn.AGGREGATE(15,6,ROW(INDIRECT("1:"&amp;LEN(G1304&amp;"")))/(MID(G1304&amp;"",ROW(INDIRECT("1:"&amp;LEN(G1304&amp;""))),1)&lt;&gt;"0"),1),999)
),
IFERROR(VALUE(G1304),G1304))</f>
        <v>30707387802241</v>
      </c>
      <c r="N1304" t="str">
        <f>TEXT(relatorio[[#This Row],[Data Emissão]],"mmm")</f>
        <v>ago</v>
      </c>
      <c r="O1304">
        <f>_xlfn.XLOOKUP(relatorio[[#This Row],[Número]],relatorio_Entrada_NF!A:A,relatorio_Entrada_NF!A:A,"Pendente")</f>
        <v>464673</v>
      </c>
      <c r="P1304" t="str">
        <f>_xlfn.XLOOKUP(relatorio[[#This Row],[Nome PJ Emitente]],Material!A:A,Material!B:B,"Medicamento")</f>
        <v>Material</v>
      </c>
      <c r="Q1304">
        <f>IF(relatorio[[#This Row],[Natureza]]="Medicamento",_xlfn.XLOOKUP(relatorio[[#This Row],[EAN]],CadastroProd!U:U,CadastroProd!A:A," "),_xlfn.XLOOKUP(relatorio[[#This Row],['[Item'] Código]],CadastroProd!X:X,CadastroProd!A:A," "))</f>
        <v>3551</v>
      </c>
      <c r="R1304" t="str">
        <f>IF(O1304="Pendente",_xlfn.XLOOKUP(relatorio[[#This Row],[Número]],Relatório_CTE!A:A,Relatório_CTE!B:B,"Sem CTE")," ")</f>
        <v xml:space="preserve"> </v>
      </c>
      <c r="S1304" s="1" t="str">
        <f>IF(relatorio[[#This Row],[NFs Entrada - Winthor]]="Pendente",_xlfn.XLOOKUP(relatorio[[#This Row],[Número]],Relatório_CTE!A:A,Relatório_CTE!H:H,"Sem CTE")," ")</f>
        <v xml:space="preserve"> </v>
      </c>
      <c r="T130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0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05" spans="1:21" x14ac:dyDescent="0.25">
      <c r="A1305" t="s">
        <v>11</v>
      </c>
      <c r="B1305" t="s">
        <v>46</v>
      </c>
      <c r="C1305" t="s">
        <v>13</v>
      </c>
      <c r="D1305">
        <v>464673</v>
      </c>
      <c r="E1305" s="1">
        <v>45877</v>
      </c>
      <c r="F1305">
        <v>34699.019999999997</v>
      </c>
      <c r="G1305" s="4" t="s">
        <v>394</v>
      </c>
      <c r="H1305" t="s">
        <v>395</v>
      </c>
      <c r="I1305" t="s">
        <v>396</v>
      </c>
      <c r="J1305" s="1">
        <v>46894</v>
      </c>
      <c r="K1305">
        <v>16</v>
      </c>
      <c r="L1305" t="str">
        <f>_xlfn.XLOOKUP(relatorio[[#This Row],[Nome PJ Emitente]],De_Para!A:A,De_Para!C:C)</f>
        <v>3M</v>
      </c>
      <c r="M1305" s="5" cm="1">
        <f t="array" aca="1" ref="M1305" ca="1">IF(LEFT(G1305&amp;"",1)="0",
IFERROR(
VALUE(MID(G1305&amp;"",_xlfn.AGGREGATE(15,6,ROW(INDIRECT("1:"&amp;LEN(G1305&amp;"")))/(MID(G1305&amp;"",ROW(INDIRECT("1:"&amp;LEN(G1305&amp;""))),1)&lt;&gt;"0"),1),999)),
MID(G1305&amp;"",_xlfn.AGGREGATE(15,6,ROW(INDIRECT("1:"&amp;LEN(G1305&amp;"")))/(MID(G1305&amp;"",ROW(INDIRECT("1:"&amp;LEN(G1305&amp;""))),1)&lt;&gt;"0"),1),999)
),
IFERROR(VALUE(G1305),G1305))</f>
        <v>707387808358</v>
      </c>
      <c r="N1305" t="str">
        <f>TEXT(relatorio[[#This Row],[Data Emissão]],"mmm")</f>
        <v>ago</v>
      </c>
      <c r="O1305">
        <f>_xlfn.XLOOKUP(relatorio[[#This Row],[Número]],relatorio_Entrada_NF!A:A,relatorio_Entrada_NF!A:A,"Pendente")</f>
        <v>464673</v>
      </c>
      <c r="P1305" t="str">
        <f>_xlfn.XLOOKUP(relatorio[[#This Row],[Nome PJ Emitente]],Material!A:A,Material!B:B,"Medicamento")</f>
        <v>Material</v>
      </c>
      <c r="Q1305">
        <f>IF(relatorio[[#This Row],[Natureza]]="Medicamento",_xlfn.XLOOKUP(relatorio[[#This Row],[EAN]],CadastroProd!U:U,CadastroProd!A:A," "),_xlfn.XLOOKUP(relatorio[[#This Row],['[Item'] Código]],CadastroProd!X:X,CadastroProd!A:A," "))</f>
        <v>3561</v>
      </c>
      <c r="R1305" t="str">
        <f>IF(O1305="Pendente",_xlfn.XLOOKUP(relatorio[[#This Row],[Número]],Relatório_CTE!A:A,Relatório_CTE!B:B,"Sem CTE")," ")</f>
        <v xml:space="preserve"> </v>
      </c>
      <c r="S1305" s="1" t="str">
        <f>IF(relatorio[[#This Row],[NFs Entrada - Winthor]]="Pendente",_xlfn.XLOOKUP(relatorio[[#This Row],[Número]],Relatório_CTE!A:A,Relatório_CTE!H:H,"Sem CTE")," ")</f>
        <v xml:space="preserve"> </v>
      </c>
      <c r="T130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0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06" spans="1:21" x14ac:dyDescent="0.25">
      <c r="A1306" t="s">
        <v>11</v>
      </c>
      <c r="B1306" t="s">
        <v>46</v>
      </c>
      <c r="C1306" t="s">
        <v>13</v>
      </c>
      <c r="D1306">
        <v>464674</v>
      </c>
      <c r="E1306" s="1">
        <v>45877</v>
      </c>
      <c r="F1306">
        <v>11049.84</v>
      </c>
      <c r="G1306" s="4" t="s">
        <v>431</v>
      </c>
      <c r="H1306" t="s">
        <v>432</v>
      </c>
      <c r="I1306" t="s">
        <v>433</v>
      </c>
      <c r="J1306" s="1">
        <v>46823</v>
      </c>
      <c r="K1306">
        <v>12</v>
      </c>
      <c r="L1306" t="str">
        <f>_xlfn.XLOOKUP(relatorio[[#This Row],[Nome PJ Emitente]],De_Para!A:A,De_Para!C:C)</f>
        <v>3M</v>
      </c>
      <c r="M1306" s="5" cm="1">
        <f t="array" aca="1" ref="M1306" ca="1">IF(LEFT(G1306&amp;"",1)="0",
IFERROR(
VALUE(MID(G1306&amp;"",_xlfn.AGGREGATE(15,6,ROW(INDIRECT("1:"&amp;LEN(G1306&amp;"")))/(MID(G1306&amp;"",ROW(INDIRECT("1:"&amp;LEN(G1306&amp;""))),1)&lt;&gt;"0"),1),999)),
MID(G1306&amp;"",_xlfn.AGGREGATE(15,6,ROW(INDIRECT("1:"&amp;LEN(G1306&amp;"")))/(MID(G1306&amp;"",ROW(INDIRECT("1:"&amp;LEN(G1306&amp;""))),1)&lt;&gt;"0"),1),999)
),
IFERROR(VALUE(G1306),G1306))</f>
        <v>707387808211</v>
      </c>
      <c r="N1306" t="str">
        <f>TEXT(relatorio[[#This Row],[Data Emissão]],"mmm")</f>
        <v>ago</v>
      </c>
      <c r="O1306">
        <f>_xlfn.XLOOKUP(relatorio[[#This Row],[Número]],relatorio_Entrada_NF!A:A,relatorio_Entrada_NF!A:A,"Pendente")</f>
        <v>464674</v>
      </c>
      <c r="P1306" t="str">
        <f>_xlfn.XLOOKUP(relatorio[[#This Row],[Nome PJ Emitente]],Material!A:A,Material!B:B,"Medicamento")</f>
        <v>Material</v>
      </c>
      <c r="Q1306">
        <f>IF(relatorio[[#This Row],[Natureza]]="Medicamento",_xlfn.XLOOKUP(relatorio[[#This Row],[EAN]],CadastroProd!U:U,CadastroProd!A:A," "),_xlfn.XLOOKUP(relatorio[[#This Row],['[Item'] Código]],CadastroProd!X:X,CadastroProd!A:A," "))</f>
        <v>3286</v>
      </c>
      <c r="R1306" t="str">
        <f>IF(O1306="Pendente",_xlfn.XLOOKUP(relatorio[[#This Row],[Número]],Relatório_CTE!A:A,Relatório_CTE!B:B,"Sem CTE")," ")</f>
        <v xml:space="preserve"> </v>
      </c>
      <c r="S1306" s="1" t="str">
        <f>IF(relatorio[[#This Row],[NFs Entrada - Winthor]]="Pendente",_xlfn.XLOOKUP(relatorio[[#This Row],[Número]],Relatório_CTE!A:A,Relatório_CTE!H:H,"Sem CTE")," ")</f>
        <v xml:space="preserve"> </v>
      </c>
      <c r="T130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0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07" spans="1:21" x14ac:dyDescent="0.25">
      <c r="A1307" t="s">
        <v>11</v>
      </c>
      <c r="B1307" t="s">
        <v>46</v>
      </c>
      <c r="C1307" t="s">
        <v>13</v>
      </c>
      <c r="D1307">
        <v>464674</v>
      </c>
      <c r="E1307" s="1">
        <v>45877</v>
      </c>
      <c r="F1307">
        <v>11049.84</v>
      </c>
      <c r="G1307" s="4" t="s">
        <v>400</v>
      </c>
      <c r="H1307" t="s">
        <v>401</v>
      </c>
      <c r="I1307" t="s">
        <v>402</v>
      </c>
      <c r="J1307" s="1">
        <v>46789</v>
      </c>
      <c r="K1307">
        <v>4</v>
      </c>
      <c r="L1307" t="str">
        <f>_xlfn.XLOOKUP(relatorio[[#This Row],[Nome PJ Emitente]],De_Para!A:A,De_Para!C:C)</f>
        <v>3M</v>
      </c>
      <c r="M1307" s="5" cm="1">
        <f t="array" aca="1" ref="M1307" ca="1">IF(LEFT(G1307&amp;"",1)="0",
IFERROR(
VALUE(MID(G1307&amp;"",_xlfn.AGGREGATE(15,6,ROW(INDIRECT("1:"&amp;LEN(G1307&amp;"")))/(MID(G1307&amp;"",ROW(INDIRECT("1:"&amp;LEN(G1307&amp;""))),1)&lt;&gt;"0"),1),999)),
MID(G1307&amp;"",_xlfn.AGGREGATE(15,6,ROW(INDIRECT("1:"&amp;LEN(G1307&amp;"")))/(MID(G1307&amp;"",ROW(INDIRECT("1:"&amp;LEN(G1307&amp;""))),1)&lt;&gt;"0"),1),999)
),
IFERROR(VALUE(G1307),G1307))</f>
        <v>707387807979</v>
      </c>
      <c r="N1307" t="str">
        <f>TEXT(relatorio[[#This Row],[Data Emissão]],"mmm")</f>
        <v>ago</v>
      </c>
      <c r="O1307">
        <f>_xlfn.XLOOKUP(relatorio[[#This Row],[Número]],relatorio_Entrada_NF!A:A,relatorio_Entrada_NF!A:A,"Pendente")</f>
        <v>464674</v>
      </c>
      <c r="P1307" t="str">
        <f>_xlfn.XLOOKUP(relatorio[[#This Row],[Nome PJ Emitente]],Material!A:A,Material!B:B,"Medicamento")</f>
        <v>Material</v>
      </c>
      <c r="Q1307">
        <f>IF(relatorio[[#This Row],[Natureza]]="Medicamento",_xlfn.XLOOKUP(relatorio[[#This Row],[EAN]],CadastroProd!U:U,CadastroProd!A:A," "),_xlfn.XLOOKUP(relatorio[[#This Row],['[Item'] Código]],CadastroProd!X:X,CadastroProd!A:A," "))</f>
        <v>3345</v>
      </c>
      <c r="R1307" t="str">
        <f>IF(O1307="Pendente",_xlfn.XLOOKUP(relatorio[[#This Row],[Número]],Relatório_CTE!A:A,Relatório_CTE!B:B,"Sem CTE")," ")</f>
        <v xml:space="preserve"> </v>
      </c>
      <c r="S1307" s="1" t="str">
        <f>IF(relatorio[[#This Row],[NFs Entrada - Winthor]]="Pendente",_xlfn.XLOOKUP(relatorio[[#This Row],[Número]],Relatório_CTE!A:A,Relatório_CTE!H:H,"Sem CTE")," ")</f>
        <v xml:space="preserve"> </v>
      </c>
      <c r="T130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0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08" spans="1:21" x14ac:dyDescent="0.25">
      <c r="A1308" t="s">
        <v>11</v>
      </c>
      <c r="B1308" t="s">
        <v>46</v>
      </c>
      <c r="C1308" t="s">
        <v>13</v>
      </c>
      <c r="D1308">
        <v>464675</v>
      </c>
      <c r="E1308" s="1">
        <v>45877</v>
      </c>
      <c r="F1308">
        <v>21320</v>
      </c>
      <c r="G1308" s="4" t="s">
        <v>982</v>
      </c>
      <c r="H1308" t="s">
        <v>983</v>
      </c>
      <c r="I1308" t="s">
        <v>984</v>
      </c>
      <c r="J1308" s="1">
        <v>46522</v>
      </c>
      <c r="K1308">
        <v>208</v>
      </c>
      <c r="L1308" t="str">
        <f>_xlfn.XLOOKUP(relatorio[[#This Row],[Nome PJ Emitente]],De_Para!A:A,De_Para!C:C)</f>
        <v>3M</v>
      </c>
      <c r="M1308" s="5" cm="1">
        <f t="array" aca="1" ref="M1308" ca="1">IF(LEFT(G1308&amp;"",1)="0",
IFERROR(
VALUE(MID(G1308&amp;"",_xlfn.AGGREGATE(15,6,ROW(INDIRECT("1:"&amp;LEN(G1308&amp;"")))/(MID(G1308&amp;"",ROW(INDIRECT("1:"&amp;LEN(G1308&amp;""))),1)&lt;&gt;"0"),1),999)),
MID(G1308&amp;"",_xlfn.AGGREGATE(15,6,ROW(INDIRECT("1:"&amp;LEN(G1308&amp;"")))/(MID(G1308&amp;"",ROW(INDIRECT("1:"&amp;LEN(G1308&amp;""))),1)&lt;&gt;"0"),1),999)
),
IFERROR(VALUE(G1308),G1308))</f>
        <v>7891040166275</v>
      </c>
      <c r="N1308" t="str">
        <f>TEXT(relatorio[[#This Row],[Data Emissão]],"mmm")</f>
        <v>ago</v>
      </c>
      <c r="O1308">
        <f>_xlfn.XLOOKUP(relatorio[[#This Row],[Número]],relatorio_Entrada_NF!A:A,relatorio_Entrada_NF!A:A,"Pendente")</f>
        <v>464675</v>
      </c>
      <c r="P1308" t="str">
        <f>_xlfn.XLOOKUP(relatorio[[#This Row],[Nome PJ Emitente]],Material!A:A,Material!B:B,"Medicamento")</f>
        <v>Material</v>
      </c>
      <c r="Q1308">
        <f>IF(relatorio[[#This Row],[Natureza]]="Medicamento",_xlfn.XLOOKUP(relatorio[[#This Row],[EAN]],CadastroProd!U:U,CadastroProd!A:A," "),_xlfn.XLOOKUP(relatorio[[#This Row],['[Item'] Código]],CadastroProd!X:X,CadastroProd!A:A," "))</f>
        <v>2220</v>
      </c>
      <c r="R1308" t="str">
        <f>IF(O1308="Pendente",_xlfn.XLOOKUP(relatorio[[#This Row],[Número]],Relatório_CTE!A:A,Relatório_CTE!B:B,"Sem CTE")," ")</f>
        <v xml:space="preserve"> </v>
      </c>
      <c r="S1308" s="1" t="str">
        <f>IF(relatorio[[#This Row],[NFs Entrada - Winthor]]="Pendente",_xlfn.XLOOKUP(relatorio[[#This Row],[Número]],Relatório_CTE!A:A,Relatório_CTE!H:H,"Sem CTE")," ")</f>
        <v xml:space="preserve"> </v>
      </c>
      <c r="T130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0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09" spans="1:21" x14ac:dyDescent="0.25">
      <c r="A1309" t="s">
        <v>17</v>
      </c>
      <c r="B1309" t="s">
        <v>46</v>
      </c>
      <c r="C1309" t="s">
        <v>13</v>
      </c>
      <c r="D1309">
        <v>464676</v>
      </c>
      <c r="E1309" s="1">
        <v>45877</v>
      </c>
      <c r="F1309">
        <v>2643.12</v>
      </c>
      <c r="G1309" s="4" t="s">
        <v>337</v>
      </c>
      <c r="H1309" t="s">
        <v>338</v>
      </c>
      <c r="I1309" t="s">
        <v>339</v>
      </c>
      <c r="J1309" s="1">
        <v>46494</v>
      </c>
      <c r="K1309">
        <v>72</v>
      </c>
      <c r="L1309" t="str">
        <f>_xlfn.XLOOKUP(relatorio[[#This Row],[Nome PJ Emitente]],De_Para!A:A,De_Para!C:C)</f>
        <v>3M</v>
      </c>
      <c r="M1309" s="5" cm="1">
        <f t="array" aca="1" ref="M1309" ca="1">IF(LEFT(G1309&amp;"",1)="0",
IFERROR(
VALUE(MID(G1309&amp;"",_xlfn.AGGREGATE(15,6,ROW(INDIRECT("1:"&amp;LEN(G1309&amp;"")))/(MID(G1309&amp;"",ROW(INDIRECT("1:"&amp;LEN(G1309&amp;""))),1)&lt;&gt;"0"),1),999)),
MID(G1309&amp;"",_xlfn.AGGREGATE(15,6,ROW(INDIRECT("1:"&amp;LEN(G1309&amp;"")))/(MID(G1309&amp;"",ROW(INDIRECT("1:"&amp;LEN(G1309&amp;""))),1)&lt;&gt;"0"),1),999)
),
IFERROR(VALUE(G1309),G1309))</f>
        <v>7891040159970</v>
      </c>
      <c r="N1309" t="str">
        <f>TEXT(relatorio[[#This Row],[Data Emissão]],"mmm")</f>
        <v>ago</v>
      </c>
      <c r="O1309">
        <f>_xlfn.XLOOKUP(relatorio[[#This Row],[Número]],relatorio_Entrada_NF!A:A,relatorio_Entrada_NF!A:A,"Pendente")</f>
        <v>464676</v>
      </c>
      <c r="P1309" t="str">
        <f>_xlfn.XLOOKUP(relatorio[[#This Row],[Nome PJ Emitente]],Material!A:A,Material!B:B,"Medicamento")</f>
        <v>Material</v>
      </c>
      <c r="Q1309">
        <f>IF(relatorio[[#This Row],[Natureza]]="Medicamento",_xlfn.XLOOKUP(relatorio[[#This Row],[EAN]],CadastroProd!U:U,CadastroProd!A:A," "),_xlfn.XLOOKUP(relatorio[[#This Row],['[Item'] Código]],CadastroProd!X:X,CadastroProd!A:A," "))</f>
        <v>2241</v>
      </c>
      <c r="R1309" t="str">
        <f>IF(O1309="Pendente",_xlfn.XLOOKUP(relatorio[[#This Row],[Número]],Relatório_CTE!A:A,Relatório_CTE!B:B,"Sem CTE")," ")</f>
        <v xml:space="preserve"> </v>
      </c>
      <c r="S1309" s="1" t="str">
        <f>IF(relatorio[[#This Row],[NFs Entrada - Winthor]]="Pendente",_xlfn.XLOOKUP(relatorio[[#This Row],[Número]],Relatório_CTE!A:A,Relatório_CTE!H:H,"Sem CTE")," ")</f>
        <v xml:space="preserve"> </v>
      </c>
      <c r="T130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0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10" spans="1:21" x14ac:dyDescent="0.25">
      <c r="A1310" t="s">
        <v>11</v>
      </c>
      <c r="B1310" t="s">
        <v>46</v>
      </c>
      <c r="C1310" t="s">
        <v>51</v>
      </c>
      <c r="D1310">
        <v>491688</v>
      </c>
      <c r="E1310" s="1">
        <v>45877</v>
      </c>
      <c r="F1310">
        <v>41682.449999999997</v>
      </c>
      <c r="G1310" s="4" t="s">
        <v>752</v>
      </c>
      <c r="H1310" t="s">
        <v>753</v>
      </c>
      <c r="I1310" t="s">
        <v>754</v>
      </c>
      <c r="J1310" s="1">
        <v>46532</v>
      </c>
      <c r="K1310">
        <v>10</v>
      </c>
      <c r="L1310" t="str">
        <f>_xlfn.XLOOKUP(relatorio[[#This Row],[Nome PJ Emitente]],De_Para!A:A,De_Para!C:C)</f>
        <v>Adium</v>
      </c>
      <c r="M1310" s="5" cm="1">
        <f t="array" aca="1" ref="M1310" ca="1">IF(LEFT(G1310&amp;"",1)="0",
IFERROR(
VALUE(MID(G1310&amp;"",_xlfn.AGGREGATE(15,6,ROW(INDIRECT("1:"&amp;LEN(G1310&amp;"")))/(MID(G1310&amp;"",ROW(INDIRECT("1:"&amp;LEN(G1310&amp;""))),1)&lt;&gt;"0"),1),999)),
MID(G1310&amp;"",_xlfn.AGGREGATE(15,6,ROW(INDIRECT("1:"&amp;LEN(G1310&amp;"")))/(MID(G1310&amp;"",ROW(INDIRECT("1:"&amp;LEN(G1310&amp;""))),1)&lt;&gt;"0"),1),999)
),
IFERROR(VALUE(G1310),G1310))</f>
        <v>7892953207901</v>
      </c>
      <c r="N1310" t="str">
        <f>TEXT(relatorio[[#This Row],[Data Emissão]],"mmm")</f>
        <v>ago</v>
      </c>
      <c r="O1310">
        <f>_xlfn.XLOOKUP(relatorio[[#This Row],[Número]],relatorio_Entrada_NF!A:A,relatorio_Entrada_NF!A:A,"Pendente")</f>
        <v>491688</v>
      </c>
      <c r="P1310" t="str">
        <f>_xlfn.XLOOKUP(relatorio[[#This Row],[Nome PJ Emitente]],Material!A:A,Material!B:B,"Medicamento")</f>
        <v>Medicamento</v>
      </c>
      <c r="Q1310">
        <f ca="1">IF(relatorio[[#This Row],[Natureza]]="Medicamento",_xlfn.XLOOKUP(relatorio[[#This Row],[EAN]],CadastroProd!U:U,CadastroProd!A:A," "),_xlfn.XLOOKUP(relatorio[[#This Row],['[Item'] Código]],CadastroProd!X:X,CadastroProd!A:A," "))</f>
        <v>3114</v>
      </c>
      <c r="R1310" t="str">
        <f>IF(O1310="Pendente",_xlfn.XLOOKUP(relatorio[[#This Row],[Número]],Relatório_CTE!A:A,Relatório_CTE!B:B,"Sem CTE")," ")</f>
        <v xml:space="preserve"> </v>
      </c>
      <c r="S1310" s="1" t="str">
        <f>IF(relatorio[[#This Row],[NFs Entrada - Winthor]]="Pendente",_xlfn.XLOOKUP(relatorio[[#This Row],[Número]],Relatório_CTE!A:A,Relatório_CTE!H:H,"Sem CTE")," ")</f>
        <v xml:space="preserve"> </v>
      </c>
      <c r="T131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1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11" spans="1:21" x14ac:dyDescent="0.25">
      <c r="A1311" t="s">
        <v>11</v>
      </c>
      <c r="B1311" t="s">
        <v>46</v>
      </c>
      <c r="C1311" t="s">
        <v>51</v>
      </c>
      <c r="D1311">
        <v>491690</v>
      </c>
      <c r="E1311" s="1">
        <v>45877</v>
      </c>
      <c r="F1311">
        <v>31269.16</v>
      </c>
      <c r="G1311" s="4" t="s">
        <v>52</v>
      </c>
      <c r="H1311" t="s">
        <v>53</v>
      </c>
      <c r="I1311" t="s">
        <v>54</v>
      </c>
      <c r="J1311" s="1">
        <v>46521</v>
      </c>
      <c r="K1311">
        <v>5</v>
      </c>
      <c r="L1311" t="str">
        <f>_xlfn.XLOOKUP(relatorio[[#This Row],[Nome PJ Emitente]],De_Para!A:A,De_Para!C:C)</f>
        <v>Adium</v>
      </c>
      <c r="M1311" s="5" cm="1">
        <f t="array" aca="1" ref="M1311" ca="1">IF(LEFT(G1311&amp;"",1)="0",
IFERROR(
VALUE(MID(G1311&amp;"",_xlfn.AGGREGATE(15,6,ROW(INDIRECT("1:"&amp;LEN(G1311&amp;"")))/(MID(G1311&amp;"",ROW(INDIRECT("1:"&amp;LEN(G1311&amp;""))),1)&lt;&gt;"0"),1),999)),
MID(G1311&amp;"",_xlfn.AGGREGATE(15,6,ROW(INDIRECT("1:"&amp;LEN(G1311&amp;"")))/(MID(G1311&amp;"",ROW(INDIRECT("1:"&amp;LEN(G1311&amp;""))),1)&lt;&gt;"0"),1),999)
),
IFERROR(VALUE(G1311),G1311))</f>
        <v>7892953207918</v>
      </c>
      <c r="N1311" t="str">
        <f>TEXT(relatorio[[#This Row],[Data Emissão]],"mmm")</f>
        <v>ago</v>
      </c>
      <c r="O1311">
        <f>_xlfn.XLOOKUP(relatorio[[#This Row],[Número]],relatorio_Entrada_NF!A:A,relatorio_Entrada_NF!A:A,"Pendente")</f>
        <v>491690</v>
      </c>
      <c r="P1311" t="str">
        <f>_xlfn.XLOOKUP(relatorio[[#This Row],[Nome PJ Emitente]],Material!A:A,Material!B:B,"Medicamento")</f>
        <v>Medicamento</v>
      </c>
      <c r="Q1311">
        <f ca="1">IF(relatorio[[#This Row],[Natureza]]="Medicamento",_xlfn.XLOOKUP(relatorio[[#This Row],[EAN]],CadastroProd!U:U,CadastroProd!A:A," "),_xlfn.XLOOKUP(relatorio[[#This Row],['[Item'] Código]],CadastroProd!X:X,CadastroProd!A:A," "))</f>
        <v>3115</v>
      </c>
      <c r="R1311" t="str">
        <f>IF(O1311="Pendente",_xlfn.XLOOKUP(relatorio[[#This Row],[Número]],Relatório_CTE!A:A,Relatório_CTE!B:B,"Sem CTE")," ")</f>
        <v xml:space="preserve"> </v>
      </c>
      <c r="S1311" s="1" t="str">
        <f>IF(relatorio[[#This Row],[NFs Entrada - Winthor]]="Pendente",_xlfn.XLOOKUP(relatorio[[#This Row],[Número]],Relatório_CTE!A:A,Relatório_CTE!H:H,"Sem CTE")," ")</f>
        <v xml:space="preserve"> </v>
      </c>
      <c r="T131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1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12" spans="1:21" x14ac:dyDescent="0.25">
      <c r="A1312" t="s">
        <v>17</v>
      </c>
      <c r="B1312" t="s">
        <v>46</v>
      </c>
      <c r="C1312" t="s">
        <v>36</v>
      </c>
      <c r="D1312">
        <v>495220</v>
      </c>
      <c r="E1312" s="1">
        <v>45877</v>
      </c>
      <c r="F1312">
        <v>94622.8</v>
      </c>
      <c r="G1312" s="4" t="s">
        <v>652</v>
      </c>
      <c r="H1312" t="s">
        <v>653</v>
      </c>
      <c r="I1312" t="s">
        <v>42</v>
      </c>
      <c r="J1312" s="1">
        <v>46418</v>
      </c>
      <c r="K1312">
        <v>6</v>
      </c>
      <c r="L1312" t="str">
        <f>_xlfn.XLOOKUP(relatorio[[#This Row],[Nome PJ Emitente]],De_Para!A:A,De_Para!C:C)</f>
        <v>Novartis</v>
      </c>
      <c r="M1312" s="5" cm="1">
        <f t="array" aca="1" ref="M1312" ca="1">IF(LEFT(G1312&amp;"",1)="0",
IFERROR(
VALUE(MID(G1312&amp;"",_xlfn.AGGREGATE(15,6,ROW(INDIRECT("1:"&amp;LEN(G1312&amp;"")))/(MID(G1312&amp;"",ROW(INDIRECT("1:"&amp;LEN(G1312&amp;""))),1)&lt;&gt;"0"),1),999)),
MID(G1312&amp;"",_xlfn.AGGREGATE(15,6,ROW(INDIRECT("1:"&amp;LEN(G1312&amp;"")))/(MID(G1312&amp;"",ROW(INDIRECT("1:"&amp;LEN(G1312&amp;""))),1)&lt;&gt;"0"),1),999)
),
IFERROR(VALUE(G1312),G1312))</f>
        <v>7896261020863</v>
      </c>
      <c r="N1312" t="str">
        <f>TEXT(relatorio[[#This Row],[Data Emissão]],"mmm")</f>
        <v>ago</v>
      </c>
      <c r="O1312">
        <f>_xlfn.XLOOKUP(relatorio[[#This Row],[Número]],relatorio_Entrada_NF!A:A,relatorio_Entrada_NF!A:A,"Pendente")</f>
        <v>495220</v>
      </c>
      <c r="P1312" t="str">
        <f>_xlfn.XLOOKUP(relatorio[[#This Row],[Nome PJ Emitente]],Material!A:A,Material!B:B,"Medicamento")</f>
        <v>Medicamento</v>
      </c>
      <c r="Q1312">
        <f ca="1">IF(relatorio[[#This Row],[Natureza]]="Medicamento",_xlfn.XLOOKUP(relatorio[[#This Row],[EAN]],CadastroProd!U:U,CadastroProd!A:A," "),_xlfn.XLOOKUP(relatorio[[#This Row],['[Item'] Código]],CadastroProd!X:X,CadastroProd!A:A," "))</f>
        <v>1472</v>
      </c>
      <c r="R1312" t="str">
        <f>IF(O1312="Pendente",_xlfn.XLOOKUP(relatorio[[#This Row],[Número]],Relatório_CTE!A:A,Relatório_CTE!B:B,"Sem CTE")," ")</f>
        <v xml:space="preserve"> </v>
      </c>
      <c r="S1312" s="1" t="str">
        <f>IF(relatorio[[#This Row],[NFs Entrada - Winthor]]="Pendente",_xlfn.XLOOKUP(relatorio[[#This Row],[Número]],Relatório_CTE!A:A,Relatório_CTE!H:H,"Sem CTE")," ")</f>
        <v xml:space="preserve"> </v>
      </c>
      <c r="T131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1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13" spans="1:21" x14ac:dyDescent="0.25">
      <c r="A1313" t="s">
        <v>17</v>
      </c>
      <c r="B1313" t="s">
        <v>46</v>
      </c>
      <c r="C1313" t="s">
        <v>36</v>
      </c>
      <c r="D1313">
        <v>495221</v>
      </c>
      <c r="E1313" s="1">
        <v>45877</v>
      </c>
      <c r="F1313">
        <v>492.85</v>
      </c>
      <c r="G1313" s="4" t="s">
        <v>1131</v>
      </c>
      <c r="H1313" t="s">
        <v>1132</v>
      </c>
      <c r="I1313" t="s">
        <v>1133</v>
      </c>
      <c r="J1313" s="1">
        <v>46507</v>
      </c>
      <c r="K1313">
        <v>10</v>
      </c>
      <c r="L1313" t="str">
        <f>_xlfn.XLOOKUP(relatorio[[#This Row],[Nome PJ Emitente]],De_Para!A:A,De_Para!C:C)</f>
        <v>Novartis</v>
      </c>
      <c r="M1313" s="5" cm="1">
        <f t="array" aca="1" ref="M1313" ca="1">IF(LEFT(G1313&amp;"",1)="0",
IFERROR(
VALUE(MID(G1313&amp;"",_xlfn.AGGREGATE(15,6,ROW(INDIRECT("1:"&amp;LEN(G1313&amp;"")))/(MID(G1313&amp;"",ROW(INDIRECT("1:"&amp;LEN(G1313&amp;""))),1)&lt;&gt;"0"),1),999)),
MID(G1313&amp;"",_xlfn.AGGREGATE(15,6,ROW(INDIRECT("1:"&amp;LEN(G1313&amp;"")))/(MID(G1313&amp;"",ROW(INDIRECT("1:"&amp;LEN(G1313&amp;""))),1)&lt;&gt;"0"),1),999)
),
IFERROR(VALUE(G1313),G1313))</f>
        <v>7896261017306</v>
      </c>
      <c r="N1313" t="str">
        <f>TEXT(relatorio[[#This Row],[Data Emissão]],"mmm")</f>
        <v>ago</v>
      </c>
      <c r="O1313">
        <f>_xlfn.XLOOKUP(relatorio[[#This Row],[Número]],relatorio_Entrada_NF!A:A,relatorio_Entrada_NF!A:A,"Pendente")</f>
        <v>495221</v>
      </c>
      <c r="P1313" t="str">
        <f>_xlfn.XLOOKUP(relatorio[[#This Row],[Nome PJ Emitente]],Material!A:A,Material!B:B,"Medicamento")</f>
        <v>Medicamento</v>
      </c>
      <c r="Q1313" t="str">
        <f ca="1">IF(relatorio[[#This Row],[Natureza]]="Medicamento",_xlfn.XLOOKUP(relatorio[[#This Row],[EAN]],CadastroProd!U:U,CadastroProd!A:A," "),_xlfn.XLOOKUP(relatorio[[#This Row],['[Item'] Código]],CadastroProd!X:X,CadastroProd!A:A," "))</f>
        <v xml:space="preserve"> </v>
      </c>
      <c r="R1313" t="str">
        <f>IF(O1313="Pendente",_xlfn.XLOOKUP(relatorio[[#This Row],[Número]],Relatório_CTE!A:A,Relatório_CTE!B:B,"Sem CTE")," ")</f>
        <v xml:space="preserve"> </v>
      </c>
      <c r="S1313" s="1" t="str">
        <f>IF(relatorio[[#This Row],[NFs Entrada - Winthor]]="Pendente",_xlfn.XLOOKUP(relatorio[[#This Row],[Número]],Relatório_CTE!A:A,Relatório_CTE!H:H,"Sem CTE")," ")</f>
        <v xml:space="preserve"> </v>
      </c>
      <c r="T131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1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14" spans="1:21" x14ac:dyDescent="0.25">
      <c r="A1314" t="s">
        <v>17</v>
      </c>
      <c r="B1314" t="s">
        <v>97</v>
      </c>
      <c r="C1314" t="s">
        <v>47</v>
      </c>
      <c r="D1314">
        <v>369050</v>
      </c>
      <c r="E1314" s="1">
        <v>45877</v>
      </c>
      <c r="F1314">
        <v>13543.34</v>
      </c>
      <c r="G1314" s="4" t="s">
        <v>1134</v>
      </c>
      <c r="H1314" t="s">
        <v>1135</v>
      </c>
      <c r="I1314" t="s">
        <v>1136</v>
      </c>
      <c r="J1314" s="1">
        <v>46474</v>
      </c>
      <c r="K1314">
        <v>83</v>
      </c>
      <c r="L1314" t="str">
        <f>_xlfn.XLOOKUP(relatorio[[#This Row],[Nome PJ Emitente]],De_Para!A:A,De_Para!C:C)</f>
        <v>Libbs</v>
      </c>
      <c r="M1314" s="5" cm="1">
        <f t="array" aca="1" ref="M1314" ca="1">IF(LEFT(G1314&amp;"",1)="0",
IFERROR(
VALUE(MID(G1314&amp;"",_xlfn.AGGREGATE(15,6,ROW(INDIRECT("1:"&amp;LEN(G1314&amp;"")))/(MID(G1314&amp;"",ROW(INDIRECT("1:"&amp;LEN(G1314&amp;""))),1)&lt;&gt;"0"),1),999)),
MID(G1314&amp;"",_xlfn.AGGREGATE(15,6,ROW(INDIRECT("1:"&amp;LEN(G1314&amp;"")))/(MID(G1314&amp;"",ROW(INDIRECT("1:"&amp;LEN(G1314&amp;""))),1)&lt;&gt;"0"),1),999)
),
IFERROR(VALUE(G1314),G1314))</f>
        <v>7896094210967</v>
      </c>
      <c r="N1314" t="str">
        <f>TEXT(relatorio[[#This Row],[Data Emissão]],"mmm")</f>
        <v>ago</v>
      </c>
      <c r="O1314">
        <f>_xlfn.XLOOKUP(relatorio[[#This Row],[Número]],relatorio_Entrada_NF!A:A,relatorio_Entrada_NF!A:A,"Pendente")</f>
        <v>369050</v>
      </c>
      <c r="P1314" t="str">
        <f>_xlfn.XLOOKUP(relatorio[[#This Row],[Nome PJ Emitente]],Material!A:A,Material!B:B,"Medicamento")</f>
        <v>Medicamento</v>
      </c>
      <c r="Q1314">
        <f ca="1">IF(relatorio[[#This Row],[Natureza]]="Medicamento",_xlfn.XLOOKUP(relatorio[[#This Row],[EAN]],CadastroProd!U:U,CadastroProd!A:A," "),_xlfn.XLOOKUP(relatorio[[#This Row],['[Item'] Código]],CadastroProd!X:X,CadastroProd!A:A," "))</f>
        <v>3549</v>
      </c>
      <c r="R1314" t="str">
        <f>IF(O1314="Pendente",_xlfn.XLOOKUP(relatorio[[#This Row],[Número]],Relatório_CTE!A:A,Relatório_CTE!B:B,"Sem CTE")," ")</f>
        <v xml:space="preserve"> </v>
      </c>
      <c r="S1314" s="1" t="str">
        <f>IF(relatorio[[#This Row],[NFs Entrada - Winthor]]="Pendente",_xlfn.XLOOKUP(relatorio[[#This Row],[Número]],Relatório_CTE!A:A,Relatório_CTE!H:H,"Sem CTE")," ")</f>
        <v xml:space="preserve"> </v>
      </c>
      <c r="T131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1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15" spans="1:21" x14ac:dyDescent="0.25">
      <c r="A1315" t="s">
        <v>17</v>
      </c>
      <c r="B1315" t="s">
        <v>97</v>
      </c>
      <c r="C1315" t="s">
        <v>115</v>
      </c>
      <c r="D1315">
        <v>247468</v>
      </c>
      <c r="E1315" s="1">
        <v>45877</v>
      </c>
      <c r="F1315">
        <v>451.68</v>
      </c>
      <c r="G1315" s="4" t="s">
        <v>1137</v>
      </c>
      <c r="H1315" t="s">
        <v>1138</v>
      </c>
      <c r="I1315" t="s">
        <v>1139</v>
      </c>
      <c r="J1315" s="1">
        <v>46326</v>
      </c>
      <c r="K1315">
        <v>6</v>
      </c>
      <c r="L1315" t="str">
        <f>_xlfn.XLOOKUP(relatorio[[#This Row],[Nome PJ Emitente]],De_Para!A:A,De_Para!C:C)</f>
        <v>GSK</v>
      </c>
      <c r="M1315" s="5" cm="1">
        <f t="array" aca="1" ref="M1315" ca="1">IF(LEFT(G1315&amp;"",1)="0",
IFERROR(
VALUE(MID(G1315&amp;"",_xlfn.AGGREGATE(15,6,ROW(INDIRECT("1:"&amp;LEN(G1315&amp;"")))/(MID(G1315&amp;"",ROW(INDIRECT("1:"&amp;LEN(G1315&amp;""))),1)&lt;&gt;"0"),1),999)),
MID(G1315&amp;"",_xlfn.AGGREGATE(15,6,ROW(INDIRECT("1:"&amp;LEN(G1315&amp;"")))/(MID(G1315&amp;"",ROW(INDIRECT("1:"&amp;LEN(G1315&amp;""))),1)&lt;&gt;"0"),1),999)
),
IFERROR(VALUE(G1315),G1315))</f>
        <v>7896269955136</v>
      </c>
      <c r="N1315" t="str">
        <f>TEXT(relatorio[[#This Row],[Data Emissão]],"mmm")</f>
        <v>ago</v>
      </c>
      <c r="O1315">
        <f>_xlfn.XLOOKUP(relatorio[[#This Row],[Número]],relatorio_Entrada_NF!A:A,relatorio_Entrada_NF!A:A,"Pendente")</f>
        <v>247468</v>
      </c>
      <c r="P1315" t="str">
        <f>_xlfn.XLOOKUP(relatorio[[#This Row],[Nome PJ Emitente]],Material!A:A,Material!B:B,"Medicamento")</f>
        <v>Medicamento</v>
      </c>
      <c r="Q1315">
        <f ca="1">IF(relatorio[[#This Row],[Natureza]]="Medicamento",_xlfn.XLOOKUP(relatorio[[#This Row],[EAN]],CadastroProd!U:U,CadastroProd!A:A," "),_xlfn.XLOOKUP(relatorio[[#This Row],['[Item'] Código]],CadastroProd!X:X,CadastroProd!A:A," "))</f>
        <v>2714</v>
      </c>
      <c r="R1315" t="str">
        <f>IF(O1315="Pendente",_xlfn.XLOOKUP(relatorio[[#This Row],[Número]],Relatório_CTE!A:A,Relatório_CTE!B:B,"Sem CTE")," ")</f>
        <v xml:space="preserve"> </v>
      </c>
      <c r="S1315" s="1" t="str">
        <f>IF(relatorio[[#This Row],[NFs Entrada - Winthor]]="Pendente",_xlfn.XLOOKUP(relatorio[[#This Row],[Número]],Relatório_CTE!A:A,Relatório_CTE!H:H,"Sem CTE")," ")</f>
        <v xml:space="preserve"> </v>
      </c>
      <c r="T131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1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16" spans="1:21" x14ac:dyDescent="0.25">
      <c r="A1316" t="s">
        <v>17</v>
      </c>
      <c r="B1316" t="s">
        <v>97</v>
      </c>
      <c r="C1316" t="s">
        <v>115</v>
      </c>
      <c r="D1316">
        <v>247472</v>
      </c>
      <c r="E1316" s="1">
        <v>45877</v>
      </c>
      <c r="F1316">
        <v>229079.86</v>
      </c>
      <c r="G1316" s="4" t="s">
        <v>1140</v>
      </c>
      <c r="H1316" t="s">
        <v>1141</v>
      </c>
      <c r="I1316" t="s">
        <v>1142</v>
      </c>
      <c r="J1316" s="1">
        <v>46660</v>
      </c>
      <c r="K1316">
        <v>54</v>
      </c>
      <c r="L1316" t="str">
        <f>_xlfn.XLOOKUP(relatorio[[#This Row],[Nome PJ Emitente]],De_Para!A:A,De_Para!C:C)</f>
        <v>GSK</v>
      </c>
      <c r="M1316" s="5" cm="1">
        <f t="array" aca="1" ref="M1316" ca="1">IF(LEFT(G1316&amp;"",1)="0",
IFERROR(
VALUE(MID(G1316&amp;"",_xlfn.AGGREGATE(15,6,ROW(INDIRECT("1:"&amp;LEN(G1316&amp;"")))/(MID(G1316&amp;"",ROW(INDIRECT("1:"&amp;LEN(G1316&amp;""))),1)&lt;&gt;"0"),1),999)),
MID(G1316&amp;"",_xlfn.AGGREGATE(15,6,ROW(INDIRECT("1:"&amp;LEN(G1316&amp;"")))/(MID(G1316&amp;"",ROW(INDIRECT("1:"&amp;LEN(G1316&amp;""))),1)&lt;&gt;"0"),1),999)
),
IFERROR(VALUE(G1316),G1316))</f>
        <v>7896015591175</v>
      </c>
      <c r="N1316" t="str">
        <f>TEXT(relatorio[[#This Row],[Data Emissão]],"mmm")</f>
        <v>ago</v>
      </c>
      <c r="O1316">
        <f>_xlfn.XLOOKUP(relatorio[[#This Row],[Número]],relatorio_Entrada_NF!A:A,relatorio_Entrada_NF!A:A,"Pendente")</f>
        <v>247472</v>
      </c>
      <c r="P1316" t="str">
        <f>_xlfn.XLOOKUP(relatorio[[#This Row],[Nome PJ Emitente]],Material!A:A,Material!B:B,"Medicamento")</f>
        <v>Medicamento</v>
      </c>
      <c r="Q1316">
        <f ca="1">IF(relatorio[[#This Row],[Natureza]]="Medicamento",_xlfn.XLOOKUP(relatorio[[#This Row],[EAN]],CadastroProd!U:U,CadastroProd!A:A," "),_xlfn.XLOOKUP(relatorio[[#This Row],['[Item'] Código]],CadastroProd!X:X,CadastroProd!A:A," "))</f>
        <v>2833</v>
      </c>
      <c r="R1316" t="str">
        <f>IF(O1316="Pendente",_xlfn.XLOOKUP(relatorio[[#This Row],[Número]],Relatório_CTE!A:A,Relatório_CTE!B:B,"Sem CTE")," ")</f>
        <v xml:space="preserve"> </v>
      </c>
      <c r="S1316" s="1" t="str">
        <f>IF(relatorio[[#This Row],[NFs Entrada - Winthor]]="Pendente",_xlfn.XLOOKUP(relatorio[[#This Row],[Número]],Relatório_CTE!A:A,Relatório_CTE!H:H,"Sem CTE")," ")</f>
        <v xml:space="preserve"> </v>
      </c>
      <c r="T131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1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17" spans="1:21" x14ac:dyDescent="0.25">
      <c r="A1317" t="s">
        <v>17</v>
      </c>
      <c r="B1317" t="s">
        <v>97</v>
      </c>
      <c r="C1317" t="s">
        <v>51</v>
      </c>
      <c r="D1317">
        <v>491725</v>
      </c>
      <c r="E1317" s="1">
        <v>45877</v>
      </c>
      <c r="F1317">
        <v>250438.35</v>
      </c>
      <c r="G1317" s="4" t="s">
        <v>477</v>
      </c>
      <c r="H1317" t="s">
        <v>478</v>
      </c>
      <c r="I1317" t="s">
        <v>479</v>
      </c>
      <c r="J1317" s="1">
        <v>46463</v>
      </c>
      <c r="K1317">
        <v>250</v>
      </c>
      <c r="L1317" t="str">
        <f>_xlfn.XLOOKUP(relatorio[[#This Row],[Nome PJ Emitente]],De_Para!A:A,De_Para!C:C)</f>
        <v>Adium</v>
      </c>
      <c r="M1317" s="5" cm="1">
        <f t="array" aca="1" ref="M1317" ca="1">IF(LEFT(G1317&amp;"",1)="0",
IFERROR(
VALUE(MID(G1317&amp;"",_xlfn.AGGREGATE(15,6,ROW(INDIRECT("1:"&amp;LEN(G1317&amp;"")))/(MID(G1317&amp;"",ROW(INDIRECT("1:"&amp;LEN(G1317&amp;""))),1)&lt;&gt;"0"),1),999)),
MID(G1317&amp;"",_xlfn.AGGREGATE(15,6,ROW(INDIRECT("1:"&amp;LEN(G1317&amp;"")))/(MID(G1317&amp;"",ROW(INDIRECT("1:"&amp;LEN(G1317&amp;""))),1)&lt;&gt;"0"),1),999)
),
IFERROR(VALUE(G1317),G1317))</f>
        <v>7892953000823</v>
      </c>
      <c r="N1317" t="str">
        <f>TEXT(relatorio[[#This Row],[Data Emissão]],"mmm")</f>
        <v>ago</v>
      </c>
      <c r="O1317">
        <f>_xlfn.XLOOKUP(relatorio[[#This Row],[Número]],relatorio_Entrada_NF!A:A,relatorio_Entrada_NF!A:A,"Pendente")</f>
        <v>491725</v>
      </c>
      <c r="P1317" t="str">
        <f>_xlfn.XLOOKUP(relatorio[[#This Row],[Nome PJ Emitente]],Material!A:A,Material!B:B,"Medicamento")</f>
        <v>Medicamento</v>
      </c>
      <c r="Q1317">
        <f ca="1">IF(relatorio[[#This Row],[Natureza]]="Medicamento",_xlfn.XLOOKUP(relatorio[[#This Row],[EAN]],CadastroProd!U:U,CadastroProd!A:A," "),_xlfn.XLOOKUP(relatorio[[#This Row],['[Item'] Código]],CadastroProd!X:X,CadastroProd!A:A," "))</f>
        <v>2099</v>
      </c>
      <c r="R1317" t="str">
        <f>IF(O1317="Pendente",_xlfn.XLOOKUP(relatorio[[#This Row],[Número]],Relatório_CTE!A:A,Relatório_CTE!B:B,"Sem CTE")," ")</f>
        <v xml:space="preserve"> </v>
      </c>
      <c r="S1317" s="1" t="str">
        <f>IF(relatorio[[#This Row],[NFs Entrada - Winthor]]="Pendente",_xlfn.XLOOKUP(relatorio[[#This Row],[Número]],Relatório_CTE!A:A,Relatório_CTE!H:H,"Sem CTE")," ")</f>
        <v xml:space="preserve"> </v>
      </c>
      <c r="T131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1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18" spans="1:21" x14ac:dyDescent="0.25">
      <c r="A1318" t="s">
        <v>17</v>
      </c>
      <c r="B1318" t="s">
        <v>97</v>
      </c>
      <c r="C1318" t="s">
        <v>51</v>
      </c>
      <c r="D1318">
        <v>491728</v>
      </c>
      <c r="E1318" s="1">
        <v>45877</v>
      </c>
      <c r="F1318">
        <v>11205.17</v>
      </c>
      <c r="G1318" s="4" t="s">
        <v>234</v>
      </c>
      <c r="H1318" t="s">
        <v>235</v>
      </c>
      <c r="I1318" t="s">
        <v>236</v>
      </c>
      <c r="J1318" s="1">
        <v>46280</v>
      </c>
      <c r="K1318">
        <v>10</v>
      </c>
      <c r="L1318" t="str">
        <f>_xlfn.XLOOKUP(relatorio[[#This Row],[Nome PJ Emitente]],De_Para!A:A,De_Para!C:C)</f>
        <v>Adium</v>
      </c>
      <c r="M1318" s="5" cm="1">
        <f t="array" aca="1" ref="M1318" ca="1">IF(LEFT(G1318&amp;"",1)="0",
IFERROR(
VALUE(MID(G1318&amp;"",_xlfn.AGGREGATE(15,6,ROW(INDIRECT("1:"&amp;LEN(G1318&amp;"")))/(MID(G1318&amp;"",ROW(INDIRECT("1:"&amp;LEN(G1318&amp;""))),1)&lt;&gt;"0"),1),999)),
MID(G1318&amp;"",_xlfn.AGGREGATE(15,6,ROW(INDIRECT("1:"&amp;LEN(G1318&amp;"")))/(MID(G1318&amp;"",ROW(INDIRECT("1:"&amp;LEN(G1318&amp;""))),1)&lt;&gt;"0"),1),999)
),
IFERROR(VALUE(G1318),G1318))</f>
        <v>7892953000717</v>
      </c>
      <c r="N1318" t="str">
        <f>TEXT(relatorio[[#This Row],[Data Emissão]],"mmm")</f>
        <v>ago</v>
      </c>
      <c r="O1318">
        <f>_xlfn.XLOOKUP(relatorio[[#This Row],[Número]],relatorio_Entrada_NF!A:A,relatorio_Entrada_NF!A:A,"Pendente")</f>
        <v>491728</v>
      </c>
      <c r="P1318" t="str">
        <f>_xlfn.XLOOKUP(relatorio[[#This Row],[Nome PJ Emitente]],Material!A:A,Material!B:B,"Medicamento")</f>
        <v>Medicamento</v>
      </c>
      <c r="Q1318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1318" t="str">
        <f>IF(O1318="Pendente",_xlfn.XLOOKUP(relatorio[[#This Row],[Número]],Relatório_CTE!A:A,Relatório_CTE!B:B,"Sem CTE")," ")</f>
        <v xml:space="preserve"> </v>
      </c>
      <c r="S1318" s="1" t="str">
        <f>IF(relatorio[[#This Row],[NFs Entrada - Winthor]]="Pendente",_xlfn.XLOOKUP(relatorio[[#This Row],[Número]],Relatório_CTE!A:A,Relatório_CTE!H:H,"Sem CTE")," ")</f>
        <v xml:space="preserve"> </v>
      </c>
      <c r="T131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1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19" spans="1:21" x14ac:dyDescent="0.25">
      <c r="A1319" t="s">
        <v>11</v>
      </c>
      <c r="B1319" t="s">
        <v>18</v>
      </c>
      <c r="C1319" t="s">
        <v>559</v>
      </c>
      <c r="D1319">
        <v>51812</v>
      </c>
      <c r="E1319" s="1">
        <v>45877</v>
      </c>
      <c r="F1319">
        <v>278.72000000000003</v>
      </c>
      <c r="G1319" s="4" t="s">
        <v>135</v>
      </c>
      <c r="H1319" t="s">
        <v>1143</v>
      </c>
      <c r="I1319" t="s">
        <v>1144</v>
      </c>
      <c r="J1319" s="1">
        <v>46387</v>
      </c>
      <c r="K1319">
        <v>1</v>
      </c>
      <c r="L1319" t="str">
        <f>_xlfn.XLOOKUP(relatorio[[#This Row],[Nome PJ Emitente]],De_Para!A:A,De_Para!C:C)</f>
        <v>Oncoexo</v>
      </c>
      <c r="M1319" s="5" cm="1">
        <f t="array" aca="1" ref="M1319" ca="1">IF(LEFT(G1319&amp;"",1)="0",
IFERROR(
VALUE(MID(G1319&amp;"",_xlfn.AGGREGATE(15,6,ROW(INDIRECT("1:"&amp;LEN(G1319&amp;"")))/(MID(G1319&amp;"",ROW(INDIRECT("1:"&amp;LEN(G1319&amp;""))),1)&lt;&gt;"0"),1),999)),
MID(G1319&amp;"",_xlfn.AGGREGATE(15,6,ROW(INDIRECT("1:"&amp;LEN(G1319&amp;"")))/(MID(G1319&amp;"",ROW(INDIRECT("1:"&amp;LEN(G1319&amp;""))),1)&lt;&gt;"0"),1),999)
),
IFERROR(VALUE(G1319),G1319))</f>
        <v>7896070605268</v>
      </c>
      <c r="N1319" t="str">
        <f>TEXT(relatorio[[#This Row],[Data Emissão]],"mmm")</f>
        <v>ago</v>
      </c>
      <c r="O1319">
        <f>_xlfn.XLOOKUP(relatorio[[#This Row],[Número]],relatorio_Entrada_NF!A:A,relatorio_Entrada_NF!A:A,"Pendente")</f>
        <v>51812</v>
      </c>
      <c r="P1319" t="str">
        <f>_xlfn.XLOOKUP(relatorio[[#This Row],[Nome PJ Emitente]],Material!A:A,Material!B:B,"Medicamento")</f>
        <v>Medicamento</v>
      </c>
      <c r="Q1319">
        <f ca="1">IF(relatorio[[#This Row],[Natureza]]="Medicamento",_xlfn.XLOOKUP(relatorio[[#This Row],[EAN]],CadastroProd!U:U,CadastroProd!A:A," "),_xlfn.XLOOKUP(relatorio[[#This Row],['[Item'] Código]],CadastroProd!X:X,CadastroProd!A:A," "))</f>
        <v>1493</v>
      </c>
      <c r="R1319" t="str">
        <f>IF(O1319="Pendente",_xlfn.XLOOKUP(relatorio[[#This Row],[Número]],Relatório_CTE!A:A,Relatório_CTE!B:B,"Sem CTE")," ")</f>
        <v xml:space="preserve"> </v>
      </c>
      <c r="S1319" s="1" t="str">
        <f>IF(relatorio[[#This Row],[NFs Entrada - Winthor]]="Pendente",_xlfn.XLOOKUP(relatorio[[#This Row],[Número]],Relatório_CTE!A:A,Relatório_CTE!H:H,"Sem CTE")," ")</f>
        <v xml:space="preserve"> </v>
      </c>
      <c r="T131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1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20" spans="1:21" x14ac:dyDescent="0.25">
      <c r="A1320" t="s">
        <v>17</v>
      </c>
      <c r="B1320" t="s">
        <v>18</v>
      </c>
      <c r="C1320" t="s">
        <v>19</v>
      </c>
      <c r="D1320">
        <v>265588</v>
      </c>
      <c r="E1320" s="1">
        <v>45876</v>
      </c>
      <c r="F1320">
        <v>87600</v>
      </c>
      <c r="G1320" s="4" t="s">
        <v>20</v>
      </c>
      <c r="H1320" t="s">
        <v>21</v>
      </c>
      <c r="I1320" t="s">
        <v>22</v>
      </c>
      <c r="J1320" s="1">
        <v>46386</v>
      </c>
      <c r="K1320">
        <v>500</v>
      </c>
      <c r="L1320" t="str">
        <f>_xlfn.XLOOKUP(relatorio[[#This Row],[Nome PJ Emitente]],De_Para!A:A,De_Para!C:C)</f>
        <v>Aspen</v>
      </c>
      <c r="M1320" s="5" cm="1">
        <f t="array" aca="1" ref="M1320" ca="1">IF(LEFT(G1320&amp;"",1)="0",
IFERROR(
VALUE(MID(G1320&amp;"",_xlfn.AGGREGATE(15,6,ROW(INDIRECT("1:"&amp;LEN(G1320&amp;"")))/(MID(G1320&amp;"",ROW(INDIRECT("1:"&amp;LEN(G1320&amp;""))),1)&lt;&gt;"0"),1),999)),
MID(G1320&amp;"",_xlfn.AGGREGATE(15,6,ROW(INDIRECT("1:"&amp;LEN(G1320&amp;"")))/(MID(G1320&amp;"",ROW(INDIRECT("1:"&amp;LEN(G1320&amp;""))),1)&lt;&gt;"0"),1),999)
),
IFERROR(VALUE(G1320),G1320))</f>
        <v>7895858016821</v>
      </c>
      <c r="N1320" t="str">
        <f>TEXT(relatorio[[#This Row],[Data Emissão]],"mmm")</f>
        <v>ago</v>
      </c>
      <c r="O1320">
        <f>_xlfn.XLOOKUP(relatorio[[#This Row],[Número]],relatorio_Entrada_NF!A:A,relatorio_Entrada_NF!A:A,"Pendente")</f>
        <v>265588</v>
      </c>
      <c r="P1320" t="str">
        <f>_xlfn.XLOOKUP(relatorio[[#This Row],[Nome PJ Emitente]],Material!A:A,Material!B:B,"Medicamento")</f>
        <v>Medicamento</v>
      </c>
      <c r="Q1320">
        <f ca="1">IF(relatorio[[#This Row],[Natureza]]="Medicamento",_xlfn.XLOOKUP(relatorio[[#This Row],[EAN]],CadastroProd!U:U,CadastroProd!A:A," "),_xlfn.XLOOKUP(relatorio[[#This Row],['[Item'] Código]],CadastroProd!X:X,CadastroProd!A:A," "))</f>
        <v>869</v>
      </c>
      <c r="R1320" t="str">
        <f>IF(O1320="Pendente",_xlfn.XLOOKUP(relatorio[[#This Row],[Número]],Relatório_CTE!A:A,Relatório_CTE!B:B,"Sem CTE")," ")</f>
        <v xml:space="preserve"> </v>
      </c>
      <c r="S1320" s="1" t="str">
        <f>IF(relatorio[[#This Row],[NFs Entrada - Winthor]]="Pendente",_xlfn.XLOOKUP(relatorio[[#This Row],[Número]],Relatório_CTE!A:A,Relatório_CTE!H:H,"Sem CTE")," ")</f>
        <v xml:space="preserve"> </v>
      </c>
      <c r="T132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2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21" spans="1:21" x14ac:dyDescent="0.25">
      <c r="A1321" t="s">
        <v>17</v>
      </c>
      <c r="B1321" t="s">
        <v>12</v>
      </c>
      <c r="C1321" t="s">
        <v>131</v>
      </c>
      <c r="D1321">
        <v>10323</v>
      </c>
      <c r="E1321" s="1">
        <v>45876</v>
      </c>
      <c r="F1321">
        <v>293653.59999999998</v>
      </c>
      <c r="G1321" s="4" t="s">
        <v>658</v>
      </c>
      <c r="H1321" t="s">
        <v>659</v>
      </c>
      <c r="I1321" t="s">
        <v>660</v>
      </c>
      <c r="J1321" s="1">
        <v>46691</v>
      </c>
      <c r="K1321">
        <v>55</v>
      </c>
      <c r="L1321" t="str">
        <f>_xlfn.XLOOKUP(relatorio[[#This Row],[Nome PJ Emitente]],De_Para!A:A,De_Para!C:C)</f>
        <v>Sanofi</v>
      </c>
      <c r="M1321" s="5" cm="1">
        <f t="array" aca="1" ref="M1321" ca="1">IF(LEFT(G1321&amp;"",1)="0",
IFERROR(
VALUE(MID(G1321&amp;"",_xlfn.AGGREGATE(15,6,ROW(INDIRECT("1:"&amp;LEN(G1321&amp;"")))/(MID(G1321&amp;"",ROW(INDIRECT("1:"&amp;LEN(G1321&amp;""))),1)&lt;&gt;"0"),1),999)),
MID(G1321&amp;"",_xlfn.AGGREGATE(15,6,ROW(INDIRECT("1:"&amp;LEN(G1321&amp;"")))/(MID(G1321&amp;"",ROW(INDIRECT("1:"&amp;LEN(G1321&amp;""))),1)&lt;&gt;"0"),1),999)
),
IFERROR(VALUE(G1321),G1321))</f>
        <v>7891058021733</v>
      </c>
      <c r="N1321" t="str">
        <f>TEXT(relatorio[[#This Row],[Data Emissão]],"mmm")</f>
        <v>ago</v>
      </c>
      <c r="O1321">
        <f>_xlfn.XLOOKUP(relatorio[[#This Row],[Número]],relatorio_Entrada_NF!A:A,relatorio_Entrada_NF!A:A,"Pendente")</f>
        <v>10323</v>
      </c>
      <c r="P1321" t="str">
        <f>_xlfn.XLOOKUP(relatorio[[#This Row],[Nome PJ Emitente]],Material!A:A,Material!B:B,"Medicamento")</f>
        <v>Medicamento</v>
      </c>
      <c r="Q1321">
        <f ca="1">IF(relatorio[[#This Row],[Natureza]]="Medicamento",_xlfn.XLOOKUP(relatorio[[#This Row],[EAN]],CadastroProd!U:U,CadastroProd!A:A," "),_xlfn.XLOOKUP(relatorio[[#This Row],['[Item'] Código]],CadastroProd!X:X,CadastroProd!A:A," "))</f>
        <v>1497</v>
      </c>
      <c r="R1321" t="str">
        <f>IF(O1321="Pendente",_xlfn.XLOOKUP(relatorio[[#This Row],[Número]],Relatório_CTE!A:A,Relatório_CTE!B:B,"Sem CTE")," ")</f>
        <v xml:space="preserve"> </v>
      </c>
      <c r="S1321" s="1" t="str">
        <f>IF(relatorio[[#This Row],[NFs Entrada - Winthor]]="Pendente",_xlfn.XLOOKUP(relatorio[[#This Row],[Número]],Relatório_CTE!A:A,Relatório_CTE!H:H,"Sem CTE")," ")</f>
        <v xml:space="preserve"> </v>
      </c>
      <c r="T132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2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22" spans="1:21" x14ac:dyDescent="0.25">
      <c r="A1322" t="s">
        <v>17</v>
      </c>
      <c r="B1322" t="s">
        <v>12</v>
      </c>
      <c r="C1322" t="s">
        <v>131</v>
      </c>
      <c r="D1322">
        <v>10324</v>
      </c>
      <c r="E1322" s="1">
        <v>45876</v>
      </c>
      <c r="F1322">
        <v>141326.32</v>
      </c>
      <c r="G1322" s="4" t="s">
        <v>661</v>
      </c>
      <c r="H1322" t="s">
        <v>662</v>
      </c>
      <c r="I1322" t="s">
        <v>663</v>
      </c>
      <c r="J1322" s="1">
        <v>46568</v>
      </c>
      <c r="K1322">
        <v>22</v>
      </c>
      <c r="L1322" t="str">
        <f>_xlfn.XLOOKUP(relatorio[[#This Row],[Nome PJ Emitente]],De_Para!A:A,De_Para!C:C)</f>
        <v>Sanofi</v>
      </c>
      <c r="M1322" s="5" cm="1">
        <f t="array" aca="1" ref="M1322" ca="1">IF(LEFT(G1322&amp;"",1)="0",
IFERROR(
VALUE(MID(G1322&amp;"",_xlfn.AGGREGATE(15,6,ROW(INDIRECT("1:"&amp;LEN(G1322&amp;"")))/(MID(G1322&amp;"",ROW(INDIRECT("1:"&amp;LEN(G1322&amp;""))),1)&lt;&gt;"0"),1),999)),
MID(G1322&amp;"",_xlfn.AGGREGATE(15,6,ROW(INDIRECT("1:"&amp;LEN(G1322&amp;"")))/(MID(G1322&amp;"",ROW(INDIRECT("1:"&amp;LEN(G1322&amp;""))),1)&lt;&gt;"0"),1),999)
),
IFERROR(VALUE(G1322),G1322))</f>
        <v>7891058022761</v>
      </c>
      <c r="N1322" t="str">
        <f>TEXT(relatorio[[#This Row],[Data Emissão]],"mmm")</f>
        <v>ago</v>
      </c>
      <c r="O1322">
        <f>_xlfn.XLOOKUP(relatorio[[#This Row],[Número]],relatorio_Entrada_NF!A:A,relatorio_Entrada_NF!A:A,"Pendente")</f>
        <v>10324</v>
      </c>
      <c r="P1322" t="str">
        <f>_xlfn.XLOOKUP(relatorio[[#This Row],[Nome PJ Emitente]],Material!A:A,Material!B:B,"Medicamento")</f>
        <v>Medicamento</v>
      </c>
      <c r="Q1322">
        <f ca="1">IF(relatorio[[#This Row],[Natureza]]="Medicamento",_xlfn.XLOOKUP(relatorio[[#This Row],[EAN]],CadastroProd!U:U,CadastroProd!A:A," "),_xlfn.XLOOKUP(relatorio[[#This Row],['[Item'] Código]],CadastroProd!X:X,CadastroProd!A:A," "))</f>
        <v>2444</v>
      </c>
      <c r="R1322" t="str">
        <f>IF(O1322="Pendente",_xlfn.XLOOKUP(relatorio[[#This Row],[Número]],Relatório_CTE!A:A,Relatório_CTE!B:B,"Sem CTE")," ")</f>
        <v xml:space="preserve"> </v>
      </c>
      <c r="S1322" s="1" t="str">
        <f>IF(relatorio[[#This Row],[NFs Entrada - Winthor]]="Pendente",_xlfn.XLOOKUP(relatorio[[#This Row],[Número]],Relatório_CTE!A:A,Relatório_CTE!H:H,"Sem CTE")," ")</f>
        <v xml:space="preserve"> </v>
      </c>
      <c r="T132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2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23" spans="1:21" x14ac:dyDescent="0.25">
      <c r="A1323" t="s">
        <v>17</v>
      </c>
      <c r="B1323" t="s">
        <v>12</v>
      </c>
      <c r="C1323" t="s">
        <v>19</v>
      </c>
      <c r="D1323">
        <v>265589</v>
      </c>
      <c r="E1323" s="1">
        <v>45876</v>
      </c>
      <c r="F1323">
        <v>17479</v>
      </c>
      <c r="G1323" s="4" t="s">
        <v>20</v>
      </c>
      <c r="H1323" t="s">
        <v>21</v>
      </c>
      <c r="I1323" t="s">
        <v>22</v>
      </c>
      <c r="J1323" s="1">
        <v>46386</v>
      </c>
      <c r="K1323">
        <v>100</v>
      </c>
      <c r="L1323" t="str">
        <f>_xlfn.XLOOKUP(relatorio[[#This Row],[Nome PJ Emitente]],De_Para!A:A,De_Para!C:C)</f>
        <v>Aspen</v>
      </c>
      <c r="M1323" s="5" cm="1">
        <f t="array" aca="1" ref="M1323" ca="1">IF(LEFT(G1323&amp;"",1)="0",
IFERROR(
VALUE(MID(G1323&amp;"",_xlfn.AGGREGATE(15,6,ROW(INDIRECT("1:"&amp;LEN(G1323&amp;"")))/(MID(G1323&amp;"",ROW(INDIRECT("1:"&amp;LEN(G1323&amp;""))),1)&lt;&gt;"0"),1),999)),
MID(G1323&amp;"",_xlfn.AGGREGATE(15,6,ROW(INDIRECT("1:"&amp;LEN(G1323&amp;"")))/(MID(G1323&amp;"",ROW(INDIRECT("1:"&amp;LEN(G1323&amp;""))),1)&lt;&gt;"0"),1),999)
),
IFERROR(VALUE(G1323),G1323))</f>
        <v>7895858016821</v>
      </c>
      <c r="N1323" t="str">
        <f>TEXT(relatorio[[#This Row],[Data Emissão]],"mmm")</f>
        <v>ago</v>
      </c>
      <c r="O1323">
        <f>_xlfn.XLOOKUP(relatorio[[#This Row],[Número]],relatorio_Entrada_NF!A:A,relatorio_Entrada_NF!A:A,"Pendente")</f>
        <v>265589</v>
      </c>
      <c r="P1323" t="str">
        <f>_xlfn.XLOOKUP(relatorio[[#This Row],[Nome PJ Emitente]],Material!A:A,Material!B:B,"Medicamento")</f>
        <v>Medicamento</v>
      </c>
      <c r="Q1323">
        <f ca="1">IF(relatorio[[#This Row],[Natureza]]="Medicamento",_xlfn.XLOOKUP(relatorio[[#This Row],[EAN]],CadastroProd!U:U,CadastroProd!A:A," "),_xlfn.XLOOKUP(relatorio[[#This Row],['[Item'] Código]],CadastroProd!X:X,CadastroProd!A:A," "))</f>
        <v>869</v>
      </c>
      <c r="R1323" t="str">
        <f>IF(O1323="Pendente",_xlfn.XLOOKUP(relatorio[[#This Row],[Número]],Relatório_CTE!A:A,Relatório_CTE!B:B,"Sem CTE")," ")</f>
        <v xml:space="preserve"> </v>
      </c>
      <c r="S1323" s="1" t="str">
        <f>IF(relatorio[[#This Row],[NFs Entrada - Winthor]]="Pendente",_xlfn.XLOOKUP(relatorio[[#This Row],[Número]],Relatório_CTE!A:A,Relatório_CTE!H:H,"Sem CTE")," ")</f>
        <v xml:space="preserve"> </v>
      </c>
      <c r="T132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2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24" spans="1:21" x14ac:dyDescent="0.25">
      <c r="A1324" t="s">
        <v>11</v>
      </c>
      <c r="B1324" t="s">
        <v>12</v>
      </c>
      <c r="C1324" t="s">
        <v>13</v>
      </c>
      <c r="D1324">
        <v>463686</v>
      </c>
      <c r="E1324" s="1">
        <v>45876</v>
      </c>
      <c r="F1324">
        <v>282.24</v>
      </c>
      <c r="G1324" s="4" t="s">
        <v>150</v>
      </c>
      <c r="H1324" t="s">
        <v>151</v>
      </c>
      <c r="I1324" t="s">
        <v>152</v>
      </c>
      <c r="J1324" s="1">
        <v>46507</v>
      </c>
      <c r="K1324">
        <v>48</v>
      </c>
      <c r="L1324" t="str">
        <f>_xlfn.XLOOKUP(relatorio[[#This Row],[Nome PJ Emitente]],De_Para!A:A,De_Para!C:C)</f>
        <v>3M</v>
      </c>
      <c r="M1324" s="5" cm="1">
        <f t="array" aca="1" ref="M1324" ca="1">IF(LEFT(G1324&amp;"",1)="0",
IFERROR(
VALUE(MID(G1324&amp;"",_xlfn.AGGREGATE(15,6,ROW(INDIRECT("1:"&amp;LEN(G1324&amp;"")))/(MID(G1324&amp;"",ROW(INDIRECT("1:"&amp;LEN(G1324&amp;""))),1)&lt;&gt;"0"),1),999)),
MID(G1324&amp;"",_xlfn.AGGREGATE(15,6,ROW(INDIRECT("1:"&amp;LEN(G1324&amp;"")))/(MID(G1324&amp;"",ROW(INDIRECT("1:"&amp;LEN(G1324&amp;""))),1)&lt;&gt;"0"),1),999)
),
IFERROR(VALUE(G1324),G1324))</f>
        <v>7891040300181</v>
      </c>
      <c r="N1324" t="str">
        <f>TEXT(relatorio[[#This Row],[Data Emissão]],"mmm")</f>
        <v>ago</v>
      </c>
      <c r="O1324">
        <f>_xlfn.XLOOKUP(relatorio[[#This Row],[Número]],relatorio_Entrada_NF!A:A,relatorio_Entrada_NF!A:A,"Pendente")</f>
        <v>463686</v>
      </c>
      <c r="P1324" t="str">
        <f>_xlfn.XLOOKUP(relatorio[[#This Row],[Nome PJ Emitente]],Material!A:A,Material!B:B,"Medicamento")</f>
        <v>Material</v>
      </c>
      <c r="Q1324">
        <f>IF(relatorio[[#This Row],[Natureza]]="Medicamento",_xlfn.XLOOKUP(relatorio[[#This Row],[EAN]],CadastroProd!U:U,CadastroProd!A:A," "),_xlfn.XLOOKUP(relatorio[[#This Row],['[Item'] Código]],CadastroProd!X:X,CadastroProd!A:A," "))</f>
        <v>2288</v>
      </c>
      <c r="R1324" t="str">
        <f>IF(O1324="Pendente",_xlfn.XLOOKUP(relatorio[[#This Row],[Número]],Relatório_CTE!A:A,Relatório_CTE!B:B,"Sem CTE")," ")</f>
        <v xml:space="preserve"> </v>
      </c>
      <c r="S1324" s="1" t="str">
        <f>IF(relatorio[[#This Row],[NFs Entrada - Winthor]]="Pendente",_xlfn.XLOOKUP(relatorio[[#This Row],[Número]],Relatório_CTE!A:A,Relatório_CTE!H:H,"Sem CTE")," ")</f>
        <v xml:space="preserve"> </v>
      </c>
      <c r="T132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2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25" spans="1:21" x14ac:dyDescent="0.25">
      <c r="A1325" t="s">
        <v>17</v>
      </c>
      <c r="B1325" t="s">
        <v>12</v>
      </c>
      <c r="C1325" t="s">
        <v>36</v>
      </c>
      <c r="D1325">
        <v>495112</v>
      </c>
      <c r="E1325" s="1">
        <v>45876</v>
      </c>
      <c r="F1325">
        <v>622686.29</v>
      </c>
      <c r="G1325" s="4" t="s">
        <v>181</v>
      </c>
      <c r="H1325" t="s">
        <v>182</v>
      </c>
      <c r="I1325" t="s">
        <v>183</v>
      </c>
      <c r="J1325" s="1">
        <v>46418</v>
      </c>
      <c r="K1325">
        <v>216</v>
      </c>
      <c r="L1325" t="str">
        <f>_xlfn.XLOOKUP(relatorio[[#This Row],[Nome PJ Emitente]],De_Para!A:A,De_Para!C:C)</f>
        <v>Novartis</v>
      </c>
      <c r="M1325" s="5" cm="1">
        <f t="array" aca="1" ref="M1325" ca="1">IF(LEFT(G1325&amp;"",1)="0",
IFERROR(
VALUE(MID(G1325&amp;"",_xlfn.AGGREGATE(15,6,ROW(INDIRECT("1:"&amp;LEN(G1325&amp;"")))/(MID(G1325&amp;"",ROW(INDIRECT("1:"&amp;LEN(G1325&amp;""))),1)&lt;&gt;"0"),1),999)),
MID(G1325&amp;"",_xlfn.AGGREGATE(15,6,ROW(INDIRECT("1:"&amp;LEN(G1325&amp;"")))/(MID(G1325&amp;"",ROW(INDIRECT("1:"&amp;LEN(G1325&amp;""))),1)&lt;&gt;"0"),1),999)
),
IFERROR(VALUE(G1325),G1325))</f>
        <v>7896261020689</v>
      </c>
      <c r="N1325" t="str">
        <f>TEXT(relatorio[[#This Row],[Data Emissão]],"mmm")</f>
        <v>ago</v>
      </c>
      <c r="O1325">
        <f>_xlfn.XLOOKUP(relatorio[[#This Row],[Número]],relatorio_Entrada_NF!A:A,relatorio_Entrada_NF!A:A,"Pendente")</f>
        <v>495112</v>
      </c>
      <c r="P1325" t="str">
        <f>_xlfn.XLOOKUP(relatorio[[#This Row],[Nome PJ Emitente]],Material!A:A,Material!B:B,"Medicamento")</f>
        <v>Medicamento</v>
      </c>
      <c r="Q1325">
        <f ca="1">IF(relatorio[[#This Row],[Natureza]]="Medicamento",_xlfn.XLOOKUP(relatorio[[#This Row],[EAN]],CadastroProd!U:U,CadastroProd!A:A," "),_xlfn.XLOOKUP(relatorio[[#This Row],['[Item'] Código]],CadastroProd!X:X,CadastroProd!A:A," "))</f>
        <v>1344</v>
      </c>
      <c r="R1325" t="str">
        <f>IF(O1325="Pendente",_xlfn.XLOOKUP(relatorio[[#This Row],[Número]],Relatório_CTE!A:A,Relatório_CTE!B:B,"Sem CTE")," ")</f>
        <v xml:space="preserve"> </v>
      </c>
      <c r="S1325" s="1" t="str">
        <f>IF(relatorio[[#This Row],[NFs Entrada - Winthor]]="Pendente",_xlfn.XLOOKUP(relatorio[[#This Row],[Número]],Relatório_CTE!A:A,Relatório_CTE!H:H,"Sem CTE")," ")</f>
        <v xml:space="preserve"> </v>
      </c>
      <c r="T132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2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26" spans="1:21" x14ac:dyDescent="0.25">
      <c r="A1326" t="s">
        <v>17</v>
      </c>
      <c r="B1326" t="s">
        <v>12</v>
      </c>
      <c r="C1326" t="s">
        <v>36</v>
      </c>
      <c r="D1326">
        <v>495138</v>
      </c>
      <c r="E1326" s="1">
        <v>45876</v>
      </c>
      <c r="F1326">
        <v>193860.51</v>
      </c>
      <c r="G1326" s="4" t="s">
        <v>1074</v>
      </c>
      <c r="H1326" t="s">
        <v>1075</v>
      </c>
      <c r="I1326" t="s">
        <v>1076</v>
      </c>
      <c r="J1326" s="1">
        <v>46326</v>
      </c>
      <c r="K1326">
        <v>8</v>
      </c>
      <c r="L1326" t="str">
        <f>_xlfn.XLOOKUP(relatorio[[#This Row],[Nome PJ Emitente]],De_Para!A:A,De_Para!C:C)</f>
        <v>Novartis</v>
      </c>
      <c r="M1326" s="5" cm="1">
        <f t="array" aca="1" ref="M1326" ca="1">IF(LEFT(G1326&amp;"",1)="0",
IFERROR(
VALUE(MID(G1326&amp;"",_xlfn.AGGREGATE(15,6,ROW(INDIRECT("1:"&amp;LEN(G1326&amp;"")))/(MID(G1326&amp;"",ROW(INDIRECT("1:"&amp;LEN(G1326&amp;""))),1)&lt;&gt;"0"),1),999)),
MID(G1326&amp;"",_xlfn.AGGREGATE(15,6,ROW(INDIRECT("1:"&amp;LEN(G1326&amp;"")))/(MID(G1326&amp;"",ROW(INDIRECT("1:"&amp;LEN(G1326&amp;""))),1)&lt;&gt;"0"),1),999)
),
IFERROR(VALUE(G1326),G1326))</f>
        <v>7896261020757</v>
      </c>
      <c r="N1326" t="str">
        <f>TEXT(relatorio[[#This Row],[Data Emissão]],"mmm")</f>
        <v>ago</v>
      </c>
      <c r="O1326">
        <f>_xlfn.XLOOKUP(relatorio[[#This Row],[Número]],relatorio_Entrada_NF!A:A,relatorio_Entrada_NF!A:A,"Pendente")</f>
        <v>495138</v>
      </c>
      <c r="P1326" t="str">
        <f>_xlfn.XLOOKUP(relatorio[[#This Row],[Nome PJ Emitente]],Material!A:A,Material!B:B,"Medicamento")</f>
        <v>Medicamento</v>
      </c>
      <c r="Q1326">
        <f ca="1">IF(relatorio[[#This Row],[Natureza]]="Medicamento",_xlfn.XLOOKUP(relatorio[[#This Row],[EAN]],CadastroProd!U:U,CadastroProd!A:A," "),_xlfn.XLOOKUP(relatorio[[#This Row],['[Item'] Código]],CadastroProd!X:X,CadastroProd!A:A," "))</f>
        <v>1387</v>
      </c>
      <c r="R1326" t="str">
        <f>IF(O1326="Pendente",_xlfn.XLOOKUP(relatorio[[#This Row],[Número]],Relatório_CTE!A:A,Relatório_CTE!B:B,"Sem CTE")," ")</f>
        <v xml:space="preserve"> </v>
      </c>
      <c r="S1326" s="1" t="str">
        <f>IF(relatorio[[#This Row],[NFs Entrada - Winthor]]="Pendente",_xlfn.XLOOKUP(relatorio[[#This Row],[Número]],Relatório_CTE!A:A,Relatório_CTE!H:H,"Sem CTE")," ")</f>
        <v xml:space="preserve"> </v>
      </c>
      <c r="T132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2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27" spans="1:21" x14ac:dyDescent="0.25">
      <c r="A1327" t="s">
        <v>11</v>
      </c>
      <c r="B1327" t="s">
        <v>46</v>
      </c>
      <c r="C1327" t="s">
        <v>257</v>
      </c>
      <c r="D1327">
        <v>173107</v>
      </c>
      <c r="E1327" s="1">
        <v>45876</v>
      </c>
      <c r="F1327">
        <v>20000</v>
      </c>
      <c r="G1327" s="4" t="s">
        <v>1145</v>
      </c>
      <c r="H1327" t="s">
        <v>1146</v>
      </c>
      <c r="I1327" t="s">
        <v>1147</v>
      </c>
      <c r="J1327" s="1">
        <v>46387</v>
      </c>
      <c r="K1327">
        <v>10</v>
      </c>
      <c r="L1327" t="str">
        <f>_xlfn.XLOOKUP(relatorio[[#This Row],[Nome PJ Emitente]],De_Para!A:A,De_Para!C:C)</f>
        <v>Natcofarma</v>
      </c>
      <c r="M1327" s="5" cm="1">
        <f t="array" aca="1" ref="M1327" ca="1">IF(LEFT(G1327&amp;"",1)="0",
IFERROR(
VALUE(MID(G1327&amp;"",_xlfn.AGGREGATE(15,6,ROW(INDIRECT("1:"&amp;LEN(G1327&amp;"")))/(MID(G1327&amp;"",ROW(INDIRECT("1:"&amp;LEN(G1327&amp;""))),1)&lt;&gt;"0"),1),999)),
MID(G1327&amp;"",_xlfn.AGGREGATE(15,6,ROW(INDIRECT("1:"&amp;LEN(G1327&amp;"")))/(MID(G1327&amp;"",ROW(INDIRECT("1:"&amp;LEN(G1327&amp;""))),1)&lt;&gt;"0"),1),999)
),
IFERROR(VALUE(G1327),G1327))</f>
        <v>7898565163796</v>
      </c>
      <c r="N1327" t="str">
        <f>TEXT(relatorio[[#This Row],[Data Emissão]],"mmm")</f>
        <v>ago</v>
      </c>
      <c r="O1327">
        <f>_xlfn.XLOOKUP(relatorio[[#This Row],[Número]],relatorio_Entrada_NF!A:A,relatorio_Entrada_NF!A:A,"Pendente")</f>
        <v>173107</v>
      </c>
      <c r="P1327" t="str">
        <f>_xlfn.XLOOKUP(relatorio[[#This Row],[Nome PJ Emitente]],Material!A:A,Material!B:B,"Medicamento")</f>
        <v>Medicamento</v>
      </c>
      <c r="Q1327">
        <f ca="1">IF(relatorio[[#This Row],[Natureza]]="Medicamento",_xlfn.XLOOKUP(relatorio[[#This Row],[EAN]],CadastroProd!U:U,CadastroProd!A:A," "),_xlfn.XLOOKUP(relatorio[[#This Row],['[Item'] Código]],CadastroProd!X:X,CadastroProd!A:A," "))</f>
        <v>2499</v>
      </c>
      <c r="R1327" t="str">
        <f>IF(O1327="Pendente",_xlfn.XLOOKUP(relatorio[[#This Row],[Número]],Relatório_CTE!A:A,Relatório_CTE!B:B,"Sem CTE")," ")</f>
        <v xml:space="preserve"> </v>
      </c>
      <c r="S1327" s="1" t="str">
        <f>IF(relatorio[[#This Row],[NFs Entrada - Winthor]]="Pendente",_xlfn.XLOOKUP(relatorio[[#This Row],[Número]],Relatório_CTE!A:A,Relatório_CTE!H:H,"Sem CTE")," ")</f>
        <v xml:space="preserve"> </v>
      </c>
      <c r="T132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2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28" spans="1:21" x14ac:dyDescent="0.25">
      <c r="A1328" t="s">
        <v>17</v>
      </c>
      <c r="B1328" t="s">
        <v>46</v>
      </c>
      <c r="C1328" t="s">
        <v>36</v>
      </c>
      <c r="D1328">
        <v>495147</v>
      </c>
      <c r="E1328" s="1">
        <v>45876</v>
      </c>
      <c r="F1328">
        <v>233385.9</v>
      </c>
      <c r="G1328" s="4" t="s">
        <v>1148</v>
      </c>
      <c r="H1328" t="s">
        <v>1149</v>
      </c>
      <c r="I1328" t="s">
        <v>1150</v>
      </c>
      <c r="J1328" s="1">
        <v>46234</v>
      </c>
      <c r="K1328">
        <v>1076</v>
      </c>
      <c r="L1328" t="str">
        <f>_xlfn.XLOOKUP(relatorio[[#This Row],[Nome PJ Emitente]],De_Para!A:A,De_Para!C:C)</f>
        <v>Novartis</v>
      </c>
      <c r="M1328" s="5" cm="1">
        <f t="array" aca="1" ref="M1328" ca="1">IF(LEFT(G1328&amp;"",1)="0",
IFERROR(
VALUE(MID(G1328&amp;"",_xlfn.AGGREGATE(15,6,ROW(INDIRECT("1:"&amp;LEN(G1328&amp;"")))/(MID(G1328&amp;"",ROW(INDIRECT("1:"&amp;LEN(G1328&amp;""))),1)&lt;&gt;"0"),1),999)),
MID(G1328&amp;"",_xlfn.AGGREGATE(15,6,ROW(INDIRECT("1:"&amp;LEN(G1328&amp;"")))/(MID(G1328&amp;"",ROW(INDIRECT("1:"&amp;LEN(G1328&amp;""))),1)&lt;&gt;"0"),1),999)
),
IFERROR(VALUE(G1328),G1328))</f>
        <v>7896261006850</v>
      </c>
      <c r="N1328" t="str">
        <f>TEXT(relatorio[[#This Row],[Data Emissão]],"mmm")</f>
        <v>ago</v>
      </c>
      <c r="O1328">
        <f>_xlfn.XLOOKUP(relatorio[[#This Row],[Número]],relatorio_Entrada_NF!A:A,relatorio_Entrada_NF!A:A,"Pendente")</f>
        <v>495147</v>
      </c>
      <c r="P1328" t="str">
        <f>_xlfn.XLOOKUP(relatorio[[#This Row],[Nome PJ Emitente]],Material!A:A,Material!B:B,"Medicamento")</f>
        <v>Medicamento</v>
      </c>
      <c r="Q1328">
        <f ca="1">IF(relatorio[[#This Row],[Natureza]]="Medicamento",_xlfn.XLOOKUP(relatorio[[#This Row],[EAN]],CadastroProd!U:U,CadastroProd!A:A," "),_xlfn.XLOOKUP(relatorio[[#This Row],['[Item'] Código]],CadastroProd!X:X,CadastroProd!A:A," "))</f>
        <v>1347</v>
      </c>
      <c r="R1328" t="str">
        <f>IF(O1328="Pendente",_xlfn.XLOOKUP(relatorio[[#This Row],[Número]],Relatório_CTE!A:A,Relatório_CTE!B:B,"Sem CTE")," ")</f>
        <v xml:space="preserve"> </v>
      </c>
      <c r="S1328" s="1" t="str">
        <f>IF(relatorio[[#This Row],[NFs Entrada - Winthor]]="Pendente",_xlfn.XLOOKUP(relatorio[[#This Row],[Número]],Relatório_CTE!A:A,Relatório_CTE!H:H,"Sem CTE")," ")</f>
        <v xml:space="preserve"> </v>
      </c>
      <c r="T132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2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29" spans="1:21" x14ac:dyDescent="0.25">
      <c r="A1329" t="s">
        <v>17</v>
      </c>
      <c r="B1329" t="s">
        <v>46</v>
      </c>
      <c r="C1329" t="s">
        <v>36</v>
      </c>
      <c r="D1329">
        <v>495148</v>
      </c>
      <c r="E1329" s="1">
        <v>45876</v>
      </c>
      <c r="F1329">
        <v>94107.520000000004</v>
      </c>
      <c r="G1329" s="4" t="s">
        <v>652</v>
      </c>
      <c r="H1329" t="s">
        <v>653</v>
      </c>
      <c r="I1329" t="s">
        <v>42</v>
      </c>
      <c r="J1329" s="1">
        <v>46418</v>
      </c>
      <c r="K1329">
        <v>8</v>
      </c>
      <c r="L1329" t="str">
        <f>_xlfn.XLOOKUP(relatorio[[#This Row],[Nome PJ Emitente]],De_Para!A:A,De_Para!C:C)</f>
        <v>Novartis</v>
      </c>
      <c r="M1329" s="5" cm="1">
        <f t="array" aca="1" ref="M1329" ca="1">IF(LEFT(G1329&amp;"",1)="0",
IFERROR(
VALUE(MID(G1329&amp;"",_xlfn.AGGREGATE(15,6,ROW(INDIRECT("1:"&amp;LEN(G1329&amp;"")))/(MID(G1329&amp;"",ROW(INDIRECT("1:"&amp;LEN(G1329&amp;""))),1)&lt;&gt;"0"),1),999)),
MID(G1329&amp;"",_xlfn.AGGREGATE(15,6,ROW(INDIRECT("1:"&amp;LEN(G1329&amp;"")))/(MID(G1329&amp;"",ROW(INDIRECT("1:"&amp;LEN(G1329&amp;""))),1)&lt;&gt;"0"),1),999)
),
IFERROR(VALUE(G1329),G1329))</f>
        <v>7896261020863</v>
      </c>
      <c r="N1329" t="str">
        <f>TEXT(relatorio[[#This Row],[Data Emissão]],"mmm")</f>
        <v>ago</v>
      </c>
      <c r="O1329">
        <f>_xlfn.XLOOKUP(relatorio[[#This Row],[Número]],relatorio_Entrada_NF!A:A,relatorio_Entrada_NF!A:A,"Pendente")</f>
        <v>495148</v>
      </c>
      <c r="P1329" t="str">
        <f>_xlfn.XLOOKUP(relatorio[[#This Row],[Nome PJ Emitente]],Material!A:A,Material!B:B,"Medicamento")</f>
        <v>Medicamento</v>
      </c>
      <c r="Q1329">
        <f ca="1">IF(relatorio[[#This Row],[Natureza]]="Medicamento",_xlfn.XLOOKUP(relatorio[[#This Row],[EAN]],CadastroProd!U:U,CadastroProd!A:A," "),_xlfn.XLOOKUP(relatorio[[#This Row],['[Item'] Código]],CadastroProd!X:X,CadastroProd!A:A," "))</f>
        <v>1472</v>
      </c>
      <c r="R1329" t="str">
        <f>IF(O1329="Pendente",_xlfn.XLOOKUP(relatorio[[#This Row],[Número]],Relatório_CTE!A:A,Relatório_CTE!B:B,"Sem CTE")," ")</f>
        <v xml:space="preserve"> </v>
      </c>
      <c r="S1329" s="1" t="str">
        <f>IF(relatorio[[#This Row],[NFs Entrada - Winthor]]="Pendente",_xlfn.XLOOKUP(relatorio[[#This Row],[Número]],Relatório_CTE!A:A,Relatório_CTE!H:H,"Sem CTE")," ")</f>
        <v xml:space="preserve"> </v>
      </c>
      <c r="T132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2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30" spans="1:21" x14ac:dyDescent="0.25">
      <c r="A1330" t="s">
        <v>11</v>
      </c>
      <c r="B1330" t="s">
        <v>46</v>
      </c>
      <c r="C1330" t="s">
        <v>253</v>
      </c>
      <c r="D1330">
        <v>394504</v>
      </c>
      <c r="E1330" s="1">
        <v>45876</v>
      </c>
      <c r="F1330">
        <v>8526.84</v>
      </c>
      <c r="G1330" s="4" t="s">
        <v>254</v>
      </c>
      <c r="H1330" t="s">
        <v>255</v>
      </c>
      <c r="I1330" t="s">
        <v>256</v>
      </c>
      <c r="J1330" s="1">
        <v>46721</v>
      </c>
      <c r="K1330">
        <v>30</v>
      </c>
      <c r="L1330" t="str">
        <f>_xlfn.XLOOKUP(relatorio[[#This Row],[Nome PJ Emitente]],De_Para!A:A,De_Para!C:C)</f>
        <v>Pfizer</v>
      </c>
      <c r="M1330" s="5" cm="1">
        <f t="array" aca="1" ref="M1330" ca="1">IF(LEFT(G1330&amp;"",1)="0",
IFERROR(
VALUE(MID(G1330&amp;"",_xlfn.AGGREGATE(15,6,ROW(INDIRECT("1:"&amp;LEN(G1330&amp;"")))/(MID(G1330&amp;"",ROW(INDIRECT("1:"&amp;LEN(G1330&amp;""))),1)&lt;&gt;"0"),1),999)),
MID(G1330&amp;"",_xlfn.AGGREGATE(15,6,ROW(INDIRECT("1:"&amp;LEN(G1330&amp;"")))/(MID(G1330&amp;"",ROW(INDIRECT("1:"&amp;LEN(G1330&amp;""))),1)&lt;&gt;"0"),1),999)
),
IFERROR(VALUE(G1330),G1330))</f>
        <v>7891045020510</v>
      </c>
      <c r="N1330" t="str">
        <f>TEXT(relatorio[[#This Row],[Data Emissão]],"mmm")</f>
        <v>ago</v>
      </c>
      <c r="O1330">
        <f>_xlfn.XLOOKUP(relatorio[[#This Row],[Número]],relatorio_Entrada_NF!A:A,relatorio_Entrada_NF!A:A,"Pendente")</f>
        <v>394504</v>
      </c>
      <c r="P1330" t="str">
        <f>_xlfn.XLOOKUP(relatorio[[#This Row],[Nome PJ Emitente]],Material!A:A,Material!B:B,"Medicamento")</f>
        <v>Medicamento</v>
      </c>
      <c r="Q1330">
        <f ca="1">IF(relatorio[[#This Row],[Natureza]]="Medicamento",_xlfn.XLOOKUP(relatorio[[#This Row],[EAN]],CadastroProd!U:U,CadastroProd!A:A," "),_xlfn.XLOOKUP(relatorio[[#This Row],['[Item'] Código]],CadastroProd!X:X,CadastroProd!A:A," "))</f>
        <v>2702</v>
      </c>
      <c r="R1330" t="str">
        <f>IF(O1330="Pendente",_xlfn.XLOOKUP(relatorio[[#This Row],[Número]],Relatório_CTE!A:A,Relatório_CTE!B:B,"Sem CTE")," ")</f>
        <v xml:space="preserve"> </v>
      </c>
      <c r="S1330" s="1" t="str">
        <f>IF(relatorio[[#This Row],[NFs Entrada - Winthor]]="Pendente",_xlfn.XLOOKUP(relatorio[[#This Row],[Número]],Relatório_CTE!A:A,Relatório_CTE!H:H,"Sem CTE")," ")</f>
        <v xml:space="preserve"> </v>
      </c>
      <c r="T133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3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31" spans="1:21" x14ac:dyDescent="0.25">
      <c r="A1331" t="s">
        <v>17</v>
      </c>
      <c r="B1331" t="s">
        <v>46</v>
      </c>
      <c r="C1331" t="s">
        <v>253</v>
      </c>
      <c r="D1331">
        <v>394520</v>
      </c>
      <c r="E1331" s="1">
        <v>45876</v>
      </c>
      <c r="F1331">
        <v>7372.92</v>
      </c>
      <c r="G1331" s="4" t="s">
        <v>1024</v>
      </c>
      <c r="H1331" t="s">
        <v>1025</v>
      </c>
      <c r="I1331" t="s">
        <v>1026</v>
      </c>
      <c r="J1331" s="1">
        <v>46691</v>
      </c>
      <c r="K1331">
        <v>2</v>
      </c>
      <c r="L1331" t="str">
        <f>_xlfn.XLOOKUP(relatorio[[#This Row],[Nome PJ Emitente]],De_Para!A:A,De_Para!C:C)</f>
        <v>Pfizer</v>
      </c>
      <c r="M1331" s="5" cm="1">
        <f t="array" aca="1" ref="M1331" ca="1">IF(LEFT(G1331&amp;"",1)="0",
IFERROR(
VALUE(MID(G1331&amp;"",_xlfn.AGGREGATE(15,6,ROW(INDIRECT("1:"&amp;LEN(G1331&amp;"")))/(MID(G1331&amp;"",ROW(INDIRECT("1:"&amp;LEN(G1331&amp;""))),1)&lt;&gt;"0"),1),999)),
MID(G1331&amp;"",_xlfn.AGGREGATE(15,6,ROW(INDIRECT("1:"&amp;LEN(G1331&amp;"")))/(MID(G1331&amp;"",ROW(INDIRECT("1:"&amp;LEN(G1331&amp;""))),1)&lt;&gt;"0"),1),999)
),
IFERROR(VALUE(G1331),G1331))</f>
        <v>7891268109788</v>
      </c>
      <c r="N1331" t="str">
        <f>TEXT(relatorio[[#This Row],[Data Emissão]],"mmm")</f>
        <v>ago</v>
      </c>
      <c r="O1331">
        <f>_xlfn.XLOOKUP(relatorio[[#This Row],[Número]],relatorio_Entrada_NF!A:A,relatorio_Entrada_NF!A:A,"Pendente")</f>
        <v>394520</v>
      </c>
      <c r="P1331" t="str">
        <f>_xlfn.XLOOKUP(relatorio[[#This Row],[Nome PJ Emitente]],Material!A:A,Material!B:B,"Medicamento")</f>
        <v>Medicamento</v>
      </c>
      <c r="Q1331">
        <f ca="1">IF(relatorio[[#This Row],[Natureza]]="Medicamento",_xlfn.XLOOKUP(relatorio[[#This Row],[EAN]],CadastroProd!U:U,CadastroProd!A:A," "),_xlfn.XLOOKUP(relatorio[[#This Row],['[Item'] Código]],CadastroProd!X:X,CadastroProd!A:A," "))</f>
        <v>2690</v>
      </c>
      <c r="R1331" t="str">
        <f>IF(O1331="Pendente",_xlfn.XLOOKUP(relatorio[[#This Row],[Número]],Relatório_CTE!A:A,Relatório_CTE!B:B,"Sem CTE")," ")</f>
        <v xml:space="preserve"> </v>
      </c>
      <c r="S1331" s="1" t="str">
        <f>IF(relatorio[[#This Row],[NFs Entrada - Winthor]]="Pendente",_xlfn.XLOOKUP(relatorio[[#This Row],[Número]],Relatório_CTE!A:A,Relatório_CTE!H:H,"Sem CTE")," ")</f>
        <v xml:space="preserve"> </v>
      </c>
      <c r="T133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3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32" spans="1:21" x14ac:dyDescent="0.25">
      <c r="A1332" t="s">
        <v>11</v>
      </c>
      <c r="B1332" t="s">
        <v>46</v>
      </c>
      <c r="C1332" t="s">
        <v>47</v>
      </c>
      <c r="D1332">
        <v>341928</v>
      </c>
      <c r="E1332" s="1">
        <v>45876</v>
      </c>
      <c r="F1332">
        <v>130427</v>
      </c>
      <c r="G1332" s="4" t="s">
        <v>1151</v>
      </c>
      <c r="H1332" t="s">
        <v>1152</v>
      </c>
      <c r="I1332" t="s">
        <v>1153</v>
      </c>
      <c r="J1332" s="1">
        <v>46472</v>
      </c>
      <c r="K1332">
        <v>100</v>
      </c>
      <c r="L1332" t="str">
        <f>_xlfn.XLOOKUP(relatorio[[#This Row],[Nome PJ Emitente]],De_Para!A:A,De_Para!C:C)</f>
        <v>Libbs</v>
      </c>
      <c r="M1332" s="5" cm="1">
        <f t="array" aca="1" ref="M1332" ca="1">IF(LEFT(G1332&amp;"",1)="0",
IFERROR(
VALUE(MID(G1332&amp;"",_xlfn.AGGREGATE(15,6,ROW(INDIRECT("1:"&amp;LEN(G1332&amp;"")))/(MID(G1332&amp;"",ROW(INDIRECT("1:"&amp;LEN(G1332&amp;""))),1)&lt;&gt;"0"),1),999)),
MID(G1332&amp;"",_xlfn.AGGREGATE(15,6,ROW(INDIRECT("1:"&amp;LEN(G1332&amp;"")))/(MID(G1332&amp;"",ROW(INDIRECT("1:"&amp;LEN(G1332&amp;""))),1)&lt;&gt;"0"),1),999)
),
IFERROR(VALUE(G1332),G1332))</f>
        <v>7896094210189</v>
      </c>
      <c r="N1332" t="str">
        <f>TEXT(relatorio[[#This Row],[Data Emissão]],"mmm")</f>
        <v>ago</v>
      </c>
      <c r="O1332">
        <f>_xlfn.XLOOKUP(relatorio[[#This Row],[Número]],relatorio_Entrada_NF!A:A,relatorio_Entrada_NF!A:A,"Pendente")</f>
        <v>341928</v>
      </c>
      <c r="P1332" t="str">
        <f>_xlfn.XLOOKUP(relatorio[[#This Row],[Nome PJ Emitente]],Material!A:A,Material!B:B,"Medicamento")</f>
        <v>Medicamento</v>
      </c>
      <c r="Q1332">
        <f ca="1">IF(relatorio[[#This Row],[Natureza]]="Medicamento",_xlfn.XLOOKUP(relatorio[[#This Row],[EAN]],CadastroProd!U:U,CadastroProd!A:A," "),_xlfn.XLOOKUP(relatorio[[#This Row],['[Item'] Código]],CadastroProd!X:X,CadastroProd!A:A," "))</f>
        <v>2533</v>
      </c>
      <c r="R1332" t="str">
        <f>IF(O1332="Pendente",_xlfn.XLOOKUP(relatorio[[#This Row],[Número]],Relatório_CTE!A:A,Relatório_CTE!B:B,"Sem CTE")," ")</f>
        <v xml:space="preserve"> </v>
      </c>
      <c r="S1332" s="1" t="str">
        <f>IF(relatorio[[#This Row],[NFs Entrada - Winthor]]="Pendente",_xlfn.XLOOKUP(relatorio[[#This Row],[Número]],Relatório_CTE!A:A,Relatório_CTE!H:H,"Sem CTE")," ")</f>
        <v xml:space="preserve"> </v>
      </c>
      <c r="T133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3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33" spans="1:21" x14ac:dyDescent="0.25">
      <c r="A1333" t="s">
        <v>17</v>
      </c>
      <c r="B1333" t="s">
        <v>46</v>
      </c>
      <c r="C1333" t="s">
        <v>36</v>
      </c>
      <c r="D1333">
        <v>49073</v>
      </c>
      <c r="E1333" s="1">
        <v>45876</v>
      </c>
      <c r="F1333">
        <v>161290.85999999999</v>
      </c>
      <c r="G1333" s="4" t="s">
        <v>43</v>
      </c>
      <c r="H1333" t="s">
        <v>44</v>
      </c>
      <c r="I1333" t="s">
        <v>45</v>
      </c>
      <c r="J1333" s="1">
        <v>46173</v>
      </c>
      <c r="K1333">
        <v>411</v>
      </c>
      <c r="L1333" t="str">
        <f>_xlfn.XLOOKUP(relatorio[[#This Row],[Nome PJ Emitente]],De_Para!A:A,De_Para!C:C)</f>
        <v>Novartis</v>
      </c>
      <c r="M1333" s="5" cm="1">
        <f t="array" aca="1" ref="M1333" ca="1">IF(LEFT(G1333&amp;"",1)="0",
IFERROR(
VALUE(MID(G1333&amp;"",_xlfn.AGGREGATE(15,6,ROW(INDIRECT("1:"&amp;LEN(G1333&amp;"")))/(MID(G1333&amp;"",ROW(INDIRECT("1:"&amp;LEN(G1333&amp;""))),1)&lt;&gt;"0"),1),999)),
MID(G1333&amp;"",_xlfn.AGGREGATE(15,6,ROW(INDIRECT("1:"&amp;LEN(G1333&amp;"")))/(MID(G1333&amp;"",ROW(INDIRECT("1:"&amp;LEN(G1333&amp;""))),1)&lt;&gt;"0"),1),999)
),
IFERROR(VALUE(G1333),G1333))</f>
        <v>7896261020382</v>
      </c>
      <c r="N1333" t="str">
        <f>TEXT(relatorio[[#This Row],[Data Emissão]],"mmm")</f>
        <v>ago</v>
      </c>
      <c r="O1333">
        <f>_xlfn.XLOOKUP(relatorio[[#This Row],[Número]],relatorio_Entrada_NF!A:A,relatorio_Entrada_NF!A:A,"Pendente")</f>
        <v>49073</v>
      </c>
      <c r="P1333" t="str">
        <f>_xlfn.XLOOKUP(relatorio[[#This Row],[Nome PJ Emitente]],Material!A:A,Material!B:B,"Medicamento")</f>
        <v>Medicamento</v>
      </c>
      <c r="Q1333">
        <f ca="1">IF(relatorio[[#This Row],[Natureza]]="Medicamento",_xlfn.XLOOKUP(relatorio[[#This Row],[EAN]],CadastroProd!U:U,CadastroProd!A:A," "),_xlfn.XLOOKUP(relatorio[[#This Row],['[Item'] Código]],CadastroProd!X:X,CadastroProd!A:A," "))</f>
        <v>2438</v>
      </c>
      <c r="R1333" t="str">
        <f>IF(O1333="Pendente",_xlfn.XLOOKUP(relatorio[[#This Row],[Número]],Relatório_CTE!A:A,Relatório_CTE!B:B,"Sem CTE")," ")</f>
        <v xml:space="preserve"> </v>
      </c>
      <c r="S1333" s="1" t="str">
        <f>IF(relatorio[[#This Row],[NFs Entrada - Winthor]]="Pendente",_xlfn.XLOOKUP(relatorio[[#This Row],[Número]],Relatório_CTE!A:A,Relatório_CTE!H:H,"Sem CTE")," ")</f>
        <v xml:space="preserve"> </v>
      </c>
      <c r="T133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3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34" spans="1:21" x14ac:dyDescent="0.25">
      <c r="A1334" t="s">
        <v>17</v>
      </c>
      <c r="B1334" t="s">
        <v>46</v>
      </c>
      <c r="C1334" t="s">
        <v>36</v>
      </c>
      <c r="D1334">
        <v>49074</v>
      </c>
      <c r="E1334" s="1">
        <v>45876</v>
      </c>
      <c r="F1334">
        <v>33356.980000000003</v>
      </c>
      <c r="G1334" s="4" t="s">
        <v>43</v>
      </c>
      <c r="H1334" t="s">
        <v>44</v>
      </c>
      <c r="I1334" t="s">
        <v>45</v>
      </c>
      <c r="J1334" s="1">
        <v>46173</v>
      </c>
      <c r="K1334">
        <v>85</v>
      </c>
      <c r="L1334" t="str">
        <f>_xlfn.XLOOKUP(relatorio[[#This Row],[Nome PJ Emitente]],De_Para!A:A,De_Para!C:C)</f>
        <v>Novartis</v>
      </c>
      <c r="M1334" s="5" cm="1">
        <f t="array" aca="1" ref="M1334" ca="1">IF(LEFT(G1334&amp;"",1)="0",
IFERROR(
VALUE(MID(G1334&amp;"",_xlfn.AGGREGATE(15,6,ROW(INDIRECT("1:"&amp;LEN(G1334&amp;"")))/(MID(G1334&amp;"",ROW(INDIRECT("1:"&amp;LEN(G1334&amp;""))),1)&lt;&gt;"0"),1),999)),
MID(G1334&amp;"",_xlfn.AGGREGATE(15,6,ROW(INDIRECT("1:"&amp;LEN(G1334&amp;"")))/(MID(G1334&amp;"",ROW(INDIRECT("1:"&amp;LEN(G1334&amp;""))),1)&lt;&gt;"0"),1),999)
),
IFERROR(VALUE(G1334),G1334))</f>
        <v>7896261020382</v>
      </c>
      <c r="N1334" t="str">
        <f>TEXT(relatorio[[#This Row],[Data Emissão]],"mmm")</f>
        <v>ago</v>
      </c>
      <c r="O1334">
        <f>_xlfn.XLOOKUP(relatorio[[#This Row],[Número]],relatorio_Entrada_NF!A:A,relatorio_Entrada_NF!A:A,"Pendente")</f>
        <v>49074</v>
      </c>
      <c r="P1334" t="str">
        <f>_xlfn.XLOOKUP(relatorio[[#This Row],[Nome PJ Emitente]],Material!A:A,Material!B:B,"Medicamento")</f>
        <v>Medicamento</v>
      </c>
      <c r="Q1334">
        <f ca="1">IF(relatorio[[#This Row],[Natureza]]="Medicamento",_xlfn.XLOOKUP(relatorio[[#This Row],[EAN]],CadastroProd!U:U,CadastroProd!A:A," "),_xlfn.XLOOKUP(relatorio[[#This Row],['[Item'] Código]],CadastroProd!X:X,CadastroProd!A:A," "))</f>
        <v>2438</v>
      </c>
      <c r="R1334" t="str">
        <f>IF(O1334="Pendente",_xlfn.XLOOKUP(relatorio[[#This Row],[Número]],Relatório_CTE!A:A,Relatório_CTE!B:B,"Sem CTE")," ")</f>
        <v xml:space="preserve"> </v>
      </c>
      <c r="S1334" s="1" t="str">
        <f>IF(relatorio[[#This Row],[NFs Entrada - Winthor]]="Pendente",_xlfn.XLOOKUP(relatorio[[#This Row],[Número]],Relatório_CTE!A:A,Relatório_CTE!H:H,"Sem CTE")," ")</f>
        <v xml:space="preserve"> </v>
      </c>
      <c r="T133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3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35" spans="1:21" x14ac:dyDescent="0.25">
      <c r="A1335" t="s">
        <v>17</v>
      </c>
      <c r="B1335" t="s">
        <v>18</v>
      </c>
      <c r="C1335" t="s">
        <v>75</v>
      </c>
      <c r="D1335">
        <v>83906</v>
      </c>
      <c r="E1335" s="1">
        <v>45875</v>
      </c>
      <c r="F1335">
        <v>78.03</v>
      </c>
      <c r="G1335" s="4" t="s">
        <v>979</v>
      </c>
      <c r="H1335" t="s">
        <v>980</v>
      </c>
      <c r="I1335" t="s">
        <v>981</v>
      </c>
      <c r="J1335" s="1">
        <v>46499</v>
      </c>
      <c r="K1335">
        <v>10</v>
      </c>
      <c r="L1335" t="str">
        <f>_xlfn.XLOOKUP(relatorio[[#This Row],[Nome PJ Emitente]],De_Para!A:A,De_Para!C:C)</f>
        <v>Apsen</v>
      </c>
      <c r="M1335" s="5" cm="1">
        <f t="array" aca="1" ref="M1335" ca="1">IF(LEFT(G1335&amp;"",1)="0",
IFERROR(
VALUE(MID(G1335&amp;"",_xlfn.AGGREGATE(15,6,ROW(INDIRECT("1:"&amp;LEN(G1335&amp;"")))/(MID(G1335&amp;"",ROW(INDIRECT("1:"&amp;LEN(G1335&amp;""))),1)&lt;&gt;"0"),1),999)),
MID(G1335&amp;"",_xlfn.AGGREGATE(15,6,ROW(INDIRECT("1:"&amp;LEN(G1335&amp;"")))/(MID(G1335&amp;"",ROW(INDIRECT("1:"&amp;LEN(G1335&amp;""))),1)&lt;&gt;"0"),1),999)
),
IFERROR(VALUE(G1335),G1335))</f>
        <v>7896637024358</v>
      </c>
      <c r="N1335" t="str">
        <f>TEXT(relatorio[[#This Row],[Data Emissão]],"mmm")</f>
        <v>ago</v>
      </c>
      <c r="O1335">
        <f>_xlfn.XLOOKUP(relatorio[[#This Row],[Número]],relatorio_Entrada_NF!A:A,relatorio_Entrada_NF!A:A,"Pendente")</f>
        <v>83906</v>
      </c>
      <c r="P1335" t="str">
        <f>_xlfn.XLOOKUP(relatorio[[#This Row],[Nome PJ Emitente]],Material!A:A,Material!B:B,"Medicamento")</f>
        <v>Medicamento</v>
      </c>
      <c r="Q1335">
        <f ca="1">IF(relatorio[[#This Row],[Natureza]]="Medicamento",_xlfn.XLOOKUP(relatorio[[#This Row],[EAN]],CadastroProd!U:U,CadastroProd!A:A," "),_xlfn.XLOOKUP(relatorio[[#This Row],['[Item'] Código]],CadastroProd!X:X,CadastroProd!A:A," "))</f>
        <v>2643</v>
      </c>
      <c r="R1335" t="str">
        <f>IF(O1335="Pendente",_xlfn.XLOOKUP(relatorio[[#This Row],[Número]],Relatório_CTE!A:A,Relatório_CTE!B:B,"Sem CTE")," ")</f>
        <v xml:space="preserve"> </v>
      </c>
      <c r="S1335" s="1" t="str">
        <f>IF(relatorio[[#This Row],[NFs Entrada - Winthor]]="Pendente",_xlfn.XLOOKUP(relatorio[[#This Row],[Número]],Relatório_CTE!A:A,Relatório_CTE!H:H,"Sem CTE")," ")</f>
        <v xml:space="preserve"> </v>
      </c>
      <c r="T133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3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36" spans="1:21" x14ac:dyDescent="0.25">
      <c r="A1336" t="s">
        <v>11</v>
      </c>
      <c r="B1336" t="s">
        <v>18</v>
      </c>
      <c r="C1336" t="s">
        <v>23</v>
      </c>
      <c r="D1336">
        <v>282336</v>
      </c>
      <c r="E1336" s="1">
        <v>45875</v>
      </c>
      <c r="F1336">
        <v>479889.11</v>
      </c>
      <c r="G1336" s="4" t="s">
        <v>291</v>
      </c>
      <c r="H1336" t="s">
        <v>292</v>
      </c>
      <c r="I1336" t="s">
        <v>293</v>
      </c>
      <c r="J1336" s="1">
        <v>46691</v>
      </c>
      <c r="K1336">
        <v>350</v>
      </c>
      <c r="L1336" t="str">
        <f>_xlfn.XLOOKUP(relatorio[[#This Row],[Nome PJ Emitente]],De_Para!A:A,De_Para!C:C)</f>
        <v>Bayer</v>
      </c>
      <c r="M1336" s="5" cm="1">
        <f t="array" aca="1" ref="M1336" ca="1">IF(LEFT(G1336&amp;"",1)="0",
IFERROR(
VALUE(MID(G1336&amp;"",_xlfn.AGGREGATE(15,6,ROW(INDIRECT("1:"&amp;LEN(G1336&amp;"")))/(MID(G1336&amp;"",ROW(INDIRECT("1:"&amp;LEN(G1336&amp;""))),1)&lt;&gt;"0"),1),999)),
MID(G1336&amp;"",_xlfn.AGGREGATE(15,6,ROW(INDIRECT("1:"&amp;LEN(G1336&amp;"")))/(MID(G1336&amp;"",ROW(INDIRECT("1:"&amp;LEN(G1336&amp;""))),1)&lt;&gt;"0"),1),999)
),
IFERROR(VALUE(G1336),G1336))</f>
        <v>7891106915977</v>
      </c>
      <c r="N1336" t="str">
        <f>TEXT(relatorio[[#This Row],[Data Emissão]],"mmm")</f>
        <v>ago</v>
      </c>
      <c r="O1336">
        <f>_xlfn.XLOOKUP(relatorio[[#This Row],[Número]],relatorio_Entrada_NF!A:A,relatorio_Entrada_NF!A:A,"Pendente")</f>
        <v>282336</v>
      </c>
      <c r="P1336" t="str">
        <f>_xlfn.XLOOKUP(relatorio[[#This Row],[Nome PJ Emitente]],Material!A:A,Material!B:B,"Medicamento")</f>
        <v>Medicamento</v>
      </c>
      <c r="Q1336">
        <f ca="1">IF(relatorio[[#This Row],[Natureza]]="Medicamento",_xlfn.XLOOKUP(relatorio[[#This Row],[EAN]],CadastroProd!U:U,CadastroProd!A:A," "),_xlfn.XLOOKUP(relatorio[[#This Row],['[Item'] Código]],CadastroProd!X:X,CadastroProd!A:A," "))</f>
        <v>1098</v>
      </c>
      <c r="R1336" t="str">
        <f>IF(O1336="Pendente",_xlfn.XLOOKUP(relatorio[[#This Row],[Número]],Relatório_CTE!A:A,Relatório_CTE!B:B,"Sem CTE")," ")</f>
        <v xml:space="preserve"> </v>
      </c>
      <c r="S1336" s="1" t="str">
        <f>IF(relatorio[[#This Row],[NFs Entrada - Winthor]]="Pendente",_xlfn.XLOOKUP(relatorio[[#This Row],[Número]],Relatório_CTE!A:A,Relatório_CTE!H:H,"Sem CTE")," ")</f>
        <v xml:space="preserve"> </v>
      </c>
      <c r="T133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3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37" spans="1:21" x14ac:dyDescent="0.25">
      <c r="A1337" t="s">
        <v>11</v>
      </c>
      <c r="B1337" t="s">
        <v>18</v>
      </c>
      <c r="C1337" t="s">
        <v>23</v>
      </c>
      <c r="D1337">
        <v>282336</v>
      </c>
      <c r="E1337" s="1">
        <v>45875</v>
      </c>
      <c r="F1337">
        <v>479889.11</v>
      </c>
      <c r="G1337" s="4" t="s">
        <v>997</v>
      </c>
      <c r="H1337" t="s">
        <v>998</v>
      </c>
      <c r="I1337" t="s">
        <v>999</v>
      </c>
      <c r="J1337" s="1">
        <v>46446</v>
      </c>
      <c r="K1337">
        <v>150</v>
      </c>
      <c r="L1337" t="str">
        <f>_xlfn.XLOOKUP(relatorio[[#This Row],[Nome PJ Emitente]],De_Para!A:A,De_Para!C:C)</f>
        <v>Bayer</v>
      </c>
      <c r="M1337" s="5" cm="1">
        <f t="array" aca="1" ref="M1337" ca="1">IF(LEFT(G1337&amp;"",1)="0",
IFERROR(
VALUE(MID(G1337&amp;"",_xlfn.AGGREGATE(15,6,ROW(INDIRECT("1:"&amp;LEN(G1337&amp;"")))/(MID(G1337&amp;"",ROW(INDIRECT("1:"&amp;LEN(G1337&amp;""))),1)&lt;&gt;"0"),1),999)),
MID(G1337&amp;"",_xlfn.AGGREGATE(15,6,ROW(INDIRECT("1:"&amp;LEN(G1337&amp;"")))/(MID(G1337&amp;"",ROW(INDIRECT("1:"&amp;LEN(G1337&amp;""))),1)&lt;&gt;"0"),1),999)
),
IFERROR(VALUE(G1337),G1337))</f>
        <v>7891106915960</v>
      </c>
      <c r="N1337" t="str">
        <f>TEXT(relatorio[[#This Row],[Data Emissão]],"mmm")</f>
        <v>ago</v>
      </c>
      <c r="O1337">
        <f>_xlfn.XLOOKUP(relatorio[[#This Row],[Número]],relatorio_Entrada_NF!A:A,relatorio_Entrada_NF!A:A,"Pendente")</f>
        <v>282336</v>
      </c>
      <c r="P1337" t="str">
        <f>_xlfn.XLOOKUP(relatorio[[#This Row],[Nome PJ Emitente]],Material!A:A,Material!B:B,"Medicamento")</f>
        <v>Medicamento</v>
      </c>
      <c r="Q1337">
        <f ca="1">IF(relatorio[[#This Row],[Natureza]]="Medicamento",_xlfn.XLOOKUP(relatorio[[#This Row],[EAN]],CadastroProd!U:U,CadastroProd!A:A," "),_xlfn.XLOOKUP(relatorio[[#This Row],['[Item'] Código]],CadastroProd!X:X,CadastroProd!A:A," "))</f>
        <v>1576</v>
      </c>
      <c r="R1337" t="str">
        <f>IF(O1337="Pendente",_xlfn.XLOOKUP(relatorio[[#This Row],[Número]],Relatório_CTE!A:A,Relatório_CTE!B:B,"Sem CTE")," ")</f>
        <v xml:space="preserve"> </v>
      </c>
      <c r="S1337" s="1" t="str">
        <f>IF(relatorio[[#This Row],[NFs Entrada - Winthor]]="Pendente",_xlfn.XLOOKUP(relatorio[[#This Row],[Número]],Relatório_CTE!A:A,Relatório_CTE!H:H,"Sem CTE")," ")</f>
        <v xml:space="preserve"> </v>
      </c>
      <c r="T133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3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38" spans="1:21" x14ac:dyDescent="0.25">
      <c r="A1338" t="s">
        <v>17</v>
      </c>
      <c r="B1338" t="s">
        <v>18</v>
      </c>
      <c r="C1338" t="s">
        <v>36</v>
      </c>
      <c r="D1338">
        <v>494977</v>
      </c>
      <c r="E1338" s="1">
        <v>45875</v>
      </c>
      <c r="F1338">
        <v>12506.08</v>
      </c>
      <c r="G1338" s="4" t="s">
        <v>1102</v>
      </c>
      <c r="H1338" t="s">
        <v>1103</v>
      </c>
      <c r="I1338" t="s">
        <v>1104</v>
      </c>
      <c r="J1338" s="1">
        <v>46265</v>
      </c>
      <c r="K1338">
        <v>171</v>
      </c>
      <c r="L1338" t="str">
        <f>_xlfn.XLOOKUP(relatorio[[#This Row],[Nome PJ Emitente]],De_Para!A:A,De_Para!C:C)</f>
        <v>Novartis</v>
      </c>
      <c r="M1338" s="5" cm="1">
        <f t="array" aca="1" ref="M1338" ca="1">IF(LEFT(G1338&amp;"",1)="0",
IFERROR(
VALUE(MID(G1338&amp;"",_xlfn.AGGREGATE(15,6,ROW(INDIRECT("1:"&amp;LEN(G1338&amp;"")))/(MID(G1338&amp;"",ROW(INDIRECT("1:"&amp;LEN(G1338&amp;""))),1)&lt;&gt;"0"),1),999)),
MID(G1338&amp;"",_xlfn.AGGREGATE(15,6,ROW(INDIRECT("1:"&amp;LEN(G1338&amp;"")))/(MID(G1338&amp;"",ROW(INDIRECT("1:"&amp;LEN(G1338&amp;""))),1)&lt;&gt;"0"),1),999)
),
IFERROR(VALUE(G1338),G1338))</f>
        <v>7896261016385</v>
      </c>
      <c r="N1338" t="str">
        <f>TEXT(relatorio[[#This Row],[Data Emissão]],"mmm")</f>
        <v>ago</v>
      </c>
      <c r="O1338">
        <f>_xlfn.XLOOKUP(relatorio[[#This Row],[Número]],relatorio_Entrada_NF!A:A,relatorio_Entrada_NF!A:A,"Pendente")</f>
        <v>494977</v>
      </c>
      <c r="P1338" t="str">
        <f>_xlfn.XLOOKUP(relatorio[[#This Row],[Nome PJ Emitente]],Material!A:A,Material!B:B,"Medicamento")</f>
        <v>Medicamento</v>
      </c>
      <c r="Q1338">
        <f ca="1">IF(relatorio[[#This Row],[Natureza]]="Medicamento",_xlfn.XLOOKUP(relatorio[[#This Row],[EAN]],CadastroProd!U:U,CadastroProd!A:A," "),_xlfn.XLOOKUP(relatorio[[#This Row],['[Item'] Código]],CadastroProd!X:X,CadastroProd!A:A," "))</f>
        <v>1323</v>
      </c>
      <c r="R1338" t="str">
        <f>IF(O1338="Pendente",_xlfn.XLOOKUP(relatorio[[#This Row],[Número]],Relatório_CTE!A:A,Relatório_CTE!B:B,"Sem CTE")," ")</f>
        <v xml:space="preserve"> </v>
      </c>
      <c r="S1338" s="1" t="str">
        <f>IF(relatorio[[#This Row],[NFs Entrada - Winthor]]="Pendente",_xlfn.XLOOKUP(relatorio[[#This Row],[Número]],Relatório_CTE!A:A,Relatório_CTE!H:H,"Sem CTE")," ")</f>
        <v xml:space="preserve"> </v>
      </c>
      <c r="T133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3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39" spans="1:21" x14ac:dyDescent="0.25">
      <c r="A1339" t="s">
        <v>17</v>
      </c>
      <c r="B1339" t="s">
        <v>18</v>
      </c>
      <c r="C1339" t="s">
        <v>36</v>
      </c>
      <c r="D1339">
        <v>494978</v>
      </c>
      <c r="E1339" s="1">
        <v>45875</v>
      </c>
      <c r="F1339">
        <v>49731.76</v>
      </c>
      <c r="G1339" s="4" t="s">
        <v>1102</v>
      </c>
      <c r="H1339" t="s">
        <v>1103</v>
      </c>
      <c r="I1339" t="s">
        <v>1104</v>
      </c>
      <c r="J1339" s="1">
        <v>46265</v>
      </c>
      <c r="K1339">
        <v>680</v>
      </c>
      <c r="L1339" t="str">
        <f>_xlfn.XLOOKUP(relatorio[[#This Row],[Nome PJ Emitente]],De_Para!A:A,De_Para!C:C)</f>
        <v>Novartis</v>
      </c>
      <c r="M1339" s="5" cm="1">
        <f t="array" aca="1" ref="M1339" ca="1">IF(LEFT(G1339&amp;"",1)="0",
IFERROR(
VALUE(MID(G1339&amp;"",_xlfn.AGGREGATE(15,6,ROW(INDIRECT("1:"&amp;LEN(G1339&amp;"")))/(MID(G1339&amp;"",ROW(INDIRECT("1:"&amp;LEN(G1339&amp;""))),1)&lt;&gt;"0"),1),999)),
MID(G1339&amp;"",_xlfn.AGGREGATE(15,6,ROW(INDIRECT("1:"&amp;LEN(G1339&amp;"")))/(MID(G1339&amp;"",ROW(INDIRECT("1:"&amp;LEN(G1339&amp;""))),1)&lt;&gt;"0"),1),999)
),
IFERROR(VALUE(G1339),G1339))</f>
        <v>7896261016385</v>
      </c>
      <c r="N1339" t="str">
        <f>TEXT(relatorio[[#This Row],[Data Emissão]],"mmm")</f>
        <v>ago</v>
      </c>
      <c r="O1339">
        <f>_xlfn.XLOOKUP(relatorio[[#This Row],[Número]],relatorio_Entrada_NF!A:A,relatorio_Entrada_NF!A:A,"Pendente")</f>
        <v>494978</v>
      </c>
      <c r="P1339" t="str">
        <f>_xlfn.XLOOKUP(relatorio[[#This Row],[Nome PJ Emitente]],Material!A:A,Material!B:B,"Medicamento")</f>
        <v>Medicamento</v>
      </c>
      <c r="Q1339">
        <f ca="1">IF(relatorio[[#This Row],[Natureza]]="Medicamento",_xlfn.XLOOKUP(relatorio[[#This Row],[EAN]],CadastroProd!U:U,CadastroProd!A:A," "),_xlfn.XLOOKUP(relatorio[[#This Row],['[Item'] Código]],CadastroProd!X:X,CadastroProd!A:A," "))</f>
        <v>1323</v>
      </c>
      <c r="R1339" t="str">
        <f>IF(O1339="Pendente",_xlfn.XLOOKUP(relatorio[[#This Row],[Número]],Relatório_CTE!A:A,Relatório_CTE!B:B,"Sem CTE")," ")</f>
        <v xml:space="preserve"> </v>
      </c>
      <c r="S1339" s="1" t="str">
        <f>IF(relatorio[[#This Row],[NFs Entrada - Winthor]]="Pendente",_xlfn.XLOOKUP(relatorio[[#This Row],[Número]],Relatório_CTE!A:A,Relatório_CTE!H:H,"Sem CTE")," ")</f>
        <v xml:space="preserve"> </v>
      </c>
      <c r="T133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3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40" spans="1:21" x14ac:dyDescent="0.25">
      <c r="A1340" t="s">
        <v>27</v>
      </c>
      <c r="B1340" t="s">
        <v>12</v>
      </c>
      <c r="C1340" t="s">
        <v>131</v>
      </c>
      <c r="D1340">
        <v>10161</v>
      </c>
      <c r="E1340" s="1">
        <v>45875</v>
      </c>
      <c r="F1340">
        <v>1750164.88</v>
      </c>
      <c r="G1340" s="4" t="s">
        <v>658</v>
      </c>
      <c r="H1340" t="s">
        <v>659</v>
      </c>
      <c r="I1340" t="s">
        <v>660</v>
      </c>
      <c r="J1340" s="1">
        <v>46538</v>
      </c>
      <c r="K1340">
        <v>204</v>
      </c>
      <c r="L1340" t="str">
        <f>_xlfn.XLOOKUP(relatorio[[#This Row],[Nome PJ Emitente]],De_Para!A:A,De_Para!C:C)</f>
        <v>Sanofi</v>
      </c>
      <c r="M1340" s="5" cm="1">
        <f t="array" aca="1" ref="M1340" ca="1">IF(LEFT(G1340&amp;"",1)="0",
IFERROR(
VALUE(MID(G1340&amp;"",_xlfn.AGGREGATE(15,6,ROW(INDIRECT("1:"&amp;LEN(G1340&amp;"")))/(MID(G1340&amp;"",ROW(INDIRECT("1:"&amp;LEN(G1340&amp;""))),1)&lt;&gt;"0"),1),999)),
MID(G1340&amp;"",_xlfn.AGGREGATE(15,6,ROW(INDIRECT("1:"&amp;LEN(G1340&amp;"")))/(MID(G1340&amp;"",ROW(INDIRECT("1:"&amp;LEN(G1340&amp;""))),1)&lt;&gt;"0"),1),999)
),
IFERROR(VALUE(G1340),G1340))</f>
        <v>7891058021733</v>
      </c>
      <c r="N1340" t="str">
        <f>TEXT(relatorio[[#This Row],[Data Emissão]],"mmm")</f>
        <v>ago</v>
      </c>
      <c r="O1340">
        <f>_xlfn.XLOOKUP(relatorio[[#This Row],[Número]],relatorio_Entrada_NF!A:A,relatorio_Entrada_NF!A:A,"Pendente")</f>
        <v>10161</v>
      </c>
      <c r="P1340" t="str">
        <f>_xlfn.XLOOKUP(relatorio[[#This Row],[Nome PJ Emitente]],Material!A:A,Material!B:B,"Medicamento")</f>
        <v>Medicamento</v>
      </c>
      <c r="Q1340">
        <f ca="1">IF(relatorio[[#This Row],[Natureza]]="Medicamento",_xlfn.XLOOKUP(relatorio[[#This Row],[EAN]],CadastroProd!U:U,CadastroProd!A:A," "),_xlfn.XLOOKUP(relatorio[[#This Row],['[Item'] Código]],CadastroProd!X:X,CadastroProd!A:A," "))</f>
        <v>1497</v>
      </c>
      <c r="R1340" t="str">
        <f>IF(O1340="Pendente",_xlfn.XLOOKUP(relatorio[[#This Row],[Número]],Relatório_CTE!A:A,Relatório_CTE!B:B,"Sem CTE")," ")</f>
        <v xml:space="preserve"> </v>
      </c>
      <c r="S1340" s="1" t="str">
        <f>IF(relatorio[[#This Row],[NFs Entrada - Winthor]]="Pendente",_xlfn.XLOOKUP(relatorio[[#This Row],[Número]],Relatório_CTE!A:A,Relatório_CTE!H:H,"Sem CTE")," ")</f>
        <v xml:space="preserve"> </v>
      </c>
      <c r="T134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4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41" spans="1:21" x14ac:dyDescent="0.25">
      <c r="A1341" t="s">
        <v>27</v>
      </c>
      <c r="B1341" t="s">
        <v>12</v>
      </c>
      <c r="C1341" t="s">
        <v>131</v>
      </c>
      <c r="D1341">
        <v>10161</v>
      </c>
      <c r="E1341" s="1">
        <v>45875</v>
      </c>
      <c r="F1341">
        <v>1750164.88</v>
      </c>
      <c r="G1341" s="4" t="s">
        <v>658</v>
      </c>
      <c r="H1341" t="s">
        <v>659</v>
      </c>
      <c r="I1341" t="s">
        <v>660</v>
      </c>
      <c r="J1341" s="1">
        <v>46691</v>
      </c>
      <c r="K1341">
        <v>66</v>
      </c>
      <c r="L1341" t="str">
        <f>_xlfn.XLOOKUP(relatorio[[#This Row],[Nome PJ Emitente]],De_Para!A:A,De_Para!C:C)</f>
        <v>Sanofi</v>
      </c>
      <c r="M1341" s="5" cm="1">
        <f t="array" aca="1" ref="M1341" ca="1">IF(LEFT(G1341&amp;"",1)="0",
IFERROR(
VALUE(MID(G1341&amp;"",_xlfn.AGGREGATE(15,6,ROW(INDIRECT("1:"&amp;LEN(G1341&amp;"")))/(MID(G1341&amp;"",ROW(INDIRECT("1:"&amp;LEN(G1341&amp;""))),1)&lt;&gt;"0"),1),999)),
MID(G1341&amp;"",_xlfn.AGGREGATE(15,6,ROW(INDIRECT("1:"&amp;LEN(G1341&amp;"")))/(MID(G1341&amp;"",ROW(INDIRECT("1:"&amp;LEN(G1341&amp;""))),1)&lt;&gt;"0"),1),999)
),
IFERROR(VALUE(G1341),G1341))</f>
        <v>7891058021733</v>
      </c>
      <c r="N1341" t="str">
        <f>TEXT(relatorio[[#This Row],[Data Emissão]],"mmm")</f>
        <v>ago</v>
      </c>
      <c r="O1341">
        <f>_xlfn.XLOOKUP(relatorio[[#This Row],[Número]],relatorio_Entrada_NF!A:A,relatorio_Entrada_NF!A:A,"Pendente")</f>
        <v>10161</v>
      </c>
      <c r="P1341" t="str">
        <f>_xlfn.XLOOKUP(relatorio[[#This Row],[Nome PJ Emitente]],Material!A:A,Material!B:B,"Medicamento")</f>
        <v>Medicamento</v>
      </c>
      <c r="Q1341">
        <f ca="1">IF(relatorio[[#This Row],[Natureza]]="Medicamento",_xlfn.XLOOKUP(relatorio[[#This Row],[EAN]],CadastroProd!U:U,CadastroProd!A:A," "),_xlfn.XLOOKUP(relatorio[[#This Row],['[Item'] Código]],CadastroProd!X:X,CadastroProd!A:A," "))</f>
        <v>1497</v>
      </c>
      <c r="R1341" t="str">
        <f>IF(O1341="Pendente",_xlfn.XLOOKUP(relatorio[[#This Row],[Número]],Relatório_CTE!A:A,Relatório_CTE!B:B,"Sem CTE")," ")</f>
        <v xml:space="preserve"> </v>
      </c>
      <c r="S1341" s="1" t="str">
        <f>IF(relatorio[[#This Row],[NFs Entrada - Winthor]]="Pendente",_xlfn.XLOOKUP(relatorio[[#This Row],[Número]],Relatório_CTE!A:A,Relatório_CTE!H:H,"Sem CTE")," ")</f>
        <v xml:space="preserve"> </v>
      </c>
      <c r="T134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4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42" spans="1:21" x14ac:dyDescent="0.25">
      <c r="A1342" t="s">
        <v>17</v>
      </c>
      <c r="B1342" t="s">
        <v>12</v>
      </c>
      <c r="C1342" t="s">
        <v>131</v>
      </c>
      <c r="D1342">
        <v>10162</v>
      </c>
      <c r="E1342" s="1">
        <v>45875</v>
      </c>
      <c r="F1342">
        <v>96358.86</v>
      </c>
      <c r="G1342" s="4" t="s">
        <v>661</v>
      </c>
      <c r="H1342" t="s">
        <v>662</v>
      </c>
      <c r="I1342" t="s">
        <v>663</v>
      </c>
      <c r="J1342" s="1">
        <v>46568</v>
      </c>
      <c r="K1342">
        <v>15</v>
      </c>
      <c r="L1342" t="str">
        <f>_xlfn.XLOOKUP(relatorio[[#This Row],[Nome PJ Emitente]],De_Para!A:A,De_Para!C:C)</f>
        <v>Sanofi</v>
      </c>
      <c r="M1342" s="5" cm="1">
        <f t="array" aca="1" ref="M1342" ca="1">IF(LEFT(G1342&amp;"",1)="0",
IFERROR(
VALUE(MID(G1342&amp;"",_xlfn.AGGREGATE(15,6,ROW(INDIRECT("1:"&amp;LEN(G1342&amp;"")))/(MID(G1342&amp;"",ROW(INDIRECT("1:"&amp;LEN(G1342&amp;""))),1)&lt;&gt;"0"),1),999)),
MID(G1342&amp;"",_xlfn.AGGREGATE(15,6,ROW(INDIRECT("1:"&amp;LEN(G1342&amp;"")))/(MID(G1342&amp;"",ROW(INDIRECT("1:"&amp;LEN(G1342&amp;""))),1)&lt;&gt;"0"),1),999)
),
IFERROR(VALUE(G1342),G1342))</f>
        <v>7891058022761</v>
      </c>
      <c r="N1342" t="str">
        <f>TEXT(relatorio[[#This Row],[Data Emissão]],"mmm")</f>
        <v>ago</v>
      </c>
      <c r="O1342">
        <f>_xlfn.XLOOKUP(relatorio[[#This Row],[Número]],relatorio_Entrada_NF!A:A,relatorio_Entrada_NF!A:A,"Pendente")</f>
        <v>10162</v>
      </c>
      <c r="P1342" t="str">
        <f>_xlfn.XLOOKUP(relatorio[[#This Row],[Nome PJ Emitente]],Material!A:A,Material!B:B,"Medicamento")</f>
        <v>Medicamento</v>
      </c>
      <c r="Q1342">
        <f ca="1">IF(relatorio[[#This Row],[Natureza]]="Medicamento",_xlfn.XLOOKUP(relatorio[[#This Row],[EAN]],CadastroProd!U:U,CadastroProd!A:A," "),_xlfn.XLOOKUP(relatorio[[#This Row],['[Item'] Código]],CadastroProd!X:X,CadastroProd!A:A," "))</f>
        <v>2444</v>
      </c>
      <c r="R1342" t="str">
        <f>IF(O1342="Pendente",_xlfn.XLOOKUP(relatorio[[#This Row],[Número]],Relatório_CTE!A:A,Relatório_CTE!B:B,"Sem CTE")," ")</f>
        <v xml:space="preserve"> </v>
      </c>
      <c r="S1342" s="1" t="str">
        <f>IF(relatorio[[#This Row],[NFs Entrada - Winthor]]="Pendente",_xlfn.XLOOKUP(relatorio[[#This Row],[Número]],Relatório_CTE!A:A,Relatório_CTE!H:H,"Sem CTE")," ")</f>
        <v xml:space="preserve"> </v>
      </c>
      <c r="T134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4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43" spans="1:21" x14ac:dyDescent="0.25">
      <c r="A1343" t="s">
        <v>17</v>
      </c>
      <c r="B1343" t="s">
        <v>12</v>
      </c>
      <c r="C1343" t="s">
        <v>131</v>
      </c>
      <c r="D1343">
        <v>10241</v>
      </c>
      <c r="E1343" s="1">
        <v>45875</v>
      </c>
      <c r="F1343">
        <v>3378.81</v>
      </c>
      <c r="G1343" s="4" t="s">
        <v>1154</v>
      </c>
      <c r="H1343" t="s">
        <v>1155</v>
      </c>
      <c r="I1343" t="s">
        <v>1156</v>
      </c>
      <c r="J1343" s="1">
        <v>46507</v>
      </c>
      <c r="K1343">
        <v>79</v>
      </c>
      <c r="L1343" t="str">
        <f>_xlfn.XLOOKUP(relatorio[[#This Row],[Nome PJ Emitente]],De_Para!A:A,De_Para!C:C)</f>
        <v>Sanofi</v>
      </c>
      <c r="M1343" s="5" cm="1">
        <f t="array" aca="1" ref="M1343" ca="1">IF(LEFT(G1343&amp;"",1)="0",
IFERROR(
VALUE(MID(G1343&amp;"",_xlfn.AGGREGATE(15,6,ROW(INDIRECT("1:"&amp;LEN(G1343&amp;"")))/(MID(G1343&amp;"",ROW(INDIRECT("1:"&amp;LEN(G1343&amp;""))),1)&lt;&gt;"0"),1),999)),
MID(G1343&amp;"",_xlfn.AGGREGATE(15,6,ROW(INDIRECT("1:"&amp;LEN(G1343&amp;"")))/(MID(G1343&amp;"",ROW(INDIRECT("1:"&amp;LEN(G1343&amp;""))),1)&lt;&gt;"0"),1),999)
),
IFERROR(VALUE(G1343),G1343))</f>
        <v>7891058003029</v>
      </c>
      <c r="N1343" t="str">
        <f>TEXT(relatorio[[#This Row],[Data Emissão]],"mmm")</f>
        <v>ago</v>
      </c>
      <c r="O1343">
        <f>_xlfn.XLOOKUP(relatorio[[#This Row],[Número]],relatorio_Entrada_NF!A:A,relatorio_Entrada_NF!A:A,"Pendente")</f>
        <v>10241</v>
      </c>
      <c r="P1343" t="str">
        <f>_xlfn.XLOOKUP(relatorio[[#This Row],[Nome PJ Emitente]],Material!A:A,Material!B:B,"Medicamento")</f>
        <v>Medicamento</v>
      </c>
      <c r="Q1343">
        <f ca="1">IF(relatorio[[#This Row],[Natureza]]="Medicamento",_xlfn.XLOOKUP(relatorio[[#This Row],[EAN]],CadastroProd!U:U,CadastroProd!A:A," "),_xlfn.XLOOKUP(relatorio[[#This Row],['[Item'] Código]],CadastroProd!X:X,CadastroProd!A:A," "))</f>
        <v>1503</v>
      </c>
      <c r="R1343" t="str">
        <f>IF(O1343="Pendente",_xlfn.XLOOKUP(relatorio[[#This Row],[Número]],Relatório_CTE!A:A,Relatório_CTE!B:B,"Sem CTE")," ")</f>
        <v xml:space="preserve"> </v>
      </c>
      <c r="S1343" s="1" t="str">
        <f>IF(relatorio[[#This Row],[NFs Entrada - Winthor]]="Pendente",_xlfn.XLOOKUP(relatorio[[#This Row],[Número]],Relatório_CTE!A:A,Relatório_CTE!H:H,"Sem CTE")," ")</f>
        <v xml:space="preserve"> </v>
      </c>
      <c r="T134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4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44" spans="1:21" x14ac:dyDescent="0.25">
      <c r="A1344" t="s">
        <v>17</v>
      </c>
      <c r="B1344" t="s">
        <v>12</v>
      </c>
      <c r="C1344" t="s">
        <v>131</v>
      </c>
      <c r="D1344">
        <v>10241</v>
      </c>
      <c r="E1344" s="1">
        <v>45875</v>
      </c>
      <c r="F1344">
        <v>3378.81</v>
      </c>
      <c r="G1344" s="4" t="s">
        <v>1154</v>
      </c>
      <c r="H1344" t="s">
        <v>1155</v>
      </c>
      <c r="I1344" t="s">
        <v>1156</v>
      </c>
      <c r="J1344" s="1">
        <v>46568</v>
      </c>
      <c r="K1344">
        <v>171</v>
      </c>
      <c r="L1344" t="str">
        <f>_xlfn.XLOOKUP(relatorio[[#This Row],[Nome PJ Emitente]],De_Para!A:A,De_Para!C:C)</f>
        <v>Sanofi</v>
      </c>
      <c r="M1344" s="5" cm="1">
        <f t="array" aca="1" ref="M1344" ca="1">IF(LEFT(G1344&amp;"",1)="0",
IFERROR(
VALUE(MID(G1344&amp;"",_xlfn.AGGREGATE(15,6,ROW(INDIRECT("1:"&amp;LEN(G1344&amp;"")))/(MID(G1344&amp;"",ROW(INDIRECT("1:"&amp;LEN(G1344&amp;""))),1)&lt;&gt;"0"),1),999)),
MID(G1344&amp;"",_xlfn.AGGREGATE(15,6,ROW(INDIRECT("1:"&amp;LEN(G1344&amp;"")))/(MID(G1344&amp;"",ROW(INDIRECT("1:"&amp;LEN(G1344&amp;""))),1)&lt;&gt;"0"),1),999)
),
IFERROR(VALUE(G1344),G1344))</f>
        <v>7891058003029</v>
      </c>
      <c r="N1344" t="str">
        <f>TEXT(relatorio[[#This Row],[Data Emissão]],"mmm")</f>
        <v>ago</v>
      </c>
      <c r="O1344">
        <f>_xlfn.XLOOKUP(relatorio[[#This Row],[Número]],relatorio_Entrada_NF!A:A,relatorio_Entrada_NF!A:A,"Pendente")</f>
        <v>10241</v>
      </c>
      <c r="P1344" t="str">
        <f>_xlfn.XLOOKUP(relatorio[[#This Row],[Nome PJ Emitente]],Material!A:A,Material!B:B,"Medicamento")</f>
        <v>Medicamento</v>
      </c>
      <c r="Q1344">
        <f ca="1">IF(relatorio[[#This Row],[Natureza]]="Medicamento",_xlfn.XLOOKUP(relatorio[[#This Row],[EAN]],CadastroProd!U:U,CadastroProd!A:A," "),_xlfn.XLOOKUP(relatorio[[#This Row],['[Item'] Código]],CadastroProd!X:X,CadastroProd!A:A," "))</f>
        <v>1503</v>
      </c>
      <c r="R1344" t="str">
        <f>IF(O1344="Pendente",_xlfn.XLOOKUP(relatorio[[#This Row],[Número]],Relatório_CTE!A:A,Relatório_CTE!B:B,"Sem CTE")," ")</f>
        <v xml:space="preserve"> </v>
      </c>
      <c r="S1344" s="1" t="str">
        <f>IF(relatorio[[#This Row],[NFs Entrada - Winthor]]="Pendente",_xlfn.XLOOKUP(relatorio[[#This Row],[Número]],Relatório_CTE!A:A,Relatório_CTE!H:H,"Sem CTE")," ")</f>
        <v xml:space="preserve"> </v>
      </c>
      <c r="T134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4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45" spans="1:21" x14ac:dyDescent="0.25">
      <c r="A1345" t="s">
        <v>11</v>
      </c>
      <c r="B1345" t="s">
        <v>12</v>
      </c>
      <c r="C1345" t="s">
        <v>75</v>
      </c>
      <c r="D1345">
        <v>83905</v>
      </c>
      <c r="E1345" s="1">
        <v>45875</v>
      </c>
      <c r="F1345">
        <v>50894.59</v>
      </c>
      <c r="G1345" s="4" t="s">
        <v>560</v>
      </c>
      <c r="H1345" t="s">
        <v>1027</v>
      </c>
      <c r="I1345" t="s">
        <v>1028</v>
      </c>
      <c r="J1345" s="1">
        <v>46533</v>
      </c>
      <c r="K1345">
        <v>600</v>
      </c>
      <c r="L1345" t="str">
        <f>_xlfn.XLOOKUP(relatorio[[#This Row],[Nome PJ Emitente]],De_Para!A:A,De_Para!C:C)</f>
        <v>Apsen</v>
      </c>
      <c r="M1345" s="5" cm="1">
        <f t="array" aca="1" ref="M1345" ca="1">IF(LEFT(G1345&amp;"",1)="0",
IFERROR(
VALUE(MID(G1345&amp;"",_xlfn.AGGREGATE(15,6,ROW(INDIRECT("1:"&amp;LEN(G1345&amp;"")))/(MID(G1345&amp;"",ROW(INDIRECT("1:"&amp;LEN(G1345&amp;""))),1)&lt;&gt;"0"),1),999)),
MID(G1345&amp;"",_xlfn.AGGREGATE(15,6,ROW(INDIRECT("1:"&amp;LEN(G1345&amp;"")))/(MID(G1345&amp;"",ROW(INDIRECT("1:"&amp;LEN(G1345&amp;""))),1)&lt;&gt;"0"),1),999)
),
IFERROR(VALUE(G1345),G1345))</f>
        <v>7896637022811</v>
      </c>
      <c r="N1345" t="str">
        <f>TEXT(relatorio[[#This Row],[Data Emissão]],"mmm")</f>
        <v>ago</v>
      </c>
      <c r="O1345">
        <f>_xlfn.XLOOKUP(relatorio[[#This Row],[Número]],relatorio_Entrada_NF!A:A,relatorio_Entrada_NF!A:A,"Pendente")</f>
        <v>83905</v>
      </c>
      <c r="P1345" t="str">
        <f>_xlfn.XLOOKUP(relatorio[[#This Row],[Nome PJ Emitente]],Material!A:A,Material!B:B,"Medicamento")</f>
        <v>Medicamento</v>
      </c>
      <c r="Q1345">
        <f ca="1">IF(relatorio[[#This Row],[Natureza]]="Medicamento",_xlfn.XLOOKUP(relatorio[[#This Row],[EAN]],CadastroProd!U:U,CadastroProd!A:A," "),_xlfn.XLOOKUP(relatorio[[#This Row],['[Item'] Código]],CadastroProd!X:X,CadastroProd!A:A," "))</f>
        <v>2868</v>
      </c>
      <c r="R1345" t="str">
        <f>IF(O1345="Pendente",_xlfn.XLOOKUP(relatorio[[#This Row],[Número]],Relatório_CTE!A:A,Relatório_CTE!B:B,"Sem CTE")," ")</f>
        <v xml:space="preserve"> </v>
      </c>
      <c r="S1345" s="1" t="str">
        <f>IF(relatorio[[#This Row],[NFs Entrada - Winthor]]="Pendente",_xlfn.XLOOKUP(relatorio[[#This Row],[Número]],Relatório_CTE!A:A,Relatório_CTE!H:H,"Sem CTE")," ")</f>
        <v xml:space="preserve"> </v>
      </c>
      <c r="T134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4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46" spans="1:21" x14ac:dyDescent="0.25">
      <c r="A1346" t="s">
        <v>11</v>
      </c>
      <c r="B1346" t="s">
        <v>12</v>
      </c>
      <c r="C1346" t="s">
        <v>115</v>
      </c>
      <c r="D1346">
        <v>247090</v>
      </c>
      <c r="E1346" s="1">
        <v>45875</v>
      </c>
      <c r="F1346">
        <v>3152.04</v>
      </c>
      <c r="G1346" s="4" t="s">
        <v>1157</v>
      </c>
      <c r="H1346" t="s">
        <v>1158</v>
      </c>
      <c r="I1346" t="s">
        <v>1159</v>
      </c>
      <c r="J1346" s="1">
        <v>46507</v>
      </c>
      <c r="K1346">
        <v>1</v>
      </c>
      <c r="L1346" t="str">
        <f>_xlfn.XLOOKUP(relatorio[[#This Row],[Nome PJ Emitente]],De_Para!A:A,De_Para!C:C)</f>
        <v>GSK</v>
      </c>
      <c r="M1346" s="5" cm="1">
        <f t="array" aca="1" ref="M1346" ca="1">IF(LEFT(G1346&amp;"",1)="0",
IFERROR(
VALUE(MID(G1346&amp;"",_xlfn.AGGREGATE(15,6,ROW(INDIRECT("1:"&amp;LEN(G1346&amp;"")))/(MID(G1346&amp;"",ROW(INDIRECT("1:"&amp;LEN(G1346&amp;""))),1)&lt;&gt;"0"),1),999)),
MID(G1346&amp;"",_xlfn.AGGREGATE(15,6,ROW(INDIRECT("1:"&amp;LEN(G1346&amp;"")))/(MID(G1346&amp;"",ROW(INDIRECT("1:"&amp;LEN(G1346&amp;""))),1)&lt;&gt;"0"),1),999)
),
IFERROR(VALUE(G1346),G1346))</f>
        <v>7896015593247</v>
      </c>
      <c r="N1346" t="str">
        <f>TEXT(relatorio[[#This Row],[Data Emissão]],"mmm")</f>
        <v>ago</v>
      </c>
      <c r="O1346">
        <f>_xlfn.XLOOKUP(relatorio[[#This Row],[Número]],relatorio_Entrada_NF!A:A,relatorio_Entrada_NF!A:A,"Pendente")</f>
        <v>247090</v>
      </c>
      <c r="P1346" t="str">
        <f>_xlfn.XLOOKUP(relatorio[[#This Row],[Nome PJ Emitente]],Material!A:A,Material!B:B,"Medicamento")</f>
        <v>Medicamento</v>
      </c>
      <c r="Q1346">
        <f ca="1">IF(relatorio[[#This Row],[Natureza]]="Medicamento",_xlfn.XLOOKUP(relatorio[[#This Row],[EAN]],CadastroProd!U:U,CadastroProd!A:A," "),_xlfn.XLOOKUP(relatorio[[#This Row],['[Item'] Código]],CadastroProd!X:X,CadastroProd!A:A," "))</f>
        <v>3023</v>
      </c>
      <c r="R1346" t="str">
        <f>IF(O1346="Pendente",_xlfn.XLOOKUP(relatorio[[#This Row],[Número]],Relatório_CTE!A:A,Relatório_CTE!B:B,"Sem CTE")," ")</f>
        <v xml:space="preserve"> </v>
      </c>
      <c r="S1346" s="1" t="str">
        <f>IF(relatorio[[#This Row],[NFs Entrada - Winthor]]="Pendente",_xlfn.XLOOKUP(relatorio[[#This Row],[Número]],Relatório_CTE!A:A,Relatório_CTE!H:H,"Sem CTE")," ")</f>
        <v xml:space="preserve"> </v>
      </c>
      <c r="T134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4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47" spans="1:21" x14ac:dyDescent="0.25">
      <c r="A1347" t="s">
        <v>11</v>
      </c>
      <c r="B1347" t="s">
        <v>12</v>
      </c>
      <c r="C1347" t="s">
        <v>115</v>
      </c>
      <c r="D1347">
        <v>247199</v>
      </c>
      <c r="E1347" s="1">
        <v>45875</v>
      </c>
      <c r="F1347">
        <v>44880.43</v>
      </c>
      <c r="G1347" s="4" t="s">
        <v>1160</v>
      </c>
      <c r="H1347" t="s">
        <v>1161</v>
      </c>
      <c r="I1347" t="s">
        <v>1162</v>
      </c>
      <c r="J1347" s="1">
        <v>46599</v>
      </c>
      <c r="K1347">
        <v>2</v>
      </c>
      <c r="L1347" t="str">
        <f>_xlfn.XLOOKUP(relatorio[[#This Row],[Nome PJ Emitente]],De_Para!A:A,De_Para!C:C)</f>
        <v>GSK</v>
      </c>
      <c r="M1347" s="5" cm="1">
        <f t="array" aca="1" ref="M1347" ca="1">IF(LEFT(G1347&amp;"",1)="0",
IFERROR(
VALUE(MID(G1347&amp;"",_xlfn.AGGREGATE(15,6,ROW(INDIRECT("1:"&amp;LEN(G1347&amp;"")))/(MID(G1347&amp;"",ROW(INDIRECT("1:"&amp;LEN(G1347&amp;""))),1)&lt;&gt;"0"),1),999)),
MID(G1347&amp;"",_xlfn.AGGREGATE(15,6,ROW(INDIRECT("1:"&amp;LEN(G1347&amp;"")))/(MID(G1347&amp;"",ROW(INDIRECT("1:"&amp;LEN(G1347&amp;""))),1)&lt;&gt;"0"),1),999)
),
IFERROR(VALUE(G1347),G1347))</f>
        <v>7896015593483</v>
      </c>
      <c r="N1347" t="str">
        <f>TEXT(relatorio[[#This Row],[Data Emissão]],"mmm")</f>
        <v>ago</v>
      </c>
      <c r="O1347">
        <f>_xlfn.XLOOKUP(relatorio[[#This Row],[Número]],relatorio_Entrada_NF!A:A,relatorio_Entrada_NF!A:A,"Pendente")</f>
        <v>247199</v>
      </c>
      <c r="P1347" t="str">
        <f>_xlfn.XLOOKUP(relatorio[[#This Row],[Nome PJ Emitente]],Material!A:A,Material!B:B,"Medicamento")</f>
        <v>Medicamento</v>
      </c>
      <c r="Q1347">
        <f ca="1">IF(relatorio[[#This Row],[Natureza]]="Medicamento",_xlfn.XLOOKUP(relatorio[[#This Row],[EAN]],CadastroProd!U:U,CadastroProd!A:A," "),_xlfn.XLOOKUP(relatorio[[#This Row],['[Item'] Código]],CadastroProd!X:X,CadastroProd!A:A," "))</f>
        <v>3731</v>
      </c>
      <c r="R1347" t="str">
        <f>IF(O1347="Pendente",_xlfn.XLOOKUP(relatorio[[#This Row],[Número]],Relatório_CTE!A:A,Relatório_CTE!B:B,"Sem CTE")," ")</f>
        <v xml:space="preserve"> </v>
      </c>
      <c r="S1347" s="1" t="str">
        <f>IF(relatorio[[#This Row],[NFs Entrada - Winthor]]="Pendente",_xlfn.XLOOKUP(relatorio[[#This Row],[Número]],Relatório_CTE!A:A,Relatório_CTE!H:H,"Sem CTE")," ")</f>
        <v xml:space="preserve"> </v>
      </c>
      <c r="T134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4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48" spans="1:21" x14ac:dyDescent="0.25">
      <c r="A1348" t="s">
        <v>17</v>
      </c>
      <c r="B1348" t="s">
        <v>12</v>
      </c>
      <c r="C1348" t="s">
        <v>32</v>
      </c>
      <c r="D1348">
        <v>55289</v>
      </c>
      <c r="E1348" s="1">
        <v>45875</v>
      </c>
      <c r="F1348">
        <v>98583.6</v>
      </c>
      <c r="G1348" s="4" t="s">
        <v>33</v>
      </c>
      <c r="H1348" t="s">
        <v>34</v>
      </c>
      <c r="I1348" t="s">
        <v>35</v>
      </c>
      <c r="J1348" s="1">
        <v>46660</v>
      </c>
      <c r="K1348">
        <v>12</v>
      </c>
      <c r="L1348" t="str">
        <f>_xlfn.XLOOKUP(relatorio[[#This Row],[Nome PJ Emitente]],De_Para!A:A,De_Para!C:C)</f>
        <v>Astellas</v>
      </c>
      <c r="M1348" s="5" cm="1">
        <f t="array" aca="1" ref="M1348" ca="1">IF(LEFT(G1348&amp;"",1)="0",
IFERROR(
VALUE(MID(G1348&amp;"",_xlfn.AGGREGATE(15,6,ROW(INDIRECT("1:"&amp;LEN(G1348&amp;"")))/(MID(G1348&amp;"",ROW(INDIRECT("1:"&amp;LEN(G1348&amp;""))),1)&lt;&gt;"0"),1),999)),
MID(G1348&amp;"",_xlfn.AGGREGATE(15,6,ROW(INDIRECT("1:"&amp;LEN(G1348&amp;"")))/(MID(G1348&amp;"",ROW(INDIRECT("1:"&amp;LEN(G1348&amp;""))),1)&lt;&gt;"0"),1),999)
),
IFERROR(VALUE(G1348),G1348))</f>
        <v>7899337001070</v>
      </c>
      <c r="N1348" t="str">
        <f>TEXT(relatorio[[#This Row],[Data Emissão]],"mmm")</f>
        <v>ago</v>
      </c>
      <c r="O1348">
        <f>_xlfn.XLOOKUP(relatorio[[#This Row],[Número]],relatorio_Entrada_NF!A:A,relatorio_Entrada_NF!A:A,"Pendente")</f>
        <v>55289</v>
      </c>
      <c r="P1348" t="str">
        <f>_xlfn.XLOOKUP(relatorio[[#This Row],[Nome PJ Emitente]],Material!A:A,Material!B:B,"Medicamento")</f>
        <v>Medicamento</v>
      </c>
      <c r="Q1348">
        <f ca="1">IF(relatorio[[#This Row],[Natureza]]="Medicamento",_xlfn.XLOOKUP(relatorio[[#This Row],[EAN]],CadastroProd!U:U,CadastroProd!A:A," "),_xlfn.XLOOKUP(relatorio[[#This Row],['[Item'] Código]],CadastroProd!X:X,CadastroProd!A:A," "))</f>
        <v>3092</v>
      </c>
      <c r="R1348" t="str">
        <f>IF(O1348="Pendente",_xlfn.XLOOKUP(relatorio[[#This Row],[Número]],Relatório_CTE!A:A,Relatório_CTE!B:B,"Sem CTE")," ")</f>
        <v xml:space="preserve"> </v>
      </c>
      <c r="S1348" s="1" t="str">
        <f>IF(relatorio[[#This Row],[NFs Entrada - Winthor]]="Pendente",_xlfn.XLOOKUP(relatorio[[#This Row],[Número]],Relatório_CTE!A:A,Relatório_CTE!H:H,"Sem CTE")," ")</f>
        <v xml:space="preserve"> </v>
      </c>
      <c r="T134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4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49" spans="1:21" x14ac:dyDescent="0.25">
      <c r="A1349" t="s">
        <v>11</v>
      </c>
      <c r="B1349" t="s">
        <v>12</v>
      </c>
      <c r="C1349" t="s">
        <v>23</v>
      </c>
      <c r="D1349">
        <v>282338</v>
      </c>
      <c r="E1349" s="1">
        <v>45875</v>
      </c>
      <c r="F1349">
        <v>95976.81</v>
      </c>
      <c r="G1349" s="4" t="s">
        <v>997</v>
      </c>
      <c r="H1349" t="s">
        <v>998</v>
      </c>
      <c r="I1349" t="s">
        <v>999</v>
      </c>
      <c r="J1349" s="1">
        <v>46446</v>
      </c>
      <c r="K1349">
        <v>100</v>
      </c>
      <c r="L1349" t="str">
        <f>_xlfn.XLOOKUP(relatorio[[#This Row],[Nome PJ Emitente]],De_Para!A:A,De_Para!C:C)</f>
        <v>Bayer</v>
      </c>
      <c r="M1349" s="5" cm="1">
        <f t="array" aca="1" ref="M1349" ca="1">IF(LEFT(G1349&amp;"",1)="0",
IFERROR(
VALUE(MID(G1349&amp;"",_xlfn.AGGREGATE(15,6,ROW(INDIRECT("1:"&amp;LEN(G1349&amp;"")))/(MID(G1349&amp;"",ROW(INDIRECT("1:"&amp;LEN(G1349&amp;""))),1)&lt;&gt;"0"),1),999)),
MID(G1349&amp;"",_xlfn.AGGREGATE(15,6,ROW(INDIRECT("1:"&amp;LEN(G1349&amp;"")))/(MID(G1349&amp;"",ROW(INDIRECT("1:"&amp;LEN(G1349&amp;""))),1)&lt;&gt;"0"),1),999)
),
IFERROR(VALUE(G1349),G1349))</f>
        <v>7891106915960</v>
      </c>
      <c r="N1349" t="str">
        <f>TEXT(relatorio[[#This Row],[Data Emissão]],"mmm")</f>
        <v>ago</v>
      </c>
      <c r="O1349">
        <f>_xlfn.XLOOKUP(relatorio[[#This Row],[Número]],relatorio_Entrada_NF!A:A,relatorio_Entrada_NF!A:A,"Pendente")</f>
        <v>282338</v>
      </c>
      <c r="P1349" t="str">
        <f>_xlfn.XLOOKUP(relatorio[[#This Row],[Nome PJ Emitente]],Material!A:A,Material!B:B,"Medicamento")</f>
        <v>Medicamento</v>
      </c>
      <c r="Q1349">
        <f ca="1">IF(relatorio[[#This Row],[Natureza]]="Medicamento",_xlfn.XLOOKUP(relatorio[[#This Row],[EAN]],CadastroProd!U:U,CadastroProd!A:A," "),_xlfn.XLOOKUP(relatorio[[#This Row],['[Item'] Código]],CadastroProd!X:X,CadastroProd!A:A," "))</f>
        <v>1576</v>
      </c>
      <c r="R1349" t="str">
        <f>IF(O1349="Pendente",_xlfn.XLOOKUP(relatorio[[#This Row],[Número]],Relatório_CTE!A:A,Relatório_CTE!B:B,"Sem CTE")," ")</f>
        <v xml:space="preserve"> </v>
      </c>
      <c r="S1349" s="1" t="str">
        <f>IF(relatorio[[#This Row],[NFs Entrada - Winthor]]="Pendente",_xlfn.XLOOKUP(relatorio[[#This Row],[Número]],Relatório_CTE!A:A,Relatório_CTE!H:H,"Sem CTE")," ")</f>
        <v xml:space="preserve"> </v>
      </c>
      <c r="T134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4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50" spans="1:21" x14ac:dyDescent="0.25">
      <c r="A1350" t="s">
        <v>17</v>
      </c>
      <c r="B1350" t="s">
        <v>46</v>
      </c>
      <c r="C1350" t="s">
        <v>98</v>
      </c>
      <c r="D1350">
        <v>998955</v>
      </c>
      <c r="E1350" s="1">
        <v>45875</v>
      </c>
      <c r="F1350">
        <v>2692.5</v>
      </c>
      <c r="G1350" s="4" t="s">
        <v>99</v>
      </c>
      <c r="H1350" t="s">
        <v>100</v>
      </c>
      <c r="I1350" t="s">
        <v>101</v>
      </c>
      <c r="J1350" s="1">
        <v>46599</v>
      </c>
      <c r="K1350">
        <v>150</v>
      </c>
      <c r="L1350" t="str">
        <f>_xlfn.XLOOKUP(relatorio[[#This Row],[Nome PJ Emitente]],De_Para!A:A,De_Para!C:C)</f>
        <v>União Quimica</v>
      </c>
      <c r="M1350" s="5" cm="1">
        <f t="array" aca="1" ref="M1350" ca="1">IF(LEFT(G1350&amp;"",1)="0",
IFERROR(
VALUE(MID(G1350&amp;"",_xlfn.AGGREGATE(15,6,ROW(INDIRECT("1:"&amp;LEN(G1350&amp;"")))/(MID(G1350&amp;"",ROW(INDIRECT("1:"&amp;LEN(G1350&amp;""))),1)&lt;&gt;"0"),1),999)),
MID(G1350&amp;"",_xlfn.AGGREGATE(15,6,ROW(INDIRECT("1:"&amp;LEN(G1350&amp;"")))/(MID(G1350&amp;"",ROW(INDIRECT("1:"&amp;LEN(G1350&amp;""))),1)&lt;&gt;"0"),1),999)
),
IFERROR(VALUE(G1350),G1350))</f>
        <v>7896006220527</v>
      </c>
      <c r="N1350" t="str">
        <f>TEXT(relatorio[[#This Row],[Data Emissão]],"mmm")</f>
        <v>ago</v>
      </c>
      <c r="O1350">
        <f>_xlfn.XLOOKUP(relatorio[[#This Row],[Número]],relatorio_Entrada_NF!A:A,relatorio_Entrada_NF!A:A,"Pendente")</f>
        <v>998955</v>
      </c>
      <c r="P1350" t="str">
        <f>_xlfn.XLOOKUP(relatorio[[#This Row],[Nome PJ Emitente]],Material!A:A,Material!B:B,"Medicamento")</f>
        <v>Medicamento</v>
      </c>
      <c r="Q1350">
        <f ca="1">IF(relatorio[[#This Row],[Natureza]]="Medicamento",_xlfn.XLOOKUP(relatorio[[#This Row],[EAN]],CadastroProd!U:U,CadastroProd!A:A," "),_xlfn.XLOOKUP(relatorio[[#This Row],['[Item'] Código]],CadastroProd!X:X,CadastroProd!A:A," "))</f>
        <v>2698</v>
      </c>
      <c r="R1350" t="str">
        <f>IF(O1350="Pendente",_xlfn.XLOOKUP(relatorio[[#This Row],[Número]],Relatório_CTE!A:A,Relatório_CTE!B:B,"Sem CTE")," ")</f>
        <v xml:space="preserve"> </v>
      </c>
      <c r="S1350" s="1" t="str">
        <f>IF(relatorio[[#This Row],[NFs Entrada - Winthor]]="Pendente",_xlfn.XLOOKUP(relatorio[[#This Row],[Número]],Relatório_CTE!A:A,Relatório_CTE!H:H,"Sem CTE")," ")</f>
        <v xml:space="preserve"> </v>
      </c>
      <c r="T135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5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51" spans="1:21" x14ac:dyDescent="0.25">
      <c r="A1351" t="s">
        <v>17</v>
      </c>
      <c r="B1351" t="s">
        <v>46</v>
      </c>
      <c r="C1351" t="s">
        <v>75</v>
      </c>
      <c r="D1351">
        <v>83904</v>
      </c>
      <c r="E1351" s="1">
        <v>45875</v>
      </c>
      <c r="F1351">
        <v>23524.75</v>
      </c>
      <c r="G1351" s="4" t="s">
        <v>1099</v>
      </c>
      <c r="H1351" t="s">
        <v>1100</v>
      </c>
      <c r="I1351" t="s">
        <v>1101</v>
      </c>
      <c r="J1351" s="1">
        <v>46515</v>
      </c>
      <c r="K1351">
        <v>1688</v>
      </c>
      <c r="L1351" t="str">
        <f>_xlfn.XLOOKUP(relatorio[[#This Row],[Nome PJ Emitente]],De_Para!A:A,De_Para!C:C)</f>
        <v>Apsen</v>
      </c>
      <c r="M1351" s="5" cm="1">
        <f t="array" aca="1" ref="M1351" ca="1">IF(LEFT(G1351&amp;"",1)="0",
IFERROR(
VALUE(MID(G1351&amp;"",_xlfn.AGGREGATE(15,6,ROW(INDIRECT("1:"&amp;LEN(G1351&amp;"")))/(MID(G1351&amp;"",ROW(INDIRECT("1:"&amp;LEN(G1351&amp;""))),1)&lt;&gt;"0"),1),999)),
MID(G1351&amp;"",_xlfn.AGGREGATE(15,6,ROW(INDIRECT("1:"&amp;LEN(G1351&amp;"")))/(MID(G1351&amp;"",ROW(INDIRECT("1:"&amp;LEN(G1351&amp;""))),1)&lt;&gt;"0"),1),999)
),
IFERROR(VALUE(G1351),G1351))</f>
        <v>7896637030007</v>
      </c>
      <c r="N1351" t="str">
        <f>TEXT(relatorio[[#This Row],[Data Emissão]],"mmm")</f>
        <v>ago</v>
      </c>
      <c r="O1351">
        <f>_xlfn.XLOOKUP(relatorio[[#This Row],[Número]],relatorio_Entrada_NF!A:A,relatorio_Entrada_NF!A:A,"Pendente")</f>
        <v>83904</v>
      </c>
      <c r="P1351" t="str">
        <f>_xlfn.XLOOKUP(relatorio[[#This Row],[Nome PJ Emitente]],Material!A:A,Material!B:B,"Medicamento")</f>
        <v>Medicamento</v>
      </c>
      <c r="Q1351">
        <f ca="1">IF(relatorio[[#This Row],[Natureza]]="Medicamento",_xlfn.XLOOKUP(relatorio[[#This Row],[EAN]],CadastroProd!U:U,CadastroProd!A:A," "),_xlfn.XLOOKUP(relatorio[[#This Row],['[Item'] Código]],CadastroProd!X:X,CadastroProd!A:A," "))</f>
        <v>3695</v>
      </c>
      <c r="R1351" t="str">
        <f>IF(O1351="Pendente",_xlfn.XLOOKUP(relatorio[[#This Row],[Número]],Relatório_CTE!A:A,Relatório_CTE!B:B,"Sem CTE")," ")</f>
        <v xml:space="preserve"> </v>
      </c>
      <c r="S1351" s="1" t="str">
        <f>IF(relatorio[[#This Row],[NFs Entrada - Winthor]]="Pendente",_xlfn.XLOOKUP(relatorio[[#This Row],[Número]],Relatório_CTE!A:A,Relatório_CTE!H:H,"Sem CTE")," ")</f>
        <v xml:space="preserve"> </v>
      </c>
      <c r="T135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5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52" spans="1:21" x14ac:dyDescent="0.25">
      <c r="A1352" t="s">
        <v>11</v>
      </c>
      <c r="B1352" t="s">
        <v>46</v>
      </c>
      <c r="C1352" t="s">
        <v>115</v>
      </c>
      <c r="D1352">
        <v>247142</v>
      </c>
      <c r="E1352" s="1">
        <v>45875</v>
      </c>
      <c r="F1352">
        <v>139357.68</v>
      </c>
      <c r="G1352" s="4" t="s">
        <v>208</v>
      </c>
      <c r="H1352" t="s">
        <v>209</v>
      </c>
      <c r="I1352" t="s">
        <v>210</v>
      </c>
      <c r="J1352" s="1">
        <v>46326</v>
      </c>
      <c r="K1352">
        <v>7</v>
      </c>
      <c r="L1352" t="str">
        <f>_xlfn.XLOOKUP(relatorio[[#This Row],[Nome PJ Emitente]],De_Para!A:A,De_Para!C:C)</f>
        <v>GSK</v>
      </c>
      <c r="M1352" s="5" cm="1">
        <f t="array" aca="1" ref="M1352" ca="1">IF(LEFT(G1352&amp;"",1)="0",
IFERROR(
VALUE(MID(G1352&amp;"",_xlfn.AGGREGATE(15,6,ROW(INDIRECT("1:"&amp;LEN(G1352&amp;"")))/(MID(G1352&amp;"",ROW(INDIRECT("1:"&amp;LEN(G1352&amp;""))),1)&lt;&gt;"0"),1),999)),
MID(G1352&amp;"",_xlfn.AGGREGATE(15,6,ROW(INDIRECT("1:"&amp;LEN(G1352&amp;"")))/(MID(G1352&amp;"",ROW(INDIRECT("1:"&amp;LEN(G1352&amp;""))),1)&lt;&gt;"0"),1),999)
),
IFERROR(VALUE(G1352),G1352))</f>
        <v>7896015592066</v>
      </c>
      <c r="N1352" t="str">
        <f>TEXT(relatorio[[#This Row],[Data Emissão]],"mmm")</f>
        <v>ago</v>
      </c>
      <c r="O1352">
        <f>_xlfn.XLOOKUP(relatorio[[#This Row],[Número]],relatorio_Entrada_NF!A:A,relatorio_Entrada_NF!A:A,"Pendente")</f>
        <v>247142</v>
      </c>
      <c r="P1352" t="str">
        <f>_xlfn.XLOOKUP(relatorio[[#This Row],[Nome PJ Emitente]],Material!A:A,Material!B:B,"Medicamento")</f>
        <v>Medicamento</v>
      </c>
      <c r="Q1352">
        <f ca="1">IF(relatorio[[#This Row],[Natureza]]="Medicamento",_xlfn.XLOOKUP(relatorio[[#This Row],[EAN]],CadastroProd!U:U,CadastroProd!A:A," "),_xlfn.XLOOKUP(relatorio[[#This Row],['[Item'] Código]],CadastroProd!X:X,CadastroProd!A:A," "))</f>
        <v>3199</v>
      </c>
      <c r="R1352" t="str">
        <f>IF(O1352="Pendente",_xlfn.XLOOKUP(relatorio[[#This Row],[Número]],Relatório_CTE!A:A,Relatório_CTE!B:B,"Sem CTE")," ")</f>
        <v xml:space="preserve"> </v>
      </c>
      <c r="S1352" s="1" t="str">
        <f>IF(relatorio[[#This Row],[NFs Entrada - Winthor]]="Pendente",_xlfn.XLOOKUP(relatorio[[#This Row],[Número]],Relatório_CTE!A:A,Relatório_CTE!H:H,"Sem CTE")," ")</f>
        <v xml:space="preserve"> </v>
      </c>
      <c r="T135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5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53" spans="1:21" x14ac:dyDescent="0.25">
      <c r="A1353" t="s">
        <v>11</v>
      </c>
      <c r="B1353" t="s">
        <v>46</v>
      </c>
      <c r="C1353" t="s">
        <v>115</v>
      </c>
      <c r="D1353">
        <v>247143</v>
      </c>
      <c r="E1353" s="1">
        <v>45875</v>
      </c>
      <c r="F1353">
        <v>9407.19</v>
      </c>
      <c r="G1353" s="4" t="s">
        <v>211</v>
      </c>
      <c r="H1353" t="s">
        <v>212</v>
      </c>
      <c r="I1353" t="s">
        <v>213</v>
      </c>
      <c r="J1353" s="1">
        <v>46326</v>
      </c>
      <c r="K1353">
        <v>1</v>
      </c>
      <c r="L1353" t="str">
        <f>_xlfn.XLOOKUP(relatorio[[#This Row],[Nome PJ Emitente]],De_Para!A:A,De_Para!C:C)</f>
        <v>GSK</v>
      </c>
      <c r="M1353" s="5" cm="1">
        <f t="array" aca="1" ref="M1353" ca="1">IF(LEFT(G1353&amp;"",1)="0",
IFERROR(
VALUE(MID(G1353&amp;"",_xlfn.AGGREGATE(15,6,ROW(INDIRECT("1:"&amp;LEN(G1353&amp;"")))/(MID(G1353&amp;"",ROW(INDIRECT("1:"&amp;LEN(G1353&amp;""))),1)&lt;&gt;"0"),1),999)),
MID(G1353&amp;"",_xlfn.AGGREGATE(15,6,ROW(INDIRECT("1:"&amp;LEN(G1353&amp;"")))/(MID(G1353&amp;"",ROW(INDIRECT("1:"&amp;LEN(G1353&amp;""))),1)&lt;&gt;"0"),1),999)
),
IFERROR(VALUE(G1353),G1353))</f>
        <v>7896015592059</v>
      </c>
      <c r="N1353" t="str">
        <f>TEXT(relatorio[[#This Row],[Data Emissão]],"mmm")</f>
        <v>ago</v>
      </c>
      <c r="O1353">
        <f>_xlfn.XLOOKUP(relatorio[[#This Row],[Número]],relatorio_Entrada_NF!A:A,relatorio_Entrada_NF!A:A,"Pendente")</f>
        <v>247143</v>
      </c>
      <c r="P1353" t="str">
        <f>_xlfn.XLOOKUP(relatorio[[#This Row],[Nome PJ Emitente]],Material!A:A,Material!B:B,"Medicamento")</f>
        <v>Medicamento</v>
      </c>
      <c r="Q1353">
        <f ca="1">IF(relatorio[[#This Row],[Natureza]]="Medicamento",_xlfn.XLOOKUP(relatorio[[#This Row],[EAN]],CadastroProd!U:U,CadastroProd!A:A," "),_xlfn.XLOOKUP(relatorio[[#This Row],['[Item'] Código]],CadastroProd!X:X,CadastroProd!A:A," "))</f>
        <v>3335</v>
      </c>
      <c r="R1353" t="str">
        <f>IF(O1353="Pendente",_xlfn.XLOOKUP(relatorio[[#This Row],[Número]],Relatório_CTE!A:A,Relatório_CTE!B:B,"Sem CTE")," ")</f>
        <v xml:space="preserve"> </v>
      </c>
      <c r="S1353" s="1" t="str">
        <f>IF(relatorio[[#This Row],[NFs Entrada - Winthor]]="Pendente",_xlfn.XLOOKUP(relatorio[[#This Row],[Número]],Relatório_CTE!A:A,Relatório_CTE!H:H,"Sem CTE")," ")</f>
        <v xml:space="preserve"> </v>
      </c>
      <c r="T135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5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54" spans="1:21" x14ac:dyDescent="0.25">
      <c r="A1354" t="s">
        <v>11</v>
      </c>
      <c r="B1354" t="s">
        <v>46</v>
      </c>
      <c r="C1354" t="s">
        <v>23</v>
      </c>
      <c r="D1354">
        <v>282339</v>
      </c>
      <c r="E1354" s="1">
        <v>45875</v>
      </c>
      <c r="F1354">
        <v>479884.05</v>
      </c>
      <c r="G1354" s="4" t="s">
        <v>291</v>
      </c>
      <c r="H1354" t="s">
        <v>292</v>
      </c>
      <c r="I1354" t="s">
        <v>293</v>
      </c>
      <c r="J1354" s="1">
        <v>46691</v>
      </c>
      <c r="K1354">
        <v>300</v>
      </c>
      <c r="L1354" t="str">
        <f>_xlfn.XLOOKUP(relatorio[[#This Row],[Nome PJ Emitente]],De_Para!A:A,De_Para!C:C)</f>
        <v>Bayer</v>
      </c>
      <c r="M1354" s="5" cm="1">
        <f t="array" aca="1" ref="M1354" ca="1">IF(LEFT(G1354&amp;"",1)="0",
IFERROR(
VALUE(MID(G1354&amp;"",_xlfn.AGGREGATE(15,6,ROW(INDIRECT("1:"&amp;LEN(G1354&amp;"")))/(MID(G1354&amp;"",ROW(INDIRECT("1:"&amp;LEN(G1354&amp;""))),1)&lt;&gt;"0"),1),999)),
MID(G1354&amp;"",_xlfn.AGGREGATE(15,6,ROW(INDIRECT("1:"&amp;LEN(G1354&amp;"")))/(MID(G1354&amp;"",ROW(INDIRECT("1:"&amp;LEN(G1354&amp;""))),1)&lt;&gt;"0"),1),999)
),
IFERROR(VALUE(G1354),G1354))</f>
        <v>7891106915977</v>
      </c>
      <c r="N1354" t="str">
        <f>TEXT(relatorio[[#This Row],[Data Emissão]],"mmm")</f>
        <v>ago</v>
      </c>
      <c r="O1354">
        <f>_xlfn.XLOOKUP(relatorio[[#This Row],[Número]],relatorio_Entrada_NF!A:A,relatorio_Entrada_NF!A:A,"Pendente")</f>
        <v>282339</v>
      </c>
      <c r="P1354" t="str">
        <f>_xlfn.XLOOKUP(relatorio[[#This Row],[Nome PJ Emitente]],Material!A:A,Material!B:B,"Medicamento")</f>
        <v>Medicamento</v>
      </c>
      <c r="Q1354">
        <f ca="1">IF(relatorio[[#This Row],[Natureza]]="Medicamento",_xlfn.XLOOKUP(relatorio[[#This Row],[EAN]],CadastroProd!U:U,CadastroProd!A:A," "),_xlfn.XLOOKUP(relatorio[[#This Row],['[Item'] Código]],CadastroProd!X:X,CadastroProd!A:A," "))</f>
        <v>1098</v>
      </c>
      <c r="R1354" t="str">
        <f>IF(O1354="Pendente",_xlfn.XLOOKUP(relatorio[[#This Row],[Número]],Relatório_CTE!A:A,Relatório_CTE!B:B,"Sem CTE")," ")</f>
        <v xml:space="preserve"> </v>
      </c>
      <c r="S1354" s="1" t="str">
        <f>IF(relatorio[[#This Row],[NFs Entrada - Winthor]]="Pendente",_xlfn.XLOOKUP(relatorio[[#This Row],[Número]],Relatório_CTE!A:A,Relatório_CTE!H:H,"Sem CTE")," ")</f>
        <v xml:space="preserve"> </v>
      </c>
      <c r="T135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5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55" spans="1:21" x14ac:dyDescent="0.25">
      <c r="A1355" t="s">
        <v>11</v>
      </c>
      <c r="B1355" t="s">
        <v>46</v>
      </c>
      <c r="C1355" t="s">
        <v>23</v>
      </c>
      <c r="D1355">
        <v>282339</v>
      </c>
      <c r="E1355" s="1">
        <v>45875</v>
      </c>
      <c r="F1355">
        <v>479884.05</v>
      </c>
      <c r="G1355" s="4" t="s">
        <v>997</v>
      </c>
      <c r="H1355" t="s">
        <v>998</v>
      </c>
      <c r="I1355" t="s">
        <v>999</v>
      </c>
      <c r="J1355" s="1">
        <v>46446</v>
      </c>
      <c r="K1355">
        <v>200</v>
      </c>
      <c r="L1355" t="str">
        <f>_xlfn.XLOOKUP(relatorio[[#This Row],[Nome PJ Emitente]],De_Para!A:A,De_Para!C:C)</f>
        <v>Bayer</v>
      </c>
      <c r="M1355" s="5" cm="1">
        <f t="array" aca="1" ref="M1355" ca="1">IF(LEFT(G1355&amp;"",1)="0",
IFERROR(
VALUE(MID(G1355&amp;"",_xlfn.AGGREGATE(15,6,ROW(INDIRECT("1:"&amp;LEN(G1355&amp;"")))/(MID(G1355&amp;"",ROW(INDIRECT("1:"&amp;LEN(G1355&amp;""))),1)&lt;&gt;"0"),1),999)),
MID(G1355&amp;"",_xlfn.AGGREGATE(15,6,ROW(INDIRECT("1:"&amp;LEN(G1355&amp;"")))/(MID(G1355&amp;"",ROW(INDIRECT("1:"&amp;LEN(G1355&amp;""))),1)&lt;&gt;"0"),1),999)
),
IFERROR(VALUE(G1355),G1355))</f>
        <v>7891106915960</v>
      </c>
      <c r="N1355" t="str">
        <f>TEXT(relatorio[[#This Row],[Data Emissão]],"mmm")</f>
        <v>ago</v>
      </c>
      <c r="O1355">
        <f>_xlfn.XLOOKUP(relatorio[[#This Row],[Número]],relatorio_Entrada_NF!A:A,relatorio_Entrada_NF!A:A,"Pendente")</f>
        <v>282339</v>
      </c>
      <c r="P1355" t="str">
        <f>_xlfn.XLOOKUP(relatorio[[#This Row],[Nome PJ Emitente]],Material!A:A,Material!B:B,"Medicamento")</f>
        <v>Medicamento</v>
      </c>
      <c r="Q1355">
        <f ca="1">IF(relatorio[[#This Row],[Natureza]]="Medicamento",_xlfn.XLOOKUP(relatorio[[#This Row],[EAN]],CadastroProd!U:U,CadastroProd!A:A," "),_xlfn.XLOOKUP(relatorio[[#This Row],['[Item'] Código]],CadastroProd!X:X,CadastroProd!A:A," "))</f>
        <v>1576</v>
      </c>
      <c r="R1355" t="str">
        <f>IF(O1355="Pendente",_xlfn.XLOOKUP(relatorio[[#This Row],[Número]],Relatório_CTE!A:A,Relatório_CTE!B:B,"Sem CTE")," ")</f>
        <v xml:space="preserve"> </v>
      </c>
      <c r="S1355" s="1" t="str">
        <f>IF(relatorio[[#This Row],[NFs Entrada - Winthor]]="Pendente",_xlfn.XLOOKUP(relatorio[[#This Row],[Número]],Relatório_CTE!A:A,Relatório_CTE!H:H,"Sem CTE")," ")</f>
        <v xml:space="preserve"> </v>
      </c>
      <c r="T135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5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56" spans="1:21" x14ac:dyDescent="0.25">
      <c r="A1356" t="s">
        <v>17</v>
      </c>
      <c r="B1356" t="s">
        <v>97</v>
      </c>
      <c r="C1356" t="s">
        <v>98</v>
      </c>
      <c r="D1356">
        <v>999100</v>
      </c>
      <c r="E1356" s="1">
        <v>45875</v>
      </c>
      <c r="F1356">
        <v>7136</v>
      </c>
      <c r="G1356" s="4" t="s">
        <v>99</v>
      </c>
      <c r="H1356" t="s">
        <v>100</v>
      </c>
      <c r="I1356" t="s">
        <v>101</v>
      </c>
      <c r="J1356" s="1">
        <v>46599</v>
      </c>
      <c r="K1356">
        <v>400</v>
      </c>
      <c r="L1356" t="str">
        <f>_xlfn.XLOOKUP(relatorio[[#This Row],[Nome PJ Emitente]],De_Para!A:A,De_Para!C:C)</f>
        <v>União Quimica</v>
      </c>
      <c r="M1356" s="5" cm="1">
        <f t="array" aca="1" ref="M1356" ca="1">IF(LEFT(G1356&amp;"",1)="0",
IFERROR(
VALUE(MID(G1356&amp;"",_xlfn.AGGREGATE(15,6,ROW(INDIRECT("1:"&amp;LEN(G1356&amp;"")))/(MID(G1356&amp;"",ROW(INDIRECT("1:"&amp;LEN(G1356&amp;""))),1)&lt;&gt;"0"),1),999)),
MID(G1356&amp;"",_xlfn.AGGREGATE(15,6,ROW(INDIRECT("1:"&amp;LEN(G1356&amp;"")))/(MID(G1356&amp;"",ROW(INDIRECT("1:"&amp;LEN(G1356&amp;""))),1)&lt;&gt;"0"),1),999)
),
IFERROR(VALUE(G1356),G1356))</f>
        <v>7896006220527</v>
      </c>
      <c r="N1356" t="str">
        <f>TEXT(relatorio[[#This Row],[Data Emissão]],"mmm")</f>
        <v>ago</v>
      </c>
      <c r="O1356">
        <f>_xlfn.XLOOKUP(relatorio[[#This Row],[Número]],relatorio_Entrada_NF!A:A,relatorio_Entrada_NF!A:A,"Pendente")</f>
        <v>999100</v>
      </c>
      <c r="P1356" t="str">
        <f>_xlfn.XLOOKUP(relatorio[[#This Row],[Nome PJ Emitente]],Material!A:A,Material!B:B,"Medicamento")</f>
        <v>Medicamento</v>
      </c>
      <c r="Q1356">
        <f ca="1">IF(relatorio[[#This Row],[Natureza]]="Medicamento",_xlfn.XLOOKUP(relatorio[[#This Row],[EAN]],CadastroProd!U:U,CadastroProd!A:A," "),_xlfn.XLOOKUP(relatorio[[#This Row],['[Item'] Código]],CadastroProd!X:X,CadastroProd!A:A," "))</f>
        <v>2698</v>
      </c>
      <c r="R1356" t="str">
        <f>IF(O1356="Pendente",_xlfn.XLOOKUP(relatorio[[#This Row],[Número]],Relatório_CTE!A:A,Relatório_CTE!B:B,"Sem CTE")," ")</f>
        <v xml:space="preserve"> </v>
      </c>
      <c r="S1356" s="1" t="str">
        <f>IF(relatorio[[#This Row],[NFs Entrada - Winthor]]="Pendente",_xlfn.XLOOKUP(relatorio[[#This Row],[Número]],Relatório_CTE!A:A,Relatório_CTE!H:H,"Sem CTE")," ")</f>
        <v xml:space="preserve"> </v>
      </c>
      <c r="T135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5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57" spans="1:21" x14ac:dyDescent="0.25">
      <c r="A1357" t="s">
        <v>17</v>
      </c>
      <c r="B1357" t="s">
        <v>97</v>
      </c>
      <c r="C1357" t="s">
        <v>115</v>
      </c>
      <c r="D1357">
        <v>247198</v>
      </c>
      <c r="E1357" s="1">
        <v>45875</v>
      </c>
      <c r="F1357">
        <v>52646.3</v>
      </c>
      <c r="G1357" s="4" t="s">
        <v>673</v>
      </c>
      <c r="H1357" t="s">
        <v>674</v>
      </c>
      <c r="I1357" t="s">
        <v>675</v>
      </c>
      <c r="J1357" s="1">
        <v>46691</v>
      </c>
      <c r="K1357">
        <v>32</v>
      </c>
      <c r="L1357" t="str">
        <f>_xlfn.XLOOKUP(relatorio[[#This Row],[Nome PJ Emitente]],De_Para!A:A,De_Para!C:C)</f>
        <v>GSK</v>
      </c>
      <c r="M1357" s="5" cm="1">
        <f t="array" aca="1" ref="M1357" ca="1">IF(LEFT(G1357&amp;"",1)="0",
IFERROR(
VALUE(MID(G1357&amp;"",_xlfn.AGGREGATE(15,6,ROW(INDIRECT("1:"&amp;LEN(G1357&amp;"")))/(MID(G1357&amp;"",ROW(INDIRECT("1:"&amp;LEN(G1357&amp;""))),1)&lt;&gt;"0"),1),999)),
MID(G1357&amp;"",_xlfn.AGGREGATE(15,6,ROW(INDIRECT("1:"&amp;LEN(G1357&amp;"")))/(MID(G1357&amp;"",ROW(INDIRECT("1:"&amp;LEN(G1357&amp;""))),1)&lt;&gt;"0"),1),999)
),
IFERROR(VALUE(G1357),G1357))</f>
        <v>7896015592004</v>
      </c>
      <c r="N1357" t="str">
        <f>TEXT(relatorio[[#This Row],[Data Emissão]],"mmm")</f>
        <v>ago</v>
      </c>
      <c r="O1357">
        <f>_xlfn.XLOOKUP(relatorio[[#This Row],[Número]],relatorio_Entrada_NF!A:A,relatorio_Entrada_NF!A:A,"Pendente")</f>
        <v>247198</v>
      </c>
      <c r="P1357" t="str">
        <f>_xlfn.XLOOKUP(relatorio[[#This Row],[Nome PJ Emitente]],Material!A:A,Material!B:B,"Medicamento")</f>
        <v>Medicamento</v>
      </c>
      <c r="Q1357">
        <f ca="1">IF(relatorio[[#This Row],[Natureza]]="Medicamento",_xlfn.XLOOKUP(relatorio[[#This Row],[EAN]],CadastroProd!U:U,CadastroProd!A:A," "),_xlfn.XLOOKUP(relatorio[[#This Row],['[Item'] Código]],CadastroProd!X:X,CadastroProd!A:A," "))</f>
        <v>2816</v>
      </c>
      <c r="R1357" t="str">
        <f>IF(O1357="Pendente",_xlfn.XLOOKUP(relatorio[[#This Row],[Número]],Relatório_CTE!A:A,Relatório_CTE!B:B,"Sem CTE")," ")</f>
        <v xml:space="preserve"> </v>
      </c>
      <c r="S1357" s="1" t="str">
        <f>IF(relatorio[[#This Row],[NFs Entrada - Winthor]]="Pendente",_xlfn.XLOOKUP(relatorio[[#This Row],[Número]],Relatório_CTE!A:A,Relatório_CTE!H:H,"Sem CTE")," ")</f>
        <v xml:space="preserve"> </v>
      </c>
      <c r="T135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5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58" spans="1:21" x14ac:dyDescent="0.25">
      <c r="A1358" t="s">
        <v>17</v>
      </c>
      <c r="B1358" t="s">
        <v>97</v>
      </c>
      <c r="C1358" t="s">
        <v>32</v>
      </c>
      <c r="D1358">
        <v>55288</v>
      </c>
      <c r="E1358" s="1">
        <v>45875</v>
      </c>
      <c r="F1358">
        <v>204378.46</v>
      </c>
      <c r="G1358" s="4" t="s">
        <v>33</v>
      </c>
      <c r="H1358" t="s">
        <v>34</v>
      </c>
      <c r="I1358" t="s">
        <v>35</v>
      </c>
      <c r="J1358" s="1">
        <v>46660</v>
      </c>
      <c r="K1358">
        <v>26</v>
      </c>
      <c r="L1358" t="str">
        <f>_xlfn.XLOOKUP(relatorio[[#This Row],[Nome PJ Emitente]],De_Para!A:A,De_Para!C:C)</f>
        <v>Astellas</v>
      </c>
      <c r="M1358" s="5" cm="1">
        <f t="array" aca="1" ref="M1358" ca="1">IF(LEFT(G1358&amp;"",1)="0",
IFERROR(
VALUE(MID(G1358&amp;"",_xlfn.AGGREGATE(15,6,ROW(INDIRECT("1:"&amp;LEN(G1358&amp;"")))/(MID(G1358&amp;"",ROW(INDIRECT("1:"&amp;LEN(G1358&amp;""))),1)&lt;&gt;"0"),1),999)),
MID(G1358&amp;"",_xlfn.AGGREGATE(15,6,ROW(INDIRECT("1:"&amp;LEN(G1358&amp;"")))/(MID(G1358&amp;"",ROW(INDIRECT("1:"&amp;LEN(G1358&amp;""))),1)&lt;&gt;"0"),1),999)
),
IFERROR(VALUE(G1358),G1358))</f>
        <v>7899337001070</v>
      </c>
      <c r="N1358" t="str">
        <f>TEXT(relatorio[[#This Row],[Data Emissão]],"mmm")</f>
        <v>ago</v>
      </c>
      <c r="O1358">
        <f>_xlfn.XLOOKUP(relatorio[[#This Row],[Número]],relatorio_Entrada_NF!A:A,relatorio_Entrada_NF!A:A,"Pendente")</f>
        <v>55288</v>
      </c>
      <c r="P1358" t="str">
        <f>_xlfn.XLOOKUP(relatorio[[#This Row],[Nome PJ Emitente]],Material!A:A,Material!B:B,"Medicamento")</f>
        <v>Medicamento</v>
      </c>
      <c r="Q1358">
        <f ca="1">IF(relatorio[[#This Row],[Natureza]]="Medicamento",_xlfn.XLOOKUP(relatorio[[#This Row],[EAN]],CadastroProd!U:U,CadastroProd!A:A," "),_xlfn.XLOOKUP(relatorio[[#This Row],['[Item'] Código]],CadastroProd!X:X,CadastroProd!A:A," "))</f>
        <v>3092</v>
      </c>
      <c r="R1358" t="str">
        <f>IF(O1358="Pendente",_xlfn.XLOOKUP(relatorio[[#This Row],[Número]],Relatório_CTE!A:A,Relatório_CTE!B:B,"Sem CTE")," ")</f>
        <v xml:space="preserve"> </v>
      </c>
      <c r="S1358" s="1" t="str">
        <f>IF(relatorio[[#This Row],[NFs Entrada - Winthor]]="Pendente",_xlfn.XLOOKUP(relatorio[[#This Row],[Número]],Relatório_CTE!A:A,Relatório_CTE!H:H,"Sem CTE")," ")</f>
        <v xml:space="preserve"> </v>
      </c>
      <c r="T135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5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59" spans="1:21" x14ac:dyDescent="0.25">
      <c r="A1359" t="s">
        <v>17</v>
      </c>
      <c r="B1359" t="s">
        <v>18</v>
      </c>
      <c r="C1359" t="s">
        <v>102</v>
      </c>
      <c r="D1359">
        <v>76143</v>
      </c>
      <c r="E1359" s="1">
        <v>45874</v>
      </c>
      <c r="F1359">
        <v>1062.5</v>
      </c>
      <c r="G1359" s="4" t="s">
        <v>1163</v>
      </c>
      <c r="H1359" t="s">
        <v>1164</v>
      </c>
      <c r="I1359" t="s">
        <v>1165</v>
      </c>
      <c r="J1359" s="1">
        <v>46265</v>
      </c>
      <c r="K1359">
        <v>10</v>
      </c>
      <c r="L1359" t="str">
        <f>_xlfn.XLOOKUP(relatorio[[#This Row],[Nome PJ Emitente]],De_Para!A:A,De_Para!C:C)</f>
        <v>Chiesi</v>
      </c>
      <c r="M1359" s="5" cm="1">
        <f t="array" aca="1" ref="M1359" ca="1">IF(LEFT(G1359&amp;"",1)="0",
IFERROR(
VALUE(MID(G1359&amp;"",_xlfn.AGGREGATE(15,6,ROW(INDIRECT("1:"&amp;LEN(G1359&amp;"")))/(MID(G1359&amp;"",ROW(INDIRECT("1:"&amp;LEN(G1359&amp;""))),1)&lt;&gt;"0"),1),999)),
MID(G1359&amp;"",_xlfn.AGGREGATE(15,6,ROW(INDIRECT("1:"&amp;LEN(G1359&amp;"")))/(MID(G1359&amp;"",ROW(INDIRECT("1:"&amp;LEN(G1359&amp;""))),1)&lt;&gt;"0"),1),999)
),
IFERROR(VALUE(G1359),G1359))</f>
        <v>7896672203336</v>
      </c>
      <c r="N1359" t="str">
        <f>TEXT(relatorio[[#This Row],[Data Emissão]],"mmm")</f>
        <v>ago</v>
      </c>
      <c r="O1359">
        <f>_xlfn.XLOOKUP(relatorio[[#This Row],[Número]],relatorio_Entrada_NF!A:A,relatorio_Entrada_NF!A:A,"Pendente")</f>
        <v>76143</v>
      </c>
      <c r="P1359" t="str">
        <f>_xlfn.XLOOKUP(relatorio[[#This Row],[Nome PJ Emitente]],Material!A:A,Material!B:B,"Medicamento")</f>
        <v>Medicamento</v>
      </c>
      <c r="Q1359">
        <f ca="1">IF(relatorio[[#This Row],[Natureza]]="Medicamento",_xlfn.XLOOKUP(relatorio[[#This Row],[EAN]],CadastroProd!U:U,CadastroProd!A:A," "),_xlfn.XLOOKUP(relatorio[[#This Row],['[Item'] Código]],CadastroProd!X:X,CadastroProd!A:A," "))</f>
        <v>1535</v>
      </c>
      <c r="R1359" t="str">
        <f>IF(O1359="Pendente",_xlfn.XLOOKUP(relatorio[[#This Row],[Número]],Relatório_CTE!A:A,Relatório_CTE!B:B,"Sem CTE")," ")</f>
        <v xml:space="preserve"> </v>
      </c>
      <c r="S1359" s="1" t="str">
        <f>IF(relatorio[[#This Row],[NFs Entrada - Winthor]]="Pendente",_xlfn.XLOOKUP(relatorio[[#This Row],[Número]],Relatório_CTE!A:A,Relatório_CTE!H:H,"Sem CTE")," ")</f>
        <v xml:space="preserve"> </v>
      </c>
      <c r="T135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5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60" spans="1:21" x14ac:dyDescent="0.25">
      <c r="A1360" t="s">
        <v>17</v>
      </c>
      <c r="B1360" t="s">
        <v>12</v>
      </c>
      <c r="C1360" t="s">
        <v>51</v>
      </c>
      <c r="D1360">
        <v>491288</v>
      </c>
      <c r="E1360" s="1">
        <v>45874</v>
      </c>
      <c r="F1360">
        <v>21067.22</v>
      </c>
      <c r="G1360" s="4" t="s">
        <v>477</v>
      </c>
      <c r="H1360" t="s">
        <v>478</v>
      </c>
      <c r="I1360" t="s">
        <v>479</v>
      </c>
      <c r="J1360" s="1">
        <v>46395</v>
      </c>
      <c r="K1360">
        <v>20</v>
      </c>
      <c r="L1360" t="str">
        <f>_xlfn.XLOOKUP(relatorio[[#This Row],[Nome PJ Emitente]],De_Para!A:A,De_Para!C:C)</f>
        <v>Adium</v>
      </c>
      <c r="M1360" s="5" cm="1">
        <f t="array" aca="1" ref="M1360" ca="1">IF(LEFT(G1360&amp;"",1)="0",
IFERROR(
VALUE(MID(G1360&amp;"",_xlfn.AGGREGATE(15,6,ROW(INDIRECT("1:"&amp;LEN(G1360&amp;"")))/(MID(G1360&amp;"",ROW(INDIRECT("1:"&amp;LEN(G1360&amp;""))),1)&lt;&gt;"0"),1),999)),
MID(G1360&amp;"",_xlfn.AGGREGATE(15,6,ROW(INDIRECT("1:"&amp;LEN(G1360&amp;"")))/(MID(G1360&amp;"",ROW(INDIRECT("1:"&amp;LEN(G1360&amp;""))),1)&lt;&gt;"0"),1),999)
),
IFERROR(VALUE(G1360),G1360))</f>
        <v>7892953000823</v>
      </c>
      <c r="N1360" t="str">
        <f>TEXT(relatorio[[#This Row],[Data Emissão]],"mmm")</f>
        <v>ago</v>
      </c>
      <c r="O1360">
        <f>_xlfn.XLOOKUP(relatorio[[#This Row],[Número]],relatorio_Entrada_NF!A:A,relatorio_Entrada_NF!A:A,"Pendente")</f>
        <v>491288</v>
      </c>
      <c r="P1360" t="str">
        <f>_xlfn.XLOOKUP(relatorio[[#This Row],[Nome PJ Emitente]],Material!A:A,Material!B:B,"Medicamento")</f>
        <v>Medicamento</v>
      </c>
      <c r="Q1360">
        <f ca="1">IF(relatorio[[#This Row],[Natureza]]="Medicamento",_xlfn.XLOOKUP(relatorio[[#This Row],[EAN]],CadastroProd!U:U,CadastroProd!A:A," "),_xlfn.XLOOKUP(relatorio[[#This Row],['[Item'] Código]],CadastroProd!X:X,CadastroProd!A:A," "))</f>
        <v>2099</v>
      </c>
      <c r="R1360" t="str">
        <f>IF(O1360="Pendente",_xlfn.XLOOKUP(relatorio[[#This Row],[Número]],Relatório_CTE!A:A,Relatório_CTE!B:B,"Sem CTE")," ")</f>
        <v xml:space="preserve"> </v>
      </c>
      <c r="S1360" s="1" t="str">
        <f>IF(relatorio[[#This Row],[NFs Entrada - Winthor]]="Pendente",_xlfn.XLOOKUP(relatorio[[#This Row],[Número]],Relatório_CTE!A:A,Relatório_CTE!H:H,"Sem CTE")," ")</f>
        <v xml:space="preserve"> </v>
      </c>
      <c r="T136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6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61" spans="1:21" x14ac:dyDescent="0.25">
      <c r="A1361" t="s">
        <v>17</v>
      </c>
      <c r="B1361" t="s">
        <v>12</v>
      </c>
      <c r="C1361" t="s">
        <v>51</v>
      </c>
      <c r="D1361">
        <v>491289</v>
      </c>
      <c r="E1361" s="1">
        <v>45874</v>
      </c>
      <c r="F1361">
        <v>21067.22</v>
      </c>
      <c r="G1361" s="4" t="s">
        <v>477</v>
      </c>
      <c r="H1361" t="s">
        <v>478</v>
      </c>
      <c r="I1361" t="s">
        <v>479</v>
      </c>
      <c r="J1361" s="1">
        <v>46395</v>
      </c>
      <c r="K1361">
        <v>20</v>
      </c>
      <c r="L1361" t="str">
        <f>_xlfn.XLOOKUP(relatorio[[#This Row],[Nome PJ Emitente]],De_Para!A:A,De_Para!C:C)</f>
        <v>Adium</v>
      </c>
      <c r="M1361" s="5" cm="1">
        <f t="array" aca="1" ref="M1361" ca="1">IF(LEFT(G1361&amp;"",1)="0",
IFERROR(
VALUE(MID(G1361&amp;"",_xlfn.AGGREGATE(15,6,ROW(INDIRECT("1:"&amp;LEN(G1361&amp;"")))/(MID(G1361&amp;"",ROW(INDIRECT("1:"&amp;LEN(G1361&amp;""))),1)&lt;&gt;"0"),1),999)),
MID(G1361&amp;"",_xlfn.AGGREGATE(15,6,ROW(INDIRECT("1:"&amp;LEN(G1361&amp;"")))/(MID(G1361&amp;"",ROW(INDIRECT("1:"&amp;LEN(G1361&amp;""))),1)&lt;&gt;"0"),1),999)
),
IFERROR(VALUE(G1361),G1361))</f>
        <v>7892953000823</v>
      </c>
      <c r="N1361" t="str">
        <f>TEXT(relatorio[[#This Row],[Data Emissão]],"mmm")</f>
        <v>ago</v>
      </c>
      <c r="O1361">
        <f>_xlfn.XLOOKUP(relatorio[[#This Row],[Número]],relatorio_Entrada_NF!A:A,relatorio_Entrada_NF!A:A,"Pendente")</f>
        <v>491289</v>
      </c>
      <c r="P1361" t="str">
        <f>_xlfn.XLOOKUP(relatorio[[#This Row],[Nome PJ Emitente]],Material!A:A,Material!B:B,"Medicamento")</f>
        <v>Medicamento</v>
      </c>
      <c r="Q1361">
        <f ca="1">IF(relatorio[[#This Row],[Natureza]]="Medicamento",_xlfn.XLOOKUP(relatorio[[#This Row],[EAN]],CadastroProd!U:U,CadastroProd!A:A," "),_xlfn.XLOOKUP(relatorio[[#This Row],['[Item'] Código]],CadastroProd!X:X,CadastroProd!A:A," "))</f>
        <v>2099</v>
      </c>
      <c r="R1361" t="str">
        <f>IF(O1361="Pendente",_xlfn.XLOOKUP(relatorio[[#This Row],[Número]],Relatório_CTE!A:A,Relatório_CTE!B:B,"Sem CTE")," ")</f>
        <v xml:space="preserve"> </v>
      </c>
      <c r="S1361" s="1" t="str">
        <f>IF(relatorio[[#This Row],[NFs Entrada - Winthor]]="Pendente",_xlfn.XLOOKUP(relatorio[[#This Row],[Número]],Relatório_CTE!A:A,Relatório_CTE!H:H,"Sem CTE")," ")</f>
        <v xml:space="preserve"> </v>
      </c>
      <c r="T136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6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62" spans="1:21" x14ac:dyDescent="0.25">
      <c r="A1362" t="s">
        <v>11</v>
      </c>
      <c r="B1362" t="s">
        <v>12</v>
      </c>
      <c r="C1362" t="s">
        <v>36</v>
      </c>
      <c r="D1362">
        <v>494581</v>
      </c>
      <c r="E1362" s="1">
        <v>45874</v>
      </c>
      <c r="F1362">
        <v>21829.599999999999</v>
      </c>
      <c r="G1362" s="4" t="s">
        <v>599</v>
      </c>
      <c r="H1362" t="s">
        <v>600</v>
      </c>
      <c r="I1362" t="s">
        <v>601</v>
      </c>
      <c r="J1362" s="1">
        <v>46418</v>
      </c>
      <c r="K1362">
        <v>1</v>
      </c>
      <c r="L1362" t="str">
        <f>_xlfn.XLOOKUP(relatorio[[#This Row],[Nome PJ Emitente]],De_Para!A:A,De_Para!C:C)</f>
        <v>Novartis</v>
      </c>
      <c r="M1362" s="5" cm="1">
        <f t="array" aca="1" ref="M1362" ca="1">IF(LEFT(G1362&amp;"",1)="0",
IFERROR(
VALUE(MID(G1362&amp;"",_xlfn.AGGREGATE(15,6,ROW(INDIRECT("1:"&amp;LEN(G1362&amp;"")))/(MID(G1362&amp;"",ROW(INDIRECT("1:"&amp;LEN(G1362&amp;""))),1)&lt;&gt;"0"),1),999)),
MID(G1362&amp;"",_xlfn.AGGREGATE(15,6,ROW(INDIRECT("1:"&amp;LEN(G1362&amp;"")))/(MID(G1362&amp;"",ROW(INDIRECT("1:"&amp;LEN(G1362&amp;""))),1)&lt;&gt;"0"),1),999)
),
IFERROR(VALUE(G1362),G1362))</f>
        <v>7896261022591</v>
      </c>
      <c r="N1362" t="str">
        <f>TEXT(relatorio[[#This Row],[Data Emissão]],"mmm")</f>
        <v>ago</v>
      </c>
      <c r="O1362">
        <f>_xlfn.XLOOKUP(relatorio[[#This Row],[Número]],relatorio_Entrada_NF!A:A,relatorio_Entrada_NF!A:A,"Pendente")</f>
        <v>494581</v>
      </c>
      <c r="P1362" t="str">
        <f>_xlfn.XLOOKUP(relatorio[[#This Row],[Nome PJ Emitente]],Material!A:A,Material!B:B,"Medicamento")</f>
        <v>Medicamento</v>
      </c>
      <c r="Q1362">
        <f ca="1">IF(relatorio[[#This Row],[Natureza]]="Medicamento",_xlfn.XLOOKUP(relatorio[[#This Row],[EAN]],CadastroProd!U:U,CadastroProd!A:A," "),_xlfn.XLOOKUP(relatorio[[#This Row],['[Item'] Código]],CadastroProd!X:X,CadastroProd!A:A," "))</f>
        <v>3388</v>
      </c>
      <c r="R1362" t="str">
        <f>IF(O1362="Pendente",_xlfn.XLOOKUP(relatorio[[#This Row],[Número]],Relatório_CTE!A:A,Relatório_CTE!B:B,"Sem CTE")," ")</f>
        <v xml:space="preserve"> </v>
      </c>
      <c r="S1362" s="1" t="str">
        <f>IF(relatorio[[#This Row],[NFs Entrada - Winthor]]="Pendente",_xlfn.XLOOKUP(relatorio[[#This Row],[Número]],Relatório_CTE!A:A,Relatório_CTE!H:H,"Sem CTE")," ")</f>
        <v xml:space="preserve"> </v>
      </c>
      <c r="T136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6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63" spans="1:21" x14ac:dyDescent="0.25">
      <c r="A1363" t="s">
        <v>11</v>
      </c>
      <c r="B1363" t="s">
        <v>46</v>
      </c>
      <c r="C1363" t="s">
        <v>58</v>
      </c>
      <c r="D1363">
        <v>80153</v>
      </c>
      <c r="E1363" s="1">
        <v>45874</v>
      </c>
      <c r="F1363">
        <v>150850.07999999999</v>
      </c>
      <c r="G1363" s="4" t="s">
        <v>59</v>
      </c>
      <c r="H1363" t="s">
        <v>60</v>
      </c>
      <c r="I1363" t="s">
        <v>61</v>
      </c>
      <c r="J1363" s="1">
        <v>46310</v>
      </c>
      <c r="K1363">
        <v>4</v>
      </c>
      <c r="L1363" t="str">
        <f>_xlfn.XLOOKUP(relatorio[[#This Row],[Nome PJ Emitente]],De_Para!A:A,De_Para!C:C)</f>
        <v>Adium</v>
      </c>
      <c r="M1363" s="5" cm="1">
        <f t="array" aca="1" ref="M1363" ca="1">IF(LEFT(G1363&amp;"",1)="0",
IFERROR(
VALUE(MID(G1363&amp;"",_xlfn.AGGREGATE(15,6,ROW(INDIRECT("1:"&amp;LEN(G1363&amp;"")))/(MID(G1363&amp;"",ROW(INDIRECT("1:"&amp;LEN(G1363&amp;""))),1)&lt;&gt;"0"),1),999)),
MID(G1363&amp;"",_xlfn.AGGREGATE(15,6,ROW(INDIRECT("1:"&amp;LEN(G1363&amp;"")))/(MID(G1363&amp;"",ROW(INDIRECT("1:"&amp;LEN(G1363&amp;""))),1)&lt;&gt;"0"),1),999)
),
IFERROR(VALUE(G1363),G1363))</f>
        <v>7892953209738</v>
      </c>
      <c r="N1363" t="str">
        <f>TEXT(relatorio[[#This Row],[Data Emissão]],"mmm")</f>
        <v>ago</v>
      </c>
      <c r="O1363">
        <f>_xlfn.XLOOKUP(relatorio[[#This Row],[Número]],relatorio_Entrada_NF!A:A,relatorio_Entrada_NF!A:A,"Pendente")</f>
        <v>80153</v>
      </c>
      <c r="P1363" t="str">
        <f>_xlfn.XLOOKUP(relatorio[[#This Row],[Nome PJ Emitente]],Material!A:A,Material!B:B,"Medicamento")</f>
        <v>Medicamento</v>
      </c>
      <c r="Q1363">
        <f ca="1">IF(relatorio[[#This Row],[Natureza]]="Medicamento",_xlfn.XLOOKUP(relatorio[[#This Row],[EAN]],CadastroProd!U:U,CadastroProd!A:A," "),_xlfn.XLOOKUP(relatorio[[#This Row],['[Item'] Código]],CadastroProd!X:X,CadastroProd!A:A," "))</f>
        <v>3431</v>
      </c>
      <c r="R1363" t="str">
        <f>IF(O1363="Pendente",_xlfn.XLOOKUP(relatorio[[#This Row],[Número]],Relatório_CTE!A:A,Relatório_CTE!B:B,"Sem CTE")," ")</f>
        <v xml:space="preserve"> </v>
      </c>
      <c r="S1363" s="1" t="str">
        <f>IF(relatorio[[#This Row],[NFs Entrada - Winthor]]="Pendente",_xlfn.XLOOKUP(relatorio[[#This Row],[Número]],Relatório_CTE!A:A,Relatório_CTE!H:H,"Sem CTE")," ")</f>
        <v xml:space="preserve"> </v>
      </c>
      <c r="T136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6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64" spans="1:21" x14ac:dyDescent="0.25">
      <c r="A1364" t="s">
        <v>17</v>
      </c>
      <c r="B1364" t="s">
        <v>46</v>
      </c>
      <c r="C1364" t="s">
        <v>36</v>
      </c>
      <c r="D1364">
        <v>494468</v>
      </c>
      <c r="E1364" s="1">
        <v>45874</v>
      </c>
      <c r="F1364">
        <v>13932.09</v>
      </c>
      <c r="G1364" s="4" t="s">
        <v>299</v>
      </c>
      <c r="H1364" t="s">
        <v>300</v>
      </c>
      <c r="I1364" t="s">
        <v>301</v>
      </c>
      <c r="J1364" s="1">
        <v>46783</v>
      </c>
      <c r="K1364">
        <v>78</v>
      </c>
      <c r="L1364" t="str">
        <f>_xlfn.XLOOKUP(relatorio[[#This Row],[Nome PJ Emitente]],De_Para!A:A,De_Para!C:C)</f>
        <v>Novartis</v>
      </c>
      <c r="M1364" s="5" cm="1">
        <f t="array" aca="1" ref="M1364" ca="1">IF(LEFT(G1364&amp;"",1)="0",
IFERROR(
VALUE(MID(G1364&amp;"",_xlfn.AGGREGATE(15,6,ROW(INDIRECT("1:"&amp;LEN(G1364&amp;"")))/(MID(G1364&amp;"",ROW(INDIRECT("1:"&amp;LEN(G1364&amp;""))),1)&lt;&gt;"0"),1),999)),
MID(G1364&amp;"",_xlfn.AGGREGATE(15,6,ROW(INDIRECT("1:"&amp;LEN(G1364&amp;"")))/(MID(G1364&amp;"",ROW(INDIRECT("1:"&amp;LEN(G1364&amp;""))),1)&lt;&gt;"0"),1),999)
),
IFERROR(VALUE(G1364),G1364))</f>
        <v>7896261020306</v>
      </c>
      <c r="N1364" t="str">
        <f>TEXT(relatorio[[#This Row],[Data Emissão]],"mmm")</f>
        <v>ago</v>
      </c>
      <c r="O1364">
        <f>_xlfn.XLOOKUP(relatorio[[#This Row],[Número]],relatorio_Entrada_NF!A:A,relatorio_Entrada_NF!A:A,"Pendente")</f>
        <v>494468</v>
      </c>
      <c r="P1364" t="str">
        <f>_xlfn.XLOOKUP(relatorio[[#This Row],[Nome PJ Emitente]],Material!A:A,Material!B:B,"Medicamento")</f>
        <v>Medicamento</v>
      </c>
      <c r="Q1364">
        <f ca="1">IF(relatorio[[#This Row],[Natureza]]="Medicamento",_xlfn.XLOOKUP(relatorio[[#This Row],[EAN]],CadastroProd!U:U,CadastroProd!A:A," "),_xlfn.XLOOKUP(relatorio[[#This Row],['[Item'] Código]],CadastroProd!X:X,CadastroProd!A:A," "))</f>
        <v>1214</v>
      </c>
      <c r="R1364" t="str">
        <f>IF(O1364="Pendente",_xlfn.XLOOKUP(relatorio[[#This Row],[Número]],Relatório_CTE!A:A,Relatório_CTE!B:B,"Sem CTE")," ")</f>
        <v xml:space="preserve"> </v>
      </c>
      <c r="S1364" s="1" t="str">
        <f>IF(relatorio[[#This Row],[NFs Entrada - Winthor]]="Pendente",_xlfn.XLOOKUP(relatorio[[#This Row],[Número]],Relatório_CTE!A:A,Relatório_CTE!H:H,"Sem CTE")," ")</f>
        <v xml:space="preserve"> </v>
      </c>
      <c r="T136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6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65" spans="1:21" x14ac:dyDescent="0.25">
      <c r="A1365" t="s">
        <v>17</v>
      </c>
      <c r="B1365" t="s">
        <v>97</v>
      </c>
      <c r="C1365" t="s">
        <v>58</v>
      </c>
      <c r="D1365">
        <v>80160</v>
      </c>
      <c r="E1365" s="1">
        <v>45874</v>
      </c>
      <c r="F1365">
        <v>9774.02</v>
      </c>
      <c r="G1365" s="4" t="s">
        <v>690</v>
      </c>
      <c r="H1365" t="s">
        <v>691</v>
      </c>
      <c r="I1365" t="s">
        <v>692</v>
      </c>
      <c r="J1365" s="1">
        <v>46522</v>
      </c>
      <c r="K1365">
        <v>2</v>
      </c>
      <c r="L1365" t="str">
        <f>_xlfn.XLOOKUP(relatorio[[#This Row],[Nome PJ Emitente]],De_Para!A:A,De_Para!C:C)</f>
        <v>Adium</v>
      </c>
      <c r="M1365" s="5" cm="1">
        <f t="array" aca="1" ref="M1365" ca="1">IF(LEFT(G1365&amp;"",1)="0",
IFERROR(
VALUE(MID(G1365&amp;"",_xlfn.AGGREGATE(15,6,ROW(INDIRECT("1:"&amp;LEN(G1365&amp;"")))/(MID(G1365&amp;"",ROW(INDIRECT("1:"&amp;LEN(G1365&amp;""))),1)&lt;&gt;"0"),1),999)),
MID(G1365&amp;"",_xlfn.AGGREGATE(15,6,ROW(INDIRECT("1:"&amp;LEN(G1365&amp;"")))/(MID(G1365&amp;"",ROW(INDIRECT("1:"&amp;LEN(G1365&amp;""))),1)&lt;&gt;"0"),1),999)
),
IFERROR(VALUE(G1365),G1365))</f>
        <v>7892953003923</v>
      </c>
      <c r="N1365" t="str">
        <f>TEXT(relatorio[[#This Row],[Data Emissão]],"mmm")</f>
        <v>ago</v>
      </c>
      <c r="O1365">
        <f>_xlfn.XLOOKUP(relatorio[[#This Row],[Número]],relatorio_Entrada_NF!A:A,relatorio_Entrada_NF!A:A,"Pendente")</f>
        <v>80160</v>
      </c>
      <c r="P1365" t="str">
        <f>_xlfn.XLOOKUP(relatorio[[#This Row],[Nome PJ Emitente]],Material!A:A,Material!B:B,"Medicamento")</f>
        <v>Medicamento</v>
      </c>
      <c r="Q1365">
        <f ca="1">IF(relatorio[[#This Row],[Natureza]]="Medicamento",_xlfn.XLOOKUP(relatorio[[#This Row],[EAN]],CadastroProd!U:U,CadastroProd!A:A," "),_xlfn.XLOOKUP(relatorio[[#This Row],['[Item'] Código]],CadastroProd!X:X,CadastroProd!A:A," "))</f>
        <v>2400</v>
      </c>
      <c r="R1365" t="str">
        <f>IF(O1365="Pendente",_xlfn.XLOOKUP(relatorio[[#This Row],[Número]],Relatório_CTE!A:A,Relatório_CTE!B:B,"Sem CTE")," ")</f>
        <v xml:space="preserve"> </v>
      </c>
      <c r="S1365" s="1" t="str">
        <f>IF(relatorio[[#This Row],[NFs Entrada - Winthor]]="Pendente",_xlfn.XLOOKUP(relatorio[[#This Row],[Número]],Relatório_CTE!A:A,Relatório_CTE!H:H,"Sem CTE")," ")</f>
        <v xml:space="preserve"> </v>
      </c>
      <c r="T136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6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66" spans="1:21" x14ac:dyDescent="0.25">
      <c r="A1366" t="s">
        <v>17</v>
      </c>
      <c r="B1366" t="s">
        <v>97</v>
      </c>
      <c r="C1366" t="s">
        <v>58</v>
      </c>
      <c r="D1366">
        <v>80161</v>
      </c>
      <c r="E1366" s="1">
        <v>45874</v>
      </c>
      <c r="F1366">
        <v>53757.08</v>
      </c>
      <c r="G1366" s="4" t="s">
        <v>690</v>
      </c>
      <c r="H1366" t="s">
        <v>691</v>
      </c>
      <c r="I1366" t="s">
        <v>692</v>
      </c>
      <c r="J1366" s="1">
        <v>46522</v>
      </c>
      <c r="K1366">
        <v>11</v>
      </c>
      <c r="L1366" t="str">
        <f>_xlfn.XLOOKUP(relatorio[[#This Row],[Nome PJ Emitente]],De_Para!A:A,De_Para!C:C)</f>
        <v>Adium</v>
      </c>
      <c r="M1366" s="5" cm="1">
        <f t="array" aca="1" ref="M1366" ca="1">IF(LEFT(G1366&amp;"",1)="0",
IFERROR(
VALUE(MID(G1366&amp;"",_xlfn.AGGREGATE(15,6,ROW(INDIRECT("1:"&amp;LEN(G1366&amp;"")))/(MID(G1366&amp;"",ROW(INDIRECT("1:"&amp;LEN(G1366&amp;""))),1)&lt;&gt;"0"),1),999)),
MID(G1366&amp;"",_xlfn.AGGREGATE(15,6,ROW(INDIRECT("1:"&amp;LEN(G1366&amp;"")))/(MID(G1366&amp;"",ROW(INDIRECT("1:"&amp;LEN(G1366&amp;""))),1)&lt;&gt;"0"),1),999)
),
IFERROR(VALUE(G1366),G1366))</f>
        <v>7892953003923</v>
      </c>
      <c r="N1366" t="str">
        <f>TEXT(relatorio[[#This Row],[Data Emissão]],"mmm")</f>
        <v>ago</v>
      </c>
      <c r="O1366">
        <f>_xlfn.XLOOKUP(relatorio[[#This Row],[Número]],relatorio_Entrada_NF!A:A,relatorio_Entrada_NF!A:A,"Pendente")</f>
        <v>80161</v>
      </c>
      <c r="P1366" t="str">
        <f>_xlfn.XLOOKUP(relatorio[[#This Row],[Nome PJ Emitente]],Material!A:A,Material!B:B,"Medicamento")</f>
        <v>Medicamento</v>
      </c>
      <c r="Q1366">
        <f ca="1">IF(relatorio[[#This Row],[Natureza]]="Medicamento",_xlfn.XLOOKUP(relatorio[[#This Row],[EAN]],CadastroProd!U:U,CadastroProd!A:A," "),_xlfn.XLOOKUP(relatorio[[#This Row],['[Item'] Código]],CadastroProd!X:X,CadastroProd!A:A," "))</f>
        <v>2400</v>
      </c>
      <c r="R1366" t="str">
        <f>IF(O1366="Pendente",_xlfn.XLOOKUP(relatorio[[#This Row],[Número]],Relatório_CTE!A:A,Relatório_CTE!B:B,"Sem CTE")," ")</f>
        <v xml:space="preserve"> </v>
      </c>
      <c r="S1366" s="1" t="str">
        <f>IF(relatorio[[#This Row],[NFs Entrada - Winthor]]="Pendente",_xlfn.XLOOKUP(relatorio[[#This Row],[Número]],Relatório_CTE!A:A,Relatório_CTE!H:H,"Sem CTE")," ")</f>
        <v xml:space="preserve"> </v>
      </c>
      <c r="T136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6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67" spans="1:21" x14ac:dyDescent="0.25">
      <c r="A1367" t="s">
        <v>17</v>
      </c>
      <c r="B1367" t="s">
        <v>97</v>
      </c>
      <c r="C1367" t="s">
        <v>36</v>
      </c>
      <c r="D1367">
        <v>494469</v>
      </c>
      <c r="E1367" s="1">
        <v>45874</v>
      </c>
      <c r="F1367">
        <v>7735.02</v>
      </c>
      <c r="G1367" s="4" t="s">
        <v>1166</v>
      </c>
      <c r="H1367" t="s">
        <v>1167</v>
      </c>
      <c r="I1367" t="s">
        <v>1168</v>
      </c>
      <c r="J1367" s="1">
        <v>46265</v>
      </c>
      <c r="K1367">
        <v>22</v>
      </c>
      <c r="L1367" t="str">
        <f>_xlfn.XLOOKUP(relatorio[[#This Row],[Nome PJ Emitente]],De_Para!A:A,De_Para!C:C)</f>
        <v>Novartis</v>
      </c>
      <c r="M1367" s="5" cm="1">
        <f t="array" aca="1" ref="M1367" ca="1">IF(LEFT(G1367&amp;"",1)="0",
IFERROR(
VALUE(MID(G1367&amp;"",_xlfn.AGGREGATE(15,6,ROW(INDIRECT("1:"&amp;LEN(G1367&amp;"")))/(MID(G1367&amp;"",ROW(INDIRECT("1:"&amp;LEN(G1367&amp;""))),1)&lt;&gt;"0"),1),999)),
MID(G1367&amp;"",_xlfn.AGGREGATE(15,6,ROW(INDIRECT("1:"&amp;LEN(G1367&amp;"")))/(MID(G1367&amp;"",ROW(INDIRECT("1:"&amp;LEN(G1367&amp;""))),1)&lt;&gt;"0"),1),999)
),
IFERROR(VALUE(G1367),G1367))</f>
        <v>7896261001664</v>
      </c>
      <c r="N1367" t="str">
        <f>TEXT(relatorio[[#This Row],[Data Emissão]],"mmm")</f>
        <v>ago</v>
      </c>
      <c r="O1367">
        <f>_xlfn.XLOOKUP(relatorio[[#This Row],[Número]],relatorio_Entrada_NF!A:A,relatorio_Entrada_NF!A:A,"Pendente")</f>
        <v>494469</v>
      </c>
      <c r="P1367" t="str">
        <f>_xlfn.XLOOKUP(relatorio[[#This Row],[Nome PJ Emitente]],Material!A:A,Material!B:B,"Medicamento")</f>
        <v>Medicamento</v>
      </c>
      <c r="Q1367">
        <f ca="1">IF(relatorio[[#This Row],[Natureza]]="Medicamento",_xlfn.XLOOKUP(relatorio[[#This Row],[EAN]],CadastroProd!U:U,CadastroProd!A:A," "),_xlfn.XLOOKUP(relatorio[[#This Row],['[Item'] Código]],CadastroProd!X:X,CadastroProd!A:A," "))</f>
        <v>1356</v>
      </c>
      <c r="R1367" t="str">
        <f>IF(O1367="Pendente",_xlfn.XLOOKUP(relatorio[[#This Row],[Número]],Relatório_CTE!A:A,Relatório_CTE!B:B,"Sem CTE")," ")</f>
        <v xml:space="preserve"> </v>
      </c>
      <c r="S1367" s="1" t="str">
        <f>IF(relatorio[[#This Row],[NFs Entrada - Winthor]]="Pendente",_xlfn.XLOOKUP(relatorio[[#This Row],[Número]],Relatório_CTE!A:A,Relatório_CTE!H:H,"Sem CTE")," ")</f>
        <v xml:space="preserve"> </v>
      </c>
      <c r="T136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6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68" spans="1:21" x14ac:dyDescent="0.25">
      <c r="A1368" t="s">
        <v>17</v>
      </c>
      <c r="B1368" t="s">
        <v>97</v>
      </c>
      <c r="C1368" t="s">
        <v>36</v>
      </c>
      <c r="D1368">
        <v>494470</v>
      </c>
      <c r="E1368" s="1">
        <v>45874</v>
      </c>
      <c r="F1368">
        <v>649.35</v>
      </c>
      <c r="G1368" s="4" t="s">
        <v>1169</v>
      </c>
      <c r="H1368" t="s">
        <v>1170</v>
      </c>
      <c r="I1368" t="s">
        <v>1171</v>
      </c>
      <c r="J1368" s="1">
        <v>46477</v>
      </c>
      <c r="K1368">
        <v>15</v>
      </c>
      <c r="L1368" t="str">
        <f>_xlfn.XLOOKUP(relatorio[[#This Row],[Nome PJ Emitente]],De_Para!A:A,De_Para!C:C)</f>
        <v>Novartis</v>
      </c>
      <c r="M1368" s="5" cm="1">
        <f t="array" aca="1" ref="M1368" ca="1">IF(LEFT(G1368&amp;"",1)="0",
IFERROR(
VALUE(MID(G1368&amp;"",_xlfn.AGGREGATE(15,6,ROW(INDIRECT("1:"&amp;LEN(G1368&amp;"")))/(MID(G1368&amp;"",ROW(INDIRECT("1:"&amp;LEN(G1368&amp;""))),1)&lt;&gt;"0"),1),999)),
MID(G1368&amp;"",_xlfn.AGGREGATE(15,6,ROW(INDIRECT("1:"&amp;LEN(G1368&amp;"")))/(MID(G1368&amp;"",ROW(INDIRECT("1:"&amp;LEN(G1368&amp;""))),1)&lt;&gt;"0"),1),999)
),
IFERROR(VALUE(G1368),G1368))</f>
        <v>7896261005181</v>
      </c>
      <c r="N1368" t="str">
        <f>TEXT(relatorio[[#This Row],[Data Emissão]],"mmm")</f>
        <v>ago</v>
      </c>
      <c r="O1368">
        <f>_xlfn.XLOOKUP(relatorio[[#This Row],[Número]],relatorio_Entrada_NF!A:A,relatorio_Entrada_NF!A:A,"Pendente")</f>
        <v>494470</v>
      </c>
      <c r="P1368" t="str">
        <f>_xlfn.XLOOKUP(relatorio[[#This Row],[Nome PJ Emitente]],Material!A:A,Material!B:B,"Medicamento")</f>
        <v>Medicamento</v>
      </c>
      <c r="Q1368" t="str">
        <f ca="1">IF(relatorio[[#This Row],[Natureza]]="Medicamento",_xlfn.XLOOKUP(relatorio[[#This Row],[EAN]],CadastroProd!U:U,CadastroProd!A:A," "),_xlfn.XLOOKUP(relatorio[[#This Row],['[Item'] Código]],CadastroProd!X:X,CadastroProd!A:A," "))</f>
        <v xml:space="preserve"> </v>
      </c>
      <c r="R1368" t="str">
        <f>IF(O1368="Pendente",_xlfn.XLOOKUP(relatorio[[#This Row],[Número]],Relatório_CTE!A:A,Relatório_CTE!B:B,"Sem CTE")," ")</f>
        <v xml:space="preserve"> </v>
      </c>
      <c r="S1368" s="1" t="str">
        <f>IF(relatorio[[#This Row],[NFs Entrada - Winthor]]="Pendente",_xlfn.XLOOKUP(relatorio[[#This Row],[Número]],Relatório_CTE!A:A,Relatório_CTE!H:H,"Sem CTE")," ")</f>
        <v xml:space="preserve"> </v>
      </c>
      <c r="T136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6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69" spans="1:21" x14ac:dyDescent="0.25">
      <c r="A1369" t="s">
        <v>17</v>
      </c>
      <c r="B1369" t="s">
        <v>97</v>
      </c>
      <c r="C1369" t="s">
        <v>36</v>
      </c>
      <c r="D1369">
        <v>494471</v>
      </c>
      <c r="E1369" s="1">
        <v>45874</v>
      </c>
      <c r="F1369">
        <v>46274.22</v>
      </c>
      <c r="G1369" s="4" t="s">
        <v>955</v>
      </c>
      <c r="H1369" t="s">
        <v>956</v>
      </c>
      <c r="I1369" t="s">
        <v>957</v>
      </c>
      <c r="J1369" s="1">
        <v>46630</v>
      </c>
      <c r="K1369">
        <v>10</v>
      </c>
      <c r="L1369" t="str">
        <f>_xlfn.XLOOKUP(relatorio[[#This Row],[Nome PJ Emitente]],De_Para!A:A,De_Para!C:C)</f>
        <v>Novartis</v>
      </c>
      <c r="M1369" s="5" cm="1">
        <f t="array" aca="1" ref="M1369" ca="1">IF(LEFT(G1369&amp;"",1)="0",
IFERROR(
VALUE(MID(G1369&amp;"",_xlfn.AGGREGATE(15,6,ROW(INDIRECT("1:"&amp;LEN(G1369&amp;"")))/(MID(G1369&amp;"",ROW(INDIRECT("1:"&amp;LEN(G1369&amp;""))),1)&lt;&gt;"0"),1),999)),
MID(G1369&amp;"",_xlfn.AGGREGATE(15,6,ROW(INDIRECT("1:"&amp;LEN(G1369&amp;"")))/(MID(G1369&amp;"",ROW(INDIRECT("1:"&amp;LEN(G1369&amp;""))),1)&lt;&gt;"0"),1),999)
),
IFERROR(VALUE(G1369),G1369))</f>
        <v>7896261018396</v>
      </c>
      <c r="N1369" t="str">
        <f>TEXT(relatorio[[#This Row],[Data Emissão]],"mmm")</f>
        <v>ago</v>
      </c>
      <c r="O1369">
        <f>_xlfn.XLOOKUP(relatorio[[#This Row],[Número]],relatorio_Entrada_NF!A:A,relatorio_Entrada_NF!A:A,"Pendente")</f>
        <v>494471</v>
      </c>
      <c r="P1369" t="str">
        <f>_xlfn.XLOOKUP(relatorio[[#This Row],[Nome PJ Emitente]],Material!A:A,Material!B:B,"Medicamento")</f>
        <v>Medicamento</v>
      </c>
      <c r="Q1369">
        <f ca="1">IF(relatorio[[#This Row],[Natureza]]="Medicamento",_xlfn.XLOOKUP(relatorio[[#This Row],[EAN]],CadastroProd!U:U,CadastroProd!A:A," "),_xlfn.XLOOKUP(relatorio[[#This Row],['[Item'] Código]],CadastroProd!X:X,CadastroProd!A:A," "))</f>
        <v>769</v>
      </c>
      <c r="R1369" t="str">
        <f>IF(O1369="Pendente",_xlfn.XLOOKUP(relatorio[[#This Row],[Número]],Relatório_CTE!A:A,Relatório_CTE!B:B,"Sem CTE")," ")</f>
        <v xml:space="preserve"> </v>
      </c>
      <c r="S1369" s="1" t="str">
        <f>IF(relatorio[[#This Row],[NFs Entrada - Winthor]]="Pendente",_xlfn.XLOOKUP(relatorio[[#This Row],[Número]],Relatório_CTE!A:A,Relatório_CTE!H:H,"Sem CTE")," ")</f>
        <v xml:space="preserve"> </v>
      </c>
      <c r="T136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6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70" spans="1:21" x14ac:dyDescent="0.25">
      <c r="A1370" t="s">
        <v>17</v>
      </c>
      <c r="B1370" t="s">
        <v>97</v>
      </c>
      <c r="C1370" t="s">
        <v>36</v>
      </c>
      <c r="D1370">
        <v>494472</v>
      </c>
      <c r="E1370" s="1">
        <v>45874</v>
      </c>
      <c r="F1370">
        <v>23137.11</v>
      </c>
      <c r="G1370" s="4" t="s">
        <v>955</v>
      </c>
      <c r="H1370" t="s">
        <v>956</v>
      </c>
      <c r="I1370" t="s">
        <v>957</v>
      </c>
      <c r="J1370" s="1">
        <v>46630</v>
      </c>
      <c r="K1370">
        <v>5</v>
      </c>
      <c r="L1370" t="str">
        <f>_xlfn.XLOOKUP(relatorio[[#This Row],[Nome PJ Emitente]],De_Para!A:A,De_Para!C:C)</f>
        <v>Novartis</v>
      </c>
      <c r="M1370" s="5" cm="1">
        <f t="array" aca="1" ref="M1370" ca="1">IF(LEFT(G1370&amp;"",1)="0",
IFERROR(
VALUE(MID(G1370&amp;"",_xlfn.AGGREGATE(15,6,ROW(INDIRECT("1:"&amp;LEN(G1370&amp;"")))/(MID(G1370&amp;"",ROW(INDIRECT("1:"&amp;LEN(G1370&amp;""))),1)&lt;&gt;"0"),1),999)),
MID(G1370&amp;"",_xlfn.AGGREGATE(15,6,ROW(INDIRECT("1:"&amp;LEN(G1370&amp;"")))/(MID(G1370&amp;"",ROW(INDIRECT("1:"&amp;LEN(G1370&amp;""))),1)&lt;&gt;"0"),1),999)
),
IFERROR(VALUE(G1370),G1370))</f>
        <v>7896261018396</v>
      </c>
      <c r="N1370" t="str">
        <f>TEXT(relatorio[[#This Row],[Data Emissão]],"mmm")</f>
        <v>ago</v>
      </c>
      <c r="O1370">
        <f>_xlfn.XLOOKUP(relatorio[[#This Row],[Número]],relatorio_Entrada_NF!A:A,relatorio_Entrada_NF!A:A,"Pendente")</f>
        <v>494472</v>
      </c>
      <c r="P1370" t="str">
        <f>_xlfn.XLOOKUP(relatorio[[#This Row],[Nome PJ Emitente]],Material!A:A,Material!B:B,"Medicamento")</f>
        <v>Medicamento</v>
      </c>
      <c r="Q1370">
        <f ca="1">IF(relatorio[[#This Row],[Natureza]]="Medicamento",_xlfn.XLOOKUP(relatorio[[#This Row],[EAN]],CadastroProd!U:U,CadastroProd!A:A," "),_xlfn.XLOOKUP(relatorio[[#This Row],['[Item'] Código]],CadastroProd!X:X,CadastroProd!A:A," "))</f>
        <v>769</v>
      </c>
      <c r="R1370" t="str">
        <f>IF(O1370="Pendente",_xlfn.XLOOKUP(relatorio[[#This Row],[Número]],Relatório_CTE!A:A,Relatório_CTE!B:B,"Sem CTE")," ")</f>
        <v xml:space="preserve"> </v>
      </c>
      <c r="S1370" s="1" t="str">
        <f>IF(relatorio[[#This Row],[NFs Entrada - Winthor]]="Pendente",_xlfn.XLOOKUP(relatorio[[#This Row],[Número]],Relatório_CTE!A:A,Relatório_CTE!H:H,"Sem CTE")," ")</f>
        <v xml:space="preserve"> </v>
      </c>
      <c r="T137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7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71" spans="1:21" x14ac:dyDescent="0.25">
      <c r="A1371" t="s">
        <v>11</v>
      </c>
      <c r="B1371" t="s">
        <v>18</v>
      </c>
      <c r="C1371" t="s">
        <v>51</v>
      </c>
      <c r="D1371">
        <v>491185</v>
      </c>
      <c r="E1371" s="1">
        <v>45873</v>
      </c>
      <c r="F1371">
        <v>10171.84</v>
      </c>
      <c r="G1371" s="4" t="s">
        <v>202</v>
      </c>
      <c r="H1371" t="s">
        <v>203</v>
      </c>
      <c r="I1371" t="s">
        <v>204</v>
      </c>
      <c r="J1371" s="1">
        <v>46238</v>
      </c>
      <c r="K1371">
        <v>12</v>
      </c>
      <c r="L1371" t="str">
        <f>_xlfn.XLOOKUP(relatorio[[#This Row],[Nome PJ Emitente]],De_Para!A:A,De_Para!C:C)</f>
        <v>Adium</v>
      </c>
      <c r="M1371" s="5" cm="1">
        <f t="array" aca="1" ref="M1371" ca="1">IF(LEFT(G1371&amp;"",1)="0",
IFERROR(
VALUE(MID(G1371&amp;"",_xlfn.AGGREGATE(15,6,ROW(INDIRECT("1:"&amp;LEN(G1371&amp;"")))/(MID(G1371&amp;"",ROW(INDIRECT("1:"&amp;LEN(G1371&amp;""))),1)&lt;&gt;"0"),1),999)),
MID(G1371&amp;"",_xlfn.AGGREGATE(15,6,ROW(INDIRECT("1:"&amp;LEN(G1371&amp;"")))/(MID(G1371&amp;"",ROW(INDIRECT("1:"&amp;LEN(G1371&amp;""))),1)&lt;&gt;"0"),1),999)
),
IFERROR(VALUE(G1371),G1371))</f>
        <v>7892953000496</v>
      </c>
      <c r="N1371" t="str">
        <f>TEXT(relatorio[[#This Row],[Data Emissão]],"mmm")</f>
        <v>ago</v>
      </c>
      <c r="O1371">
        <f>_xlfn.XLOOKUP(relatorio[[#This Row],[Número]],relatorio_Entrada_NF!A:A,relatorio_Entrada_NF!A:A,"Pendente")</f>
        <v>491185</v>
      </c>
      <c r="P1371" t="str">
        <f>_xlfn.XLOOKUP(relatorio[[#This Row],[Nome PJ Emitente]],Material!A:A,Material!B:B,"Medicamento")</f>
        <v>Medicamento</v>
      </c>
      <c r="Q1371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1371" t="str">
        <f>IF(O1371="Pendente",_xlfn.XLOOKUP(relatorio[[#This Row],[Número]],Relatório_CTE!A:A,Relatório_CTE!B:B,"Sem CTE")," ")</f>
        <v xml:space="preserve"> </v>
      </c>
      <c r="S1371" s="1" t="str">
        <f>IF(relatorio[[#This Row],[NFs Entrada - Winthor]]="Pendente",_xlfn.XLOOKUP(relatorio[[#This Row],[Número]],Relatório_CTE!A:A,Relatório_CTE!H:H,"Sem CTE")," ")</f>
        <v xml:space="preserve"> </v>
      </c>
      <c r="T137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7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72" spans="1:21" x14ac:dyDescent="0.25">
      <c r="A1372" t="s">
        <v>11</v>
      </c>
      <c r="B1372" t="s">
        <v>18</v>
      </c>
      <c r="C1372" t="s">
        <v>51</v>
      </c>
      <c r="D1372">
        <v>491186</v>
      </c>
      <c r="E1372" s="1">
        <v>45873</v>
      </c>
      <c r="F1372">
        <v>3397.51</v>
      </c>
      <c r="G1372" s="4" t="s">
        <v>234</v>
      </c>
      <c r="H1372" t="s">
        <v>235</v>
      </c>
      <c r="I1372" t="s">
        <v>236</v>
      </c>
      <c r="J1372" s="1">
        <v>46280</v>
      </c>
      <c r="K1372">
        <v>2</v>
      </c>
      <c r="L1372" t="str">
        <f>_xlfn.XLOOKUP(relatorio[[#This Row],[Nome PJ Emitente]],De_Para!A:A,De_Para!C:C)</f>
        <v>Adium</v>
      </c>
      <c r="M1372" s="5" cm="1">
        <f t="array" aca="1" ref="M1372" ca="1">IF(LEFT(G1372&amp;"",1)="0",
IFERROR(
VALUE(MID(G1372&amp;"",_xlfn.AGGREGATE(15,6,ROW(INDIRECT("1:"&amp;LEN(G1372&amp;"")))/(MID(G1372&amp;"",ROW(INDIRECT("1:"&amp;LEN(G1372&amp;""))),1)&lt;&gt;"0"),1),999)),
MID(G1372&amp;"",_xlfn.AGGREGATE(15,6,ROW(INDIRECT("1:"&amp;LEN(G1372&amp;"")))/(MID(G1372&amp;"",ROW(INDIRECT("1:"&amp;LEN(G1372&amp;""))),1)&lt;&gt;"0"),1),999)
),
IFERROR(VALUE(G1372),G1372))</f>
        <v>7892953000717</v>
      </c>
      <c r="N1372" t="str">
        <f>TEXT(relatorio[[#This Row],[Data Emissão]],"mmm")</f>
        <v>ago</v>
      </c>
      <c r="O1372">
        <f>_xlfn.XLOOKUP(relatorio[[#This Row],[Número]],relatorio_Entrada_NF!A:A,relatorio_Entrada_NF!A:A,"Pendente")</f>
        <v>491186</v>
      </c>
      <c r="P1372" t="str">
        <f>_xlfn.XLOOKUP(relatorio[[#This Row],[Nome PJ Emitente]],Material!A:A,Material!B:B,"Medicamento")</f>
        <v>Medicamento</v>
      </c>
      <c r="Q1372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1372" t="str">
        <f>IF(O1372="Pendente",_xlfn.XLOOKUP(relatorio[[#This Row],[Número]],Relatório_CTE!A:A,Relatório_CTE!B:B,"Sem CTE")," ")</f>
        <v xml:space="preserve"> </v>
      </c>
      <c r="S1372" s="1" t="str">
        <f>IF(relatorio[[#This Row],[NFs Entrada - Winthor]]="Pendente",_xlfn.XLOOKUP(relatorio[[#This Row],[Número]],Relatório_CTE!A:A,Relatório_CTE!H:H,"Sem CTE")," ")</f>
        <v xml:space="preserve"> </v>
      </c>
      <c r="T137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7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73" spans="1:21" x14ac:dyDescent="0.25">
      <c r="A1373" t="s">
        <v>11</v>
      </c>
      <c r="B1373" t="s">
        <v>18</v>
      </c>
      <c r="C1373" t="s">
        <v>51</v>
      </c>
      <c r="D1373">
        <v>491187</v>
      </c>
      <c r="E1373" s="1">
        <v>45873</v>
      </c>
      <c r="F1373">
        <v>5142.24</v>
      </c>
      <c r="G1373" s="4" t="s">
        <v>202</v>
      </c>
      <c r="H1373" t="s">
        <v>203</v>
      </c>
      <c r="I1373" t="s">
        <v>204</v>
      </c>
      <c r="J1373" s="1">
        <v>46238</v>
      </c>
      <c r="K1373">
        <v>7</v>
      </c>
      <c r="L1373" t="str">
        <f>_xlfn.XLOOKUP(relatorio[[#This Row],[Nome PJ Emitente]],De_Para!A:A,De_Para!C:C)</f>
        <v>Adium</v>
      </c>
      <c r="M1373" s="5" cm="1">
        <f t="array" aca="1" ref="M1373" ca="1">IF(LEFT(G1373&amp;"",1)="0",
IFERROR(
VALUE(MID(G1373&amp;"",_xlfn.AGGREGATE(15,6,ROW(INDIRECT("1:"&amp;LEN(G1373&amp;"")))/(MID(G1373&amp;"",ROW(INDIRECT("1:"&amp;LEN(G1373&amp;""))),1)&lt;&gt;"0"),1),999)),
MID(G1373&amp;"",_xlfn.AGGREGATE(15,6,ROW(INDIRECT("1:"&amp;LEN(G1373&amp;"")))/(MID(G1373&amp;"",ROW(INDIRECT("1:"&amp;LEN(G1373&amp;""))),1)&lt;&gt;"0"),1),999)
),
IFERROR(VALUE(G1373),G1373))</f>
        <v>7892953000496</v>
      </c>
      <c r="N1373" t="str">
        <f>TEXT(relatorio[[#This Row],[Data Emissão]],"mmm")</f>
        <v>ago</v>
      </c>
      <c r="O1373">
        <f>_xlfn.XLOOKUP(relatorio[[#This Row],[Número]],relatorio_Entrada_NF!A:A,relatorio_Entrada_NF!A:A,"Pendente")</f>
        <v>491187</v>
      </c>
      <c r="P1373" t="str">
        <f>_xlfn.XLOOKUP(relatorio[[#This Row],[Nome PJ Emitente]],Material!A:A,Material!B:B,"Medicamento")</f>
        <v>Medicamento</v>
      </c>
      <c r="Q1373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1373" t="str">
        <f>IF(O1373="Pendente",_xlfn.XLOOKUP(relatorio[[#This Row],[Número]],Relatório_CTE!A:A,Relatório_CTE!B:B,"Sem CTE")," ")</f>
        <v xml:space="preserve"> </v>
      </c>
      <c r="S1373" s="1" t="str">
        <f>IF(relatorio[[#This Row],[NFs Entrada - Winthor]]="Pendente",_xlfn.XLOOKUP(relatorio[[#This Row],[Número]],Relatório_CTE!A:A,Relatório_CTE!H:H,"Sem CTE")," ")</f>
        <v xml:space="preserve"> </v>
      </c>
      <c r="T137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7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74" spans="1:21" x14ac:dyDescent="0.25">
      <c r="A1374" t="s">
        <v>11</v>
      </c>
      <c r="B1374" t="s">
        <v>18</v>
      </c>
      <c r="C1374" t="s">
        <v>51</v>
      </c>
      <c r="D1374">
        <v>491189</v>
      </c>
      <c r="E1374" s="1">
        <v>45873</v>
      </c>
      <c r="F1374">
        <v>8060.18</v>
      </c>
      <c r="G1374" s="4" t="s">
        <v>202</v>
      </c>
      <c r="H1374" t="s">
        <v>203</v>
      </c>
      <c r="I1374" t="s">
        <v>204</v>
      </c>
      <c r="J1374" s="1">
        <v>46238</v>
      </c>
      <c r="K1374">
        <v>12</v>
      </c>
      <c r="L1374" t="str">
        <f>_xlfn.XLOOKUP(relatorio[[#This Row],[Nome PJ Emitente]],De_Para!A:A,De_Para!C:C)</f>
        <v>Adium</v>
      </c>
      <c r="M1374" s="5" cm="1">
        <f t="array" aca="1" ref="M1374" ca="1">IF(LEFT(G1374&amp;"",1)="0",
IFERROR(
VALUE(MID(G1374&amp;"",_xlfn.AGGREGATE(15,6,ROW(INDIRECT("1:"&amp;LEN(G1374&amp;"")))/(MID(G1374&amp;"",ROW(INDIRECT("1:"&amp;LEN(G1374&amp;""))),1)&lt;&gt;"0"),1),999)),
MID(G1374&amp;"",_xlfn.AGGREGATE(15,6,ROW(INDIRECT("1:"&amp;LEN(G1374&amp;"")))/(MID(G1374&amp;"",ROW(INDIRECT("1:"&amp;LEN(G1374&amp;""))),1)&lt;&gt;"0"),1),999)
),
IFERROR(VALUE(G1374),G1374))</f>
        <v>7892953000496</v>
      </c>
      <c r="N1374" t="str">
        <f>TEXT(relatorio[[#This Row],[Data Emissão]],"mmm")</f>
        <v>ago</v>
      </c>
      <c r="O1374">
        <f>_xlfn.XLOOKUP(relatorio[[#This Row],[Número]],relatorio_Entrada_NF!A:A,relatorio_Entrada_NF!A:A,"Pendente")</f>
        <v>491189</v>
      </c>
      <c r="P1374" t="str">
        <f>_xlfn.XLOOKUP(relatorio[[#This Row],[Nome PJ Emitente]],Material!A:A,Material!B:B,"Medicamento")</f>
        <v>Medicamento</v>
      </c>
      <c r="Q1374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1374" t="str">
        <f>IF(O1374="Pendente",_xlfn.XLOOKUP(relatorio[[#This Row],[Número]],Relatório_CTE!A:A,Relatório_CTE!B:B,"Sem CTE")," ")</f>
        <v xml:space="preserve"> </v>
      </c>
      <c r="S1374" s="1" t="str">
        <f>IF(relatorio[[#This Row],[NFs Entrada - Winthor]]="Pendente",_xlfn.XLOOKUP(relatorio[[#This Row],[Número]],Relatório_CTE!A:A,Relatório_CTE!H:H,"Sem CTE")," ")</f>
        <v xml:space="preserve"> </v>
      </c>
      <c r="T137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7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75" spans="1:21" x14ac:dyDescent="0.25">
      <c r="A1375" t="s">
        <v>11</v>
      </c>
      <c r="B1375" t="s">
        <v>18</v>
      </c>
      <c r="C1375" t="s">
        <v>51</v>
      </c>
      <c r="D1375">
        <v>491190</v>
      </c>
      <c r="E1375" s="1">
        <v>45873</v>
      </c>
      <c r="F1375">
        <v>18410.53</v>
      </c>
      <c r="G1375" s="4" t="s">
        <v>202</v>
      </c>
      <c r="H1375" t="s">
        <v>203</v>
      </c>
      <c r="I1375" t="s">
        <v>204</v>
      </c>
      <c r="J1375" s="1">
        <v>46238</v>
      </c>
      <c r="K1375">
        <v>22</v>
      </c>
      <c r="L1375" t="str">
        <f>_xlfn.XLOOKUP(relatorio[[#This Row],[Nome PJ Emitente]],De_Para!A:A,De_Para!C:C)</f>
        <v>Adium</v>
      </c>
      <c r="M1375" s="5" cm="1">
        <f t="array" aca="1" ref="M1375" ca="1">IF(LEFT(G1375&amp;"",1)="0",
IFERROR(
VALUE(MID(G1375&amp;"",_xlfn.AGGREGATE(15,6,ROW(INDIRECT("1:"&amp;LEN(G1375&amp;"")))/(MID(G1375&amp;"",ROW(INDIRECT("1:"&amp;LEN(G1375&amp;""))),1)&lt;&gt;"0"),1),999)),
MID(G1375&amp;"",_xlfn.AGGREGATE(15,6,ROW(INDIRECT("1:"&amp;LEN(G1375&amp;"")))/(MID(G1375&amp;"",ROW(INDIRECT("1:"&amp;LEN(G1375&amp;""))),1)&lt;&gt;"0"),1),999)
),
IFERROR(VALUE(G1375),G1375))</f>
        <v>7892953000496</v>
      </c>
      <c r="N1375" t="str">
        <f>TEXT(relatorio[[#This Row],[Data Emissão]],"mmm")</f>
        <v>ago</v>
      </c>
      <c r="O1375">
        <f>_xlfn.XLOOKUP(relatorio[[#This Row],[Número]],relatorio_Entrada_NF!A:A,relatorio_Entrada_NF!A:A,"Pendente")</f>
        <v>491190</v>
      </c>
      <c r="P1375" t="str">
        <f>_xlfn.XLOOKUP(relatorio[[#This Row],[Nome PJ Emitente]],Material!A:A,Material!B:B,"Medicamento")</f>
        <v>Medicamento</v>
      </c>
      <c r="Q1375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1375" t="str">
        <f>IF(O1375="Pendente",_xlfn.XLOOKUP(relatorio[[#This Row],[Número]],Relatório_CTE!A:A,Relatório_CTE!B:B,"Sem CTE")," ")</f>
        <v xml:space="preserve"> </v>
      </c>
      <c r="S1375" s="1" t="str">
        <f>IF(relatorio[[#This Row],[NFs Entrada - Winthor]]="Pendente",_xlfn.XLOOKUP(relatorio[[#This Row],[Número]],Relatório_CTE!A:A,Relatório_CTE!H:H,"Sem CTE")," ")</f>
        <v xml:space="preserve"> </v>
      </c>
      <c r="T137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7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76" spans="1:21" x14ac:dyDescent="0.25">
      <c r="A1376" t="s">
        <v>11</v>
      </c>
      <c r="B1376" t="s">
        <v>18</v>
      </c>
      <c r="C1376" t="s">
        <v>51</v>
      </c>
      <c r="D1376">
        <v>491191</v>
      </c>
      <c r="E1376" s="1">
        <v>45873</v>
      </c>
      <c r="F1376">
        <v>18394.72</v>
      </c>
      <c r="G1376" s="4" t="s">
        <v>234</v>
      </c>
      <c r="H1376" t="s">
        <v>235</v>
      </c>
      <c r="I1376" t="s">
        <v>236</v>
      </c>
      <c r="J1376" s="1">
        <v>46280</v>
      </c>
      <c r="K1376">
        <v>50</v>
      </c>
      <c r="L1376" t="str">
        <f>_xlfn.XLOOKUP(relatorio[[#This Row],[Nome PJ Emitente]],De_Para!A:A,De_Para!C:C)</f>
        <v>Adium</v>
      </c>
      <c r="M1376" s="5" cm="1">
        <f t="array" aca="1" ref="M1376" ca="1">IF(LEFT(G1376&amp;"",1)="0",
IFERROR(
VALUE(MID(G1376&amp;"",_xlfn.AGGREGATE(15,6,ROW(INDIRECT("1:"&amp;LEN(G1376&amp;"")))/(MID(G1376&amp;"",ROW(INDIRECT("1:"&amp;LEN(G1376&amp;""))),1)&lt;&gt;"0"),1),999)),
MID(G1376&amp;"",_xlfn.AGGREGATE(15,6,ROW(INDIRECT("1:"&amp;LEN(G1376&amp;"")))/(MID(G1376&amp;"",ROW(INDIRECT("1:"&amp;LEN(G1376&amp;""))),1)&lt;&gt;"0"),1),999)
),
IFERROR(VALUE(G1376),G1376))</f>
        <v>7892953000717</v>
      </c>
      <c r="N1376" t="str">
        <f>TEXT(relatorio[[#This Row],[Data Emissão]],"mmm")</f>
        <v>ago</v>
      </c>
      <c r="O1376">
        <f>_xlfn.XLOOKUP(relatorio[[#This Row],[Número]],relatorio_Entrada_NF!A:A,relatorio_Entrada_NF!A:A,"Pendente")</f>
        <v>491191</v>
      </c>
      <c r="P1376" t="str">
        <f>_xlfn.XLOOKUP(relatorio[[#This Row],[Nome PJ Emitente]],Material!A:A,Material!B:B,"Medicamento")</f>
        <v>Medicamento</v>
      </c>
      <c r="Q1376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1376" t="str">
        <f>IF(O1376="Pendente",_xlfn.XLOOKUP(relatorio[[#This Row],[Número]],Relatório_CTE!A:A,Relatório_CTE!B:B,"Sem CTE")," ")</f>
        <v xml:space="preserve"> </v>
      </c>
      <c r="S1376" s="1" t="str">
        <f>IF(relatorio[[#This Row],[NFs Entrada - Winthor]]="Pendente",_xlfn.XLOOKUP(relatorio[[#This Row],[Número]],Relatório_CTE!A:A,Relatório_CTE!H:H,"Sem CTE")," ")</f>
        <v xml:space="preserve"> </v>
      </c>
      <c r="T137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7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77" spans="1:21" x14ac:dyDescent="0.25">
      <c r="A1377" t="s">
        <v>11</v>
      </c>
      <c r="B1377" t="s">
        <v>18</v>
      </c>
      <c r="C1377" t="s">
        <v>51</v>
      </c>
      <c r="D1377">
        <v>491192</v>
      </c>
      <c r="E1377" s="1">
        <v>45873</v>
      </c>
      <c r="F1377">
        <v>21875.97</v>
      </c>
      <c r="G1377" s="4" t="s">
        <v>202</v>
      </c>
      <c r="H1377" t="s">
        <v>203</v>
      </c>
      <c r="I1377" t="s">
        <v>204</v>
      </c>
      <c r="J1377" s="1">
        <v>46238</v>
      </c>
      <c r="K1377">
        <v>41</v>
      </c>
      <c r="L1377" t="str">
        <f>_xlfn.XLOOKUP(relatorio[[#This Row],[Nome PJ Emitente]],De_Para!A:A,De_Para!C:C)</f>
        <v>Adium</v>
      </c>
      <c r="M1377" s="5" cm="1">
        <f t="array" aca="1" ref="M1377" ca="1">IF(LEFT(G1377&amp;"",1)="0",
IFERROR(
VALUE(MID(G1377&amp;"",_xlfn.AGGREGATE(15,6,ROW(INDIRECT("1:"&amp;LEN(G1377&amp;"")))/(MID(G1377&amp;"",ROW(INDIRECT("1:"&amp;LEN(G1377&amp;""))),1)&lt;&gt;"0"),1),999)),
MID(G1377&amp;"",_xlfn.AGGREGATE(15,6,ROW(INDIRECT("1:"&amp;LEN(G1377&amp;"")))/(MID(G1377&amp;"",ROW(INDIRECT("1:"&amp;LEN(G1377&amp;""))),1)&lt;&gt;"0"),1),999)
),
IFERROR(VALUE(G1377),G1377))</f>
        <v>7892953000496</v>
      </c>
      <c r="N1377" t="str">
        <f>TEXT(relatorio[[#This Row],[Data Emissão]],"mmm")</f>
        <v>ago</v>
      </c>
      <c r="O1377">
        <f>_xlfn.XLOOKUP(relatorio[[#This Row],[Número]],relatorio_Entrada_NF!A:A,relatorio_Entrada_NF!A:A,"Pendente")</f>
        <v>491192</v>
      </c>
      <c r="P1377" t="str">
        <f>_xlfn.XLOOKUP(relatorio[[#This Row],[Nome PJ Emitente]],Material!A:A,Material!B:B,"Medicamento")</f>
        <v>Medicamento</v>
      </c>
      <c r="Q1377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1377" t="str">
        <f>IF(O1377="Pendente",_xlfn.XLOOKUP(relatorio[[#This Row],[Número]],Relatório_CTE!A:A,Relatório_CTE!B:B,"Sem CTE")," ")</f>
        <v xml:space="preserve"> </v>
      </c>
      <c r="S1377" s="1" t="str">
        <f>IF(relatorio[[#This Row],[NFs Entrada - Winthor]]="Pendente",_xlfn.XLOOKUP(relatorio[[#This Row],[Número]],Relatório_CTE!A:A,Relatório_CTE!H:H,"Sem CTE")," ")</f>
        <v xml:space="preserve"> </v>
      </c>
      <c r="T137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7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78" spans="1:21" x14ac:dyDescent="0.25">
      <c r="A1378" t="s">
        <v>11</v>
      </c>
      <c r="B1378" t="s">
        <v>18</v>
      </c>
      <c r="C1378" t="s">
        <v>51</v>
      </c>
      <c r="D1378">
        <v>491193</v>
      </c>
      <c r="E1378" s="1">
        <v>45873</v>
      </c>
      <c r="F1378">
        <v>1623.54</v>
      </c>
      <c r="G1378" s="4" t="s">
        <v>477</v>
      </c>
      <c r="H1378" t="s">
        <v>478</v>
      </c>
      <c r="I1378" t="s">
        <v>479</v>
      </c>
      <c r="J1378" s="1">
        <v>46395</v>
      </c>
      <c r="K1378">
        <v>1</v>
      </c>
      <c r="L1378" t="str">
        <f>_xlfn.XLOOKUP(relatorio[[#This Row],[Nome PJ Emitente]],De_Para!A:A,De_Para!C:C)</f>
        <v>Adium</v>
      </c>
      <c r="M1378" s="5" cm="1">
        <f t="array" aca="1" ref="M1378" ca="1">IF(LEFT(G1378&amp;"",1)="0",
IFERROR(
VALUE(MID(G1378&amp;"",_xlfn.AGGREGATE(15,6,ROW(INDIRECT("1:"&amp;LEN(G1378&amp;"")))/(MID(G1378&amp;"",ROW(INDIRECT("1:"&amp;LEN(G1378&amp;""))),1)&lt;&gt;"0"),1),999)),
MID(G1378&amp;"",_xlfn.AGGREGATE(15,6,ROW(INDIRECT("1:"&amp;LEN(G1378&amp;"")))/(MID(G1378&amp;"",ROW(INDIRECT("1:"&amp;LEN(G1378&amp;""))),1)&lt;&gt;"0"),1),999)
),
IFERROR(VALUE(G1378),G1378))</f>
        <v>7892953000823</v>
      </c>
      <c r="N1378" t="str">
        <f>TEXT(relatorio[[#This Row],[Data Emissão]],"mmm")</f>
        <v>ago</v>
      </c>
      <c r="O1378">
        <f>_xlfn.XLOOKUP(relatorio[[#This Row],[Número]],relatorio_Entrada_NF!A:A,relatorio_Entrada_NF!A:A,"Pendente")</f>
        <v>491193</v>
      </c>
      <c r="P1378" t="str">
        <f>_xlfn.XLOOKUP(relatorio[[#This Row],[Nome PJ Emitente]],Material!A:A,Material!B:B,"Medicamento")</f>
        <v>Medicamento</v>
      </c>
      <c r="Q1378">
        <f ca="1">IF(relatorio[[#This Row],[Natureza]]="Medicamento",_xlfn.XLOOKUP(relatorio[[#This Row],[EAN]],CadastroProd!U:U,CadastroProd!A:A," "),_xlfn.XLOOKUP(relatorio[[#This Row],['[Item'] Código]],CadastroProd!X:X,CadastroProd!A:A," "))</f>
        <v>2099</v>
      </c>
      <c r="R1378" t="str">
        <f>IF(O1378="Pendente",_xlfn.XLOOKUP(relatorio[[#This Row],[Número]],Relatório_CTE!A:A,Relatório_CTE!B:B,"Sem CTE")," ")</f>
        <v xml:space="preserve"> </v>
      </c>
      <c r="S1378" s="1" t="str">
        <f>IF(relatorio[[#This Row],[NFs Entrada - Winthor]]="Pendente",_xlfn.XLOOKUP(relatorio[[#This Row],[Número]],Relatório_CTE!A:A,Relatório_CTE!H:H,"Sem CTE")," ")</f>
        <v xml:space="preserve"> </v>
      </c>
      <c r="T137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7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79" spans="1:21" x14ac:dyDescent="0.25">
      <c r="A1379" t="s">
        <v>11</v>
      </c>
      <c r="B1379" t="s">
        <v>18</v>
      </c>
      <c r="C1379" t="s">
        <v>51</v>
      </c>
      <c r="D1379">
        <v>491194</v>
      </c>
      <c r="E1379" s="1">
        <v>45873</v>
      </c>
      <c r="F1379">
        <v>19867.72</v>
      </c>
      <c r="G1379" s="4" t="s">
        <v>202</v>
      </c>
      <c r="H1379" t="s">
        <v>203</v>
      </c>
      <c r="I1379" t="s">
        <v>204</v>
      </c>
      <c r="J1379" s="1">
        <v>46238</v>
      </c>
      <c r="K1379">
        <v>40</v>
      </c>
      <c r="L1379" t="str">
        <f>_xlfn.XLOOKUP(relatorio[[#This Row],[Nome PJ Emitente]],De_Para!A:A,De_Para!C:C)</f>
        <v>Adium</v>
      </c>
      <c r="M1379" s="5" cm="1">
        <f t="array" aca="1" ref="M1379" ca="1">IF(LEFT(G1379&amp;"",1)="0",
IFERROR(
VALUE(MID(G1379&amp;"",_xlfn.AGGREGATE(15,6,ROW(INDIRECT("1:"&amp;LEN(G1379&amp;"")))/(MID(G1379&amp;"",ROW(INDIRECT("1:"&amp;LEN(G1379&amp;""))),1)&lt;&gt;"0"),1),999)),
MID(G1379&amp;"",_xlfn.AGGREGATE(15,6,ROW(INDIRECT("1:"&amp;LEN(G1379&amp;"")))/(MID(G1379&amp;"",ROW(INDIRECT("1:"&amp;LEN(G1379&amp;""))),1)&lt;&gt;"0"),1),999)
),
IFERROR(VALUE(G1379),G1379))</f>
        <v>7892953000496</v>
      </c>
      <c r="N1379" t="str">
        <f>TEXT(relatorio[[#This Row],[Data Emissão]],"mmm")</f>
        <v>ago</v>
      </c>
      <c r="O1379">
        <f>_xlfn.XLOOKUP(relatorio[[#This Row],[Número]],relatorio_Entrada_NF!A:A,relatorio_Entrada_NF!A:A,"Pendente")</f>
        <v>491194</v>
      </c>
      <c r="P1379" t="str">
        <f>_xlfn.XLOOKUP(relatorio[[#This Row],[Nome PJ Emitente]],Material!A:A,Material!B:B,"Medicamento")</f>
        <v>Medicamento</v>
      </c>
      <c r="Q1379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1379" t="str">
        <f>IF(O1379="Pendente",_xlfn.XLOOKUP(relatorio[[#This Row],[Número]],Relatório_CTE!A:A,Relatório_CTE!B:B,"Sem CTE")," ")</f>
        <v xml:space="preserve"> </v>
      </c>
      <c r="S1379" s="1" t="str">
        <f>IF(relatorio[[#This Row],[NFs Entrada - Winthor]]="Pendente",_xlfn.XLOOKUP(relatorio[[#This Row],[Número]],Relatório_CTE!A:A,Relatório_CTE!H:H,"Sem CTE")," ")</f>
        <v xml:space="preserve"> </v>
      </c>
      <c r="T137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7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80" spans="1:21" x14ac:dyDescent="0.25">
      <c r="A1380" t="s">
        <v>11</v>
      </c>
      <c r="B1380" t="s">
        <v>18</v>
      </c>
      <c r="C1380" t="s">
        <v>51</v>
      </c>
      <c r="D1380">
        <v>491195</v>
      </c>
      <c r="E1380" s="1">
        <v>45873</v>
      </c>
      <c r="F1380">
        <v>1931.74</v>
      </c>
      <c r="G1380" s="4" t="s">
        <v>477</v>
      </c>
      <c r="H1380" t="s">
        <v>478</v>
      </c>
      <c r="I1380" t="s">
        <v>479</v>
      </c>
      <c r="J1380" s="1">
        <v>46395</v>
      </c>
      <c r="K1380">
        <v>2</v>
      </c>
      <c r="L1380" t="str">
        <f>_xlfn.XLOOKUP(relatorio[[#This Row],[Nome PJ Emitente]],De_Para!A:A,De_Para!C:C)</f>
        <v>Adium</v>
      </c>
      <c r="M1380" s="5" cm="1">
        <f t="array" aca="1" ref="M1380" ca="1">IF(LEFT(G1380&amp;"",1)="0",
IFERROR(
VALUE(MID(G1380&amp;"",_xlfn.AGGREGATE(15,6,ROW(INDIRECT("1:"&amp;LEN(G1380&amp;"")))/(MID(G1380&amp;"",ROW(INDIRECT("1:"&amp;LEN(G1380&amp;""))),1)&lt;&gt;"0"),1),999)),
MID(G1380&amp;"",_xlfn.AGGREGATE(15,6,ROW(INDIRECT("1:"&amp;LEN(G1380&amp;"")))/(MID(G1380&amp;"",ROW(INDIRECT("1:"&amp;LEN(G1380&amp;""))),1)&lt;&gt;"0"),1),999)
),
IFERROR(VALUE(G1380),G1380))</f>
        <v>7892953000823</v>
      </c>
      <c r="N1380" t="str">
        <f>TEXT(relatorio[[#This Row],[Data Emissão]],"mmm")</f>
        <v>ago</v>
      </c>
      <c r="O1380">
        <f>_xlfn.XLOOKUP(relatorio[[#This Row],[Número]],relatorio_Entrada_NF!A:A,relatorio_Entrada_NF!A:A,"Pendente")</f>
        <v>491195</v>
      </c>
      <c r="P1380" t="str">
        <f>_xlfn.XLOOKUP(relatorio[[#This Row],[Nome PJ Emitente]],Material!A:A,Material!B:B,"Medicamento")</f>
        <v>Medicamento</v>
      </c>
      <c r="Q1380">
        <f ca="1">IF(relatorio[[#This Row],[Natureza]]="Medicamento",_xlfn.XLOOKUP(relatorio[[#This Row],[EAN]],CadastroProd!U:U,CadastroProd!A:A," "),_xlfn.XLOOKUP(relatorio[[#This Row],['[Item'] Código]],CadastroProd!X:X,CadastroProd!A:A," "))</f>
        <v>2099</v>
      </c>
      <c r="R1380" t="str">
        <f>IF(O1380="Pendente",_xlfn.XLOOKUP(relatorio[[#This Row],[Número]],Relatório_CTE!A:A,Relatório_CTE!B:B,"Sem CTE")," ")</f>
        <v xml:space="preserve"> </v>
      </c>
      <c r="S1380" s="1" t="str">
        <f>IF(relatorio[[#This Row],[NFs Entrada - Winthor]]="Pendente",_xlfn.XLOOKUP(relatorio[[#This Row],[Número]],Relatório_CTE!A:A,Relatório_CTE!H:H,"Sem CTE")," ")</f>
        <v xml:space="preserve"> </v>
      </c>
      <c r="T138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8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81" spans="1:21" x14ac:dyDescent="0.25">
      <c r="A1381" t="s">
        <v>11</v>
      </c>
      <c r="B1381" t="s">
        <v>18</v>
      </c>
      <c r="C1381" t="s">
        <v>51</v>
      </c>
      <c r="D1381">
        <v>491196</v>
      </c>
      <c r="E1381" s="1">
        <v>45873</v>
      </c>
      <c r="F1381">
        <v>10358.6</v>
      </c>
      <c r="G1381" s="4" t="s">
        <v>234</v>
      </c>
      <c r="H1381" t="s">
        <v>235</v>
      </c>
      <c r="I1381" t="s">
        <v>236</v>
      </c>
      <c r="J1381" s="1">
        <v>46280</v>
      </c>
      <c r="K1381">
        <v>6</v>
      </c>
      <c r="L1381" t="str">
        <f>_xlfn.XLOOKUP(relatorio[[#This Row],[Nome PJ Emitente]],De_Para!A:A,De_Para!C:C)</f>
        <v>Adium</v>
      </c>
      <c r="M1381" s="5" cm="1">
        <f t="array" aca="1" ref="M1381" ca="1">IF(LEFT(G1381&amp;"",1)="0",
IFERROR(
VALUE(MID(G1381&amp;"",_xlfn.AGGREGATE(15,6,ROW(INDIRECT("1:"&amp;LEN(G1381&amp;"")))/(MID(G1381&amp;"",ROW(INDIRECT("1:"&amp;LEN(G1381&amp;""))),1)&lt;&gt;"0"),1),999)),
MID(G1381&amp;"",_xlfn.AGGREGATE(15,6,ROW(INDIRECT("1:"&amp;LEN(G1381&amp;"")))/(MID(G1381&amp;"",ROW(INDIRECT("1:"&amp;LEN(G1381&amp;""))),1)&lt;&gt;"0"),1),999)
),
IFERROR(VALUE(G1381),G1381))</f>
        <v>7892953000717</v>
      </c>
      <c r="N1381" t="str">
        <f>TEXT(relatorio[[#This Row],[Data Emissão]],"mmm")</f>
        <v>ago</v>
      </c>
      <c r="O1381">
        <f>_xlfn.XLOOKUP(relatorio[[#This Row],[Número]],relatorio_Entrada_NF!A:A,relatorio_Entrada_NF!A:A,"Pendente")</f>
        <v>491196</v>
      </c>
      <c r="P1381" t="str">
        <f>_xlfn.XLOOKUP(relatorio[[#This Row],[Nome PJ Emitente]],Material!A:A,Material!B:B,"Medicamento")</f>
        <v>Medicamento</v>
      </c>
      <c r="Q1381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1381" t="str">
        <f>IF(O1381="Pendente",_xlfn.XLOOKUP(relatorio[[#This Row],[Número]],Relatório_CTE!A:A,Relatório_CTE!B:B,"Sem CTE")," ")</f>
        <v xml:space="preserve"> </v>
      </c>
      <c r="S1381" s="1" t="str">
        <f>IF(relatorio[[#This Row],[NFs Entrada - Winthor]]="Pendente",_xlfn.XLOOKUP(relatorio[[#This Row],[Número]],Relatório_CTE!A:A,Relatório_CTE!H:H,"Sem CTE")," ")</f>
        <v xml:space="preserve"> </v>
      </c>
      <c r="T138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8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82" spans="1:21" x14ac:dyDescent="0.25">
      <c r="A1382" t="s">
        <v>11</v>
      </c>
      <c r="B1382" t="s">
        <v>18</v>
      </c>
      <c r="C1382" t="s">
        <v>51</v>
      </c>
      <c r="D1382">
        <v>491197</v>
      </c>
      <c r="E1382" s="1">
        <v>45873</v>
      </c>
      <c r="F1382">
        <v>18403.080000000002</v>
      </c>
      <c r="G1382" s="4" t="s">
        <v>202</v>
      </c>
      <c r="H1382" t="s">
        <v>203</v>
      </c>
      <c r="I1382" t="s">
        <v>204</v>
      </c>
      <c r="J1382" s="1">
        <v>46238</v>
      </c>
      <c r="K1382">
        <v>40</v>
      </c>
      <c r="L1382" t="str">
        <f>_xlfn.XLOOKUP(relatorio[[#This Row],[Nome PJ Emitente]],De_Para!A:A,De_Para!C:C)</f>
        <v>Adium</v>
      </c>
      <c r="M1382" s="5" cm="1">
        <f t="array" aca="1" ref="M1382" ca="1">IF(LEFT(G1382&amp;"",1)="0",
IFERROR(
VALUE(MID(G1382&amp;"",_xlfn.AGGREGATE(15,6,ROW(INDIRECT("1:"&amp;LEN(G1382&amp;"")))/(MID(G1382&amp;"",ROW(INDIRECT("1:"&amp;LEN(G1382&amp;""))),1)&lt;&gt;"0"),1),999)),
MID(G1382&amp;"",_xlfn.AGGREGATE(15,6,ROW(INDIRECT("1:"&amp;LEN(G1382&amp;"")))/(MID(G1382&amp;"",ROW(INDIRECT("1:"&amp;LEN(G1382&amp;""))),1)&lt;&gt;"0"),1),999)
),
IFERROR(VALUE(G1382),G1382))</f>
        <v>7892953000496</v>
      </c>
      <c r="N1382" t="str">
        <f>TEXT(relatorio[[#This Row],[Data Emissão]],"mmm")</f>
        <v>ago</v>
      </c>
      <c r="O1382">
        <f>_xlfn.XLOOKUP(relatorio[[#This Row],[Número]],relatorio_Entrada_NF!A:A,relatorio_Entrada_NF!A:A,"Pendente")</f>
        <v>491197</v>
      </c>
      <c r="P1382" t="str">
        <f>_xlfn.XLOOKUP(relatorio[[#This Row],[Nome PJ Emitente]],Material!A:A,Material!B:B,"Medicamento")</f>
        <v>Medicamento</v>
      </c>
      <c r="Q1382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1382" t="str">
        <f>IF(O1382="Pendente",_xlfn.XLOOKUP(relatorio[[#This Row],[Número]],Relatório_CTE!A:A,Relatório_CTE!B:B,"Sem CTE")," ")</f>
        <v xml:space="preserve"> </v>
      </c>
      <c r="S1382" s="1" t="str">
        <f>IF(relatorio[[#This Row],[NFs Entrada - Winthor]]="Pendente",_xlfn.XLOOKUP(relatorio[[#This Row],[Número]],Relatório_CTE!A:A,Relatório_CTE!H:H,"Sem CTE")," ")</f>
        <v xml:space="preserve"> </v>
      </c>
      <c r="T138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8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83" spans="1:21" x14ac:dyDescent="0.25">
      <c r="A1383" t="s">
        <v>11</v>
      </c>
      <c r="B1383" t="s">
        <v>18</v>
      </c>
      <c r="C1383" t="s">
        <v>51</v>
      </c>
      <c r="D1383">
        <v>491198</v>
      </c>
      <c r="E1383" s="1">
        <v>45873</v>
      </c>
      <c r="F1383">
        <v>2467.4899999999998</v>
      </c>
      <c r="G1383" s="4" t="s">
        <v>202</v>
      </c>
      <c r="H1383" t="s">
        <v>203</v>
      </c>
      <c r="I1383" t="s">
        <v>204</v>
      </c>
      <c r="J1383" s="1">
        <v>46238</v>
      </c>
      <c r="K1383">
        <v>4</v>
      </c>
      <c r="L1383" t="str">
        <f>_xlfn.XLOOKUP(relatorio[[#This Row],[Nome PJ Emitente]],De_Para!A:A,De_Para!C:C)</f>
        <v>Adium</v>
      </c>
      <c r="M1383" s="5" cm="1">
        <f t="array" aca="1" ref="M1383" ca="1">IF(LEFT(G1383&amp;"",1)="0",
IFERROR(
VALUE(MID(G1383&amp;"",_xlfn.AGGREGATE(15,6,ROW(INDIRECT("1:"&amp;LEN(G1383&amp;"")))/(MID(G1383&amp;"",ROW(INDIRECT("1:"&amp;LEN(G1383&amp;""))),1)&lt;&gt;"0"),1),999)),
MID(G1383&amp;"",_xlfn.AGGREGATE(15,6,ROW(INDIRECT("1:"&amp;LEN(G1383&amp;"")))/(MID(G1383&amp;"",ROW(INDIRECT("1:"&amp;LEN(G1383&amp;""))),1)&lt;&gt;"0"),1),999)
),
IFERROR(VALUE(G1383),G1383))</f>
        <v>7892953000496</v>
      </c>
      <c r="N1383" t="str">
        <f>TEXT(relatorio[[#This Row],[Data Emissão]],"mmm")</f>
        <v>ago</v>
      </c>
      <c r="O1383">
        <f>_xlfn.XLOOKUP(relatorio[[#This Row],[Número]],relatorio_Entrada_NF!A:A,relatorio_Entrada_NF!A:A,"Pendente")</f>
        <v>491198</v>
      </c>
      <c r="P1383" t="str">
        <f>_xlfn.XLOOKUP(relatorio[[#This Row],[Nome PJ Emitente]],Material!A:A,Material!B:B,"Medicamento")</f>
        <v>Medicamento</v>
      </c>
      <c r="Q1383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1383" t="str">
        <f>IF(O1383="Pendente",_xlfn.XLOOKUP(relatorio[[#This Row],[Número]],Relatório_CTE!A:A,Relatório_CTE!B:B,"Sem CTE")," ")</f>
        <v xml:space="preserve"> </v>
      </c>
      <c r="S1383" s="1" t="str">
        <f>IF(relatorio[[#This Row],[NFs Entrada - Winthor]]="Pendente",_xlfn.XLOOKUP(relatorio[[#This Row],[Número]],Relatório_CTE!A:A,Relatório_CTE!H:H,"Sem CTE")," ")</f>
        <v xml:space="preserve"> </v>
      </c>
      <c r="T138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8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84" spans="1:21" x14ac:dyDescent="0.25">
      <c r="A1384" t="s">
        <v>11</v>
      </c>
      <c r="B1384" t="s">
        <v>18</v>
      </c>
      <c r="C1384" t="s">
        <v>51</v>
      </c>
      <c r="D1384">
        <v>491199</v>
      </c>
      <c r="E1384" s="1">
        <v>45873</v>
      </c>
      <c r="F1384">
        <v>2130.1</v>
      </c>
      <c r="G1384" s="4" t="s">
        <v>202</v>
      </c>
      <c r="H1384" t="s">
        <v>203</v>
      </c>
      <c r="I1384" t="s">
        <v>204</v>
      </c>
      <c r="J1384" s="1">
        <v>46238</v>
      </c>
      <c r="K1384">
        <v>3</v>
      </c>
      <c r="L1384" t="str">
        <f>_xlfn.XLOOKUP(relatorio[[#This Row],[Nome PJ Emitente]],De_Para!A:A,De_Para!C:C)</f>
        <v>Adium</v>
      </c>
      <c r="M1384" s="5" cm="1">
        <f t="array" aca="1" ref="M1384" ca="1">IF(LEFT(G1384&amp;"",1)="0",
IFERROR(
VALUE(MID(G1384&amp;"",_xlfn.AGGREGATE(15,6,ROW(INDIRECT("1:"&amp;LEN(G1384&amp;"")))/(MID(G1384&amp;"",ROW(INDIRECT("1:"&amp;LEN(G1384&amp;""))),1)&lt;&gt;"0"),1),999)),
MID(G1384&amp;"",_xlfn.AGGREGATE(15,6,ROW(INDIRECT("1:"&amp;LEN(G1384&amp;"")))/(MID(G1384&amp;"",ROW(INDIRECT("1:"&amp;LEN(G1384&amp;""))),1)&lt;&gt;"0"),1),999)
),
IFERROR(VALUE(G1384),G1384))</f>
        <v>7892953000496</v>
      </c>
      <c r="N1384" t="str">
        <f>TEXT(relatorio[[#This Row],[Data Emissão]],"mmm")</f>
        <v>ago</v>
      </c>
      <c r="O1384">
        <f>_xlfn.XLOOKUP(relatorio[[#This Row],[Número]],relatorio_Entrada_NF!A:A,relatorio_Entrada_NF!A:A,"Pendente")</f>
        <v>491199</v>
      </c>
      <c r="P1384" t="str">
        <f>_xlfn.XLOOKUP(relatorio[[#This Row],[Nome PJ Emitente]],Material!A:A,Material!B:B,"Medicamento")</f>
        <v>Medicamento</v>
      </c>
      <c r="Q1384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1384" t="str">
        <f>IF(O1384="Pendente",_xlfn.XLOOKUP(relatorio[[#This Row],[Número]],Relatório_CTE!A:A,Relatório_CTE!B:B,"Sem CTE")," ")</f>
        <v xml:space="preserve"> </v>
      </c>
      <c r="S1384" s="1" t="str">
        <f>IF(relatorio[[#This Row],[NFs Entrada - Winthor]]="Pendente",_xlfn.XLOOKUP(relatorio[[#This Row],[Número]],Relatório_CTE!A:A,Relatório_CTE!H:H,"Sem CTE")," ")</f>
        <v xml:space="preserve"> </v>
      </c>
      <c r="T138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8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85" spans="1:21" x14ac:dyDescent="0.25">
      <c r="A1385" t="s">
        <v>11</v>
      </c>
      <c r="B1385" t="s">
        <v>18</v>
      </c>
      <c r="C1385" t="s">
        <v>51</v>
      </c>
      <c r="D1385">
        <v>491201</v>
      </c>
      <c r="E1385" s="1">
        <v>45873</v>
      </c>
      <c r="F1385">
        <v>4920.8100000000004</v>
      </c>
      <c r="G1385" s="4" t="s">
        <v>202</v>
      </c>
      <c r="H1385" t="s">
        <v>203</v>
      </c>
      <c r="I1385" t="s">
        <v>204</v>
      </c>
      <c r="J1385" s="1">
        <v>46238</v>
      </c>
      <c r="K1385">
        <v>6</v>
      </c>
      <c r="L1385" t="str">
        <f>_xlfn.XLOOKUP(relatorio[[#This Row],[Nome PJ Emitente]],De_Para!A:A,De_Para!C:C)</f>
        <v>Adium</v>
      </c>
      <c r="M1385" s="5" cm="1">
        <f t="array" aca="1" ref="M1385" ca="1">IF(LEFT(G1385&amp;"",1)="0",
IFERROR(
VALUE(MID(G1385&amp;"",_xlfn.AGGREGATE(15,6,ROW(INDIRECT("1:"&amp;LEN(G1385&amp;"")))/(MID(G1385&amp;"",ROW(INDIRECT("1:"&amp;LEN(G1385&amp;""))),1)&lt;&gt;"0"),1),999)),
MID(G1385&amp;"",_xlfn.AGGREGATE(15,6,ROW(INDIRECT("1:"&amp;LEN(G1385&amp;"")))/(MID(G1385&amp;"",ROW(INDIRECT("1:"&amp;LEN(G1385&amp;""))),1)&lt;&gt;"0"),1),999)
),
IFERROR(VALUE(G1385),G1385))</f>
        <v>7892953000496</v>
      </c>
      <c r="N1385" t="str">
        <f>TEXT(relatorio[[#This Row],[Data Emissão]],"mmm")</f>
        <v>ago</v>
      </c>
      <c r="O1385">
        <f>_xlfn.XLOOKUP(relatorio[[#This Row],[Número]],relatorio_Entrada_NF!A:A,relatorio_Entrada_NF!A:A,"Pendente")</f>
        <v>491201</v>
      </c>
      <c r="P1385" t="str">
        <f>_xlfn.XLOOKUP(relatorio[[#This Row],[Nome PJ Emitente]],Material!A:A,Material!B:B,"Medicamento")</f>
        <v>Medicamento</v>
      </c>
      <c r="Q1385">
        <f ca="1">IF(relatorio[[#This Row],[Natureza]]="Medicamento",_xlfn.XLOOKUP(relatorio[[#This Row],[EAN]],CadastroProd!U:U,CadastroProd!A:A," "),_xlfn.XLOOKUP(relatorio[[#This Row],['[Item'] Código]],CadastroProd!X:X,CadastroProd!A:A," "))</f>
        <v>1566</v>
      </c>
      <c r="R1385" t="str">
        <f>IF(O1385="Pendente",_xlfn.XLOOKUP(relatorio[[#This Row],[Número]],Relatório_CTE!A:A,Relatório_CTE!B:B,"Sem CTE")," ")</f>
        <v xml:space="preserve"> </v>
      </c>
      <c r="S1385" s="1" t="str">
        <f>IF(relatorio[[#This Row],[NFs Entrada - Winthor]]="Pendente",_xlfn.XLOOKUP(relatorio[[#This Row],[Número]],Relatório_CTE!A:A,Relatório_CTE!H:H,"Sem CTE")," ")</f>
        <v xml:space="preserve"> </v>
      </c>
      <c r="T138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8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86" spans="1:21" x14ac:dyDescent="0.25">
      <c r="A1386" t="s">
        <v>11</v>
      </c>
      <c r="B1386" t="s">
        <v>18</v>
      </c>
      <c r="C1386" t="s">
        <v>51</v>
      </c>
      <c r="D1386">
        <v>491204</v>
      </c>
      <c r="E1386" s="1">
        <v>45873</v>
      </c>
      <c r="F1386">
        <v>5886.31</v>
      </c>
      <c r="G1386" s="4" t="s">
        <v>234</v>
      </c>
      <c r="H1386" t="s">
        <v>235</v>
      </c>
      <c r="I1386" t="s">
        <v>236</v>
      </c>
      <c r="J1386" s="1">
        <v>46280</v>
      </c>
      <c r="K1386">
        <v>16</v>
      </c>
      <c r="L1386" t="str">
        <f>_xlfn.XLOOKUP(relatorio[[#This Row],[Nome PJ Emitente]],De_Para!A:A,De_Para!C:C)</f>
        <v>Adium</v>
      </c>
      <c r="M1386" s="5" cm="1">
        <f t="array" aca="1" ref="M1386" ca="1">IF(LEFT(G1386&amp;"",1)="0",
IFERROR(
VALUE(MID(G1386&amp;"",_xlfn.AGGREGATE(15,6,ROW(INDIRECT("1:"&amp;LEN(G1386&amp;"")))/(MID(G1386&amp;"",ROW(INDIRECT("1:"&amp;LEN(G1386&amp;""))),1)&lt;&gt;"0"),1),999)),
MID(G1386&amp;"",_xlfn.AGGREGATE(15,6,ROW(INDIRECT("1:"&amp;LEN(G1386&amp;"")))/(MID(G1386&amp;"",ROW(INDIRECT("1:"&amp;LEN(G1386&amp;""))),1)&lt;&gt;"0"),1),999)
),
IFERROR(VALUE(G1386),G1386))</f>
        <v>7892953000717</v>
      </c>
      <c r="N1386" t="str">
        <f>TEXT(relatorio[[#This Row],[Data Emissão]],"mmm")</f>
        <v>ago</v>
      </c>
      <c r="O1386">
        <f>_xlfn.XLOOKUP(relatorio[[#This Row],[Número]],relatorio_Entrada_NF!A:A,relatorio_Entrada_NF!A:A,"Pendente")</f>
        <v>491204</v>
      </c>
      <c r="P1386" t="str">
        <f>_xlfn.XLOOKUP(relatorio[[#This Row],[Nome PJ Emitente]],Material!A:A,Material!B:B,"Medicamento")</f>
        <v>Medicamento</v>
      </c>
      <c r="Q1386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1386" t="str">
        <f>IF(O1386="Pendente",_xlfn.XLOOKUP(relatorio[[#This Row],[Número]],Relatório_CTE!A:A,Relatório_CTE!B:B,"Sem CTE")," ")</f>
        <v xml:space="preserve"> </v>
      </c>
      <c r="S1386" s="1" t="str">
        <f>IF(relatorio[[#This Row],[NFs Entrada - Winthor]]="Pendente",_xlfn.XLOOKUP(relatorio[[#This Row],[Número]],Relatório_CTE!A:A,Relatório_CTE!H:H,"Sem CTE")," ")</f>
        <v xml:space="preserve"> </v>
      </c>
      <c r="T138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8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87" spans="1:21" x14ac:dyDescent="0.25">
      <c r="A1387" t="s">
        <v>11</v>
      </c>
      <c r="B1387" t="s">
        <v>18</v>
      </c>
      <c r="C1387" t="s">
        <v>51</v>
      </c>
      <c r="D1387">
        <v>491205</v>
      </c>
      <c r="E1387" s="1">
        <v>45873</v>
      </c>
      <c r="F1387">
        <v>8379.2099999999991</v>
      </c>
      <c r="G1387" s="4" t="s">
        <v>234</v>
      </c>
      <c r="H1387" t="s">
        <v>235</v>
      </c>
      <c r="I1387" t="s">
        <v>236</v>
      </c>
      <c r="J1387" s="1">
        <v>46280</v>
      </c>
      <c r="K1387">
        <v>5</v>
      </c>
      <c r="L1387" t="str">
        <f>_xlfn.XLOOKUP(relatorio[[#This Row],[Nome PJ Emitente]],De_Para!A:A,De_Para!C:C)</f>
        <v>Adium</v>
      </c>
      <c r="M1387" s="5" cm="1">
        <f t="array" aca="1" ref="M1387" ca="1">IF(LEFT(G1387&amp;"",1)="0",
IFERROR(
VALUE(MID(G1387&amp;"",_xlfn.AGGREGATE(15,6,ROW(INDIRECT("1:"&amp;LEN(G1387&amp;"")))/(MID(G1387&amp;"",ROW(INDIRECT("1:"&amp;LEN(G1387&amp;""))),1)&lt;&gt;"0"),1),999)),
MID(G1387&amp;"",_xlfn.AGGREGATE(15,6,ROW(INDIRECT("1:"&amp;LEN(G1387&amp;"")))/(MID(G1387&amp;"",ROW(INDIRECT("1:"&amp;LEN(G1387&amp;""))),1)&lt;&gt;"0"),1),999)
),
IFERROR(VALUE(G1387),G1387))</f>
        <v>7892953000717</v>
      </c>
      <c r="N1387" t="str">
        <f>TEXT(relatorio[[#This Row],[Data Emissão]],"mmm")</f>
        <v>ago</v>
      </c>
      <c r="O1387">
        <f>_xlfn.XLOOKUP(relatorio[[#This Row],[Número]],relatorio_Entrada_NF!A:A,relatorio_Entrada_NF!A:A,"Pendente")</f>
        <v>491205</v>
      </c>
      <c r="P1387" t="str">
        <f>_xlfn.XLOOKUP(relatorio[[#This Row],[Nome PJ Emitente]],Material!A:A,Material!B:B,"Medicamento")</f>
        <v>Medicamento</v>
      </c>
      <c r="Q1387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1387" t="str">
        <f>IF(O1387="Pendente",_xlfn.XLOOKUP(relatorio[[#This Row],[Número]],Relatório_CTE!A:A,Relatório_CTE!B:B,"Sem CTE")," ")</f>
        <v xml:space="preserve"> </v>
      </c>
      <c r="S1387" s="1" t="str">
        <f>IF(relatorio[[#This Row],[NFs Entrada - Winthor]]="Pendente",_xlfn.XLOOKUP(relatorio[[#This Row],[Número]],Relatório_CTE!A:A,Relatório_CTE!H:H,"Sem CTE")," ")</f>
        <v xml:space="preserve"> </v>
      </c>
      <c r="T138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8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88" spans="1:21" x14ac:dyDescent="0.25">
      <c r="A1388" t="s">
        <v>11</v>
      </c>
      <c r="B1388" t="s">
        <v>18</v>
      </c>
      <c r="C1388" t="s">
        <v>51</v>
      </c>
      <c r="D1388">
        <v>491206</v>
      </c>
      <c r="E1388" s="1">
        <v>45873</v>
      </c>
      <c r="F1388">
        <v>9272.69</v>
      </c>
      <c r="G1388" s="4" t="s">
        <v>477</v>
      </c>
      <c r="H1388" t="s">
        <v>478</v>
      </c>
      <c r="I1388" t="s">
        <v>479</v>
      </c>
      <c r="J1388" s="1">
        <v>46395</v>
      </c>
      <c r="K1388">
        <v>7</v>
      </c>
      <c r="L1388" t="str">
        <f>_xlfn.XLOOKUP(relatorio[[#This Row],[Nome PJ Emitente]],De_Para!A:A,De_Para!C:C)</f>
        <v>Adium</v>
      </c>
      <c r="M1388" s="5" cm="1">
        <f t="array" aca="1" ref="M1388" ca="1">IF(LEFT(G1388&amp;"",1)="0",
IFERROR(
VALUE(MID(G1388&amp;"",_xlfn.AGGREGATE(15,6,ROW(INDIRECT("1:"&amp;LEN(G1388&amp;"")))/(MID(G1388&amp;"",ROW(INDIRECT("1:"&amp;LEN(G1388&amp;""))),1)&lt;&gt;"0"),1),999)),
MID(G1388&amp;"",_xlfn.AGGREGATE(15,6,ROW(INDIRECT("1:"&amp;LEN(G1388&amp;"")))/(MID(G1388&amp;"",ROW(INDIRECT("1:"&amp;LEN(G1388&amp;""))),1)&lt;&gt;"0"),1),999)
),
IFERROR(VALUE(G1388),G1388))</f>
        <v>7892953000823</v>
      </c>
      <c r="N1388" t="str">
        <f>TEXT(relatorio[[#This Row],[Data Emissão]],"mmm")</f>
        <v>ago</v>
      </c>
      <c r="O1388">
        <f>_xlfn.XLOOKUP(relatorio[[#This Row],[Número]],relatorio_Entrada_NF!A:A,relatorio_Entrada_NF!A:A,"Pendente")</f>
        <v>491206</v>
      </c>
      <c r="P1388" t="str">
        <f>_xlfn.XLOOKUP(relatorio[[#This Row],[Nome PJ Emitente]],Material!A:A,Material!B:B,"Medicamento")</f>
        <v>Medicamento</v>
      </c>
      <c r="Q1388">
        <f ca="1">IF(relatorio[[#This Row],[Natureza]]="Medicamento",_xlfn.XLOOKUP(relatorio[[#This Row],[EAN]],CadastroProd!U:U,CadastroProd!A:A," "),_xlfn.XLOOKUP(relatorio[[#This Row],['[Item'] Código]],CadastroProd!X:X,CadastroProd!A:A," "))</f>
        <v>2099</v>
      </c>
      <c r="R1388" t="str">
        <f>IF(O1388="Pendente",_xlfn.XLOOKUP(relatorio[[#This Row],[Número]],Relatório_CTE!A:A,Relatório_CTE!B:B,"Sem CTE")," ")</f>
        <v xml:space="preserve"> </v>
      </c>
      <c r="S1388" s="1" t="str">
        <f>IF(relatorio[[#This Row],[NFs Entrada - Winthor]]="Pendente",_xlfn.XLOOKUP(relatorio[[#This Row],[Número]],Relatório_CTE!A:A,Relatório_CTE!H:H,"Sem CTE")," ")</f>
        <v xml:space="preserve"> </v>
      </c>
      <c r="T138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8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89" spans="1:21" x14ac:dyDescent="0.25">
      <c r="A1389" t="s">
        <v>11</v>
      </c>
      <c r="B1389" t="s">
        <v>18</v>
      </c>
      <c r="C1389" t="s">
        <v>51</v>
      </c>
      <c r="D1389">
        <v>491208</v>
      </c>
      <c r="E1389" s="1">
        <v>45873</v>
      </c>
      <c r="F1389">
        <v>1905.31</v>
      </c>
      <c r="G1389" s="4" t="s">
        <v>234</v>
      </c>
      <c r="H1389" t="s">
        <v>235</v>
      </c>
      <c r="I1389" t="s">
        <v>236</v>
      </c>
      <c r="J1389" s="1">
        <v>46280</v>
      </c>
      <c r="K1389">
        <v>1</v>
      </c>
      <c r="L1389" t="str">
        <f>_xlfn.XLOOKUP(relatorio[[#This Row],[Nome PJ Emitente]],De_Para!A:A,De_Para!C:C)</f>
        <v>Adium</v>
      </c>
      <c r="M1389" s="5" cm="1">
        <f t="array" aca="1" ref="M1389" ca="1">IF(LEFT(G1389&amp;"",1)="0",
IFERROR(
VALUE(MID(G1389&amp;"",_xlfn.AGGREGATE(15,6,ROW(INDIRECT("1:"&amp;LEN(G1389&amp;"")))/(MID(G1389&amp;"",ROW(INDIRECT("1:"&amp;LEN(G1389&amp;""))),1)&lt;&gt;"0"),1),999)),
MID(G1389&amp;"",_xlfn.AGGREGATE(15,6,ROW(INDIRECT("1:"&amp;LEN(G1389&amp;"")))/(MID(G1389&amp;"",ROW(INDIRECT("1:"&amp;LEN(G1389&amp;""))),1)&lt;&gt;"0"),1),999)
),
IFERROR(VALUE(G1389),G1389))</f>
        <v>7892953000717</v>
      </c>
      <c r="N1389" t="str">
        <f>TEXT(relatorio[[#This Row],[Data Emissão]],"mmm")</f>
        <v>ago</v>
      </c>
      <c r="O1389">
        <f>_xlfn.XLOOKUP(relatorio[[#This Row],[Número]],relatorio_Entrada_NF!A:A,relatorio_Entrada_NF!A:A,"Pendente")</f>
        <v>491208</v>
      </c>
      <c r="P1389" t="str">
        <f>_xlfn.XLOOKUP(relatorio[[#This Row],[Nome PJ Emitente]],Material!A:A,Material!B:B,"Medicamento")</f>
        <v>Medicamento</v>
      </c>
      <c r="Q1389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1389" t="str">
        <f>IF(O1389="Pendente",_xlfn.XLOOKUP(relatorio[[#This Row],[Número]],Relatório_CTE!A:A,Relatório_CTE!B:B,"Sem CTE")," ")</f>
        <v xml:space="preserve"> </v>
      </c>
      <c r="S1389" s="1" t="str">
        <f>IF(relatorio[[#This Row],[NFs Entrada - Winthor]]="Pendente",_xlfn.XLOOKUP(relatorio[[#This Row],[Número]],Relatório_CTE!A:A,Relatório_CTE!H:H,"Sem CTE")," ")</f>
        <v xml:space="preserve"> </v>
      </c>
      <c r="T138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8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90" spans="1:21" x14ac:dyDescent="0.25">
      <c r="A1390" t="s">
        <v>11</v>
      </c>
      <c r="B1390" t="s">
        <v>18</v>
      </c>
      <c r="C1390" t="s">
        <v>51</v>
      </c>
      <c r="D1390">
        <v>491209</v>
      </c>
      <c r="E1390" s="1">
        <v>45873</v>
      </c>
      <c r="F1390">
        <v>36019.83</v>
      </c>
      <c r="G1390" s="4" t="s">
        <v>234</v>
      </c>
      <c r="H1390" t="s">
        <v>235</v>
      </c>
      <c r="I1390" t="s">
        <v>236</v>
      </c>
      <c r="J1390" s="1">
        <v>46280</v>
      </c>
      <c r="K1390">
        <v>27</v>
      </c>
      <c r="L1390" t="str">
        <f>_xlfn.XLOOKUP(relatorio[[#This Row],[Nome PJ Emitente]],De_Para!A:A,De_Para!C:C)</f>
        <v>Adium</v>
      </c>
      <c r="M1390" s="5" cm="1">
        <f t="array" aca="1" ref="M1390" ca="1">IF(LEFT(G1390&amp;"",1)="0",
IFERROR(
VALUE(MID(G1390&amp;"",_xlfn.AGGREGATE(15,6,ROW(INDIRECT("1:"&amp;LEN(G1390&amp;"")))/(MID(G1390&amp;"",ROW(INDIRECT("1:"&amp;LEN(G1390&amp;""))),1)&lt;&gt;"0"),1),999)),
MID(G1390&amp;"",_xlfn.AGGREGATE(15,6,ROW(INDIRECT("1:"&amp;LEN(G1390&amp;"")))/(MID(G1390&amp;"",ROW(INDIRECT("1:"&amp;LEN(G1390&amp;""))),1)&lt;&gt;"0"),1),999)
),
IFERROR(VALUE(G1390),G1390))</f>
        <v>7892953000717</v>
      </c>
      <c r="N1390" t="str">
        <f>TEXT(relatorio[[#This Row],[Data Emissão]],"mmm")</f>
        <v>ago</v>
      </c>
      <c r="O1390">
        <f>_xlfn.XLOOKUP(relatorio[[#This Row],[Número]],relatorio_Entrada_NF!A:A,relatorio_Entrada_NF!A:A,"Pendente")</f>
        <v>491209</v>
      </c>
      <c r="P1390" t="str">
        <f>_xlfn.XLOOKUP(relatorio[[#This Row],[Nome PJ Emitente]],Material!A:A,Material!B:B,"Medicamento")</f>
        <v>Medicamento</v>
      </c>
      <c r="Q1390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1390" t="str">
        <f>IF(O1390="Pendente",_xlfn.XLOOKUP(relatorio[[#This Row],[Número]],Relatório_CTE!A:A,Relatório_CTE!B:B,"Sem CTE")," ")</f>
        <v xml:space="preserve"> </v>
      </c>
      <c r="S1390" s="1" t="str">
        <f>IF(relatorio[[#This Row],[NFs Entrada - Winthor]]="Pendente",_xlfn.XLOOKUP(relatorio[[#This Row],[Número]],Relatório_CTE!A:A,Relatório_CTE!H:H,"Sem CTE")," ")</f>
        <v xml:space="preserve"> </v>
      </c>
      <c r="T139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9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91" spans="1:21" x14ac:dyDescent="0.25">
      <c r="A1391" t="s">
        <v>11</v>
      </c>
      <c r="B1391" t="s">
        <v>18</v>
      </c>
      <c r="C1391" t="s">
        <v>51</v>
      </c>
      <c r="D1391">
        <v>491247</v>
      </c>
      <c r="E1391" s="1">
        <v>45873</v>
      </c>
      <c r="F1391">
        <v>23457.17</v>
      </c>
      <c r="G1391" s="4" t="s">
        <v>234</v>
      </c>
      <c r="H1391" t="s">
        <v>235</v>
      </c>
      <c r="I1391" t="s">
        <v>236</v>
      </c>
      <c r="J1391" s="1">
        <v>46280</v>
      </c>
      <c r="K1391">
        <v>15</v>
      </c>
      <c r="L1391" t="str">
        <f>_xlfn.XLOOKUP(relatorio[[#This Row],[Nome PJ Emitente]],De_Para!A:A,De_Para!C:C)</f>
        <v>Adium</v>
      </c>
      <c r="M1391" s="5" cm="1">
        <f t="array" aca="1" ref="M1391" ca="1">IF(LEFT(G1391&amp;"",1)="0",
IFERROR(
VALUE(MID(G1391&amp;"",_xlfn.AGGREGATE(15,6,ROW(INDIRECT("1:"&amp;LEN(G1391&amp;"")))/(MID(G1391&amp;"",ROW(INDIRECT("1:"&amp;LEN(G1391&amp;""))),1)&lt;&gt;"0"),1),999)),
MID(G1391&amp;"",_xlfn.AGGREGATE(15,6,ROW(INDIRECT("1:"&amp;LEN(G1391&amp;"")))/(MID(G1391&amp;"",ROW(INDIRECT("1:"&amp;LEN(G1391&amp;""))),1)&lt;&gt;"0"),1),999)
),
IFERROR(VALUE(G1391),G1391))</f>
        <v>7892953000717</v>
      </c>
      <c r="N1391" t="str">
        <f>TEXT(relatorio[[#This Row],[Data Emissão]],"mmm")</f>
        <v>ago</v>
      </c>
      <c r="O1391">
        <f>_xlfn.XLOOKUP(relatorio[[#This Row],[Número]],relatorio_Entrada_NF!A:A,relatorio_Entrada_NF!A:A,"Pendente")</f>
        <v>491247</v>
      </c>
      <c r="P1391" t="str">
        <f>_xlfn.XLOOKUP(relatorio[[#This Row],[Nome PJ Emitente]],Material!A:A,Material!B:B,"Medicamento")</f>
        <v>Medicamento</v>
      </c>
      <c r="Q1391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1391" t="str">
        <f>IF(O1391="Pendente",_xlfn.XLOOKUP(relatorio[[#This Row],[Número]],Relatório_CTE!A:A,Relatório_CTE!B:B,"Sem CTE")," ")</f>
        <v xml:space="preserve"> </v>
      </c>
      <c r="S1391" s="1" t="str">
        <f>IF(relatorio[[#This Row],[NFs Entrada - Winthor]]="Pendente",_xlfn.XLOOKUP(relatorio[[#This Row],[Número]],Relatório_CTE!A:A,Relatório_CTE!H:H,"Sem CTE")," ")</f>
        <v xml:space="preserve"> </v>
      </c>
      <c r="T139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9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92" spans="1:21" x14ac:dyDescent="0.25">
      <c r="A1392" t="s">
        <v>11</v>
      </c>
      <c r="B1392" t="s">
        <v>12</v>
      </c>
      <c r="C1392" t="s">
        <v>58</v>
      </c>
      <c r="D1392">
        <v>79838</v>
      </c>
      <c r="E1392" s="1">
        <v>45873</v>
      </c>
      <c r="F1392">
        <v>127031.65</v>
      </c>
      <c r="G1392" s="4" t="s">
        <v>59</v>
      </c>
      <c r="H1392" t="s">
        <v>60</v>
      </c>
      <c r="I1392" t="s">
        <v>61</v>
      </c>
      <c r="J1392" s="1">
        <v>46310</v>
      </c>
      <c r="K1392">
        <v>4</v>
      </c>
      <c r="L1392" t="str">
        <f>_xlfn.XLOOKUP(relatorio[[#This Row],[Nome PJ Emitente]],De_Para!A:A,De_Para!C:C)</f>
        <v>Adium</v>
      </c>
      <c r="M1392" s="5" cm="1">
        <f t="array" aca="1" ref="M1392" ca="1">IF(LEFT(G1392&amp;"",1)="0",
IFERROR(
VALUE(MID(G1392&amp;"",_xlfn.AGGREGATE(15,6,ROW(INDIRECT("1:"&amp;LEN(G1392&amp;"")))/(MID(G1392&amp;"",ROW(INDIRECT("1:"&amp;LEN(G1392&amp;""))),1)&lt;&gt;"0"),1),999)),
MID(G1392&amp;"",_xlfn.AGGREGATE(15,6,ROW(INDIRECT("1:"&amp;LEN(G1392&amp;"")))/(MID(G1392&amp;"",ROW(INDIRECT("1:"&amp;LEN(G1392&amp;""))),1)&lt;&gt;"0"),1),999)
),
IFERROR(VALUE(G1392),G1392))</f>
        <v>7892953209738</v>
      </c>
      <c r="N1392" t="str">
        <f>TEXT(relatorio[[#This Row],[Data Emissão]],"mmm")</f>
        <v>ago</v>
      </c>
      <c r="O1392">
        <f>_xlfn.XLOOKUP(relatorio[[#This Row],[Número]],relatorio_Entrada_NF!A:A,relatorio_Entrada_NF!A:A,"Pendente")</f>
        <v>79838</v>
      </c>
      <c r="P1392" t="str">
        <f>_xlfn.XLOOKUP(relatorio[[#This Row],[Nome PJ Emitente]],Material!A:A,Material!B:B,"Medicamento")</f>
        <v>Medicamento</v>
      </c>
      <c r="Q1392">
        <f ca="1">IF(relatorio[[#This Row],[Natureza]]="Medicamento",_xlfn.XLOOKUP(relatorio[[#This Row],[EAN]],CadastroProd!U:U,CadastroProd!A:A," "),_xlfn.XLOOKUP(relatorio[[#This Row],['[Item'] Código]],CadastroProd!X:X,CadastroProd!A:A," "))</f>
        <v>3431</v>
      </c>
      <c r="R1392" t="str">
        <f>IF(O1392="Pendente",_xlfn.XLOOKUP(relatorio[[#This Row],[Número]],Relatório_CTE!A:A,Relatório_CTE!B:B,"Sem CTE")," ")</f>
        <v xml:space="preserve"> </v>
      </c>
      <c r="S1392" s="1" t="str">
        <f>IF(relatorio[[#This Row],[NFs Entrada - Winthor]]="Pendente",_xlfn.XLOOKUP(relatorio[[#This Row],[Número]],Relatório_CTE!A:A,Relatório_CTE!H:H,"Sem CTE")," ")</f>
        <v xml:space="preserve"> </v>
      </c>
      <c r="T139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9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93" spans="1:21" x14ac:dyDescent="0.25">
      <c r="A1393" t="s">
        <v>11</v>
      </c>
      <c r="B1393" t="s">
        <v>12</v>
      </c>
      <c r="C1393" t="s">
        <v>58</v>
      </c>
      <c r="D1393">
        <v>79861</v>
      </c>
      <c r="E1393" s="1">
        <v>45873</v>
      </c>
      <c r="F1393">
        <v>63515.82</v>
      </c>
      <c r="G1393" s="4" t="s">
        <v>59</v>
      </c>
      <c r="H1393" t="s">
        <v>60</v>
      </c>
      <c r="I1393" t="s">
        <v>61</v>
      </c>
      <c r="J1393" s="1">
        <v>46310</v>
      </c>
      <c r="K1393">
        <v>2</v>
      </c>
      <c r="L1393" t="str">
        <f>_xlfn.XLOOKUP(relatorio[[#This Row],[Nome PJ Emitente]],De_Para!A:A,De_Para!C:C)</f>
        <v>Adium</v>
      </c>
      <c r="M1393" s="5" cm="1">
        <f t="array" aca="1" ref="M1393" ca="1">IF(LEFT(G1393&amp;"",1)="0",
IFERROR(
VALUE(MID(G1393&amp;"",_xlfn.AGGREGATE(15,6,ROW(INDIRECT("1:"&amp;LEN(G1393&amp;"")))/(MID(G1393&amp;"",ROW(INDIRECT("1:"&amp;LEN(G1393&amp;""))),1)&lt;&gt;"0"),1),999)),
MID(G1393&amp;"",_xlfn.AGGREGATE(15,6,ROW(INDIRECT("1:"&amp;LEN(G1393&amp;"")))/(MID(G1393&amp;"",ROW(INDIRECT("1:"&amp;LEN(G1393&amp;""))),1)&lt;&gt;"0"),1),999)
),
IFERROR(VALUE(G1393),G1393))</f>
        <v>7892953209738</v>
      </c>
      <c r="N1393" t="str">
        <f>TEXT(relatorio[[#This Row],[Data Emissão]],"mmm")</f>
        <v>ago</v>
      </c>
      <c r="O1393">
        <f>_xlfn.XLOOKUP(relatorio[[#This Row],[Número]],relatorio_Entrada_NF!A:A,relatorio_Entrada_NF!A:A,"Pendente")</f>
        <v>79861</v>
      </c>
      <c r="P1393" t="str">
        <f>_xlfn.XLOOKUP(relatorio[[#This Row],[Nome PJ Emitente]],Material!A:A,Material!B:B,"Medicamento")</f>
        <v>Medicamento</v>
      </c>
      <c r="Q1393">
        <f ca="1">IF(relatorio[[#This Row],[Natureza]]="Medicamento",_xlfn.XLOOKUP(relatorio[[#This Row],[EAN]],CadastroProd!U:U,CadastroProd!A:A," "),_xlfn.XLOOKUP(relatorio[[#This Row],['[Item'] Código]],CadastroProd!X:X,CadastroProd!A:A," "))</f>
        <v>3431</v>
      </c>
      <c r="R1393" t="str">
        <f>IF(O1393="Pendente",_xlfn.XLOOKUP(relatorio[[#This Row],[Número]],Relatório_CTE!A:A,Relatório_CTE!B:B,"Sem CTE")," ")</f>
        <v xml:space="preserve"> </v>
      </c>
      <c r="S1393" s="1" t="str">
        <f>IF(relatorio[[#This Row],[NFs Entrada - Winthor]]="Pendente",_xlfn.XLOOKUP(relatorio[[#This Row],[Número]],Relatório_CTE!A:A,Relatório_CTE!H:H,"Sem CTE")," ")</f>
        <v xml:space="preserve"> </v>
      </c>
      <c r="T139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9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94" spans="1:21" x14ac:dyDescent="0.25">
      <c r="A1394" t="s">
        <v>11</v>
      </c>
      <c r="B1394" t="s">
        <v>12</v>
      </c>
      <c r="C1394" t="s">
        <v>58</v>
      </c>
      <c r="D1394">
        <v>79862</v>
      </c>
      <c r="E1394" s="1">
        <v>45873</v>
      </c>
      <c r="F1394">
        <v>349337.03</v>
      </c>
      <c r="G1394" s="4" t="s">
        <v>59</v>
      </c>
      <c r="H1394" t="s">
        <v>60</v>
      </c>
      <c r="I1394" t="s">
        <v>61</v>
      </c>
      <c r="J1394" s="1">
        <v>46310</v>
      </c>
      <c r="K1394">
        <v>11</v>
      </c>
      <c r="L1394" t="str">
        <f>_xlfn.XLOOKUP(relatorio[[#This Row],[Nome PJ Emitente]],De_Para!A:A,De_Para!C:C)</f>
        <v>Adium</v>
      </c>
      <c r="M1394" s="5" cm="1">
        <f t="array" aca="1" ref="M1394" ca="1">IF(LEFT(G1394&amp;"",1)="0",
IFERROR(
VALUE(MID(G1394&amp;"",_xlfn.AGGREGATE(15,6,ROW(INDIRECT("1:"&amp;LEN(G1394&amp;"")))/(MID(G1394&amp;"",ROW(INDIRECT("1:"&amp;LEN(G1394&amp;""))),1)&lt;&gt;"0"),1),999)),
MID(G1394&amp;"",_xlfn.AGGREGATE(15,6,ROW(INDIRECT("1:"&amp;LEN(G1394&amp;"")))/(MID(G1394&amp;"",ROW(INDIRECT("1:"&amp;LEN(G1394&amp;""))),1)&lt;&gt;"0"),1),999)
),
IFERROR(VALUE(G1394),G1394))</f>
        <v>7892953209738</v>
      </c>
      <c r="N1394" t="str">
        <f>TEXT(relatorio[[#This Row],[Data Emissão]],"mmm")</f>
        <v>ago</v>
      </c>
      <c r="O1394">
        <f>_xlfn.XLOOKUP(relatorio[[#This Row],[Número]],relatorio_Entrada_NF!A:A,relatorio_Entrada_NF!A:A,"Pendente")</f>
        <v>79862</v>
      </c>
      <c r="P1394" t="str">
        <f>_xlfn.XLOOKUP(relatorio[[#This Row],[Nome PJ Emitente]],Material!A:A,Material!B:B,"Medicamento")</f>
        <v>Medicamento</v>
      </c>
      <c r="Q1394">
        <f ca="1">IF(relatorio[[#This Row],[Natureza]]="Medicamento",_xlfn.XLOOKUP(relatorio[[#This Row],[EAN]],CadastroProd!U:U,CadastroProd!A:A," "),_xlfn.XLOOKUP(relatorio[[#This Row],['[Item'] Código]],CadastroProd!X:X,CadastroProd!A:A," "))</f>
        <v>3431</v>
      </c>
      <c r="R1394" t="str">
        <f>IF(O1394="Pendente",_xlfn.XLOOKUP(relatorio[[#This Row],[Número]],Relatório_CTE!A:A,Relatório_CTE!B:B,"Sem CTE")," ")</f>
        <v xml:space="preserve"> </v>
      </c>
      <c r="S1394" s="1" t="str">
        <f>IF(relatorio[[#This Row],[NFs Entrada - Winthor]]="Pendente",_xlfn.XLOOKUP(relatorio[[#This Row],[Número]],Relatório_CTE!A:A,Relatório_CTE!H:H,"Sem CTE")," ")</f>
        <v xml:space="preserve"> </v>
      </c>
      <c r="T139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9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95" spans="1:21" x14ac:dyDescent="0.25">
      <c r="A1395" t="s">
        <v>11</v>
      </c>
      <c r="B1395" t="s">
        <v>12</v>
      </c>
      <c r="C1395" t="s">
        <v>58</v>
      </c>
      <c r="D1395">
        <v>79863</v>
      </c>
      <c r="E1395" s="1">
        <v>45873</v>
      </c>
      <c r="F1395">
        <v>183401.94</v>
      </c>
      <c r="G1395" s="4" t="s">
        <v>59</v>
      </c>
      <c r="H1395" t="s">
        <v>60</v>
      </c>
      <c r="I1395" t="s">
        <v>61</v>
      </c>
      <c r="J1395" s="1">
        <v>46310</v>
      </c>
      <c r="K1395">
        <v>6</v>
      </c>
      <c r="L1395" t="str">
        <f>_xlfn.XLOOKUP(relatorio[[#This Row],[Nome PJ Emitente]],De_Para!A:A,De_Para!C:C)</f>
        <v>Adium</v>
      </c>
      <c r="M1395" s="5" cm="1">
        <f t="array" aca="1" ref="M1395" ca="1">IF(LEFT(G1395&amp;"",1)="0",
IFERROR(
VALUE(MID(G1395&amp;"",_xlfn.AGGREGATE(15,6,ROW(INDIRECT("1:"&amp;LEN(G1395&amp;"")))/(MID(G1395&amp;"",ROW(INDIRECT("1:"&amp;LEN(G1395&amp;""))),1)&lt;&gt;"0"),1),999)),
MID(G1395&amp;"",_xlfn.AGGREGATE(15,6,ROW(INDIRECT("1:"&amp;LEN(G1395&amp;"")))/(MID(G1395&amp;"",ROW(INDIRECT("1:"&amp;LEN(G1395&amp;""))),1)&lt;&gt;"0"),1),999)
),
IFERROR(VALUE(G1395),G1395))</f>
        <v>7892953209738</v>
      </c>
      <c r="N1395" t="str">
        <f>TEXT(relatorio[[#This Row],[Data Emissão]],"mmm")</f>
        <v>ago</v>
      </c>
      <c r="O1395">
        <f>_xlfn.XLOOKUP(relatorio[[#This Row],[Número]],relatorio_Entrada_NF!A:A,relatorio_Entrada_NF!A:A,"Pendente")</f>
        <v>79863</v>
      </c>
      <c r="P1395" t="str">
        <f>_xlfn.XLOOKUP(relatorio[[#This Row],[Nome PJ Emitente]],Material!A:A,Material!B:B,"Medicamento")</f>
        <v>Medicamento</v>
      </c>
      <c r="Q1395">
        <f ca="1">IF(relatorio[[#This Row],[Natureza]]="Medicamento",_xlfn.XLOOKUP(relatorio[[#This Row],[EAN]],CadastroProd!U:U,CadastroProd!A:A," "),_xlfn.XLOOKUP(relatorio[[#This Row],['[Item'] Código]],CadastroProd!X:X,CadastroProd!A:A," "))</f>
        <v>3431</v>
      </c>
      <c r="R1395" t="str">
        <f>IF(O1395="Pendente",_xlfn.XLOOKUP(relatorio[[#This Row],[Número]],Relatório_CTE!A:A,Relatório_CTE!B:B,"Sem CTE")," ")</f>
        <v xml:space="preserve"> </v>
      </c>
      <c r="S1395" s="1" t="str">
        <f>IF(relatorio[[#This Row],[NFs Entrada - Winthor]]="Pendente",_xlfn.XLOOKUP(relatorio[[#This Row],[Número]],Relatório_CTE!A:A,Relatório_CTE!H:H,"Sem CTE")," ")</f>
        <v xml:space="preserve"> </v>
      </c>
      <c r="T139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9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96" spans="1:21" x14ac:dyDescent="0.25">
      <c r="A1396" t="s">
        <v>17</v>
      </c>
      <c r="B1396" t="s">
        <v>12</v>
      </c>
      <c r="C1396" t="s">
        <v>32</v>
      </c>
      <c r="D1396">
        <v>55208</v>
      </c>
      <c r="E1396" s="1">
        <v>45873</v>
      </c>
      <c r="F1396">
        <v>64447.31</v>
      </c>
      <c r="G1396" s="4" t="s">
        <v>33</v>
      </c>
      <c r="H1396" t="s">
        <v>34</v>
      </c>
      <c r="I1396" t="s">
        <v>35</v>
      </c>
      <c r="J1396" s="1">
        <v>46660</v>
      </c>
      <c r="K1396">
        <v>6</v>
      </c>
      <c r="L1396" t="str">
        <f>_xlfn.XLOOKUP(relatorio[[#This Row],[Nome PJ Emitente]],De_Para!A:A,De_Para!C:C)</f>
        <v>Astellas</v>
      </c>
      <c r="M1396" s="5" cm="1">
        <f t="array" aca="1" ref="M1396" ca="1">IF(LEFT(G1396&amp;"",1)="0",
IFERROR(
VALUE(MID(G1396&amp;"",_xlfn.AGGREGATE(15,6,ROW(INDIRECT("1:"&amp;LEN(G1396&amp;"")))/(MID(G1396&amp;"",ROW(INDIRECT("1:"&amp;LEN(G1396&amp;""))),1)&lt;&gt;"0"),1),999)),
MID(G1396&amp;"",_xlfn.AGGREGATE(15,6,ROW(INDIRECT("1:"&amp;LEN(G1396&amp;"")))/(MID(G1396&amp;"",ROW(INDIRECT("1:"&amp;LEN(G1396&amp;""))),1)&lt;&gt;"0"),1),999)
),
IFERROR(VALUE(G1396),G1396))</f>
        <v>7899337001070</v>
      </c>
      <c r="N1396" t="str">
        <f>TEXT(relatorio[[#This Row],[Data Emissão]],"mmm")</f>
        <v>ago</v>
      </c>
      <c r="O1396">
        <f>_xlfn.XLOOKUP(relatorio[[#This Row],[Número]],relatorio_Entrada_NF!A:A,relatorio_Entrada_NF!A:A,"Pendente")</f>
        <v>55208</v>
      </c>
      <c r="P1396" t="str">
        <f>_xlfn.XLOOKUP(relatorio[[#This Row],[Nome PJ Emitente]],Material!A:A,Material!B:B,"Medicamento")</f>
        <v>Medicamento</v>
      </c>
      <c r="Q1396">
        <f ca="1">IF(relatorio[[#This Row],[Natureza]]="Medicamento",_xlfn.XLOOKUP(relatorio[[#This Row],[EAN]],CadastroProd!U:U,CadastroProd!A:A," "),_xlfn.XLOOKUP(relatorio[[#This Row],['[Item'] Código]],CadastroProd!X:X,CadastroProd!A:A," "))</f>
        <v>3092</v>
      </c>
      <c r="R1396" t="str">
        <f>IF(O1396="Pendente",_xlfn.XLOOKUP(relatorio[[#This Row],[Número]],Relatório_CTE!A:A,Relatório_CTE!B:B,"Sem CTE")," ")</f>
        <v xml:space="preserve"> </v>
      </c>
      <c r="S1396" s="1" t="str">
        <f>IF(relatorio[[#This Row],[NFs Entrada - Winthor]]="Pendente",_xlfn.XLOOKUP(relatorio[[#This Row],[Número]],Relatório_CTE!A:A,Relatório_CTE!H:H,"Sem CTE")," ")</f>
        <v xml:space="preserve"> </v>
      </c>
      <c r="T139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9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97" spans="1:21" x14ac:dyDescent="0.25">
      <c r="A1397" t="s">
        <v>11</v>
      </c>
      <c r="B1397" t="s">
        <v>12</v>
      </c>
      <c r="C1397" t="s">
        <v>51</v>
      </c>
      <c r="D1397">
        <v>491200</v>
      </c>
      <c r="E1397" s="1">
        <v>45873</v>
      </c>
      <c r="F1397">
        <v>14811.79</v>
      </c>
      <c r="G1397" s="4" t="s">
        <v>455</v>
      </c>
      <c r="H1397" t="s">
        <v>456</v>
      </c>
      <c r="I1397" t="s">
        <v>457</v>
      </c>
      <c r="J1397" s="1">
        <v>46367</v>
      </c>
      <c r="K1397">
        <v>14</v>
      </c>
      <c r="L1397" t="str">
        <f>_xlfn.XLOOKUP(relatorio[[#This Row],[Nome PJ Emitente]],De_Para!A:A,De_Para!C:C)</f>
        <v>Adium</v>
      </c>
      <c r="M1397" s="5" cm="1">
        <f t="array" aca="1" ref="M1397" ca="1">IF(LEFT(G1397&amp;"",1)="0",
IFERROR(
VALUE(MID(G1397&amp;"",_xlfn.AGGREGATE(15,6,ROW(INDIRECT("1:"&amp;LEN(G1397&amp;"")))/(MID(G1397&amp;"",ROW(INDIRECT("1:"&amp;LEN(G1397&amp;""))),1)&lt;&gt;"0"),1),999)),
MID(G1397&amp;"",_xlfn.AGGREGATE(15,6,ROW(INDIRECT("1:"&amp;LEN(G1397&amp;"")))/(MID(G1397&amp;"",ROW(INDIRECT("1:"&amp;LEN(G1397&amp;""))),1)&lt;&gt;"0"),1),999)
),
IFERROR(VALUE(G1397),G1397))</f>
        <v>7892953102916</v>
      </c>
      <c r="N1397" t="str">
        <f>TEXT(relatorio[[#This Row],[Data Emissão]],"mmm")</f>
        <v>ago</v>
      </c>
      <c r="O1397">
        <f>_xlfn.XLOOKUP(relatorio[[#This Row],[Número]],relatorio_Entrada_NF!A:A,relatorio_Entrada_NF!A:A,"Pendente")</f>
        <v>491200</v>
      </c>
      <c r="P1397" t="str">
        <f>_xlfn.XLOOKUP(relatorio[[#This Row],[Nome PJ Emitente]],Material!A:A,Material!B:B,"Medicamento")</f>
        <v>Medicamento</v>
      </c>
      <c r="Q1397">
        <f ca="1">IF(relatorio[[#This Row],[Natureza]]="Medicamento",_xlfn.XLOOKUP(relatorio[[#This Row],[EAN]],CadastroProd!U:U,CadastroProd!A:A," "),_xlfn.XLOOKUP(relatorio[[#This Row],['[Item'] Código]],CadastroProd!X:X,CadastroProd!A:A," "))</f>
        <v>1568</v>
      </c>
      <c r="R1397" t="str">
        <f>IF(O1397="Pendente",_xlfn.XLOOKUP(relatorio[[#This Row],[Número]],Relatório_CTE!A:A,Relatório_CTE!B:B,"Sem CTE")," ")</f>
        <v xml:space="preserve"> </v>
      </c>
      <c r="S1397" s="1" t="str">
        <f>IF(relatorio[[#This Row],[NFs Entrada - Winthor]]="Pendente",_xlfn.XLOOKUP(relatorio[[#This Row],[Número]],Relatório_CTE!A:A,Relatório_CTE!H:H,"Sem CTE")," ")</f>
        <v xml:space="preserve"> </v>
      </c>
      <c r="T139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9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98" spans="1:21" x14ac:dyDescent="0.25">
      <c r="A1398" t="s">
        <v>11</v>
      </c>
      <c r="B1398" t="s">
        <v>12</v>
      </c>
      <c r="C1398" t="s">
        <v>51</v>
      </c>
      <c r="D1398">
        <v>491203</v>
      </c>
      <c r="E1398" s="1">
        <v>45873</v>
      </c>
      <c r="F1398">
        <v>15813.55</v>
      </c>
      <c r="G1398" s="4" t="s">
        <v>752</v>
      </c>
      <c r="H1398" t="s">
        <v>753</v>
      </c>
      <c r="I1398" t="s">
        <v>754</v>
      </c>
      <c r="J1398" s="1">
        <v>46532</v>
      </c>
      <c r="K1398">
        <v>4</v>
      </c>
      <c r="L1398" t="str">
        <f>_xlfn.XLOOKUP(relatorio[[#This Row],[Nome PJ Emitente]],De_Para!A:A,De_Para!C:C)</f>
        <v>Adium</v>
      </c>
      <c r="M1398" s="5" cm="1">
        <f t="array" aca="1" ref="M1398" ca="1">IF(LEFT(G1398&amp;"",1)="0",
IFERROR(
VALUE(MID(G1398&amp;"",_xlfn.AGGREGATE(15,6,ROW(INDIRECT("1:"&amp;LEN(G1398&amp;"")))/(MID(G1398&amp;"",ROW(INDIRECT("1:"&amp;LEN(G1398&amp;""))),1)&lt;&gt;"0"),1),999)),
MID(G1398&amp;"",_xlfn.AGGREGATE(15,6,ROW(INDIRECT("1:"&amp;LEN(G1398&amp;"")))/(MID(G1398&amp;"",ROW(INDIRECT("1:"&amp;LEN(G1398&amp;""))),1)&lt;&gt;"0"),1),999)
),
IFERROR(VALUE(G1398),G1398))</f>
        <v>7892953207901</v>
      </c>
      <c r="N1398" t="str">
        <f>TEXT(relatorio[[#This Row],[Data Emissão]],"mmm")</f>
        <v>ago</v>
      </c>
      <c r="O1398">
        <f>_xlfn.XLOOKUP(relatorio[[#This Row],[Número]],relatorio_Entrada_NF!A:A,relatorio_Entrada_NF!A:A,"Pendente")</f>
        <v>491203</v>
      </c>
      <c r="P1398" t="str">
        <f>_xlfn.XLOOKUP(relatorio[[#This Row],[Nome PJ Emitente]],Material!A:A,Material!B:B,"Medicamento")</f>
        <v>Medicamento</v>
      </c>
      <c r="Q1398">
        <f ca="1">IF(relatorio[[#This Row],[Natureza]]="Medicamento",_xlfn.XLOOKUP(relatorio[[#This Row],[EAN]],CadastroProd!U:U,CadastroProd!A:A," "),_xlfn.XLOOKUP(relatorio[[#This Row],['[Item'] Código]],CadastroProd!X:X,CadastroProd!A:A," "))</f>
        <v>3114</v>
      </c>
      <c r="R1398" t="str">
        <f>IF(O1398="Pendente",_xlfn.XLOOKUP(relatorio[[#This Row],[Número]],Relatório_CTE!A:A,Relatório_CTE!B:B,"Sem CTE")," ")</f>
        <v xml:space="preserve"> </v>
      </c>
      <c r="S1398" s="1" t="str">
        <f>IF(relatorio[[#This Row],[NFs Entrada - Winthor]]="Pendente",_xlfn.XLOOKUP(relatorio[[#This Row],[Número]],Relatório_CTE!A:A,Relatório_CTE!H:H,"Sem CTE")," ")</f>
        <v xml:space="preserve"> </v>
      </c>
      <c r="T139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9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399" spans="1:21" x14ac:dyDescent="0.25">
      <c r="A1399" t="s">
        <v>11</v>
      </c>
      <c r="B1399" t="s">
        <v>12</v>
      </c>
      <c r="C1399" t="s">
        <v>51</v>
      </c>
      <c r="D1399">
        <v>491246</v>
      </c>
      <c r="E1399" s="1">
        <v>45873</v>
      </c>
      <c r="F1399">
        <v>6007</v>
      </c>
      <c r="G1399" s="4" t="s">
        <v>455</v>
      </c>
      <c r="H1399" t="s">
        <v>456</v>
      </c>
      <c r="I1399" t="s">
        <v>457</v>
      </c>
      <c r="J1399" s="1">
        <v>46367</v>
      </c>
      <c r="K1399">
        <v>6</v>
      </c>
      <c r="L1399" t="str">
        <f>_xlfn.XLOOKUP(relatorio[[#This Row],[Nome PJ Emitente]],De_Para!A:A,De_Para!C:C)</f>
        <v>Adium</v>
      </c>
      <c r="M1399" s="5" cm="1">
        <f t="array" aca="1" ref="M1399" ca="1">IF(LEFT(G1399&amp;"",1)="0",
IFERROR(
VALUE(MID(G1399&amp;"",_xlfn.AGGREGATE(15,6,ROW(INDIRECT("1:"&amp;LEN(G1399&amp;"")))/(MID(G1399&amp;"",ROW(INDIRECT("1:"&amp;LEN(G1399&amp;""))),1)&lt;&gt;"0"),1),999)),
MID(G1399&amp;"",_xlfn.AGGREGATE(15,6,ROW(INDIRECT("1:"&amp;LEN(G1399&amp;"")))/(MID(G1399&amp;"",ROW(INDIRECT("1:"&amp;LEN(G1399&amp;""))),1)&lt;&gt;"0"),1),999)
),
IFERROR(VALUE(G1399),G1399))</f>
        <v>7892953102916</v>
      </c>
      <c r="N1399" t="str">
        <f>TEXT(relatorio[[#This Row],[Data Emissão]],"mmm")</f>
        <v>ago</v>
      </c>
      <c r="O1399">
        <f>_xlfn.XLOOKUP(relatorio[[#This Row],[Número]],relatorio_Entrada_NF!A:A,relatorio_Entrada_NF!A:A,"Pendente")</f>
        <v>491246</v>
      </c>
      <c r="P1399" t="str">
        <f>_xlfn.XLOOKUP(relatorio[[#This Row],[Nome PJ Emitente]],Material!A:A,Material!B:B,"Medicamento")</f>
        <v>Medicamento</v>
      </c>
      <c r="Q1399">
        <f ca="1">IF(relatorio[[#This Row],[Natureza]]="Medicamento",_xlfn.XLOOKUP(relatorio[[#This Row],[EAN]],CadastroProd!U:U,CadastroProd!A:A," "),_xlfn.XLOOKUP(relatorio[[#This Row],['[Item'] Código]],CadastroProd!X:X,CadastroProd!A:A," "))</f>
        <v>1568</v>
      </c>
      <c r="R1399" t="str">
        <f>IF(O1399="Pendente",_xlfn.XLOOKUP(relatorio[[#This Row],[Número]],Relatório_CTE!A:A,Relatório_CTE!B:B,"Sem CTE")," ")</f>
        <v xml:space="preserve"> </v>
      </c>
      <c r="S1399" s="1" t="str">
        <f>IF(relatorio[[#This Row],[NFs Entrada - Winthor]]="Pendente",_xlfn.XLOOKUP(relatorio[[#This Row],[Número]],Relatório_CTE!A:A,Relatório_CTE!H:H,"Sem CTE")," ")</f>
        <v xml:space="preserve"> </v>
      </c>
      <c r="T139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39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00" spans="1:21" x14ac:dyDescent="0.25">
      <c r="A1400" t="s">
        <v>11</v>
      </c>
      <c r="B1400" t="s">
        <v>12</v>
      </c>
      <c r="C1400" t="s">
        <v>51</v>
      </c>
      <c r="D1400">
        <v>491248</v>
      </c>
      <c r="E1400" s="1">
        <v>45873</v>
      </c>
      <c r="F1400">
        <v>23761.58</v>
      </c>
      <c r="G1400" s="4" t="s">
        <v>752</v>
      </c>
      <c r="H1400" t="s">
        <v>753</v>
      </c>
      <c r="I1400" t="s">
        <v>754</v>
      </c>
      <c r="J1400" s="1">
        <v>46532</v>
      </c>
      <c r="K1400">
        <v>6</v>
      </c>
      <c r="L1400" t="str">
        <f>_xlfn.XLOOKUP(relatorio[[#This Row],[Nome PJ Emitente]],De_Para!A:A,De_Para!C:C)</f>
        <v>Adium</v>
      </c>
      <c r="M1400" s="5" cm="1">
        <f t="array" aca="1" ref="M1400" ca="1">IF(LEFT(G1400&amp;"",1)="0",
IFERROR(
VALUE(MID(G1400&amp;"",_xlfn.AGGREGATE(15,6,ROW(INDIRECT("1:"&amp;LEN(G1400&amp;"")))/(MID(G1400&amp;"",ROW(INDIRECT("1:"&amp;LEN(G1400&amp;""))),1)&lt;&gt;"0"),1),999)),
MID(G1400&amp;"",_xlfn.AGGREGATE(15,6,ROW(INDIRECT("1:"&amp;LEN(G1400&amp;"")))/(MID(G1400&amp;"",ROW(INDIRECT("1:"&amp;LEN(G1400&amp;""))),1)&lt;&gt;"0"),1),999)
),
IFERROR(VALUE(G1400),G1400))</f>
        <v>7892953207901</v>
      </c>
      <c r="N1400" t="str">
        <f>TEXT(relatorio[[#This Row],[Data Emissão]],"mmm")</f>
        <v>ago</v>
      </c>
      <c r="O1400">
        <f>_xlfn.XLOOKUP(relatorio[[#This Row],[Número]],relatorio_Entrada_NF!A:A,relatorio_Entrada_NF!A:A,"Pendente")</f>
        <v>491248</v>
      </c>
      <c r="P1400" t="str">
        <f>_xlfn.XLOOKUP(relatorio[[#This Row],[Nome PJ Emitente]],Material!A:A,Material!B:B,"Medicamento")</f>
        <v>Medicamento</v>
      </c>
      <c r="Q1400">
        <f ca="1">IF(relatorio[[#This Row],[Natureza]]="Medicamento",_xlfn.XLOOKUP(relatorio[[#This Row],[EAN]],CadastroProd!U:U,CadastroProd!A:A," "),_xlfn.XLOOKUP(relatorio[[#This Row],['[Item'] Código]],CadastroProd!X:X,CadastroProd!A:A," "))</f>
        <v>3114</v>
      </c>
      <c r="R1400" t="str">
        <f>IF(O1400="Pendente",_xlfn.XLOOKUP(relatorio[[#This Row],[Número]],Relatório_CTE!A:A,Relatório_CTE!B:B,"Sem CTE")," ")</f>
        <v xml:space="preserve"> </v>
      </c>
      <c r="S1400" s="1" t="str">
        <f>IF(relatorio[[#This Row],[NFs Entrada - Winthor]]="Pendente",_xlfn.XLOOKUP(relatorio[[#This Row],[Número]],Relatório_CTE!A:A,Relatório_CTE!H:H,"Sem CTE")," ")</f>
        <v xml:space="preserve"> </v>
      </c>
      <c r="T140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0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01" spans="1:21" x14ac:dyDescent="0.25">
      <c r="A1401" t="s">
        <v>17</v>
      </c>
      <c r="B1401" t="s">
        <v>46</v>
      </c>
      <c r="C1401" t="s">
        <v>214</v>
      </c>
      <c r="D1401">
        <v>444434</v>
      </c>
      <c r="E1401" s="1">
        <v>45873</v>
      </c>
      <c r="F1401">
        <v>539</v>
      </c>
      <c r="G1401" s="4" t="s">
        <v>1172</v>
      </c>
      <c r="H1401" t="s">
        <v>1173</v>
      </c>
      <c r="I1401" t="s">
        <v>1174</v>
      </c>
      <c r="J1401" s="1">
        <v>46265</v>
      </c>
      <c r="K1401">
        <v>5</v>
      </c>
      <c r="L1401" t="str">
        <f>_xlfn.XLOOKUP(relatorio[[#This Row],[Nome PJ Emitente]],De_Para!A:A,De_Para!C:C)</f>
        <v>Eli Lilly</v>
      </c>
      <c r="M1401" s="5" cm="1">
        <f t="array" aca="1" ref="M1401" ca="1">IF(LEFT(G1401&amp;"",1)="0",
IFERROR(
VALUE(MID(G1401&amp;"",_xlfn.AGGREGATE(15,6,ROW(INDIRECT("1:"&amp;LEN(G1401&amp;"")))/(MID(G1401&amp;"",ROW(INDIRECT("1:"&amp;LEN(G1401&amp;""))),1)&lt;&gt;"0"),1),999)),
MID(G1401&amp;"",_xlfn.AGGREGATE(15,6,ROW(INDIRECT("1:"&amp;LEN(G1401&amp;"")))/(MID(G1401&amp;"",ROW(INDIRECT("1:"&amp;LEN(G1401&amp;""))),1)&lt;&gt;"0"),1),999)
),
IFERROR(VALUE(G1401),G1401))</f>
        <v>7896382707681</v>
      </c>
      <c r="N1401" t="str">
        <f>TEXT(relatorio[[#This Row],[Data Emissão]],"mmm")</f>
        <v>ago</v>
      </c>
      <c r="O1401">
        <f>_xlfn.XLOOKUP(relatorio[[#This Row],[Número]],relatorio_Entrada_NF!A:A,relatorio_Entrada_NF!A:A,"Pendente")</f>
        <v>444434</v>
      </c>
      <c r="P1401" t="str">
        <f>_xlfn.XLOOKUP(relatorio[[#This Row],[Nome PJ Emitente]],Material!A:A,Material!B:B,"Medicamento")</f>
        <v>Medicamento</v>
      </c>
      <c r="Q1401">
        <f ca="1">IF(relatorio[[#This Row],[Natureza]]="Medicamento",_xlfn.XLOOKUP(relatorio[[#This Row],[EAN]],CadastroProd!U:U,CadastroProd!A:A," "),_xlfn.XLOOKUP(relatorio[[#This Row],['[Item'] Código]],CadastroProd!X:X,CadastroProd!A:A," "))</f>
        <v>3195</v>
      </c>
      <c r="R1401" t="str">
        <f>IF(O1401="Pendente",_xlfn.XLOOKUP(relatorio[[#This Row],[Número]],Relatório_CTE!A:A,Relatório_CTE!B:B,"Sem CTE")," ")</f>
        <v xml:space="preserve"> </v>
      </c>
      <c r="S1401" s="1" t="str">
        <f>IF(relatorio[[#This Row],[NFs Entrada - Winthor]]="Pendente",_xlfn.XLOOKUP(relatorio[[#This Row],[Número]],Relatório_CTE!A:A,Relatório_CTE!H:H,"Sem CTE")," ")</f>
        <v xml:space="preserve"> </v>
      </c>
      <c r="T140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0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02" spans="1:21" x14ac:dyDescent="0.25">
      <c r="A1402" t="s">
        <v>17</v>
      </c>
      <c r="B1402" t="s">
        <v>46</v>
      </c>
      <c r="C1402" t="s">
        <v>51</v>
      </c>
      <c r="D1402">
        <v>491231</v>
      </c>
      <c r="E1402" s="1">
        <v>45873</v>
      </c>
      <c r="F1402">
        <v>66361.75</v>
      </c>
      <c r="G1402" s="4" t="s">
        <v>477</v>
      </c>
      <c r="H1402" t="s">
        <v>478</v>
      </c>
      <c r="I1402" t="s">
        <v>479</v>
      </c>
      <c r="J1402" s="1">
        <v>46395</v>
      </c>
      <c r="K1402">
        <v>63</v>
      </c>
      <c r="L1402" t="str">
        <f>_xlfn.XLOOKUP(relatorio[[#This Row],[Nome PJ Emitente]],De_Para!A:A,De_Para!C:C)</f>
        <v>Adium</v>
      </c>
      <c r="M1402" s="5" cm="1">
        <f t="array" aca="1" ref="M1402" ca="1">IF(LEFT(G1402&amp;"",1)="0",
IFERROR(
VALUE(MID(G1402&amp;"",_xlfn.AGGREGATE(15,6,ROW(INDIRECT("1:"&amp;LEN(G1402&amp;"")))/(MID(G1402&amp;"",ROW(INDIRECT("1:"&amp;LEN(G1402&amp;""))),1)&lt;&gt;"0"),1),999)),
MID(G1402&amp;"",_xlfn.AGGREGATE(15,6,ROW(INDIRECT("1:"&amp;LEN(G1402&amp;"")))/(MID(G1402&amp;"",ROW(INDIRECT("1:"&amp;LEN(G1402&amp;""))),1)&lt;&gt;"0"),1),999)
),
IFERROR(VALUE(G1402),G1402))</f>
        <v>7892953000823</v>
      </c>
      <c r="N1402" t="str">
        <f>TEXT(relatorio[[#This Row],[Data Emissão]],"mmm")</f>
        <v>ago</v>
      </c>
      <c r="O1402">
        <f>_xlfn.XLOOKUP(relatorio[[#This Row],[Número]],relatorio_Entrada_NF!A:A,relatorio_Entrada_NF!A:A,"Pendente")</f>
        <v>491231</v>
      </c>
      <c r="P1402" t="str">
        <f>_xlfn.XLOOKUP(relatorio[[#This Row],[Nome PJ Emitente]],Material!A:A,Material!B:B,"Medicamento")</f>
        <v>Medicamento</v>
      </c>
      <c r="Q1402">
        <f ca="1">IF(relatorio[[#This Row],[Natureza]]="Medicamento",_xlfn.XLOOKUP(relatorio[[#This Row],[EAN]],CadastroProd!U:U,CadastroProd!A:A," "),_xlfn.XLOOKUP(relatorio[[#This Row],['[Item'] Código]],CadastroProd!X:X,CadastroProd!A:A," "))</f>
        <v>2099</v>
      </c>
      <c r="R1402" t="str">
        <f>IF(O1402="Pendente",_xlfn.XLOOKUP(relatorio[[#This Row],[Número]],Relatório_CTE!A:A,Relatório_CTE!B:B,"Sem CTE")," ")</f>
        <v xml:space="preserve"> </v>
      </c>
      <c r="S1402" s="1" t="str">
        <f>IF(relatorio[[#This Row],[NFs Entrada - Winthor]]="Pendente",_xlfn.XLOOKUP(relatorio[[#This Row],[Número]],Relatório_CTE!A:A,Relatório_CTE!H:H,"Sem CTE")," ")</f>
        <v xml:space="preserve"> </v>
      </c>
      <c r="T140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0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03" spans="1:21" x14ac:dyDescent="0.25">
      <c r="A1403" t="s">
        <v>11</v>
      </c>
      <c r="B1403" t="s">
        <v>46</v>
      </c>
      <c r="C1403" t="s">
        <v>253</v>
      </c>
      <c r="D1403">
        <v>394301</v>
      </c>
      <c r="E1403" s="1">
        <v>45873</v>
      </c>
      <c r="F1403">
        <v>80150.66</v>
      </c>
      <c r="G1403" s="4" t="s">
        <v>994</v>
      </c>
      <c r="H1403" t="s">
        <v>995</v>
      </c>
      <c r="I1403" t="s">
        <v>996</v>
      </c>
      <c r="J1403" s="1">
        <v>46660</v>
      </c>
      <c r="K1403">
        <v>5</v>
      </c>
      <c r="L1403" t="str">
        <f>_xlfn.XLOOKUP(relatorio[[#This Row],[Nome PJ Emitente]],De_Para!A:A,De_Para!C:C)</f>
        <v>Pfizer</v>
      </c>
      <c r="M1403" s="5" cm="1">
        <f t="array" aca="1" ref="M1403" ca="1">IF(LEFT(G1403&amp;"",1)="0",
IFERROR(
VALUE(MID(G1403&amp;"",_xlfn.AGGREGATE(15,6,ROW(INDIRECT("1:"&amp;LEN(G1403&amp;"")))/(MID(G1403&amp;"",ROW(INDIRECT("1:"&amp;LEN(G1403&amp;""))),1)&lt;&gt;"0"),1),999)),
MID(G1403&amp;"",_xlfn.AGGREGATE(15,6,ROW(INDIRECT("1:"&amp;LEN(G1403&amp;"")))/(MID(G1403&amp;"",ROW(INDIRECT("1:"&amp;LEN(G1403&amp;""))),1)&lt;&gt;"0"),1),999)
),
IFERROR(VALUE(G1403),G1403))</f>
        <v>7891045009683</v>
      </c>
      <c r="N1403" t="str">
        <f>TEXT(relatorio[[#This Row],[Data Emissão]],"mmm")</f>
        <v>ago</v>
      </c>
      <c r="O1403">
        <f>_xlfn.XLOOKUP(relatorio[[#This Row],[Número]],relatorio_Entrada_NF!A:A,relatorio_Entrada_NF!A:A,"Pendente")</f>
        <v>394301</v>
      </c>
      <c r="P1403" t="str">
        <f>_xlfn.XLOOKUP(relatorio[[#This Row],[Nome PJ Emitente]],Material!A:A,Material!B:B,"Medicamento")</f>
        <v>Medicamento</v>
      </c>
      <c r="Q1403">
        <f ca="1">IF(relatorio[[#This Row],[Natureza]]="Medicamento",_xlfn.XLOOKUP(relatorio[[#This Row],[EAN]],CadastroProd!U:U,CadastroProd!A:A," "),_xlfn.XLOOKUP(relatorio[[#This Row],['[Item'] Código]],CadastroProd!X:X,CadastroProd!A:A," "))</f>
        <v>2849</v>
      </c>
      <c r="R1403" t="str">
        <f>IF(O1403="Pendente",_xlfn.XLOOKUP(relatorio[[#This Row],[Número]],Relatório_CTE!A:A,Relatório_CTE!B:B,"Sem CTE")," ")</f>
        <v xml:space="preserve"> </v>
      </c>
      <c r="S1403" s="1" t="str">
        <f>IF(relatorio[[#This Row],[NFs Entrada - Winthor]]="Pendente",_xlfn.XLOOKUP(relatorio[[#This Row],[Número]],Relatório_CTE!A:A,Relatório_CTE!H:H,"Sem CTE")," ")</f>
        <v xml:space="preserve"> </v>
      </c>
      <c r="T140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0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04" spans="1:21" x14ac:dyDescent="0.25">
      <c r="A1404" t="s">
        <v>11</v>
      </c>
      <c r="B1404" t="s">
        <v>46</v>
      </c>
      <c r="C1404" t="s">
        <v>253</v>
      </c>
      <c r="D1404">
        <v>394301</v>
      </c>
      <c r="E1404" s="1">
        <v>45873</v>
      </c>
      <c r="F1404">
        <v>80150.66</v>
      </c>
      <c r="G1404" s="4" t="s">
        <v>1015</v>
      </c>
      <c r="H1404" t="s">
        <v>1016</v>
      </c>
      <c r="I1404" t="s">
        <v>1017</v>
      </c>
      <c r="J1404" s="1">
        <v>46356</v>
      </c>
      <c r="K1404">
        <v>20</v>
      </c>
      <c r="L1404" t="str">
        <f>_xlfn.XLOOKUP(relatorio[[#This Row],[Nome PJ Emitente]],De_Para!A:A,De_Para!C:C)</f>
        <v>Pfizer</v>
      </c>
      <c r="M1404" s="5" cm="1">
        <f t="array" aca="1" ref="M1404" ca="1">IF(LEFT(G1404&amp;"",1)="0",
IFERROR(
VALUE(MID(G1404&amp;"",_xlfn.AGGREGATE(15,6,ROW(INDIRECT("1:"&amp;LEN(G1404&amp;"")))/(MID(G1404&amp;"",ROW(INDIRECT("1:"&amp;LEN(G1404&amp;""))),1)&lt;&gt;"0"),1),999)),
MID(G1404&amp;"",_xlfn.AGGREGATE(15,6,ROW(INDIRECT("1:"&amp;LEN(G1404&amp;"")))/(MID(G1404&amp;"",ROW(INDIRECT("1:"&amp;LEN(G1404&amp;""))),1)&lt;&gt;"0"),1),999)
),
IFERROR(VALUE(G1404),G1404))</f>
        <v>7891268118070</v>
      </c>
      <c r="N1404" t="str">
        <f>TEXT(relatorio[[#This Row],[Data Emissão]],"mmm")</f>
        <v>ago</v>
      </c>
      <c r="O1404">
        <f>_xlfn.XLOOKUP(relatorio[[#This Row],[Número]],relatorio_Entrada_NF!A:A,relatorio_Entrada_NF!A:A,"Pendente")</f>
        <v>394301</v>
      </c>
      <c r="P1404" t="str">
        <f>_xlfn.XLOOKUP(relatorio[[#This Row],[Nome PJ Emitente]],Material!A:A,Material!B:B,"Medicamento")</f>
        <v>Medicamento</v>
      </c>
      <c r="Q1404">
        <f ca="1">IF(relatorio[[#This Row],[Natureza]]="Medicamento",_xlfn.XLOOKUP(relatorio[[#This Row],[EAN]],CadastroProd!U:U,CadastroProd!A:A," "),_xlfn.XLOOKUP(relatorio[[#This Row],['[Item'] Código]],CadastroProd!X:X,CadastroProd!A:A," "))</f>
        <v>3606</v>
      </c>
      <c r="R1404" t="str">
        <f>IF(O1404="Pendente",_xlfn.XLOOKUP(relatorio[[#This Row],[Número]],Relatório_CTE!A:A,Relatório_CTE!B:B,"Sem CTE")," ")</f>
        <v xml:space="preserve"> </v>
      </c>
      <c r="S1404" s="1" t="str">
        <f>IF(relatorio[[#This Row],[NFs Entrada - Winthor]]="Pendente",_xlfn.XLOOKUP(relatorio[[#This Row],[Número]],Relatório_CTE!A:A,Relatório_CTE!H:H,"Sem CTE")," ")</f>
        <v xml:space="preserve"> </v>
      </c>
      <c r="T140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0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05" spans="1:21" x14ac:dyDescent="0.25">
      <c r="A1405" t="s">
        <v>11</v>
      </c>
      <c r="B1405" t="s">
        <v>46</v>
      </c>
      <c r="C1405" t="s">
        <v>253</v>
      </c>
      <c r="D1405">
        <v>394301</v>
      </c>
      <c r="E1405" s="1">
        <v>45873</v>
      </c>
      <c r="F1405">
        <v>80150.66</v>
      </c>
      <c r="G1405" s="4" t="s">
        <v>875</v>
      </c>
      <c r="H1405" t="s">
        <v>876</v>
      </c>
      <c r="I1405" t="s">
        <v>877</v>
      </c>
      <c r="J1405" s="1">
        <v>46568</v>
      </c>
      <c r="K1405">
        <v>5</v>
      </c>
      <c r="L1405" t="str">
        <f>_xlfn.XLOOKUP(relatorio[[#This Row],[Nome PJ Emitente]],De_Para!A:A,De_Para!C:C)</f>
        <v>Pfizer</v>
      </c>
      <c r="M1405" s="5" cm="1">
        <f t="array" aca="1" ref="M1405" ca="1">IF(LEFT(G1405&amp;"",1)="0",
IFERROR(
VALUE(MID(G1405&amp;"",_xlfn.AGGREGATE(15,6,ROW(INDIRECT("1:"&amp;LEN(G1405&amp;"")))/(MID(G1405&amp;"",ROW(INDIRECT("1:"&amp;LEN(G1405&amp;""))),1)&lt;&gt;"0"),1),999)),
MID(G1405&amp;"",_xlfn.AGGREGATE(15,6,ROW(INDIRECT("1:"&amp;LEN(G1405&amp;"")))/(MID(G1405&amp;"",ROW(INDIRECT("1:"&amp;LEN(G1405&amp;""))),1)&lt;&gt;"0"),1),999)
),
IFERROR(VALUE(G1405),G1405))</f>
        <v>7891045164818</v>
      </c>
      <c r="N1405" t="str">
        <f>TEXT(relatorio[[#This Row],[Data Emissão]],"mmm")</f>
        <v>ago</v>
      </c>
      <c r="O1405">
        <f>_xlfn.XLOOKUP(relatorio[[#This Row],[Número]],relatorio_Entrada_NF!A:A,relatorio_Entrada_NF!A:A,"Pendente")</f>
        <v>394301</v>
      </c>
      <c r="P1405" t="str">
        <f>_xlfn.XLOOKUP(relatorio[[#This Row],[Nome PJ Emitente]],Material!A:A,Material!B:B,"Medicamento")</f>
        <v>Medicamento</v>
      </c>
      <c r="Q1405">
        <f ca="1">IF(relatorio[[#This Row],[Natureza]]="Medicamento",_xlfn.XLOOKUP(relatorio[[#This Row],[EAN]],CadastroProd!U:U,CadastroProd!A:A," "),_xlfn.XLOOKUP(relatorio[[#This Row],['[Item'] Código]],CadastroProd!X:X,CadastroProd!A:A," "))</f>
        <v>3669</v>
      </c>
      <c r="R1405" t="str">
        <f>IF(O1405="Pendente",_xlfn.XLOOKUP(relatorio[[#This Row],[Número]],Relatório_CTE!A:A,Relatório_CTE!B:B,"Sem CTE")," ")</f>
        <v xml:space="preserve"> </v>
      </c>
      <c r="S1405" s="1" t="str">
        <f>IF(relatorio[[#This Row],[NFs Entrada - Winthor]]="Pendente",_xlfn.XLOOKUP(relatorio[[#This Row],[Número]],Relatório_CTE!A:A,Relatório_CTE!H:H,"Sem CTE")," ")</f>
        <v xml:space="preserve"> </v>
      </c>
      <c r="T140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0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06" spans="1:21" x14ac:dyDescent="0.25">
      <c r="A1406" t="s">
        <v>11</v>
      </c>
      <c r="B1406" t="s">
        <v>46</v>
      </c>
      <c r="C1406" t="s">
        <v>253</v>
      </c>
      <c r="D1406">
        <v>394301</v>
      </c>
      <c r="E1406" s="1">
        <v>45873</v>
      </c>
      <c r="F1406">
        <v>80150.66</v>
      </c>
      <c r="G1406" s="4" t="s">
        <v>1018</v>
      </c>
      <c r="H1406" t="s">
        <v>1019</v>
      </c>
      <c r="I1406" t="s">
        <v>1020</v>
      </c>
      <c r="J1406" s="1">
        <v>46418</v>
      </c>
      <c r="K1406">
        <v>12</v>
      </c>
      <c r="L1406" t="str">
        <f>_xlfn.XLOOKUP(relatorio[[#This Row],[Nome PJ Emitente]],De_Para!A:A,De_Para!C:C)</f>
        <v>Pfizer</v>
      </c>
      <c r="M1406" s="5" cm="1">
        <f t="array" aca="1" ref="M1406" ca="1">IF(LEFT(G1406&amp;"",1)="0",
IFERROR(
VALUE(MID(G1406&amp;"",_xlfn.AGGREGATE(15,6,ROW(INDIRECT("1:"&amp;LEN(G1406&amp;"")))/(MID(G1406&amp;"",ROW(INDIRECT("1:"&amp;LEN(G1406&amp;""))),1)&lt;&gt;"0"),1),999)),
MID(G1406&amp;"",_xlfn.AGGREGATE(15,6,ROW(INDIRECT("1:"&amp;LEN(G1406&amp;"")))/(MID(G1406&amp;"",ROW(INDIRECT("1:"&amp;LEN(G1406&amp;""))),1)&lt;&gt;"0"),1),999)
),
IFERROR(VALUE(G1406),G1406))</f>
        <v>7891045164825</v>
      </c>
      <c r="N1406" t="str">
        <f>TEXT(relatorio[[#This Row],[Data Emissão]],"mmm")</f>
        <v>ago</v>
      </c>
      <c r="O1406">
        <f>_xlfn.XLOOKUP(relatorio[[#This Row],[Número]],relatorio_Entrada_NF!A:A,relatorio_Entrada_NF!A:A,"Pendente")</f>
        <v>394301</v>
      </c>
      <c r="P1406" t="str">
        <f>_xlfn.XLOOKUP(relatorio[[#This Row],[Nome PJ Emitente]],Material!A:A,Material!B:B,"Medicamento")</f>
        <v>Medicamento</v>
      </c>
      <c r="Q1406">
        <f ca="1">IF(relatorio[[#This Row],[Natureza]]="Medicamento",_xlfn.XLOOKUP(relatorio[[#This Row],[EAN]],CadastroProd!U:U,CadastroProd!A:A," "),_xlfn.XLOOKUP(relatorio[[#This Row],['[Item'] Código]],CadastroProd!X:X,CadastroProd!A:A," "))</f>
        <v>2559</v>
      </c>
      <c r="R1406" t="str">
        <f>IF(O1406="Pendente",_xlfn.XLOOKUP(relatorio[[#This Row],[Número]],Relatório_CTE!A:A,Relatório_CTE!B:B,"Sem CTE")," ")</f>
        <v xml:space="preserve"> </v>
      </c>
      <c r="S1406" s="1" t="str">
        <f>IF(relatorio[[#This Row],[NFs Entrada - Winthor]]="Pendente",_xlfn.XLOOKUP(relatorio[[#This Row],[Número]],Relatório_CTE!A:A,Relatório_CTE!H:H,"Sem CTE")," ")</f>
        <v xml:space="preserve"> </v>
      </c>
      <c r="T140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0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07" spans="1:21" x14ac:dyDescent="0.25">
      <c r="A1407" t="s">
        <v>11</v>
      </c>
      <c r="B1407" t="s">
        <v>46</v>
      </c>
      <c r="C1407" t="s">
        <v>253</v>
      </c>
      <c r="D1407">
        <v>394301</v>
      </c>
      <c r="E1407" s="1">
        <v>45873</v>
      </c>
      <c r="F1407">
        <v>80150.66</v>
      </c>
      <c r="G1407" s="4" t="s">
        <v>716</v>
      </c>
      <c r="H1407" t="s">
        <v>717</v>
      </c>
      <c r="I1407" t="s">
        <v>718</v>
      </c>
      <c r="J1407" s="1">
        <v>46630</v>
      </c>
      <c r="K1407">
        <v>2</v>
      </c>
      <c r="L1407" t="str">
        <f>_xlfn.XLOOKUP(relatorio[[#This Row],[Nome PJ Emitente]],De_Para!A:A,De_Para!C:C)</f>
        <v>Pfizer</v>
      </c>
      <c r="M1407" s="5" cm="1">
        <f t="array" aca="1" ref="M1407" ca="1">IF(LEFT(G1407&amp;"",1)="0",
IFERROR(
VALUE(MID(G1407&amp;"",_xlfn.AGGREGATE(15,6,ROW(INDIRECT("1:"&amp;LEN(G1407&amp;"")))/(MID(G1407&amp;"",ROW(INDIRECT("1:"&amp;LEN(G1407&amp;""))),1)&lt;&gt;"0"),1),999)),
MID(G1407&amp;"",_xlfn.AGGREGATE(15,6,ROW(INDIRECT("1:"&amp;LEN(G1407&amp;"")))/(MID(G1407&amp;"",ROW(INDIRECT("1:"&amp;LEN(G1407&amp;""))),1)&lt;&gt;"0"),1),999)
),
IFERROR(VALUE(G1407),G1407))</f>
        <v>7891268104233</v>
      </c>
      <c r="N1407" t="str">
        <f>TEXT(relatorio[[#This Row],[Data Emissão]],"mmm")</f>
        <v>ago</v>
      </c>
      <c r="O1407">
        <f>_xlfn.XLOOKUP(relatorio[[#This Row],[Número]],relatorio_Entrada_NF!A:A,relatorio_Entrada_NF!A:A,"Pendente")</f>
        <v>394301</v>
      </c>
      <c r="P1407" t="str">
        <f>_xlfn.XLOOKUP(relatorio[[#This Row],[Nome PJ Emitente]],Material!A:A,Material!B:B,"Medicamento")</f>
        <v>Medicamento</v>
      </c>
      <c r="Q1407">
        <f ca="1">IF(relatorio[[#This Row],[Natureza]]="Medicamento",_xlfn.XLOOKUP(relatorio[[#This Row],[EAN]],CadastroProd!U:U,CadastroProd!A:A," "),_xlfn.XLOOKUP(relatorio[[#This Row],['[Item'] Código]],CadastroProd!X:X,CadastroProd!A:A," "))</f>
        <v>2686</v>
      </c>
      <c r="R1407" t="str">
        <f>IF(O1407="Pendente",_xlfn.XLOOKUP(relatorio[[#This Row],[Número]],Relatório_CTE!A:A,Relatório_CTE!B:B,"Sem CTE")," ")</f>
        <v xml:space="preserve"> </v>
      </c>
      <c r="S1407" s="1" t="str">
        <f>IF(relatorio[[#This Row],[NFs Entrada - Winthor]]="Pendente",_xlfn.XLOOKUP(relatorio[[#This Row],[Número]],Relatório_CTE!A:A,Relatório_CTE!H:H,"Sem CTE")," ")</f>
        <v xml:space="preserve"> </v>
      </c>
      <c r="T140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0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08" spans="1:21" x14ac:dyDescent="0.25">
      <c r="A1408" t="s">
        <v>11</v>
      </c>
      <c r="B1408" t="s">
        <v>46</v>
      </c>
      <c r="C1408" t="s">
        <v>253</v>
      </c>
      <c r="D1408">
        <v>394301</v>
      </c>
      <c r="E1408" s="1">
        <v>45873</v>
      </c>
      <c r="F1408">
        <v>80150.66</v>
      </c>
      <c r="G1408" s="4" t="s">
        <v>631</v>
      </c>
      <c r="H1408" t="s">
        <v>632</v>
      </c>
      <c r="I1408" t="s">
        <v>633</v>
      </c>
      <c r="J1408" s="1">
        <v>46356</v>
      </c>
      <c r="K1408">
        <v>40</v>
      </c>
      <c r="L1408" t="str">
        <f>_xlfn.XLOOKUP(relatorio[[#This Row],[Nome PJ Emitente]],De_Para!A:A,De_Para!C:C)</f>
        <v>Pfizer</v>
      </c>
      <c r="M1408" s="5" cm="1">
        <f t="array" aca="1" ref="M1408" ca="1">IF(LEFT(G1408&amp;"",1)="0",
IFERROR(
VALUE(MID(G1408&amp;"",_xlfn.AGGREGATE(15,6,ROW(INDIRECT("1:"&amp;LEN(G1408&amp;"")))/(MID(G1408&amp;"",ROW(INDIRECT("1:"&amp;LEN(G1408&amp;""))),1)&lt;&gt;"0"),1),999)),
MID(G1408&amp;"",_xlfn.AGGREGATE(15,6,ROW(INDIRECT("1:"&amp;LEN(G1408&amp;"")))/(MID(G1408&amp;"",ROW(INDIRECT("1:"&amp;LEN(G1408&amp;""))),1)&lt;&gt;"0"),1),999)
),
IFERROR(VALUE(G1408),G1408))</f>
        <v>7891045008914</v>
      </c>
      <c r="N1408" t="str">
        <f>TEXT(relatorio[[#This Row],[Data Emissão]],"mmm")</f>
        <v>ago</v>
      </c>
      <c r="O1408">
        <f>_xlfn.XLOOKUP(relatorio[[#This Row],[Número]],relatorio_Entrada_NF!A:A,relatorio_Entrada_NF!A:A,"Pendente")</f>
        <v>394301</v>
      </c>
      <c r="P1408" t="str">
        <f>_xlfn.XLOOKUP(relatorio[[#This Row],[Nome PJ Emitente]],Material!A:A,Material!B:B,"Medicamento")</f>
        <v>Medicamento</v>
      </c>
      <c r="Q1408">
        <f ca="1">IF(relatorio[[#This Row],[Natureza]]="Medicamento",_xlfn.XLOOKUP(relatorio[[#This Row],[EAN]],CadastroProd!U:U,CadastroProd!A:A," "),_xlfn.XLOOKUP(relatorio[[#This Row],['[Item'] Código]],CadastroProd!X:X,CadastroProd!A:A," "))</f>
        <v>2546</v>
      </c>
      <c r="R1408" t="str">
        <f>IF(O1408="Pendente",_xlfn.XLOOKUP(relatorio[[#This Row],[Número]],Relatório_CTE!A:A,Relatório_CTE!B:B,"Sem CTE")," ")</f>
        <v xml:space="preserve"> </v>
      </c>
      <c r="S1408" s="1" t="str">
        <f>IF(relatorio[[#This Row],[NFs Entrada - Winthor]]="Pendente",_xlfn.XLOOKUP(relatorio[[#This Row],[Número]],Relatório_CTE!A:A,Relatório_CTE!H:H,"Sem CTE")," ")</f>
        <v xml:space="preserve"> </v>
      </c>
      <c r="T140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0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09" spans="1:21" x14ac:dyDescent="0.25">
      <c r="A1409" t="s">
        <v>11</v>
      </c>
      <c r="B1409" t="s">
        <v>46</v>
      </c>
      <c r="C1409" t="s">
        <v>253</v>
      </c>
      <c r="D1409">
        <v>394302</v>
      </c>
      <c r="E1409" s="1">
        <v>45873</v>
      </c>
      <c r="F1409">
        <v>62958.85</v>
      </c>
      <c r="G1409" s="4" t="s">
        <v>713</v>
      </c>
      <c r="H1409" t="s">
        <v>714</v>
      </c>
      <c r="I1409" t="s">
        <v>715</v>
      </c>
      <c r="J1409" s="1">
        <v>46203</v>
      </c>
      <c r="K1409">
        <v>10</v>
      </c>
      <c r="L1409" t="str">
        <f>_xlfn.XLOOKUP(relatorio[[#This Row],[Nome PJ Emitente]],De_Para!A:A,De_Para!C:C)</f>
        <v>Pfizer</v>
      </c>
      <c r="M1409" s="5" cm="1">
        <f t="array" aca="1" ref="M1409" ca="1">IF(LEFT(G1409&amp;"",1)="0",
IFERROR(
VALUE(MID(G1409&amp;"",_xlfn.AGGREGATE(15,6,ROW(INDIRECT("1:"&amp;LEN(G1409&amp;"")))/(MID(G1409&amp;"",ROW(INDIRECT("1:"&amp;LEN(G1409&amp;""))),1)&lt;&gt;"0"),1),999)),
MID(G1409&amp;"",_xlfn.AGGREGATE(15,6,ROW(INDIRECT("1:"&amp;LEN(G1409&amp;"")))/(MID(G1409&amp;"",ROW(INDIRECT("1:"&amp;LEN(G1409&amp;""))),1)&lt;&gt;"0"),1),999)
),
IFERROR(VALUE(G1409),G1409))</f>
        <v>7891045164801</v>
      </c>
      <c r="N1409" t="str">
        <f>TEXT(relatorio[[#This Row],[Data Emissão]],"mmm")</f>
        <v>ago</v>
      </c>
      <c r="O1409">
        <f>_xlfn.XLOOKUP(relatorio[[#This Row],[Número]],relatorio_Entrada_NF!A:A,relatorio_Entrada_NF!A:A,"Pendente")</f>
        <v>394302</v>
      </c>
      <c r="P1409" t="str">
        <f>_xlfn.XLOOKUP(relatorio[[#This Row],[Nome PJ Emitente]],Material!A:A,Material!B:B,"Medicamento")</f>
        <v>Medicamento</v>
      </c>
      <c r="Q1409">
        <f ca="1">IF(relatorio[[#This Row],[Natureza]]="Medicamento",_xlfn.XLOOKUP(relatorio[[#This Row],[EAN]],CadastroProd!U:U,CadastroProd!A:A," "),_xlfn.XLOOKUP(relatorio[[#This Row],['[Item'] Código]],CadastroProd!X:X,CadastroProd!A:A," "))</f>
        <v>3407</v>
      </c>
      <c r="R1409" t="str">
        <f>IF(O1409="Pendente",_xlfn.XLOOKUP(relatorio[[#This Row],[Número]],Relatório_CTE!A:A,Relatório_CTE!B:B,"Sem CTE")," ")</f>
        <v xml:space="preserve"> </v>
      </c>
      <c r="S1409" s="1" t="str">
        <f>IF(relatorio[[#This Row],[NFs Entrada - Winthor]]="Pendente",_xlfn.XLOOKUP(relatorio[[#This Row],[Número]],Relatório_CTE!A:A,Relatório_CTE!H:H,"Sem CTE")," ")</f>
        <v xml:space="preserve"> </v>
      </c>
      <c r="T140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0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10" spans="1:21" x14ac:dyDescent="0.25">
      <c r="A1410" t="s">
        <v>11</v>
      </c>
      <c r="B1410" t="s">
        <v>46</v>
      </c>
      <c r="C1410" t="s">
        <v>253</v>
      </c>
      <c r="D1410">
        <v>394302</v>
      </c>
      <c r="E1410" s="1">
        <v>45873</v>
      </c>
      <c r="F1410">
        <v>62958.85</v>
      </c>
      <c r="G1410" s="4" t="s">
        <v>878</v>
      </c>
      <c r="H1410" t="s">
        <v>879</v>
      </c>
      <c r="I1410" t="s">
        <v>880</v>
      </c>
      <c r="J1410" s="1">
        <v>46142</v>
      </c>
      <c r="K1410">
        <v>5</v>
      </c>
      <c r="L1410" t="str">
        <f>_xlfn.XLOOKUP(relatorio[[#This Row],[Nome PJ Emitente]],De_Para!A:A,De_Para!C:C)</f>
        <v>Pfizer</v>
      </c>
      <c r="M1410" s="5" cm="1">
        <f t="array" aca="1" ref="M1410" ca="1">IF(LEFT(G1410&amp;"",1)="0",
IFERROR(
VALUE(MID(G1410&amp;"",_xlfn.AGGREGATE(15,6,ROW(INDIRECT("1:"&amp;LEN(G1410&amp;"")))/(MID(G1410&amp;"",ROW(INDIRECT("1:"&amp;LEN(G1410&amp;""))),1)&lt;&gt;"0"),1),999)),
MID(G1410&amp;"",_xlfn.AGGREGATE(15,6,ROW(INDIRECT("1:"&amp;LEN(G1410&amp;"")))/(MID(G1410&amp;"",ROW(INDIRECT("1:"&amp;LEN(G1410&amp;""))),1)&lt;&gt;"0"),1),999)
),
IFERROR(VALUE(G1410),G1410))</f>
        <v>7891045164955</v>
      </c>
      <c r="N1410" t="str">
        <f>TEXT(relatorio[[#This Row],[Data Emissão]],"mmm")</f>
        <v>ago</v>
      </c>
      <c r="O1410">
        <f>_xlfn.XLOOKUP(relatorio[[#This Row],[Número]],relatorio_Entrada_NF!A:A,relatorio_Entrada_NF!A:A,"Pendente")</f>
        <v>394302</v>
      </c>
      <c r="P1410" t="str">
        <f>_xlfn.XLOOKUP(relatorio[[#This Row],[Nome PJ Emitente]],Material!A:A,Material!B:B,"Medicamento")</f>
        <v>Medicamento</v>
      </c>
      <c r="Q1410">
        <f ca="1">IF(relatorio[[#This Row],[Natureza]]="Medicamento",_xlfn.XLOOKUP(relatorio[[#This Row],[EAN]],CadastroProd!U:U,CadastroProd!A:A," "),_xlfn.XLOOKUP(relatorio[[#This Row],['[Item'] Código]],CadastroProd!X:X,CadastroProd!A:A," "))</f>
        <v>3348</v>
      </c>
      <c r="R1410" t="str">
        <f>IF(O1410="Pendente",_xlfn.XLOOKUP(relatorio[[#This Row],[Número]],Relatório_CTE!A:A,Relatório_CTE!B:B,"Sem CTE")," ")</f>
        <v xml:space="preserve"> </v>
      </c>
      <c r="S1410" s="1" t="str">
        <f>IF(relatorio[[#This Row],[NFs Entrada - Winthor]]="Pendente",_xlfn.XLOOKUP(relatorio[[#This Row],[Número]],Relatório_CTE!A:A,Relatório_CTE!H:H,"Sem CTE")," ")</f>
        <v xml:space="preserve"> </v>
      </c>
      <c r="T141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1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11" spans="1:21" x14ac:dyDescent="0.25">
      <c r="A1411" t="s">
        <v>11</v>
      </c>
      <c r="B1411" t="s">
        <v>46</v>
      </c>
      <c r="C1411" t="s">
        <v>253</v>
      </c>
      <c r="D1411">
        <v>394303</v>
      </c>
      <c r="E1411" s="1">
        <v>45873</v>
      </c>
      <c r="F1411">
        <v>104037.71</v>
      </c>
      <c r="G1411" s="4" t="s">
        <v>279</v>
      </c>
      <c r="H1411" t="s">
        <v>280</v>
      </c>
      <c r="I1411" t="s">
        <v>281</v>
      </c>
      <c r="J1411" s="1">
        <v>46326</v>
      </c>
      <c r="K1411">
        <v>220</v>
      </c>
      <c r="L1411" t="str">
        <f>_xlfn.XLOOKUP(relatorio[[#This Row],[Nome PJ Emitente]],De_Para!A:A,De_Para!C:C)</f>
        <v>Pfizer</v>
      </c>
      <c r="M1411" s="5" cm="1">
        <f t="array" aca="1" ref="M1411" ca="1">IF(LEFT(G1411&amp;"",1)="0",
IFERROR(
VALUE(MID(G1411&amp;"",_xlfn.AGGREGATE(15,6,ROW(INDIRECT("1:"&amp;LEN(G1411&amp;"")))/(MID(G1411&amp;"",ROW(INDIRECT("1:"&amp;LEN(G1411&amp;""))),1)&lt;&gt;"0"),1),999)),
MID(G1411&amp;"",_xlfn.AGGREGATE(15,6,ROW(INDIRECT("1:"&amp;LEN(G1411&amp;"")))/(MID(G1411&amp;"",ROW(INDIRECT("1:"&amp;LEN(G1411&amp;""))),1)&lt;&gt;"0"),1),999)
),
IFERROR(VALUE(G1411),G1411))</f>
        <v>7891268111972</v>
      </c>
      <c r="N1411" t="str">
        <f>TEXT(relatorio[[#This Row],[Data Emissão]],"mmm")</f>
        <v>ago</v>
      </c>
      <c r="O1411">
        <f>_xlfn.XLOOKUP(relatorio[[#This Row],[Número]],relatorio_Entrada_NF!A:A,relatorio_Entrada_NF!A:A,"Pendente")</f>
        <v>394303</v>
      </c>
      <c r="P1411" t="str">
        <f>_xlfn.XLOOKUP(relatorio[[#This Row],[Nome PJ Emitente]],Material!A:A,Material!B:B,"Medicamento")</f>
        <v>Medicamento</v>
      </c>
      <c r="Q1411">
        <f ca="1">IF(relatorio[[#This Row],[Natureza]]="Medicamento",_xlfn.XLOOKUP(relatorio[[#This Row],[EAN]],CadastroProd!U:U,CadastroProd!A:A," "),_xlfn.XLOOKUP(relatorio[[#This Row],['[Item'] Código]],CadastroProd!X:X,CadastroProd!A:A," "))</f>
        <v>2673</v>
      </c>
      <c r="R1411" t="str">
        <f>IF(O1411="Pendente",_xlfn.XLOOKUP(relatorio[[#This Row],[Número]],Relatório_CTE!A:A,Relatório_CTE!B:B,"Sem CTE")," ")</f>
        <v xml:space="preserve"> </v>
      </c>
      <c r="S1411" s="1" t="str">
        <f>IF(relatorio[[#This Row],[NFs Entrada - Winthor]]="Pendente",_xlfn.XLOOKUP(relatorio[[#This Row],[Número]],Relatório_CTE!A:A,Relatório_CTE!H:H,"Sem CTE")," ")</f>
        <v xml:space="preserve"> </v>
      </c>
      <c r="T141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1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12" spans="1:21" x14ac:dyDescent="0.25">
      <c r="A1412" t="s">
        <v>11</v>
      </c>
      <c r="B1412" t="s">
        <v>46</v>
      </c>
      <c r="C1412" t="s">
        <v>253</v>
      </c>
      <c r="D1412">
        <v>394304</v>
      </c>
      <c r="E1412" s="1">
        <v>45873</v>
      </c>
      <c r="F1412">
        <v>56920.3</v>
      </c>
      <c r="G1412" s="4" t="s">
        <v>282</v>
      </c>
      <c r="H1412" t="s">
        <v>283</v>
      </c>
      <c r="I1412" t="s">
        <v>284</v>
      </c>
      <c r="J1412" s="1">
        <v>46691</v>
      </c>
      <c r="K1412">
        <v>2</v>
      </c>
      <c r="L1412" t="str">
        <f>_xlfn.XLOOKUP(relatorio[[#This Row],[Nome PJ Emitente]],De_Para!A:A,De_Para!C:C)</f>
        <v>Pfizer</v>
      </c>
      <c r="M1412" s="5" cm="1">
        <f t="array" aca="1" ref="M1412" ca="1">IF(LEFT(G1412&amp;"",1)="0",
IFERROR(
VALUE(MID(G1412&amp;"",_xlfn.AGGREGATE(15,6,ROW(INDIRECT("1:"&amp;LEN(G1412&amp;"")))/(MID(G1412&amp;"",ROW(INDIRECT("1:"&amp;LEN(G1412&amp;""))),1)&lt;&gt;"0"),1),999)),
MID(G1412&amp;"",_xlfn.AGGREGATE(15,6,ROW(INDIRECT("1:"&amp;LEN(G1412&amp;"")))/(MID(G1412&amp;"",ROW(INDIRECT("1:"&amp;LEN(G1412&amp;""))),1)&lt;&gt;"0"),1),999)
),
IFERROR(VALUE(G1412),G1412))</f>
        <v>7891045163996</v>
      </c>
      <c r="N1412" t="str">
        <f>TEXT(relatorio[[#This Row],[Data Emissão]],"mmm")</f>
        <v>ago</v>
      </c>
      <c r="O1412">
        <f>_xlfn.XLOOKUP(relatorio[[#This Row],[Número]],relatorio_Entrada_NF!A:A,relatorio_Entrada_NF!A:A,"Pendente")</f>
        <v>394304</v>
      </c>
      <c r="P1412" t="str">
        <f>_xlfn.XLOOKUP(relatorio[[#This Row],[Nome PJ Emitente]],Material!A:A,Material!B:B,"Medicamento")</f>
        <v>Medicamento</v>
      </c>
      <c r="Q1412">
        <f ca="1">IF(relatorio[[#This Row],[Natureza]]="Medicamento",_xlfn.XLOOKUP(relatorio[[#This Row],[EAN]],CadastroProd!U:U,CadastroProd!A:A," "),_xlfn.XLOOKUP(relatorio[[#This Row],['[Item'] Código]],CadastroProd!X:X,CadastroProd!A:A," "))</f>
        <v>3192</v>
      </c>
      <c r="R1412" t="str">
        <f>IF(O1412="Pendente",_xlfn.XLOOKUP(relatorio[[#This Row],[Número]],Relatório_CTE!A:A,Relatório_CTE!B:B,"Sem CTE")," ")</f>
        <v xml:space="preserve"> </v>
      </c>
      <c r="S1412" s="1" t="str">
        <f>IF(relatorio[[#This Row],[NFs Entrada - Winthor]]="Pendente",_xlfn.XLOOKUP(relatorio[[#This Row],[Número]],Relatório_CTE!A:A,Relatório_CTE!H:H,"Sem CTE")," ")</f>
        <v xml:space="preserve"> </v>
      </c>
      <c r="T141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1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13" spans="1:21" x14ac:dyDescent="0.25">
      <c r="A1413" t="s">
        <v>11</v>
      </c>
      <c r="B1413" t="s">
        <v>46</v>
      </c>
      <c r="C1413" t="s">
        <v>253</v>
      </c>
      <c r="D1413">
        <v>394305</v>
      </c>
      <c r="E1413" s="1">
        <v>45873</v>
      </c>
      <c r="F1413">
        <v>1838.33</v>
      </c>
      <c r="G1413" s="4" t="s">
        <v>1021</v>
      </c>
      <c r="H1413" t="s">
        <v>1022</v>
      </c>
      <c r="I1413" t="s">
        <v>1023</v>
      </c>
      <c r="J1413" s="1">
        <v>46630</v>
      </c>
      <c r="K1413">
        <v>100</v>
      </c>
      <c r="L1413" t="str">
        <f>_xlfn.XLOOKUP(relatorio[[#This Row],[Nome PJ Emitente]],De_Para!A:A,De_Para!C:C)</f>
        <v>Pfizer</v>
      </c>
      <c r="M1413" s="5" cm="1">
        <f t="array" aca="1" ref="M1413" ca="1">IF(LEFT(G1413&amp;"",1)="0",
IFERROR(
VALUE(MID(G1413&amp;"",_xlfn.AGGREGATE(15,6,ROW(INDIRECT("1:"&amp;LEN(G1413&amp;"")))/(MID(G1413&amp;"",ROW(INDIRECT("1:"&amp;LEN(G1413&amp;""))),1)&lt;&gt;"0"),1),999)),
MID(G1413&amp;"",_xlfn.AGGREGATE(15,6,ROW(INDIRECT("1:"&amp;LEN(G1413&amp;"")))/(MID(G1413&amp;"",ROW(INDIRECT("1:"&amp;LEN(G1413&amp;""))),1)&lt;&gt;"0"),1),999)
),
IFERROR(VALUE(G1413),G1413))</f>
        <v>7891268101706</v>
      </c>
      <c r="N1413" t="str">
        <f>TEXT(relatorio[[#This Row],[Data Emissão]],"mmm")</f>
        <v>ago</v>
      </c>
      <c r="O1413">
        <f>_xlfn.XLOOKUP(relatorio[[#This Row],[Número]],relatorio_Entrada_NF!A:A,relatorio_Entrada_NF!A:A,"Pendente")</f>
        <v>394305</v>
      </c>
      <c r="P1413" t="str">
        <f>_xlfn.XLOOKUP(relatorio[[#This Row],[Nome PJ Emitente]],Material!A:A,Material!B:B,"Medicamento")</f>
        <v>Medicamento</v>
      </c>
      <c r="Q1413">
        <f ca="1">IF(relatorio[[#This Row],[Natureza]]="Medicamento",_xlfn.XLOOKUP(relatorio[[#This Row],[EAN]],CadastroProd!U:U,CadastroProd!A:A," "),_xlfn.XLOOKUP(relatorio[[#This Row],['[Item'] Código]],CadastroProd!X:X,CadastroProd!A:A," "))</f>
        <v>3552</v>
      </c>
      <c r="R1413" t="str">
        <f>IF(O1413="Pendente",_xlfn.XLOOKUP(relatorio[[#This Row],[Número]],Relatório_CTE!A:A,Relatório_CTE!B:B,"Sem CTE")," ")</f>
        <v xml:space="preserve"> </v>
      </c>
      <c r="S1413" s="1" t="str">
        <f>IF(relatorio[[#This Row],[NFs Entrada - Winthor]]="Pendente",_xlfn.XLOOKUP(relatorio[[#This Row],[Número]],Relatório_CTE!A:A,Relatório_CTE!H:H,"Sem CTE")," ")</f>
        <v xml:space="preserve"> </v>
      </c>
      <c r="T141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1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14" spans="1:21" x14ac:dyDescent="0.25">
      <c r="A1414" t="s">
        <v>17</v>
      </c>
      <c r="B1414" t="s">
        <v>97</v>
      </c>
      <c r="C1414" t="s">
        <v>51</v>
      </c>
      <c r="D1414">
        <v>491242</v>
      </c>
      <c r="E1414" s="1">
        <v>45873</v>
      </c>
      <c r="F1414">
        <v>36368.1</v>
      </c>
      <c r="G1414" s="4" t="s">
        <v>234</v>
      </c>
      <c r="H1414" t="s">
        <v>235</v>
      </c>
      <c r="I1414" t="s">
        <v>236</v>
      </c>
      <c r="J1414" s="1">
        <v>46280</v>
      </c>
      <c r="K1414">
        <v>28</v>
      </c>
      <c r="L1414" t="str">
        <f>_xlfn.XLOOKUP(relatorio[[#This Row],[Nome PJ Emitente]],De_Para!A:A,De_Para!C:C)</f>
        <v>Adium</v>
      </c>
      <c r="M1414" s="5" cm="1">
        <f t="array" aca="1" ref="M1414" ca="1">IF(LEFT(G1414&amp;"",1)="0",
IFERROR(
VALUE(MID(G1414&amp;"",_xlfn.AGGREGATE(15,6,ROW(INDIRECT("1:"&amp;LEN(G1414&amp;"")))/(MID(G1414&amp;"",ROW(INDIRECT("1:"&amp;LEN(G1414&amp;""))),1)&lt;&gt;"0"),1),999)),
MID(G1414&amp;"",_xlfn.AGGREGATE(15,6,ROW(INDIRECT("1:"&amp;LEN(G1414&amp;"")))/(MID(G1414&amp;"",ROW(INDIRECT("1:"&amp;LEN(G1414&amp;""))),1)&lt;&gt;"0"),1),999)
),
IFERROR(VALUE(G1414),G1414))</f>
        <v>7892953000717</v>
      </c>
      <c r="N1414" t="str">
        <f>TEXT(relatorio[[#This Row],[Data Emissão]],"mmm")</f>
        <v>ago</v>
      </c>
      <c r="O1414">
        <f>_xlfn.XLOOKUP(relatorio[[#This Row],[Número]],relatorio_Entrada_NF!A:A,relatorio_Entrada_NF!A:A,"Pendente")</f>
        <v>491242</v>
      </c>
      <c r="P1414" t="str">
        <f>_xlfn.XLOOKUP(relatorio[[#This Row],[Nome PJ Emitente]],Material!A:A,Material!B:B,"Medicamento")</f>
        <v>Medicamento</v>
      </c>
      <c r="Q1414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1414" t="str">
        <f>IF(O1414="Pendente",_xlfn.XLOOKUP(relatorio[[#This Row],[Número]],Relatório_CTE!A:A,Relatório_CTE!B:B,"Sem CTE")," ")</f>
        <v xml:space="preserve"> </v>
      </c>
      <c r="S1414" s="1" t="str">
        <f>IF(relatorio[[#This Row],[NFs Entrada - Winthor]]="Pendente",_xlfn.XLOOKUP(relatorio[[#This Row],[Número]],Relatório_CTE!A:A,Relatório_CTE!H:H,"Sem CTE")," ")</f>
        <v xml:space="preserve"> </v>
      </c>
      <c r="T141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1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15" spans="1:21" x14ac:dyDescent="0.25">
      <c r="A1415" t="s">
        <v>17</v>
      </c>
      <c r="B1415" t="s">
        <v>97</v>
      </c>
      <c r="C1415" t="s">
        <v>51</v>
      </c>
      <c r="D1415">
        <v>491244</v>
      </c>
      <c r="E1415" s="1">
        <v>45873</v>
      </c>
      <c r="F1415">
        <v>33770.379999999997</v>
      </c>
      <c r="G1415" s="4" t="s">
        <v>234</v>
      </c>
      <c r="H1415" t="s">
        <v>235</v>
      </c>
      <c r="I1415" t="s">
        <v>236</v>
      </c>
      <c r="J1415" s="1">
        <v>46280</v>
      </c>
      <c r="K1415">
        <v>26</v>
      </c>
      <c r="L1415" t="str">
        <f>_xlfn.XLOOKUP(relatorio[[#This Row],[Nome PJ Emitente]],De_Para!A:A,De_Para!C:C)</f>
        <v>Adium</v>
      </c>
      <c r="M1415" s="5" cm="1">
        <f t="array" aca="1" ref="M1415" ca="1">IF(LEFT(G1415&amp;"",1)="0",
IFERROR(
VALUE(MID(G1415&amp;"",_xlfn.AGGREGATE(15,6,ROW(INDIRECT("1:"&amp;LEN(G1415&amp;"")))/(MID(G1415&amp;"",ROW(INDIRECT("1:"&amp;LEN(G1415&amp;""))),1)&lt;&gt;"0"),1),999)),
MID(G1415&amp;"",_xlfn.AGGREGATE(15,6,ROW(INDIRECT("1:"&amp;LEN(G1415&amp;"")))/(MID(G1415&amp;"",ROW(INDIRECT("1:"&amp;LEN(G1415&amp;""))),1)&lt;&gt;"0"),1),999)
),
IFERROR(VALUE(G1415),G1415))</f>
        <v>7892953000717</v>
      </c>
      <c r="N1415" t="str">
        <f>TEXT(relatorio[[#This Row],[Data Emissão]],"mmm")</f>
        <v>ago</v>
      </c>
      <c r="O1415">
        <f>_xlfn.XLOOKUP(relatorio[[#This Row],[Número]],relatorio_Entrada_NF!A:A,relatorio_Entrada_NF!A:A,"Pendente")</f>
        <v>491244</v>
      </c>
      <c r="P1415" t="str">
        <f>_xlfn.XLOOKUP(relatorio[[#This Row],[Nome PJ Emitente]],Material!A:A,Material!B:B,"Medicamento")</f>
        <v>Medicamento</v>
      </c>
      <c r="Q1415">
        <f ca="1">IF(relatorio[[#This Row],[Natureza]]="Medicamento",_xlfn.XLOOKUP(relatorio[[#This Row],[EAN]],CadastroProd!U:U,CadastroProd!A:A," "),_xlfn.XLOOKUP(relatorio[[#This Row],['[Item'] Código]],CadastroProd!X:X,CadastroProd!A:A," "))</f>
        <v>1564</v>
      </c>
      <c r="R1415" t="str">
        <f>IF(O1415="Pendente",_xlfn.XLOOKUP(relatorio[[#This Row],[Número]],Relatório_CTE!A:A,Relatório_CTE!B:B,"Sem CTE")," ")</f>
        <v xml:space="preserve"> </v>
      </c>
      <c r="S1415" s="1" t="str">
        <f>IF(relatorio[[#This Row],[NFs Entrada - Winthor]]="Pendente",_xlfn.XLOOKUP(relatorio[[#This Row],[Número]],Relatório_CTE!A:A,Relatório_CTE!H:H,"Sem CTE")," ")</f>
        <v xml:space="preserve"> </v>
      </c>
      <c r="T141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1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16" spans="1:21" x14ac:dyDescent="0.25">
      <c r="A1416" t="s">
        <v>17</v>
      </c>
      <c r="B1416" t="s">
        <v>97</v>
      </c>
      <c r="C1416" t="s">
        <v>1175</v>
      </c>
      <c r="D1416">
        <v>455924</v>
      </c>
      <c r="E1416" s="1">
        <v>45873</v>
      </c>
      <c r="F1416">
        <v>40073.78</v>
      </c>
      <c r="G1416" s="4" t="s">
        <v>1176</v>
      </c>
      <c r="H1416" t="s">
        <v>1177</v>
      </c>
      <c r="I1416" t="s">
        <v>1178</v>
      </c>
      <c r="J1416" s="1">
        <v>46660</v>
      </c>
      <c r="K1416">
        <v>6</v>
      </c>
      <c r="L1416" t="str">
        <f>_xlfn.XLOOKUP(relatorio[[#This Row],[Nome PJ Emitente]],De_Para!A:A,De_Para!C:C)</f>
        <v>Roche</v>
      </c>
      <c r="M1416" s="5" cm="1">
        <f t="array" aca="1" ref="M1416" ca="1">IF(LEFT(G1416&amp;"",1)="0",
IFERROR(
VALUE(MID(G1416&amp;"",_xlfn.AGGREGATE(15,6,ROW(INDIRECT("1:"&amp;LEN(G1416&amp;"")))/(MID(G1416&amp;"",ROW(INDIRECT("1:"&amp;LEN(G1416&amp;""))),1)&lt;&gt;"0"),1),999)),
MID(G1416&amp;"",_xlfn.AGGREGATE(15,6,ROW(INDIRECT("1:"&amp;LEN(G1416&amp;"")))/(MID(G1416&amp;"",ROW(INDIRECT("1:"&amp;LEN(G1416&amp;""))),1)&lt;&gt;"0"),1),999)
),
IFERROR(VALUE(G1416),G1416))</f>
        <v>7896226501727</v>
      </c>
      <c r="N1416" t="str">
        <f>TEXT(relatorio[[#This Row],[Data Emissão]],"mmm")</f>
        <v>ago</v>
      </c>
      <c r="O1416">
        <f>_xlfn.XLOOKUP(relatorio[[#This Row],[Número]],relatorio_Entrada_NF!A:A,relatorio_Entrada_NF!A:A,"Pendente")</f>
        <v>455924</v>
      </c>
      <c r="P1416" t="str">
        <f>_xlfn.XLOOKUP(relatorio[[#This Row],[Nome PJ Emitente]],Material!A:A,Material!B:B,"Medicamento")</f>
        <v>Medicamento</v>
      </c>
      <c r="Q1416">
        <f ca="1">IF(relatorio[[#This Row],[Natureza]]="Medicamento",_xlfn.XLOOKUP(relatorio[[#This Row],[EAN]],CadastroProd!U:U,CadastroProd!A:A," "),_xlfn.XLOOKUP(relatorio[[#This Row],['[Item'] Código]],CadastroProd!X:X,CadastroProd!A:A," "))</f>
        <v>760</v>
      </c>
      <c r="R1416" t="str">
        <f>IF(O1416="Pendente",_xlfn.XLOOKUP(relatorio[[#This Row],[Número]],Relatório_CTE!A:A,Relatório_CTE!B:B,"Sem CTE")," ")</f>
        <v xml:space="preserve"> </v>
      </c>
      <c r="S1416" s="1" t="str">
        <f>IF(relatorio[[#This Row],[NFs Entrada - Winthor]]="Pendente",_xlfn.XLOOKUP(relatorio[[#This Row],[Número]],Relatório_CTE!A:A,Relatório_CTE!H:H,"Sem CTE")," ")</f>
        <v xml:space="preserve"> </v>
      </c>
      <c r="T1416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16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17" spans="1:21" x14ac:dyDescent="0.25">
      <c r="A1417" t="s">
        <v>17</v>
      </c>
      <c r="B1417" t="s">
        <v>97</v>
      </c>
      <c r="C1417" t="s">
        <v>1175</v>
      </c>
      <c r="D1417">
        <v>455925</v>
      </c>
      <c r="E1417" s="1">
        <v>45873</v>
      </c>
      <c r="F1417">
        <v>26715.85</v>
      </c>
      <c r="G1417" s="4" t="s">
        <v>1176</v>
      </c>
      <c r="H1417" t="s">
        <v>1177</v>
      </c>
      <c r="I1417" t="s">
        <v>1178</v>
      </c>
      <c r="J1417" s="1">
        <v>46660</v>
      </c>
      <c r="K1417">
        <v>4</v>
      </c>
      <c r="L1417" t="str">
        <f>_xlfn.XLOOKUP(relatorio[[#This Row],[Nome PJ Emitente]],De_Para!A:A,De_Para!C:C)</f>
        <v>Roche</v>
      </c>
      <c r="M1417" s="5" cm="1">
        <f t="array" aca="1" ref="M1417" ca="1">IF(LEFT(G1417&amp;"",1)="0",
IFERROR(
VALUE(MID(G1417&amp;"",_xlfn.AGGREGATE(15,6,ROW(INDIRECT("1:"&amp;LEN(G1417&amp;"")))/(MID(G1417&amp;"",ROW(INDIRECT("1:"&amp;LEN(G1417&amp;""))),1)&lt;&gt;"0"),1),999)),
MID(G1417&amp;"",_xlfn.AGGREGATE(15,6,ROW(INDIRECT("1:"&amp;LEN(G1417&amp;"")))/(MID(G1417&amp;"",ROW(INDIRECT("1:"&amp;LEN(G1417&amp;""))),1)&lt;&gt;"0"),1),999)
),
IFERROR(VALUE(G1417),G1417))</f>
        <v>7896226501727</v>
      </c>
      <c r="N1417" t="str">
        <f>TEXT(relatorio[[#This Row],[Data Emissão]],"mmm")</f>
        <v>ago</v>
      </c>
      <c r="O1417">
        <f>_xlfn.XLOOKUP(relatorio[[#This Row],[Número]],relatorio_Entrada_NF!A:A,relatorio_Entrada_NF!A:A,"Pendente")</f>
        <v>455925</v>
      </c>
      <c r="P1417" t="str">
        <f>_xlfn.XLOOKUP(relatorio[[#This Row],[Nome PJ Emitente]],Material!A:A,Material!B:B,"Medicamento")</f>
        <v>Medicamento</v>
      </c>
      <c r="Q1417">
        <f ca="1">IF(relatorio[[#This Row],[Natureza]]="Medicamento",_xlfn.XLOOKUP(relatorio[[#This Row],[EAN]],CadastroProd!U:U,CadastroProd!A:A," "),_xlfn.XLOOKUP(relatorio[[#This Row],['[Item'] Código]],CadastroProd!X:X,CadastroProd!A:A," "))</f>
        <v>760</v>
      </c>
      <c r="R1417" t="str">
        <f>IF(O1417="Pendente",_xlfn.XLOOKUP(relatorio[[#This Row],[Número]],Relatório_CTE!A:A,Relatório_CTE!B:B,"Sem CTE")," ")</f>
        <v xml:space="preserve"> </v>
      </c>
      <c r="S1417" s="1" t="str">
        <f>IF(relatorio[[#This Row],[NFs Entrada - Winthor]]="Pendente",_xlfn.XLOOKUP(relatorio[[#This Row],[Número]],Relatório_CTE!A:A,Relatório_CTE!H:H,"Sem CTE")," ")</f>
        <v xml:space="preserve"> </v>
      </c>
      <c r="T1417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17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18" spans="1:21" x14ac:dyDescent="0.25">
      <c r="A1418" t="s">
        <v>17</v>
      </c>
      <c r="B1418" t="s">
        <v>12</v>
      </c>
      <c r="C1418" t="s">
        <v>177</v>
      </c>
      <c r="D1418">
        <v>35840</v>
      </c>
      <c r="E1418" s="1">
        <v>45870</v>
      </c>
      <c r="F1418">
        <v>20168.03</v>
      </c>
      <c r="G1418" s="4" t="s">
        <v>590</v>
      </c>
      <c r="H1418" t="s">
        <v>591</v>
      </c>
      <c r="I1418" t="s">
        <v>592</v>
      </c>
      <c r="J1418" s="1"/>
      <c r="K1418">
        <v>50</v>
      </c>
      <c r="L1418" t="str">
        <f>_xlfn.XLOOKUP(relatorio[[#This Row],[Nome PJ Emitente]],De_Para!A:A,De_Para!C:C)</f>
        <v>GMI</v>
      </c>
      <c r="M1418" s="5" cm="1">
        <f t="array" aca="1" ref="M1418" ca="1">IF(LEFT(G1418&amp;"",1)="0",
IFERROR(
VALUE(MID(G1418&amp;"",_xlfn.AGGREGATE(15,6,ROW(INDIRECT("1:"&amp;LEN(G1418&amp;"")))/(MID(G1418&amp;"",ROW(INDIRECT("1:"&amp;LEN(G1418&amp;""))),1)&lt;&gt;"0"),1),999)),
MID(G1418&amp;"",_xlfn.AGGREGATE(15,6,ROW(INDIRECT("1:"&amp;LEN(G1418&amp;"")))/(MID(G1418&amp;"",ROW(INDIRECT("1:"&amp;LEN(G1418&amp;""))),1)&lt;&gt;"0"),1),999)
),
IFERROR(VALUE(G1418),G1418))</f>
        <v>7898958242190</v>
      </c>
      <c r="N1418" t="str">
        <f>TEXT(relatorio[[#This Row],[Data Emissão]],"mmm")</f>
        <v>ago</v>
      </c>
      <c r="O1418">
        <f>_xlfn.XLOOKUP(relatorio[[#This Row],[Número]],relatorio_Entrada_NF!A:A,relatorio_Entrada_NF!A:A,"Pendente")</f>
        <v>35840</v>
      </c>
      <c r="P1418" t="str">
        <f>_xlfn.XLOOKUP(relatorio[[#This Row],[Nome PJ Emitente]],Material!A:A,Material!B:B,"Medicamento")</f>
        <v>Material</v>
      </c>
      <c r="Q1418">
        <f>IF(relatorio[[#This Row],[Natureza]]="Medicamento",_xlfn.XLOOKUP(relatorio[[#This Row],[EAN]],CadastroProd!U:U,CadastroProd!A:A," "),_xlfn.XLOOKUP(relatorio[[#This Row],['[Item'] Código]],CadastroProd!X:X,CadastroProd!A:A," "))</f>
        <v>3384</v>
      </c>
      <c r="R1418" t="str">
        <f>IF(O1418="Pendente",_xlfn.XLOOKUP(relatorio[[#This Row],[Número]],Relatório_CTE!A:A,Relatório_CTE!B:B,"Sem CTE")," ")</f>
        <v xml:space="preserve"> </v>
      </c>
      <c r="S1418" s="1" t="str">
        <f>IF(relatorio[[#This Row],[NFs Entrada - Winthor]]="Pendente",_xlfn.XLOOKUP(relatorio[[#This Row],[Número]],Relatório_CTE!A:A,Relatório_CTE!H:H,"Sem CTE")," ")</f>
        <v xml:space="preserve"> </v>
      </c>
      <c r="T1418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18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19" spans="1:21" x14ac:dyDescent="0.25">
      <c r="A1419" t="s">
        <v>17</v>
      </c>
      <c r="B1419" t="s">
        <v>12</v>
      </c>
      <c r="C1419" t="s">
        <v>36</v>
      </c>
      <c r="D1419">
        <v>494113</v>
      </c>
      <c r="E1419" s="1">
        <v>45870</v>
      </c>
      <c r="F1419">
        <v>31552.21</v>
      </c>
      <c r="G1419" s="4" t="s">
        <v>109</v>
      </c>
      <c r="H1419" t="s">
        <v>110</v>
      </c>
      <c r="I1419" t="s">
        <v>111</v>
      </c>
      <c r="J1419" s="1">
        <v>46265</v>
      </c>
      <c r="K1419">
        <v>2</v>
      </c>
      <c r="L1419" t="str">
        <f>_xlfn.XLOOKUP(relatorio[[#This Row],[Nome PJ Emitente]],De_Para!A:A,De_Para!C:C)</f>
        <v>Novartis</v>
      </c>
      <c r="M1419" s="5" cm="1">
        <f t="array" aca="1" ref="M1419" ca="1">IF(LEFT(G1419&amp;"",1)="0",
IFERROR(
VALUE(MID(G1419&amp;"",_xlfn.AGGREGATE(15,6,ROW(INDIRECT("1:"&amp;LEN(G1419&amp;"")))/(MID(G1419&amp;"",ROW(INDIRECT("1:"&amp;LEN(G1419&amp;""))),1)&lt;&gt;"0"),1),999)),
MID(G1419&amp;"",_xlfn.AGGREGATE(15,6,ROW(INDIRECT("1:"&amp;LEN(G1419&amp;"")))/(MID(G1419&amp;"",ROW(INDIRECT("1:"&amp;LEN(G1419&amp;""))),1)&lt;&gt;"0"),1),999)
),
IFERROR(VALUE(G1419),G1419))</f>
        <v>7896261019973</v>
      </c>
      <c r="N1419" t="str">
        <f>TEXT(relatorio[[#This Row],[Data Emissão]],"mmm")</f>
        <v>ago</v>
      </c>
      <c r="O1419">
        <f>_xlfn.XLOOKUP(relatorio[[#This Row],[Número]],relatorio_Entrada_NF!A:A,relatorio_Entrada_NF!A:A,"Pendente")</f>
        <v>494113</v>
      </c>
      <c r="P1419" t="str">
        <f>_xlfn.XLOOKUP(relatorio[[#This Row],[Nome PJ Emitente]],Material!A:A,Material!B:B,"Medicamento")</f>
        <v>Medicamento</v>
      </c>
      <c r="Q1419">
        <f ca="1">IF(relatorio[[#This Row],[Natureza]]="Medicamento",_xlfn.XLOOKUP(relatorio[[#This Row],[EAN]],CadastroProd!U:U,CadastroProd!A:A," "),_xlfn.XLOOKUP(relatorio[[#This Row],['[Item'] Código]],CadastroProd!X:X,CadastroProd!A:A," "))</f>
        <v>858</v>
      </c>
      <c r="R1419" t="str">
        <f>IF(O1419="Pendente",_xlfn.XLOOKUP(relatorio[[#This Row],[Número]],Relatório_CTE!A:A,Relatório_CTE!B:B,"Sem CTE")," ")</f>
        <v xml:space="preserve"> </v>
      </c>
      <c r="S1419" s="1" t="str">
        <f>IF(relatorio[[#This Row],[NFs Entrada - Winthor]]="Pendente",_xlfn.XLOOKUP(relatorio[[#This Row],[Número]],Relatório_CTE!A:A,Relatório_CTE!H:H,"Sem CTE")," ")</f>
        <v xml:space="preserve"> </v>
      </c>
      <c r="T1419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19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20" spans="1:21" x14ac:dyDescent="0.25">
      <c r="A1420" t="s">
        <v>17</v>
      </c>
      <c r="B1420" t="s">
        <v>46</v>
      </c>
      <c r="C1420" t="s">
        <v>36</v>
      </c>
      <c r="D1420">
        <v>494114</v>
      </c>
      <c r="E1420" s="1">
        <v>45870</v>
      </c>
      <c r="F1420">
        <v>12069.03</v>
      </c>
      <c r="G1420" s="4" t="s">
        <v>1179</v>
      </c>
      <c r="H1420" t="s">
        <v>1180</v>
      </c>
      <c r="I1420" t="s">
        <v>1181</v>
      </c>
      <c r="J1420" s="1">
        <v>46356</v>
      </c>
      <c r="K1420">
        <v>4</v>
      </c>
      <c r="L1420" t="str">
        <f>_xlfn.XLOOKUP(relatorio[[#This Row],[Nome PJ Emitente]],De_Para!A:A,De_Para!C:C)</f>
        <v>Novartis</v>
      </c>
      <c r="M1420" s="5" cm="1">
        <f t="array" aca="1" ref="M1420" ca="1">IF(LEFT(G1420&amp;"",1)="0",
IFERROR(
VALUE(MID(G1420&amp;"",_xlfn.AGGREGATE(15,6,ROW(INDIRECT("1:"&amp;LEN(G1420&amp;"")))/(MID(G1420&amp;"",ROW(INDIRECT("1:"&amp;LEN(G1420&amp;""))),1)&lt;&gt;"0"),1),999)),
MID(G1420&amp;"",_xlfn.AGGREGATE(15,6,ROW(INDIRECT("1:"&amp;LEN(G1420&amp;"")))/(MID(G1420&amp;"",ROW(INDIRECT("1:"&amp;LEN(G1420&amp;""))),1)&lt;&gt;"0"),1),999)
),
IFERROR(VALUE(G1420),G1420))</f>
        <v>7896261018389</v>
      </c>
      <c r="N1420" t="str">
        <f>TEXT(relatorio[[#This Row],[Data Emissão]],"mmm")</f>
        <v>ago</v>
      </c>
      <c r="O1420">
        <f>_xlfn.XLOOKUP(relatorio[[#This Row],[Número]],relatorio_Entrada_NF!A:A,relatorio_Entrada_NF!A:A,"Pendente")</f>
        <v>494114</v>
      </c>
      <c r="P1420" t="str">
        <f>_xlfn.XLOOKUP(relatorio[[#This Row],[Nome PJ Emitente]],Material!A:A,Material!B:B,"Medicamento")</f>
        <v>Medicamento</v>
      </c>
      <c r="Q1420">
        <f ca="1">IF(relatorio[[#This Row],[Natureza]]="Medicamento",_xlfn.XLOOKUP(relatorio[[#This Row],[EAN]],CadastroProd!U:U,CadastroProd!A:A," "),_xlfn.XLOOKUP(relatorio[[#This Row],['[Item'] Código]],CadastroProd!X:X,CadastroProd!A:A," "))</f>
        <v>2693</v>
      </c>
      <c r="R1420" t="str">
        <f>IF(O1420="Pendente",_xlfn.XLOOKUP(relatorio[[#This Row],[Número]],Relatório_CTE!A:A,Relatório_CTE!B:B,"Sem CTE")," ")</f>
        <v xml:space="preserve"> </v>
      </c>
      <c r="S1420" s="1" t="str">
        <f>IF(relatorio[[#This Row],[NFs Entrada - Winthor]]="Pendente",_xlfn.XLOOKUP(relatorio[[#This Row],[Número]],Relatório_CTE!A:A,Relatório_CTE!H:H,"Sem CTE")," ")</f>
        <v xml:space="preserve"> </v>
      </c>
      <c r="T1420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20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21" spans="1:21" x14ac:dyDescent="0.25">
      <c r="A1421" t="s">
        <v>17</v>
      </c>
      <c r="B1421" t="s">
        <v>46</v>
      </c>
      <c r="C1421" t="s">
        <v>36</v>
      </c>
      <c r="D1421">
        <v>494115</v>
      </c>
      <c r="E1421" s="1">
        <v>45870</v>
      </c>
      <c r="F1421">
        <v>13932.09</v>
      </c>
      <c r="G1421" s="4" t="s">
        <v>72</v>
      </c>
      <c r="H1421" t="s">
        <v>73</v>
      </c>
      <c r="I1421" t="s">
        <v>74</v>
      </c>
      <c r="J1421" s="1">
        <v>46843</v>
      </c>
      <c r="K1421">
        <v>78</v>
      </c>
      <c r="L1421" t="str">
        <f>_xlfn.XLOOKUP(relatorio[[#This Row],[Nome PJ Emitente]],De_Para!A:A,De_Para!C:C)</f>
        <v>Novartis</v>
      </c>
      <c r="M1421" s="5" cm="1">
        <f t="array" aca="1" ref="M1421" ca="1">IF(LEFT(G1421&amp;"",1)="0",
IFERROR(
VALUE(MID(G1421&amp;"",_xlfn.AGGREGATE(15,6,ROW(INDIRECT("1:"&amp;LEN(G1421&amp;"")))/(MID(G1421&amp;"",ROW(INDIRECT("1:"&amp;LEN(G1421&amp;""))),1)&lt;&gt;"0"),1),999)),
MID(G1421&amp;"",_xlfn.AGGREGATE(15,6,ROW(INDIRECT("1:"&amp;LEN(G1421&amp;"")))/(MID(G1421&amp;"",ROW(INDIRECT("1:"&amp;LEN(G1421&amp;""))),1)&lt;&gt;"0"),1),999)
),
IFERROR(VALUE(G1421),G1421))</f>
        <v>7896261020313</v>
      </c>
      <c r="N1421" t="str">
        <f>TEXT(relatorio[[#This Row],[Data Emissão]],"mmm")</f>
        <v>ago</v>
      </c>
      <c r="O1421">
        <f>_xlfn.XLOOKUP(relatorio[[#This Row],[Número]],relatorio_Entrada_NF!A:A,relatorio_Entrada_NF!A:A,"Pendente")</f>
        <v>494115</v>
      </c>
      <c r="P1421" t="str">
        <f>_xlfn.XLOOKUP(relatorio[[#This Row],[Nome PJ Emitente]],Material!A:A,Material!B:B,"Medicamento")</f>
        <v>Medicamento</v>
      </c>
      <c r="Q1421">
        <f ca="1">IF(relatorio[[#This Row],[Natureza]]="Medicamento",_xlfn.XLOOKUP(relatorio[[#This Row],[EAN]],CadastroProd!U:U,CadastroProd!A:A," "),_xlfn.XLOOKUP(relatorio[[#This Row],['[Item'] Código]],CadastroProd!X:X,CadastroProd!A:A," "))</f>
        <v>1215</v>
      </c>
      <c r="R1421" t="str">
        <f>IF(O1421="Pendente",_xlfn.XLOOKUP(relatorio[[#This Row],[Número]],Relatório_CTE!A:A,Relatório_CTE!B:B,"Sem CTE")," ")</f>
        <v xml:space="preserve"> </v>
      </c>
      <c r="S1421" s="1" t="str">
        <f>IF(relatorio[[#This Row],[NFs Entrada - Winthor]]="Pendente",_xlfn.XLOOKUP(relatorio[[#This Row],[Número]],Relatório_CTE!A:A,Relatório_CTE!H:H,"Sem CTE")," ")</f>
        <v xml:space="preserve"> </v>
      </c>
      <c r="T1421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21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22" spans="1:21" x14ac:dyDescent="0.25">
      <c r="A1422" t="s">
        <v>17</v>
      </c>
      <c r="B1422" t="s">
        <v>46</v>
      </c>
      <c r="C1422" t="s">
        <v>36</v>
      </c>
      <c r="D1422">
        <v>494116</v>
      </c>
      <c r="E1422" s="1">
        <v>45870</v>
      </c>
      <c r="F1422">
        <v>251605.62</v>
      </c>
      <c r="G1422" s="4" t="s">
        <v>1148</v>
      </c>
      <c r="H1422" t="s">
        <v>1149</v>
      </c>
      <c r="I1422" t="s">
        <v>1150</v>
      </c>
      <c r="J1422" s="1">
        <v>46234</v>
      </c>
      <c r="K1422">
        <v>1160</v>
      </c>
      <c r="L1422" t="str">
        <f>_xlfn.XLOOKUP(relatorio[[#This Row],[Nome PJ Emitente]],De_Para!A:A,De_Para!C:C)</f>
        <v>Novartis</v>
      </c>
      <c r="M1422" s="5" cm="1">
        <f t="array" aca="1" ref="M1422" ca="1">IF(LEFT(G1422&amp;"",1)="0",
IFERROR(
VALUE(MID(G1422&amp;"",_xlfn.AGGREGATE(15,6,ROW(INDIRECT("1:"&amp;LEN(G1422&amp;"")))/(MID(G1422&amp;"",ROW(INDIRECT("1:"&amp;LEN(G1422&amp;""))),1)&lt;&gt;"0"),1),999)),
MID(G1422&amp;"",_xlfn.AGGREGATE(15,6,ROW(INDIRECT("1:"&amp;LEN(G1422&amp;"")))/(MID(G1422&amp;"",ROW(INDIRECT("1:"&amp;LEN(G1422&amp;""))),1)&lt;&gt;"0"),1),999)
),
IFERROR(VALUE(G1422),G1422))</f>
        <v>7896261006850</v>
      </c>
      <c r="N1422" t="str">
        <f>TEXT(relatorio[[#This Row],[Data Emissão]],"mmm")</f>
        <v>ago</v>
      </c>
      <c r="O1422">
        <f>_xlfn.XLOOKUP(relatorio[[#This Row],[Número]],relatorio_Entrada_NF!A:A,relatorio_Entrada_NF!A:A,"Pendente")</f>
        <v>494116</v>
      </c>
      <c r="P1422" t="str">
        <f>_xlfn.XLOOKUP(relatorio[[#This Row],[Nome PJ Emitente]],Material!A:A,Material!B:B,"Medicamento")</f>
        <v>Medicamento</v>
      </c>
      <c r="Q1422">
        <f ca="1">IF(relatorio[[#This Row],[Natureza]]="Medicamento",_xlfn.XLOOKUP(relatorio[[#This Row],[EAN]],CadastroProd!U:U,CadastroProd!A:A," "),_xlfn.XLOOKUP(relatorio[[#This Row],['[Item'] Código]],CadastroProd!X:X,CadastroProd!A:A," "))</f>
        <v>1347</v>
      </c>
      <c r="R1422" t="str">
        <f>IF(O1422="Pendente",_xlfn.XLOOKUP(relatorio[[#This Row],[Número]],Relatório_CTE!A:A,Relatório_CTE!B:B,"Sem CTE")," ")</f>
        <v xml:space="preserve"> </v>
      </c>
      <c r="S1422" s="1" t="str">
        <f>IF(relatorio[[#This Row],[NFs Entrada - Winthor]]="Pendente",_xlfn.XLOOKUP(relatorio[[#This Row],[Número]],Relatório_CTE!A:A,Relatório_CTE!H:H,"Sem CTE")," ")</f>
        <v xml:space="preserve"> </v>
      </c>
      <c r="T1422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22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23" spans="1:21" x14ac:dyDescent="0.25">
      <c r="A1423" t="s">
        <v>17</v>
      </c>
      <c r="B1423" t="s">
        <v>97</v>
      </c>
      <c r="C1423" t="s">
        <v>36</v>
      </c>
      <c r="D1423">
        <v>494117</v>
      </c>
      <c r="E1423" s="1">
        <v>45870</v>
      </c>
      <c r="F1423">
        <v>99951.5</v>
      </c>
      <c r="G1423" s="4" t="s">
        <v>224</v>
      </c>
      <c r="H1423" t="s">
        <v>225</v>
      </c>
      <c r="I1423" t="s">
        <v>226</v>
      </c>
      <c r="J1423" s="1">
        <v>46660</v>
      </c>
      <c r="K1423">
        <v>11</v>
      </c>
      <c r="L1423" t="str">
        <f>_xlfn.XLOOKUP(relatorio[[#This Row],[Nome PJ Emitente]],De_Para!A:A,De_Para!C:C)</f>
        <v>Novartis</v>
      </c>
      <c r="M1423" s="5" cm="1">
        <f t="array" aca="1" ref="M1423" ca="1">IF(LEFT(G1423&amp;"",1)="0",
IFERROR(
VALUE(MID(G1423&amp;"",_xlfn.AGGREGATE(15,6,ROW(INDIRECT("1:"&amp;LEN(G1423&amp;"")))/(MID(G1423&amp;"",ROW(INDIRECT("1:"&amp;LEN(G1423&amp;""))),1)&lt;&gt;"0"),1),999)),
MID(G1423&amp;"",_xlfn.AGGREGATE(15,6,ROW(INDIRECT("1:"&amp;LEN(G1423&amp;"")))/(MID(G1423&amp;"",ROW(INDIRECT("1:"&amp;LEN(G1423&amp;""))),1)&lt;&gt;"0"),1),999)
),
IFERROR(VALUE(G1423),G1423))</f>
        <v>7896261018402</v>
      </c>
      <c r="N1423" t="str">
        <f>TEXT(relatorio[[#This Row],[Data Emissão]],"mmm")</f>
        <v>ago</v>
      </c>
      <c r="O1423">
        <f>_xlfn.XLOOKUP(relatorio[[#This Row],[Número]],relatorio_Entrada_NF!A:A,relatorio_Entrada_NF!A:A,"Pendente")</f>
        <v>494117</v>
      </c>
      <c r="P1423" t="str">
        <f>_xlfn.XLOOKUP(relatorio[[#This Row],[Nome PJ Emitente]],Material!A:A,Material!B:B,"Medicamento")</f>
        <v>Medicamento</v>
      </c>
      <c r="Q1423">
        <f ca="1">IF(relatorio[[#This Row],[Natureza]]="Medicamento",_xlfn.XLOOKUP(relatorio[[#This Row],[EAN]],CadastroProd!U:U,CadastroProd!A:A," "),_xlfn.XLOOKUP(relatorio[[#This Row],['[Item'] Código]],CadastroProd!X:X,CadastroProd!A:A," "))</f>
        <v>768</v>
      </c>
      <c r="R1423" t="str">
        <f>IF(O1423="Pendente",_xlfn.XLOOKUP(relatorio[[#This Row],[Número]],Relatório_CTE!A:A,Relatório_CTE!B:B,"Sem CTE")," ")</f>
        <v xml:space="preserve"> </v>
      </c>
      <c r="S1423" s="1" t="str">
        <f>IF(relatorio[[#This Row],[NFs Entrada - Winthor]]="Pendente",_xlfn.XLOOKUP(relatorio[[#This Row],[Número]],Relatório_CTE!A:A,Relatório_CTE!H:H,"Sem CTE")," ")</f>
        <v xml:space="preserve"> </v>
      </c>
      <c r="T1423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23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24" spans="1:21" x14ac:dyDescent="0.25">
      <c r="A1424" t="s">
        <v>17</v>
      </c>
      <c r="B1424" t="s">
        <v>97</v>
      </c>
      <c r="C1424" t="s">
        <v>36</v>
      </c>
      <c r="D1424">
        <v>494117</v>
      </c>
      <c r="E1424" s="1">
        <v>45870</v>
      </c>
      <c r="F1424">
        <v>99951.5</v>
      </c>
      <c r="G1424" s="4" t="s">
        <v>224</v>
      </c>
      <c r="H1424" t="s">
        <v>225</v>
      </c>
      <c r="I1424" t="s">
        <v>226</v>
      </c>
      <c r="J1424" s="1">
        <v>46691</v>
      </c>
      <c r="K1424">
        <v>5</v>
      </c>
      <c r="L1424" t="str">
        <f>_xlfn.XLOOKUP(relatorio[[#This Row],[Nome PJ Emitente]],De_Para!A:A,De_Para!C:C)</f>
        <v>Novartis</v>
      </c>
      <c r="M1424" s="5" cm="1">
        <f t="array" aca="1" ref="M1424" ca="1">IF(LEFT(G1424&amp;"",1)="0",
IFERROR(
VALUE(MID(G1424&amp;"",_xlfn.AGGREGATE(15,6,ROW(INDIRECT("1:"&amp;LEN(G1424&amp;"")))/(MID(G1424&amp;"",ROW(INDIRECT("1:"&amp;LEN(G1424&amp;""))),1)&lt;&gt;"0"),1),999)),
MID(G1424&amp;"",_xlfn.AGGREGATE(15,6,ROW(INDIRECT("1:"&amp;LEN(G1424&amp;"")))/(MID(G1424&amp;"",ROW(INDIRECT("1:"&amp;LEN(G1424&amp;""))),1)&lt;&gt;"0"),1),999)
),
IFERROR(VALUE(G1424),G1424))</f>
        <v>7896261018402</v>
      </c>
      <c r="N1424" t="str">
        <f>TEXT(relatorio[[#This Row],[Data Emissão]],"mmm")</f>
        <v>ago</v>
      </c>
      <c r="O1424">
        <f>_xlfn.XLOOKUP(relatorio[[#This Row],[Número]],relatorio_Entrada_NF!A:A,relatorio_Entrada_NF!A:A,"Pendente")</f>
        <v>494117</v>
      </c>
      <c r="P1424" t="str">
        <f>_xlfn.XLOOKUP(relatorio[[#This Row],[Nome PJ Emitente]],Material!A:A,Material!B:B,"Medicamento")</f>
        <v>Medicamento</v>
      </c>
      <c r="Q1424">
        <f ca="1">IF(relatorio[[#This Row],[Natureza]]="Medicamento",_xlfn.XLOOKUP(relatorio[[#This Row],[EAN]],CadastroProd!U:U,CadastroProd!A:A," "),_xlfn.XLOOKUP(relatorio[[#This Row],['[Item'] Código]],CadastroProd!X:X,CadastroProd!A:A," "))</f>
        <v>768</v>
      </c>
      <c r="R1424" t="str">
        <f>IF(O1424="Pendente",_xlfn.XLOOKUP(relatorio[[#This Row],[Número]],Relatório_CTE!A:A,Relatório_CTE!B:B,"Sem CTE")," ")</f>
        <v xml:space="preserve"> </v>
      </c>
      <c r="S1424" s="1" t="str">
        <f>IF(relatorio[[#This Row],[NFs Entrada - Winthor]]="Pendente",_xlfn.XLOOKUP(relatorio[[#This Row],[Número]],Relatório_CTE!A:A,Relatório_CTE!H:H,"Sem CTE")," ")</f>
        <v xml:space="preserve"> </v>
      </c>
      <c r="T1424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24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25" spans="1:21" x14ac:dyDescent="0.25">
      <c r="A1425" t="s">
        <v>17</v>
      </c>
      <c r="B1425" t="s">
        <v>97</v>
      </c>
      <c r="C1425" t="s">
        <v>36</v>
      </c>
      <c r="D1425">
        <v>494118</v>
      </c>
      <c r="E1425" s="1">
        <v>45870</v>
      </c>
      <c r="F1425">
        <v>162421.20000000001</v>
      </c>
      <c r="G1425" s="4" t="s">
        <v>224</v>
      </c>
      <c r="H1425" t="s">
        <v>225</v>
      </c>
      <c r="I1425" t="s">
        <v>226</v>
      </c>
      <c r="J1425" s="1">
        <v>46691</v>
      </c>
      <c r="K1425">
        <v>26</v>
      </c>
      <c r="L1425" t="str">
        <f>_xlfn.XLOOKUP(relatorio[[#This Row],[Nome PJ Emitente]],De_Para!A:A,De_Para!C:C)</f>
        <v>Novartis</v>
      </c>
      <c r="M1425" s="5" cm="1">
        <f t="array" aca="1" ref="M1425" ca="1">IF(LEFT(G1425&amp;"",1)="0",
IFERROR(
VALUE(MID(G1425&amp;"",_xlfn.AGGREGATE(15,6,ROW(INDIRECT("1:"&amp;LEN(G1425&amp;"")))/(MID(G1425&amp;"",ROW(INDIRECT("1:"&amp;LEN(G1425&amp;""))),1)&lt;&gt;"0"),1),999)),
MID(G1425&amp;"",_xlfn.AGGREGATE(15,6,ROW(INDIRECT("1:"&amp;LEN(G1425&amp;"")))/(MID(G1425&amp;"",ROW(INDIRECT("1:"&amp;LEN(G1425&amp;""))),1)&lt;&gt;"0"),1),999)
),
IFERROR(VALUE(G1425),G1425))</f>
        <v>7896261018402</v>
      </c>
      <c r="N1425" t="str">
        <f>TEXT(relatorio[[#This Row],[Data Emissão]],"mmm")</f>
        <v>ago</v>
      </c>
      <c r="O1425">
        <f>_xlfn.XLOOKUP(relatorio[[#This Row],[Número]],relatorio_Entrada_NF!A:A,relatorio_Entrada_NF!A:A,"Pendente")</f>
        <v>494118</v>
      </c>
      <c r="P1425" t="str">
        <f>_xlfn.XLOOKUP(relatorio[[#This Row],[Nome PJ Emitente]],Material!A:A,Material!B:B,"Medicamento")</f>
        <v>Medicamento</v>
      </c>
      <c r="Q1425">
        <f ca="1">IF(relatorio[[#This Row],[Natureza]]="Medicamento",_xlfn.XLOOKUP(relatorio[[#This Row],[EAN]],CadastroProd!U:U,CadastroProd!A:A," "),_xlfn.XLOOKUP(relatorio[[#This Row],['[Item'] Código]],CadastroProd!X:X,CadastroProd!A:A," "))</f>
        <v>768</v>
      </c>
      <c r="R1425" t="str">
        <f>IF(O1425="Pendente",_xlfn.XLOOKUP(relatorio[[#This Row],[Número]],Relatório_CTE!A:A,Relatório_CTE!B:B,"Sem CTE")," ")</f>
        <v xml:space="preserve"> </v>
      </c>
      <c r="S1425" s="1" t="str">
        <f>IF(relatorio[[#This Row],[NFs Entrada - Winthor]]="Pendente",_xlfn.XLOOKUP(relatorio[[#This Row],[Número]],Relatório_CTE!A:A,Relatório_CTE!H:H,"Sem CTE")," ")</f>
        <v xml:space="preserve"> </v>
      </c>
      <c r="T1425" s="1" t="str">
        <f>(IF(relatorio[[#This Row],[NFs Entrada - Winthor]]="Pendente",IF(relatorio[[#This Row],[Dt. CTE]]="Sem CTE",relatorio[[#This Row],[Data Emissão]]+_xlfn.XLOOKUP(relatorio[[#This Row],[De_Para]],'Lead Time - Histórico (Fornec.)'!B:B,'Lead Time - Histórico (Fornec.)'!C:C),relatorio[[#This Row],[Dt. CTE]]+_xlfn.XLOOKUP(relatorio[[#This Row],[Cód. Winthor]],'Lead Time - Histórico (Produto)'!A:A,'Lead Time - Histórico (Produto)'!C:C))," "))</f>
        <v xml:space="preserve"> </v>
      </c>
      <c r="U1425" s="1" t="str">
        <f>IFERROR(IF(WEEKDAY(relatorio[[#This Row],[Previsão de entrega - Bruto]],2)=6,relatorio[[#This Row],[Previsão de entrega - Bruto]]+2,IF(WEEKDAY(relatorio[[#This Row],[Previsão de entrega - Bruto]],2)=7,relatorio[[#This Row],[Previsão de entrega - Bruto]]+1,relatorio[[#This Row],[Previsão de entrega - Bruto]]))," ")</f>
        <v xml:space="preserve"> </v>
      </c>
    </row>
    <row r="1428" spans="1:21" x14ac:dyDescent="0.25">
      <c r="G1428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51EF-46A1-458B-A8EC-51FD90A2EA8E}">
  <dimension ref="A1:L1373"/>
  <sheetViews>
    <sheetView topLeftCell="D1" workbookViewId="0">
      <selection activeCell="J1" sqref="J1"/>
    </sheetView>
  </sheetViews>
  <sheetFormatPr defaultRowHeight="15" x14ac:dyDescent="0.25"/>
  <cols>
    <col min="1" max="1" width="8" bestFit="1" customWidth="1"/>
    <col min="2" max="2" width="7.5703125" bestFit="1" customWidth="1"/>
    <col min="3" max="3" width="18" bestFit="1" customWidth="1"/>
    <col min="4" max="4" width="12" bestFit="1" customWidth="1"/>
    <col min="5" max="5" width="8.28515625" bestFit="1" customWidth="1"/>
    <col min="6" max="7" width="10.7109375" bestFit="1" customWidth="1"/>
    <col min="8" max="8" width="5.7109375" bestFit="1" customWidth="1"/>
    <col min="9" max="9" width="8" bestFit="1" customWidth="1"/>
    <col min="10" max="10" width="65" bestFit="1" customWidth="1"/>
    <col min="11" max="11" width="11" bestFit="1" customWidth="1"/>
    <col min="12" max="12" width="11.7109375" bestFit="1" customWidth="1"/>
  </cols>
  <sheetData>
    <row r="1" spans="1:12" x14ac:dyDescent="0.25">
      <c r="A1" t="s">
        <v>6242</v>
      </c>
      <c r="B1" t="s">
        <v>6243</v>
      </c>
      <c r="C1" t="s">
        <v>6244</v>
      </c>
      <c r="D1" t="s">
        <v>6245</v>
      </c>
      <c r="E1" t="s">
        <v>6246</v>
      </c>
      <c r="F1" t="s">
        <v>6247</v>
      </c>
      <c r="G1" t="s">
        <v>6248</v>
      </c>
      <c r="H1" t="s">
        <v>6249</v>
      </c>
      <c r="I1" t="s">
        <v>6250</v>
      </c>
      <c r="J1" t="s">
        <v>1187</v>
      </c>
      <c r="K1" t="s">
        <v>6251</v>
      </c>
      <c r="L1" t="s">
        <v>6604</v>
      </c>
    </row>
    <row r="2" spans="1:12" x14ac:dyDescent="0.25">
      <c r="A2">
        <v>492901</v>
      </c>
      <c r="B2">
        <v>3</v>
      </c>
      <c r="C2" t="s">
        <v>6252</v>
      </c>
      <c r="D2">
        <v>16831</v>
      </c>
      <c r="E2" t="s">
        <v>6253</v>
      </c>
      <c r="F2" s="1">
        <v>45860</v>
      </c>
      <c r="G2" s="1">
        <v>45870</v>
      </c>
      <c r="H2" t="s">
        <v>6254</v>
      </c>
      <c r="I2" t="s">
        <v>6255</v>
      </c>
      <c r="J2" t="s">
        <v>1380</v>
      </c>
      <c r="K2">
        <v>259.20999999999998</v>
      </c>
      <c r="L2">
        <f>Report[[#This Row],[Entrada]]-Report[[#This Row],[Emissão]]</f>
        <v>10</v>
      </c>
    </row>
    <row r="3" spans="1:12" x14ac:dyDescent="0.25">
      <c r="A3">
        <v>55195</v>
      </c>
      <c r="B3">
        <v>1</v>
      </c>
      <c r="C3" t="s">
        <v>6256</v>
      </c>
      <c r="D3">
        <v>16921</v>
      </c>
      <c r="E3" t="s">
        <v>6253</v>
      </c>
      <c r="F3" s="1">
        <v>45866</v>
      </c>
      <c r="G3" s="1">
        <v>45870</v>
      </c>
      <c r="H3" t="s">
        <v>6254</v>
      </c>
      <c r="I3" t="s">
        <v>6257</v>
      </c>
      <c r="J3" t="s">
        <v>1715</v>
      </c>
      <c r="K3">
        <v>525778.24</v>
      </c>
      <c r="L3">
        <f>Report[[#This Row],[Entrada]]-Report[[#This Row],[Emissão]]</f>
        <v>4</v>
      </c>
    </row>
    <row r="4" spans="1:12" x14ac:dyDescent="0.25">
      <c r="A4">
        <v>55196</v>
      </c>
      <c r="B4">
        <v>1</v>
      </c>
      <c r="C4" t="s">
        <v>6256</v>
      </c>
      <c r="D4">
        <v>16921</v>
      </c>
      <c r="E4" t="s">
        <v>6253</v>
      </c>
      <c r="F4" s="1">
        <v>45866</v>
      </c>
      <c r="G4" s="1">
        <v>45870</v>
      </c>
      <c r="H4" t="s">
        <v>6254</v>
      </c>
      <c r="I4" t="s">
        <v>6257</v>
      </c>
      <c r="J4" t="s">
        <v>1715</v>
      </c>
      <c r="K4">
        <v>525778.24</v>
      </c>
      <c r="L4">
        <f>Report[[#This Row],[Entrada]]-Report[[#This Row],[Emissão]]</f>
        <v>4</v>
      </c>
    </row>
    <row r="5" spans="1:12" x14ac:dyDescent="0.25">
      <c r="A5">
        <v>55198</v>
      </c>
      <c r="B5">
        <v>3</v>
      </c>
      <c r="C5" t="s">
        <v>6256</v>
      </c>
      <c r="D5">
        <v>16938</v>
      </c>
      <c r="E5" t="s">
        <v>6253</v>
      </c>
      <c r="F5" s="1">
        <v>45866</v>
      </c>
      <c r="G5" s="1">
        <v>45870</v>
      </c>
      <c r="H5" t="s">
        <v>6254</v>
      </c>
      <c r="I5" t="s">
        <v>6257</v>
      </c>
      <c r="J5" t="s">
        <v>1715</v>
      </c>
      <c r="K5">
        <v>82949.929999999993</v>
      </c>
      <c r="L5">
        <f>Report[[#This Row],[Entrada]]-Report[[#This Row],[Emissão]]</f>
        <v>4</v>
      </c>
    </row>
    <row r="6" spans="1:12" x14ac:dyDescent="0.25">
      <c r="A6">
        <v>55204</v>
      </c>
      <c r="B6">
        <v>2</v>
      </c>
      <c r="C6" t="s">
        <v>6256</v>
      </c>
      <c r="D6">
        <v>16949</v>
      </c>
      <c r="E6" t="s">
        <v>6253</v>
      </c>
      <c r="F6" s="1">
        <v>45866</v>
      </c>
      <c r="G6" s="1">
        <v>45870</v>
      </c>
      <c r="H6" t="s">
        <v>6254</v>
      </c>
      <c r="I6" t="s">
        <v>6257</v>
      </c>
      <c r="J6" t="s">
        <v>1715</v>
      </c>
      <c r="K6">
        <v>49291.8</v>
      </c>
      <c r="L6">
        <f>Report[[#This Row],[Entrada]]-Report[[#This Row],[Emissão]]</f>
        <v>4</v>
      </c>
    </row>
    <row r="7" spans="1:12" x14ac:dyDescent="0.25">
      <c r="A7">
        <v>490851</v>
      </c>
      <c r="B7">
        <v>5</v>
      </c>
      <c r="C7" t="s">
        <v>6258</v>
      </c>
      <c r="D7">
        <v>16857</v>
      </c>
      <c r="E7" t="s">
        <v>6253</v>
      </c>
      <c r="F7" s="1">
        <v>45859</v>
      </c>
      <c r="G7" s="1">
        <v>45870</v>
      </c>
      <c r="H7" t="s">
        <v>6254</v>
      </c>
      <c r="I7" t="s">
        <v>6257</v>
      </c>
      <c r="J7" t="s">
        <v>2683</v>
      </c>
      <c r="K7">
        <v>8214.6</v>
      </c>
      <c r="L7">
        <f>Report[[#This Row],[Entrada]]-Report[[#This Row],[Emissão]]</f>
        <v>11</v>
      </c>
    </row>
    <row r="8" spans="1:12" x14ac:dyDescent="0.25">
      <c r="A8">
        <v>490852</v>
      </c>
      <c r="B8">
        <v>5</v>
      </c>
      <c r="C8" t="s">
        <v>6258</v>
      </c>
      <c r="D8">
        <v>16856</v>
      </c>
      <c r="E8" t="s">
        <v>6253</v>
      </c>
      <c r="F8" s="1">
        <v>45859</v>
      </c>
      <c r="G8" s="1">
        <v>45870</v>
      </c>
      <c r="H8" t="s">
        <v>6254</v>
      </c>
      <c r="I8" t="s">
        <v>6257</v>
      </c>
      <c r="J8" t="s">
        <v>2683</v>
      </c>
      <c r="K8">
        <v>18739.98</v>
      </c>
      <c r="L8">
        <f>Report[[#This Row],[Entrada]]-Report[[#This Row],[Emissão]]</f>
        <v>11</v>
      </c>
    </row>
    <row r="9" spans="1:12" x14ac:dyDescent="0.25">
      <c r="A9">
        <v>393659</v>
      </c>
      <c r="B9">
        <v>3</v>
      </c>
      <c r="C9" t="s">
        <v>6259</v>
      </c>
      <c r="D9">
        <v>16976</v>
      </c>
      <c r="E9" t="s">
        <v>6253</v>
      </c>
      <c r="F9" s="1">
        <v>45862</v>
      </c>
      <c r="G9" s="1">
        <v>45870</v>
      </c>
      <c r="H9" t="s">
        <v>6254</v>
      </c>
      <c r="I9" t="s">
        <v>6255</v>
      </c>
      <c r="J9" t="s">
        <v>4492</v>
      </c>
      <c r="K9">
        <v>179475.65</v>
      </c>
      <c r="L9">
        <f>Report[[#This Row],[Entrada]]-Report[[#This Row],[Emissão]]</f>
        <v>8</v>
      </c>
    </row>
    <row r="10" spans="1:12" x14ac:dyDescent="0.25">
      <c r="A10">
        <v>341701</v>
      </c>
      <c r="B10">
        <v>3</v>
      </c>
      <c r="C10" t="s">
        <v>6260</v>
      </c>
      <c r="D10">
        <v>15635</v>
      </c>
      <c r="E10" t="s">
        <v>6253</v>
      </c>
      <c r="F10" s="1">
        <v>45866</v>
      </c>
      <c r="G10" s="1">
        <v>45870</v>
      </c>
      <c r="H10" t="s">
        <v>6254</v>
      </c>
      <c r="I10" t="s">
        <v>6257</v>
      </c>
      <c r="J10" t="s">
        <v>4465</v>
      </c>
      <c r="K10">
        <v>16322.54</v>
      </c>
      <c r="L10">
        <f>Report[[#This Row],[Entrada]]-Report[[#This Row],[Emissão]]</f>
        <v>4</v>
      </c>
    </row>
    <row r="11" spans="1:12" x14ac:dyDescent="0.25">
      <c r="A11">
        <v>246521</v>
      </c>
      <c r="B11">
        <v>2</v>
      </c>
      <c r="C11" t="s">
        <v>6261</v>
      </c>
      <c r="D11">
        <v>16828</v>
      </c>
      <c r="E11" t="s">
        <v>6253</v>
      </c>
      <c r="F11" s="1">
        <v>45861</v>
      </c>
      <c r="G11" s="1">
        <v>45870</v>
      </c>
      <c r="H11" t="s">
        <v>6262</v>
      </c>
      <c r="I11" t="s">
        <v>6257</v>
      </c>
      <c r="J11" t="s">
        <v>115</v>
      </c>
      <c r="K11">
        <v>1918.01</v>
      </c>
      <c r="L11">
        <f>Report[[#This Row],[Entrada]]-Report[[#This Row],[Emissão]]</f>
        <v>9</v>
      </c>
    </row>
    <row r="12" spans="1:12" x14ac:dyDescent="0.25">
      <c r="A12">
        <v>443810</v>
      </c>
      <c r="B12">
        <v>3</v>
      </c>
      <c r="C12" t="s">
        <v>6263</v>
      </c>
      <c r="D12">
        <v>16705</v>
      </c>
      <c r="E12" t="s">
        <v>6253</v>
      </c>
      <c r="F12" s="1">
        <v>45859</v>
      </c>
      <c r="G12" s="1">
        <v>45870</v>
      </c>
      <c r="H12" t="s">
        <v>6254</v>
      </c>
      <c r="I12" t="s">
        <v>6255</v>
      </c>
      <c r="J12" t="s">
        <v>5059</v>
      </c>
      <c r="K12">
        <v>150261.6</v>
      </c>
      <c r="L12">
        <f>Report[[#This Row],[Entrada]]-Report[[#This Row],[Emissão]]</f>
        <v>11</v>
      </c>
    </row>
    <row r="13" spans="1:12" x14ac:dyDescent="0.25">
      <c r="A13">
        <v>443811</v>
      </c>
      <c r="B13">
        <v>3</v>
      </c>
      <c r="C13" t="s">
        <v>6263</v>
      </c>
      <c r="D13">
        <v>16705</v>
      </c>
      <c r="E13" t="s">
        <v>6253</v>
      </c>
      <c r="F13" s="1">
        <v>45859</v>
      </c>
      <c r="G13" s="1">
        <v>45870</v>
      </c>
      <c r="H13" t="s">
        <v>6254</v>
      </c>
      <c r="I13" t="s">
        <v>6255</v>
      </c>
      <c r="J13" t="s">
        <v>5059</v>
      </c>
      <c r="K13">
        <v>19835.98</v>
      </c>
      <c r="L13">
        <f>Report[[#This Row],[Entrada]]-Report[[#This Row],[Emissão]]</f>
        <v>11</v>
      </c>
    </row>
    <row r="14" spans="1:12" x14ac:dyDescent="0.25">
      <c r="A14">
        <v>443812</v>
      </c>
      <c r="B14">
        <v>3</v>
      </c>
      <c r="C14" t="s">
        <v>6263</v>
      </c>
      <c r="D14">
        <v>16705</v>
      </c>
      <c r="E14" t="s">
        <v>6253</v>
      </c>
      <c r="F14" s="1">
        <v>45859</v>
      </c>
      <c r="G14" s="1">
        <v>45870</v>
      </c>
      <c r="H14" t="s">
        <v>6254</v>
      </c>
      <c r="I14" t="s">
        <v>6257</v>
      </c>
      <c r="J14" t="s">
        <v>5059</v>
      </c>
      <c r="K14">
        <v>283899.62</v>
      </c>
      <c r="L14">
        <f>Report[[#This Row],[Entrada]]-Report[[#This Row],[Emissão]]</f>
        <v>11</v>
      </c>
    </row>
    <row r="15" spans="1:12" x14ac:dyDescent="0.25">
      <c r="A15">
        <v>2891</v>
      </c>
      <c r="B15">
        <v>1</v>
      </c>
      <c r="C15" t="s">
        <v>6264</v>
      </c>
      <c r="D15">
        <v>0</v>
      </c>
      <c r="E15" t="s">
        <v>6265</v>
      </c>
      <c r="F15" s="1">
        <v>45870</v>
      </c>
      <c r="G15" s="1">
        <v>45870</v>
      </c>
      <c r="H15" t="s">
        <v>18</v>
      </c>
      <c r="I15" t="s">
        <v>6266</v>
      </c>
      <c r="J15" t="s">
        <v>6267</v>
      </c>
      <c r="K15">
        <v>2347.21</v>
      </c>
      <c r="L15">
        <f>Report[[#This Row],[Entrada]]-Report[[#This Row],[Emissão]]</f>
        <v>0</v>
      </c>
    </row>
    <row r="16" spans="1:12" x14ac:dyDescent="0.25">
      <c r="A16">
        <v>2892</v>
      </c>
      <c r="B16">
        <v>1</v>
      </c>
      <c r="C16" t="s">
        <v>6264</v>
      </c>
      <c r="D16">
        <v>0</v>
      </c>
      <c r="E16" t="s">
        <v>6265</v>
      </c>
      <c r="F16" s="1">
        <v>45870</v>
      </c>
      <c r="G16" s="1">
        <v>45870</v>
      </c>
      <c r="H16" t="s">
        <v>18</v>
      </c>
      <c r="I16" t="s">
        <v>6266</v>
      </c>
      <c r="J16" t="s">
        <v>6267</v>
      </c>
      <c r="K16">
        <v>8867.19</v>
      </c>
      <c r="L16">
        <f>Report[[#This Row],[Entrada]]-Report[[#This Row],[Emissão]]</f>
        <v>0</v>
      </c>
    </row>
    <row r="17" spans="1:12" x14ac:dyDescent="0.25">
      <c r="A17">
        <v>2893</v>
      </c>
      <c r="B17">
        <v>1</v>
      </c>
      <c r="C17" t="s">
        <v>6264</v>
      </c>
      <c r="D17">
        <v>0</v>
      </c>
      <c r="E17" t="s">
        <v>6265</v>
      </c>
      <c r="F17" s="1">
        <v>45870</v>
      </c>
      <c r="G17" s="1">
        <v>45870</v>
      </c>
      <c r="H17" t="s">
        <v>18</v>
      </c>
      <c r="I17" t="s">
        <v>6266</v>
      </c>
      <c r="J17" t="s">
        <v>6267</v>
      </c>
      <c r="K17">
        <v>29226.6</v>
      </c>
      <c r="L17">
        <f>Report[[#This Row],[Entrada]]-Report[[#This Row],[Emissão]]</f>
        <v>0</v>
      </c>
    </row>
    <row r="18" spans="1:12" x14ac:dyDescent="0.25">
      <c r="A18">
        <v>2894</v>
      </c>
      <c r="B18">
        <v>1</v>
      </c>
      <c r="C18" t="s">
        <v>6264</v>
      </c>
      <c r="D18">
        <v>0</v>
      </c>
      <c r="E18" t="s">
        <v>6265</v>
      </c>
      <c r="F18" s="1">
        <v>45870</v>
      </c>
      <c r="G18" s="1">
        <v>45870</v>
      </c>
      <c r="H18" t="s">
        <v>18</v>
      </c>
      <c r="I18" t="s">
        <v>6266</v>
      </c>
      <c r="J18" t="s">
        <v>6267</v>
      </c>
      <c r="K18">
        <v>94920.09</v>
      </c>
      <c r="L18">
        <f>Report[[#This Row],[Entrada]]-Report[[#This Row],[Emissão]]</f>
        <v>0</v>
      </c>
    </row>
    <row r="19" spans="1:12" x14ac:dyDescent="0.25">
      <c r="A19">
        <v>2895</v>
      </c>
      <c r="B19">
        <v>1</v>
      </c>
      <c r="C19" t="s">
        <v>6264</v>
      </c>
      <c r="D19">
        <v>0</v>
      </c>
      <c r="E19" t="s">
        <v>6265</v>
      </c>
      <c r="F19" s="1">
        <v>45870</v>
      </c>
      <c r="G19" s="1">
        <v>45870</v>
      </c>
      <c r="H19" t="s">
        <v>18</v>
      </c>
      <c r="I19" t="s">
        <v>6266</v>
      </c>
      <c r="J19" t="s">
        <v>6267</v>
      </c>
      <c r="K19">
        <v>271.39999999999998</v>
      </c>
      <c r="L19">
        <f>Report[[#This Row],[Entrada]]-Report[[#This Row],[Emissão]]</f>
        <v>0</v>
      </c>
    </row>
    <row r="20" spans="1:12" x14ac:dyDescent="0.25">
      <c r="A20">
        <v>2896</v>
      </c>
      <c r="B20">
        <v>1</v>
      </c>
      <c r="C20" t="s">
        <v>6264</v>
      </c>
      <c r="D20">
        <v>0</v>
      </c>
      <c r="E20" t="s">
        <v>6265</v>
      </c>
      <c r="F20" s="1">
        <v>45870</v>
      </c>
      <c r="G20" s="1">
        <v>45870</v>
      </c>
      <c r="H20" t="s">
        <v>18</v>
      </c>
      <c r="I20" t="s">
        <v>6266</v>
      </c>
      <c r="J20" t="s">
        <v>6267</v>
      </c>
      <c r="K20">
        <v>11754.04</v>
      </c>
      <c r="L20">
        <f>Report[[#This Row],[Entrada]]-Report[[#This Row],[Emissão]]</f>
        <v>0</v>
      </c>
    </row>
    <row r="21" spans="1:12" x14ac:dyDescent="0.25">
      <c r="A21">
        <v>2897</v>
      </c>
      <c r="B21">
        <v>1</v>
      </c>
      <c r="C21" t="s">
        <v>6264</v>
      </c>
      <c r="D21">
        <v>0</v>
      </c>
      <c r="E21" t="s">
        <v>6265</v>
      </c>
      <c r="F21" s="1">
        <v>45870</v>
      </c>
      <c r="G21" s="1">
        <v>45870</v>
      </c>
      <c r="H21" t="s">
        <v>18</v>
      </c>
      <c r="I21" t="s">
        <v>6266</v>
      </c>
      <c r="J21" t="s">
        <v>6267</v>
      </c>
      <c r="K21">
        <v>575939.99</v>
      </c>
      <c r="L21">
        <f>Report[[#This Row],[Entrada]]-Report[[#This Row],[Emissão]]</f>
        <v>0</v>
      </c>
    </row>
    <row r="22" spans="1:12" x14ac:dyDescent="0.25">
      <c r="A22">
        <v>2898</v>
      </c>
      <c r="B22">
        <v>1</v>
      </c>
      <c r="C22" t="s">
        <v>6264</v>
      </c>
      <c r="D22">
        <v>0</v>
      </c>
      <c r="E22" t="s">
        <v>6265</v>
      </c>
      <c r="F22" s="1">
        <v>45870</v>
      </c>
      <c r="G22" s="1">
        <v>45870</v>
      </c>
      <c r="H22" t="s">
        <v>18</v>
      </c>
      <c r="I22" t="s">
        <v>6266</v>
      </c>
      <c r="J22" t="s">
        <v>6267</v>
      </c>
      <c r="K22">
        <v>575939.99</v>
      </c>
      <c r="L22">
        <f>Report[[#This Row],[Entrada]]-Report[[#This Row],[Emissão]]</f>
        <v>0</v>
      </c>
    </row>
    <row r="23" spans="1:12" x14ac:dyDescent="0.25">
      <c r="A23">
        <v>2899</v>
      </c>
      <c r="B23">
        <v>1</v>
      </c>
      <c r="C23" t="s">
        <v>6264</v>
      </c>
      <c r="D23">
        <v>0</v>
      </c>
      <c r="E23" t="s">
        <v>6265</v>
      </c>
      <c r="F23" s="1">
        <v>45870</v>
      </c>
      <c r="G23" s="1">
        <v>45870</v>
      </c>
      <c r="H23" t="s">
        <v>18</v>
      </c>
      <c r="I23" t="s">
        <v>6266</v>
      </c>
      <c r="J23" t="s">
        <v>6267</v>
      </c>
      <c r="K23">
        <v>54499.1</v>
      </c>
      <c r="L23">
        <f>Report[[#This Row],[Entrada]]-Report[[#This Row],[Emissão]]</f>
        <v>0</v>
      </c>
    </row>
    <row r="24" spans="1:12" x14ac:dyDescent="0.25">
      <c r="A24">
        <v>79322</v>
      </c>
      <c r="B24">
        <v>2</v>
      </c>
      <c r="C24" t="s">
        <v>6268</v>
      </c>
      <c r="D24">
        <v>16820</v>
      </c>
      <c r="E24" t="s">
        <v>6253</v>
      </c>
      <c r="F24" s="1">
        <v>45862</v>
      </c>
      <c r="G24" s="1">
        <v>45870</v>
      </c>
      <c r="H24" t="s">
        <v>6269</v>
      </c>
      <c r="I24" t="s">
        <v>6257</v>
      </c>
      <c r="J24" t="s">
        <v>2683</v>
      </c>
      <c r="K24">
        <v>179.95</v>
      </c>
      <c r="L24">
        <f>Report[[#This Row],[Entrada]]-Report[[#This Row],[Emissão]]</f>
        <v>8</v>
      </c>
    </row>
    <row r="25" spans="1:12" x14ac:dyDescent="0.25">
      <c r="A25">
        <v>80541</v>
      </c>
      <c r="B25">
        <v>3</v>
      </c>
      <c r="C25" t="s">
        <v>6270</v>
      </c>
      <c r="D25">
        <v>16768</v>
      </c>
      <c r="E25" t="s">
        <v>6253</v>
      </c>
      <c r="F25" s="1">
        <v>45852</v>
      </c>
      <c r="G25" s="1">
        <v>45870</v>
      </c>
      <c r="H25" t="s">
        <v>6269</v>
      </c>
      <c r="I25" t="s">
        <v>6255</v>
      </c>
      <c r="J25" t="s">
        <v>2524</v>
      </c>
      <c r="K25">
        <v>25594.39</v>
      </c>
      <c r="L25">
        <f>Report[[#This Row],[Entrada]]-Report[[#This Row],[Emissão]]</f>
        <v>18</v>
      </c>
    </row>
    <row r="26" spans="1:12" x14ac:dyDescent="0.25">
      <c r="A26">
        <v>80542</v>
      </c>
      <c r="B26">
        <v>3</v>
      </c>
      <c r="C26" t="s">
        <v>6270</v>
      </c>
      <c r="D26">
        <v>16980</v>
      </c>
      <c r="E26" t="s">
        <v>6253</v>
      </c>
      <c r="F26" s="1">
        <v>45852</v>
      </c>
      <c r="G26" s="1">
        <v>45870</v>
      </c>
      <c r="H26" t="s">
        <v>6269</v>
      </c>
      <c r="I26" t="s">
        <v>6255</v>
      </c>
      <c r="J26" t="s">
        <v>2524</v>
      </c>
      <c r="K26">
        <v>4183.5200000000004</v>
      </c>
      <c r="L26">
        <f>Report[[#This Row],[Entrada]]-Report[[#This Row],[Emissão]]</f>
        <v>18</v>
      </c>
    </row>
    <row r="27" spans="1:12" x14ac:dyDescent="0.25">
      <c r="A27">
        <v>9299</v>
      </c>
      <c r="B27">
        <v>1</v>
      </c>
      <c r="C27" t="s">
        <v>6271</v>
      </c>
      <c r="D27">
        <v>16838</v>
      </c>
      <c r="E27" t="s">
        <v>6253</v>
      </c>
      <c r="F27" s="1">
        <v>45861</v>
      </c>
      <c r="G27" s="1">
        <v>45870</v>
      </c>
      <c r="H27" t="s">
        <v>6269</v>
      </c>
      <c r="I27" t="s">
        <v>6255</v>
      </c>
      <c r="J27" t="s">
        <v>1471</v>
      </c>
      <c r="K27">
        <v>73310.14</v>
      </c>
      <c r="L27">
        <f>Report[[#This Row],[Entrada]]-Report[[#This Row],[Emissão]]</f>
        <v>9</v>
      </c>
    </row>
    <row r="28" spans="1:12" x14ac:dyDescent="0.25">
      <c r="A28">
        <v>3022</v>
      </c>
      <c r="B28">
        <v>2</v>
      </c>
      <c r="C28" t="s">
        <v>6272</v>
      </c>
      <c r="D28">
        <v>0</v>
      </c>
      <c r="E28" t="s">
        <v>6273</v>
      </c>
      <c r="F28" s="1">
        <v>45841</v>
      </c>
      <c r="G28" s="1">
        <v>45870</v>
      </c>
      <c r="H28" t="s">
        <v>6254</v>
      </c>
      <c r="I28" t="s">
        <v>6274</v>
      </c>
      <c r="J28" t="s">
        <v>13</v>
      </c>
      <c r="K28">
        <v>19000</v>
      </c>
      <c r="L28">
        <f>Report[[#This Row],[Entrada]]-Report[[#This Row],[Emissão]]</f>
        <v>29</v>
      </c>
    </row>
    <row r="29" spans="1:12" x14ac:dyDescent="0.25">
      <c r="A29">
        <v>3075</v>
      </c>
      <c r="B29">
        <v>1</v>
      </c>
      <c r="C29" t="s">
        <v>6272</v>
      </c>
      <c r="D29">
        <v>0</v>
      </c>
      <c r="E29" t="s">
        <v>6273</v>
      </c>
      <c r="F29" s="1">
        <v>45854</v>
      </c>
      <c r="G29" s="1">
        <v>45870</v>
      </c>
      <c r="H29" t="s">
        <v>6254</v>
      </c>
      <c r="I29" t="s">
        <v>6274</v>
      </c>
      <c r="J29" t="s">
        <v>13</v>
      </c>
      <c r="K29">
        <v>57000</v>
      </c>
      <c r="L29">
        <f>Report[[#This Row],[Entrada]]-Report[[#This Row],[Emissão]]</f>
        <v>16</v>
      </c>
    </row>
    <row r="30" spans="1:12" x14ac:dyDescent="0.25">
      <c r="A30">
        <v>25117</v>
      </c>
      <c r="B30">
        <v>3</v>
      </c>
      <c r="C30" t="s">
        <v>6275</v>
      </c>
      <c r="D30">
        <v>25027849</v>
      </c>
      <c r="E30" t="s">
        <v>6276</v>
      </c>
      <c r="F30" s="1">
        <v>45870</v>
      </c>
      <c r="G30" s="1">
        <v>45870</v>
      </c>
      <c r="H30" t="s">
        <v>46</v>
      </c>
      <c r="I30" t="s">
        <v>6277</v>
      </c>
      <c r="J30" t="s">
        <v>6278</v>
      </c>
      <c r="K30">
        <v>990.77</v>
      </c>
      <c r="L30">
        <f>Report[[#This Row],[Entrada]]-Report[[#This Row],[Emissão]]</f>
        <v>0</v>
      </c>
    </row>
    <row r="31" spans="1:12" x14ac:dyDescent="0.25">
      <c r="A31">
        <v>25081</v>
      </c>
      <c r="B31">
        <v>3</v>
      </c>
      <c r="C31" t="s">
        <v>6279</v>
      </c>
      <c r="D31">
        <v>42000251</v>
      </c>
      <c r="E31" t="s">
        <v>6276</v>
      </c>
      <c r="F31" s="1">
        <v>45870</v>
      </c>
      <c r="G31" s="1">
        <v>45870</v>
      </c>
      <c r="H31" t="s">
        <v>46</v>
      </c>
      <c r="I31" t="s">
        <v>6277</v>
      </c>
      <c r="J31" t="s">
        <v>6280</v>
      </c>
      <c r="K31">
        <v>4545.68</v>
      </c>
      <c r="L31">
        <f>Report[[#This Row],[Entrada]]-Report[[#This Row],[Emissão]]</f>
        <v>0</v>
      </c>
    </row>
    <row r="32" spans="1:12" x14ac:dyDescent="0.25">
      <c r="A32">
        <v>25200</v>
      </c>
      <c r="B32">
        <v>3</v>
      </c>
      <c r="C32" t="s">
        <v>6281</v>
      </c>
      <c r="D32">
        <v>25027747</v>
      </c>
      <c r="E32" t="s">
        <v>6276</v>
      </c>
      <c r="F32" s="1">
        <v>45873</v>
      </c>
      <c r="G32" s="1">
        <v>45873</v>
      </c>
      <c r="H32" t="s">
        <v>46</v>
      </c>
      <c r="I32" t="s">
        <v>6277</v>
      </c>
      <c r="J32" t="s">
        <v>6278</v>
      </c>
      <c r="K32">
        <v>28217.4</v>
      </c>
      <c r="L32">
        <f>Report[[#This Row],[Entrada]]-Report[[#This Row],[Emissão]]</f>
        <v>0</v>
      </c>
    </row>
    <row r="33" spans="1:12" x14ac:dyDescent="0.25">
      <c r="A33">
        <v>52184</v>
      </c>
      <c r="B33">
        <v>2</v>
      </c>
      <c r="C33" t="s">
        <v>6281</v>
      </c>
      <c r="D33">
        <v>25027678</v>
      </c>
      <c r="E33" t="s">
        <v>6276</v>
      </c>
      <c r="F33" s="1">
        <v>45873</v>
      </c>
      <c r="G33" s="1">
        <v>45873</v>
      </c>
      <c r="H33" t="s">
        <v>46</v>
      </c>
      <c r="I33" t="s">
        <v>6282</v>
      </c>
      <c r="J33" t="s">
        <v>6278</v>
      </c>
      <c r="K33">
        <v>84873.600000000006</v>
      </c>
      <c r="L33">
        <f>Report[[#This Row],[Entrada]]-Report[[#This Row],[Emissão]]</f>
        <v>0</v>
      </c>
    </row>
    <row r="34" spans="1:12" x14ac:dyDescent="0.25">
      <c r="A34">
        <v>492821</v>
      </c>
      <c r="B34">
        <v>4</v>
      </c>
      <c r="C34" t="s">
        <v>6252</v>
      </c>
      <c r="D34">
        <v>16875</v>
      </c>
      <c r="E34" t="s">
        <v>6253</v>
      </c>
      <c r="F34" s="1">
        <v>45859</v>
      </c>
      <c r="G34" s="1">
        <v>45873</v>
      </c>
      <c r="H34" t="s">
        <v>6254</v>
      </c>
      <c r="I34" t="s">
        <v>6255</v>
      </c>
      <c r="J34" t="s">
        <v>1380</v>
      </c>
      <c r="K34">
        <v>134.94999999999999</v>
      </c>
      <c r="L34">
        <f>Report[[#This Row],[Entrada]]-Report[[#This Row],[Emissão]]</f>
        <v>14</v>
      </c>
    </row>
    <row r="35" spans="1:12" x14ac:dyDescent="0.25">
      <c r="A35">
        <v>493879</v>
      </c>
      <c r="B35">
        <v>2</v>
      </c>
      <c r="C35" t="s">
        <v>6252</v>
      </c>
      <c r="D35">
        <v>16896</v>
      </c>
      <c r="E35" t="s">
        <v>6253</v>
      </c>
      <c r="F35" s="1">
        <v>45863</v>
      </c>
      <c r="G35" s="1">
        <v>45873</v>
      </c>
      <c r="H35" t="s">
        <v>6254</v>
      </c>
      <c r="I35" t="s">
        <v>6257</v>
      </c>
      <c r="J35" t="s">
        <v>1380</v>
      </c>
      <c r="K35">
        <v>286809.46999999997</v>
      </c>
      <c r="L35">
        <f>Report[[#This Row],[Entrada]]-Report[[#This Row],[Emissão]]</f>
        <v>10</v>
      </c>
    </row>
    <row r="36" spans="1:12" x14ac:dyDescent="0.25">
      <c r="A36">
        <v>493880</v>
      </c>
      <c r="B36">
        <v>2</v>
      </c>
      <c r="C36" t="s">
        <v>6252</v>
      </c>
      <c r="D36">
        <v>16895</v>
      </c>
      <c r="E36" t="s">
        <v>6253</v>
      </c>
      <c r="F36" s="1">
        <v>45863</v>
      </c>
      <c r="G36" s="1">
        <v>45873</v>
      </c>
      <c r="H36" t="s">
        <v>6254</v>
      </c>
      <c r="I36" t="s">
        <v>6257</v>
      </c>
      <c r="J36" t="s">
        <v>1380</v>
      </c>
      <c r="K36">
        <v>247921.39</v>
      </c>
      <c r="L36">
        <f>Report[[#This Row],[Entrada]]-Report[[#This Row],[Emissão]]</f>
        <v>10</v>
      </c>
    </row>
    <row r="37" spans="1:12" x14ac:dyDescent="0.25">
      <c r="A37">
        <v>52159</v>
      </c>
      <c r="B37">
        <v>1</v>
      </c>
      <c r="C37" t="s">
        <v>6283</v>
      </c>
      <c r="E37" t="s">
        <v>6265</v>
      </c>
      <c r="F37" s="1">
        <v>45873</v>
      </c>
      <c r="G37" s="1">
        <v>45873</v>
      </c>
      <c r="H37" t="s">
        <v>12</v>
      </c>
      <c r="I37" t="s">
        <v>6284</v>
      </c>
      <c r="J37" t="s">
        <v>237</v>
      </c>
      <c r="K37">
        <v>258621.13</v>
      </c>
      <c r="L37">
        <f>Report[[#This Row],[Entrada]]-Report[[#This Row],[Emissão]]</f>
        <v>0</v>
      </c>
    </row>
    <row r="38" spans="1:12" x14ac:dyDescent="0.25">
      <c r="A38">
        <v>341702</v>
      </c>
      <c r="B38">
        <v>3</v>
      </c>
      <c r="C38" t="s">
        <v>6260</v>
      </c>
      <c r="D38">
        <v>16005</v>
      </c>
      <c r="E38" t="s">
        <v>6253</v>
      </c>
      <c r="F38" s="1">
        <v>45866</v>
      </c>
      <c r="G38" s="1">
        <v>45873</v>
      </c>
      <c r="H38" t="s">
        <v>6254</v>
      </c>
      <c r="I38" t="s">
        <v>6257</v>
      </c>
      <c r="J38" t="s">
        <v>4465</v>
      </c>
      <c r="K38">
        <v>39466.44</v>
      </c>
      <c r="L38">
        <f>Report[[#This Row],[Entrada]]-Report[[#This Row],[Emissão]]</f>
        <v>7</v>
      </c>
    </row>
    <row r="39" spans="1:12" x14ac:dyDescent="0.25">
      <c r="A39">
        <v>341734</v>
      </c>
      <c r="B39">
        <v>3</v>
      </c>
      <c r="C39" t="s">
        <v>6260</v>
      </c>
      <c r="D39">
        <v>16951</v>
      </c>
      <c r="E39" t="s">
        <v>6253</v>
      </c>
      <c r="F39" s="1">
        <v>45867</v>
      </c>
      <c r="G39" s="1">
        <v>45873</v>
      </c>
      <c r="H39" t="s">
        <v>6254</v>
      </c>
      <c r="I39" t="s">
        <v>6257</v>
      </c>
      <c r="J39" t="s">
        <v>4465</v>
      </c>
      <c r="K39">
        <v>38840.5</v>
      </c>
      <c r="L39">
        <f>Report[[#This Row],[Entrada]]-Report[[#This Row],[Emissão]]</f>
        <v>6</v>
      </c>
    </row>
    <row r="40" spans="1:12" x14ac:dyDescent="0.25">
      <c r="A40">
        <v>341735</v>
      </c>
      <c r="B40">
        <v>3</v>
      </c>
      <c r="C40" t="s">
        <v>6260</v>
      </c>
      <c r="D40">
        <v>16951</v>
      </c>
      <c r="E40" t="s">
        <v>6253</v>
      </c>
      <c r="F40" s="1">
        <v>45867</v>
      </c>
      <c r="G40" s="1">
        <v>45873</v>
      </c>
      <c r="H40" t="s">
        <v>6254</v>
      </c>
      <c r="I40" t="s">
        <v>6257</v>
      </c>
      <c r="J40" t="s">
        <v>4465</v>
      </c>
      <c r="K40">
        <v>75908.399999999994</v>
      </c>
      <c r="L40">
        <f>Report[[#This Row],[Entrada]]-Report[[#This Row],[Emissão]]</f>
        <v>6</v>
      </c>
    </row>
    <row r="41" spans="1:12" x14ac:dyDescent="0.25">
      <c r="A41">
        <v>341749</v>
      </c>
      <c r="B41">
        <v>3</v>
      </c>
      <c r="C41" t="s">
        <v>6260</v>
      </c>
      <c r="D41">
        <v>16951</v>
      </c>
      <c r="E41" t="s">
        <v>6253</v>
      </c>
      <c r="F41" s="1">
        <v>45867</v>
      </c>
      <c r="G41" s="1">
        <v>45873</v>
      </c>
      <c r="H41" t="s">
        <v>6254</v>
      </c>
      <c r="I41" t="s">
        <v>6257</v>
      </c>
      <c r="J41" t="s">
        <v>4465</v>
      </c>
      <c r="K41">
        <v>71646.3</v>
      </c>
      <c r="L41">
        <f>Report[[#This Row],[Entrada]]-Report[[#This Row],[Emissão]]</f>
        <v>6</v>
      </c>
    </row>
    <row r="42" spans="1:12" x14ac:dyDescent="0.25">
      <c r="A42">
        <v>341750</v>
      </c>
      <c r="B42">
        <v>3</v>
      </c>
      <c r="C42" t="s">
        <v>6260</v>
      </c>
      <c r="D42">
        <v>16951</v>
      </c>
      <c r="E42" t="s">
        <v>6253</v>
      </c>
      <c r="F42" s="1">
        <v>45867</v>
      </c>
      <c r="G42" s="1">
        <v>45873</v>
      </c>
      <c r="H42" t="s">
        <v>6254</v>
      </c>
      <c r="I42" t="s">
        <v>6257</v>
      </c>
      <c r="J42" t="s">
        <v>4465</v>
      </c>
      <c r="K42">
        <v>94554.6</v>
      </c>
      <c r="L42">
        <f>Report[[#This Row],[Entrada]]-Report[[#This Row],[Emissão]]</f>
        <v>6</v>
      </c>
    </row>
    <row r="43" spans="1:12" x14ac:dyDescent="0.25">
      <c r="A43">
        <v>341785</v>
      </c>
      <c r="B43">
        <v>3</v>
      </c>
      <c r="C43" t="s">
        <v>6260</v>
      </c>
      <c r="D43">
        <v>16400</v>
      </c>
      <c r="E43" t="s">
        <v>6253</v>
      </c>
      <c r="F43" s="1">
        <v>45868</v>
      </c>
      <c r="G43" s="1">
        <v>45873</v>
      </c>
      <c r="H43" t="s">
        <v>6254</v>
      </c>
      <c r="I43" t="s">
        <v>6257</v>
      </c>
      <c r="J43" t="s">
        <v>4465</v>
      </c>
      <c r="K43">
        <v>1621.44</v>
      </c>
      <c r="L43">
        <f>Report[[#This Row],[Entrada]]-Report[[#This Row],[Emissão]]</f>
        <v>5</v>
      </c>
    </row>
    <row r="44" spans="1:12" x14ac:dyDescent="0.25">
      <c r="A44">
        <v>341786</v>
      </c>
      <c r="B44">
        <v>3</v>
      </c>
      <c r="C44" t="s">
        <v>6260</v>
      </c>
      <c r="D44">
        <v>16577</v>
      </c>
      <c r="E44" t="s">
        <v>6253</v>
      </c>
      <c r="F44" s="1">
        <v>45868</v>
      </c>
      <c r="G44" s="1">
        <v>45873</v>
      </c>
      <c r="H44" t="s">
        <v>6254</v>
      </c>
      <c r="I44" t="s">
        <v>6257</v>
      </c>
      <c r="J44" t="s">
        <v>4465</v>
      </c>
      <c r="K44">
        <v>9458.4</v>
      </c>
      <c r="L44">
        <f>Report[[#This Row],[Entrada]]-Report[[#This Row],[Emissão]]</f>
        <v>5</v>
      </c>
    </row>
    <row r="45" spans="1:12" x14ac:dyDescent="0.25">
      <c r="A45">
        <v>246795</v>
      </c>
      <c r="B45">
        <v>4</v>
      </c>
      <c r="C45" t="s">
        <v>6261</v>
      </c>
      <c r="D45">
        <v>16688</v>
      </c>
      <c r="E45" t="s">
        <v>6253</v>
      </c>
      <c r="F45" s="1">
        <v>45863</v>
      </c>
      <c r="G45" s="1">
        <v>45873</v>
      </c>
      <c r="H45" t="s">
        <v>6262</v>
      </c>
      <c r="I45" t="s">
        <v>6255</v>
      </c>
      <c r="J45" t="s">
        <v>115</v>
      </c>
      <c r="K45">
        <v>1289.1400000000001</v>
      </c>
      <c r="L45">
        <f>Report[[#This Row],[Entrada]]-Report[[#This Row],[Emissão]]</f>
        <v>10</v>
      </c>
    </row>
    <row r="46" spans="1:12" x14ac:dyDescent="0.25">
      <c r="A46">
        <v>2900</v>
      </c>
      <c r="B46">
        <v>1</v>
      </c>
      <c r="C46" t="s">
        <v>6264</v>
      </c>
      <c r="D46">
        <v>0</v>
      </c>
      <c r="E46" t="s">
        <v>6265</v>
      </c>
      <c r="F46" s="1">
        <v>45873</v>
      </c>
      <c r="G46" s="1">
        <v>45873</v>
      </c>
      <c r="H46" t="s">
        <v>18</v>
      </c>
      <c r="I46" t="s">
        <v>6266</v>
      </c>
      <c r="J46" t="s">
        <v>6267</v>
      </c>
      <c r="K46">
        <v>23038.7</v>
      </c>
      <c r="L46">
        <f>Report[[#This Row],[Entrada]]-Report[[#This Row],[Emissão]]</f>
        <v>0</v>
      </c>
    </row>
    <row r="47" spans="1:12" x14ac:dyDescent="0.25">
      <c r="A47">
        <v>2901</v>
      </c>
      <c r="B47">
        <v>1</v>
      </c>
      <c r="C47" t="s">
        <v>6264</v>
      </c>
      <c r="D47">
        <v>0</v>
      </c>
      <c r="E47" t="s">
        <v>6265</v>
      </c>
      <c r="F47" s="1">
        <v>45873</v>
      </c>
      <c r="G47" s="1">
        <v>45873</v>
      </c>
      <c r="H47" t="s">
        <v>18</v>
      </c>
      <c r="I47" t="s">
        <v>6266</v>
      </c>
      <c r="J47" t="s">
        <v>6267</v>
      </c>
      <c r="K47">
        <v>4270.55</v>
      </c>
      <c r="L47">
        <f>Report[[#This Row],[Entrada]]-Report[[#This Row],[Emissão]]</f>
        <v>0</v>
      </c>
    </row>
    <row r="48" spans="1:12" x14ac:dyDescent="0.25">
      <c r="A48">
        <v>2902</v>
      </c>
      <c r="B48">
        <v>1</v>
      </c>
      <c r="C48" t="s">
        <v>6264</v>
      </c>
      <c r="D48">
        <v>0</v>
      </c>
      <c r="E48" t="s">
        <v>6265</v>
      </c>
      <c r="F48" s="1">
        <v>45873</v>
      </c>
      <c r="G48" s="1">
        <v>45873</v>
      </c>
      <c r="H48" t="s">
        <v>18</v>
      </c>
      <c r="I48" t="s">
        <v>6266</v>
      </c>
      <c r="J48" t="s">
        <v>6267</v>
      </c>
      <c r="K48">
        <v>8999.06</v>
      </c>
      <c r="L48">
        <f>Report[[#This Row],[Entrada]]-Report[[#This Row],[Emissão]]</f>
        <v>0</v>
      </c>
    </row>
    <row r="49" spans="1:12" x14ac:dyDescent="0.25">
      <c r="A49">
        <v>264508</v>
      </c>
      <c r="B49">
        <v>4</v>
      </c>
      <c r="C49" t="s">
        <v>6285</v>
      </c>
      <c r="D49">
        <v>16898</v>
      </c>
      <c r="E49" t="s">
        <v>6253</v>
      </c>
      <c r="F49" s="1">
        <v>45863</v>
      </c>
      <c r="G49" s="1">
        <v>45873</v>
      </c>
      <c r="H49" t="s">
        <v>6254</v>
      </c>
      <c r="I49" t="s">
        <v>6255</v>
      </c>
      <c r="J49" t="s">
        <v>1736</v>
      </c>
      <c r="K49">
        <v>66935.070000000007</v>
      </c>
      <c r="L49">
        <f>Report[[#This Row],[Entrada]]-Report[[#This Row],[Emissão]]</f>
        <v>10</v>
      </c>
    </row>
    <row r="50" spans="1:12" x14ac:dyDescent="0.25">
      <c r="A50">
        <v>264518</v>
      </c>
      <c r="B50">
        <v>4</v>
      </c>
      <c r="C50" t="s">
        <v>6285</v>
      </c>
      <c r="D50">
        <v>16912</v>
      </c>
      <c r="E50" t="s">
        <v>6253</v>
      </c>
      <c r="F50" s="1">
        <v>45863</v>
      </c>
      <c r="G50" s="1">
        <v>45873</v>
      </c>
      <c r="H50" t="s">
        <v>6254</v>
      </c>
      <c r="I50" t="s">
        <v>6255</v>
      </c>
      <c r="J50" t="s">
        <v>1736</v>
      </c>
      <c r="K50">
        <v>2974.89</v>
      </c>
      <c r="L50">
        <f>Report[[#This Row],[Entrada]]-Report[[#This Row],[Emissão]]</f>
        <v>10</v>
      </c>
    </row>
    <row r="51" spans="1:12" x14ac:dyDescent="0.25">
      <c r="A51">
        <v>264667</v>
      </c>
      <c r="B51">
        <v>4</v>
      </c>
      <c r="C51" t="s">
        <v>6285</v>
      </c>
      <c r="D51">
        <v>16371</v>
      </c>
      <c r="E51" t="s">
        <v>6253</v>
      </c>
      <c r="F51" s="1">
        <v>45867</v>
      </c>
      <c r="G51" s="1">
        <v>45873</v>
      </c>
      <c r="H51" t="s">
        <v>6254</v>
      </c>
      <c r="I51" t="s">
        <v>6255</v>
      </c>
      <c r="J51" t="s">
        <v>1736</v>
      </c>
      <c r="K51">
        <v>29876.59</v>
      </c>
      <c r="L51">
        <f>Report[[#This Row],[Entrada]]-Report[[#This Row],[Emissão]]</f>
        <v>6</v>
      </c>
    </row>
    <row r="52" spans="1:12" x14ac:dyDescent="0.25">
      <c r="A52">
        <v>82287</v>
      </c>
      <c r="B52">
        <v>3</v>
      </c>
      <c r="C52" t="s">
        <v>6270</v>
      </c>
      <c r="D52">
        <v>16855</v>
      </c>
      <c r="E52" t="s">
        <v>6253</v>
      </c>
      <c r="F52" s="1">
        <v>45859</v>
      </c>
      <c r="G52" s="1">
        <v>45873</v>
      </c>
      <c r="H52" t="s">
        <v>6269</v>
      </c>
      <c r="I52" t="s">
        <v>6255</v>
      </c>
      <c r="J52" t="s">
        <v>2524</v>
      </c>
      <c r="K52">
        <v>1673.41</v>
      </c>
      <c r="L52">
        <f>Report[[#This Row],[Entrada]]-Report[[#This Row],[Emissão]]</f>
        <v>14</v>
      </c>
    </row>
    <row r="53" spans="1:12" x14ac:dyDescent="0.25">
      <c r="A53">
        <v>83118</v>
      </c>
      <c r="B53">
        <v>2</v>
      </c>
      <c r="C53" t="s">
        <v>6270</v>
      </c>
      <c r="D53">
        <v>16932</v>
      </c>
      <c r="E53" t="s">
        <v>6253</v>
      </c>
      <c r="F53" s="1">
        <v>45867</v>
      </c>
      <c r="G53" s="1">
        <v>45873</v>
      </c>
      <c r="H53" t="s">
        <v>6269</v>
      </c>
      <c r="I53" t="s">
        <v>6257</v>
      </c>
      <c r="J53" t="s">
        <v>2524</v>
      </c>
      <c r="K53">
        <v>93113.26</v>
      </c>
      <c r="L53">
        <f>Report[[#This Row],[Entrada]]-Report[[#This Row],[Emissão]]</f>
        <v>6</v>
      </c>
    </row>
    <row r="54" spans="1:12" x14ac:dyDescent="0.25">
      <c r="A54">
        <v>3118</v>
      </c>
      <c r="B54">
        <v>2</v>
      </c>
      <c r="C54" t="s">
        <v>6272</v>
      </c>
      <c r="D54">
        <v>0</v>
      </c>
      <c r="E54" t="s">
        <v>6273</v>
      </c>
      <c r="F54" s="1">
        <v>45859</v>
      </c>
      <c r="G54" s="1">
        <v>45873</v>
      </c>
      <c r="H54" t="s">
        <v>6254</v>
      </c>
      <c r="I54" t="s">
        <v>6274</v>
      </c>
      <c r="J54" t="s">
        <v>13</v>
      </c>
      <c r="K54">
        <v>9500</v>
      </c>
      <c r="L54">
        <f>Report[[#This Row],[Entrada]]-Report[[#This Row],[Emissão]]</f>
        <v>14</v>
      </c>
    </row>
    <row r="55" spans="1:12" x14ac:dyDescent="0.25">
      <c r="A55">
        <v>994048</v>
      </c>
      <c r="B55">
        <v>4</v>
      </c>
      <c r="C55" t="s">
        <v>6286</v>
      </c>
      <c r="D55">
        <v>16631</v>
      </c>
      <c r="E55" t="s">
        <v>6253</v>
      </c>
      <c r="F55" s="1">
        <v>45860</v>
      </c>
      <c r="G55" s="1">
        <v>45873</v>
      </c>
      <c r="H55" t="s">
        <v>6269</v>
      </c>
      <c r="I55" t="s">
        <v>6255</v>
      </c>
      <c r="J55" t="s">
        <v>6287</v>
      </c>
      <c r="K55">
        <v>9647.7800000000007</v>
      </c>
      <c r="L55">
        <f>Report[[#This Row],[Entrada]]-Report[[#This Row],[Emissão]]</f>
        <v>13</v>
      </c>
    </row>
    <row r="56" spans="1:12" x14ac:dyDescent="0.25">
      <c r="A56">
        <v>994190</v>
      </c>
      <c r="B56">
        <v>2</v>
      </c>
      <c r="C56" t="s">
        <v>6286</v>
      </c>
      <c r="D56">
        <v>16691</v>
      </c>
      <c r="E56" t="s">
        <v>6253</v>
      </c>
      <c r="F56" s="1">
        <v>45861</v>
      </c>
      <c r="G56" s="1">
        <v>45873</v>
      </c>
      <c r="H56" t="s">
        <v>6269</v>
      </c>
      <c r="I56" t="s">
        <v>6257</v>
      </c>
      <c r="J56" t="s">
        <v>6287</v>
      </c>
      <c r="K56">
        <v>507.6</v>
      </c>
      <c r="L56">
        <f>Report[[#This Row],[Entrada]]-Report[[#This Row],[Emissão]]</f>
        <v>12</v>
      </c>
    </row>
    <row r="57" spans="1:12" x14ac:dyDescent="0.25">
      <c r="A57">
        <v>52172</v>
      </c>
      <c r="B57">
        <v>2</v>
      </c>
      <c r="C57" t="s">
        <v>6288</v>
      </c>
      <c r="D57">
        <v>7006241</v>
      </c>
      <c r="E57" t="s">
        <v>6276</v>
      </c>
      <c r="F57" s="1">
        <v>45873</v>
      </c>
      <c r="G57" s="1">
        <v>45873</v>
      </c>
      <c r="H57" t="s">
        <v>46</v>
      </c>
      <c r="I57" t="s">
        <v>6282</v>
      </c>
      <c r="J57" t="s">
        <v>6278</v>
      </c>
      <c r="K57">
        <v>7437.69</v>
      </c>
      <c r="L57">
        <f>Report[[#This Row],[Entrada]]-Report[[#This Row],[Emissão]]</f>
        <v>0</v>
      </c>
    </row>
    <row r="58" spans="1:12" x14ac:dyDescent="0.25">
      <c r="A58">
        <v>25155</v>
      </c>
      <c r="B58">
        <v>3</v>
      </c>
      <c r="C58" t="s">
        <v>6289</v>
      </c>
      <c r="D58">
        <v>24026975</v>
      </c>
      <c r="E58" t="s">
        <v>6276</v>
      </c>
      <c r="F58" s="1">
        <v>45873</v>
      </c>
      <c r="G58" s="1">
        <v>45873</v>
      </c>
      <c r="H58" t="s">
        <v>6290</v>
      </c>
      <c r="I58" t="s">
        <v>6282</v>
      </c>
      <c r="J58" t="s">
        <v>6291</v>
      </c>
      <c r="K58">
        <v>16560</v>
      </c>
      <c r="L58">
        <f>Report[[#This Row],[Entrada]]-Report[[#This Row],[Emissão]]</f>
        <v>0</v>
      </c>
    </row>
    <row r="59" spans="1:12" x14ac:dyDescent="0.25">
      <c r="A59">
        <v>280612</v>
      </c>
      <c r="B59">
        <v>1</v>
      </c>
      <c r="C59" t="s">
        <v>6292</v>
      </c>
      <c r="D59">
        <v>16891</v>
      </c>
      <c r="E59" t="s">
        <v>6253</v>
      </c>
      <c r="F59" s="1">
        <v>45861</v>
      </c>
      <c r="G59" s="1">
        <v>45874</v>
      </c>
      <c r="H59" t="s">
        <v>6254</v>
      </c>
      <c r="I59" t="s">
        <v>6255</v>
      </c>
      <c r="J59" t="s">
        <v>1475</v>
      </c>
      <c r="K59">
        <v>191955.64</v>
      </c>
      <c r="L59">
        <f>Report[[#This Row],[Entrada]]-Report[[#This Row],[Emissão]]</f>
        <v>13</v>
      </c>
    </row>
    <row r="60" spans="1:12" x14ac:dyDescent="0.25">
      <c r="A60">
        <v>452337</v>
      </c>
      <c r="B60">
        <v>1</v>
      </c>
      <c r="C60" t="s">
        <v>6293</v>
      </c>
      <c r="D60">
        <v>16947</v>
      </c>
      <c r="E60" t="s">
        <v>6253</v>
      </c>
      <c r="F60" s="1">
        <v>45866</v>
      </c>
      <c r="G60" s="1">
        <v>45874</v>
      </c>
      <c r="H60" t="s">
        <v>6254</v>
      </c>
      <c r="I60" t="s">
        <v>6255</v>
      </c>
      <c r="J60" t="s">
        <v>13</v>
      </c>
      <c r="K60">
        <v>51711.12</v>
      </c>
      <c r="L60">
        <f>Report[[#This Row],[Entrada]]-Report[[#This Row],[Emissão]]</f>
        <v>8</v>
      </c>
    </row>
    <row r="61" spans="1:12" x14ac:dyDescent="0.25">
      <c r="A61">
        <v>393655</v>
      </c>
      <c r="B61">
        <v>1</v>
      </c>
      <c r="C61" t="s">
        <v>6259</v>
      </c>
      <c r="D61">
        <v>16836</v>
      </c>
      <c r="E61" t="s">
        <v>6253</v>
      </c>
      <c r="F61" s="1">
        <v>45862</v>
      </c>
      <c r="G61" s="1">
        <v>45874</v>
      </c>
      <c r="H61" t="s">
        <v>6254</v>
      </c>
      <c r="I61" t="s">
        <v>6257</v>
      </c>
      <c r="J61" t="s">
        <v>4492</v>
      </c>
      <c r="K61">
        <v>220877.28</v>
      </c>
      <c r="L61">
        <f>Report[[#This Row],[Entrada]]-Report[[#This Row],[Emissão]]</f>
        <v>12</v>
      </c>
    </row>
    <row r="62" spans="1:12" x14ac:dyDescent="0.25">
      <c r="A62">
        <v>341818</v>
      </c>
      <c r="B62">
        <v>3</v>
      </c>
      <c r="C62" t="s">
        <v>6260</v>
      </c>
      <c r="D62">
        <v>16577</v>
      </c>
      <c r="E62" t="s">
        <v>6253</v>
      </c>
      <c r="F62" s="1">
        <v>45869</v>
      </c>
      <c r="G62" s="1">
        <v>45874</v>
      </c>
      <c r="H62" t="s">
        <v>6254</v>
      </c>
      <c r="I62" t="s">
        <v>6257</v>
      </c>
      <c r="J62" t="s">
        <v>4465</v>
      </c>
      <c r="K62">
        <v>135.12</v>
      </c>
      <c r="L62">
        <f>Report[[#This Row],[Entrada]]-Report[[#This Row],[Emissão]]</f>
        <v>5</v>
      </c>
    </row>
    <row r="63" spans="1:12" x14ac:dyDescent="0.25">
      <c r="A63">
        <v>2903</v>
      </c>
      <c r="B63">
        <v>1</v>
      </c>
      <c r="C63" t="s">
        <v>6264</v>
      </c>
      <c r="D63">
        <v>0</v>
      </c>
      <c r="E63" t="s">
        <v>6265</v>
      </c>
      <c r="F63" s="1">
        <v>45874</v>
      </c>
      <c r="G63" s="1">
        <v>45874</v>
      </c>
      <c r="H63" t="s">
        <v>18</v>
      </c>
      <c r="I63" t="s">
        <v>6266</v>
      </c>
      <c r="J63" t="s">
        <v>6267</v>
      </c>
      <c r="K63">
        <v>10298.85</v>
      </c>
      <c r="L63">
        <f>Report[[#This Row],[Entrada]]-Report[[#This Row],[Emissão]]</f>
        <v>0</v>
      </c>
    </row>
    <row r="64" spans="1:12" x14ac:dyDescent="0.25">
      <c r="A64">
        <v>2904</v>
      </c>
      <c r="B64">
        <v>1</v>
      </c>
      <c r="C64" t="s">
        <v>6264</v>
      </c>
      <c r="D64">
        <v>0</v>
      </c>
      <c r="E64" t="s">
        <v>6265</v>
      </c>
      <c r="F64" s="1">
        <v>45874</v>
      </c>
      <c r="G64" s="1">
        <v>45874</v>
      </c>
      <c r="H64" t="s">
        <v>18</v>
      </c>
      <c r="I64" t="s">
        <v>6266</v>
      </c>
      <c r="J64" t="s">
        <v>6267</v>
      </c>
      <c r="K64">
        <v>7026.76</v>
      </c>
      <c r="L64">
        <f>Report[[#This Row],[Entrada]]-Report[[#This Row],[Emissão]]</f>
        <v>0</v>
      </c>
    </row>
    <row r="65" spans="1:12" x14ac:dyDescent="0.25">
      <c r="A65">
        <v>2905</v>
      </c>
      <c r="B65">
        <v>1</v>
      </c>
      <c r="C65" t="s">
        <v>6264</v>
      </c>
      <c r="D65">
        <v>0</v>
      </c>
      <c r="E65" t="s">
        <v>6265</v>
      </c>
      <c r="F65" s="1">
        <v>45874</v>
      </c>
      <c r="G65" s="1">
        <v>45874</v>
      </c>
      <c r="H65" t="s">
        <v>18</v>
      </c>
      <c r="I65" t="s">
        <v>6266</v>
      </c>
      <c r="J65" t="s">
        <v>6267</v>
      </c>
      <c r="K65">
        <v>22818.25</v>
      </c>
      <c r="L65">
        <f>Report[[#This Row],[Entrada]]-Report[[#This Row],[Emissão]]</f>
        <v>0</v>
      </c>
    </row>
    <row r="66" spans="1:12" x14ac:dyDescent="0.25">
      <c r="A66">
        <v>2906</v>
      </c>
      <c r="B66">
        <v>1</v>
      </c>
      <c r="C66" t="s">
        <v>6264</v>
      </c>
      <c r="D66">
        <v>0</v>
      </c>
      <c r="E66" t="s">
        <v>6265</v>
      </c>
      <c r="F66" s="1">
        <v>45874</v>
      </c>
      <c r="G66" s="1">
        <v>45874</v>
      </c>
      <c r="H66" t="s">
        <v>18</v>
      </c>
      <c r="I66" t="s">
        <v>6266</v>
      </c>
      <c r="J66" t="s">
        <v>6267</v>
      </c>
      <c r="K66">
        <v>5868.03</v>
      </c>
      <c r="L66">
        <f>Report[[#This Row],[Entrada]]-Report[[#This Row],[Emissão]]</f>
        <v>0</v>
      </c>
    </row>
    <row r="67" spans="1:12" x14ac:dyDescent="0.25">
      <c r="A67">
        <v>2907</v>
      </c>
      <c r="B67">
        <v>1</v>
      </c>
      <c r="C67" t="s">
        <v>6264</v>
      </c>
      <c r="D67">
        <v>0</v>
      </c>
      <c r="E67" t="s">
        <v>6265</v>
      </c>
      <c r="F67" s="1">
        <v>45874</v>
      </c>
      <c r="G67" s="1">
        <v>45874</v>
      </c>
      <c r="H67" t="s">
        <v>18</v>
      </c>
      <c r="I67" t="s">
        <v>6266</v>
      </c>
      <c r="J67" t="s">
        <v>6267</v>
      </c>
      <c r="K67">
        <v>1884.25</v>
      </c>
      <c r="L67">
        <f>Report[[#This Row],[Entrada]]-Report[[#This Row],[Emissão]]</f>
        <v>0</v>
      </c>
    </row>
    <row r="68" spans="1:12" x14ac:dyDescent="0.25">
      <c r="A68">
        <v>2908</v>
      </c>
      <c r="B68">
        <v>1</v>
      </c>
      <c r="C68" t="s">
        <v>6264</v>
      </c>
      <c r="D68">
        <v>0</v>
      </c>
      <c r="E68" t="s">
        <v>6265</v>
      </c>
      <c r="F68" s="1">
        <v>45874</v>
      </c>
      <c r="G68" s="1">
        <v>45874</v>
      </c>
      <c r="H68" t="s">
        <v>18</v>
      </c>
      <c r="I68" t="s">
        <v>6266</v>
      </c>
      <c r="J68" t="s">
        <v>6267</v>
      </c>
      <c r="K68">
        <v>4306.32</v>
      </c>
      <c r="L68">
        <f>Report[[#This Row],[Entrada]]-Report[[#This Row],[Emissão]]</f>
        <v>0</v>
      </c>
    </row>
    <row r="69" spans="1:12" x14ac:dyDescent="0.25">
      <c r="A69">
        <v>2909</v>
      </c>
      <c r="B69">
        <v>1</v>
      </c>
      <c r="C69" t="s">
        <v>6264</v>
      </c>
      <c r="D69">
        <v>0</v>
      </c>
      <c r="E69" t="s">
        <v>6265</v>
      </c>
      <c r="F69" s="1">
        <v>45874</v>
      </c>
      <c r="G69" s="1">
        <v>45874</v>
      </c>
      <c r="H69" t="s">
        <v>18</v>
      </c>
      <c r="I69" t="s">
        <v>6266</v>
      </c>
      <c r="J69" t="s">
        <v>6267</v>
      </c>
      <c r="K69">
        <v>35262.11</v>
      </c>
      <c r="L69">
        <f>Report[[#This Row],[Entrada]]-Report[[#This Row],[Emissão]]</f>
        <v>0</v>
      </c>
    </row>
    <row r="70" spans="1:12" x14ac:dyDescent="0.25">
      <c r="A70">
        <v>2910</v>
      </c>
      <c r="B70">
        <v>1</v>
      </c>
      <c r="C70" t="s">
        <v>6264</v>
      </c>
      <c r="D70">
        <v>0</v>
      </c>
      <c r="E70" t="s">
        <v>6265</v>
      </c>
      <c r="F70" s="1">
        <v>45874</v>
      </c>
      <c r="G70" s="1">
        <v>45874</v>
      </c>
      <c r="H70" t="s">
        <v>18</v>
      </c>
      <c r="I70" t="s">
        <v>6266</v>
      </c>
      <c r="J70" t="s">
        <v>6267</v>
      </c>
      <c r="K70">
        <v>1300.28</v>
      </c>
      <c r="L70">
        <f>Report[[#This Row],[Entrada]]-Report[[#This Row],[Emissão]]</f>
        <v>0</v>
      </c>
    </row>
    <row r="71" spans="1:12" x14ac:dyDescent="0.25">
      <c r="A71">
        <v>2911</v>
      </c>
      <c r="B71">
        <v>1</v>
      </c>
      <c r="C71" t="s">
        <v>6264</v>
      </c>
      <c r="D71">
        <v>0</v>
      </c>
      <c r="E71" t="s">
        <v>6265</v>
      </c>
      <c r="F71" s="1">
        <v>45874</v>
      </c>
      <c r="G71" s="1">
        <v>45874</v>
      </c>
      <c r="H71" t="s">
        <v>18</v>
      </c>
      <c r="I71" t="s">
        <v>6266</v>
      </c>
      <c r="J71" t="s">
        <v>6267</v>
      </c>
      <c r="K71">
        <v>605.91999999999996</v>
      </c>
      <c r="L71">
        <f>Report[[#This Row],[Entrada]]-Report[[#This Row],[Emissão]]</f>
        <v>0</v>
      </c>
    </row>
    <row r="72" spans="1:12" x14ac:dyDescent="0.25">
      <c r="A72">
        <v>2912</v>
      </c>
      <c r="B72">
        <v>1</v>
      </c>
      <c r="C72" t="s">
        <v>6264</v>
      </c>
      <c r="D72">
        <v>0</v>
      </c>
      <c r="E72" t="s">
        <v>6265</v>
      </c>
      <c r="F72" s="1">
        <v>45874</v>
      </c>
      <c r="G72" s="1">
        <v>45874</v>
      </c>
      <c r="H72" t="s">
        <v>18</v>
      </c>
      <c r="I72" t="s">
        <v>6266</v>
      </c>
      <c r="J72" t="s">
        <v>6267</v>
      </c>
      <c r="K72">
        <v>3259.75</v>
      </c>
      <c r="L72">
        <f>Report[[#This Row],[Entrada]]-Report[[#This Row],[Emissão]]</f>
        <v>0</v>
      </c>
    </row>
    <row r="73" spans="1:12" x14ac:dyDescent="0.25">
      <c r="A73">
        <v>2913</v>
      </c>
      <c r="B73">
        <v>1</v>
      </c>
      <c r="C73" t="s">
        <v>6264</v>
      </c>
      <c r="D73">
        <v>0</v>
      </c>
      <c r="E73" t="s">
        <v>6265</v>
      </c>
      <c r="F73" s="1">
        <v>45874</v>
      </c>
      <c r="G73" s="1">
        <v>45874</v>
      </c>
      <c r="H73" t="s">
        <v>18</v>
      </c>
      <c r="I73" t="s">
        <v>6266</v>
      </c>
      <c r="J73" t="s">
        <v>6267</v>
      </c>
      <c r="K73">
        <v>118601.12</v>
      </c>
      <c r="L73">
        <f>Report[[#This Row],[Entrada]]-Report[[#This Row],[Emissão]]</f>
        <v>0</v>
      </c>
    </row>
    <row r="74" spans="1:12" x14ac:dyDescent="0.25">
      <c r="A74">
        <v>2914</v>
      </c>
      <c r="B74">
        <v>1</v>
      </c>
      <c r="C74" t="s">
        <v>6264</v>
      </c>
      <c r="D74">
        <v>0</v>
      </c>
      <c r="E74" t="s">
        <v>6265</v>
      </c>
      <c r="F74" s="1">
        <v>45874</v>
      </c>
      <c r="G74" s="1">
        <v>45874</v>
      </c>
      <c r="H74" t="s">
        <v>18</v>
      </c>
      <c r="I74" t="s">
        <v>6266</v>
      </c>
      <c r="J74" t="s">
        <v>6267</v>
      </c>
      <c r="K74">
        <v>11521.52</v>
      </c>
      <c r="L74">
        <f>Report[[#This Row],[Entrada]]-Report[[#This Row],[Emissão]]</f>
        <v>0</v>
      </c>
    </row>
    <row r="75" spans="1:12" x14ac:dyDescent="0.25">
      <c r="A75">
        <v>2915</v>
      </c>
      <c r="B75">
        <v>1</v>
      </c>
      <c r="C75" t="s">
        <v>6264</v>
      </c>
      <c r="D75">
        <v>0</v>
      </c>
      <c r="E75" t="s">
        <v>6265</v>
      </c>
      <c r="F75" s="1">
        <v>45874</v>
      </c>
      <c r="G75" s="1">
        <v>45874</v>
      </c>
      <c r="H75" t="s">
        <v>18</v>
      </c>
      <c r="I75" t="s">
        <v>6266</v>
      </c>
      <c r="J75" t="s">
        <v>6267</v>
      </c>
      <c r="K75">
        <v>22269.24</v>
      </c>
      <c r="L75">
        <f>Report[[#This Row],[Entrada]]-Report[[#This Row],[Emissão]]</f>
        <v>0</v>
      </c>
    </row>
    <row r="76" spans="1:12" x14ac:dyDescent="0.25">
      <c r="A76">
        <v>2916</v>
      </c>
      <c r="B76">
        <v>1</v>
      </c>
      <c r="C76" t="s">
        <v>6264</v>
      </c>
      <c r="D76">
        <v>0</v>
      </c>
      <c r="E76" t="s">
        <v>6265</v>
      </c>
      <c r="F76" s="1">
        <v>45874</v>
      </c>
      <c r="G76" s="1">
        <v>45874</v>
      </c>
      <c r="H76" t="s">
        <v>18</v>
      </c>
      <c r="I76" t="s">
        <v>6266</v>
      </c>
      <c r="J76" t="s">
        <v>6267</v>
      </c>
      <c r="K76">
        <v>1357</v>
      </c>
      <c r="L76">
        <f>Report[[#This Row],[Entrada]]-Report[[#This Row],[Emissão]]</f>
        <v>0</v>
      </c>
    </row>
    <row r="77" spans="1:12" x14ac:dyDescent="0.25">
      <c r="A77">
        <v>2917</v>
      </c>
      <c r="B77">
        <v>1</v>
      </c>
      <c r="C77" t="s">
        <v>6264</v>
      </c>
      <c r="D77">
        <v>0</v>
      </c>
      <c r="E77" t="s">
        <v>6265</v>
      </c>
      <c r="F77" s="1">
        <v>45874</v>
      </c>
      <c r="G77" s="1">
        <v>45874</v>
      </c>
      <c r="H77" t="s">
        <v>18</v>
      </c>
      <c r="I77" t="s">
        <v>6266</v>
      </c>
      <c r="J77" t="s">
        <v>6267</v>
      </c>
      <c r="K77">
        <v>33715.81</v>
      </c>
      <c r="L77">
        <f>Report[[#This Row],[Entrada]]-Report[[#This Row],[Emissão]]</f>
        <v>0</v>
      </c>
    </row>
    <row r="78" spans="1:12" x14ac:dyDescent="0.25">
      <c r="A78">
        <v>9846</v>
      </c>
      <c r="B78">
        <v>3</v>
      </c>
      <c r="C78" t="s">
        <v>6271</v>
      </c>
      <c r="D78">
        <v>16735</v>
      </c>
      <c r="E78" t="s">
        <v>6253</v>
      </c>
      <c r="F78" s="1">
        <v>45863</v>
      </c>
      <c r="G78" s="1">
        <v>45874</v>
      </c>
      <c r="H78" t="s">
        <v>6269</v>
      </c>
      <c r="I78" t="s">
        <v>6255</v>
      </c>
      <c r="J78" t="s">
        <v>1471</v>
      </c>
      <c r="K78">
        <v>26549.57</v>
      </c>
      <c r="L78">
        <f>Report[[#This Row],[Entrada]]-Report[[#This Row],[Emissão]]</f>
        <v>11</v>
      </c>
    </row>
    <row r="79" spans="1:12" x14ac:dyDescent="0.25">
      <c r="A79">
        <v>25340</v>
      </c>
      <c r="B79">
        <v>3</v>
      </c>
      <c r="C79" t="s">
        <v>6295</v>
      </c>
      <c r="D79">
        <v>25017683</v>
      </c>
      <c r="E79" t="s">
        <v>6276</v>
      </c>
      <c r="F79" s="1">
        <v>45874</v>
      </c>
      <c r="G79" s="1">
        <v>45874</v>
      </c>
      <c r="H79" t="s">
        <v>46</v>
      </c>
      <c r="I79" t="s">
        <v>6277</v>
      </c>
      <c r="J79" t="s">
        <v>6296</v>
      </c>
      <c r="K79">
        <v>354</v>
      </c>
      <c r="L79">
        <f>Report[[#This Row],[Entrada]]-Report[[#This Row],[Emissão]]</f>
        <v>0</v>
      </c>
    </row>
    <row r="80" spans="1:12" x14ac:dyDescent="0.25">
      <c r="A80">
        <v>25488</v>
      </c>
      <c r="B80">
        <v>3</v>
      </c>
      <c r="C80" t="s">
        <v>6297</v>
      </c>
      <c r="D80">
        <v>25028022</v>
      </c>
      <c r="E80" t="s">
        <v>6276</v>
      </c>
      <c r="F80" s="1">
        <v>45875</v>
      </c>
      <c r="G80" s="1">
        <v>45875</v>
      </c>
      <c r="H80" t="s">
        <v>46</v>
      </c>
      <c r="I80" t="s">
        <v>6277</v>
      </c>
      <c r="J80" t="s">
        <v>6298</v>
      </c>
      <c r="K80">
        <v>19352.400000000001</v>
      </c>
      <c r="L80">
        <f>Report[[#This Row],[Entrada]]-Report[[#This Row],[Emissão]]</f>
        <v>0</v>
      </c>
    </row>
    <row r="81" spans="1:12" x14ac:dyDescent="0.25">
      <c r="A81">
        <v>493792</v>
      </c>
      <c r="B81">
        <v>3</v>
      </c>
      <c r="C81" t="s">
        <v>6252</v>
      </c>
      <c r="D81">
        <v>16899</v>
      </c>
      <c r="E81" t="s">
        <v>6253</v>
      </c>
      <c r="F81" s="1">
        <v>45862</v>
      </c>
      <c r="G81" s="1">
        <v>45875</v>
      </c>
      <c r="H81" t="s">
        <v>6254</v>
      </c>
      <c r="I81" t="s">
        <v>6255</v>
      </c>
      <c r="J81" t="s">
        <v>1380</v>
      </c>
      <c r="K81">
        <v>20951.04</v>
      </c>
      <c r="L81">
        <f>Report[[#This Row],[Entrada]]-Report[[#This Row],[Emissão]]</f>
        <v>13</v>
      </c>
    </row>
    <row r="82" spans="1:12" x14ac:dyDescent="0.25">
      <c r="A82">
        <v>493793</v>
      </c>
      <c r="B82">
        <v>3</v>
      </c>
      <c r="C82" t="s">
        <v>6252</v>
      </c>
      <c r="D82">
        <v>16899</v>
      </c>
      <c r="E82" t="s">
        <v>6253</v>
      </c>
      <c r="F82" s="1">
        <v>45862</v>
      </c>
      <c r="G82" s="1">
        <v>45875</v>
      </c>
      <c r="H82" t="s">
        <v>6254</v>
      </c>
      <c r="I82" t="s">
        <v>6255</v>
      </c>
      <c r="J82" t="s">
        <v>1380</v>
      </c>
      <c r="K82">
        <v>5517.12</v>
      </c>
      <c r="L82">
        <f>Report[[#This Row],[Entrada]]-Report[[#This Row],[Emissão]]</f>
        <v>13</v>
      </c>
    </row>
    <row r="83" spans="1:12" x14ac:dyDescent="0.25">
      <c r="A83">
        <v>493881</v>
      </c>
      <c r="B83">
        <v>3</v>
      </c>
      <c r="C83" t="s">
        <v>6252</v>
      </c>
      <c r="D83">
        <v>16918</v>
      </c>
      <c r="E83" t="s">
        <v>6253</v>
      </c>
      <c r="F83" s="1">
        <v>45863</v>
      </c>
      <c r="G83" s="1">
        <v>45875</v>
      </c>
      <c r="H83" t="s">
        <v>6254</v>
      </c>
      <c r="I83" t="s">
        <v>6255</v>
      </c>
      <c r="J83" t="s">
        <v>1380</v>
      </c>
      <c r="K83">
        <v>2152.06</v>
      </c>
      <c r="L83">
        <f>Report[[#This Row],[Entrada]]-Report[[#This Row],[Emissão]]</f>
        <v>12</v>
      </c>
    </row>
    <row r="84" spans="1:12" x14ac:dyDescent="0.25">
      <c r="A84">
        <v>52257</v>
      </c>
      <c r="B84">
        <v>2</v>
      </c>
      <c r="C84" t="s">
        <v>6299</v>
      </c>
      <c r="D84">
        <v>23004129</v>
      </c>
      <c r="E84" t="s">
        <v>6276</v>
      </c>
      <c r="F84" s="1">
        <v>45875</v>
      </c>
      <c r="G84" s="1">
        <v>45875</v>
      </c>
      <c r="H84" t="s">
        <v>18</v>
      </c>
      <c r="I84" t="s">
        <v>6282</v>
      </c>
      <c r="J84" t="s">
        <v>6300</v>
      </c>
      <c r="K84">
        <v>295</v>
      </c>
      <c r="L84">
        <f>Report[[#This Row],[Entrada]]-Report[[#This Row],[Emissão]]</f>
        <v>0</v>
      </c>
    </row>
    <row r="85" spans="1:12" x14ac:dyDescent="0.25">
      <c r="A85">
        <v>52266</v>
      </c>
      <c r="B85">
        <v>1</v>
      </c>
      <c r="C85" t="s">
        <v>6283</v>
      </c>
      <c r="E85" t="s">
        <v>6265</v>
      </c>
      <c r="F85" s="1">
        <v>45875</v>
      </c>
      <c r="G85" s="1">
        <v>45875</v>
      </c>
      <c r="H85" t="s">
        <v>12</v>
      </c>
      <c r="I85" t="s">
        <v>6284</v>
      </c>
      <c r="J85" t="s">
        <v>237</v>
      </c>
      <c r="K85">
        <v>81.599999999999994</v>
      </c>
      <c r="L85">
        <f>Report[[#This Row],[Entrada]]-Report[[#This Row],[Emissão]]</f>
        <v>0</v>
      </c>
    </row>
    <row r="86" spans="1:12" x14ac:dyDescent="0.25">
      <c r="A86">
        <v>52295</v>
      </c>
      <c r="B86">
        <v>4</v>
      </c>
      <c r="C86" t="s">
        <v>6283</v>
      </c>
      <c r="E86" t="s">
        <v>6265</v>
      </c>
      <c r="F86" s="1">
        <v>45875</v>
      </c>
      <c r="G86" s="1">
        <v>45875</v>
      </c>
      <c r="H86" t="s">
        <v>12</v>
      </c>
      <c r="I86" t="s">
        <v>6284</v>
      </c>
      <c r="J86" t="s">
        <v>237</v>
      </c>
      <c r="K86">
        <v>768.44</v>
      </c>
      <c r="L86">
        <f>Report[[#This Row],[Entrada]]-Report[[#This Row],[Emissão]]</f>
        <v>0</v>
      </c>
    </row>
    <row r="87" spans="1:12" x14ac:dyDescent="0.25">
      <c r="A87">
        <v>25492</v>
      </c>
      <c r="B87">
        <v>2</v>
      </c>
      <c r="C87" t="s">
        <v>6301</v>
      </c>
      <c r="E87" t="s">
        <v>6265</v>
      </c>
      <c r="F87" s="1">
        <v>45875</v>
      </c>
      <c r="G87" s="1">
        <v>45875</v>
      </c>
      <c r="H87" t="s">
        <v>46</v>
      </c>
      <c r="I87" t="s">
        <v>6284</v>
      </c>
      <c r="J87" t="s">
        <v>614</v>
      </c>
      <c r="K87">
        <v>2528.33</v>
      </c>
      <c r="L87">
        <f>Report[[#This Row],[Entrada]]-Report[[#This Row],[Emissão]]</f>
        <v>0</v>
      </c>
    </row>
    <row r="88" spans="1:12" x14ac:dyDescent="0.25">
      <c r="A88">
        <v>393656</v>
      </c>
      <c r="B88">
        <v>3</v>
      </c>
      <c r="C88" t="s">
        <v>6259</v>
      </c>
      <c r="D88">
        <v>16913</v>
      </c>
      <c r="E88" t="s">
        <v>6253</v>
      </c>
      <c r="F88" s="1">
        <v>45862</v>
      </c>
      <c r="G88" s="1">
        <v>45875</v>
      </c>
      <c r="H88" t="s">
        <v>6254</v>
      </c>
      <c r="I88" t="s">
        <v>6257</v>
      </c>
      <c r="J88" t="s">
        <v>4492</v>
      </c>
      <c r="K88">
        <v>237015.05</v>
      </c>
      <c r="L88">
        <f>Report[[#This Row],[Entrada]]-Report[[#This Row],[Emissão]]</f>
        <v>13</v>
      </c>
    </row>
    <row r="89" spans="1:12" x14ac:dyDescent="0.25">
      <c r="A89">
        <v>393657</v>
      </c>
      <c r="B89">
        <v>3</v>
      </c>
      <c r="C89" t="s">
        <v>6259</v>
      </c>
      <c r="D89">
        <v>16913</v>
      </c>
      <c r="E89" t="s">
        <v>6253</v>
      </c>
      <c r="F89" s="1">
        <v>45862</v>
      </c>
      <c r="G89" s="1">
        <v>45875</v>
      </c>
      <c r="H89" t="s">
        <v>6254</v>
      </c>
      <c r="I89" t="s">
        <v>6255</v>
      </c>
      <c r="J89" t="s">
        <v>4492</v>
      </c>
      <c r="K89">
        <v>60365.9</v>
      </c>
      <c r="L89">
        <f>Report[[#This Row],[Entrada]]-Report[[#This Row],[Emissão]]</f>
        <v>13</v>
      </c>
    </row>
    <row r="90" spans="1:12" x14ac:dyDescent="0.25">
      <c r="A90">
        <v>393658</v>
      </c>
      <c r="B90">
        <v>3</v>
      </c>
      <c r="C90" t="s">
        <v>6259</v>
      </c>
      <c r="D90">
        <v>16913</v>
      </c>
      <c r="E90" t="s">
        <v>6253</v>
      </c>
      <c r="F90" s="1">
        <v>45862</v>
      </c>
      <c r="G90" s="1">
        <v>45875</v>
      </c>
      <c r="H90" t="s">
        <v>6254</v>
      </c>
      <c r="I90" t="s">
        <v>6257</v>
      </c>
      <c r="J90" t="s">
        <v>4492</v>
      </c>
      <c r="K90">
        <v>23066.67</v>
      </c>
      <c r="L90">
        <f>Report[[#This Row],[Entrada]]-Report[[#This Row],[Emissão]]</f>
        <v>13</v>
      </c>
    </row>
    <row r="91" spans="1:12" x14ac:dyDescent="0.25">
      <c r="A91">
        <v>393660</v>
      </c>
      <c r="B91">
        <v>3</v>
      </c>
      <c r="C91" t="s">
        <v>6259</v>
      </c>
      <c r="D91">
        <v>16913</v>
      </c>
      <c r="E91" t="s">
        <v>6253</v>
      </c>
      <c r="F91" s="1">
        <v>45862</v>
      </c>
      <c r="G91" s="1">
        <v>45875</v>
      </c>
      <c r="H91" t="s">
        <v>6254</v>
      </c>
      <c r="I91" t="s">
        <v>6255</v>
      </c>
      <c r="J91" t="s">
        <v>4492</v>
      </c>
      <c r="K91">
        <v>77472.63</v>
      </c>
      <c r="L91">
        <f>Report[[#This Row],[Entrada]]-Report[[#This Row],[Emissão]]</f>
        <v>13</v>
      </c>
    </row>
    <row r="92" spans="1:12" x14ac:dyDescent="0.25">
      <c r="A92">
        <v>2918</v>
      </c>
      <c r="B92">
        <v>1</v>
      </c>
      <c r="C92" t="s">
        <v>6264</v>
      </c>
      <c r="D92">
        <v>0</v>
      </c>
      <c r="E92" t="s">
        <v>6265</v>
      </c>
      <c r="F92" s="1">
        <v>45875</v>
      </c>
      <c r="G92" s="1">
        <v>45875</v>
      </c>
      <c r="H92" t="s">
        <v>18</v>
      </c>
      <c r="I92" t="s">
        <v>6266</v>
      </c>
      <c r="J92" t="s">
        <v>6267</v>
      </c>
      <c r="K92">
        <v>11754.04</v>
      </c>
      <c r="L92">
        <f>Report[[#This Row],[Entrada]]-Report[[#This Row],[Emissão]]</f>
        <v>0</v>
      </c>
    </row>
    <row r="93" spans="1:12" x14ac:dyDescent="0.25">
      <c r="A93">
        <v>2919</v>
      </c>
      <c r="B93">
        <v>1</v>
      </c>
      <c r="C93" t="s">
        <v>6264</v>
      </c>
      <c r="D93">
        <v>0</v>
      </c>
      <c r="E93" t="s">
        <v>6265</v>
      </c>
      <c r="F93" s="1">
        <v>45875</v>
      </c>
      <c r="G93" s="1">
        <v>45875</v>
      </c>
      <c r="H93" t="s">
        <v>18</v>
      </c>
      <c r="I93" t="s">
        <v>6266</v>
      </c>
      <c r="J93" t="s">
        <v>6267</v>
      </c>
      <c r="K93">
        <v>4438.0200000000004</v>
      </c>
      <c r="L93">
        <f>Report[[#This Row],[Entrada]]-Report[[#This Row],[Emissão]]</f>
        <v>0</v>
      </c>
    </row>
    <row r="94" spans="1:12" x14ac:dyDescent="0.25">
      <c r="A94">
        <v>2920</v>
      </c>
      <c r="B94">
        <v>1</v>
      </c>
      <c r="C94" t="s">
        <v>6264</v>
      </c>
      <c r="D94">
        <v>0</v>
      </c>
      <c r="E94" t="s">
        <v>6265</v>
      </c>
      <c r="F94" s="1">
        <v>45875</v>
      </c>
      <c r="G94" s="1">
        <v>45875</v>
      </c>
      <c r="H94" t="s">
        <v>18</v>
      </c>
      <c r="I94" t="s">
        <v>6266</v>
      </c>
      <c r="J94" t="s">
        <v>6267</v>
      </c>
      <c r="K94">
        <v>7753.27</v>
      </c>
      <c r="L94">
        <f>Report[[#This Row],[Entrada]]-Report[[#This Row],[Emissão]]</f>
        <v>0</v>
      </c>
    </row>
    <row r="95" spans="1:12" x14ac:dyDescent="0.25">
      <c r="A95">
        <v>2921</v>
      </c>
      <c r="B95">
        <v>1</v>
      </c>
      <c r="C95" t="s">
        <v>6264</v>
      </c>
      <c r="D95">
        <v>0</v>
      </c>
      <c r="E95" t="s">
        <v>6265</v>
      </c>
      <c r="F95" s="1">
        <v>45875</v>
      </c>
      <c r="G95" s="1">
        <v>45875</v>
      </c>
      <c r="H95" t="s">
        <v>18</v>
      </c>
      <c r="I95" t="s">
        <v>6266</v>
      </c>
      <c r="J95" t="s">
        <v>6267</v>
      </c>
      <c r="K95">
        <v>23472.11</v>
      </c>
      <c r="L95">
        <f>Report[[#This Row],[Entrada]]-Report[[#This Row],[Emissão]]</f>
        <v>0</v>
      </c>
    </row>
    <row r="96" spans="1:12" x14ac:dyDescent="0.25">
      <c r="A96">
        <v>2922</v>
      </c>
      <c r="B96">
        <v>1</v>
      </c>
      <c r="C96" t="s">
        <v>6264</v>
      </c>
      <c r="D96">
        <v>0</v>
      </c>
      <c r="E96" t="s">
        <v>6265</v>
      </c>
      <c r="F96" s="1">
        <v>45875</v>
      </c>
      <c r="G96" s="1">
        <v>45875</v>
      </c>
      <c r="H96" t="s">
        <v>18</v>
      </c>
      <c r="I96" t="s">
        <v>6266</v>
      </c>
      <c r="J96" t="s">
        <v>6267</v>
      </c>
      <c r="K96">
        <v>651.95000000000005</v>
      </c>
      <c r="L96">
        <f>Report[[#This Row],[Entrada]]-Report[[#This Row],[Emissão]]</f>
        <v>0</v>
      </c>
    </row>
    <row r="97" spans="1:12" x14ac:dyDescent="0.25">
      <c r="A97">
        <v>2923</v>
      </c>
      <c r="B97">
        <v>1</v>
      </c>
      <c r="C97" t="s">
        <v>6264</v>
      </c>
      <c r="D97">
        <v>0</v>
      </c>
      <c r="E97" t="s">
        <v>6265</v>
      </c>
      <c r="F97" s="1">
        <v>45875</v>
      </c>
      <c r="G97" s="1">
        <v>45875</v>
      </c>
      <c r="H97" t="s">
        <v>18</v>
      </c>
      <c r="I97" t="s">
        <v>6266</v>
      </c>
      <c r="J97" t="s">
        <v>6267</v>
      </c>
      <c r="K97">
        <v>31064.51</v>
      </c>
      <c r="L97">
        <f>Report[[#This Row],[Entrada]]-Report[[#This Row],[Emissão]]</f>
        <v>0</v>
      </c>
    </row>
    <row r="98" spans="1:12" x14ac:dyDescent="0.25">
      <c r="A98">
        <v>367824</v>
      </c>
      <c r="B98">
        <v>2</v>
      </c>
      <c r="C98" t="s">
        <v>6302</v>
      </c>
      <c r="D98">
        <v>16950</v>
      </c>
      <c r="E98" t="s">
        <v>6253</v>
      </c>
      <c r="F98" s="1">
        <v>45868</v>
      </c>
      <c r="G98" s="1">
        <v>45875</v>
      </c>
      <c r="H98" t="s">
        <v>6269</v>
      </c>
      <c r="I98" t="s">
        <v>6257</v>
      </c>
      <c r="J98" t="s">
        <v>5382</v>
      </c>
      <c r="K98">
        <v>1581.39</v>
      </c>
      <c r="L98">
        <f>Report[[#This Row],[Entrada]]-Report[[#This Row],[Emissão]]</f>
        <v>7</v>
      </c>
    </row>
    <row r="99" spans="1:12" x14ac:dyDescent="0.25">
      <c r="A99">
        <v>264681</v>
      </c>
      <c r="B99">
        <v>2</v>
      </c>
      <c r="C99" t="s">
        <v>6285</v>
      </c>
      <c r="D99">
        <v>17086</v>
      </c>
      <c r="E99" t="s">
        <v>6253</v>
      </c>
      <c r="F99" s="1">
        <v>45867</v>
      </c>
      <c r="G99" s="1">
        <v>45875</v>
      </c>
      <c r="H99" t="s">
        <v>6254</v>
      </c>
      <c r="I99" t="s">
        <v>6257</v>
      </c>
      <c r="J99" t="s">
        <v>1736</v>
      </c>
      <c r="K99">
        <v>74422.28</v>
      </c>
      <c r="L99">
        <f>Report[[#This Row],[Entrada]]-Report[[#This Row],[Emissão]]</f>
        <v>8</v>
      </c>
    </row>
    <row r="100" spans="1:12" x14ac:dyDescent="0.25">
      <c r="A100">
        <v>83317</v>
      </c>
      <c r="B100">
        <v>2</v>
      </c>
      <c r="C100" t="s">
        <v>6270</v>
      </c>
      <c r="D100">
        <v>16975</v>
      </c>
      <c r="E100" t="s">
        <v>6253</v>
      </c>
      <c r="F100" s="1">
        <v>45869</v>
      </c>
      <c r="G100" s="1">
        <v>45875</v>
      </c>
      <c r="H100" t="s">
        <v>6269</v>
      </c>
      <c r="I100" t="s">
        <v>6257</v>
      </c>
      <c r="J100" t="s">
        <v>2524</v>
      </c>
      <c r="K100">
        <v>124151.01</v>
      </c>
      <c r="L100">
        <f>Report[[#This Row],[Entrada]]-Report[[#This Row],[Emissão]]</f>
        <v>6</v>
      </c>
    </row>
    <row r="101" spans="1:12" x14ac:dyDescent="0.25">
      <c r="A101">
        <v>52255</v>
      </c>
      <c r="B101">
        <v>2</v>
      </c>
      <c r="C101" t="s">
        <v>6303</v>
      </c>
      <c r="D101">
        <v>28003808</v>
      </c>
      <c r="E101" t="s">
        <v>6276</v>
      </c>
      <c r="F101" s="1">
        <v>45875</v>
      </c>
      <c r="G101" s="1">
        <v>45875</v>
      </c>
      <c r="H101" t="s">
        <v>6290</v>
      </c>
      <c r="I101" t="s">
        <v>6282</v>
      </c>
      <c r="J101" t="s">
        <v>6304</v>
      </c>
      <c r="K101">
        <v>5252</v>
      </c>
      <c r="L101">
        <f>Report[[#This Row],[Entrada]]-Report[[#This Row],[Emissão]]</f>
        <v>0</v>
      </c>
    </row>
    <row r="102" spans="1:12" x14ac:dyDescent="0.25">
      <c r="A102">
        <v>494113</v>
      </c>
      <c r="B102">
        <v>2</v>
      </c>
      <c r="C102" t="s">
        <v>6252</v>
      </c>
      <c r="D102">
        <v>16982</v>
      </c>
      <c r="E102" t="s">
        <v>6253</v>
      </c>
      <c r="F102" s="1">
        <v>45870</v>
      </c>
      <c r="G102" s="1">
        <v>45876</v>
      </c>
      <c r="H102" t="s">
        <v>6254</v>
      </c>
      <c r="I102" t="s">
        <v>6257</v>
      </c>
      <c r="J102" t="s">
        <v>1380</v>
      </c>
      <c r="K102">
        <v>31552.21</v>
      </c>
      <c r="L102">
        <f>Report[[#This Row],[Entrada]]-Report[[#This Row],[Emissão]]</f>
        <v>6</v>
      </c>
    </row>
    <row r="103" spans="1:12" x14ac:dyDescent="0.25">
      <c r="A103">
        <v>494114</v>
      </c>
      <c r="B103">
        <v>3</v>
      </c>
      <c r="C103" t="s">
        <v>6252</v>
      </c>
      <c r="D103">
        <v>16952</v>
      </c>
      <c r="E103" t="s">
        <v>6253</v>
      </c>
      <c r="F103" s="1">
        <v>45870</v>
      </c>
      <c r="G103" s="1">
        <v>45876</v>
      </c>
      <c r="H103" t="s">
        <v>6254</v>
      </c>
      <c r="I103" t="s">
        <v>6257</v>
      </c>
      <c r="J103" t="s">
        <v>1380</v>
      </c>
      <c r="K103">
        <v>12069.03</v>
      </c>
      <c r="L103">
        <f>Report[[#This Row],[Entrada]]-Report[[#This Row],[Emissão]]</f>
        <v>6</v>
      </c>
    </row>
    <row r="104" spans="1:12" x14ac:dyDescent="0.25">
      <c r="A104">
        <v>52306</v>
      </c>
      <c r="B104">
        <v>1</v>
      </c>
      <c r="C104" t="s">
        <v>6283</v>
      </c>
      <c r="E104" t="s">
        <v>6265</v>
      </c>
      <c r="F104" s="1">
        <v>45876</v>
      </c>
      <c r="G104" s="1">
        <v>45876</v>
      </c>
      <c r="H104" t="s">
        <v>12</v>
      </c>
      <c r="I104" t="s">
        <v>6284</v>
      </c>
      <c r="J104" t="s">
        <v>237</v>
      </c>
      <c r="K104">
        <v>126.29</v>
      </c>
      <c r="L104">
        <f>Report[[#This Row],[Entrada]]-Report[[#This Row],[Emissão]]</f>
        <v>0</v>
      </c>
    </row>
    <row r="105" spans="1:12" x14ac:dyDescent="0.25">
      <c r="A105">
        <v>52311</v>
      </c>
      <c r="B105">
        <v>4</v>
      </c>
      <c r="C105" t="s">
        <v>6283</v>
      </c>
      <c r="E105" t="s">
        <v>6265</v>
      </c>
      <c r="F105" s="1">
        <v>45876</v>
      </c>
      <c r="G105" s="1">
        <v>45876</v>
      </c>
      <c r="H105" t="s">
        <v>12</v>
      </c>
      <c r="I105" t="s">
        <v>6284</v>
      </c>
      <c r="J105" t="s">
        <v>237</v>
      </c>
      <c r="K105">
        <v>2076.86</v>
      </c>
      <c r="L105">
        <f>Report[[#This Row],[Entrada]]-Report[[#This Row],[Emissão]]</f>
        <v>0</v>
      </c>
    </row>
    <row r="106" spans="1:12" x14ac:dyDescent="0.25">
      <c r="A106">
        <v>491145</v>
      </c>
      <c r="B106">
        <v>3</v>
      </c>
      <c r="C106" t="s">
        <v>6258</v>
      </c>
      <c r="D106">
        <v>16919</v>
      </c>
      <c r="E106" t="s">
        <v>6253</v>
      </c>
      <c r="F106" s="1">
        <v>45866</v>
      </c>
      <c r="G106" s="1">
        <v>45876</v>
      </c>
      <c r="H106" t="s">
        <v>6254</v>
      </c>
      <c r="I106" t="s">
        <v>6255</v>
      </c>
      <c r="J106" t="s">
        <v>2683</v>
      </c>
      <c r="K106">
        <v>25422.02</v>
      </c>
      <c r="L106">
        <f>Report[[#This Row],[Entrada]]-Report[[#This Row],[Emissão]]</f>
        <v>10</v>
      </c>
    </row>
    <row r="107" spans="1:12" x14ac:dyDescent="0.25">
      <c r="A107">
        <v>491152</v>
      </c>
      <c r="B107">
        <v>3</v>
      </c>
      <c r="C107" t="s">
        <v>6258</v>
      </c>
      <c r="D107">
        <v>17059</v>
      </c>
      <c r="E107" t="s">
        <v>6253</v>
      </c>
      <c r="F107" s="1">
        <v>45867</v>
      </c>
      <c r="G107" s="1">
        <v>45876</v>
      </c>
      <c r="H107" t="s">
        <v>6254</v>
      </c>
      <c r="I107" t="s">
        <v>6255</v>
      </c>
      <c r="J107" t="s">
        <v>2683</v>
      </c>
      <c r="K107">
        <v>25422.02</v>
      </c>
      <c r="L107">
        <f>Report[[#This Row],[Entrada]]-Report[[#This Row],[Emissão]]</f>
        <v>9</v>
      </c>
    </row>
    <row r="108" spans="1:12" x14ac:dyDescent="0.25">
      <c r="A108">
        <v>491203</v>
      </c>
      <c r="B108">
        <v>2</v>
      </c>
      <c r="C108" t="s">
        <v>6258</v>
      </c>
      <c r="D108">
        <v>16991</v>
      </c>
      <c r="E108" t="s">
        <v>6253</v>
      </c>
      <c r="F108" s="1">
        <v>45873</v>
      </c>
      <c r="G108" s="1">
        <v>45876</v>
      </c>
      <c r="H108" t="s">
        <v>6254</v>
      </c>
      <c r="I108" t="s">
        <v>6257</v>
      </c>
      <c r="J108" t="s">
        <v>2683</v>
      </c>
      <c r="K108">
        <v>15813.55</v>
      </c>
      <c r="L108">
        <f>Report[[#This Row],[Entrada]]-Report[[#This Row],[Emissão]]</f>
        <v>3</v>
      </c>
    </row>
    <row r="109" spans="1:12" x14ac:dyDescent="0.25">
      <c r="A109">
        <v>491231</v>
      </c>
      <c r="B109">
        <v>3</v>
      </c>
      <c r="C109" t="s">
        <v>6258</v>
      </c>
      <c r="D109">
        <v>17018</v>
      </c>
      <c r="E109" t="s">
        <v>6253</v>
      </c>
      <c r="F109" s="1">
        <v>45873</v>
      </c>
      <c r="G109" s="1">
        <v>45876</v>
      </c>
      <c r="H109" t="s">
        <v>6254</v>
      </c>
      <c r="I109" t="s">
        <v>6257</v>
      </c>
      <c r="J109" t="s">
        <v>2683</v>
      </c>
      <c r="K109">
        <v>66361.75</v>
      </c>
      <c r="L109">
        <f>Report[[#This Row],[Entrada]]-Report[[#This Row],[Emissão]]</f>
        <v>3</v>
      </c>
    </row>
    <row r="110" spans="1:12" x14ac:dyDescent="0.25">
      <c r="A110">
        <v>491248</v>
      </c>
      <c r="B110">
        <v>2</v>
      </c>
      <c r="C110" t="s">
        <v>6258</v>
      </c>
      <c r="D110">
        <v>17006</v>
      </c>
      <c r="E110" t="s">
        <v>6253</v>
      </c>
      <c r="F110" s="1">
        <v>45873</v>
      </c>
      <c r="G110" s="1">
        <v>45876</v>
      </c>
      <c r="H110" t="s">
        <v>6254</v>
      </c>
      <c r="I110" t="s">
        <v>6257</v>
      </c>
      <c r="J110" t="s">
        <v>2683</v>
      </c>
      <c r="K110">
        <v>23761.58</v>
      </c>
      <c r="L110">
        <f>Report[[#This Row],[Entrada]]-Report[[#This Row],[Emissão]]</f>
        <v>3</v>
      </c>
    </row>
    <row r="111" spans="1:12" x14ac:dyDescent="0.25">
      <c r="A111">
        <v>7986</v>
      </c>
      <c r="B111">
        <v>2</v>
      </c>
      <c r="C111" t="s">
        <v>6305</v>
      </c>
      <c r="D111">
        <v>16967</v>
      </c>
      <c r="E111" t="s">
        <v>6253</v>
      </c>
      <c r="F111" s="1">
        <v>45869</v>
      </c>
      <c r="G111" s="1">
        <v>45876</v>
      </c>
      <c r="H111" t="s">
        <v>6254</v>
      </c>
      <c r="I111" t="s">
        <v>6257</v>
      </c>
      <c r="J111" t="s">
        <v>2716</v>
      </c>
      <c r="K111">
        <v>236226.9</v>
      </c>
      <c r="L111">
        <f>Report[[#This Row],[Entrada]]-Report[[#This Row],[Emissão]]</f>
        <v>7</v>
      </c>
    </row>
    <row r="112" spans="1:12" x14ac:dyDescent="0.25">
      <c r="A112">
        <v>444212</v>
      </c>
      <c r="B112">
        <v>2</v>
      </c>
      <c r="C112" t="s">
        <v>6263</v>
      </c>
      <c r="D112">
        <v>16948</v>
      </c>
      <c r="E112" t="s">
        <v>6253</v>
      </c>
      <c r="F112" s="1">
        <v>45866</v>
      </c>
      <c r="G112" s="1">
        <v>45876</v>
      </c>
      <c r="H112" t="s">
        <v>6254</v>
      </c>
      <c r="I112" t="s">
        <v>6257</v>
      </c>
      <c r="J112" t="s">
        <v>5059</v>
      </c>
      <c r="K112">
        <v>493675.83</v>
      </c>
      <c r="L112">
        <f>Report[[#This Row],[Entrada]]-Report[[#This Row],[Emissão]]</f>
        <v>10</v>
      </c>
    </row>
    <row r="113" spans="1:12" x14ac:dyDescent="0.25">
      <c r="A113">
        <v>444219</v>
      </c>
      <c r="B113">
        <v>3</v>
      </c>
      <c r="C113" t="s">
        <v>6263</v>
      </c>
      <c r="D113">
        <v>16939</v>
      </c>
      <c r="E113" t="s">
        <v>6253</v>
      </c>
      <c r="F113" s="1">
        <v>45867</v>
      </c>
      <c r="G113" s="1">
        <v>45876</v>
      </c>
      <c r="H113" t="s">
        <v>6254</v>
      </c>
      <c r="I113" t="s">
        <v>6255</v>
      </c>
      <c r="J113" t="s">
        <v>5059</v>
      </c>
      <c r="K113">
        <v>3843.7</v>
      </c>
      <c r="L113">
        <f>Report[[#This Row],[Entrada]]-Report[[#This Row],[Emissão]]</f>
        <v>9</v>
      </c>
    </row>
    <row r="114" spans="1:12" x14ac:dyDescent="0.25">
      <c r="A114">
        <v>2924</v>
      </c>
      <c r="B114">
        <v>1</v>
      </c>
      <c r="C114" t="s">
        <v>6264</v>
      </c>
      <c r="D114">
        <v>0</v>
      </c>
      <c r="E114" t="s">
        <v>6265</v>
      </c>
      <c r="F114" s="1">
        <v>45876</v>
      </c>
      <c r="G114" s="1">
        <v>45876</v>
      </c>
      <c r="H114" t="s">
        <v>18</v>
      </c>
      <c r="I114" t="s">
        <v>6266</v>
      </c>
      <c r="J114" t="s">
        <v>6267</v>
      </c>
      <c r="K114">
        <v>18019.400000000001</v>
      </c>
      <c r="L114">
        <f>Report[[#This Row],[Entrada]]-Report[[#This Row],[Emissão]]</f>
        <v>0</v>
      </c>
    </row>
    <row r="115" spans="1:12" x14ac:dyDescent="0.25">
      <c r="A115">
        <v>2925</v>
      </c>
      <c r="B115">
        <v>1</v>
      </c>
      <c r="C115" t="s">
        <v>6264</v>
      </c>
      <c r="D115">
        <v>0</v>
      </c>
      <c r="E115" t="s">
        <v>6265</v>
      </c>
      <c r="F115" s="1">
        <v>45876</v>
      </c>
      <c r="G115" s="1">
        <v>45876</v>
      </c>
      <c r="H115" t="s">
        <v>18</v>
      </c>
      <c r="I115" t="s">
        <v>6266</v>
      </c>
      <c r="J115" t="s">
        <v>6267</v>
      </c>
      <c r="K115">
        <v>21742.54</v>
      </c>
      <c r="L115">
        <f>Report[[#This Row],[Entrada]]-Report[[#This Row],[Emissão]]</f>
        <v>0</v>
      </c>
    </row>
    <row r="116" spans="1:12" x14ac:dyDescent="0.25">
      <c r="A116">
        <v>2926</v>
      </c>
      <c r="B116">
        <v>1</v>
      </c>
      <c r="C116" t="s">
        <v>6264</v>
      </c>
      <c r="D116">
        <v>0</v>
      </c>
      <c r="E116" t="s">
        <v>6265</v>
      </c>
      <c r="F116" s="1">
        <v>45876</v>
      </c>
      <c r="G116" s="1">
        <v>45876</v>
      </c>
      <c r="H116" t="s">
        <v>18</v>
      </c>
      <c r="I116" t="s">
        <v>6266</v>
      </c>
      <c r="J116" t="s">
        <v>6267</v>
      </c>
      <c r="K116">
        <v>2583.79</v>
      </c>
      <c r="L116">
        <f>Report[[#This Row],[Entrada]]-Report[[#This Row],[Emissão]]</f>
        <v>0</v>
      </c>
    </row>
    <row r="117" spans="1:12" x14ac:dyDescent="0.25">
      <c r="A117">
        <v>2927</v>
      </c>
      <c r="B117">
        <v>1</v>
      </c>
      <c r="C117" t="s">
        <v>6264</v>
      </c>
      <c r="D117">
        <v>0</v>
      </c>
      <c r="E117" t="s">
        <v>6265</v>
      </c>
      <c r="F117" s="1">
        <v>45876</v>
      </c>
      <c r="G117" s="1">
        <v>45876</v>
      </c>
      <c r="H117" t="s">
        <v>18</v>
      </c>
      <c r="I117" t="s">
        <v>6266</v>
      </c>
      <c r="J117" t="s">
        <v>6267</v>
      </c>
      <c r="K117">
        <v>3907.11</v>
      </c>
      <c r="L117">
        <f>Report[[#This Row],[Entrada]]-Report[[#This Row],[Emissão]]</f>
        <v>0</v>
      </c>
    </row>
    <row r="118" spans="1:12" x14ac:dyDescent="0.25">
      <c r="A118">
        <v>2928</v>
      </c>
      <c r="B118">
        <v>1</v>
      </c>
      <c r="C118" t="s">
        <v>6264</v>
      </c>
      <c r="D118">
        <v>0</v>
      </c>
      <c r="E118" t="s">
        <v>6265</v>
      </c>
      <c r="F118" s="1">
        <v>45876</v>
      </c>
      <c r="G118" s="1">
        <v>45876</v>
      </c>
      <c r="H118" t="s">
        <v>18</v>
      </c>
      <c r="I118" t="s">
        <v>6266</v>
      </c>
      <c r="J118" t="s">
        <v>6267</v>
      </c>
      <c r="K118">
        <v>220877.28</v>
      </c>
      <c r="L118">
        <f>Report[[#This Row],[Entrada]]-Report[[#This Row],[Emissão]]</f>
        <v>0</v>
      </c>
    </row>
    <row r="119" spans="1:12" x14ac:dyDescent="0.25">
      <c r="A119">
        <v>2929</v>
      </c>
      <c r="B119">
        <v>1</v>
      </c>
      <c r="C119" t="s">
        <v>6264</v>
      </c>
      <c r="D119">
        <v>0</v>
      </c>
      <c r="E119" t="s">
        <v>6265</v>
      </c>
      <c r="F119" s="1">
        <v>45876</v>
      </c>
      <c r="G119" s="1">
        <v>45876</v>
      </c>
      <c r="H119" t="s">
        <v>18</v>
      </c>
      <c r="I119" t="s">
        <v>6266</v>
      </c>
      <c r="J119" t="s">
        <v>6267</v>
      </c>
      <c r="K119">
        <v>15453.01</v>
      </c>
      <c r="L119">
        <f>Report[[#This Row],[Entrada]]-Report[[#This Row],[Emissão]]</f>
        <v>0</v>
      </c>
    </row>
    <row r="120" spans="1:12" x14ac:dyDescent="0.25">
      <c r="A120">
        <v>2930</v>
      </c>
      <c r="B120">
        <v>1</v>
      </c>
      <c r="C120" t="s">
        <v>6264</v>
      </c>
      <c r="D120">
        <v>0</v>
      </c>
      <c r="E120" t="s">
        <v>6265</v>
      </c>
      <c r="F120" s="1">
        <v>45876</v>
      </c>
      <c r="G120" s="1">
        <v>45876</v>
      </c>
      <c r="H120" t="s">
        <v>18</v>
      </c>
      <c r="I120" t="s">
        <v>6266</v>
      </c>
      <c r="J120" t="s">
        <v>6267</v>
      </c>
      <c r="K120">
        <v>1884.25</v>
      </c>
      <c r="L120">
        <f>Report[[#This Row],[Entrada]]-Report[[#This Row],[Emissão]]</f>
        <v>0</v>
      </c>
    </row>
    <row r="121" spans="1:12" x14ac:dyDescent="0.25">
      <c r="A121">
        <v>2931</v>
      </c>
      <c r="B121">
        <v>1</v>
      </c>
      <c r="C121" t="s">
        <v>6264</v>
      </c>
      <c r="D121">
        <v>0</v>
      </c>
      <c r="E121" t="s">
        <v>6265</v>
      </c>
      <c r="F121" s="1">
        <v>45876</v>
      </c>
      <c r="G121" s="1">
        <v>45876</v>
      </c>
      <c r="H121" t="s">
        <v>18</v>
      </c>
      <c r="I121" t="s">
        <v>6306</v>
      </c>
      <c r="J121" t="s">
        <v>6267</v>
      </c>
      <c r="K121">
        <v>1324.46</v>
      </c>
      <c r="L121">
        <f>Report[[#This Row],[Entrada]]-Report[[#This Row],[Emissão]]</f>
        <v>0</v>
      </c>
    </row>
    <row r="122" spans="1:12" x14ac:dyDescent="0.25">
      <c r="A122">
        <v>46887</v>
      </c>
      <c r="B122">
        <v>2</v>
      </c>
      <c r="C122" t="s">
        <v>6307</v>
      </c>
      <c r="D122">
        <v>16971</v>
      </c>
      <c r="E122" t="s">
        <v>6253</v>
      </c>
      <c r="F122" s="1">
        <v>45869</v>
      </c>
      <c r="G122" s="1">
        <v>45876</v>
      </c>
      <c r="H122" t="s">
        <v>6254</v>
      </c>
      <c r="I122" t="s">
        <v>6257</v>
      </c>
      <c r="J122" t="s">
        <v>5166</v>
      </c>
      <c r="K122">
        <v>10691.2</v>
      </c>
      <c r="L122">
        <f>Report[[#This Row],[Entrada]]-Report[[#This Row],[Emissão]]</f>
        <v>7</v>
      </c>
    </row>
    <row r="123" spans="1:12" x14ac:dyDescent="0.25">
      <c r="A123">
        <v>79838</v>
      </c>
      <c r="B123">
        <v>2</v>
      </c>
      <c r="C123" t="s">
        <v>6268</v>
      </c>
      <c r="D123">
        <v>16995</v>
      </c>
      <c r="E123" t="s">
        <v>6253</v>
      </c>
      <c r="F123" s="1">
        <v>45873</v>
      </c>
      <c r="G123" s="1">
        <v>45876</v>
      </c>
      <c r="H123" t="s">
        <v>6269</v>
      </c>
      <c r="I123" t="s">
        <v>6257</v>
      </c>
      <c r="J123" t="s">
        <v>2683</v>
      </c>
      <c r="K123">
        <v>127031.65</v>
      </c>
      <c r="L123">
        <f>Report[[#This Row],[Entrada]]-Report[[#This Row],[Emissão]]</f>
        <v>3</v>
      </c>
    </row>
    <row r="124" spans="1:12" x14ac:dyDescent="0.25">
      <c r="A124">
        <v>79861</v>
      </c>
      <c r="B124">
        <v>2</v>
      </c>
      <c r="C124" t="s">
        <v>6268</v>
      </c>
      <c r="D124">
        <v>17012</v>
      </c>
      <c r="E124" t="s">
        <v>6253</v>
      </c>
      <c r="F124" s="1">
        <v>45873</v>
      </c>
      <c r="G124" s="1">
        <v>45876</v>
      </c>
      <c r="H124" t="s">
        <v>6269</v>
      </c>
      <c r="I124" t="s">
        <v>6257</v>
      </c>
      <c r="J124" t="s">
        <v>2683</v>
      </c>
      <c r="K124">
        <v>63515.82</v>
      </c>
      <c r="L124">
        <f>Report[[#This Row],[Entrada]]-Report[[#This Row],[Emissão]]</f>
        <v>3</v>
      </c>
    </row>
    <row r="125" spans="1:12" x14ac:dyDescent="0.25">
      <c r="A125">
        <v>79862</v>
      </c>
      <c r="B125">
        <v>2</v>
      </c>
      <c r="C125" t="s">
        <v>6268</v>
      </c>
      <c r="D125">
        <v>17008</v>
      </c>
      <c r="E125" t="s">
        <v>6253</v>
      </c>
      <c r="F125" s="1">
        <v>45873</v>
      </c>
      <c r="G125" s="1">
        <v>45876</v>
      </c>
      <c r="H125" t="s">
        <v>6269</v>
      </c>
      <c r="I125" t="s">
        <v>6257</v>
      </c>
      <c r="J125" t="s">
        <v>2683</v>
      </c>
      <c r="K125">
        <v>349337.03</v>
      </c>
      <c r="L125">
        <f>Report[[#This Row],[Entrada]]-Report[[#This Row],[Emissão]]</f>
        <v>3</v>
      </c>
    </row>
    <row r="126" spans="1:12" x14ac:dyDescent="0.25">
      <c r="A126">
        <v>79863</v>
      </c>
      <c r="B126">
        <v>2</v>
      </c>
      <c r="C126" t="s">
        <v>6268</v>
      </c>
      <c r="D126">
        <v>16990</v>
      </c>
      <c r="E126" t="s">
        <v>6253</v>
      </c>
      <c r="F126" s="1">
        <v>45873</v>
      </c>
      <c r="G126" s="1">
        <v>45876</v>
      </c>
      <c r="H126" t="s">
        <v>6269</v>
      </c>
      <c r="I126" t="s">
        <v>6257</v>
      </c>
      <c r="J126" t="s">
        <v>2683</v>
      </c>
      <c r="K126">
        <v>183401.94</v>
      </c>
      <c r="L126">
        <f>Report[[#This Row],[Entrada]]-Report[[#This Row],[Emissão]]</f>
        <v>3</v>
      </c>
    </row>
    <row r="127" spans="1:12" x14ac:dyDescent="0.25">
      <c r="A127">
        <v>83143</v>
      </c>
      <c r="B127">
        <v>3</v>
      </c>
      <c r="C127" t="s">
        <v>6270</v>
      </c>
      <c r="D127">
        <v>16940</v>
      </c>
      <c r="E127" t="s">
        <v>6253</v>
      </c>
      <c r="F127" s="1">
        <v>45867</v>
      </c>
      <c r="G127" s="1">
        <v>45876</v>
      </c>
      <c r="H127" t="s">
        <v>6269</v>
      </c>
      <c r="I127" t="s">
        <v>6255</v>
      </c>
      <c r="J127" t="s">
        <v>2524</v>
      </c>
      <c r="K127">
        <v>522.5</v>
      </c>
      <c r="L127">
        <f>Report[[#This Row],[Entrada]]-Report[[#This Row],[Emissão]]</f>
        <v>9</v>
      </c>
    </row>
    <row r="128" spans="1:12" x14ac:dyDescent="0.25">
      <c r="A128">
        <v>83144</v>
      </c>
      <c r="B128">
        <v>3</v>
      </c>
      <c r="C128" t="s">
        <v>6270</v>
      </c>
      <c r="D128">
        <v>16941</v>
      </c>
      <c r="E128" t="s">
        <v>6253</v>
      </c>
      <c r="F128" s="1">
        <v>45867</v>
      </c>
      <c r="G128" s="1">
        <v>45876</v>
      </c>
      <c r="H128" t="s">
        <v>6269</v>
      </c>
      <c r="I128" t="s">
        <v>6255</v>
      </c>
      <c r="J128" t="s">
        <v>2524</v>
      </c>
      <c r="K128">
        <v>411.98</v>
      </c>
      <c r="L128">
        <f>Report[[#This Row],[Entrada]]-Report[[#This Row],[Emissão]]</f>
        <v>9</v>
      </c>
    </row>
    <row r="129" spans="1:12" x14ac:dyDescent="0.25">
      <c r="A129">
        <v>995509</v>
      </c>
      <c r="B129">
        <v>3</v>
      </c>
      <c r="C129" t="s">
        <v>6286</v>
      </c>
      <c r="D129">
        <v>16853</v>
      </c>
      <c r="E129" t="s">
        <v>6253</v>
      </c>
      <c r="F129" s="1">
        <v>45864</v>
      </c>
      <c r="G129" s="1">
        <v>45876</v>
      </c>
      <c r="H129" t="s">
        <v>6269</v>
      </c>
      <c r="I129" t="s">
        <v>6255</v>
      </c>
      <c r="J129" t="s">
        <v>6287</v>
      </c>
      <c r="K129">
        <v>3125.5</v>
      </c>
      <c r="L129">
        <f>Report[[#This Row],[Entrada]]-Report[[#This Row],[Emissão]]</f>
        <v>12</v>
      </c>
    </row>
    <row r="130" spans="1:12" x14ac:dyDescent="0.25">
      <c r="A130">
        <v>52327</v>
      </c>
      <c r="B130">
        <v>2</v>
      </c>
      <c r="C130" t="s">
        <v>6308</v>
      </c>
      <c r="D130">
        <v>0</v>
      </c>
      <c r="E130" t="s">
        <v>6273</v>
      </c>
      <c r="F130" s="1">
        <v>45876</v>
      </c>
      <c r="G130" s="1">
        <v>45876</v>
      </c>
      <c r="H130" t="s">
        <v>6309</v>
      </c>
      <c r="I130" t="s">
        <v>6310</v>
      </c>
      <c r="J130" t="s">
        <v>6311</v>
      </c>
      <c r="K130">
        <v>98.56</v>
      </c>
      <c r="L130">
        <f>Report[[#This Row],[Entrada]]-Report[[#This Row],[Emissão]]</f>
        <v>0</v>
      </c>
    </row>
    <row r="131" spans="1:12" x14ac:dyDescent="0.25">
      <c r="A131">
        <v>51797</v>
      </c>
      <c r="B131">
        <v>1</v>
      </c>
      <c r="C131" t="s">
        <v>6312</v>
      </c>
      <c r="D131">
        <v>16013284</v>
      </c>
      <c r="E131" t="s">
        <v>6276</v>
      </c>
      <c r="F131" s="1">
        <v>45876</v>
      </c>
      <c r="G131" s="1">
        <v>45876</v>
      </c>
      <c r="H131" t="s">
        <v>18</v>
      </c>
      <c r="I131" t="s">
        <v>6277</v>
      </c>
      <c r="J131" t="s">
        <v>6313</v>
      </c>
      <c r="K131">
        <v>73824</v>
      </c>
      <c r="L131">
        <f>Report[[#This Row],[Entrada]]-Report[[#This Row],[Emissão]]</f>
        <v>0</v>
      </c>
    </row>
    <row r="132" spans="1:12" x14ac:dyDescent="0.25">
      <c r="A132">
        <v>25557</v>
      </c>
      <c r="B132">
        <v>3</v>
      </c>
      <c r="C132" t="s">
        <v>6314</v>
      </c>
      <c r="D132">
        <v>24027296</v>
      </c>
      <c r="E132" t="s">
        <v>6276</v>
      </c>
      <c r="F132" s="1">
        <v>45876</v>
      </c>
      <c r="G132" s="1">
        <v>45876</v>
      </c>
      <c r="H132" t="s">
        <v>6254</v>
      </c>
      <c r="I132" t="s">
        <v>6282</v>
      </c>
      <c r="J132" t="s">
        <v>6315</v>
      </c>
      <c r="K132">
        <v>61982.080000000002</v>
      </c>
      <c r="L132">
        <f>Report[[#This Row],[Entrada]]-Report[[#This Row],[Emissão]]</f>
        <v>0</v>
      </c>
    </row>
    <row r="133" spans="1:12" x14ac:dyDescent="0.25">
      <c r="A133">
        <v>52296</v>
      </c>
      <c r="B133">
        <v>2</v>
      </c>
      <c r="C133" t="s">
        <v>6316</v>
      </c>
      <c r="D133">
        <v>22007081</v>
      </c>
      <c r="E133" t="s">
        <v>6276</v>
      </c>
      <c r="F133" s="1">
        <v>45876</v>
      </c>
      <c r="G133" s="1">
        <v>45876</v>
      </c>
      <c r="H133" t="s">
        <v>4301</v>
      </c>
      <c r="I133" t="s">
        <v>6282</v>
      </c>
      <c r="J133" t="s">
        <v>6291</v>
      </c>
      <c r="K133">
        <v>1001</v>
      </c>
      <c r="L133">
        <f>Report[[#This Row],[Entrada]]-Report[[#This Row],[Emissão]]</f>
        <v>0</v>
      </c>
    </row>
    <row r="134" spans="1:12" x14ac:dyDescent="0.25">
      <c r="A134">
        <v>25551</v>
      </c>
      <c r="B134">
        <v>3</v>
      </c>
      <c r="C134" t="s">
        <v>6317</v>
      </c>
      <c r="D134">
        <v>24027570</v>
      </c>
      <c r="E134" t="s">
        <v>6276</v>
      </c>
      <c r="F134" s="1">
        <v>45876</v>
      </c>
      <c r="G134" s="1">
        <v>45876</v>
      </c>
      <c r="H134" t="s">
        <v>6318</v>
      </c>
      <c r="I134" t="s">
        <v>6282</v>
      </c>
      <c r="J134" t="s">
        <v>6291</v>
      </c>
      <c r="K134">
        <v>1123.8499999999999</v>
      </c>
      <c r="L134">
        <f>Report[[#This Row],[Entrada]]-Report[[#This Row],[Emissão]]</f>
        <v>0</v>
      </c>
    </row>
    <row r="135" spans="1:12" x14ac:dyDescent="0.25">
      <c r="A135">
        <v>52328</v>
      </c>
      <c r="B135">
        <v>2</v>
      </c>
      <c r="C135" t="s">
        <v>6308</v>
      </c>
      <c r="D135">
        <v>7006135</v>
      </c>
      <c r="E135" t="s">
        <v>6276</v>
      </c>
      <c r="F135" s="1">
        <v>45876</v>
      </c>
      <c r="G135" s="1">
        <v>45876</v>
      </c>
      <c r="H135" t="s">
        <v>6309</v>
      </c>
      <c r="I135" t="s">
        <v>6282</v>
      </c>
      <c r="J135" t="s">
        <v>6311</v>
      </c>
      <c r="K135">
        <v>3701.1</v>
      </c>
      <c r="L135">
        <f>Report[[#This Row],[Entrada]]-Report[[#This Row],[Emissão]]</f>
        <v>0</v>
      </c>
    </row>
    <row r="136" spans="1:12" x14ac:dyDescent="0.25">
      <c r="A136">
        <v>51812</v>
      </c>
      <c r="B136">
        <v>60</v>
      </c>
      <c r="C136" t="s">
        <v>6319</v>
      </c>
      <c r="D136">
        <v>17133</v>
      </c>
      <c r="E136" t="s">
        <v>6253</v>
      </c>
      <c r="F136" s="1">
        <v>45877</v>
      </c>
      <c r="G136" s="1">
        <v>45877</v>
      </c>
      <c r="H136" t="s">
        <v>18</v>
      </c>
      <c r="I136" t="s">
        <v>6320</v>
      </c>
      <c r="J136" t="s">
        <v>559</v>
      </c>
      <c r="K136">
        <v>278.72000000000003</v>
      </c>
      <c r="L136">
        <f>Report[[#This Row],[Entrada]]-Report[[#This Row],[Emissão]]</f>
        <v>0</v>
      </c>
    </row>
    <row r="137" spans="1:12" x14ac:dyDescent="0.25">
      <c r="A137">
        <v>455924</v>
      </c>
      <c r="B137">
        <v>4</v>
      </c>
      <c r="C137" t="s">
        <v>6321</v>
      </c>
      <c r="D137">
        <v>16962</v>
      </c>
      <c r="E137" t="s">
        <v>6253</v>
      </c>
      <c r="F137" s="1">
        <v>45873</v>
      </c>
      <c r="G137" s="1">
        <v>45877</v>
      </c>
      <c r="H137" t="s">
        <v>6318</v>
      </c>
      <c r="I137" t="s">
        <v>6257</v>
      </c>
      <c r="J137" t="s">
        <v>1346</v>
      </c>
      <c r="K137">
        <v>40073.78</v>
      </c>
      <c r="L137">
        <f>Report[[#This Row],[Entrada]]-Report[[#This Row],[Emissão]]</f>
        <v>4</v>
      </c>
    </row>
    <row r="138" spans="1:12" x14ac:dyDescent="0.25">
      <c r="A138">
        <v>455925</v>
      </c>
      <c r="B138">
        <v>4</v>
      </c>
      <c r="C138" t="s">
        <v>6321</v>
      </c>
      <c r="D138">
        <v>16025</v>
      </c>
      <c r="E138" t="s">
        <v>6253</v>
      </c>
      <c r="F138" s="1">
        <v>45873</v>
      </c>
      <c r="G138" s="1">
        <v>45877</v>
      </c>
      <c r="H138" t="s">
        <v>6318</v>
      </c>
      <c r="I138" t="s">
        <v>6257</v>
      </c>
      <c r="J138" t="s">
        <v>1346</v>
      </c>
      <c r="K138">
        <v>26715.85</v>
      </c>
      <c r="L138">
        <f>Report[[#This Row],[Entrada]]-Report[[#This Row],[Emissão]]</f>
        <v>4</v>
      </c>
    </row>
    <row r="139" spans="1:12" x14ac:dyDescent="0.25">
      <c r="A139">
        <v>55208</v>
      </c>
      <c r="B139">
        <v>2</v>
      </c>
      <c r="C139" t="s">
        <v>6256</v>
      </c>
      <c r="D139">
        <v>16981</v>
      </c>
      <c r="E139" t="s">
        <v>6253</v>
      </c>
      <c r="F139" s="1">
        <v>45873</v>
      </c>
      <c r="G139" s="1">
        <v>45877</v>
      </c>
      <c r="H139" t="s">
        <v>6254</v>
      </c>
      <c r="I139" t="s">
        <v>6257</v>
      </c>
      <c r="J139" t="s">
        <v>1715</v>
      </c>
      <c r="K139">
        <v>64447.31</v>
      </c>
      <c r="L139">
        <f>Report[[#This Row],[Entrada]]-Report[[#This Row],[Emissão]]</f>
        <v>4</v>
      </c>
    </row>
    <row r="140" spans="1:12" x14ac:dyDescent="0.25">
      <c r="A140">
        <v>280964</v>
      </c>
      <c r="B140">
        <v>1</v>
      </c>
      <c r="C140" t="s">
        <v>6292</v>
      </c>
      <c r="D140">
        <v>16891</v>
      </c>
      <c r="E140" t="s">
        <v>6253</v>
      </c>
      <c r="F140" s="1">
        <v>45863</v>
      </c>
      <c r="G140" s="1">
        <v>45877</v>
      </c>
      <c r="H140" t="s">
        <v>6254</v>
      </c>
      <c r="I140" t="s">
        <v>6257</v>
      </c>
      <c r="J140" t="s">
        <v>1475</v>
      </c>
      <c r="K140">
        <v>31589.759999999998</v>
      </c>
      <c r="L140">
        <f>Report[[#This Row],[Entrada]]-Report[[#This Row],[Emissão]]</f>
        <v>14</v>
      </c>
    </row>
    <row r="141" spans="1:12" x14ac:dyDescent="0.25">
      <c r="A141">
        <v>491185</v>
      </c>
      <c r="B141">
        <v>1</v>
      </c>
      <c r="C141" t="s">
        <v>6258</v>
      </c>
      <c r="D141">
        <v>16993</v>
      </c>
      <c r="E141" t="s">
        <v>6253</v>
      </c>
      <c r="F141" s="1">
        <v>45873</v>
      </c>
      <c r="G141" s="1">
        <v>45877</v>
      </c>
      <c r="H141" t="s">
        <v>6254</v>
      </c>
      <c r="I141" t="s">
        <v>6257</v>
      </c>
      <c r="J141" t="s">
        <v>2683</v>
      </c>
      <c r="K141">
        <v>10171.84</v>
      </c>
      <c r="L141">
        <f>Report[[#This Row],[Entrada]]-Report[[#This Row],[Emissão]]</f>
        <v>4</v>
      </c>
    </row>
    <row r="142" spans="1:12" x14ac:dyDescent="0.25">
      <c r="A142">
        <v>491186</v>
      </c>
      <c r="B142">
        <v>1</v>
      </c>
      <c r="C142" t="s">
        <v>6258</v>
      </c>
      <c r="D142">
        <v>16996</v>
      </c>
      <c r="E142" t="s">
        <v>6253</v>
      </c>
      <c r="F142" s="1">
        <v>45873</v>
      </c>
      <c r="G142" s="1">
        <v>45877</v>
      </c>
      <c r="H142" t="s">
        <v>6254</v>
      </c>
      <c r="I142" t="s">
        <v>6257</v>
      </c>
      <c r="J142" t="s">
        <v>2683</v>
      </c>
      <c r="K142">
        <v>3397.51</v>
      </c>
      <c r="L142">
        <f>Report[[#This Row],[Entrada]]-Report[[#This Row],[Emissão]]</f>
        <v>4</v>
      </c>
    </row>
    <row r="143" spans="1:12" x14ac:dyDescent="0.25">
      <c r="A143">
        <v>491187</v>
      </c>
      <c r="B143">
        <v>1</v>
      </c>
      <c r="C143" t="s">
        <v>6258</v>
      </c>
      <c r="D143">
        <v>16992</v>
      </c>
      <c r="E143" t="s">
        <v>6253</v>
      </c>
      <c r="F143" s="1">
        <v>45873</v>
      </c>
      <c r="G143" s="1">
        <v>45877</v>
      </c>
      <c r="H143" t="s">
        <v>6254</v>
      </c>
      <c r="I143" t="s">
        <v>6257</v>
      </c>
      <c r="J143" t="s">
        <v>2683</v>
      </c>
      <c r="K143">
        <v>5142.24</v>
      </c>
      <c r="L143">
        <f>Report[[#This Row],[Entrada]]-Report[[#This Row],[Emissão]]</f>
        <v>4</v>
      </c>
    </row>
    <row r="144" spans="1:12" x14ac:dyDescent="0.25">
      <c r="A144">
        <v>491189</v>
      </c>
      <c r="B144">
        <v>1</v>
      </c>
      <c r="C144" t="s">
        <v>6258</v>
      </c>
      <c r="D144">
        <v>16989</v>
      </c>
      <c r="E144" t="s">
        <v>6253</v>
      </c>
      <c r="F144" s="1">
        <v>45873</v>
      </c>
      <c r="G144" s="1">
        <v>45877</v>
      </c>
      <c r="H144" t="s">
        <v>6254</v>
      </c>
      <c r="I144" t="s">
        <v>6257</v>
      </c>
      <c r="J144" t="s">
        <v>2683</v>
      </c>
      <c r="K144">
        <v>8060.18</v>
      </c>
      <c r="L144">
        <f>Report[[#This Row],[Entrada]]-Report[[#This Row],[Emissão]]</f>
        <v>4</v>
      </c>
    </row>
    <row r="145" spans="1:12" x14ac:dyDescent="0.25">
      <c r="A145">
        <v>491190</v>
      </c>
      <c r="B145">
        <v>1</v>
      </c>
      <c r="C145" t="s">
        <v>6258</v>
      </c>
      <c r="D145">
        <v>16994</v>
      </c>
      <c r="E145" t="s">
        <v>6253</v>
      </c>
      <c r="F145" s="1">
        <v>45873</v>
      </c>
      <c r="G145" s="1">
        <v>45877</v>
      </c>
      <c r="H145" t="s">
        <v>6254</v>
      </c>
      <c r="I145" t="s">
        <v>6257</v>
      </c>
      <c r="J145" t="s">
        <v>2683</v>
      </c>
      <c r="K145">
        <v>18410.53</v>
      </c>
      <c r="L145">
        <f>Report[[#This Row],[Entrada]]-Report[[#This Row],[Emissão]]</f>
        <v>4</v>
      </c>
    </row>
    <row r="146" spans="1:12" x14ac:dyDescent="0.25">
      <c r="A146">
        <v>491191</v>
      </c>
      <c r="B146">
        <v>1</v>
      </c>
      <c r="C146" t="s">
        <v>6258</v>
      </c>
      <c r="D146">
        <v>16997</v>
      </c>
      <c r="E146" t="s">
        <v>6253</v>
      </c>
      <c r="F146" s="1">
        <v>45873</v>
      </c>
      <c r="G146" s="1">
        <v>45877</v>
      </c>
      <c r="H146" t="s">
        <v>6254</v>
      </c>
      <c r="I146" t="s">
        <v>6257</v>
      </c>
      <c r="J146" t="s">
        <v>2683</v>
      </c>
      <c r="K146">
        <v>18394.72</v>
      </c>
      <c r="L146">
        <f>Report[[#This Row],[Entrada]]-Report[[#This Row],[Emissão]]</f>
        <v>4</v>
      </c>
    </row>
    <row r="147" spans="1:12" x14ac:dyDescent="0.25">
      <c r="A147">
        <v>491192</v>
      </c>
      <c r="B147">
        <v>1</v>
      </c>
      <c r="C147" t="s">
        <v>6258</v>
      </c>
      <c r="D147">
        <v>16998</v>
      </c>
      <c r="E147" t="s">
        <v>6253</v>
      </c>
      <c r="F147" s="1">
        <v>45873</v>
      </c>
      <c r="G147" s="1">
        <v>45877</v>
      </c>
      <c r="H147" t="s">
        <v>6254</v>
      </c>
      <c r="I147" t="s">
        <v>6257</v>
      </c>
      <c r="J147" t="s">
        <v>2683</v>
      </c>
      <c r="K147">
        <v>21875.97</v>
      </c>
      <c r="L147">
        <f>Report[[#This Row],[Entrada]]-Report[[#This Row],[Emissão]]</f>
        <v>4</v>
      </c>
    </row>
    <row r="148" spans="1:12" x14ac:dyDescent="0.25">
      <c r="A148">
        <v>491193</v>
      </c>
      <c r="B148">
        <v>1</v>
      </c>
      <c r="C148" t="s">
        <v>6258</v>
      </c>
      <c r="D148">
        <v>16993</v>
      </c>
      <c r="E148" t="s">
        <v>6253</v>
      </c>
      <c r="F148" s="1">
        <v>45873</v>
      </c>
      <c r="G148" s="1">
        <v>45877</v>
      </c>
      <c r="H148" t="s">
        <v>6254</v>
      </c>
      <c r="I148" t="s">
        <v>6257</v>
      </c>
      <c r="J148" t="s">
        <v>2683</v>
      </c>
      <c r="K148">
        <v>1623.54</v>
      </c>
      <c r="L148">
        <f>Report[[#This Row],[Entrada]]-Report[[#This Row],[Emissão]]</f>
        <v>4</v>
      </c>
    </row>
    <row r="149" spans="1:12" x14ac:dyDescent="0.25">
      <c r="A149">
        <v>491194</v>
      </c>
      <c r="B149">
        <v>1</v>
      </c>
      <c r="C149" t="s">
        <v>6258</v>
      </c>
      <c r="D149">
        <v>17001</v>
      </c>
      <c r="E149" t="s">
        <v>6253</v>
      </c>
      <c r="F149" s="1">
        <v>45873</v>
      </c>
      <c r="G149" s="1">
        <v>45877</v>
      </c>
      <c r="H149" t="s">
        <v>6254</v>
      </c>
      <c r="I149" t="s">
        <v>6257</v>
      </c>
      <c r="J149" t="s">
        <v>2683</v>
      </c>
      <c r="K149">
        <v>19867.72</v>
      </c>
      <c r="L149">
        <f>Report[[#This Row],[Entrada]]-Report[[#This Row],[Emissão]]</f>
        <v>4</v>
      </c>
    </row>
    <row r="150" spans="1:12" x14ac:dyDescent="0.25">
      <c r="A150">
        <v>491195</v>
      </c>
      <c r="B150">
        <v>1</v>
      </c>
      <c r="C150" t="s">
        <v>6258</v>
      </c>
      <c r="D150">
        <v>16998</v>
      </c>
      <c r="E150" t="s">
        <v>6253</v>
      </c>
      <c r="F150" s="1">
        <v>45873</v>
      </c>
      <c r="G150" s="1">
        <v>45877</v>
      </c>
      <c r="H150" t="s">
        <v>6254</v>
      </c>
      <c r="I150" t="s">
        <v>6257</v>
      </c>
      <c r="J150" t="s">
        <v>2683</v>
      </c>
      <c r="K150">
        <v>1931.74</v>
      </c>
      <c r="L150">
        <f>Report[[#This Row],[Entrada]]-Report[[#This Row],[Emissão]]</f>
        <v>4</v>
      </c>
    </row>
    <row r="151" spans="1:12" x14ac:dyDescent="0.25">
      <c r="A151">
        <v>491196</v>
      </c>
      <c r="B151">
        <v>1</v>
      </c>
      <c r="C151" t="s">
        <v>6258</v>
      </c>
      <c r="D151">
        <v>16993</v>
      </c>
      <c r="E151" t="s">
        <v>6253</v>
      </c>
      <c r="F151" s="1">
        <v>45873</v>
      </c>
      <c r="G151" s="1">
        <v>45877</v>
      </c>
      <c r="H151" t="s">
        <v>6254</v>
      </c>
      <c r="I151" t="s">
        <v>6257</v>
      </c>
      <c r="J151" t="s">
        <v>2683</v>
      </c>
      <c r="K151">
        <v>10358.6</v>
      </c>
      <c r="L151">
        <f>Report[[#This Row],[Entrada]]-Report[[#This Row],[Emissão]]</f>
        <v>4</v>
      </c>
    </row>
    <row r="152" spans="1:12" x14ac:dyDescent="0.25">
      <c r="A152">
        <v>491197</v>
      </c>
      <c r="B152">
        <v>1</v>
      </c>
      <c r="C152" t="s">
        <v>6258</v>
      </c>
      <c r="D152">
        <v>17004</v>
      </c>
      <c r="E152" t="s">
        <v>6253</v>
      </c>
      <c r="F152" s="1">
        <v>45873</v>
      </c>
      <c r="G152" s="1">
        <v>45877</v>
      </c>
      <c r="H152" t="s">
        <v>6254</v>
      </c>
      <c r="I152" t="s">
        <v>6257</v>
      </c>
      <c r="J152" t="s">
        <v>2683</v>
      </c>
      <c r="K152">
        <v>18403.080000000002</v>
      </c>
      <c r="L152">
        <f>Report[[#This Row],[Entrada]]-Report[[#This Row],[Emissão]]</f>
        <v>4</v>
      </c>
    </row>
    <row r="153" spans="1:12" x14ac:dyDescent="0.25">
      <c r="A153">
        <v>491198</v>
      </c>
      <c r="B153">
        <v>1</v>
      </c>
      <c r="C153" t="s">
        <v>6258</v>
      </c>
      <c r="D153">
        <v>17002</v>
      </c>
      <c r="E153" t="s">
        <v>6253</v>
      </c>
      <c r="F153" s="1">
        <v>45873</v>
      </c>
      <c r="G153" s="1">
        <v>45877</v>
      </c>
      <c r="H153" t="s">
        <v>6254</v>
      </c>
      <c r="I153" t="s">
        <v>6257</v>
      </c>
      <c r="J153" t="s">
        <v>2683</v>
      </c>
      <c r="K153">
        <v>2467.4899999999998</v>
      </c>
      <c r="L153">
        <f>Report[[#This Row],[Entrada]]-Report[[#This Row],[Emissão]]</f>
        <v>4</v>
      </c>
    </row>
    <row r="154" spans="1:12" x14ac:dyDescent="0.25">
      <c r="A154">
        <v>491199</v>
      </c>
      <c r="B154">
        <v>1</v>
      </c>
      <c r="C154" t="s">
        <v>6258</v>
      </c>
      <c r="D154">
        <v>17009</v>
      </c>
      <c r="E154" t="s">
        <v>6253</v>
      </c>
      <c r="F154" s="1">
        <v>45873</v>
      </c>
      <c r="G154" s="1">
        <v>45877</v>
      </c>
      <c r="H154" t="s">
        <v>6254</v>
      </c>
      <c r="I154" t="s">
        <v>6257</v>
      </c>
      <c r="J154" t="s">
        <v>2683</v>
      </c>
      <c r="K154">
        <v>2130.1</v>
      </c>
      <c r="L154">
        <f>Report[[#This Row],[Entrada]]-Report[[#This Row],[Emissão]]</f>
        <v>4</v>
      </c>
    </row>
    <row r="155" spans="1:12" x14ac:dyDescent="0.25">
      <c r="A155">
        <v>491201</v>
      </c>
      <c r="B155">
        <v>1</v>
      </c>
      <c r="C155" t="s">
        <v>6258</v>
      </c>
      <c r="D155">
        <v>17010</v>
      </c>
      <c r="E155" t="s">
        <v>6253</v>
      </c>
      <c r="F155" s="1">
        <v>45873</v>
      </c>
      <c r="G155" s="1">
        <v>45877</v>
      </c>
      <c r="H155" t="s">
        <v>6254</v>
      </c>
      <c r="I155" t="s">
        <v>6257</v>
      </c>
      <c r="J155" t="s">
        <v>2683</v>
      </c>
      <c r="K155">
        <v>4920.8100000000004</v>
      </c>
      <c r="L155">
        <f>Report[[#This Row],[Entrada]]-Report[[#This Row],[Emissão]]</f>
        <v>4</v>
      </c>
    </row>
    <row r="156" spans="1:12" x14ac:dyDescent="0.25">
      <c r="A156">
        <v>491204</v>
      </c>
      <c r="B156">
        <v>1</v>
      </c>
      <c r="C156" t="s">
        <v>6258</v>
      </c>
      <c r="D156">
        <v>17002</v>
      </c>
      <c r="E156" t="s">
        <v>6253</v>
      </c>
      <c r="F156" s="1">
        <v>45873</v>
      </c>
      <c r="G156" s="1">
        <v>45877</v>
      </c>
      <c r="H156" t="s">
        <v>6254</v>
      </c>
      <c r="I156" t="s">
        <v>6257</v>
      </c>
      <c r="J156" t="s">
        <v>2683</v>
      </c>
      <c r="K156">
        <v>5886.31</v>
      </c>
      <c r="L156">
        <f>Report[[#This Row],[Entrada]]-Report[[#This Row],[Emissão]]</f>
        <v>4</v>
      </c>
    </row>
    <row r="157" spans="1:12" x14ac:dyDescent="0.25">
      <c r="A157">
        <v>491205</v>
      </c>
      <c r="B157">
        <v>1</v>
      </c>
      <c r="C157" t="s">
        <v>6258</v>
      </c>
      <c r="D157">
        <v>17004</v>
      </c>
      <c r="E157" t="s">
        <v>6253</v>
      </c>
      <c r="F157" s="1">
        <v>45873</v>
      </c>
      <c r="G157" s="1">
        <v>45877</v>
      </c>
      <c r="H157" t="s">
        <v>6254</v>
      </c>
      <c r="I157" t="s">
        <v>6257</v>
      </c>
      <c r="J157" t="s">
        <v>2683</v>
      </c>
      <c r="K157">
        <v>8379.2099999999991</v>
      </c>
      <c r="L157">
        <f>Report[[#This Row],[Entrada]]-Report[[#This Row],[Emissão]]</f>
        <v>4</v>
      </c>
    </row>
    <row r="158" spans="1:12" x14ac:dyDescent="0.25">
      <c r="A158">
        <v>491206</v>
      </c>
      <c r="B158">
        <v>1</v>
      </c>
      <c r="C158" t="s">
        <v>6258</v>
      </c>
      <c r="D158">
        <v>16989</v>
      </c>
      <c r="E158" t="s">
        <v>6253</v>
      </c>
      <c r="F158" s="1">
        <v>45873</v>
      </c>
      <c r="G158" s="1">
        <v>45877</v>
      </c>
      <c r="H158" t="s">
        <v>6254</v>
      </c>
      <c r="I158" t="s">
        <v>6257</v>
      </c>
      <c r="J158" t="s">
        <v>2683</v>
      </c>
      <c r="K158">
        <v>9272.69</v>
      </c>
      <c r="L158">
        <f>Report[[#This Row],[Entrada]]-Report[[#This Row],[Emissão]]</f>
        <v>4</v>
      </c>
    </row>
    <row r="159" spans="1:12" x14ac:dyDescent="0.25">
      <c r="A159">
        <v>491208</v>
      </c>
      <c r="B159">
        <v>1</v>
      </c>
      <c r="C159" t="s">
        <v>6258</v>
      </c>
      <c r="D159">
        <v>17010</v>
      </c>
      <c r="E159" t="s">
        <v>6253</v>
      </c>
      <c r="F159" s="1">
        <v>45873</v>
      </c>
      <c r="G159" s="1">
        <v>45877</v>
      </c>
      <c r="H159" t="s">
        <v>6254</v>
      </c>
      <c r="I159" t="s">
        <v>6257</v>
      </c>
      <c r="J159" t="s">
        <v>2683</v>
      </c>
      <c r="K159">
        <v>1905.31</v>
      </c>
      <c r="L159">
        <f>Report[[#This Row],[Entrada]]-Report[[#This Row],[Emissão]]</f>
        <v>4</v>
      </c>
    </row>
    <row r="160" spans="1:12" x14ac:dyDescent="0.25">
      <c r="A160">
        <v>491209</v>
      </c>
      <c r="B160">
        <v>1</v>
      </c>
      <c r="C160" t="s">
        <v>6258</v>
      </c>
      <c r="D160">
        <v>16989</v>
      </c>
      <c r="E160" t="s">
        <v>6253</v>
      </c>
      <c r="F160" s="1">
        <v>45873</v>
      </c>
      <c r="G160" s="1">
        <v>45877</v>
      </c>
      <c r="H160" t="s">
        <v>6254</v>
      </c>
      <c r="I160" t="s">
        <v>6257</v>
      </c>
      <c r="J160" t="s">
        <v>2683</v>
      </c>
      <c r="K160">
        <v>36019.83</v>
      </c>
      <c r="L160">
        <f>Report[[#This Row],[Entrada]]-Report[[#This Row],[Emissão]]</f>
        <v>4</v>
      </c>
    </row>
    <row r="161" spans="1:12" x14ac:dyDescent="0.25">
      <c r="A161">
        <v>491242</v>
      </c>
      <c r="B161">
        <v>4</v>
      </c>
      <c r="C161" t="s">
        <v>6258</v>
      </c>
      <c r="D161">
        <v>16956</v>
      </c>
      <c r="E161" t="s">
        <v>6253</v>
      </c>
      <c r="F161" s="1">
        <v>45873</v>
      </c>
      <c r="G161" s="1">
        <v>45877</v>
      </c>
      <c r="H161" t="s">
        <v>6254</v>
      </c>
      <c r="I161" t="s">
        <v>6257</v>
      </c>
      <c r="J161" t="s">
        <v>2683</v>
      </c>
      <c r="K161">
        <v>36368.1</v>
      </c>
      <c r="L161">
        <f>Report[[#This Row],[Entrada]]-Report[[#This Row],[Emissão]]</f>
        <v>4</v>
      </c>
    </row>
    <row r="162" spans="1:12" x14ac:dyDescent="0.25">
      <c r="A162">
        <v>491244</v>
      </c>
      <c r="B162">
        <v>4</v>
      </c>
      <c r="C162" t="s">
        <v>6258</v>
      </c>
      <c r="D162">
        <v>16957</v>
      </c>
      <c r="E162" t="s">
        <v>6253</v>
      </c>
      <c r="F162" s="1">
        <v>45873</v>
      </c>
      <c r="G162" s="1">
        <v>45877</v>
      </c>
      <c r="H162" t="s">
        <v>6254</v>
      </c>
      <c r="I162" t="s">
        <v>6257</v>
      </c>
      <c r="J162" t="s">
        <v>2683</v>
      </c>
      <c r="K162">
        <v>33770.379999999997</v>
      </c>
      <c r="L162">
        <f>Report[[#This Row],[Entrada]]-Report[[#This Row],[Emissão]]</f>
        <v>4</v>
      </c>
    </row>
    <row r="163" spans="1:12" x14ac:dyDescent="0.25">
      <c r="A163">
        <v>491247</v>
      </c>
      <c r="B163">
        <v>1</v>
      </c>
      <c r="C163" t="s">
        <v>6258</v>
      </c>
      <c r="D163">
        <v>17005</v>
      </c>
      <c r="E163" t="s">
        <v>6253</v>
      </c>
      <c r="F163" s="1">
        <v>45873</v>
      </c>
      <c r="G163" s="1">
        <v>45877</v>
      </c>
      <c r="H163" t="s">
        <v>6254</v>
      </c>
      <c r="I163" t="s">
        <v>6257</v>
      </c>
      <c r="J163" t="s">
        <v>2683</v>
      </c>
      <c r="K163">
        <v>23457.17</v>
      </c>
      <c r="L163">
        <f>Report[[#This Row],[Entrada]]-Report[[#This Row],[Emissão]]</f>
        <v>4</v>
      </c>
    </row>
    <row r="164" spans="1:12" x14ac:dyDescent="0.25">
      <c r="A164">
        <v>491288</v>
      </c>
      <c r="B164">
        <v>2</v>
      </c>
      <c r="C164" t="s">
        <v>6258</v>
      </c>
      <c r="D164">
        <v>17022</v>
      </c>
      <c r="E164" t="s">
        <v>6253</v>
      </c>
      <c r="F164" s="1">
        <v>45874</v>
      </c>
      <c r="G164" s="1">
        <v>45877</v>
      </c>
      <c r="H164" t="s">
        <v>6254</v>
      </c>
      <c r="I164" t="s">
        <v>6257</v>
      </c>
      <c r="J164" t="s">
        <v>2683</v>
      </c>
      <c r="K164">
        <v>21067.22</v>
      </c>
      <c r="L164">
        <f>Report[[#This Row],[Entrada]]-Report[[#This Row],[Emissão]]</f>
        <v>3</v>
      </c>
    </row>
    <row r="165" spans="1:12" x14ac:dyDescent="0.25">
      <c r="A165">
        <v>491289</v>
      </c>
      <c r="B165">
        <v>2</v>
      </c>
      <c r="C165" t="s">
        <v>6258</v>
      </c>
      <c r="D165">
        <v>17028</v>
      </c>
      <c r="E165" t="s">
        <v>6253</v>
      </c>
      <c r="F165" s="1">
        <v>45874</v>
      </c>
      <c r="G165" s="1">
        <v>45877</v>
      </c>
      <c r="H165" t="s">
        <v>6254</v>
      </c>
      <c r="I165" t="s">
        <v>6257</v>
      </c>
      <c r="J165" t="s">
        <v>2683</v>
      </c>
      <c r="K165">
        <v>21067.22</v>
      </c>
      <c r="L165">
        <f>Report[[#This Row],[Entrada]]-Report[[#This Row],[Emissão]]</f>
        <v>3</v>
      </c>
    </row>
    <row r="166" spans="1:12" x14ac:dyDescent="0.25">
      <c r="A166">
        <v>7984</v>
      </c>
      <c r="B166">
        <v>1</v>
      </c>
      <c r="C166" t="s">
        <v>6305</v>
      </c>
      <c r="D166">
        <v>16966</v>
      </c>
      <c r="E166" t="s">
        <v>6253</v>
      </c>
      <c r="F166" s="1">
        <v>45869</v>
      </c>
      <c r="G166" s="1">
        <v>45877</v>
      </c>
      <c r="H166" t="s">
        <v>6254</v>
      </c>
      <c r="I166" t="s">
        <v>6257</v>
      </c>
      <c r="J166" t="s">
        <v>2716</v>
      </c>
      <c r="K166">
        <v>132480</v>
      </c>
      <c r="L166">
        <f>Report[[#This Row],[Entrada]]-Report[[#This Row],[Emissão]]</f>
        <v>8</v>
      </c>
    </row>
    <row r="167" spans="1:12" x14ac:dyDescent="0.25">
      <c r="A167">
        <v>7985</v>
      </c>
      <c r="B167">
        <v>3</v>
      </c>
      <c r="C167" t="s">
        <v>6305</v>
      </c>
      <c r="D167">
        <v>16968</v>
      </c>
      <c r="E167" t="s">
        <v>6253</v>
      </c>
      <c r="F167" s="1">
        <v>45869</v>
      </c>
      <c r="G167" s="1">
        <v>45877</v>
      </c>
      <c r="H167" t="s">
        <v>6254</v>
      </c>
      <c r="I167" t="s">
        <v>6255</v>
      </c>
      <c r="J167" t="s">
        <v>2716</v>
      </c>
      <c r="K167">
        <v>105253.4</v>
      </c>
      <c r="L167">
        <f>Report[[#This Row],[Entrada]]-Report[[#This Row],[Emissão]]</f>
        <v>8</v>
      </c>
    </row>
    <row r="168" spans="1:12" x14ac:dyDescent="0.25">
      <c r="A168">
        <v>452742</v>
      </c>
      <c r="B168">
        <v>3</v>
      </c>
      <c r="C168" t="s">
        <v>6293</v>
      </c>
      <c r="D168">
        <v>16261</v>
      </c>
      <c r="E168" t="s">
        <v>6253</v>
      </c>
      <c r="F168" s="1">
        <v>45867</v>
      </c>
      <c r="G168" s="1">
        <v>45877</v>
      </c>
      <c r="H168" t="s">
        <v>6254</v>
      </c>
      <c r="I168" t="s">
        <v>6255</v>
      </c>
      <c r="J168" t="s">
        <v>13</v>
      </c>
      <c r="K168">
        <v>846.72</v>
      </c>
      <c r="L168">
        <f>Report[[#This Row],[Entrada]]-Report[[#This Row],[Emissão]]</f>
        <v>10</v>
      </c>
    </row>
    <row r="169" spans="1:12" x14ac:dyDescent="0.25">
      <c r="A169">
        <v>452743</v>
      </c>
      <c r="B169">
        <v>3</v>
      </c>
      <c r="C169" t="s">
        <v>6293</v>
      </c>
      <c r="D169">
        <v>16265</v>
      </c>
      <c r="E169" t="s">
        <v>6253</v>
      </c>
      <c r="F169" s="1">
        <v>45867</v>
      </c>
      <c r="G169" s="1">
        <v>45877</v>
      </c>
      <c r="H169" t="s">
        <v>6254</v>
      </c>
      <c r="I169" t="s">
        <v>6255</v>
      </c>
      <c r="J169" t="s">
        <v>13</v>
      </c>
      <c r="K169">
        <v>987.84</v>
      </c>
      <c r="L169">
        <f>Report[[#This Row],[Entrada]]-Report[[#This Row],[Emissão]]</f>
        <v>10</v>
      </c>
    </row>
    <row r="170" spans="1:12" x14ac:dyDescent="0.25">
      <c r="A170">
        <v>452769</v>
      </c>
      <c r="B170">
        <v>3</v>
      </c>
      <c r="C170" t="s">
        <v>6293</v>
      </c>
      <c r="D170">
        <v>16723</v>
      </c>
      <c r="E170" t="s">
        <v>6253</v>
      </c>
      <c r="F170" s="1">
        <v>45867</v>
      </c>
      <c r="G170" s="1">
        <v>45877</v>
      </c>
      <c r="H170" t="s">
        <v>6254</v>
      </c>
      <c r="I170" t="s">
        <v>6255</v>
      </c>
      <c r="J170" t="s">
        <v>13</v>
      </c>
      <c r="K170">
        <v>8648.6</v>
      </c>
      <c r="L170">
        <f>Report[[#This Row],[Entrada]]-Report[[#This Row],[Emissão]]</f>
        <v>10</v>
      </c>
    </row>
    <row r="171" spans="1:12" x14ac:dyDescent="0.25">
      <c r="A171">
        <v>452770</v>
      </c>
      <c r="B171">
        <v>3</v>
      </c>
      <c r="C171" t="s">
        <v>6293</v>
      </c>
      <c r="D171">
        <v>16736</v>
      </c>
      <c r="E171" t="s">
        <v>6253</v>
      </c>
      <c r="F171" s="1">
        <v>45867</v>
      </c>
      <c r="G171" s="1">
        <v>45877</v>
      </c>
      <c r="H171" t="s">
        <v>6254</v>
      </c>
      <c r="I171" t="s">
        <v>6255</v>
      </c>
      <c r="J171" t="s">
        <v>13</v>
      </c>
      <c r="K171">
        <v>2075.6</v>
      </c>
      <c r="L171">
        <f>Report[[#This Row],[Entrada]]-Report[[#This Row],[Emissão]]</f>
        <v>10</v>
      </c>
    </row>
    <row r="172" spans="1:12" x14ac:dyDescent="0.25">
      <c r="A172">
        <v>452771</v>
      </c>
      <c r="B172">
        <v>3</v>
      </c>
      <c r="C172" t="s">
        <v>6293</v>
      </c>
      <c r="D172">
        <v>16871</v>
      </c>
      <c r="E172" t="s">
        <v>6253</v>
      </c>
      <c r="F172" s="1">
        <v>45867</v>
      </c>
      <c r="G172" s="1">
        <v>45877</v>
      </c>
      <c r="H172" t="s">
        <v>6254</v>
      </c>
      <c r="I172" t="s">
        <v>6255</v>
      </c>
      <c r="J172" t="s">
        <v>13</v>
      </c>
      <c r="K172">
        <v>14504.84</v>
      </c>
      <c r="L172">
        <f>Report[[#This Row],[Entrada]]-Report[[#This Row],[Emissão]]</f>
        <v>10</v>
      </c>
    </row>
    <row r="173" spans="1:12" x14ac:dyDescent="0.25">
      <c r="A173">
        <v>341872</v>
      </c>
      <c r="B173">
        <v>4</v>
      </c>
      <c r="C173" t="s">
        <v>6260</v>
      </c>
      <c r="D173">
        <v>16974</v>
      </c>
      <c r="E173" t="s">
        <v>6253</v>
      </c>
      <c r="F173" s="1">
        <v>45869</v>
      </c>
      <c r="G173" s="1">
        <v>45877</v>
      </c>
      <c r="H173" t="s">
        <v>6254</v>
      </c>
      <c r="I173" t="s">
        <v>6257</v>
      </c>
      <c r="J173" t="s">
        <v>4465</v>
      </c>
      <c r="K173">
        <v>1718.1</v>
      </c>
      <c r="L173">
        <f>Report[[#This Row],[Entrada]]-Report[[#This Row],[Emissão]]</f>
        <v>8</v>
      </c>
    </row>
    <row r="174" spans="1:12" x14ac:dyDescent="0.25">
      <c r="A174">
        <v>76143</v>
      </c>
      <c r="B174">
        <v>1</v>
      </c>
      <c r="C174" t="s">
        <v>6322</v>
      </c>
      <c r="D174">
        <v>17023</v>
      </c>
      <c r="E174" t="s">
        <v>6253</v>
      </c>
      <c r="F174" s="1">
        <v>45874</v>
      </c>
      <c r="G174" s="1">
        <v>45877</v>
      </c>
      <c r="H174" t="s">
        <v>6269</v>
      </c>
      <c r="I174" t="s">
        <v>6255</v>
      </c>
      <c r="J174" t="s">
        <v>2401</v>
      </c>
      <c r="K174">
        <v>1062.5</v>
      </c>
      <c r="L174">
        <f>Report[[#This Row],[Entrada]]-Report[[#This Row],[Emissão]]</f>
        <v>3</v>
      </c>
    </row>
    <row r="175" spans="1:12" x14ac:dyDescent="0.25">
      <c r="A175">
        <v>247090</v>
      </c>
      <c r="B175">
        <v>2</v>
      </c>
      <c r="C175" t="s">
        <v>6261</v>
      </c>
      <c r="D175">
        <v>17025</v>
      </c>
      <c r="E175" t="s">
        <v>6253</v>
      </c>
      <c r="F175" s="1">
        <v>45875</v>
      </c>
      <c r="G175" s="1">
        <v>45877</v>
      </c>
      <c r="H175" t="s">
        <v>6262</v>
      </c>
      <c r="I175" t="s">
        <v>6257</v>
      </c>
      <c r="J175" t="s">
        <v>115</v>
      </c>
      <c r="K175">
        <v>3152.04</v>
      </c>
      <c r="L175">
        <f>Report[[#This Row],[Entrada]]-Report[[#This Row],[Emissão]]</f>
        <v>2</v>
      </c>
    </row>
    <row r="176" spans="1:12" x14ac:dyDescent="0.25">
      <c r="A176">
        <v>444210</v>
      </c>
      <c r="B176">
        <v>1</v>
      </c>
      <c r="C176" t="s">
        <v>6263</v>
      </c>
      <c r="D176">
        <v>16936</v>
      </c>
      <c r="E176" t="s">
        <v>6253</v>
      </c>
      <c r="F176" s="1">
        <v>45866</v>
      </c>
      <c r="G176" s="1">
        <v>45877</v>
      </c>
      <c r="H176" t="s">
        <v>6254</v>
      </c>
      <c r="I176" t="s">
        <v>6257</v>
      </c>
      <c r="J176" t="s">
        <v>5059</v>
      </c>
      <c r="K176">
        <v>109102.85</v>
      </c>
      <c r="L176">
        <f>Report[[#This Row],[Entrada]]-Report[[#This Row],[Emissão]]</f>
        <v>11</v>
      </c>
    </row>
    <row r="177" spans="1:12" x14ac:dyDescent="0.25">
      <c r="A177">
        <v>2932</v>
      </c>
      <c r="B177">
        <v>1</v>
      </c>
      <c r="C177" t="s">
        <v>6264</v>
      </c>
      <c r="D177">
        <v>0</v>
      </c>
      <c r="E177" t="s">
        <v>6265</v>
      </c>
      <c r="F177" s="1">
        <v>45877</v>
      </c>
      <c r="G177" s="1">
        <v>45877</v>
      </c>
      <c r="H177" t="s">
        <v>18</v>
      </c>
      <c r="I177" t="s">
        <v>6266</v>
      </c>
      <c r="J177" t="s">
        <v>6267</v>
      </c>
      <c r="K177">
        <v>222.37</v>
      </c>
      <c r="L177">
        <f>Report[[#This Row],[Entrada]]-Report[[#This Row],[Emissão]]</f>
        <v>0</v>
      </c>
    </row>
    <row r="178" spans="1:12" x14ac:dyDescent="0.25">
      <c r="A178">
        <v>2933</v>
      </c>
      <c r="B178">
        <v>1</v>
      </c>
      <c r="C178" t="s">
        <v>6264</v>
      </c>
      <c r="D178">
        <v>0</v>
      </c>
      <c r="E178" t="s">
        <v>6265</v>
      </c>
      <c r="F178" s="1">
        <v>45877</v>
      </c>
      <c r="G178" s="1">
        <v>45877</v>
      </c>
      <c r="H178" t="s">
        <v>18</v>
      </c>
      <c r="I178" t="s">
        <v>6266</v>
      </c>
      <c r="J178" t="s">
        <v>6267</v>
      </c>
      <c r="K178">
        <v>435.42</v>
      </c>
      <c r="L178">
        <f>Report[[#This Row],[Entrada]]-Report[[#This Row],[Emissão]]</f>
        <v>0</v>
      </c>
    </row>
    <row r="179" spans="1:12" x14ac:dyDescent="0.25">
      <c r="A179">
        <v>2934</v>
      </c>
      <c r="B179">
        <v>1</v>
      </c>
      <c r="C179" t="s">
        <v>6264</v>
      </c>
      <c r="D179">
        <v>0</v>
      </c>
      <c r="E179" t="s">
        <v>6265</v>
      </c>
      <c r="F179" s="1">
        <v>45877</v>
      </c>
      <c r="G179" s="1">
        <v>45877</v>
      </c>
      <c r="H179" t="s">
        <v>18</v>
      </c>
      <c r="I179" t="s">
        <v>6266</v>
      </c>
      <c r="J179" t="s">
        <v>6267</v>
      </c>
      <c r="K179">
        <v>106997.84</v>
      </c>
      <c r="L179">
        <f>Report[[#This Row],[Entrada]]-Report[[#This Row],[Emissão]]</f>
        <v>0</v>
      </c>
    </row>
    <row r="180" spans="1:12" x14ac:dyDescent="0.25">
      <c r="A180">
        <v>2935</v>
      </c>
      <c r="B180">
        <v>1</v>
      </c>
      <c r="C180" t="s">
        <v>6264</v>
      </c>
      <c r="D180">
        <v>0</v>
      </c>
      <c r="E180" t="s">
        <v>6265</v>
      </c>
      <c r="F180" s="1">
        <v>45877</v>
      </c>
      <c r="G180" s="1">
        <v>45877</v>
      </c>
      <c r="H180" t="s">
        <v>18</v>
      </c>
      <c r="I180" t="s">
        <v>6266</v>
      </c>
      <c r="J180" t="s">
        <v>6267</v>
      </c>
      <c r="K180">
        <v>2412.6799999999998</v>
      </c>
      <c r="L180">
        <f>Report[[#This Row],[Entrada]]-Report[[#This Row],[Emissão]]</f>
        <v>0</v>
      </c>
    </row>
    <row r="181" spans="1:12" x14ac:dyDescent="0.25">
      <c r="A181">
        <v>2936</v>
      </c>
      <c r="B181">
        <v>1</v>
      </c>
      <c r="C181" t="s">
        <v>6264</v>
      </c>
      <c r="D181">
        <v>0</v>
      </c>
      <c r="E181" t="s">
        <v>6265</v>
      </c>
      <c r="F181" s="1">
        <v>45877</v>
      </c>
      <c r="G181" s="1">
        <v>45877</v>
      </c>
      <c r="H181" t="s">
        <v>18</v>
      </c>
      <c r="I181" t="s">
        <v>6266</v>
      </c>
      <c r="J181" t="s">
        <v>6267</v>
      </c>
      <c r="K181">
        <v>59.28</v>
      </c>
      <c r="L181">
        <f>Report[[#This Row],[Entrada]]-Report[[#This Row],[Emissão]]</f>
        <v>0</v>
      </c>
    </row>
    <row r="182" spans="1:12" x14ac:dyDescent="0.25">
      <c r="A182">
        <v>2937</v>
      </c>
      <c r="B182">
        <v>1</v>
      </c>
      <c r="C182" t="s">
        <v>6264</v>
      </c>
      <c r="D182">
        <v>0</v>
      </c>
      <c r="E182" t="s">
        <v>6265</v>
      </c>
      <c r="F182" s="1">
        <v>45877</v>
      </c>
      <c r="G182" s="1">
        <v>45877</v>
      </c>
      <c r="H182" t="s">
        <v>18</v>
      </c>
      <c r="I182" t="s">
        <v>6266</v>
      </c>
      <c r="J182" t="s">
        <v>6267</v>
      </c>
      <c r="K182">
        <v>9918.23</v>
      </c>
      <c r="L182">
        <f>Report[[#This Row],[Entrada]]-Report[[#This Row],[Emissão]]</f>
        <v>0</v>
      </c>
    </row>
    <row r="183" spans="1:12" x14ac:dyDescent="0.25">
      <c r="A183">
        <v>2938</v>
      </c>
      <c r="B183">
        <v>1</v>
      </c>
      <c r="C183" t="s">
        <v>6264</v>
      </c>
      <c r="D183">
        <v>0</v>
      </c>
      <c r="E183" t="s">
        <v>6265</v>
      </c>
      <c r="F183" s="1">
        <v>45877</v>
      </c>
      <c r="G183" s="1">
        <v>45877</v>
      </c>
      <c r="H183" t="s">
        <v>18</v>
      </c>
      <c r="I183" t="s">
        <v>6266</v>
      </c>
      <c r="J183" t="s">
        <v>6267</v>
      </c>
      <c r="K183">
        <v>3001.15</v>
      </c>
      <c r="L183">
        <f>Report[[#This Row],[Entrada]]-Report[[#This Row],[Emissão]]</f>
        <v>0</v>
      </c>
    </row>
    <row r="184" spans="1:12" x14ac:dyDescent="0.25">
      <c r="A184">
        <v>2939</v>
      </c>
      <c r="B184">
        <v>1</v>
      </c>
      <c r="C184" t="s">
        <v>6264</v>
      </c>
      <c r="D184">
        <v>0</v>
      </c>
      <c r="E184" t="s">
        <v>6265</v>
      </c>
      <c r="F184" s="1">
        <v>45877</v>
      </c>
      <c r="G184" s="1">
        <v>45877</v>
      </c>
      <c r="H184" t="s">
        <v>18</v>
      </c>
      <c r="I184" t="s">
        <v>6266</v>
      </c>
      <c r="J184" t="s">
        <v>6267</v>
      </c>
      <c r="K184">
        <v>9009.7000000000007</v>
      </c>
      <c r="L184">
        <f>Report[[#This Row],[Entrada]]-Report[[#This Row],[Emissão]]</f>
        <v>0</v>
      </c>
    </row>
    <row r="185" spans="1:12" x14ac:dyDescent="0.25">
      <c r="A185">
        <v>368487</v>
      </c>
      <c r="B185">
        <v>2</v>
      </c>
      <c r="C185" t="s">
        <v>6302</v>
      </c>
      <c r="D185">
        <v>16955</v>
      </c>
      <c r="E185" t="s">
        <v>6253</v>
      </c>
      <c r="F185" s="1">
        <v>45869</v>
      </c>
      <c r="G185" s="1">
        <v>45877</v>
      </c>
      <c r="H185" t="s">
        <v>6269</v>
      </c>
      <c r="I185" t="s">
        <v>6257</v>
      </c>
      <c r="J185" t="s">
        <v>5382</v>
      </c>
      <c r="K185">
        <v>4920.3900000000003</v>
      </c>
      <c r="L185">
        <f>Report[[#This Row],[Entrada]]-Report[[#This Row],[Emissão]]</f>
        <v>8</v>
      </c>
    </row>
    <row r="186" spans="1:12" x14ac:dyDescent="0.25">
      <c r="A186">
        <v>83142</v>
      </c>
      <c r="B186">
        <v>3</v>
      </c>
      <c r="C186" t="s">
        <v>6270</v>
      </c>
      <c r="D186">
        <v>16931</v>
      </c>
      <c r="E186" t="s">
        <v>6253</v>
      </c>
      <c r="F186" s="1">
        <v>45867</v>
      </c>
      <c r="G186" s="1">
        <v>45877</v>
      </c>
      <c r="H186" t="s">
        <v>6269</v>
      </c>
      <c r="I186" t="s">
        <v>6255</v>
      </c>
      <c r="J186" t="s">
        <v>2524</v>
      </c>
      <c r="K186">
        <v>1673.41</v>
      </c>
      <c r="L186">
        <f>Report[[#This Row],[Entrada]]-Report[[#This Row],[Emissão]]</f>
        <v>10</v>
      </c>
    </row>
    <row r="187" spans="1:12" x14ac:dyDescent="0.25">
      <c r="A187">
        <v>9760</v>
      </c>
      <c r="B187">
        <v>2</v>
      </c>
      <c r="C187" t="s">
        <v>6271</v>
      </c>
      <c r="D187">
        <v>16730</v>
      </c>
      <c r="E187" t="s">
        <v>6253</v>
      </c>
      <c r="F187" s="1">
        <v>45863</v>
      </c>
      <c r="G187" s="1">
        <v>45877</v>
      </c>
      <c r="H187" t="s">
        <v>6269</v>
      </c>
      <c r="I187" t="s">
        <v>6257</v>
      </c>
      <c r="J187" t="s">
        <v>1471</v>
      </c>
      <c r="K187">
        <v>6228.77</v>
      </c>
      <c r="L187">
        <f>Report[[#This Row],[Entrada]]-Report[[#This Row],[Emissão]]</f>
        <v>14</v>
      </c>
    </row>
    <row r="188" spans="1:12" x14ac:dyDescent="0.25">
      <c r="A188">
        <v>995515</v>
      </c>
      <c r="B188">
        <v>1</v>
      </c>
      <c r="C188" t="s">
        <v>6286</v>
      </c>
      <c r="D188">
        <v>16802</v>
      </c>
      <c r="E188" t="s">
        <v>6253</v>
      </c>
      <c r="F188" s="1">
        <v>45864</v>
      </c>
      <c r="G188" s="1">
        <v>45877</v>
      </c>
      <c r="H188" t="s">
        <v>6269</v>
      </c>
      <c r="I188" t="s">
        <v>6255</v>
      </c>
      <c r="J188" t="s">
        <v>6287</v>
      </c>
      <c r="K188">
        <v>4171.1000000000004</v>
      </c>
      <c r="L188">
        <f>Report[[#This Row],[Entrada]]-Report[[#This Row],[Emissão]]</f>
        <v>13</v>
      </c>
    </row>
    <row r="189" spans="1:12" x14ac:dyDescent="0.25">
      <c r="A189">
        <v>25605</v>
      </c>
      <c r="B189">
        <v>3</v>
      </c>
      <c r="C189" t="s">
        <v>6323</v>
      </c>
      <c r="D189">
        <v>24026967</v>
      </c>
      <c r="E189" t="s">
        <v>6276</v>
      </c>
      <c r="F189" s="1">
        <v>45877</v>
      </c>
      <c r="G189" s="1">
        <v>45877</v>
      </c>
      <c r="H189" t="s">
        <v>6262</v>
      </c>
      <c r="I189" t="s">
        <v>6282</v>
      </c>
      <c r="J189" t="s">
        <v>6324</v>
      </c>
      <c r="K189">
        <v>1920.76</v>
      </c>
      <c r="L189">
        <f>Report[[#This Row],[Entrada]]-Report[[#This Row],[Emissão]]</f>
        <v>0</v>
      </c>
    </row>
    <row r="190" spans="1:12" x14ac:dyDescent="0.25">
      <c r="A190">
        <v>52407</v>
      </c>
      <c r="B190">
        <v>2</v>
      </c>
      <c r="C190" t="s">
        <v>6325</v>
      </c>
      <c r="D190">
        <v>17009564</v>
      </c>
      <c r="E190" t="s">
        <v>6276</v>
      </c>
      <c r="F190" s="1">
        <v>45880</v>
      </c>
      <c r="G190" s="1">
        <v>45880</v>
      </c>
      <c r="H190" t="s">
        <v>97</v>
      </c>
      <c r="I190" t="s">
        <v>6282</v>
      </c>
      <c r="J190" t="s">
        <v>6326</v>
      </c>
      <c r="K190">
        <v>189</v>
      </c>
      <c r="L190">
        <f>Report[[#This Row],[Entrada]]-Report[[#This Row],[Emissão]]</f>
        <v>0</v>
      </c>
    </row>
    <row r="191" spans="1:12" x14ac:dyDescent="0.25">
      <c r="A191">
        <v>494117</v>
      </c>
      <c r="B191">
        <v>4</v>
      </c>
      <c r="C191" t="s">
        <v>6252</v>
      </c>
      <c r="D191">
        <v>16984</v>
      </c>
      <c r="E191" t="s">
        <v>6253</v>
      </c>
      <c r="F191" s="1">
        <v>45870</v>
      </c>
      <c r="G191" s="1">
        <v>45880</v>
      </c>
      <c r="H191" t="s">
        <v>6254</v>
      </c>
      <c r="I191" t="s">
        <v>6257</v>
      </c>
      <c r="J191" t="s">
        <v>1380</v>
      </c>
      <c r="K191">
        <v>99951.5</v>
      </c>
      <c r="L191">
        <f>Report[[#This Row],[Entrada]]-Report[[#This Row],[Emissão]]</f>
        <v>10</v>
      </c>
    </row>
    <row r="192" spans="1:12" x14ac:dyDescent="0.25">
      <c r="A192">
        <v>494118</v>
      </c>
      <c r="B192">
        <v>4</v>
      </c>
      <c r="C192" t="s">
        <v>6252</v>
      </c>
      <c r="D192">
        <v>17150</v>
      </c>
      <c r="E192" t="s">
        <v>6253</v>
      </c>
      <c r="F192" s="1">
        <v>45870</v>
      </c>
      <c r="G192" s="1">
        <v>45880</v>
      </c>
      <c r="H192" t="s">
        <v>6254</v>
      </c>
      <c r="I192" t="s">
        <v>6257</v>
      </c>
      <c r="J192" t="s">
        <v>1380</v>
      </c>
      <c r="K192">
        <v>162421.22</v>
      </c>
      <c r="L192">
        <f>Report[[#This Row],[Entrada]]-Report[[#This Row],[Emissão]]</f>
        <v>10</v>
      </c>
    </row>
    <row r="193" spans="1:12" x14ac:dyDescent="0.25">
      <c r="A193">
        <v>173107</v>
      </c>
      <c r="B193">
        <v>3</v>
      </c>
      <c r="C193" t="s">
        <v>6327</v>
      </c>
      <c r="D193">
        <v>16894</v>
      </c>
      <c r="E193" t="s">
        <v>6253</v>
      </c>
      <c r="F193" s="1">
        <v>45876</v>
      </c>
      <c r="G193" s="1">
        <v>45880</v>
      </c>
      <c r="H193" t="s">
        <v>6328</v>
      </c>
      <c r="I193" t="s">
        <v>6257</v>
      </c>
      <c r="J193" t="s">
        <v>4383</v>
      </c>
      <c r="K193">
        <v>20000</v>
      </c>
      <c r="L193">
        <f>Report[[#This Row],[Entrada]]-Report[[#This Row],[Emissão]]</f>
        <v>4</v>
      </c>
    </row>
    <row r="194" spans="1:12" x14ac:dyDescent="0.25">
      <c r="A194">
        <v>247142</v>
      </c>
      <c r="B194">
        <v>3</v>
      </c>
      <c r="C194" t="s">
        <v>6261</v>
      </c>
      <c r="D194">
        <v>17020</v>
      </c>
      <c r="E194" t="s">
        <v>6253</v>
      </c>
      <c r="F194" s="1">
        <v>45875</v>
      </c>
      <c r="G194" s="1">
        <v>45880</v>
      </c>
      <c r="H194" t="s">
        <v>6262</v>
      </c>
      <c r="I194" t="s">
        <v>6255</v>
      </c>
      <c r="J194" t="s">
        <v>115</v>
      </c>
      <c r="K194">
        <v>139357.68</v>
      </c>
      <c r="L194">
        <f>Report[[#This Row],[Entrada]]-Report[[#This Row],[Emissão]]</f>
        <v>5</v>
      </c>
    </row>
    <row r="195" spans="1:12" x14ac:dyDescent="0.25">
      <c r="A195">
        <v>247143</v>
      </c>
      <c r="B195">
        <v>3</v>
      </c>
      <c r="C195" t="s">
        <v>6261</v>
      </c>
      <c r="D195">
        <v>17021</v>
      </c>
      <c r="E195" t="s">
        <v>6253</v>
      </c>
      <c r="F195" s="1">
        <v>45875</v>
      </c>
      <c r="G195" s="1">
        <v>45880</v>
      </c>
      <c r="H195" t="s">
        <v>6262</v>
      </c>
      <c r="I195" t="s">
        <v>6255</v>
      </c>
      <c r="J195" t="s">
        <v>115</v>
      </c>
      <c r="K195">
        <v>9407.19</v>
      </c>
      <c r="L195">
        <f>Report[[#This Row],[Entrada]]-Report[[#This Row],[Emissão]]</f>
        <v>5</v>
      </c>
    </row>
    <row r="196" spans="1:12" x14ac:dyDescent="0.25">
      <c r="A196">
        <v>2940</v>
      </c>
      <c r="B196">
        <v>1</v>
      </c>
      <c r="C196" t="s">
        <v>6264</v>
      </c>
      <c r="D196">
        <v>0</v>
      </c>
      <c r="E196" t="s">
        <v>6265</v>
      </c>
      <c r="F196" s="1">
        <v>45880</v>
      </c>
      <c r="G196" s="1">
        <v>45880</v>
      </c>
      <c r="H196" t="s">
        <v>18</v>
      </c>
      <c r="I196" t="s">
        <v>6266</v>
      </c>
      <c r="J196" t="s">
        <v>6267</v>
      </c>
      <c r="K196">
        <v>2243.16</v>
      </c>
      <c r="L196">
        <f>Report[[#This Row],[Entrada]]-Report[[#This Row],[Emissão]]</f>
        <v>0</v>
      </c>
    </row>
    <row r="197" spans="1:12" x14ac:dyDescent="0.25">
      <c r="A197">
        <v>2941</v>
      </c>
      <c r="B197">
        <v>1</v>
      </c>
      <c r="C197" t="s">
        <v>6264</v>
      </c>
      <c r="D197">
        <v>0</v>
      </c>
      <c r="E197" t="s">
        <v>6265</v>
      </c>
      <c r="F197" s="1">
        <v>45880</v>
      </c>
      <c r="G197" s="1">
        <v>45880</v>
      </c>
      <c r="H197" t="s">
        <v>18</v>
      </c>
      <c r="I197" t="s">
        <v>6266</v>
      </c>
      <c r="J197" t="s">
        <v>6267</v>
      </c>
      <c r="K197">
        <v>1964.64</v>
      </c>
      <c r="L197">
        <f>Report[[#This Row],[Entrada]]-Report[[#This Row],[Emissão]]</f>
        <v>0</v>
      </c>
    </row>
    <row r="198" spans="1:12" x14ac:dyDescent="0.25">
      <c r="A198">
        <v>2942</v>
      </c>
      <c r="B198">
        <v>1</v>
      </c>
      <c r="C198" t="s">
        <v>6264</v>
      </c>
      <c r="D198">
        <v>0</v>
      </c>
      <c r="E198" t="s">
        <v>6265</v>
      </c>
      <c r="F198" s="1">
        <v>45880</v>
      </c>
      <c r="G198" s="1">
        <v>45880</v>
      </c>
      <c r="H198" t="s">
        <v>18</v>
      </c>
      <c r="I198" t="s">
        <v>6266</v>
      </c>
      <c r="J198" t="s">
        <v>6267</v>
      </c>
      <c r="K198">
        <v>1314.45</v>
      </c>
      <c r="L198">
        <f>Report[[#This Row],[Entrada]]-Report[[#This Row],[Emissão]]</f>
        <v>0</v>
      </c>
    </row>
    <row r="199" spans="1:12" x14ac:dyDescent="0.25">
      <c r="A199">
        <v>2943</v>
      </c>
      <c r="B199">
        <v>1</v>
      </c>
      <c r="C199" t="s">
        <v>6264</v>
      </c>
      <c r="D199">
        <v>0</v>
      </c>
      <c r="E199" t="s">
        <v>6265</v>
      </c>
      <c r="F199" s="1">
        <v>45880</v>
      </c>
      <c r="G199" s="1">
        <v>45880</v>
      </c>
      <c r="H199" t="s">
        <v>18</v>
      </c>
      <c r="I199" t="s">
        <v>6266</v>
      </c>
      <c r="J199" t="s">
        <v>6267</v>
      </c>
      <c r="K199">
        <v>109353.04</v>
      </c>
      <c r="L199">
        <f>Report[[#This Row],[Entrada]]-Report[[#This Row],[Emissão]]</f>
        <v>0</v>
      </c>
    </row>
    <row r="200" spans="1:12" x14ac:dyDescent="0.25">
      <c r="A200">
        <v>2944</v>
      </c>
      <c r="B200">
        <v>1</v>
      </c>
      <c r="C200" t="s">
        <v>6264</v>
      </c>
      <c r="D200">
        <v>0</v>
      </c>
      <c r="E200" t="s">
        <v>6265</v>
      </c>
      <c r="F200" s="1">
        <v>45880</v>
      </c>
      <c r="G200" s="1">
        <v>45880</v>
      </c>
      <c r="H200" t="s">
        <v>18</v>
      </c>
      <c r="I200" t="s">
        <v>6266</v>
      </c>
      <c r="J200" t="s">
        <v>6267</v>
      </c>
      <c r="K200">
        <v>714.81</v>
      </c>
      <c r="L200">
        <f>Report[[#This Row],[Entrada]]-Report[[#This Row],[Emissão]]</f>
        <v>0</v>
      </c>
    </row>
    <row r="201" spans="1:12" x14ac:dyDescent="0.25">
      <c r="A201">
        <v>2945</v>
      </c>
      <c r="B201">
        <v>1</v>
      </c>
      <c r="C201" t="s">
        <v>6264</v>
      </c>
      <c r="D201">
        <v>0</v>
      </c>
      <c r="E201" t="s">
        <v>6265</v>
      </c>
      <c r="F201" s="1">
        <v>45880</v>
      </c>
      <c r="G201" s="1">
        <v>45880</v>
      </c>
      <c r="H201" t="s">
        <v>18</v>
      </c>
      <c r="I201" t="s">
        <v>6266</v>
      </c>
      <c r="J201" t="s">
        <v>6267</v>
      </c>
      <c r="K201">
        <v>1884.25</v>
      </c>
      <c r="L201">
        <f>Report[[#This Row],[Entrada]]-Report[[#This Row],[Emissão]]</f>
        <v>0</v>
      </c>
    </row>
    <row r="202" spans="1:12" x14ac:dyDescent="0.25">
      <c r="A202">
        <v>2946</v>
      </c>
      <c r="B202">
        <v>1</v>
      </c>
      <c r="C202" t="s">
        <v>6264</v>
      </c>
      <c r="D202">
        <v>0</v>
      </c>
      <c r="E202" t="s">
        <v>6265</v>
      </c>
      <c r="F202" s="1">
        <v>45880</v>
      </c>
      <c r="G202" s="1">
        <v>45880</v>
      </c>
      <c r="H202" t="s">
        <v>18</v>
      </c>
      <c r="I202" t="s">
        <v>6266</v>
      </c>
      <c r="J202" t="s">
        <v>6267</v>
      </c>
      <c r="K202">
        <v>35264.22</v>
      </c>
      <c r="L202">
        <f>Report[[#This Row],[Entrada]]-Report[[#This Row],[Emissão]]</f>
        <v>0</v>
      </c>
    </row>
    <row r="203" spans="1:12" x14ac:dyDescent="0.25">
      <c r="A203">
        <v>2947</v>
      </c>
      <c r="B203">
        <v>1</v>
      </c>
      <c r="C203" t="s">
        <v>6264</v>
      </c>
      <c r="D203">
        <v>0</v>
      </c>
      <c r="E203" t="s">
        <v>6265</v>
      </c>
      <c r="F203" s="1">
        <v>45880</v>
      </c>
      <c r="G203" s="1">
        <v>45880</v>
      </c>
      <c r="H203" t="s">
        <v>18</v>
      </c>
      <c r="I203" t="s">
        <v>6266</v>
      </c>
      <c r="J203" t="s">
        <v>6267</v>
      </c>
      <c r="K203">
        <v>14198.83</v>
      </c>
      <c r="L203">
        <f>Report[[#This Row],[Entrada]]-Report[[#This Row],[Emissão]]</f>
        <v>0</v>
      </c>
    </row>
    <row r="204" spans="1:12" x14ac:dyDescent="0.25">
      <c r="A204">
        <v>2948</v>
      </c>
      <c r="B204">
        <v>1</v>
      </c>
      <c r="C204" t="s">
        <v>6264</v>
      </c>
      <c r="D204">
        <v>0</v>
      </c>
      <c r="E204" t="s">
        <v>6265</v>
      </c>
      <c r="F204" s="1">
        <v>45880</v>
      </c>
      <c r="G204" s="1">
        <v>45880</v>
      </c>
      <c r="H204" t="s">
        <v>18</v>
      </c>
      <c r="I204" t="s">
        <v>6266</v>
      </c>
      <c r="J204" t="s">
        <v>6267</v>
      </c>
      <c r="K204">
        <v>19673.25</v>
      </c>
      <c r="L204">
        <f>Report[[#This Row],[Entrada]]-Report[[#This Row],[Emissão]]</f>
        <v>0</v>
      </c>
    </row>
    <row r="205" spans="1:12" x14ac:dyDescent="0.25">
      <c r="A205">
        <v>2949</v>
      </c>
      <c r="B205">
        <v>1</v>
      </c>
      <c r="C205" t="s">
        <v>6264</v>
      </c>
      <c r="D205">
        <v>0</v>
      </c>
      <c r="E205" t="s">
        <v>6265</v>
      </c>
      <c r="F205" s="1">
        <v>45880</v>
      </c>
      <c r="G205" s="1">
        <v>45880</v>
      </c>
      <c r="H205" t="s">
        <v>18</v>
      </c>
      <c r="I205" t="s">
        <v>6266</v>
      </c>
      <c r="J205" t="s">
        <v>6267</v>
      </c>
      <c r="K205">
        <v>6459.48</v>
      </c>
      <c r="L205">
        <f>Report[[#This Row],[Entrada]]-Report[[#This Row],[Emissão]]</f>
        <v>0</v>
      </c>
    </row>
    <row r="206" spans="1:12" x14ac:dyDescent="0.25">
      <c r="A206">
        <v>2950</v>
      </c>
      <c r="B206">
        <v>1</v>
      </c>
      <c r="C206" t="s">
        <v>6264</v>
      </c>
      <c r="D206">
        <v>0</v>
      </c>
      <c r="E206" t="s">
        <v>6265</v>
      </c>
      <c r="F206" s="1">
        <v>45880</v>
      </c>
      <c r="G206" s="1">
        <v>45880</v>
      </c>
      <c r="H206" t="s">
        <v>18</v>
      </c>
      <c r="I206" t="s">
        <v>6266</v>
      </c>
      <c r="J206" t="s">
        <v>6267</v>
      </c>
      <c r="K206">
        <v>12275.07</v>
      </c>
      <c r="L206">
        <f>Report[[#This Row],[Entrada]]-Report[[#This Row],[Emissão]]</f>
        <v>0</v>
      </c>
    </row>
    <row r="207" spans="1:12" x14ac:dyDescent="0.25">
      <c r="A207">
        <v>2951</v>
      </c>
      <c r="B207">
        <v>1</v>
      </c>
      <c r="C207" t="s">
        <v>6264</v>
      </c>
      <c r="D207">
        <v>0</v>
      </c>
      <c r="E207" t="s">
        <v>6265</v>
      </c>
      <c r="F207" s="1">
        <v>45880</v>
      </c>
      <c r="G207" s="1">
        <v>45880</v>
      </c>
      <c r="H207" t="s">
        <v>18</v>
      </c>
      <c r="I207" t="s">
        <v>6266</v>
      </c>
      <c r="J207" t="s">
        <v>6267</v>
      </c>
      <c r="K207">
        <v>4662</v>
      </c>
      <c r="L207">
        <f>Report[[#This Row],[Entrada]]-Report[[#This Row],[Emissão]]</f>
        <v>0</v>
      </c>
    </row>
    <row r="208" spans="1:12" x14ac:dyDescent="0.25">
      <c r="A208">
        <v>2952</v>
      </c>
      <c r="B208">
        <v>1</v>
      </c>
      <c r="C208" t="s">
        <v>6264</v>
      </c>
      <c r="D208">
        <v>0</v>
      </c>
      <c r="E208" t="s">
        <v>6265</v>
      </c>
      <c r="F208" s="1">
        <v>45880</v>
      </c>
      <c r="G208" s="1">
        <v>45880</v>
      </c>
      <c r="H208" t="s">
        <v>18</v>
      </c>
      <c r="I208" t="s">
        <v>6266</v>
      </c>
      <c r="J208" t="s">
        <v>6267</v>
      </c>
      <c r="K208">
        <v>3559.46</v>
      </c>
      <c r="L208">
        <f>Report[[#This Row],[Entrada]]-Report[[#This Row],[Emissão]]</f>
        <v>0</v>
      </c>
    </row>
    <row r="209" spans="1:12" x14ac:dyDescent="0.25">
      <c r="A209">
        <v>2953</v>
      </c>
      <c r="B209">
        <v>1</v>
      </c>
      <c r="C209" t="s">
        <v>6264</v>
      </c>
      <c r="D209">
        <v>0</v>
      </c>
      <c r="E209" t="s">
        <v>6265</v>
      </c>
      <c r="F209" s="1">
        <v>45880</v>
      </c>
      <c r="G209" s="1">
        <v>45880</v>
      </c>
      <c r="H209" t="s">
        <v>18</v>
      </c>
      <c r="I209" t="s">
        <v>6266</v>
      </c>
      <c r="J209" t="s">
        <v>6267</v>
      </c>
      <c r="K209">
        <v>42427.18</v>
      </c>
      <c r="L209">
        <f>Report[[#This Row],[Entrada]]-Report[[#This Row],[Emissão]]</f>
        <v>0</v>
      </c>
    </row>
    <row r="210" spans="1:12" x14ac:dyDescent="0.25">
      <c r="A210">
        <v>2954</v>
      </c>
      <c r="B210">
        <v>1</v>
      </c>
      <c r="C210" t="s">
        <v>6264</v>
      </c>
      <c r="D210">
        <v>0</v>
      </c>
      <c r="E210" t="s">
        <v>6265</v>
      </c>
      <c r="F210" s="1">
        <v>45880</v>
      </c>
      <c r="G210" s="1">
        <v>45880</v>
      </c>
      <c r="H210" t="s">
        <v>18</v>
      </c>
      <c r="I210" t="s">
        <v>6266</v>
      </c>
      <c r="J210" t="s">
        <v>6267</v>
      </c>
      <c r="K210">
        <v>3574.07</v>
      </c>
      <c r="L210">
        <f>Report[[#This Row],[Entrada]]-Report[[#This Row],[Emissão]]</f>
        <v>0</v>
      </c>
    </row>
    <row r="211" spans="1:12" x14ac:dyDescent="0.25">
      <c r="A211">
        <v>2955</v>
      </c>
      <c r="B211">
        <v>1</v>
      </c>
      <c r="C211" t="s">
        <v>6264</v>
      </c>
      <c r="D211">
        <v>0</v>
      </c>
      <c r="E211" t="s">
        <v>6265</v>
      </c>
      <c r="F211" s="1">
        <v>45880</v>
      </c>
      <c r="G211" s="1">
        <v>45880</v>
      </c>
      <c r="H211" t="s">
        <v>18</v>
      </c>
      <c r="I211" t="s">
        <v>6266</v>
      </c>
      <c r="J211" t="s">
        <v>6267</v>
      </c>
      <c r="K211">
        <v>76989.399999999994</v>
      </c>
      <c r="L211">
        <f>Report[[#This Row],[Entrada]]-Report[[#This Row],[Emissão]]</f>
        <v>0</v>
      </c>
    </row>
    <row r="212" spans="1:12" x14ac:dyDescent="0.25">
      <c r="A212">
        <v>2956</v>
      </c>
      <c r="B212">
        <v>1</v>
      </c>
      <c r="C212" t="s">
        <v>6264</v>
      </c>
      <c r="D212">
        <v>0</v>
      </c>
      <c r="E212" t="s">
        <v>6265</v>
      </c>
      <c r="F212" s="1">
        <v>45880</v>
      </c>
      <c r="G212" s="1">
        <v>45880</v>
      </c>
      <c r="H212" t="s">
        <v>18</v>
      </c>
      <c r="I212" t="s">
        <v>6266</v>
      </c>
      <c r="J212" t="s">
        <v>6267</v>
      </c>
      <c r="K212">
        <v>9009.7000000000007</v>
      </c>
      <c r="L212">
        <f>Report[[#This Row],[Entrada]]-Report[[#This Row],[Emissão]]</f>
        <v>0</v>
      </c>
    </row>
    <row r="213" spans="1:12" x14ac:dyDescent="0.25">
      <c r="A213">
        <v>2957</v>
      </c>
      <c r="B213">
        <v>1</v>
      </c>
      <c r="C213" t="s">
        <v>6264</v>
      </c>
      <c r="D213">
        <v>0</v>
      </c>
      <c r="E213" t="s">
        <v>6265</v>
      </c>
      <c r="F213" s="1">
        <v>45880</v>
      </c>
      <c r="G213" s="1">
        <v>45880</v>
      </c>
      <c r="H213" t="s">
        <v>18</v>
      </c>
      <c r="I213" t="s">
        <v>6266</v>
      </c>
      <c r="J213" t="s">
        <v>6267</v>
      </c>
      <c r="K213">
        <v>5738.71</v>
      </c>
      <c r="L213">
        <f>Report[[#This Row],[Entrada]]-Report[[#This Row],[Emissão]]</f>
        <v>0</v>
      </c>
    </row>
    <row r="214" spans="1:12" x14ac:dyDescent="0.25">
      <c r="A214">
        <v>80153</v>
      </c>
      <c r="B214">
        <v>3</v>
      </c>
      <c r="C214" t="s">
        <v>6268</v>
      </c>
      <c r="D214">
        <v>17144</v>
      </c>
      <c r="E214" t="s">
        <v>6253</v>
      </c>
      <c r="F214" s="1">
        <v>45874</v>
      </c>
      <c r="G214" s="1">
        <v>45880</v>
      </c>
      <c r="H214" t="s">
        <v>6269</v>
      </c>
      <c r="I214" t="s">
        <v>6255</v>
      </c>
      <c r="J214" t="s">
        <v>2683</v>
      </c>
      <c r="K214">
        <v>150850.07999999999</v>
      </c>
      <c r="L214">
        <f>Report[[#This Row],[Entrada]]-Report[[#This Row],[Emissão]]</f>
        <v>6</v>
      </c>
    </row>
    <row r="215" spans="1:12" x14ac:dyDescent="0.25">
      <c r="A215">
        <v>997674</v>
      </c>
      <c r="B215">
        <v>3</v>
      </c>
      <c r="C215" t="s">
        <v>6286</v>
      </c>
      <c r="D215">
        <v>16908</v>
      </c>
      <c r="E215" t="s">
        <v>6253</v>
      </c>
      <c r="F215" s="1">
        <v>45869</v>
      </c>
      <c r="G215" s="1">
        <v>45880</v>
      </c>
      <c r="H215" t="s">
        <v>6269</v>
      </c>
      <c r="I215" t="s">
        <v>6255</v>
      </c>
      <c r="J215" t="s">
        <v>6287</v>
      </c>
      <c r="K215">
        <v>2405.3000000000002</v>
      </c>
      <c r="L215">
        <f>Report[[#This Row],[Entrada]]-Report[[#This Row],[Emissão]]</f>
        <v>11</v>
      </c>
    </row>
    <row r="216" spans="1:12" x14ac:dyDescent="0.25">
      <c r="A216">
        <v>25737</v>
      </c>
      <c r="B216">
        <v>3</v>
      </c>
      <c r="C216" t="s">
        <v>6329</v>
      </c>
      <c r="D216">
        <v>24027598</v>
      </c>
      <c r="E216" t="s">
        <v>6276</v>
      </c>
      <c r="F216" s="1">
        <v>45880</v>
      </c>
      <c r="G216" s="1">
        <v>45880</v>
      </c>
      <c r="H216" t="s">
        <v>6254</v>
      </c>
      <c r="I216" t="s">
        <v>6282</v>
      </c>
      <c r="J216" t="s">
        <v>6315</v>
      </c>
      <c r="K216">
        <v>1220</v>
      </c>
      <c r="L216">
        <f>Report[[#This Row],[Entrada]]-Report[[#This Row],[Emissão]]</f>
        <v>0</v>
      </c>
    </row>
    <row r="217" spans="1:12" x14ac:dyDescent="0.25">
      <c r="A217">
        <v>52410</v>
      </c>
      <c r="B217">
        <v>2</v>
      </c>
      <c r="C217" t="s">
        <v>6330</v>
      </c>
      <c r="D217">
        <v>24026610</v>
      </c>
      <c r="E217" t="s">
        <v>6276</v>
      </c>
      <c r="F217" s="1">
        <v>45880</v>
      </c>
      <c r="G217" s="1">
        <v>45880</v>
      </c>
      <c r="H217" t="s">
        <v>46</v>
      </c>
      <c r="I217" t="s">
        <v>6282</v>
      </c>
      <c r="J217" t="s">
        <v>6331</v>
      </c>
      <c r="K217">
        <v>2160</v>
      </c>
      <c r="L217">
        <f>Report[[#This Row],[Entrada]]-Report[[#This Row],[Emissão]]</f>
        <v>0</v>
      </c>
    </row>
    <row r="218" spans="1:12" x14ac:dyDescent="0.25">
      <c r="A218">
        <v>265588</v>
      </c>
      <c r="B218">
        <v>1</v>
      </c>
      <c r="C218" t="s">
        <v>6332</v>
      </c>
      <c r="D218">
        <v>16718</v>
      </c>
      <c r="E218" t="s">
        <v>6253</v>
      </c>
      <c r="F218" s="1">
        <v>45876</v>
      </c>
      <c r="G218" s="1">
        <v>45881</v>
      </c>
      <c r="H218" t="s">
        <v>6328</v>
      </c>
      <c r="I218" t="s">
        <v>6255</v>
      </c>
      <c r="J218" t="s">
        <v>1503</v>
      </c>
      <c r="K218">
        <v>87600</v>
      </c>
      <c r="L218">
        <f>Report[[#This Row],[Entrada]]-Report[[#This Row],[Emissão]]</f>
        <v>5</v>
      </c>
    </row>
    <row r="219" spans="1:12" x14ac:dyDescent="0.25">
      <c r="A219">
        <v>265628</v>
      </c>
      <c r="B219">
        <v>3</v>
      </c>
      <c r="C219" t="s">
        <v>6332</v>
      </c>
      <c r="D219">
        <v>17124</v>
      </c>
      <c r="E219" t="s">
        <v>6253</v>
      </c>
      <c r="F219" s="1">
        <v>45877</v>
      </c>
      <c r="G219" s="1">
        <v>45881</v>
      </c>
      <c r="H219" t="s">
        <v>6328</v>
      </c>
      <c r="I219" t="s">
        <v>6255</v>
      </c>
      <c r="J219" t="s">
        <v>1503</v>
      </c>
      <c r="K219">
        <v>140000</v>
      </c>
      <c r="L219">
        <f>Report[[#This Row],[Entrada]]-Report[[#This Row],[Emissão]]</f>
        <v>4</v>
      </c>
    </row>
    <row r="220" spans="1:12" x14ac:dyDescent="0.25">
      <c r="A220">
        <v>495148</v>
      </c>
      <c r="B220">
        <v>3</v>
      </c>
      <c r="C220" t="s">
        <v>6252</v>
      </c>
      <c r="D220">
        <v>17111</v>
      </c>
      <c r="E220" t="s">
        <v>6253</v>
      </c>
      <c r="F220" s="1">
        <v>45876</v>
      </c>
      <c r="G220" s="1">
        <v>45881</v>
      </c>
      <c r="H220" t="s">
        <v>6254</v>
      </c>
      <c r="I220" t="s">
        <v>6257</v>
      </c>
      <c r="J220" t="s">
        <v>1380</v>
      </c>
      <c r="K220">
        <v>94107.520000000004</v>
      </c>
      <c r="L220">
        <f>Report[[#This Row],[Entrada]]-Report[[#This Row],[Emissão]]</f>
        <v>5</v>
      </c>
    </row>
    <row r="221" spans="1:12" x14ac:dyDescent="0.25">
      <c r="A221">
        <v>491688</v>
      </c>
      <c r="B221">
        <v>3</v>
      </c>
      <c r="C221" t="s">
        <v>6258</v>
      </c>
      <c r="D221">
        <v>17107</v>
      </c>
      <c r="E221" t="s">
        <v>6253</v>
      </c>
      <c r="F221" s="1">
        <v>45877</v>
      </c>
      <c r="G221" s="1">
        <v>45881</v>
      </c>
      <c r="H221" t="s">
        <v>6254</v>
      </c>
      <c r="I221" t="s">
        <v>6255</v>
      </c>
      <c r="J221" t="s">
        <v>2683</v>
      </c>
      <c r="K221">
        <v>41682.449999999997</v>
      </c>
      <c r="L221">
        <f>Report[[#This Row],[Entrada]]-Report[[#This Row],[Emissão]]</f>
        <v>4</v>
      </c>
    </row>
    <row r="222" spans="1:12" x14ac:dyDescent="0.25">
      <c r="A222">
        <v>491690</v>
      </c>
      <c r="B222">
        <v>3</v>
      </c>
      <c r="C222" t="s">
        <v>6258</v>
      </c>
      <c r="D222">
        <v>17107</v>
      </c>
      <c r="E222" t="s">
        <v>6253</v>
      </c>
      <c r="F222" s="1">
        <v>45877</v>
      </c>
      <c r="G222" s="1">
        <v>45881</v>
      </c>
      <c r="H222" t="s">
        <v>6254</v>
      </c>
      <c r="I222" t="s">
        <v>6255</v>
      </c>
      <c r="J222" t="s">
        <v>2683</v>
      </c>
      <c r="K222">
        <v>31269.16</v>
      </c>
      <c r="L222">
        <f>Report[[#This Row],[Entrada]]-Report[[#This Row],[Emissão]]</f>
        <v>4</v>
      </c>
    </row>
    <row r="223" spans="1:12" x14ac:dyDescent="0.25">
      <c r="A223">
        <v>491728</v>
      </c>
      <c r="B223">
        <v>4</v>
      </c>
      <c r="C223" t="s">
        <v>6258</v>
      </c>
      <c r="D223">
        <v>17121</v>
      </c>
      <c r="E223" t="s">
        <v>6253</v>
      </c>
      <c r="F223" s="1">
        <v>45877</v>
      </c>
      <c r="G223" s="1">
        <v>45881</v>
      </c>
      <c r="H223" t="s">
        <v>6254</v>
      </c>
      <c r="I223" t="s">
        <v>6257</v>
      </c>
      <c r="J223" t="s">
        <v>2683</v>
      </c>
      <c r="K223">
        <v>11205.17</v>
      </c>
      <c r="L223">
        <f>Report[[#This Row],[Entrada]]-Report[[#This Row],[Emissão]]</f>
        <v>4</v>
      </c>
    </row>
    <row r="224" spans="1:12" x14ac:dyDescent="0.25">
      <c r="A224">
        <v>458331</v>
      </c>
      <c r="B224">
        <v>3</v>
      </c>
      <c r="C224" t="s">
        <v>6293</v>
      </c>
      <c r="D224">
        <v>16265</v>
      </c>
      <c r="E224" t="s">
        <v>6253</v>
      </c>
      <c r="F224" s="1">
        <v>45869</v>
      </c>
      <c r="G224" s="1">
        <v>45881</v>
      </c>
      <c r="H224" t="s">
        <v>6254</v>
      </c>
      <c r="I224" t="s">
        <v>6255</v>
      </c>
      <c r="J224" t="s">
        <v>13</v>
      </c>
      <c r="K224">
        <v>282.24</v>
      </c>
      <c r="L224">
        <f>Report[[#This Row],[Entrada]]-Report[[#This Row],[Emissão]]</f>
        <v>12</v>
      </c>
    </row>
    <row r="225" spans="1:12" x14ac:dyDescent="0.25">
      <c r="A225">
        <v>458332</v>
      </c>
      <c r="B225">
        <v>3</v>
      </c>
      <c r="C225" t="s">
        <v>6293</v>
      </c>
      <c r="D225">
        <v>16736</v>
      </c>
      <c r="E225" t="s">
        <v>6253</v>
      </c>
      <c r="F225" s="1">
        <v>45869</v>
      </c>
      <c r="G225" s="1">
        <v>45881</v>
      </c>
      <c r="H225" t="s">
        <v>6254</v>
      </c>
      <c r="I225" t="s">
        <v>6255</v>
      </c>
      <c r="J225" t="s">
        <v>13</v>
      </c>
      <c r="K225">
        <v>1411.2</v>
      </c>
      <c r="L225">
        <f>Report[[#This Row],[Entrada]]-Report[[#This Row],[Emissão]]</f>
        <v>12</v>
      </c>
    </row>
    <row r="226" spans="1:12" x14ac:dyDescent="0.25">
      <c r="A226">
        <v>394504</v>
      </c>
      <c r="B226">
        <v>3</v>
      </c>
      <c r="C226" t="s">
        <v>6259</v>
      </c>
      <c r="D226">
        <v>17026</v>
      </c>
      <c r="E226" t="s">
        <v>6253</v>
      </c>
      <c r="F226" s="1">
        <v>45876</v>
      </c>
      <c r="G226" s="1">
        <v>45881</v>
      </c>
      <c r="H226" t="s">
        <v>6254</v>
      </c>
      <c r="I226" t="s">
        <v>6255</v>
      </c>
      <c r="J226" t="s">
        <v>4492</v>
      </c>
      <c r="K226">
        <v>8526.84</v>
      </c>
      <c r="L226">
        <f>Report[[#This Row],[Entrada]]-Report[[#This Row],[Emissão]]</f>
        <v>5</v>
      </c>
    </row>
    <row r="227" spans="1:12" x14ac:dyDescent="0.25">
      <c r="A227">
        <v>341928</v>
      </c>
      <c r="B227">
        <v>3</v>
      </c>
      <c r="C227" t="s">
        <v>6260</v>
      </c>
      <c r="D227">
        <v>17128</v>
      </c>
      <c r="E227" t="s">
        <v>6253</v>
      </c>
      <c r="F227" s="1">
        <v>45876</v>
      </c>
      <c r="G227" s="1">
        <v>45881</v>
      </c>
      <c r="H227" t="s">
        <v>6254</v>
      </c>
      <c r="I227" t="s">
        <v>6257</v>
      </c>
      <c r="J227" t="s">
        <v>4465</v>
      </c>
      <c r="K227">
        <v>130427</v>
      </c>
      <c r="L227">
        <f>Report[[#This Row],[Entrada]]-Report[[#This Row],[Emissão]]</f>
        <v>5</v>
      </c>
    </row>
    <row r="228" spans="1:12" x14ac:dyDescent="0.25">
      <c r="A228">
        <v>247198</v>
      </c>
      <c r="B228">
        <v>4</v>
      </c>
      <c r="C228" t="s">
        <v>6261</v>
      </c>
      <c r="D228">
        <v>17042</v>
      </c>
      <c r="E228" t="s">
        <v>6253</v>
      </c>
      <c r="F228" s="1">
        <v>45875</v>
      </c>
      <c r="G228" s="1">
        <v>45881</v>
      </c>
      <c r="H228" t="s">
        <v>6262</v>
      </c>
      <c r="I228" t="s">
        <v>6255</v>
      </c>
      <c r="J228" t="s">
        <v>115</v>
      </c>
      <c r="K228">
        <v>52646.3</v>
      </c>
      <c r="L228">
        <f>Report[[#This Row],[Entrada]]-Report[[#This Row],[Emissão]]</f>
        <v>6</v>
      </c>
    </row>
    <row r="229" spans="1:12" x14ac:dyDescent="0.25">
      <c r="A229">
        <v>247472</v>
      </c>
      <c r="B229">
        <v>4</v>
      </c>
      <c r="C229" t="s">
        <v>6261</v>
      </c>
      <c r="D229">
        <v>17036</v>
      </c>
      <c r="E229" t="s">
        <v>6253</v>
      </c>
      <c r="F229" s="1">
        <v>45877</v>
      </c>
      <c r="G229" s="1">
        <v>45881</v>
      </c>
      <c r="H229" t="s">
        <v>6262</v>
      </c>
      <c r="I229" t="s">
        <v>6255</v>
      </c>
      <c r="J229" t="s">
        <v>115</v>
      </c>
      <c r="K229">
        <v>229079.86</v>
      </c>
      <c r="L229">
        <f>Report[[#This Row],[Entrada]]-Report[[#This Row],[Emissão]]</f>
        <v>4</v>
      </c>
    </row>
    <row r="230" spans="1:12" x14ac:dyDescent="0.25">
      <c r="A230">
        <v>444434</v>
      </c>
      <c r="B230">
        <v>3</v>
      </c>
      <c r="C230" t="s">
        <v>6263</v>
      </c>
      <c r="D230">
        <v>16920</v>
      </c>
      <c r="E230" t="s">
        <v>6253</v>
      </c>
      <c r="F230" s="1">
        <v>45873</v>
      </c>
      <c r="G230" s="1">
        <v>45881</v>
      </c>
      <c r="H230" t="s">
        <v>6254</v>
      </c>
      <c r="I230" t="s">
        <v>6255</v>
      </c>
      <c r="J230" t="s">
        <v>5059</v>
      </c>
      <c r="K230">
        <v>539</v>
      </c>
      <c r="L230">
        <f>Report[[#This Row],[Entrada]]-Report[[#This Row],[Emissão]]</f>
        <v>8</v>
      </c>
    </row>
    <row r="231" spans="1:12" x14ac:dyDescent="0.25">
      <c r="A231">
        <v>2958</v>
      </c>
      <c r="B231">
        <v>1</v>
      </c>
      <c r="C231" t="s">
        <v>6264</v>
      </c>
      <c r="D231">
        <v>0</v>
      </c>
      <c r="E231" t="s">
        <v>6265</v>
      </c>
      <c r="F231" s="1">
        <v>45881</v>
      </c>
      <c r="G231" s="1">
        <v>45881</v>
      </c>
      <c r="H231" t="s">
        <v>18</v>
      </c>
      <c r="I231" t="s">
        <v>6266</v>
      </c>
      <c r="J231" t="s">
        <v>6267</v>
      </c>
      <c r="K231">
        <v>81.599999999999994</v>
      </c>
      <c r="L231">
        <f>Report[[#This Row],[Entrada]]-Report[[#This Row],[Emissão]]</f>
        <v>0</v>
      </c>
    </row>
    <row r="232" spans="1:12" x14ac:dyDescent="0.25">
      <c r="A232">
        <v>2959</v>
      </c>
      <c r="B232">
        <v>1</v>
      </c>
      <c r="C232" t="s">
        <v>6264</v>
      </c>
      <c r="D232">
        <v>0</v>
      </c>
      <c r="E232" t="s">
        <v>6265</v>
      </c>
      <c r="F232" s="1">
        <v>45881</v>
      </c>
      <c r="G232" s="1">
        <v>45881</v>
      </c>
      <c r="H232" t="s">
        <v>18</v>
      </c>
      <c r="I232" t="s">
        <v>6266</v>
      </c>
      <c r="J232" t="s">
        <v>6267</v>
      </c>
      <c r="K232">
        <v>3768.51</v>
      </c>
      <c r="L232">
        <f>Report[[#This Row],[Entrada]]-Report[[#This Row],[Emissão]]</f>
        <v>0</v>
      </c>
    </row>
    <row r="233" spans="1:12" x14ac:dyDescent="0.25">
      <c r="A233">
        <v>2960</v>
      </c>
      <c r="B233">
        <v>1</v>
      </c>
      <c r="C233" t="s">
        <v>6264</v>
      </c>
      <c r="D233">
        <v>0</v>
      </c>
      <c r="E233" t="s">
        <v>6265</v>
      </c>
      <c r="F233" s="1">
        <v>45881</v>
      </c>
      <c r="G233" s="1">
        <v>45881</v>
      </c>
      <c r="H233" t="s">
        <v>18</v>
      </c>
      <c r="I233" t="s">
        <v>6266</v>
      </c>
      <c r="J233" t="s">
        <v>6267</v>
      </c>
      <c r="K233">
        <v>4662</v>
      </c>
      <c r="L233">
        <f>Report[[#This Row],[Entrada]]-Report[[#This Row],[Emissão]]</f>
        <v>0</v>
      </c>
    </row>
    <row r="234" spans="1:12" x14ac:dyDescent="0.25">
      <c r="A234">
        <v>2961</v>
      </c>
      <c r="B234">
        <v>1</v>
      </c>
      <c r="C234" t="s">
        <v>6264</v>
      </c>
      <c r="D234">
        <v>0</v>
      </c>
      <c r="E234" t="s">
        <v>6265</v>
      </c>
      <c r="F234" s="1">
        <v>45881</v>
      </c>
      <c r="G234" s="1">
        <v>45881</v>
      </c>
      <c r="H234" t="s">
        <v>18</v>
      </c>
      <c r="I234" t="s">
        <v>6266</v>
      </c>
      <c r="J234" t="s">
        <v>6267</v>
      </c>
      <c r="K234">
        <v>13606.55</v>
      </c>
      <c r="L234">
        <f>Report[[#This Row],[Entrada]]-Report[[#This Row],[Emissão]]</f>
        <v>0</v>
      </c>
    </row>
    <row r="235" spans="1:12" x14ac:dyDescent="0.25">
      <c r="A235">
        <v>2962</v>
      </c>
      <c r="B235">
        <v>1</v>
      </c>
      <c r="C235" t="s">
        <v>6264</v>
      </c>
      <c r="D235">
        <v>0</v>
      </c>
      <c r="E235" t="s">
        <v>6265</v>
      </c>
      <c r="F235" s="1">
        <v>45881</v>
      </c>
      <c r="G235" s="1">
        <v>45881</v>
      </c>
      <c r="H235" t="s">
        <v>18</v>
      </c>
      <c r="I235" t="s">
        <v>6266</v>
      </c>
      <c r="J235" t="s">
        <v>6267</v>
      </c>
      <c r="K235">
        <v>9009.7000000000007</v>
      </c>
      <c r="L235">
        <f>Report[[#This Row],[Entrada]]-Report[[#This Row],[Emissão]]</f>
        <v>0</v>
      </c>
    </row>
    <row r="236" spans="1:12" x14ac:dyDescent="0.25">
      <c r="A236">
        <v>2963</v>
      </c>
      <c r="B236">
        <v>1</v>
      </c>
      <c r="C236" t="s">
        <v>6264</v>
      </c>
      <c r="D236">
        <v>0</v>
      </c>
      <c r="E236" t="s">
        <v>6265</v>
      </c>
      <c r="F236" s="1">
        <v>45881</v>
      </c>
      <c r="G236" s="1">
        <v>45881</v>
      </c>
      <c r="H236" t="s">
        <v>18</v>
      </c>
      <c r="I236" t="s">
        <v>6266</v>
      </c>
      <c r="J236" t="s">
        <v>6267</v>
      </c>
      <c r="K236">
        <v>2129.83</v>
      </c>
      <c r="L236">
        <f>Report[[#This Row],[Entrada]]-Report[[#This Row],[Emissão]]</f>
        <v>0</v>
      </c>
    </row>
    <row r="237" spans="1:12" x14ac:dyDescent="0.25">
      <c r="A237">
        <v>2964</v>
      </c>
      <c r="B237">
        <v>1</v>
      </c>
      <c r="C237" t="s">
        <v>6264</v>
      </c>
      <c r="D237">
        <v>0</v>
      </c>
      <c r="E237" t="s">
        <v>6265</v>
      </c>
      <c r="F237" s="1">
        <v>45881</v>
      </c>
      <c r="G237" s="1">
        <v>45881</v>
      </c>
      <c r="H237" t="s">
        <v>18</v>
      </c>
      <c r="I237" t="s">
        <v>6266</v>
      </c>
      <c r="J237" t="s">
        <v>6267</v>
      </c>
      <c r="K237">
        <v>5116.49</v>
      </c>
      <c r="L237">
        <f>Report[[#This Row],[Entrada]]-Report[[#This Row],[Emissão]]</f>
        <v>0</v>
      </c>
    </row>
    <row r="238" spans="1:12" x14ac:dyDescent="0.25">
      <c r="A238">
        <v>2965</v>
      </c>
      <c r="B238">
        <v>1</v>
      </c>
      <c r="C238" t="s">
        <v>6264</v>
      </c>
      <c r="D238">
        <v>0</v>
      </c>
      <c r="E238" t="s">
        <v>6265</v>
      </c>
      <c r="F238" s="1">
        <v>45881</v>
      </c>
      <c r="G238" s="1">
        <v>45881</v>
      </c>
      <c r="H238" t="s">
        <v>18</v>
      </c>
      <c r="I238" t="s">
        <v>6266</v>
      </c>
      <c r="J238" t="s">
        <v>6267</v>
      </c>
      <c r="K238">
        <v>931.32</v>
      </c>
      <c r="L238">
        <f>Report[[#This Row],[Entrada]]-Report[[#This Row],[Emissão]]</f>
        <v>0</v>
      </c>
    </row>
    <row r="239" spans="1:12" x14ac:dyDescent="0.25">
      <c r="A239">
        <v>2966</v>
      </c>
      <c r="B239">
        <v>1</v>
      </c>
      <c r="C239" t="s">
        <v>6264</v>
      </c>
      <c r="D239">
        <v>0</v>
      </c>
      <c r="E239" t="s">
        <v>6265</v>
      </c>
      <c r="F239" s="1">
        <v>45881</v>
      </c>
      <c r="G239" s="1">
        <v>45881</v>
      </c>
      <c r="H239" t="s">
        <v>18</v>
      </c>
      <c r="I239" t="s">
        <v>6266</v>
      </c>
      <c r="J239" t="s">
        <v>6267</v>
      </c>
      <c r="K239">
        <v>9009.7000000000007</v>
      </c>
      <c r="L239">
        <f>Report[[#This Row],[Entrada]]-Report[[#This Row],[Emissão]]</f>
        <v>0</v>
      </c>
    </row>
    <row r="240" spans="1:12" x14ac:dyDescent="0.25">
      <c r="A240">
        <v>2967</v>
      </c>
      <c r="B240">
        <v>1</v>
      </c>
      <c r="C240" t="s">
        <v>6264</v>
      </c>
      <c r="D240">
        <v>0</v>
      </c>
      <c r="E240" t="s">
        <v>6265</v>
      </c>
      <c r="F240" s="1">
        <v>45881</v>
      </c>
      <c r="G240" s="1">
        <v>45881</v>
      </c>
      <c r="H240" t="s">
        <v>18</v>
      </c>
      <c r="I240" t="s">
        <v>6266</v>
      </c>
      <c r="J240" t="s">
        <v>6267</v>
      </c>
      <c r="K240">
        <v>12079.19</v>
      </c>
      <c r="L240">
        <f>Report[[#This Row],[Entrada]]-Report[[#This Row],[Emissão]]</f>
        <v>0</v>
      </c>
    </row>
    <row r="241" spans="1:12" x14ac:dyDescent="0.25">
      <c r="A241">
        <v>2968</v>
      </c>
      <c r="B241">
        <v>1</v>
      </c>
      <c r="C241" t="s">
        <v>6264</v>
      </c>
      <c r="D241">
        <v>0</v>
      </c>
      <c r="E241" t="s">
        <v>6265</v>
      </c>
      <c r="F241" s="1">
        <v>45881</v>
      </c>
      <c r="G241" s="1">
        <v>45881</v>
      </c>
      <c r="H241" t="s">
        <v>18</v>
      </c>
      <c r="I241" t="s">
        <v>6266</v>
      </c>
      <c r="J241" t="s">
        <v>6267</v>
      </c>
      <c r="K241">
        <v>46336.959999999999</v>
      </c>
      <c r="L241">
        <f>Report[[#This Row],[Entrada]]-Report[[#This Row],[Emissão]]</f>
        <v>0</v>
      </c>
    </row>
    <row r="242" spans="1:12" x14ac:dyDescent="0.25">
      <c r="A242">
        <v>2969</v>
      </c>
      <c r="B242">
        <v>1</v>
      </c>
      <c r="C242" t="s">
        <v>6264</v>
      </c>
      <c r="D242">
        <v>0</v>
      </c>
      <c r="E242" t="s">
        <v>6265</v>
      </c>
      <c r="F242" s="1">
        <v>45881</v>
      </c>
      <c r="G242" s="1">
        <v>45881</v>
      </c>
      <c r="H242" t="s">
        <v>18</v>
      </c>
      <c r="I242" t="s">
        <v>6266</v>
      </c>
      <c r="J242" t="s">
        <v>6267</v>
      </c>
      <c r="K242">
        <v>29091.4</v>
      </c>
      <c r="L242">
        <f>Report[[#This Row],[Entrada]]-Report[[#This Row],[Emissão]]</f>
        <v>0</v>
      </c>
    </row>
    <row r="243" spans="1:12" x14ac:dyDescent="0.25">
      <c r="A243">
        <v>2970</v>
      </c>
      <c r="B243">
        <v>1</v>
      </c>
      <c r="C243" t="s">
        <v>6264</v>
      </c>
      <c r="D243">
        <v>0</v>
      </c>
      <c r="E243" t="s">
        <v>6265</v>
      </c>
      <c r="F243" s="1">
        <v>45881</v>
      </c>
      <c r="G243" s="1">
        <v>45881</v>
      </c>
      <c r="H243" t="s">
        <v>18</v>
      </c>
      <c r="I243" t="s">
        <v>6266</v>
      </c>
      <c r="J243" t="s">
        <v>6267</v>
      </c>
      <c r="K243">
        <v>942.13</v>
      </c>
      <c r="L243">
        <f>Report[[#This Row],[Entrada]]-Report[[#This Row],[Emissão]]</f>
        <v>0</v>
      </c>
    </row>
    <row r="244" spans="1:12" x14ac:dyDescent="0.25">
      <c r="A244">
        <v>83315</v>
      </c>
      <c r="B244">
        <v>60</v>
      </c>
      <c r="C244" t="s">
        <v>6270</v>
      </c>
      <c r="D244">
        <v>16970</v>
      </c>
      <c r="E244" t="s">
        <v>6253</v>
      </c>
      <c r="F244" s="1">
        <v>45869</v>
      </c>
      <c r="G244" s="1">
        <v>45881</v>
      </c>
      <c r="H244" t="s">
        <v>6269</v>
      </c>
      <c r="I244" t="s">
        <v>6257</v>
      </c>
      <c r="J244" t="s">
        <v>2524</v>
      </c>
      <c r="K244">
        <v>49787</v>
      </c>
      <c r="L244">
        <f>Report[[#This Row],[Entrada]]-Report[[#This Row],[Emissão]]</f>
        <v>12</v>
      </c>
    </row>
    <row r="245" spans="1:12" x14ac:dyDescent="0.25">
      <c r="A245">
        <v>994189</v>
      </c>
      <c r="B245">
        <v>1</v>
      </c>
      <c r="C245" t="s">
        <v>6286</v>
      </c>
      <c r="D245">
        <v>16826</v>
      </c>
      <c r="E245" t="s">
        <v>6253</v>
      </c>
      <c r="F245" s="1">
        <v>45861</v>
      </c>
      <c r="G245" s="1">
        <v>45881</v>
      </c>
      <c r="H245" t="s">
        <v>6269</v>
      </c>
      <c r="I245" t="s">
        <v>6255</v>
      </c>
      <c r="J245" t="s">
        <v>6287</v>
      </c>
      <c r="K245">
        <v>5893.8</v>
      </c>
      <c r="L245">
        <f>Report[[#This Row],[Entrada]]-Report[[#This Row],[Emissão]]</f>
        <v>20</v>
      </c>
    </row>
    <row r="246" spans="1:12" x14ac:dyDescent="0.25">
      <c r="A246">
        <v>25959</v>
      </c>
      <c r="B246">
        <v>3</v>
      </c>
      <c r="C246" t="s">
        <v>6333</v>
      </c>
      <c r="D246">
        <v>25022256</v>
      </c>
      <c r="E246" t="s">
        <v>6276</v>
      </c>
      <c r="F246" s="1">
        <v>45881</v>
      </c>
      <c r="G246" s="1">
        <v>45881</v>
      </c>
      <c r="H246" t="s">
        <v>46</v>
      </c>
      <c r="I246" t="s">
        <v>6277</v>
      </c>
      <c r="J246" t="s">
        <v>6334</v>
      </c>
      <c r="K246">
        <v>1820</v>
      </c>
      <c r="L246">
        <f>Report[[#This Row],[Entrada]]-Report[[#This Row],[Emissão]]</f>
        <v>0</v>
      </c>
    </row>
    <row r="247" spans="1:12" x14ac:dyDescent="0.25">
      <c r="A247">
        <v>265589</v>
      </c>
      <c r="B247">
        <v>2</v>
      </c>
      <c r="C247" t="s">
        <v>6332</v>
      </c>
      <c r="D247">
        <v>16762</v>
      </c>
      <c r="E247" t="s">
        <v>6253</v>
      </c>
      <c r="F247" s="1">
        <v>45876</v>
      </c>
      <c r="G247" s="1">
        <v>45882</v>
      </c>
      <c r="H247" t="s">
        <v>6328</v>
      </c>
      <c r="I247" t="s">
        <v>6257</v>
      </c>
      <c r="J247" t="s">
        <v>1503</v>
      </c>
      <c r="K247">
        <v>17479</v>
      </c>
      <c r="L247">
        <f>Report[[#This Row],[Entrada]]-Report[[#This Row],[Emissão]]</f>
        <v>6</v>
      </c>
    </row>
    <row r="248" spans="1:12" x14ac:dyDescent="0.25">
      <c r="A248">
        <v>265627</v>
      </c>
      <c r="B248">
        <v>2</v>
      </c>
      <c r="C248" t="s">
        <v>6332</v>
      </c>
      <c r="D248">
        <v>17123</v>
      </c>
      <c r="E248" t="s">
        <v>6253</v>
      </c>
      <c r="F248" s="1">
        <v>45877</v>
      </c>
      <c r="G248" s="1">
        <v>45882</v>
      </c>
      <c r="H248" t="s">
        <v>6328</v>
      </c>
      <c r="I248" t="s">
        <v>6257</v>
      </c>
      <c r="J248" t="s">
        <v>1503</v>
      </c>
      <c r="K248">
        <v>140000</v>
      </c>
      <c r="L248">
        <f>Report[[#This Row],[Entrada]]-Report[[#This Row],[Emissão]]</f>
        <v>5</v>
      </c>
    </row>
    <row r="249" spans="1:12" x14ac:dyDescent="0.25">
      <c r="A249">
        <v>49134</v>
      </c>
      <c r="B249">
        <v>2</v>
      </c>
      <c r="C249" t="s">
        <v>6335</v>
      </c>
      <c r="D249">
        <v>16958</v>
      </c>
      <c r="E249" t="s">
        <v>6253</v>
      </c>
      <c r="F249" s="1">
        <v>45877</v>
      </c>
      <c r="G249" s="1">
        <v>45882</v>
      </c>
      <c r="H249" t="s">
        <v>6318</v>
      </c>
      <c r="I249" t="s">
        <v>6257</v>
      </c>
      <c r="J249" t="s">
        <v>1380</v>
      </c>
      <c r="K249">
        <v>117730.43</v>
      </c>
      <c r="L249">
        <f>Report[[#This Row],[Entrada]]-Report[[#This Row],[Emissão]]</f>
        <v>5</v>
      </c>
    </row>
    <row r="250" spans="1:12" x14ac:dyDescent="0.25">
      <c r="A250">
        <v>49135</v>
      </c>
      <c r="B250">
        <v>2</v>
      </c>
      <c r="C250" t="s">
        <v>6335</v>
      </c>
      <c r="D250">
        <v>17049</v>
      </c>
      <c r="E250" t="s">
        <v>6253</v>
      </c>
      <c r="F250" s="1">
        <v>45877</v>
      </c>
      <c r="G250" s="1">
        <v>45882</v>
      </c>
      <c r="H250" t="s">
        <v>6318</v>
      </c>
      <c r="I250" t="s">
        <v>6257</v>
      </c>
      <c r="J250" t="s">
        <v>1380</v>
      </c>
      <c r="K250">
        <v>359072.57</v>
      </c>
      <c r="L250">
        <f>Report[[#This Row],[Entrada]]-Report[[#This Row],[Emissão]]</f>
        <v>5</v>
      </c>
    </row>
    <row r="251" spans="1:12" x14ac:dyDescent="0.25">
      <c r="A251">
        <v>494581</v>
      </c>
      <c r="B251">
        <v>2</v>
      </c>
      <c r="C251" t="s">
        <v>6252</v>
      </c>
      <c r="D251">
        <v>17049</v>
      </c>
      <c r="E251" t="s">
        <v>6253</v>
      </c>
      <c r="F251" s="1">
        <v>45874</v>
      </c>
      <c r="G251" s="1">
        <v>45882</v>
      </c>
      <c r="H251" t="s">
        <v>6254</v>
      </c>
      <c r="I251" t="s">
        <v>6257</v>
      </c>
      <c r="J251" t="s">
        <v>1380</v>
      </c>
      <c r="K251">
        <v>21829.599999999999</v>
      </c>
      <c r="L251">
        <f>Report[[#This Row],[Entrada]]-Report[[#This Row],[Emissão]]</f>
        <v>8</v>
      </c>
    </row>
    <row r="252" spans="1:12" x14ac:dyDescent="0.25">
      <c r="A252">
        <v>495112</v>
      </c>
      <c r="B252">
        <v>2</v>
      </c>
      <c r="C252" t="s">
        <v>6252</v>
      </c>
      <c r="D252">
        <v>17080</v>
      </c>
      <c r="E252" t="s">
        <v>6253</v>
      </c>
      <c r="F252" s="1">
        <v>45876</v>
      </c>
      <c r="G252" s="1">
        <v>45882</v>
      </c>
      <c r="H252" t="s">
        <v>6254</v>
      </c>
      <c r="I252" t="s">
        <v>6257</v>
      </c>
      <c r="J252" t="s">
        <v>1380</v>
      </c>
      <c r="K252">
        <v>622686.29</v>
      </c>
      <c r="L252">
        <f>Report[[#This Row],[Entrada]]-Report[[#This Row],[Emissão]]</f>
        <v>6</v>
      </c>
    </row>
    <row r="253" spans="1:12" x14ac:dyDescent="0.25">
      <c r="A253">
        <v>495138</v>
      </c>
      <c r="B253">
        <v>2</v>
      </c>
      <c r="C253" t="s">
        <v>6252</v>
      </c>
      <c r="D253">
        <v>16868</v>
      </c>
      <c r="E253" t="s">
        <v>6253</v>
      </c>
      <c r="F253" s="1">
        <v>45876</v>
      </c>
      <c r="G253" s="1">
        <v>45882</v>
      </c>
      <c r="H253" t="s">
        <v>6254</v>
      </c>
      <c r="I253" t="s">
        <v>6257</v>
      </c>
      <c r="J253" t="s">
        <v>1380</v>
      </c>
      <c r="K253">
        <v>193860.51</v>
      </c>
      <c r="L253">
        <f>Report[[#This Row],[Entrada]]-Report[[#This Row],[Emissão]]</f>
        <v>6</v>
      </c>
    </row>
    <row r="254" spans="1:12" x14ac:dyDescent="0.25">
      <c r="A254">
        <v>55289</v>
      </c>
      <c r="B254">
        <v>2</v>
      </c>
      <c r="C254" t="s">
        <v>6256</v>
      </c>
      <c r="D254">
        <v>17058</v>
      </c>
      <c r="E254" t="s">
        <v>6253</v>
      </c>
      <c r="F254" s="1">
        <v>45875</v>
      </c>
      <c r="G254" s="1">
        <v>45882</v>
      </c>
      <c r="H254" t="s">
        <v>6254</v>
      </c>
      <c r="I254" t="s">
        <v>6257</v>
      </c>
      <c r="J254" t="s">
        <v>1715</v>
      </c>
      <c r="K254">
        <v>98583.6</v>
      </c>
      <c r="L254">
        <f>Report[[#This Row],[Entrada]]-Report[[#This Row],[Emissão]]</f>
        <v>7</v>
      </c>
    </row>
    <row r="255" spans="1:12" x14ac:dyDescent="0.25">
      <c r="A255">
        <v>282338</v>
      </c>
      <c r="B255">
        <v>2</v>
      </c>
      <c r="C255" t="s">
        <v>6292</v>
      </c>
      <c r="D255">
        <v>17053</v>
      </c>
      <c r="E255" t="s">
        <v>6253</v>
      </c>
      <c r="F255" s="1">
        <v>45875</v>
      </c>
      <c r="G255" s="1">
        <v>45882</v>
      </c>
      <c r="H255" t="s">
        <v>6254</v>
      </c>
      <c r="I255" t="s">
        <v>6257</v>
      </c>
      <c r="J255" t="s">
        <v>1475</v>
      </c>
      <c r="K255">
        <v>95976.81</v>
      </c>
      <c r="L255">
        <f>Report[[#This Row],[Entrada]]-Report[[#This Row],[Emissão]]</f>
        <v>7</v>
      </c>
    </row>
    <row r="256" spans="1:12" x14ac:dyDescent="0.25">
      <c r="A256">
        <v>491200</v>
      </c>
      <c r="B256">
        <v>2</v>
      </c>
      <c r="C256" t="s">
        <v>6258</v>
      </c>
      <c r="D256">
        <v>16999</v>
      </c>
      <c r="E256" t="s">
        <v>6253</v>
      </c>
      <c r="F256" s="1">
        <v>45873</v>
      </c>
      <c r="G256" s="1">
        <v>45882</v>
      </c>
      <c r="H256" t="s">
        <v>6254</v>
      </c>
      <c r="I256" t="s">
        <v>6257</v>
      </c>
      <c r="J256" t="s">
        <v>2683</v>
      </c>
      <c r="K256">
        <v>14811.79</v>
      </c>
      <c r="L256">
        <f>Report[[#This Row],[Entrada]]-Report[[#This Row],[Emissão]]</f>
        <v>9</v>
      </c>
    </row>
    <row r="257" spans="1:12" x14ac:dyDescent="0.25">
      <c r="A257">
        <v>491246</v>
      </c>
      <c r="B257">
        <v>2</v>
      </c>
      <c r="C257" t="s">
        <v>6258</v>
      </c>
      <c r="D257">
        <v>17011</v>
      </c>
      <c r="E257" t="s">
        <v>6253</v>
      </c>
      <c r="F257" s="1">
        <v>45873</v>
      </c>
      <c r="G257" s="1">
        <v>45882</v>
      </c>
      <c r="H257" t="s">
        <v>6254</v>
      </c>
      <c r="I257" t="s">
        <v>6257</v>
      </c>
      <c r="J257" t="s">
        <v>2683</v>
      </c>
      <c r="K257">
        <v>6007</v>
      </c>
      <c r="L257">
        <f>Report[[#This Row],[Entrada]]-Report[[#This Row],[Emissão]]</f>
        <v>9</v>
      </c>
    </row>
    <row r="258" spans="1:12" x14ac:dyDescent="0.25">
      <c r="A258">
        <v>491685</v>
      </c>
      <c r="B258">
        <v>2</v>
      </c>
      <c r="C258" t="s">
        <v>6258</v>
      </c>
      <c r="D258">
        <v>17106</v>
      </c>
      <c r="E258" t="s">
        <v>6253</v>
      </c>
      <c r="F258" s="1">
        <v>45877</v>
      </c>
      <c r="G258" s="1">
        <v>45882</v>
      </c>
      <c r="H258" t="s">
        <v>6254</v>
      </c>
      <c r="I258" t="s">
        <v>6257</v>
      </c>
      <c r="J258" t="s">
        <v>2683</v>
      </c>
      <c r="K258">
        <v>83364.899999999994</v>
      </c>
      <c r="L258">
        <f>Report[[#This Row],[Entrada]]-Report[[#This Row],[Emissão]]</f>
        <v>5</v>
      </c>
    </row>
    <row r="259" spans="1:12" x14ac:dyDescent="0.25">
      <c r="A259">
        <v>491725</v>
      </c>
      <c r="B259">
        <v>4</v>
      </c>
      <c r="C259" t="s">
        <v>6258</v>
      </c>
      <c r="D259">
        <v>17117</v>
      </c>
      <c r="E259" t="s">
        <v>6253</v>
      </c>
      <c r="F259" s="1">
        <v>45877</v>
      </c>
      <c r="G259" s="1">
        <v>45882</v>
      </c>
      <c r="H259" t="s">
        <v>6254</v>
      </c>
      <c r="I259" t="s">
        <v>6257</v>
      </c>
      <c r="J259" t="s">
        <v>2683</v>
      </c>
      <c r="K259">
        <v>250438.35</v>
      </c>
      <c r="L259">
        <f>Report[[#This Row],[Entrada]]-Report[[#This Row],[Emissão]]</f>
        <v>5</v>
      </c>
    </row>
    <row r="260" spans="1:12" x14ac:dyDescent="0.25">
      <c r="A260">
        <v>457211</v>
      </c>
      <c r="B260">
        <v>2</v>
      </c>
      <c r="C260" t="s">
        <v>6293</v>
      </c>
      <c r="D260">
        <v>16714</v>
      </c>
      <c r="E260" t="s">
        <v>6253</v>
      </c>
      <c r="F260" s="1">
        <v>45869</v>
      </c>
      <c r="G260" s="1">
        <v>45882</v>
      </c>
      <c r="H260" t="s">
        <v>6254</v>
      </c>
      <c r="I260" t="s">
        <v>6257</v>
      </c>
      <c r="J260" t="s">
        <v>13</v>
      </c>
      <c r="K260">
        <v>1559.41</v>
      </c>
      <c r="L260">
        <f>Report[[#This Row],[Entrada]]-Report[[#This Row],[Emissão]]</f>
        <v>13</v>
      </c>
    </row>
    <row r="261" spans="1:12" x14ac:dyDescent="0.25">
      <c r="A261">
        <v>457212</v>
      </c>
      <c r="B261">
        <v>2</v>
      </c>
      <c r="C261" t="s">
        <v>6293</v>
      </c>
      <c r="D261">
        <v>16716</v>
      </c>
      <c r="E261" t="s">
        <v>6253</v>
      </c>
      <c r="F261" s="1">
        <v>45869</v>
      </c>
      <c r="G261" s="1">
        <v>45882</v>
      </c>
      <c r="H261" t="s">
        <v>6254</v>
      </c>
      <c r="I261" t="s">
        <v>6257</v>
      </c>
      <c r="J261" t="s">
        <v>13</v>
      </c>
      <c r="K261">
        <v>1075.8800000000001</v>
      </c>
      <c r="L261">
        <f>Report[[#This Row],[Entrada]]-Report[[#This Row],[Emissão]]</f>
        <v>13</v>
      </c>
    </row>
    <row r="262" spans="1:12" x14ac:dyDescent="0.25">
      <c r="A262">
        <v>457213</v>
      </c>
      <c r="B262">
        <v>2</v>
      </c>
      <c r="C262" t="s">
        <v>6293</v>
      </c>
      <c r="D262">
        <v>16902</v>
      </c>
      <c r="E262" t="s">
        <v>6253</v>
      </c>
      <c r="F262" s="1">
        <v>45869</v>
      </c>
      <c r="G262" s="1">
        <v>45882</v>
      </c>
      <c r="H262" t="s">
        <v>6254</v>
      </c>
      <c r="I262" t="s">
        <v>6257</v>
      </c>
      <c r="J262" t="s">
        <v>13</v>
      </c>
      <c r="K262">
        <v>26286</v>
      </c>
      <c r="L262">
        <f>Report[[#This Row],[Entrada]]-Report[[#This Row],[Emissão]]</f>
        <v>13</v>
      </c>
    </row>
    <row r="263" spans="1:12" x14ac:dyDescent="0.25">
      <c r="A263">
        <v>4057</v>
      </c>
      <c r="B263">
        <v>2</v>
      </c>
      <c r="C263" t="s">
        <v>6336</v>
      </c>
      <c r="D263">
        <v>16954</v>
      </c>
      <c r="E263" t="s">
        <v>6253</v>
      </c>
      <c r="F263" s="1">
        <v>45868</v>
      </c>
      <c r="G263" s="1">
        <v>45882</v>
      </c>
      <c r="H263" t="s">
        <v>6254</v>
      </c>
      <c r="I263" t="s">
        <v>6257</v>
      </c>
      <c r="J263" t="s">
        <v>2759</v>
      </c>
      <c r="K263">
        <v>31788</v>
      </c>
      <c r="L263">
        <f>Report[[#This Row],[Entrada]]-Report[[#This Row],[Emissão]]</f>
        <v>14</v>
      </c>
    </row>
    <row r="264" spans="1:12" x14ac:dyDescent="0.25">
      <c r="A264">
        <v>72747</v>
      </c>
      <c r="B264">
        <v>2</v>
      </c>
      <c r="C264" t="s">
        <v>6337</v>
      </c>
      <c r="D264">
        <v>16842</v>
      </c>
      <c r="E264" t="s">
        <v>6253</v>
      </c>
      <c r="F264" s="1">
        <v>45855</v>
      </c>
      <c r="G264" s="1">
        <v>45882</v>
      </c>
      <c r="H264" t="s">
        <v>6338</v>
      </c>
      <c r="I264" t="s">
        <v>6257</v>
      </c>
      <c r="J264" t="s">
        <v>4702</v>
      </c>
      <c r="K264">
        <v>3995</v>
      </c>
      <c r="L264">
        <f>Report[[#This Row],[Entrada]]-Report[[#This Row],[Emissão]]</f>
        <v>27</v>
      </c>
    </row>
    <row r="265" spans="1:12" x14ac:dyDescent="0.25">
      <c r="A265">
        <v>247199</v>
      </c>
      <c r="B265">
        <v>2</v>
      </c>
      <c r="C265" t="s">
        <v>6261</v>
      </c>
      <c r="D265">
        <v>17089</v>
      </c>
      <c r="E265" t="s">
        <v>6253</v>
      </c>
      <c r="F265" s="1">
        <v>45875</v>
      </c>
      <c r="G265" s="1">
        <v>45882</v>
      </c>
      <c r="H265" t="s">
        <v>6262</v>
      </c>
      <c r="I265" t="s">
        <v>6257</v>
      </c>
      <c r="J265" t="s">
        <v>115</v>
      </c>
      <c r="K265">
        <v>44880.43</v>
      </c>
      <c r="L265">
        <f>Report[[#This Row],[Entrada]]-Report[[#This Row],[Emissão]]</f>
        <v>7</v>
      </c>
    </row>
    <row r="266" spans="1:12" x14ac:dyDescent="0.25">
      <c r="A266">
        <v>444211</v>
      </c>
      <c r="B266">
        <v>1</v>
      </c>
      <c r="C266" t="s">
        <v>6263</v>
      </c>
      <c r="D266">
        <v>16935</v>
      </c>
      <c r="E266" t="s">
        <v>6253</v>
      </c>
      <c r="F266" s="1">
        <v>45866</v>
      </c>
      <c r="G266" s="1">
        <v>45882</v>
      </c>
      <c r="H266" t="s">
        <v>6254</v>
      </c>
      <c r="I266" t="s">
        <v>6257</v>
      </c>
      <c r="J266" t="s">
        <v>5059</v>
      </c>
      <c r="K266">
        <v>1469680.28</v>
      </c>
      <c r="L266">
        <f>Report[[#This Row],[Entrada]]-Report[[#This Row],[Emissão]]</f>
        <v>16</v>
      </c>
    </row>
    <row r="267" spans="1:12" x14ac:dyDescent="0.25">
      <c r="A267">
        <v>2971</v>
      </c>
      <c r="B267">
        <v>1</v>
      </c>
      <c r="C267" t="s">
        <v>6264</v>
      </c>
      <c r="D267">
        <v>0</v>
      </c>
      <c r="E267" t="s">
        <v>6265</v>
      </c>
      <c r="F267" s="1">
        <v>45882</v>
      </c>
      <c r="G267" s="1">
        <v>45882</v>
      </c>
      <c r="H267" t="s">
        <v>18</v>
      </c>
      <c r="I267" t="s">
        <v>6266</v>
      </c>
      <c r="J267" t="s">
        <v>6267</v>
      </c>
      <c r="K267">
        <v>60598.98</v>
      </c>
      <c r="L267">
        <f>Report[[#This Row],[Entrada]]-Report[[#This Row],[Emissão]]</f>
        <v>0</v>
      </c>
    </row>
    <row r="268" spans="1:12" x14ac:dyDescent="0.25">
      <c r="A268">
        <v>2972</v>
      </c>
      <c r="B268">
        <v>1</v>
      </c>
      <c r="C268" t="s">
        <v>6264</v>
      </c>
      <c r="D268">
        <v>0</v>
      </c>
      <c r="E268" t="s">
        <v>6265</v>
      </c>
      <c r="F268" s="1">
        <v>45882</v>
      </c>
      <c r="G268" s="1">
        <v>45882</v>
      </c>
      <c r="H268" t="s">
        <v>18</v>
      </c>
      <c r="I268" t="s">
        <v>6266</v>
      </c>
      <c r="J268" t="s">
        <v>6267</v>
      </c>
      <c r="K268">
        <v>11754.74</v>
      </c>
      <c r="L268">
        <f>Report[[#This Row],[Entrada]]-Report[[#This Row],[Emissão]]</f>
        <v>0</v>
      </c>
    </row>
    <row r="269" spans="1:12" x14ac:dyDescent="0.25">
      <c r="A269">
        <v>2973</v>
      </c>
      <c r="B269">
        <v>1</v>
      </c>
      <c r="C269" t="s">
        <v>6264</v>
      </c>
      <c r="D269">
        <v>0</v>
      </c>
      <c r="E269" t="s">
        <v>6265</v>
      </c>
      <c r="F269" s="1">
        <v>45882</v>
      </c>
      <c r="G269" s="1">
        <v>45882</v>
      </c>
      <c r="H269" t="s">
        <v>18</v>
      </c>
      <c r="I269" t="s">
        <v>6266</v>
      </c>
      <c r="J269" t="s">
        <v>6267</v>
      </c>
      <c r="K269">
        <v>38364.21</v>
      </c>
      <c r="L269">
        <f>Report[[#This Row],[Entrada]]-Report[[#This Row],[Emissão]]</f>
        <v>0</v>
      </c>
    </row>
    <row r="270" spans="1:12" x14ac:dyDescent="0.25">
      <c r="A270">
        <v>2974</v>
      </c>
      <c r="B270">
        <v>1</v>
      </c>
      <c r="C270" t="s">
        <v>6264</v>
      </c>
      <c r="D270">
        <v>0</v>
      </c>
      <c r="E270" t="s">
        <v>6265</v>
      </c>
      <c r="F270" s="1">
        <v>45882</v>
      </c>
      <c r="G270" s="1">
        <v>45882</v>
      </c>
      <c r="H270" t="s">
        <v>18</v>
      </c>
      <c r="I270" t="s">
        <v>6266</v>
      </c>
      <c r="J270" t="s">
        <v>6267</v>
      </c>
      <c r="K270">
        <v>5102.84</v>
      </c>
      <c r="L270">
        <f>Report[[#This Row],[Entrada]]-Report[[#This Row],[Emissão]]</f>
        <v>0</v>
      </c>
    </row>
    <row r="271" spans="1:12" x14ac:dyDescent="0.25">
      <c r="A271">
        <v>80160</v>
      </c>
      <c r="B271">
        <v>4</v>
      </c>
      <c r="C271" t="s">
        <v>6268</v>
      </c>
      <c r="D271">
        <v>17038</v>
      </c>
      <c r="E271" t="s">
        <v>6253</v>
      </c>
      <c r="F271" s="1">
        <v>45874</v>
      </c>
      <c r="G271" s="1">
        <v>45882</v>
      </c>
      <c r="H271" t="s">
        <v>6269</v>
      </c>
      <c r="I271" t="s">
        <v>6255</v>
      </c>
      <c r="J271" t="s">
        <v>2683</v>
      </c>
      <c r="K271">
        <v>9774.02</v>
      </c>
      <c r="L271">
        <f>Report[[#This Row],[Entrada]]-Report[[#This Row],[Emissão]]</f>
        <v>8</v>
      </c>
    </row>
    <row r="272" spans="1:12" x14ac:dyDescent="0.25">
      <c r="A272">
        <v>80161</v>
      </c>
      <c r="B272">
        <v>4</v>
      </c>
      <c r="C272" t="s">
        <v>6268</v>
      </c>
      <c r="D272">
        <v>17039</v>
      </c>
      <c r="E272" t="s">
        <v>6253</v>
      </c>
      <c r="F272" s="1">
        <v>45874</v>
      </c>
      <c r="G272" s="1">
        <v>45882</v>
      </c>
      <c r="H272" t="s">
        <v>6269</v>
      </c>
      <c r="I272" t="s">
        <v>6255</v>
      </c>
      <c r="J272" t="s">
        <v>2683</v>
      </c>
      <c r="K272">
        <v>53757.08</v>
      </c>
      <c r="L272">
        <f>Report[[#This Row],[Entrada]]-Report[[#This Row],[Emissão]]</f>
        <v>8</v>
      </c>
    </row>
    <row r="273" spans="1:12" x14ac:dyDescent="0.25">
      <c r="A273">
        <v>20055</v>
      </c>
      <c r="B273">
        <v>3</v>
      </c>
      <c r="C273" t="s">
        <v>6339</v>
      </c>
      <c r="D273">
        <v>17092</v>
      </c>
      <c r="E273" t="s">
        <v>6253</v>
      </c>
      <c r="F273" s="1">
        <v>45880</v>
      </c>
      <c r="G273" s="1">
        <v>45882</v>
      </c>
      <c r="H273" t="s">
        <v>6328</v>
      </c>
      <c r="I273" t="s">
        <v>6257</v>
      </c>
      <c r="J273" t="s">
        <v>79</v>
      </c>
      <c r="K273">
        <v>32940</v>
      </c>
      <c r="L273">
        <f>Report[[#This Row],[Entrada]]-Report[[#This Row],[Emissão]]</f>
        <v>2</v>
      </c>
    </row>
    <row r="274" spans="1:12" x14ac:dyDescent="0.25">
      <c r="A274">
        <v>83145</v>
      </c>
      <c r="B274">
        <v>2</v>
      </c>
      <c r="C274" t="s">
        <v>6270</v>
      </c>
      <c r="D274">
        <v>16944</v>
      </c>
      <c r="E274" t="s">
        <v>6253</v>
      </c>
      <c r="F274" s="1">
        <v>45867</v>
      </c>
      <c r="G274" s="1">
        <v>45882</v>
      </c>
      <c r="H274" t="s">
        <v>6269</v>
      </c>
      <c r="I274" t="s">
        <v>6257</v>
      </c>
      <c r="J274" t="s">
        <v>2524</v>
      </c>
      <c r="K274">
        <v>2119.8000000000002</v>
      </c>
      <c r="L274">
        <f>Report[[#This Row],[Entrada]]-Report[[#This Row],[Emissão]]</f>
        <v>15</v>
      </c>
    </row>
    <row r="275" spans="1:12" x14ac:dyDescent="0.25">
      <c r="A275">
        <v>83316</v>
      </c>
      <c r="B275">
        <v>2</v>
      </c>
      <c r="C275" t="s">
        <v>6270</v>
      </c>
      <c r="D275">
        <v>16969</v>
      </c>
      <c r="E275" t="s">
        <v>6253</v>
      </c>
      <c r="F275" s="1">
        <v>45869</v>
      </c>
      <c r="G275" s="1">
        <v>45882</v>
      </c>
      <c r="H275" t="s">
        <v>6269</v>
      </c>
      <c r="I275" t="s">
        <v>6257</v>
      </c>
      <c r="J275" t="s">
        <v>2524</v>
      </c>
      <c r="K275">
        <v>100199.47</v>
      </c>
      <c r="L275">
        <f>Report[[#This Row],[Entrada]]-Report[[#This Row],[Emissão]]</f>
        <v>13</v>
      </c>
    </row>
    <row r="276" spans="1:12" x14ac:dyDescent="0.25">
      <c r="A276">
        <v>31606</v>
      </c>
      <c r="B276">
        <v>1</v>
      </c>
      <c r="C276" t="s">
        <v>6340</v>
      </c>
      <c r="D276">
        <v>17091</v>
      </c>
      <c r="E276" t="s">
        <v>6253</v>
      </c>
      <c r="F276" s="1">
        <v>45877</v>
      </c>
      <c r="G276" s="1">
        <v>45882</v>
      </c>
      <c r="H276" t="s">
        <v>18</v>
      </c>
      <c r="I276" t="s">
        <v>6341</v>
      </c>
      <c r="J276" t="s">
        <v>4650</v>
      </c>
      <c r="K276">
        <v>12000</v>
      </c>
      <c r="L276">
        <f>Report[[#This Row],[Entrada]]-Report[[#This Row],[Emissão]]</f>
        <v>5</v>
      </c>
    </row>
    <row r="277" spans="1:12" x14ac:dyDescent="0.25">
      <c r="A277">
        <v>10161</v>
      </c>
      <c r="B277">
        <v>2</v>
      </c>
      <c r="C277" t="s">
        <v>6271</v>
      </c>
      <c r="D277">
        <v>16953</v>
      </c>
      <c r="E277" t="s">
        <v>6253</v>
      </c>
      <c r="F277" s="1">
        <v>45875</v>
      </c>
      <c r="G277" s="1">
        <v>45882</v>
      </c>
      <c r="H277" t="s">
        <v>6269</v>
      </c>
      <c r="I277" t="s">
        <v>6257</v>
      </c>
      <c r="J277" t="s">
        <v>1471</v>
      </c>
      <c r="K277">
        <v>1750164.87</v>
      </c>
      <c r="L277">
        <f>Report[[#This Row],[Entrada]]-Report[[#This Row],[Emissão]]</f>
        <v>7</v>
      </c>
    </row>
    <row r="278" spans="1:12" x14ac:dyDescent="0.25">
      <c r="A278">
        <v>10162</v>
      </c>
      <c r="B278">
        <v>2</v>
      </c>
      <c r="C278" t="s">
        <v>6271</v>
      </c>
      <c r="D278">
        <v>17057</v>
      </c>
      <c r="E278" t="s">
        <v>6253</v>
      </c>
      <c r="F278" s="1">
        <v>45875</v>
      </c>
      <c r="G278" s="1">
        <v>45882</v>
      </c>
      <c r="H278" t="s">
        <v>6269</v>
      </c>
      <c r="I278" t="s">
        <v>6257</v>
      </c>
      <c r="J278" t="s">
        <v>1471</v>
      </c>
      <c r="K278">
        <v>96358.86</v>
      </c>
      <c r="L278">
        <f>Report[[#This Row],[Entrada]]-Report[[#This Row],[Emissão]]</f>
        <v>7</v>
      </c>
    </row>
    <row r="279" spans="1:12" x14ac:dyDescent="0.25">
      <c r="A279">
        <v>10241</v>
      </c>
      <c r="B279">
        <v>2</v>
      </c>
      <c r="C279" t="s">
        <v>6271</v>
      </c>
      <c r="D279">
        <v>16945</v>
      </c>
      <c r="E279" t="s">
        <v>6253</v>
      </c>
      <c r="F279" s="1">
        <v>45875</v>
      </c>
      <c r="G279" s="1">
        <v>45882</v>
      </c>
      <c r="H279" t="s">
        <v>6269</v>
      </c>
      <c r="I279" t="s">
        <v>6257</v>
      </c>
      <c r="J279" t="s">
        <v>1471</v>
      </c>
      <c r="K279">
        <v>3378.81</v>
      </c>
      <c r="L279">
        <f>Report[[#This Row],[Entrada]]-Report[[#This Row],[Emissão]]</f>
        <v>7</v>
      </c>
    </row>
    <row r="280" spans="1:12" x14ac:dyDescent="0.25">
      <c r="A280">
        <v>10324</v>
      </c>
      <c r="B280">
        <v>2</v>
      </c>
      <c r="C280" t="s">
        <v>6271</v>
      </c>
      <c r="D280">
        <v>17078</v>
      </c>
      <c r="E280" t="s">
        <v>6253</v>
      </c>
      <c r="F280" s="1">
        <v>45876</v>
      </c>
      <c r="G280" s="1">
        <v>45882</v>
      </c>
      <c r="H280" t="s">
        <v>6269</v>
      </c>
      <c r="I280" t="s">
        <v>6257</v>
      </c>
      <c r="J280" t="s">
        <v>1471</v>
      </c>
      <c r="K280">
        <v>141326.32</v>
      </c>
      <c r="L280">
        <f>Report[[#This Row],[Entrada]]-Report[[#This Row],[Emissão]]</f>
        <v>6</v>
      </c>
    </row>
    <row r="281" spans="1:12" x14ac:dyDescent="0.25">
      <c r="A281">
        <v>997673</v>
      </c>
      <c r="B281">
        <v>2</v>
      </c>
      <c r="C281" t="s">
        <v>6286</v>
      </c>
      <c r="D281">
        <v>16904</v>
      </c>
      <c r="E281" t="s">
        <v>6253</v>
      </c>
      <c r="F281" s="1">
        <v>45869</v>
      </c>
      <c r="G281" s="1">
        <v>45882</v>
      </c>
      <c r="H281" t="s">
        <v>6269</v>
      </c>
      <c r="I281" t="s">
        <v>6257</v>
      </c>
      <c r="J281" t="s">
        <v>6287</v>
      </c>
      <c r="K281">
        <v>516.32000000000005</v>
      </c>
      <c r="L281">
        <f>Report[[#This Row],[Entrada]]-Report[[#This Row],[Emissão]]</f>
        <v>13</v>
      </c>
    </row>
    <row r="282" spans="1:12" x14ac:dyDescent="0.25">
      <c r="A282">
        <v>26001</v>
      </c>
      <c r="B282">
        <v>3</v>
      </c>
      <c r="C282" t="s">
        <v>6275</v>
      </c>
      <c r="D282">
        <v>25028330</v>
      </c>
      <c r="E282" t="s">
        <v>6276</v>
      </c>
      <c r="F282" s="1">
        <v>45882</v>
      </c>
      <c r="G282" s="1">
        <v>45882</v>
      </c>
      <c r="H282" t="s">
        <v>46</v>
      </c>
      <c r="I282" t="s">
        <v>6277</v>
      </c>
      <c r="J282" t="s">
        <v>6278</v>
      </c>
      <c r="K282">
        <v>990.77</v>
      </c>
      <c r="L282">
        <f>Report[[#This Row],[Entrada]]-Report[[#This Row],[Emissão]]</f>
        <v>0</v>
      </c>
    </row>
    <row r="283" spans="1:12" x14ac:dyDescent="0.25">
      <c r="A283">
        <v>25997</v>
      </c>
      <c r="B283">
        <v>3</v>
      </c>
      <c r="C283" t="s">
        <v>6342</v>
      </c>
      <c r="D283">
        <v>24026728</v>
      </c>
      <c r="E283" t="s">
        <v>6276</v>
      </c>
      <c r="F283" s="1">
        <v>45882</v>
      </c>
      <c r="G283" s="1">
        <v>45882</v>
      </c>
      <c r="H283" t="s">
        <v>6254</v>
      </c>
      <c r="I283" t="s">
        <v>6282</v>
      </c>
      <c r="J283" t="s">
        <v>6291</v>
      </c>
      <c r="K283">
        <v>1806.38</v>
      </c>
      <c r="L283">
        <f>Report[[#This Row],[Entrada]]-Report[[#This Row],[Emissão]]</f>
        <v>0</v>
      </c>
    </row>
    <row r="284" spans="1:12" x14ac:dyDescent="0.25">
      <c r="A284">
        <v>265647</v>
      </c>
      <c r="B284">
        <v>2</v>
      </c>
      <c r="C284" t="s">
        <v>6332</v>
      </c>
      <c r="D284">
        <v>16972</v>
      </c>
      <c r="E284" t="s">
        <v>6253</v>
      </c>
      <c r="F284" s="1">
        <v>45877</v>
      </c>
      <c r="G284" s="1">
        <v>45883</v>
      </c>
      <c r="H284" t="s">
        <v>6328</v>
      </c>
      <c r="I284" t="s">
        <v>6257</v>
      </c>
      <c r="J284" t="s">
        <v>1503</v>
      </c>
      <c r="K284">
        <v>17479</v>
      </c>
      <c r="L284">
        <f>Report[[#This Row],[Entrada]]-Report[[#This Row],[Emissão]]</f>
        <v>6</v>
      </c>
    </row>
    <row r="285" spans="1:12" x14ac:dyDescent="0.25">
      <c r="A285">
        <v>49073</v>
      </c>
      <c r="B285">
        <v>3</v>
      </c>
      <c r="C285" t="s">
        <v>6335</v>
      </c>
      <c r="D285">
        <v>17024</v>
      </c>
      <c r="E285" t="s">
        <v>6253</v>
      </c>
      <c r="F285" s="1">
        <v>45876</v>
      </c>
      <c r="G285" s="1">
        <v>45883</v>
      </c>
      <c r="H285" t="s">
        <v>6318</v>
      </c>
      <c r="I285" t="s">
        <v>6255</v>
      </c>
      <c r="J285" t="s">
        <v>1380</v>
      </c>
      <c r="K285">
        <v>161290.70000000001</v>
      </c>
      <c r="L285">
        <f>Report[[#This Row],[Entrada]]-Report[[#This Row],[Emissão]]</f>
        <v>7</v>
      </c>
    </row>
    <row r="286" spans="1:12" x14ac:dyDescent="0.25">
      <c r="A286">
        <v>49074</v>
      </c>
      <c r="B286">
        <v>3</v>
      </c>
      <c r="C286" t="s">
        <v>6335</v>
      </c>
      <c r="D286">
        <v>16933</v>
      </c>
      <c r="E286" t="s">
        <v>6253</v>
      </c>
      <c r="F286" s="1">
        <v>45876</v>
      </c>
      <c r="G286" s="1">
        <v>45883</v>
      </c>
      <c r="H286" t="s">
        <v>6318</v>
      </c>
      <c r="I286" t="s">
        <v>6255</v>
      </c>
      <c r="J286" t="s">
        <v>1380</v>
      </c>
      <c r="K286">
        <v>33356.959999999999</v>
      </c>
      <c r="L286">
        <f>Report[[#This Row],[Entrada]]-Report[[#This Row],[Emissão]]</f>
        <v>7</v>
      </c>
    </row>
    <row r="287" spans="1:12" x14ac:dyDescent="0.25">
      <c r="A287">
        <v>494469</v>
      </c>
      <c r="B287">
        <v>4</v>
      </c>
      <c r="C287" t="s">
        <v>6252</v>
      </c>
      <c r="D287">
        <v>17031</v>
      </c>
      <c r="E287" t="s">
        <v>6253</v>
      </c>
      <c r="F287" s="1">
        <v>45874</v>
      </c>
      <c r="G287" s="1">
        <v>45883</v>
      </c>
      <c r="H287" t="s">
        <v>6254</v>
      </c>
      <c r="I287" t="s">
        <v>6255</v>
      </c>
      <c r="J287" t="s">
        <v>1380</v>
      </c>
      <c r="K287">
        <v>7735.02</v>
      </c>
      <c r="L287">
        <f>Report[[#This Row],[Entrada]]-Report[[#This Row],[Emissão]]</f>
        <v>9</v>
      </c>
    </row>
    <row r="288" spans="1:12" x14ac:dyDescent="0.25">
      <c r="A288">
        <v>494470</v>
      </c>
      <c r="B288">
        <v>4</v>
      </c>
      <c r="C288" t="s">
        <v>6252</v>
      </c>
      <c r="D288">
        <v>17033</v>
      </c>
      <c r="E288" t="s">
        <v>6253</v>
      </c>
      <c r="F288" s="1">
        <v>45874</v>
      </c>
      <c r="G288" s="1">
        <v>45883</v>
      </c>
      <c r="H288" t="s">
        <v>6254</v>
      </c>
      <c r="I288" t="s">
        <v>6255</v>
      </c>
      <c r="J288" t="s">
        <v>1380</v>
      </c>
      <c r="K288">
        <v>649.35</v>
      </c>
      <c r="L288">
        <f>Report[[#This Row],[Entrada]]-Report[[#This Row],[Emissão]]</f>
        <v>9</v>
      </c>
    </row>
    <row r="289" spans="1:12" x14ac:dyDescent="0.25">
      <c r="A289">
        <v>494471</v>
      </c>
      <c r="B289">
        <v>4</v>
      </c>
      <c r="C289" t="s">
        <v>6252</v>
      </c>
      <c r="D289">
        <v>17034</v>
      </c>
      <c r="E289" t="s">
        <v>6253</v>
      </c>
      <c r="F289" s="1">
        <v>45874</v>
      </c>
      <c r="G289" s="1">
        <v>45883</v>
      </c>
      <c r="H289" t="s">
        <v>6254</v>
      </c>
      <c r="I289" t="s">
        <v>6257</v>
      </c>
      <c r="J289" t="s">
        <v>1380</v>
      </c>
      <c r="K289">
        <v>46274.22</v>
      </c>
      <c r="L289">
        <f>Report[[#This Row],[Entrada]]-Report[[#This Row],[Emissão]]</f>
        <v>9</v>
      </c>
    </row>
    <row r="290" spans="1:12" x14ac:dyDescent="0.25">
      <c r="A290">
        <v>494472</v>
      </c>
      <c r="B290">
        <v>4</v>
      </c>
      <c r="C290" t="s">
        <v>6252</v>
      </c>
      <c r="D290">
        <v>17035</v>
      </c>
      <c r="E290" t="s">
        <v>6253</v>
      </c>
      <c r="F290" s="1">
        <v>45874</v>
      </c>
      <c r="G290" s="1">
        <v>45883</v>
      </c>
      <c r="H290" t="s">
        <v>6254</v>
      </c>
      <c r="I290" t="s">
        <v>6257</v>
      </c>
      <c r="J290" t="s">
        <v>1380</v>
      </c>
      <c r="K290">
        <v>23137.119999999999</v>
      </c>
      <c r="L290">
        <f>Report[[#This Row],[Entrada]]-Report[[#This Row],[Emissão]]</f>
        <v>9</v>
      </c>
    </row>
    <row r="291" spans="1:12" x14ac:dyDescent="0.25">
      <c r="A291">
        <v>495220</v>
      </c>
      <c r="B291">
        <v>3</v>
      </c>
      <c r="C291" t="s">
        <v>6252</v>
      </c>
      <c r="D291">
        <v>17119</v>
      </c>
      <c r="E291" t="s">
        <v>6253</v>
      </c>
      <c r="F291" s="1">
        <v>45877</v>
      </c>
      <c r="G291" s="1">
        <v>45883</v>
      </c>
      <c r="H291" t="s">
        <v>6254</v>
      </c>
      <c r="I291" t="s">
        <v>6257</v>
      </c>
      <c r="J291" t="s">
        <v>1380</v>
      </c>
      <c r="K291">
        <v>94622.8</v>
      </c>
      <c r="L291">
        <f>Report[[#This Row],[Entrada]]-Report[[#This Row],[Emissão]]</f>
        <v>6</v>
      </c>
    </row>
    <row r="292" spans="1:12" x14ac:dyDescent="0.25">
      <c r="A292">
        <v>394303</v>
      </c>
      <c r="B292">
        <v>3</v>
      </c>
      <c r="C292" t="s">
        <v>6259</v>
      </c>
      <c r="D292">
        <v>17015</v>
      </c>
      <c r="E292" t="s">
        <v>6253</v>
      </c>
      <c r="F292" s="1">
        <v>45873</v>
      </c>
      <c r="G292" s="1">
        <v>45883</v>
      </c>
      <c r="H292" t="s">
        <v>6254</v>
      </c>
      <c r="I292" t="s">
        <v>6255</v>
      </c>
      <c r="J292" t="s">
        <v>4492</v>
      </c>
      <c r="K292">
        <v>104037.71</v>
      </c>
      <c r="L292">
        <f>Report[[#This Row],[Entrada]]-Report[[#This Row],[Emissão]]</f>
        <v>10</v>
      </c>
    </row>
    <row r="293" spans="1:12" x14ac:dyDescent="0.25">
      <c r="A293">
        <v>444598</v>
      </c>
      <c r="B293">
        <v>2</v>
      </c>
      <c r="C293" t="s">
        <v>6263</v>
      </c>
      <c r="D293">
        <v>16986</v>
      </c>
      <c r="E293" t="s">
        <v>6253</v>
      </c>
      <c r="F293" s="1">
        <v>45877</v>
      </c>
      <c r="G293" s="1">
        <v>45883</v>
      </c>
      <c r="H293" t="s">
        <v>6254</v>
      </c>
      <c r="I293" t="s">
        <v>6257</v>
      </c>
      <c r="J293" t="s">
        <v>5059</v>
      </c>
      <c r="K293">
        <v>932.49</v>
      </c>
      <c r="L293">
        <f>Report[[#This Row],[Entrada]]-Report[[#This Row],[Emissão]]</f>
        <v>6</v>
      </c>
    </row>
    <row r="294" spans="1:12" x14ac:dyDescent="0.25">
      <c r="A294">
        <v>2975</v>
      </c>
      <c r="B294">
        <v>1</v>
      </c>
      <c r="C294" t="s">
        <v>6264</v>
      </c>
      <c r="D294">
        <v>0</v>
      </c>
      <c r="E294" t="s">
        <v>6265</v>
      </c>
      <c r="F294" s="1">
        <v>45883</v>
      </c>
      <c r="G294" s="1">
        <v>45883</v>
      </c>
      <c r="H294" t="s">
        <v>18</v>
      </c>
      <c r="I294" t="s">
        <v>6266</v>
      </c>
      <c r="J294" t="s">
        <v>6267</v>
      </c>
      <c r="K294">
        <v>48694.78</v>
      </c>
      <c r="L294">
        <f>Report[[#This Row],[Entrada]]-Report[[#This Row],[Emissão]]</f>
        <v>0</v>
      </c>
    </row>
    <row r="295" spans="1:12" x14ac:dyDescent="0.25">
      <c r="A295">
        <v>2976</v>
      </c>
      <c r="B295">
        <v>1</v>
      </c>
      <c r="C295" t="s">
        <v>6264</v>
      </c>
      <c r="D295">
        <v>0</v>
      </c>
      <c r="E295" t="s">
        <v>6265</v>
      </c>
      <c r="F295" s="1">
        <v>45883</v>
      </c>
      <c r="G295" s="1">
        <v>45883</v>
      </c>
      <c r="H295" t="s">
        <v>18</v>
      </c>
      <c r="I295" t="s">
        <v>6266</v>
      </c>
      <c r="J295" t="s">
        <v>6267</v>
      </c>
      <c r="K295">
        <v>1470443.96</v>
      </c>
      <c r="L295">
        <f>Report[[#This Row],[Entrada]]-Report[[#This Row],[Emissão]]</f>
        <v>0</v>
      </c>
    </row>
    <row r="296" spans="1:12" x14ac:dyDescent="0.25">
      <c r="A296">
        <v>2977</v>
      </c>
      <c r="B296">
        <v>1</v>
      </c>
      <c r="C296" t="s">
        <v>6264</v>
      </c>
      <c r="D296">
        <v>0</v>
      </c>
      <c r="E296" t="s">
        <v>6265</v>
      </c>
      <c r="F296" s="1">
        <v>45883</v>
      </c>
      <c r="G296" s="1">
        <v>45883</v>
      </c>
      <c r="H296" t="s">
        <v>18</v>
      </c>
      <c r="I296" t="s">
        <v>6266</v>
      </c>
      <c r="J296" t="s">
        <v>6267</v>
      </c>
      <c r="K296">
        <v>33720.01</v>
      </c>
      <c r="L296">
        <f>Report[[#This Row],[Entrada]]-Report[[#This Row],[Emissão]]</f>
        <v>0</v>
      </c>
    </row>
    <row r="297" spans="1:12" x14ac:dyDescent="0.25">
      <c r="A297">
        <v>2978</v>
      </c>
      <c r="B297">
        <v>1</v>
      </c>
      <c r="C297" t="s">
        <v>6264</v>
      </c>
      <c r="D297">
        <v>0</v>
      </c>
      <c r="E297" t="s">
        <v>6265</v>
      </c>
      <c r="F297" s="1">
        <v>45883</v>
      </c>
      <c r="G297" s="1">
        <v>45883</v>
      </c>
      <c r="H297" t="s">
        <v>18</v>
      </c>
      <c r="I297" t="s">
        <v>6266</v>
      </c>
      <c r="J297" t="s">
        <v>6267</v>
      </c>
      <c r="K297">
        <v>14198.83</v>
      </c>
      <c r="L297">
        <f>Report[[#This Row],[Entrada]]-Report[[#This Row],[Emissão]]</f>
        <v>0</v>
      </c>
    </row>
    <row r="298" spans="1:12" x14ac:dyDescent="0.25">
      <c r="A298">
        <v>2979</v>
      </c>
      <c r="B298">
        <v>1</v>
      </c>
      <c r="C298" t="s">
        <v>6264</v>
      </c>
      <c r="D298">
        <v>0</v>
      </c>
      <c r="E298" t="s">
        <v>6265</v>
      </c>
      <c r="F298" s="1">
        <v>45883</v>
      </c>
      <c r="G298" s="1">
        <v>45883</v>
      </c>
      <c r="H298" t="s">
        <v>18</v>
      </c>
      <c r="I298" t="s">
        <v>6266</v>
      </c>
      <c r="J298" t="s">
        <v>6267</v>
      </c>
      <c r="K298">
        <v>11754.74</v>
      </c>
      <c r="L298">
        <f>Report[[#This Row],[Entrada]]-Report[[#This Row],[Emissão]]</f>
        <v>0</v>
      </c>
    </row>
    <row r="299" spans="1:12" x14ac:dyDescent="0.25">
      <c r="A299">
        <v>2980</v>
      </c>
      <c r="B299">
        <v>1</v>
      </c>
      <c r="C299" t="s">
        <v>6264</v>
      </c>
      <c r="D299">
        <v>0</v>
      </c>
      <c r="E299" t="s">
        <v>6265</v>
      </c>
      <c r="F299" s="1">
        <v>45883</v>
      </c>
      <c r="G299" s="1">
        <v>45883</v>
      </c>
      <c r="H299" t="s">
        <v>18</v>
      </c>
      <c r="I299" t="s">
        <v>6266</v>
      </c>
      <c r="J299" t="s">
        <v>6267</v>
      </c>
      <c r="K299">
        <v>12852.03</v>
      </c>
      <c r="L299">
        <f>Report[[#This Row],[Entrada]]-Report[[#This Row],[Emissão]]</f>
        <v>0</v>
      </c>
    </row>
    <row r="300" spans="1:12" x14ac:dyDescent="0.25">
      <c r="A300">
        <v>2981</v>
      </c>
      <c r="B300">
        <v>1</v>
      </c>
      <c r="C300" t="s">
        <v>6264</v>
      </c>
      <c r="D300">
        <v>0</v>
      </c>
      <c r="E300" t="s">
        <v>6265</v>
      </c>
      <c r="F300" s="1">
        <v>45883</v>
      </c>
      <c r="G300" s="1">
        <v>45883</v>
      </c>
      <c r="H300" t="s">
        <v>18</v>
      </c>
      <c r="I300" t="s">
        <v>6266</v>
      </c>
      <c r="J300" t="s">
        <v>6267</v>
      </c>
      <c r="K300">
        <v>11754.74</v>
      </c>
      <c r="L300">
        <f>Report[[#This Row],[Entrada]]-Report[[#This Row],[Emissão]]</f>
        <v>0</v>
      </c>
    </row>
    <row r="301" spans="1:12" x14ac:dyDescent="0.25">
      <c r="A301">
        <v>2982</v>
      </c>
      <c r="B301">
        <v>1</v>
      </c>
      <c r="C301" t="s">
        <v>6264</v>
      </c>
      <c r="D301">
        <v>0</v>
      </c>
      <c r="E301" t="s">
        <v>6265</v>
      </c>
      <c r="F301" s="1">
        <v>45883</v>
      </c>
      <c r="G301" s="1">
        <v>45883</v>
      </c>
      <c r="H301" t="s">
        <v>18</v>
      </c>
      <c r="I301" t="s">
        <v>6266</v>
      </c>
      <c r="J301" t="s">
        <v>6267</v>
      </c>
      <c r="K301">
        <v>45837.98</v>
      </c>
      <c r="L301">
        <f>Report[[#This Row],[Entrada]]-Report[[#This Row],[Emissão]]</f>
        <v>0</v>
      </c>
    </row>
    <row r="302" spans="1:12" x14ac:dyDescent="0.25">
      <c r="A302">
        <v>2983</v>
      </c>
      <c r="B302">
        <v>1</v>
      </c>
      <c r="C302" t="s">
        <v>6264</v>
      </c>
      <c r="D302">
        <v>0</v>
      </c>
      <c r="E302" t="s">
        <v>6265</v>
      </c>
      <c r="F302" s="1">
        <v>45883</v>
      </c>
      <c r="G302" s="1">
        <v>45883</v>
      </c>
      <c r="H302" t="s">
        <v>18</v>
      </c>
      <c r="I302" t="s">
        <v>6266</v>
      </c>
      <c r="J302" t="s">
        <v>6267</v>
      </c>
      <c r="K302">
        <v>25018.47</v>
      </c>
      <c r="L302">
        <f>Report[[#This Row],[Entrada]]-Report[[#This Row],[Emissão]]</f>
        <v>0</v>
      </c>
    </row>
    <row r="303" spans="1:12" x14ac:dyDescent="0.25">
      <c r="A303">
        <v>2984</v>
      </c>
      <c r="B303">
        <v>1</v>
      </c>
      <c r="C303" t="s">
        <v>6264</v>
      </c>
      <c r="D303">
        <v>0</v>
      </c>
      <c r="E303" t="s">
        <v>6265</v>
      </c>
      <c r="F303" s="1">
        <v>45883</v>
      </c>
      <c r="G303" s="1">
        <v>45883</v>
      </c>
      <c r="H303" t="s">
        <v>18</v>
      </c>
      <c r="I303" t="s">
        <v>6266</v>
      </c>
      <c r="J303" t="s">
        <v>6267</v>
      </c>
      <c r="K303">
        <v>29735.83</v>
      </c>
      <c r="L303">
        <f>Report[[#This Row],[Entrada]]-Report[[#This Row],[Emissão]]</f>
        <v>0</v>
      </c>
    </row>
    <row r="304" spans="1:12" x14ac:dyDescent="0.25">
      <c r="A304">
        <v>2985</v>
      </c>
      <c r="B304">
        <v>1</v>
      </c>
      <c r="C304" t="s">
        <v>6264</v>
      </c>
      <c r="D304">
        <v>0</v>
      </c>
      <c r="E304" t="s">
        <v>6265</v>
      </c>
      <c r="F304" s="1">
        <v>45883</v>
      </c>
      <c r="G304" s="1">
        <v>45883</v>
      </c>
      <c r="H304" t="s">
        <v>18</v>
      </c>
      <c r="I304" t="s">
        <v>6266</v>
      </c>
      <c r="J304" t="s">
        <v>6267</v>
      </c>
      <c r="K304">
        <v>4259.6499999999996</v>
      </c>
      <c r="L304">
        <f>Report[[#This Row],[Entrada]]-Report[[#This Row],[Emissão]]</f>
        <v>0</v>
      </c>
    </row>
    <row r="305" spans="1:12" x14ac:dyDescent="0.25">
      <c r="A305">
        <v>2986</v>
      </c>
      <c r="B305">
        <v>1</v>
      </c>
      <c r="C305" t="s">
        <v>6264</v>
      </c>
      <c r="D305">
        <v>0</v>
      </c>
      <c r="E305" t="s">
        <v>6265</v>
      </c>
      <c r="F305" s="1">
        <v>45883</v>
      </c>
      <c r="G305" s="1">
        <v>45883</v>
      </c>
      <c r="H305" t="s">
        <v>18</v>
      </c>
      <c r="I305" t="s">
        <v>6266</v>
      </c>
      <c r="J305" t="s">
        <v>6267</v>
      </c>
      <c r="K305">
        <v>27029.09</v>
      </c>
      <c r="L305">
        <f>Report[[#This Row],[Entrada]]-Report[[#This Row],[Emissão]]</f>
        <v>0</v>
      </c>
    </row>
    <row r="306" spans="1:12" x14ac:dyDescent="0.25">
      <c r="A306">
        <v>2987</v>
      </c>
      <c r="B306">
        <v>1</v>
      </c>
      <c r="C306" t="s">
        <v>6264</v>
      </c>
      <c r="D306">
        <v>0</v>
      </c>
      <c r="E306" t="s">
        <v>6265</v>
      </c>
      <c r="F306" s="1">
        <v>45883</v>
      </c>
      <c r="G306" s="1">
        <v>45883</v>
      </c>
      <c r="H306" t="s">
        <v>18</v>
      </c>
      <c r="I306" t="s">
        <v>6266</v>
      </c>
      <c r="J306" t="s">
        <v>6267</v>
      </c>
      <c r="K306">
        <v>24224.29</v>
      </c>
      <c r="L306">
        <f>Report[[#This Row],[Entrada]]-Report[[#This Row],[Emissão]]</f>
        <v>0</v>
      </c>
    </row>
    <row r="307" spans="1:12" x14ac:dyDescent="0.25">
      <c r="A307">
        <v>2988</v>
      </c>
      <c r="B307">
        <v>1</v>
      </c>
      <c r="C307" t="s">
        <v>6264</v>
      </c>
      <c r="D307">
        <v>0</v>
      </c>
      <c r="E307" t="s">
        <v>6265</v>
      </c>
      <c r="F307" s="1">
        <v>45883</v>
      </c>
      <c r="G307" s="1">
        <v>45883</v>
      </c>
      <c r="H307" t="s">
        <v>18</v>
      </c>
      <c r="I307" t="s">
        <v>6266</v>
      </c>
      <c r="J307" t="s">
        <v>6267</v>
      </c>
      <c r="K307">
        <v>4223.04</v>
      </c>
      <c r="L307">
        <f>Report[[#This Row],[Entrada]]-Report[[#This Row],[Emissão]]</f>
        <v>0</v>
      </c>
    </row>
    <row r="308" spans="1:12" x14ac:dyDescent="0.25">
      <c r="A308">
        <v>2989</v>
      </c>
      <c r="B308">
        <v>1</v>
      </c>
      <c r="C308" t="s">
        <v>6264</v>
      </c>
      <c r="D308">
        <v>0</v>
      </c>
      <c r="E308" t="s">
        <v>6265</v>
      </c>
      <c r="F308" s="1">
        <v>45883</v>
      </c>
      <c r="G308" s="1">
        <v>45883</v>
      </c>
      <c r="H308" t="s">
        <v>18</v>
      </c>
      <c r="I308" t="s">
        <v>6266</v>
      </c>
      <c r="J308" t="s">
        <v>6267</v>
      </c>
      <c r="K308">
        <v>60376.59</v>
      </c>
      <c r="L308">
        <f>Report[[#This Row],[Entrada]]-Report[[#This Row],[Emissão]]</f>
        <v>0</v>
      </c>
    </row>
    <row r="309" spans="1:12" x14ac:dyDescent="0.25">
      <c r="A309">
        <v>35840</v>
      </c>
      <c r="B309">
        <v>2</v>
      </c>
      <c r="C309" t="s">
        <v>6343</v>
      </c>
      <c r="D309">
        <v>16985</v>
      </c>
      <c r="E309" t="s">
        <v>6253</v>
      </c>
      <c r="F309" s="1">
        <v>45870</v>
      </c>
      <c r="G309" s="1">
        <v>45883</v>
      </c>
      <c r="H309" t="s">
        <v>6254</v>
      </c>
      <c r="I309" t="s">
        <v>6257</v>
      </c>
      <c r="J309" t="s">
        <v>177</v>
      </c>
      <c r="K309">
        <v>20168.03</v>
      </c>
      <c r="L309">
        <f>Report[[#This Row],[Entrada]]-Report[[#This Row],[Emissão]]</f>
        <v>13</v>
      </c>
    </row>
    <row r="310" spans="1:12" x14ac:dyDescent="0.25">
      <c r="A310">
        <v>26029</v>
      </c>
      <c r="B310">
        <v>3</v>
      </c>
      <c r="C310" t="s">
        <v>6342</v>
      </c>
      <c r="D310">
        <v>24027552</v>
      </c>
      <c r="E310" t="s">
        <v>6276</v>
      </c>
      <c r="F310" s="1">
        <v>45883</v>
      </c>
      <c r="G310" s="1">
        <v>45883</v>
      </c>
      <c r="H310" t="s">
        <v>6254</v>
      </c>
      <c r="I310" t="s">
        <v>6282</v>
      </c>
      <c r="J310" t="s">
        <v>6291</v>
      </c>
      <c r="K310">
        <v>359.38</v>
      </c>
      <c r="L310">
        <f>Report[[#This Row],[Entrada]]-Report[[#This Row],[Emissão]]</f>
        <v>0</v>
      </c>
    </row>
    <row r="311" spans="1:12" x14ac:dyDescent="0.25">
      <c r="A311">
        <v>494115</v>
      </c>
      <c r="B311">
        <v>3</v>
      </c>
      <c r="C311" t="s">
        <v>6252</v>
      </c>
      <c r="D311">
        <v>16983</v>
      </c>
      <c r="E311" t="s">
        <v>6253</v>
      </c>
      <c r="F311" s="1">
        <v>45870</v>
      </c>
      <c r="G311" s="1">
        <v>45884</v>
      </c>
      <c r="H311" t="s">
        <v>6254</v>
      </c>
      <c r="I311" t="s">
        <v>6255</v>
      </c>
      <c r="J311" t="s">
        <v>1380</v>
      </c>
      <c r="K311">
        <v>13932.09</v>
      </c>
      <c r="L311">
        <f>Report[[#This Row],[Entrada]]-Report[[#This Row],[Emissão]]</f>
        <v>14</v>
      </c>
    </row>
    <row r="312" spans="1:12" x14ac:dyDescent="0.25">
      <c r="A312">
        <v>494116</v>
      </c>
      <c r="B312">
        <v>3</v>
      </c>
      <c r="C312" t="s">
        <v>6252</v>
      </c>
      <c r="D312">
        <v>16988</v>
      </c>
      <c r="E312" t="s">
        <v>6253</v>
      </c>
      <c r="F312" s="1">
        <v>45870</v>
      </c>
      <c r="G312" s="1">
        <v>45884</v>
      </c>
      <c r="H312" t="s">
        <v>6254</v>
      </c>
      <c r="I312" t="s">
        <v>6255</v>
      </c>
      <c r="J312" t="s">
        <v>1380</v>
      </c>
      <c r="K312">
        <v>251605.62</v>
      </c>
      <c r="L312">
        <f>Report[[#This Row],[Entrada]]-Report[[#This Row],[Emissão]]</f>
        <v>14</v>
      </c>
    </row>
    <row r="313" spans="1:12" x14ac:dyDescent="0.25">
      <c r="A313">
        <v>52544</v>
      </c>
      <c r="B313">
        <v>2</v>
      </c>
      <c r="C313" t="s">
        <v>6283</v>
      </c>
      <c r="D313">
        <v>0</v>
      </c>
      <c r="E313" t="s">
        <v>6273</v>
      </c>
      <c r="F313" s="1">
        <v>45884</v>
      </c>
      <c r="G313" s="1">
        <v>45884</v>
      </c>
      <c r="H313" t="s">
        <v>12</v>
      </c>
      <c r="I313" t="s">
        <v>6344</v>
      </c>
      <c r="J313" t="s">
        <v>237</v>
      </c>
      <c r="K313">
        <v>6427.29</v>
      </c>
      <c r="L313">
        <f>Report[[#This Row],[Entrada]]-Report[[#This Row],[Emissão]]</f>
        <v>0</v>
      </c>
    </row>
    <row r="314" spans="1:12" x14ac:dyDescent="0.25">
      <c r="A314">
        <v>282339</v>
      </c>
      <c r="B314">
        <v>3</v>
      </c>
      <c r="C314" t="s">
        <v>6292</v>
      </c>
      <c r="D314">
        <v>17054</v>
      </c>
      <c r="E314" t="s">
        <v>6253</v>
      </c>
      <c r="F314" s="1">
        <v>45875</v>
      </c>
      <c r="G314" s="1">
        <v>45884</v>
      </c>
      <c r="H314" t="s">
        <v>6254</v>
      </c>
      <c r="I314" t="s">
        <v>6255</v>
      </c>
      <c r="J314" t="s">
        <v>1475</v>
      </c>
      <c r="K314">
        <v>479884.05</v>
      </c>
      <c r="L314">
        <f>Report[[#This Row],[Entrada]]-Report[[#This Row],[Emissão]]</f>
        <v>9</v>
      </c>
    </row>
    <row r="315" spans="1:12" x14ac:dyDescent="0.25">
      <c r="A315">
        <v>491686</v>
      </c>
      <c r="B315">
        <v>1</v>
      </c>
      <c r="C315" t="s">
        <v>6258</v>
      </c>
      <c r="D315">
        <v>17105</v>
      </c>
      <c r="E315" t="s">
        <v>6253</v>
      </c>
      <c r="F315" s="1">
        <v>45877</v>
      </c>
      <c r="G315" s="1">
        <v>45884</v>
      </c>
      <c r="H315" t="s">
        <v>6254</v>
      </c>
      <c r="I315" t="s">
        <v>6255</v>
      </c>
      <c r="J315" t="s">
        <v>2683</v>
      </c>
      <c r="K315">
        <v>41682.449999999997</v>
      </c>
      <c r="L315">
        <f>Report[[#This Row],[Entrada]]-Report[[#This Row],[Emissão]]</f>
        <v>7</v>
      </c>
    </row>
    <row r="316" spans="1:12" x14ac:dyDescent="0.25">
      <c r="A316">
        <v>491689</v>
      </c>
      <c r="B316">
        <v>1</v>
      </c>
      <c r="C316" t="s">
        <v>6258</v>
      </c>
      <c r="D316">
        <v>17105</v>
      </c>
      <c r="E316" t="s">
        <v>6253</v>
      </c>
      <c r="F316" s="1">
        <v>45877</v>
      </c>
      <c r="G316" s="1">
        <v>45884</v>
      </c>
      <c r="H316" t="s">
        <v>6254</v>
      </c>
      <c r="I316" t="s">
        <v>6255</v>
      </c>
      <c r="J316" t="s">
        <v>2683</v>
      </c>
      <c r="K316">
        <v>31269.16</v>
      </c>
      <c r="L316">
        <f>Report[[#This Row],[Entrada]]-Report[[#This Row],[Emissão]]</f>
        <v>7</v>
      </c>
    </row>
    <row r="317" spans="1:12" x14ac:dyDescent="0.25">
      <c r="A317">
        <v>491788</v>
      </c>
      <c r="B317">
        <v>2</v>
      </c>
      <c r="C317" t="s">
        <v>6258</v>
      </c>
      <c r="D317">
        <v>16864</v>
      </c>
      <c r="E317" t="s">
        <v>6253</v>
      </c>
      <c r="F317" s="1">
        <v>45880</v>
      </c>
      <c r="G317" s="1">
        <v>45884</v>
      </c>
      <c r="H317" t="s">
        <v>6254</v>
      </c>
      <c r="I317" t="s">
        <v>6257</v>
      </c>
      <c r="J317" t="s">
        <v>2683</v>
      </c>
      <c r="K317">
        <v>71016.19</v>
      </c>
      <c r="L317">
        <f>Report[[#This Row],[Entrada]]-Report[[#This Row],[Emissão]]</f>
        <v>4</v>
      </c>
    </row>
    <row r="318" spans="1:12" x14ac:dyDescent="0.25">
      <c r="A318">
        <v>465413</v>
      </c>
      <c r="B318">
        <v>2</v>
      </c>
      <c r="C318" t="s">
        <v>6293</v>
      </c>
      <c r="D318">
        <v>16722</v>
      </c>
      <c r="E318" t="s">
        <v>6253</v>
      </c>
      <c r="F318" s="1">
        <v>45877</v>
      </c>
      <c r="G318" s="1">
        <v>45884</v>
      </c>
      <c r="H318" t="s">
        <v>6254</v>
      </c>
      <c r="I318" t="s">
        <v>6257</v>
      </c>
      <c r="J318" t="s">
        <v>13</v>
      </c>
      <c r="K318">
        <v>282.24</v>
      </c>
      <c r="L318">
        <f>Report[[#This Row],[Entrada]]-Report[[#This Row],[Emissão]]</f>
        <v>7</v>
      </c>
    </row>
    <row r="319" spans="1:12" x14ac:dyDescent="0.25">
      <c r="A319">
        <v>465414</v>
      </c>
      <c r="B319">
        <v>2</v>
      </c>
      <c r="C319" t="s">
        <v>6293</v>
      </c>
      <c r="D319">
        <v>17061</v>
      </c>
      <c r="E319" t="s">
        <v>6253</v>
      </c>
      <c r="F319" s="1">
        <v>45877</v>
      </c>
      <c r="G319" s="1">
        <v>45884</v>
      </c>
      <c r="H319" t="s">
        <v>6254</v>
      </c>
      <c r="I319" t="s">
        <v>6257</v>
      </c>
      <c r="J319" t="s">
        <v>13</v>
      </c>
      <c r="K319">
        <v>777.6</v>
      </c>
      <c r="L319">
        <f>Report[[#This Row],[Entrada]]-Report[[#This Row],[Emissão]]</f>
        <v>7</v>
      </c>
    </row>
    <row r="320" spans="1:12" x14ac:dyDescent="0.25">
      <c r="A320">
        <v>465415</v>
      </c>
      <c r="B320">
        <v>2</v>
      </c>
      <c r="C320" t="s">
        <v>6293</v>
      </c>
      <c r="D320">
        <v>17067</v>
      </c>
      <c r="E320" t="s">
        <v>6253</v>
      </c>
      <c r="F320" s="1">
        <v>45877</v>
      </c>
      <c r="G320" s="1">
        <v>45884</v>
      </c>
      <c r="H320" t="s">
        <v>6254</v>
      </c>
      <c r="I320" t="s">
        <v>6257</v>
      </c>
      <c r="J320" t="s">
        <v>13</v>
      </c>
      <c r="K320">
        <v>282.24</v>
      </c>
      <c r="L320">
        <f>Report[[#This Row],[Entrada]]-Report[[#This Row],[Emissão]]</f>
        <v>7</v>
      </c>
    </row>
    <row r="321" spans="1:12" x14ac:dyDescent="0.25">
      <c r="A321">
        <v>465416</v>
      </c>
      <c r="B321">
        <v>2</v>
      </c>
      <c r="C321" t="s">
        <v>6293</v>
      </c>
      <c r="D321">
        <v>17067</v>
      </c>
      <c r="E321" t="s">
        <v>6253</v>
      </c>
      <c r="F321" s="1">
        <v>45877</v>
      </c>
      <c r="G321" s="1">
        <v>45884</v>
      </c>
      <c r="H321" t="s">
        <v>6254</v>
      </c>
      <c r="I321" t="s">
        <v>6257</v>
      </c>
      <c r="J321" t="s">
        <v>13</v>
      </c>
      <c r="K321">
        <v>2431.92</v>
      </c>
      <c r="L321">
        <f>Report[[#This Row],[Entrada]]-Report[[#This Row],[Emissão]]</f>
        <v>7</v>
      </c>
    </row>
    <row r="322" spans="1:12" x14ac:dyDescent="0.25">
      <c r="A322">
        <v>465417</v>
      </c>
      <c r="B322">
        <v>2</v>
      </c>
      <c r="C322" t="s">
        <v>6293</v>
      </c>
      <c r="D322">
        <v>17068</v>
      </c>
      <c r="E322" t="s">
        <v>6253</v>
      </c>
      <c r="F322" s="1">
        <v>45877</v>
      </c>
      <c r="G322" s="1">
        <v>45884</v>
      </c>
      <c r="H322" t="s">
        <v>6254</v>
      </c>
      <c r="I322" t="s">
        <v>6257</v>
      </c>
      <c r="J322" t="s">
        <v>13</v>
      </c>
      <c r="K322">
        <v>786.9</v>
      </c>
      <c r="L322">
        <f>Report[[#This Row],[Entrada]]-Report[[#This Row],[Emissão]]</f>
        <v>7</v>
      </c>
    </row>
    <row r="323" spans="1:12" x14ac:dyDescent="0.25">
      <c r="A323">
        <v>465418</v>
      </c>
      <c r="B323">
        <v>2</v>
      </c>
      <c r="C323" t="s">
        <v>6293</v>
      </c>
      <c r="D323">
        <v>17068</v>
      </c>
      <c r="E323" t="s">
        <v>6253</v>
      </c>
      <c r="F323" s="1">
        <v>45877</v>
      </c>
      <c r="G323" s="1">
        <v>45884</v>
      </c>
      <c r="H323" t="s">
        <v>6254</v>
      </c>
      <c r="I323" t="s">
        <v>6257</v>
      </c>
      <c r="J323" t="s">
        <v>13</v>
      </c>
      <c r="K323">
        <v>423.36</v>
      </c>
      <c r="L323">
        <f>Report[[#This Row],[Entrada]]-Report[[#This Row],[Emissão]]</f>
        <v>7</v>
      </c>
    </row>
    <row r="324" spans="1:12" x14ac:dyDescent="0.25">
      <c r="A324">
        <v>465420</v>
      </c>
      <c r="B324">
        <v>2</v>
      </c>
      <c r="C324" t="s">
        <v>6293</v>
      </c>
      <c r="D324">
        <v>17060</v>
      </c>
      <c r="E324" t="s">
        <v>6253</v>
      </c>
      <c r="F324" s="1">
        <v>45877</v>
      </c>
      <c r="G324" s="1">
        <v>45884</v>
      </c>
      <c r="H324" t="s">
        <v>6254</v>
      </c>
      <c r="I324" t="s">
        <v>6257</v>
      </c>
      <c r="J324" t="s">
        <v>13</v>
      </c>
      <c r="K324">
        <v>1101.8900000000001</v>
      </c>
      <c r="L324">
        <f>Report[[#This Row],[Entrada]]-Report[[#This Row],[Emissão]]</f>
        <v>7</v>
      </c>
    </row>
    <row r="325" spans="1:12" x14ac:dyDescent="0.25">
      <c r="A325">
        <v>465421</v>
      </c>
      <c r="B325">
        <v>2</v>
      </c>
      <c r="C325" t="s">
        <v>6293</v>
      </c>
      <c r="D325">
        <v>17061</v>
      </c>
      <c r="E325" t="s">
        <v>6253</v>
      </c>
      <c r="F325" s="1">
        <v>45877</v>
      </c>
      <c r="G325" s="1">
        <v>45884</v>
      </c>
      <c r="H325" t="s">
        <v>6254</v>
      </c>
      <c r="I325" t="s">
        <v>6257</v>
      </c>
      <c r="J325" t="s">
        <v>13</v>
      </c>
      <c r="K325">
        <v>3928</v>
      </c>
      <c r="L325">
        <f>Report[[#This Row],[Entrada]]-Report[[#This Row],[Emissão]]</f>
        <v>7</v>
      </c>
    </row>
    <row r="326" spans="1:12" x14ac:dyDescent="0.25">
      <c r="A326">
        <v>465422</v>
      </c>
      <c r="B326">
        <v>2</v>
      </c>
      <c r="C326" t="s">
        <v>6293</v>
      </c>
      <c r="D326">
        <v>17061</v>
      </c>
      <c r="E326" t="s">
        <v>6253</v>
      </c>
      <c r="F326" s="1">
        <v>45877</v>
      </c>
      <c r="G326" s="1">
        <v>45884</v>
      </c>
      <c r="H326" t="s">
        <v>6254</v>
      </c>
      <c r="I326" t="s">
        <v>6257</v>
      </c>
      <c r="J326" t="s">
        <v>13</v>
      </c>
      <c r="K326">
        <v>6682.56</v>
      </c>
      <c r="L326">
        <f>Report[[#This Row],[Entrada]]-Report[[#This Row],[Emissão]]</f>
        <v>7</v>
      </c>
    </row>
    <row r="327" spans="1:12" x14ac:dyDescent="0.25">
      <c r="A327">
        <v>465425</v>
      </c>
      <c r="B327">
        <v>2</v>
      </c>
      <c r="C327" t="s">
        <v>6293</v>
      </c>
      <c r="D327">
        <v>17064</v>
      </c>
      <c r="E327" t="s">
        <v>6253</v>
      </c>
      <c r="F327" s="1">
        <v>45877</v>
      </c>
      <c r="G327" s="1">
        <v>45884</v>
      </c>
      <c r="H327" t="s">
        <v>6254</v>
      </c>
      <c r="I327" t="s">
        <v>6257</v>
      </c>
      <c r="J327" t="s">
        <v>13</v>
      </c>
      <c r="K327">
        <v>1791.6</v>
      </c>
      <c r="L327">
        <f>Report[[#This Row],[Entrada]]-Report[[#This Row],[Emissão]]</f>
        <v>7</v>
      </c>
    </row>
    <row r="328" spans="1:12" x14ac:dyDescent="0.25">
      <c r="A328">
        <v>465427</v>
      </c>
      <c r="B328">
        <v>2</v>
      </c>
      <c r="C328" t="s">
        <v>6293</v>
      </c>
      <c r="D328">
        <v>17065</v>
      </c>
      <c r="E328" t="s">
        <v>6253</v>
      </c>
      <c r="F328" s="1">
        <v>45877</v>
      </c>
      <c r="G328" s="1">
        <v>45884</v>
      </c>
      <c r="H328" t="s">
        <v>6254</v>
      </c>
      <c r="I328" t="s">
        <v>6257</v>
      </c>
      <c r="J328" t="s">
        <v>13</v>
      </c>
      <c r="K328">
        <v>3583.6</v>
      </c>
      <c r="L328">
        <f>Report[[#This Row],[Entrada]]-Report[[#This Row],[Emissão]]</f>
        <v>7</v>
      </c>
    </row>
    <row r="329" spans="1:12" x14ac:dyDescent="0.25">
      <c r="A329">
        <v>465429</v>
      </c>
      <c r="B329">
        <v>2</v>
      </c>
      <c r="C329" t="s">
        <v>6293</v>
      </c>
      <c r="D329">
        <v>17066</v>
      </c>
      <c r="E329" t="s">
        <v>6253</v>
      </c>
      <c r="F329" s="1">
        <v>45877</v>
      </c>
      <c r="G329" s="1">
        <v>45884</v>
      </c>
      <c r="H329" t="s">
        <v>6254</v>
      </c>
      <c r="I329" t="s">
        <v>6257</v>
      </c>
      <c r="J329" t="s">
        <v>13</v>
      </c>
      <c r="K329">
        <v>4523.12</v>
      </c>
      <c r="L329">
        <f>Report[[#This Row],[Entrada]]-Report[[#This Row],[Emissão]]</f>
        <v>7</v>
      </c>
    </row>
    <row r="330" spans="1:12" x14ac:dyDescent="0.25">
      <c r="A330">
        <v>465431</v>
      </c>
      <c r="B330">
        <v>2</v>
      </c>
      <c r="C330" t="s">
        <v>6293</v>
      </c>
      <c r="D330">
        <v>17067</v>
      </c>
      <c r="E330" t="s">
        <v>6253</v>
      </c>
      <c r="F330" s="1">
        <v>45877</v>
      </c>
      <c r="G330" s="1">
        <v>45884</v>
      </c>
      <c r="H330" t="s">
        <v>6254</v>
      </c>
      <c r="I330" t="s">
        <v>6257</v>
      </c>
      <c r="J330" t="s">
        <v>13</v>
      </c>
      <c r="K330">
        <v>26012.67</v>
      </c>
      <c r="L330">
        <f>Report[[#This Row],[Entrada]]-Report[[#This Row],[Emissão]]</f>
        <v>7</v>
      </c>
    </row>
    <row r="331" spans="1:12" x14ac:dyDescent="0.25">
      <c r="A331">
        <v>465432</v>
      </c>
      <c r="B331">
        <v>2</v>
      </c>
      <c r="C331" t="s">
        <v>6293</v>
      </c>
      <c r="D331">
        <v>17068</v>
      </c>
      <c r="E331" t="s">
        <v>6253</v>
      </c>
      <c r="F331" s="1">
        <v>45877</v>
      </c>
      <c r="G331" s="1">
        <v>45884</v>
      </c>
      <c r="H331" t="s">
        <v>6254</v>
      </c>
      <c r="I331" t="s">
        <v>6257</v>
      </c>
      <c r="J331" t="s">
        <v>13</v>
      </c>
      <c r="K331">
        <v>5227.6400000000003</v>
      </c>
      <c r="L331">
        <f>Report[[#This Row],[Entrada]]-Report[[#This Row],[Emissão]]</f>
        <v>7</v>
      </c>
    </row>
    <row r="332" spans="1:12" x14ac:dyDescent="0.25">
      <c r="A332">
        <v>465434</v>
      </c>
      <c r="B332">
        <v>2</v>
      </c>
      <c r="C332" t="s">
        <v>6293</v>
      </c>
      <c r="D332">
        <v>17061</v>
      </c>
      <c r="E332" t="s">
        <v>6253</v>
      </c>
      <c r="F332" s="1">
        <v>45877</v>
      </c>
      <c r="G332" s="1">
        <v>45884</v>
      </c>
      <c r="H332" t="s">
        <v>6254</v>
      </c>
      <c r="I332" t="s">
        <v>6257</v>
      </c>
      <c r="J332" t="s">
        <v>13</v>
      </c>
      <c r="K332">
        <v>1656.48</v>
      </c>
      <c r="L332">
        <f>Report[[#This Row],[Entrada]]-Report[[#This Row],[Emissão]]</f>
        <v>7</v>
      </c>
    </row>
    <row r="333" spans="1:12" x14ac:dyDescent="0.25">
      <c r="A333">
        <v>465435</v>
      </c>
      <c r="B333">
        <v>2</v>
      </c>
      <c r="C333" t="s">
        <v>6293</v>
      </c>
      <c r="D333">
        <v>17065</v>
      </c>
      <c r="E333" t="s">
        <v>6253</v>
      </c>
      <c r="F333" s="1">
        <v>45877</v>
      </c>
      <c r="G333" s="1">
        <v>45884</v>
      </c>
      <c r="H333" t="s">
        <v>6254</v>
      </c>
      <c r="I333" t="s">
        <v>6257</v>
      </c>
      <c r="J333" t="s">
        <v>13</v>
      </c>
      <c r="K333">
        <v>2496.48</v>
      </c>
      <c r="L333">
        <f>Report[[#This Row],[Entrada]]-Report[[#This Row],[Emissão]]</f>
        <v>7</v>
      </c>
    </row>
    <row r="334" spans="1:12" x14ac:dyDescent="0.25">
      <c r="A334">
        <v>394301</v>
      </c>
      <c r="B334">
        <v>3</v>
      </c>
      <c r="C334" t="s">
        <v>6259</v>
      </c>
      <c r="D334">
        <v>17015</v>
      </c>
      <c r="E334" t="s">
        <v>6253</v>
      </c>
      <c r="F334" s="1">
        <v>45873</v>
      </c>
      <c r="G334" s="1">
        <v>45884</v>
      </c>
      <c r="H334" t="s">
        <v>6254</v>
      </c>
      <c r="I334" t="s">
        <v>6255</v>
      </c>
      <c r="J334" t="s">
        <v>4492</v>
      </c>
      <c r="K334">
        <v>80150.67</v>
      </c>
      <c r="L334">
        <f>Report[[#This Row],[Entrada]]-Report[[#This Row],[Emissão]]</f>
        <v>11</v>
      </c>
    </row>
    <row r="335" spans="1:12" x14ac:dyDescent="0.25">
      <c r="A335">
        <v>394305</v>
      </c>
      <c r="B335">
        <v>3</v>
      </c>
      <c r="C335" t="s">
        <v>6259</v>
      </c>
      <c r="D335">
        <v>17016</v>
      </c>
      <c r="E335" t="s">
        <v>6253</v>
      </c>
      <c r="F335" s="1">
        <v>45873</v>
      </c>
      <c r="G335" s="1">
        <v>45884</v>
      </c>
      <c r="H335" t="s">
        <v>6254</v>
      </c>
      <c r="I335" t="s">
        <v>6255</v>
      </c>
      <c r="J335" t="s">
        <v>4492</v>
      </c>
      <c r="K335">
        <v>1838.33</v>
      </c>
      <c r="L335">
        <f>Report[[#This Row],[Entrada]]-Report[[#This Row],[Emissão]]</f>
        <v>11</v>
      </c>
    </row>
    <row r="336" spans="1:12" x14ac:dyDescent="0.25">
      <c r="A336">
        <v>394520</v>
      </c>
      <c r="B336">
        <v>3</v>
      </c>
      <c r="C336" t="s">
        <v>6259</v>
      </c>
      <c r="D336">
        <v>17110</v>
      </c>
      <c r="E336" t="s">
        <v>6253</v>
      </c>
      <c r="F336" s="1">
        <v>45876</v>
      </c>
      <c r="G336" s="1">
        <v>45884</v>
      </c>
      <c r="H336" t="s">
        <v>6254</v>
      </c>
      <c r="I336" t="s">
        <v>6255</v>
      </c>
      <c r="J336" t="s">
        <v>4492</v>
      </c>
      <c r="K336">
        <v>7372.92</v>
      </c>
      <c r="L336">
        <f>Report[[#This Row],[Entrada]]-Report[[#This Row],[Emissão]]</f>
        <v>8</v>
      </c>
    </row>
    <row r="337" spans="1:12" x14ac:dyDescent="0.25">
      <c r="A337">
        <v>2990</v>
      </c>
      <c r="B337">
        <v>1</v>
      </c>
      <c r="C337" t="s">
        <v>6264</v>
      </c>
      <c r="D337">
        <v>0</v>
      </c>
      <c r="E337" t="s">
        <v>6265</v>
      </c>
      <c r="F337" s="1">
        <v>45884</v>
      </c>
      <c r="G337" s="1">
        <v>45884</v>
      </c>
      <c r="H337" t="s">
        <v>18</v>
      </c>
      <c r="I337" t="s">
        <v>6266</v>
      </c>
      <c r="J337" t="s">
        <v>6267</v>
      </c>
      <c r="K337">
        <v>26539.42</v>
      </c>
      <c r="L337">
        <f>Report[[#This Row],[Entrada]]-Report[[#This Row],[Emissão]]</f>
        <v>0</v>
      </c>
    </row>
    <row r="338" spans="1:12" x14ac:dyDescent="0.25">
      <c r="A338">
        <v>2991</v>
      </c>
      <c r="B338">
        <v>1</v>
      </c>
      <c r="C338" t="s">
        <v>6264</v>
      </c>
      <c r="D338">
        <v>0</v>
      </c>
      <c r="E338" t="s">
        <v>6265</v>
      </c>
      <c r="F338" s="1">
        <v>45884</v>
      </c>
      <c r="G338" s="1">
        <v>45884</v>
      </c>
      <c r="H338" t="s">
        <v>18</v>
      </c>
      <c r="I338" t="s">
        <v>6266</v>
      </c>
      <c r="J338" t="s">
        <v>6267</v>
      </c>
      <c r="K338">
        <v>11335.12</v>
      </c>
      <c r="L338">
        <f>Report[[#This Row],[Entrada]]-Report[[#This Row],[Emissão]]</f>
        <v>0</v>
      </c>
    </row>
    <row r="339" spans="1:12" x14ac:dyDescent="0.25">
      <c r="A339">
        <v>2992</v>
      </c>
      <c r="B339">
        <v>1</v>
      </c>
      <c r="C339" t="s">
        <v>6264</v>
      </c>
      <c r="D339">
        <v>0</v>
      </c>
      <c r="E339" t="s">
        <v>6265</v>
      </c>
      <c r="F339" s="1">
        <v>45884</v>
      </c>
      <c r="G339" s="1">
        <v>45884</v>
      </c>
      <c r="H339" t="s">
        <v>18</v>
      </c>
      <c r="I339" t="s">
        <v>6266</v>
      </c>
      <c r="J339" t="s">
        <v>6267</v>
      </c>
      <c r="K339">
        <v>4250.67</v>
      </c>
      <c r="L339">
        <f>Report[[#This Row],[Entrada]]-Report[[#This Row],[Emissão]]</f>
        <v>0</v>
      </c>
    </row>
    <row r="340" spans="1:12" x14ac:dyDescent="0.25">
      <c r="A340">
        <v>2993</v>
      </c>
      <c r="B340">
        <v>1</v>
      </c>
      <c r="C340" t="s">
        <v>6264</v>
      </c>
      <c r="E340" t="s">
        <v>6265</v>
      </c>
      <c r="F340" s="1">
        <v>45884</v>
      </c>
      <c r="G340" s="1">
        <v>45884</v>
      </c>
      <c r="H340" t="s">
        <v>18</v>
      </c>
      <c r="I340" t="s">
        <v>6266</v>
      </c>
      <c r="J340" t="s">
        <v>6267</v>
      </c>
      <c r="K340">
        <v>11120.87</v>
      </c>
      <c r="L340">
        <f>Report[[#This Row],[Entrada]]-Report[[#This Row],[Emissão]]</f>
        <v>0</v>
      </c>
    </row>
    <row r="341" spans="1:12" x14ac:dyDescent="0.25">
      <c r="A341">
        <v>2994</v>
      </c>
      <c r="B341">
        <v>1</v>
      </c>
      <c r="C341" t="s">
        <v>6264</v>
      </c>
      <c r="D341">
        <v>0</v>
      </c>
      <c r="E341" t="s">
        <v>6265</v>
      </c>
      <c r="F341" s="1">
        <v>45884</v>
      </c>
      <c r="G341" s="1">
        <v>45884</v>
      </c>
      <c r="H341" t="s">
        <v>18</v>
      </c>
      <c r="I341" t="s">
        <v>6266</v>
      </c>
      <c r="J341" t="s">
        <v>6267</v>
      </c>
      <c r="K341">
        <v>178547.53</v>
      </c>
      <c r="L341">
        <f>Report[[#This Row],[Entrada]]-Report[[#This Row],[Emissão]]</f>
        <v>0</v>
      </c>
    </row>
    <row r="342" spans="1:12" x14ac:dyDescent="0.25">
      <c r="A342">
        <v>2995</v>
      </c>
      <c r="B342">
        <v>1</v>
      </c>
      <c r="C342" t="s">
        <v>6264</v>
      </c>
      <c r="D342">
        <v>0</v>
      </c>
      <c r="E342" t="s">
        <v>6265</v>
      </c>
      <c r="F342" s="1">
        <v>45884</v>
      </c>
      <c r="G342" s="1">
        <v>45884</v>
      </c>
      <c r="H342" t="s">
        <v>18</v>
      </c>
      <c r="I342" t="s">
        <v>6266</v>
      </c>
      <c r="J342" t="s">
        <v>6267</v>
      </c>
      <c r="K342">
        <v>2129.83</v>
      </c>
      <c r="L342">
        <f>Report[[#This Row],[Entrada]]-Report[[#This Row],[Emissão]]</f>
        <v>0</v>
      </c>
    </row>
    <row r="343" spans="1:12" x14ac:dyDescent="0.25">
      <c r="A343">
        <v>2996</v>
      </c>
      <c r="B343">
        <v>1</v>
      </c>
      <c r="C343" t="s">
        <v>6264</v>
      </c>
      <c r="D343">
        <v>0</v>
      </c>
      <c r="E343" t="s">
        <v>6265</v>
      </c>
      <c r="F343" s="1">
        <v>45884</v>
      </c>
      <c r="G343" s="1">
        <v>45884</v>
      </c>
      <c r="H343" t="s">
        <v>18</v>
      </c>
      <c r="I343" t="s">
        <v>6266</v>
      </c>
      <c r="J343" t="s">
        <v>6267</v>
      </c>
      <c r="K343">
        <v>2072.08</v>
      </c>
      <c r="L343">
        <f>Report[[#This Row],[Entrada]]-Report[[#This Row],[Emissão]]</f>
        <v>0</v>
      </c>
    </row>
    <row r="344" spans="1:12" x14ac:dyDescent="0.25">
      <c r="A344">
        <v>2997</v>
      </c>
      <c r="B344">
        <v>1</v>
      </c>
      <c r="C344" t="s">
        <v>6264</v>
      </c>
      <c r="D344">
        <v>0</v>
      </c>
      <c r="E344" t="s">
        <v>6265</v>
      </c>
      <c r="F344" s="1">
        <v>45884</v>
      </c>
      <c r="G344" s="1">
        <v>45884</v>
      </c>
      <c r="H344" t="s">
        <v>18</v>
      </c>
      <c r="I344" t="s">
        <v>6266</v>
      </c>
      <c r="J344" t="s">
        <v>6267</v>
      </c>
      <c r="K344">
        <v>17082.45</v>
      </c>
      <c r="L344">
        <f>Report[[#This Row],[Entrada]]-Report[[#This Row],[Emissão]]</f>
        <v>0</v>
      </c>
    </row>
    <row r="345" spans="1:12" x14ac:dyDescent="0.25">
      <c r="A345">
        <v>83589</v>
      </c>
      <c r="B345">
        <v>2</v>
      </c>
      <c r="C345" t="s">
        <v>6270</v>
      </c>
      <c r="D345">
        <v>16973</v>
      </c>
      <c r="E345" t="s">
        <v>6253</v>
      </c>
      <c r="F345" s="1">
        <v>45869</v>
      </c>
      <c r="G345" s="1">
        <v>45884</v>
      </c>
      <c r="H345" t="s">
        <v>6269</v>
      </c>
      <c r="I345" t="s">
        <v>6257</v>
      </c>
      <c r="J345" t="s">
        <v>2524</v>
      </c>
      <c r="K345">
        <v>863.95</v>
      </c>
      <c r="L345">
        <f>Report[[#This Row],[Entrada]]-Report[[#This Row],[Emissão]]</f>
        <v>15</v>
      </c>
    </row>
    <row r="346" spans="1:12" x14ac:dyDescent="0.25">
      <c r="A346">
        <v>10323</v>
      </c>
      <c r="B346">
        <v>2</v>
      </c>
      <c r="C346" t="s">
        <v>6271</v>
      </c>
      <c r="D346">
        <v>16960</v>
      </c>
      <c r="E346" t="s">
        <v>6253</v>
      </c>
      <c r="F346" s="1">
        <v>45876</v>
      </c>
      <c r="G346" s="1">
        <v>45884</v>
      </c>
      <c r="H346" t="s">
        <v>6269</v>
      </c>
      <c r="I346" t="s">
        <v>6255</v>
      </c>
      <c r="J346" t="s">
        <v>1471</v>
      </c>
      <c r="K346">
        <v>293653.59999999998</v>
      </c>
      <c r="L346">
        <f>Report[[#This Row],[Entrada]]-Report[[#This Row],[Emissão]]</f>
        <v>8</v>
      </c>
    </row>
    <row r="347" spans="1:12" x14ac:dyDescent="0.25">
      <c r="A347">
        <v>10875</v>
      </c>
      <c r="B347">
        <v>2</v>
      </c>
      <c r="C347" t="s">
        <v>6271</v>
      </c>
      <c r="D347">
        <v>17087</v>
      </c>
      <c r="E347" t="s">
        <v>6253</v>
      </c>
      <c r="F347" s="1">
        <v>45880</v>
      </c>
      <c r="G347" s="1">
        <v>45884</v>
      </c>
      <c r="H347" t="s">
        <v>6269</v>
      </c>
      <c r="I347" t="s">
        <v>6257</v>
      </c>
      <c r="J347" t="s">
        <v>1471</v>
      </c>
      <c r="K347">
        <v>40305.18</v>
      </c>
      <c r="L347">
        <f>Report[[#This Row],[Entrada]]-Report[[#This Row],[Emissão]]</f>
        <v>4</v>
      </c>
    </row>
    <row r="348" spans="1:12" x14ac:dyDescent="0.25">
      <c r="A348">
        <v>265754</v>
      </c>
      <c r="B348">
        <v>2</v>
      </c>
      <c r="C348" t="s">
        <v>6332</v>
      </c>
      <c r="D348">
        <v>17168</v>
      </c>
      <c r="E348" t="s">
        <v>6253</v>
      </c>
      <c r="F348" s="1">
        <v>45882</v>
      </c>
      <c r="G348" s="1">
        <v>45887</v>
      </c>
      <c r="H348" t="s">
        <v>6328</v>
      </c>
      <c r="I348" t="s">
        <v>6257</v>
      </c>
      <c r="J348" t="s">
        <v>1503</v>
      </c>
      <c r="K348">
        <v>194340</v>
      </c>
      <c r="L348">
        <f>Report[[#This Row],[Entrada]]-Report[[#This Row],[Emissão]]</f>
        <v>5</v>
      </c>
    </row>
    <row r="349" spans="1:12" x14ac:dyDescent="0.25">
      <c r="A349">
        <v>26168</v>
      </c>
      <c r="B349">
        <v>3</v>
      </c>
      <c r="C349" t="s">
        <v>6345</v>
      </c>
      <c r="D349">
        <v>24027888</v>
      </c>
      <c r="E349" t="s">
        <v>6276</v>
      </c>
      <c r="F349" s="1">
        <v>45887</v>
      </c>
      <c r="G349" s="1">
        <v>45887</v>
      </c>
      <c r="H349" t="s">
        <v>46</v>
      </c>
      <c r="I349" t="s">
        <v>6277</v>
      </c>
      <c r="J349" t="s">
        <v>6346</v>
      </c>
      <c r="K349">
        <v>8320.1200000000008</v>
      </c>
      <c r="L349">
        <f>Report[[#This Row],[Entrada]]-Report[[#This Row],[Emissão]]</f>
        <v>0</v>
      </c>
    </row>
    <row r="350" spans="1:12" x14ac:dyDescent="0.25">
      <c r="A350">
        <v>494468</v>
      </c>
      <c r="B350">
        <v>3</v>
      </c>
      <c r="C350" t="s">
        <v>6252</v>
      </c>
      <c r="D350">
        <v>17032</v>
      </c>
      <c r="E350" t="s">
        <v>6253</v>
      </c>
      <c r="F350" s="1">
        <v>45874</v>
      </c>
      <c r="G350" s="1">
        <v>45887</v>
      </c>
      <c r="H350" t="s">
        <v>6254</v>
      </c>
      <c r="I350" t="s">
        <v>6255</v>
      </c>
      <c r="J350" t="s">
        <v>1380</v>
      </c>
      <c r="K350">
        <v>13932.1</v>
      </c>
      <c r="L350">
        <f>Report[[#This Row],[Entrada]]-Report[[#This Row],[Emissão]]</f>
        <v>13</v>
      </c>
    </row>
    <row r="351" spans="1:12" x14ac:dyDescent="0.25">
      <c r="A351">
        <v>495437</v>
      </c>
      <c r="B351">
        <v>3</v>
      </c>
      <c r="C351" t="s">
        <v>6252</v>
      </c>
      <c r="D351">
        <v>17056</v>
      </c>
      <c r="E351" t="s">
        <v>6253</v>
      </c>
      <c r="F351" s="1">
        <v>45880</v>
      </c>
      <c r="G351" s="1">
        <v>45887</v>
      </c>
      <c r="H351" t="s">
        <v>6254</v>
      </c>
      <c r="I351" t="s">
        <v>6257</v>
      </c>
      <c r="J351" t="s">
        <v>1380</v>
      </c>
      <c r="K351">
        <v>328605.84000000003</v>
      </c>
      <c r="L351">
        <f>Report[[#This Row],[Entrada]]-Report[[#This Row],[Emissão]]</f>
        <v>7</v>
      </c>
    </row>
    <row r="352" spans="1:12" x14ac:dyDescent="0.25">
      <c r="A352">
        <v>495438</v>
      </c>
      <c r="B352">
        <v>3</v>
      </c>
      <c r="C352" t="s">
        <v>6252</v>
      </c>
      <c r="D352">
        <v>17090</v>
      </c>
      <c r="E352" t="s">
        <v>6253</v>
      </c>
      <c r="F352" s="1">
        <v>45880</v>
      </c>
      <c r="G352" s="1">
        <v>45887</v>
      </c>
      <c r="H352" t="s">
        <v>6254</v>
      </c>
      <c r="I352" t="s">
        <v>6257</v>
      </c>
      <c r="J352" t="s">
        <v>1380</v>
      </c>
      <c r="K352">
        <v>110246.54</v>
      </c>
      <c r="L352">
        <f>Report[[#This Row],[Entrada]]-Report[[#This Row],[Emissão]]</f>
        <v>7</v>
      </c>
    </row>
    <row r="353" spans="1:12" x14ac:dyDescent="0.25">
      <c r="A353">
        <v>495539</v>
      </c>
      <c r="B353">
        <v>3</v>
      </c>
      <c r="C353" t="s">
        <v>6252</v>
      </c>
      <c r="D353">
        <v>17056</v>
      </c>
      <c r="E353" t="s">
        <v>6253</v>
      </c>
      <c r="F353" s="1">
        <v>45880</v>
      </c>
      <c r="G353" s="1">
        <v>45887</v>
      </c>
      <c r="H353" t="s">
        <v>6254</v>
      </c>
      <c r="I353" t="s">
        <v>6257</v>
      </c>
      <c r="J353" t="s">
        <v>1380</v>
      </c>
      <c r="K353">
        <v>1032044.86</v>
      </c>
      <c r="L353">
        <f>Report[[#This Row],[Entrada]]-Report[[#This Row],[Emissão]]</f>
        <v>7</v>
      </c>
    </row>
    <row r="354" spans="1:12" x14ac:dyDescent="0.25">
      <c r="A354">
        <v>495664</v>
      </c>
      <c r="B354">
        <v>2</v>
      </c>
      <c r="C354" t="s">
        <v>6252</v>
      </c>
      <c r="D354">
        <v>17148</v>
      </c>
      <c r="E354" t="s">
        <v>6253</v>
      </c>
      <c r="F354" s="1">
        <v>45881</v>
      </c>
      <c r="G354" s="1">
        <v>45887</v>
      </c>
      <c r="H354" t="s">
        <v>6254</v>
      </c>
      <c r="I354" t="s">
        <v>6257</v>
      </c>
      <c r="J354" t="s">
        <v>1380</v>
      </c>
      <c r="K354">
        <v>21829.599999999999</v>
      </c>
      <c r="L354">
        <f>Report[[#This Row],[Entrada]]-Report[[#This Row],[Emissão]]</f>
        <v>6</v>
      </c>
    </row>
    <row r="355" spans="1:12" x14ac:dyDescent="0.25">
      <c r="A355">
        <v>495671</v>
      </c>
      <c r="B355">
        <v>3</v>
      </c>
      <c r="C355" t="s">
        <v>6252</v>
      </c>
      <c r="D355">
        <v>17050</v>
      </c>
      <c r="E355" t="s">
        <v>6253</v>
      </c>
      <c r="F355" s="1">
        <v>45881</v>
      </c>
      <c r="G355" s="1">
        <v>45887</v>
      </c>
      <c r="H355" t="s">
        <v>6254</v>
      </c>
      <c r="I355" t="s">
        <v>6257</v>
      </c>
      <c r="J355" t="s">
        <v>1380</v>
      </c>
      <c r="K355">
        <v>68746.06</v>
      </c>
      <c r="L355">
        <f>Report[[#This Row],[Entrada]]-Report[[#This Row],[Emissão]]</f>
        <v>6</v>
      </c>
    </row>
    <row r="356" spans="1:12" x14ac:dyDescent="0.25">
      <c r="A356">
        <v>55288</v>
      </c>
      <c r="B356">
        <v>4</v>
      </c>
      <c r="C356" t="s">
        <v>6256</v>
      </c>
      <c r="D356">
        <v>17085</v>
      </c>
      <c r="E356" t="s">
        <v>6253</v>
      </c>
      <c r="F356" s="1">
        <v>45875</v>
      </c>
      <c r="G356" s="1">
        <v>45887</v>
      </c>
      <c r="H356" t="s">
        <v>6254</v>
      </c>
      <c r="I356" t="s">
        <v>6257</v>
      </c>
      <c r="J356" t="s">
        <v>1715</v>
      </c>
      <c r="K356">
        <v>204378.46</v>
      </c>
      <c r="L356">
        <f>Report[[#This Row],[Entrada]]-Report[[#This Row],[Emissão]]</f>
        <v>12</v>
      </c>
    </row>
    <row r="357" spans="1:12" x14ac:dyDescent="0.25">
      <c r="A357">
        <v>55381</v>
      </c>
      <c r="B357">
        <v>3</v>
      </c>
      <c r="C357" t="s">
        <v>6256</v>
      </c>
      <c r="D357">
        <v>17113</v>
      </c>
      <c r="E357" t="s">
        <v>6253</v>
      </c>
      <c r="F357" s="1">
        <v>45880</v>
      </c>
      <c r="G357" s="1">
        <v>45887</v>
      </c>
      <c r="H357" t="s">
        <v>6254</v>
      </c>
      <c r="I357" t="s">
        <v>6257</v>
      </c>
      <c r="J357" t="s">
        <v>1715</v>
      </c>
      <c r="K357">
        <v>586080.18999999994</v>
      </c>
      <c r="L357">
        <f>Report[[#This Row],[Entrada]]-Report[[#This Row],[Emissão]]</f>
        <v>7</v>
      </c>
    </row>
    <row r="358" spans="1:12" x14ac:dyDescent="0.25">
      <c r="A358">
        <v>52585</v>
      </c>
      <c r="B358">
        <v>1</v>
      </c>
      <c r="C358" t="s">
        <v>6283</v>
      </c>
      <c r="E358" t="s">
        <v>6265</v>
      </c>
      <c r="F358" s="1">
        <v>45887</v>
      </c>
      <c r="G358" s="1">
        <v>45887</v>
      </c>
      <c r="H358" t="s">
        <v>12</v>
      </c>
      <c r="I358" t="s">
        <v>6284</v>
      </c>
      <c r="J358" t="s">
        <v>237</v>
      </c>
      <c r="K358">
        <v>39636.620000000003</v>
      </c>
      <c r="L358">
        <f>Report[[#This Row],[Entrada]]-Report[[#This Row],[Emissão]]</f>
        <v>0</v>
      </c>
    </row>
    <row r="359" spans="1:12" x14ac:dyDescent="0.25">
      <c r="A359">
        <v>52598</v>
      </c>
      <c r="B359">
        <v>2</v>
      </c>
      <c r="C359" t="s">
        <v>6283</v>
      </c>
      <c r="D359">
        <v>0</v>
      </c>
      <c r="E359" t="s">
        <v>6273</v>
      </c>
      <c r="F359" s="1">
        <v>45887</v>
      </c>
      <c r="G359" s="1">
        <v>45887</v>
      </c>
      <c r="H359" t="s">
        <v>12</v>
      </c>
      <c r="I359" t="s">
        <v>6344</v>
      </c>
      <c r="J359" t="s">
        <v>237</v>
      </c>
      <c r="K359">
        <v>18599.23</v>
      </c>
      <c r="L359">
        <f>Report[[#This Row],[Entrada]]-Report[[#This Row],[Emissão]]</f>
        <v>0</v>
      </c>
    </row>
    <row r="360" spans="1:12" x14ac:dyDescent="0.25">
      <c r="A360">
        <v>8022</v>
      </c>
      <c r="B360">
        <v>3</v>
      </c>
      <c r="C360" t="s">
        <v>6305</v>
      </c>
      <c r="D360">
        <v>17146</v>
      </c>
      <c r="E360" t="s">
        <v>6253</v>
      </c>
      <c r="F360" s="1">
        <v>45881</v>
      </c>
      <c r="G360" s="1">
        <v>45887</v>
      </c>
      <c r="H360" t="s">
        <v>6254</v>
      </c>
      <c r="I360" t="s">
        <v>6257</v>
      </c>
      <c r="J360" t="s">
        <v>2716</v>
      </c>
      <c r="K360">
        <v>29100</v>
      </c>
      <c r="L360">
        <f>Report[[#This Row],[Entrada]]-Report[[#This Row],[Emissão]]</f>
        <v>6</v>
      </c>
    </row>
    <row r="361" spans="1:12" x14ac:dyDescent="0.25">
      <c r="A361">
        <v>465419</v>
      </c>
      <c r="B361">
        <v>2</v>
      </c>
      <c r="C361" t="s">
        <v>6293</v>
      </c>
      <c r="D361">
        <v>17060</v>
      </c>
      <c r="E361" t="s">
        <v>6253</v>
      </c>
      <c r="F361" s="1">
        <v>45877</v>
      </c>
      <c r="G361" s="1">
        <v>45887</v>
      </c>
      <c r="H361" t="s">
        <v>6254</v>
      </c>
      <c r="I361" t="s">
        <v>6257</v>
      </c>
      <c r="J361" t="s">
        <v>13</v>
      </c>
      <c r="K361">
        <v>4434.96</v>
      </c>
      <c r="L361">
        <f>Report[[#This Row],[Entrada]]-Report[[#This Row],[Emissão]]</f>
        <v>10</v>
      </c>
    </row>
    <row r="362" spans="1:12" x14ac:dyDescent="0.25">
      <c r="A362">
        <v>465423</v>
      </c>
      <c r="B362">
        <v>2</v>
      </c>
      <c r="C362" t="s">
        <v>6293</v>
      </c>
      <c r="D362">
        <v>17062</v>
      </c>
      <c r="E362" t="s">
        <v>6253</v>
      </c>
      <c r="F362" s="1">
        <v>45877</v>
      </c>
      <c r="G362" s="1">
        <v>45887</v>
      </c>
      <c r="H362" t="s">
        <v>6254</v>
      </c>
      <c r="I362" t="s">
        <v>6257</v>
      </c>
      <c r="J362" t="s">
        <v>13</v>
      </c>
      <c r="K362">
        <v>12492.25</v>
      </c>
      <c r="L362">
        <f>Report[[#This Row],[Entrada]]-Report[[#This Row],[Emissão]]</f>
        <v>10</v>
      </c>
    </row>
    <row r="363" spans="1:12" x14ac:dyDescent="0.25">
      <c r="A363">
        <v>465424</v>
      </c>
      <c r="B363">
        <v>2</v>
      </c>
      <c r="C363" t="s">
        <v>6293</v>
      </c>
      <c r="D363">
        <v>17062</v>
      </c>
      <c r="E363" t="s">
        <v>6253</v>
      </c>
      <c r="F363" s="1">
        <v>45877</v>
      </c>
      <c r="G363" s="1">
        <v>45887</v>
      </c>
      <c r="H363" t="s">
        <v>6254</v>
      </c>
      <c r="I363" t="s">
        <v>6257</v>
      </c>
      <c r="J363" t="s">
        <v>13</v>
      </c>
      <c r="K363">
        <v>33930.949999999997</v>
      </c>
      <c r="L363">
        <f>Report[[#This Row],[Entrada]]-Report[[#This Row],[Emissão]]</f>
        <v>10</v>
      </c>
    </row>
    <row r="364" spans="1:12" x14ac:dyDescent="0.25">
      <c r="A364">
        <v>465426</v>
      </c>
      <c r="B364">
        <v>2</v>
      </c>
      <c r="C364" t="s">
        <v>6293</v>
      </c>
      <c r="D364">
        <v>17064</v>
      </c>
      <c r="E364" t="s">
        <v>6253</v>
      </c>
      <c r="F364" s="1">
        <v>45877</v>
      </c>
      <c r="G364" s="1">
        <v>45887</v>
      </c>
      <c r="H364" t="s">
        <v>6254</v>
      </c>
      <c r="I364" t="s">
        <v>6257</v>
      </c>
      <c r="J364" t="s">
        <v>13</v>
      </c>
      <c r="K364">
        <v>22434.12</v>
      </c>
      <c r="L364">
        <f>Report[[#This Row],[Entrada]]-Report[[#This Row],[Emissão]]</f>
        <v>10</v>
      </c>
    </row>
    <row r="365" spans="1:12" x14ac:dyDescent="0.25">
      <c r="A365">
        <v>465428</v>
      </c>
      <c r="B365">
        <v>2</v>
      </c>
      <c r="C365" t="s">
        <v>6293</v>
      </c>
      <c r="D365">
        <v>17065</v>
      </c>
      <c r="E365" t="s">
        <v>6253</v>
      </c>
      <c r="F365" s="1">
        <v>45877</v>
      </c>
      <c r="G365" s="1">
        <v>45887</v>
      </c>
      <c r="H365" t="s">
        <v>6254</v>
      </c>
      <c r="I365" t="s">
        <v>6257</v>
      </c>
      <c r="J365" t="s">
        <v>13</v>
      </c>
      <c r="K365">
        <v>19123.16</v>
      </c>
      <c r="L365">
        <f>Report[[#This Row],[Entrada]]-Report[[#This Row],[Emissão]]</f>
        <v>10</v>
      </c>
    </row>
    <row r="366" spans="1:12" x14ac:dyDescent="0.25">
      <c r="A366">
        <v>465430</v>
      </c>
      <c r="B366">
        <v>2</v>
      </c>
      <c r="C366" t="s">
        <v>6293</v>
      </c>
      <c r="D366">
        <v>17067</v>
      </c>
      <c r="E366" t="s">
        <v>6253</v>
      </c>
      <c r="F366" s="1">
        <v>45877</v>
      </c>
      <c r="G366" s="1">
        <v>45887</v>
      </c>
      <c r="H366" t="s">
        <v>6254</v>
      </c>
      <c r="I366" t="s">
        <v>6257</v>
      </c>
      <c r="J366" t="s">
        <v>13</v>
      </c>
      <c r="K366">
        <v>3311.8</v>
      </c>
      <c r="L366">
        <f>Report[[#This Row],[Entrada]]-Report[[#This Row],[Emissão]]</f>
        <v>10</v>
      </c>
    </row>
    <row r="367" spans="1:12" x14ac:dyDescent="0.25">
      <c r="A367">
        <v>465433</v>
      </c>
      <c r="B367">
        <v>2</v>
      </c>
      <c r="C367" t="s">
        <v>6293</v>
      </c>
      <c r="D367">
        <v>17068</v>
      </c>
      <c r="E367" t="s">
        <v>6253</v>
      </c>
      <c r="F367" s="1">
        <v>45877</v>
      </c>
      <c r="G367" s="1">
        <v>45887</v>
      </c>
      <c r="H367" t="s">
        <v>6254</v>
      </c>
      <c r="I367" t="s">
        <v>6257</v>
      </c>
      <c r="J367" t="s">
        <v>13</v>
      </c>
      <c r="K367">
        <v>1527.36</v>
      </c>
      <c r="L367">
        <f>Report[[#This Row],[Entrada]]-Report[[#This Row],[Emissão]]</f>
        <v>10</v>
      </c>
    </row>
    <row r="368" spans="1:12" x14ac:dyDescent="0.25">
      <c r="A368">
        <v>394302</v>
      </c>
      <c r="B368">
        <v>3</v>
      </c>
      <c r="C368" t="s">
        <v>6259</v>
      </c>
      <c r="D368">
        <v>17015</v>
      </c>
      <c r="E368" t="s">
        <v>6253</v>
      </c>
      <c r="F368" s="1">
        <v>45873</v>
      </c>
      <c r="G368" s="1">
        <v>45887</v>
      </c>
      <c r="H368" t="s">
        <v>6254</v>
      </c>
      <c r="I368" t="s">
        <v>6255</v>
      </c>
      <c r="J368" t="s">
        <v>4492</v>
      </c>
      <c r="K368">
        <v>62958.85</v>
      </c>
      <c r="L368">
        <f>Report[[#This Row],[Entrada]]-Report[[#This Row],[Emissão]]</f>
        <v>14</v>
      </c>
    </row>
    <row r="369" spans="1:12" x14ac:dyDescent="0.25">
      <c r="A369">
        <v>394304</v>
      </c>
      <c r="B369">
        <v>3</v>
      </c>
      <c r="C369" t="s">
        <v>6259</v>
      </c>
      <c r="D369">
        <v>17015</v>
      </c>
      <c r="E369" t="s">
        <v>6253</v>
      </c>
      <c r="F369" s="1">
        <v>45873</v>
      </c>
      <c r="G369" s="1">
        <v>45887</v>
      </c>
      <c r="H369" t="s">
        <v>6254</v>
      </c>
      <c r="I369" t="s">
        <v>6255</v>
      </c>
      <c r="J369" t="s">
        <v>4492</v>
      </c>
      <c r="K369">
        <v>56920.3</v>
      </c>
      <c r="L369">
        <f>Report[[#This Row],[Entrada]]-Report[[#This Row],[Emissão]]</f>
        <v>14</v>
      </c>
    </row>
    <row r="370" spans="1:12" x14ac:dyDescent="0.25">
      <c r="A370">
        <v>394801</v>
      </c>
      <c r="B370">
        <v>2</v>
      </c>
      <c r="C370" t="s">
        <v>6259</v>
      </c>
      <c r="D370">
        <v>17047</v>
      </c>
      <c r="E370" t="s">
        <v>6253</v>
      </c>
      <c r="F370" s="1">
        <v>45881</v>
      </c>
      <c r="G370" s="1">
        <v>45887</v>
      </c>
      <c r="H370" t="s">
        <v>6254</v>
      </c>
      <c r="I370" t="s">
        <v>6257</v>
      </c>
      <c r="J370" t="s">
        <v>4492</v>
      </c>
      <c r="K370">
        <v>404435.52</v>
      </c>
      <c r="L370">
        <f>Report[[#This Row],[Entrada]]-Report[[#This Row],[Emissão]]</f>
        <v>6</v>
      </c>
    </row>
    <row r="371" spans="1:12" x14ac:dyDescent="0.25">
      <c r="A371">
        <v>394954</v>
      </c>
      <c r="B371">
        <v>3</v>
      </c>
      <c r="C371" t="s">
        <v>6259</v>
      </c>
      <c r="D371">
        <v>17158</v>
      </c>
      <c r="E371" t="s">
        <v>6253</v>
      </c>
      <c r="F371" s="1">
        <v>45881</v>
      </c>
      <c r="G371" s="1">
        <v>45887</v>
      </c>
      <c r="H371" t="s">
        <v>6254</v>
      </c>
      <c r="I371" t="s">
        <v>6255</v>
      </c>
      <c r="J371" t="s">
        <v>4492</v>
      </c>
      <c r="K371">
        <v>3358.13</v>
      </c>
      <c r="L371">
        <f>Report[[#This Row],[Entrada]]-Report[[#This Row],[Emissão]]</f>
        <v>6</v>
      </c>
    </row>
    <row r="372" spans="1:12" x14ac:dyDescent="0.25">
      <c r="A372">
        <v>444622</v>
      </c>
      <c r="B372">
        <v>4</v>
      </c>
      <c r="C372" t="s">
        <v>6263</v>
      </c>
      <c r="D372">
        <v>17130</v>
      </c>
      <c r="E372" t="s">
        <v>6253</v>
      </c>
      <c r="F372" s="1">
        <v>45880</v>
      </c>
      <c r="G372" s="1">
        <v>45887</v>
      </c>
      <c r="H372" t="s">
        <v>6254</v>
      </c>
      <c r="I372" t="s">
        <v>6255</v>
      </c>
      <c r="J372" t="s">
        <v>5059</v>
      </c>
      <c r="K372">
        <v>3091.02</v>
      </c>
      <c r="L372">
        <f>Report[[#This Row],[Entrada]]-Report[[#This Row],[Emissão]]</f>
        <v>7</v>
      </c>
    </row>
    <row r="373" spans="1:12" x14ac:dyDescent="0.25">
      <c r="A373">
        <v>149008</v>
      </c>
      <c r="B373">
        <v>3</v>
      </c>
      <c r="C373" t="s">
        <v>6347</v>
      </c>
      <c r="D373">
        <v>17126</v>
      </c>
      <c r="E373" t="s">
        <v>6253</v>
      </c>
      <c r="F373" s="1">
        <v>45881</v>
      </c>
      <c r="G373" s="1">
        <v>45887</v>
      </c>
      <c r="H373" t="s">
        <v>6269</v>
      </c>
      <c r="I373" t="s">
        <v>6255</v>
      </c>
      <c r="J373" t="s">
        <v>5102</v>
      </c>
      <c r="K373">
        <v>572408.39</v>
      </c>
      <c r="L373">
        <f>Report[[#This Row],[Entrada]]-Report[[#This Row],[Emissão]]</f>
        <v>6</v>
      </c>
    </row>
    <row r="374" spans="1:12" x14ac:dyDescent="0.25">
      <c r="A374">
        <v>2998</v>
      </c>
      <c r="B374">
        <v>1</v>
      </c>
      <c r="C374" t="s">
        <v>6264</v>
      </c>
      <c r="D374">
        <v>0</v>
      </c>
      <c r="E374" t="s">
        <v>6265</v>
      </c>
      <c r="F374" s="1">
        <v>45887</v>
      </c>
      <c r="G374" s="1">
        <v>45887</v>
      </c>
      <c r="H374" t="s">
        <v>18</v>
      </c>
      <c r="I374" t="s">
        <v>6266</v>
      </c>
      <c r="J374" t="s">
        <v>6267</v>
      </c>
      <c r="K374">
        <v>15810.42</v>
      </c>
      <c r="L374">
        <f>Report[[#This Row],[Entrada]]-Report[[#This Row],[Emissão]]</f>
        <v>0</v>
      </c>
    </row>
    <row r="375" spans="1:12" x14ac:dyDescent="0.25">
      <c r="A375">
        <v>2999</v>
      </c>
      <c r="B375">
        <v>1</v>
      </c>
      <c r="C375" t="s">
        <v>6264</v>
      </c>
      <c r="D375">
        <v>0</v>
      </c>
      <c r="E375" t="s">
        <v>6265</v>
      </c>
      <c r="F375" s="1">
        <v>45887</v>
      </c>
      <c r="G375" s="1">
        <v>45887</v>
      </c>
      <c r="H375" t="s">
        <v>18</v>
      </c>
      <c r="I375" t="s">
        <v>6266</v>
      </c>
      <c r="J375" t="s">
        <v>6267</v>
      </c>
      <c r="K375">
        <v>1429.63</v>
      </c>
      <c r="L375">
        <f>Report[[#This Row],[Entrada]]-Report[[#This Row],[Emissão]]</f>
        <v>0</v>
      </c>
    </row>
    <row r="376" spans="1:12" x14ac:dyDescent="0.25">
      <c r="A376">
        <v>3000</v>
      </c>
      <c r="B376">
        <v>1</v>
      </c>
      <c r="C376" t="s">
        <v>6264</v>
      </c>
      <c r="D376">
        <v>0</v>
      </c>
      <c r="E376" t="s">
        <v>6265</v>
      </c>
      <c r="F376" s="1">
        <v>45887</v>
      </c>
      <c r="G376" s="1">
        <v>45887</v>
      </c>
      <c r="H376" t="s">
        <v>18</v>
      </c>
      <c r="I376" t="s">
        <v>6266</v>
      </c>
      <c r="J376" t="s">
        <v>6267</v>
      </c>
      <c r="K376">
        <v>17979.68</v>
      </c>
      <c r="L376">
        <f>Report[[#This Row],[Entrada]]-Report[[#This Row],[Emissão]]</f>
        <v>0</v>
      </c>
    </row>
    <row r="377" spans="1:12" x14ac:dyDescent="0.25">
      <c r="A377">
        <v>3001</v>
      </c>
      <c r="B377">
        <v>1</v>
      </c>
      <c r="C377" t="s">
        <v>6264</v>
      </c>
      <c r="D377">
        <v>0</v>
      </c>
      <c r="E377" t="s">
        <v>6265</v>
      </c>
      <c r="F377" s="1">
        <v>45887</v>
      </c>
      <c r="G377" s="1">
        <v>45887</v>
      </c>
      <c r="H377" t="s">
        <v>18</v>
      </c>
      <c r="I377" t="s">
        <v>6266</v>
      </c>
      <c r="J377" t="s">
        <v>6267</v>
      </c>
      <c r="K377">
        <v>9282.83</v>
      </c>
      <c r="L377">
        <f>Report[[#This Row],[Entrada]]-Report[[#This Row],[Emissão]]</f>
        <v>0</v>
      </c>
    </row>
    <row r="378" spans="1:12" x14ac:dyDescent="0.25">
      <c r="A378">
        <v>3002</v>
      </c>
      <c r="B378">
        <v>1</v>
      </c>
      <c r="C378" t="s">
        <v>6264</v>
      </c>
      <c r="D378">
        <v>0</v>
      </c>
      <c r="E378" t="s">
        <v>6265</v>
      </c>
      <c r="F378" s="1">
        <v>45887</v>
      </c>
      <c r="G378" s="1">
        <v>45887</v>
      </c>
      <c r="H378" t="s">
        <v>18</v>
      </c>
      <c r="I378" t="s">
        <v>6266</v>
      </c>
      <c r="J378" t="s">
        <v>6267</v>
      </c>
      <c r="K378">
        <v>2134.69</v>
      </c>
      <c r="L378">
        <f>Report[[#This Row],[Entrada]]-Report[[#This Row],[Emissão]]</f>
        <v>0</v>
      </c>
    </row>
    <row r="379" spans="1:12" x14ac:dyDescent="0.25">
      <c r="A379">
        <v>3003</v>
      </c>
      <c r="B379">
        <v>1</v>
      </c>
      <c r="C379" t="s">
        <v>6264</v>
      </c>
      <c r="D379">
        <v>0</v>
      </c>
      <c r="E379" t="s">
        <v>6265</v>
      </c>
      <c r="F379" s="1">
        <v>45887</v>
      </c>
      <c r="G379" s="1">
        <v>45887</v>
      </c>
      <c r="H379" t="s">
        <v>18</v>
      </c>
      <c r="I379" t="s">
        <v>6266</v>
      </c>
      <c r="J379" t="s">
        <v>6267</v>
      </c>
      <c r="K379">
        <v>22225.89</v>
      </c>
      <c r="L379">
        <f>Report[[#This Row],[Entrada]]-Report[[#This Row],[Emissão]]</f>
        <v>0</v>
      </c>
    </row>
    <row r="380" spans="1:12" x14ac:dyDescent="0.25">
      <c r="A380">
        <v>3004</v>
      </c>
      <c r="B380">
        <v>1</v>
      </c>
      <c r="C380" t="s">
        <v>6264</v>
      </c>
      <c r="D380">
        <v>0</v>
      </c>
      <c r="E380" t="s">
        <v>6265</v>
      </c>
      <c r="F380" s="1">
        <v>45887</v>
      </c>
      <c r="G380" s="1">
        <v>45887</v>
      </c>
      <c r="H380" t="s">
        <v>18</v>
      </c>
      <c r="I380" t="s">
        <v>6266</v>
      </c>
      <c r="J380" t="s">
        <v>6267</v>
      </c>
      <c r="K380">
        <v>2833.78</v>
      </c>
      <c r="L380">
        <f>Report[[#This Row],[Entrada]]-Report[[#This Row],[Emissão]]</f>
        <v>0</v>
      </c>
    </row>
    <row r="381" spans="1:12" x14ac:dyDescent="0.25">
      <c r="A381">
        <v>3005</v>
      </c>
      <c r="B381">
        <v>1</v>
      </c>
      <c r="C381" t="s">
        <v>6264</v>
      </c>
      <c r="D381">
        <v>0</v>
      </c>
      <c r="E381" t="s">
        <v>6265</v>
      </c>
      <c r="F381" s="1">
        <v>45887</v>
      </c>
      <c r="G381" s="1">
        <v>45887</v>
      </c>
      <c r="H381" t="s">
        <v>18</v>
      </c>
      <c r="I381" t="s">
        <v>6266</v>
      </c>
      <c r="J381" t="s">
        <v>6267</v>
      </c>
      <c r="K381">
        <v>82745.87</v>
      </c>
      <c r="L381">
        <f>Report[[#This Row],[Entrada]]-Report[[#This Row],[Emissão]]</f>
        <v>0</v>
      </c>
    </row>
    <row r="382" spans="1:12" x14ac:dyDescent="0.25">
      <c r="A382">
        <v>46941</v>
      </c>
      <c r="B382">
        <v>1</v>
      </c>
      <c r="C382" t="s">
        <v>6307</v>
      </c>
      <c r="D382">
        <v>17120</v>
      </c>
      <c r="E382" t="s">
        <v>6253</v>
      </c>
      <c r="F382" s="1">
        <v>45880</v>
      </c>
      <c r="G382" s="1">
        <v>45887</v>
      </c>
      <c r="H382" t="s">
        <v>6254</v>
      </c>
      <c r="I382" t="s">
        <v>6255</v>
      </c>
      <c r="J382" t="s">
        <v>5166</v>
      </c>
      <c r="K382">
        <v>785.4</v>
      </c>
      <c r="L382">
        <f>Report[[#This Row],[Entrada]]-Report[[#This Row],[Emissão]]</f>
        <v>7</v>
      </c>
    </row>
    <row r="383" spans="1:12" x14ac:dyDescent="0.25">
      <c r="A383">
        <v>369050</v>
      </c>
      <c r="B383">
        <v>4</v>
      </c>
      <c r="C383" t="s">
        <v>6302</v>
      </c>
      <c r="D383">
        <v>17102</v>
      </c>
      <c r="E383" t="s">
        <v>6253</v>
      </c>
      <c r="F383" s="1">
        <v>45877</v>
      </c>
      <c r="G383" s="1">
        <v>45887</v>
      </c>
      <c r="H383" t="s">
        <v>6269</v>
      </c>
      <c r="I383" t="s">
        <v>6255</v>
      </c>
      <c r="J383" t="s">
        <v>5382</v>
      </c>
      <c r="K383">
        <v>13543.34</v>
      </c>
      <c r="L383">
        <f>Report[[#This Row],[Entrada]]-Report[[#This Row],[Emissão]]</f>
        <v>10</v>
      </c>
    </row>
    <row r="384" spans="1:12" x14ac:dyDescent="0.25">
      <c r="A384">
        <v>264829</v>
      </c>
      <c r="B384">
        <v>4</v>
      </c>
      <c r="C384" t="s">
        <v>6285</v>
      </c>
      <c r="D384">
        <v>16965</v>
      </c>
      <c r="E384" t="s">
        <v>6253</v>
      </c>
      <c r="F384" s="1">
        <v>45880</v>
      </c>
      <c r="G384" s="1">
        <v>45887</v>
      </c>
      <c r="H384" t="s">
        <v>6254</v>
      </c>
      <c r="I384" t="s">
        <v>6255</v>
      </c>
      <c r="J384" t="s">
        <v>1736</v>
      </c>
      <c r="K384">
        <v>39735.86</v>
      </c>
      <c r="L384">
        <f>Report[[#This Row],[Entrada]]-Report[[#This Row],[Emissão]]</f>
        <v>7</v>
      </c>
    </row>
    <row r="385" spans="1:12" x14ac:dyDescent="0.25">
      <c r="A385">
        <v>10869</v>
      </c>
      <c r="B385">
        <v>3</v>
      </c>
      <c r="C385" t="s">
        <v>6271</v>
      </c>
      <c r="D385">
        <v>17088</v>
      </c>
      <c r="E385" t="s">
        <v>6253</v>
      </c>
      <c r="F385" s="1">
        <v>45880</v>
      </c>
      <c r="G385" s="1">
        <v>45887</v>
      </c>
      <c r="H385" t="s">
        <v>6269</v>
      </c>
      <c r="I385" t="s">
        <v>6255</v>
      </c>
      <c r="J385" t="s">
        <v>1471</v>
      </c>
      <c r="K385">
        <v>72549.56</v>
      </c>
      <c r="L385">
        <f>Report[[#This Row],[Entrada]]-Report[[#This Row],[Emissão]]</f>
        <v>7</v>
      </c>
    </row>
    <row r="386" spans="1:12" x14ac:dyDescent="0.25">
      <c r="A386">
        <v>3596</v>
      </c>
      <c r="B386">
        <v>2</v>
      </c>
      <c r="C386" t="s">
        <v>6348</v>
      </c>
      <c r="D386">
        <v>16979</v>
      </c>
      <c r="E386" t="s">
        <v>6253</v>
      </c>
      <c r="F386" s="1">
        <v>45860</v>
      </c>
      <c r="G386" s="1">
        <v>45887</v>
      </c>
      <c r="H386" t="s">
        <v>6254</v>
      </c>
      <c r="I386" t="s">
        <v>6257</v>
      </c>
      <c r="J386" t="s">
        <v>5921</v>
      </c>
      <c r="K386">
        <v>12933.79</v>
      </c>
      <c r="L386">
        <f>Report[[#This Row],[Entrada]]-Report[[#This Row],[Emissão]]</f>
        <v>27</v>
      </c>
    </row>
    <row r="387" spans="1:12" x14ac:dyDescent="0.25">
      <c r="A387">
        <v>998955</v>
      </c>
      <c r="B387">
        <v>3</v>
      </c>
      <c r="C387" t="s">
        <v>6286</v>
      </c>
      <c r="D387">
        <v>15271</v>
      </c>
      <c r="E387" t="s">
        <v>6253</v>
      </c>
      <c r="F387" s="1">
        <v>45875</v>
      </c>
      <c r="G387" s="1">
        <v>45887</v>
      </c>
      <c r="H387" t="s">
        <v>6269</v>
      </c>
      <c r="I387" t="s">
        <v>6255</v>
      </c>
      <c r="J387" t="s">
        <v>6287</v>
      </c>
      <c r="K387">
        <v>2692.5</v>
      </c>
      <c r="L387">
        <f>Report[[#This Row],[Entrada]]-Report[[#This Row],[Emissão]]</f>
        <v>12</v>
      </c>
    </row>
    <row r="388" spans="1:12" x14ac:dyDescent="0.25">
      <c r="A388">
        <v>53347</v>
      </c>
      <c r="B388">
        <v>2</v>
      </c>
      <c r="C388" t="s">
        <v>6349</v>
      </c>
      <c r="D388">
        <v>16839</v>
      </c>
      <c r="E388" t="s">
        <v>6253</v>
      </c>
      <c r="F388" s="1">
        <v>45861</v>
      </c>
      <c r="G388" s="1">
        <v>45887</v>
      </c>
      <c r="H388" t="s">
        <v>4301</v>
      </c>
      <c r="I388" t="s">
        <v>6257</v>
      </c>
      <c r="J388" t="s">
        <v>2581</v>
      </c>
      <c r="K388">
        <v>410</v>
      </c>
      <c r="L388">
        <f>Report[[#This Row],[Entrada]]-Report[[#This Row],[Emissão]]</f>
        <v>26</v>
      </c>
    </row>
    <row r="389" spans="1:12" x14ac:dyDescent="0.25">
      <c r="A389">
        <v>52593</v>
      </c>
      <c r="B389">
        <v>2</v>
      </c>
      <c r="C389" t="s">
        <v>6350</v>
      </c>
      <c r="D389">
        <v>23004158</v>
      </c>
      <c r="E389" t="s">
        <v>6276</v>
      </c>
      <c r="F389" s="1">
        <v>45887</v>
      </c>
      <c r="G389" s="1">
        <v>45887</v>
      </c>
      <c r="H389" t="s">
        <v>6351</v>
      </c>
      <c r="I389" t="s">
        <v>6282</v>
      </c>
      <c r="J389" t="s">
        <v>6352</v>
      </c>
      <c r="K389">
        <v>440</v>
      </c>
      <c r="L389">
        <f>Report[[#This Row],[Entrada]]-Report[[#This Row],[Emissão]]</f>
        <v>0</v>
      </c>
    </row>
    <row r="390" spans="1:12" x14ac:dyDescent="0.25">
      <c r="A390">
        <v>26167</v>
      </c>
      <c r="B390">
        <v>3</v>
      </c>
      <c r="C390" t="s">
        <v>6353</v>
      </c>
      <c r="D390">
        <v>24027407</v>
      </c>
      <c r="E390" t="s">
        <v>6276</v>
      </c>
      <c r="F390" s="1">
        <v>45887</v>
      </c>
      <c r="G390" s="1">
        <v>45887</v>
      </c>
      <c r="H390" t="s">
        <v>6254</v>
      </c>
      <c r="I390" t="s">
        <v>6282</v>
      </c>
      <c r="J390" t="s">
        <v>6291</v>
      </c>
      <c r="K390">
        <v>20484</v>
      </c>
      <c r="L390">
        <f>Report[[#This Row],[Entrada]]-Report[[#This Row],[Emissão]]</f>
        <v>0</v>
      </c>
    </row>
    <row r="391" spans="1:12" x14ac:dyDescent="0.25">
      <c r="A391">
        <v>51960</v>
      </c>
      <c r="B391">
        <v>2</v>
      </c>
      <c r="C391" t="s">
        <v>6319</v>
      </c>
      <c r="E391" t="s">
        <v>6265</v>
      </c>
      <c r="F391" s="1">
        <v>45888</v>
      </c>
      <c r="G391" s="1">
        <v>45888</v>
      </c>
      <c r="H391" t="s">
        <v>18</v>
      </c>
      <c r="I391" t="s">
        <v>6284</v>
      </c>
      <c r="J391" t="s">
        <v>559</v>
      </c>
      <c r="K391">
        <v>70901.63</v>
      </c>
      <c r="L391">
        <f>Report[[#This Row],[Entrada]]-Report[[#This Row],[Emissão]]</f>
        <v>0</v>
      </c>
    </row>
    <row r="392" spans="1:12" x14ac:dyDescent="0.25">
      <c r="A392">
        <v>26268</v>
      </c>
      <c r="B392">
        <v>3</v>
      </c>
      <c r="C392" t="s">
        <v>6354</v>
      </c>
      <c r="D392">
        <v>6025294</v>
      </c>
      <c r="E392" t="s">
        <v>6276</v>
      </c>
      <c r="F392" s="1">
        <v>45888</v>
      </c>
      <c r="G392" s="1">
        <v>45888</v>
      </c>
      <c r="H392" t="s">
        <v>18</v>
      </c>
      <c r="I392" t="s">
        <v>6282</v>
      </c>
      <c r="J392" t="s">
        <v>6355</v>
      </c>
      <c r="K392">
        <v>1920</v>
      </c>
      <c r="L392">
        <f>Report[[#This Row],[Entrada]]-Report[[#This Row],[Emissão]]</f>
        <v>0</v>
      </c>
    </row>
    <row r="393" spans="1:12" x14ac:dyDescent="0.25">
      <c r="A393">
        <v>55434</v>
      </c>
      <c r="B393">
        <v>3</v>
      </c>
      <c r="C393" t="s">
        <v>6256</v>
      </c>
      <c r="D393">
        <v>17115</v>
      </c>
      <c r="E393" t="s">
        <v>6253</v>
      </c>
      <c r="F393" s="1">
        <v>45882</v>
      </c>
      <c r="G393" s="1">
        <v>45888</v>
      </c>
      <c r="H393" t="s">
        <v>6254</v>
      </c>
      <c r="I393" t="s">
        <v>6257</v>
      </c>
      <c r="J393" t="s">
        <v>1715</v>
      </c>
      <c r="K393">
        <v>353669.08</v>
      </c>
      <c r="L393">
        <f>Report[[#This Row],[Entrada]]-Report[[#This Row],[Emissão]]</f>
        <v>6</v>
      </c>
    </row>
    <row r="394" spans="1:12" x14ac:dyDescent="0.25">
      <c r="A394">
        <v>55435</v>
      </c>
      <c r="B394">
        <v>3</v>
      </c>
      <c r="C394" t="s">
        <v>6256</v>
      </c>
      <c r="D394">
        <v>17115</v>
      </c>
      <c r="E394" t="s">
        <v>6253</v>
      </c>
      <c r="F394" s="1">
        <v>45882</v>
      </c>
      <c r="G394" s="1">
        <v>45888</v>
      </c>
      <c r="H394" t="s">
        <v>6254</v>
      </c>
      <c r="I394" t="s">
        <v>6257</v>
      </c>
      <c r="J394" t="s">
        <v>1715</v>
      </c>
      <c r="K394">
        <v>353669.08</v>
      </c>
      <c r="L394">
        <f>Report[[#This Row],[Entrada]]-Report[[#This Row],[Emissão]]</f>
        <v>6</v>
      </c>
    </row>
    <row r="395" spans="1:12" x14ac:dyDescent="0.25">
      <c r="A395">
        <v>52681</v>
      </c>
      <c r="B395">
        <v>1</v>
      </c>
      <c r="C395" t="s">
        <v>6283</v>
      </c>
      <c r="E395" t="s">
        <v>6265</v>
      </c>
      <c r="F395" s="1">
        <v>45888</v>
      </c>
      <c r="G395" s="1">
        <v>45888</v>
      </c>
      <c r="H395" t="s">
        <v>12</v>
      </c>
      <c r="I395" t="s">
        <v>6284</v>
      </c>
      <c r="J395" t="s">
        <v>237</v>
      </c>
      <c r="K395">
        <v>25372.05</v>
      </c>
      <c r="L395">
        <f>Report[[#This Row],[Entrada]]-Report[[#This Row],[Emissão]]</f>
        <v>0</v>
      </c>
    </row>
    <row r="396" spans="1:12" x14ac:dyDescent="0.25">
      <c r="A396">
        <v>463686</v>
      </c>
      <c r="B396">
        <v>2</v>
      </c>
      <c r="C396" t="s">
        <v>6293</v>
      </c>
      <c r="D396">
        <v>16252</v>
      </c>
      <c r="E396" t="s">
        <v>6253</v>
      </c>
      <c r="F396" s="1">
        <v>45876</v>
      </c>
      <c r="G396" s="1">
        <v>45888</v>
      </c>
      <c r="H396" t="s">
        <v>6254</v>
      </c>
      <c r="I396" t="s">
        <v>6257</v>
      </c>
      <c r="J396" t="s">
        <v>13</v>
      </c>
      <c r="K396">
        <v>282.24</v>
      </c>
      <c r="L396">
        <f>Report[[#This Row],[Entrada]]-Report[[#This Row],[Emissão]]</f>
        <v>12</v>
      </c>
    </row>
    <row r="397" spans="1:12" x14ac:dyDescent="0.25">
      <c r="A397">
        <v>26226</v>
      </c>
      <c r="B397">
        <v>1</v>
      </c>
      <c r="C397" t="s">
        <v>6301</v>
      </c>
      <c r="E397" t="s">
        <v>6265</v>
      </c>
      <c r="F397" s="1">
        <v>45888</v>
      </c>
      <c r="G397" s="1">
        <v>45888</v>
      </c>
      <c r="H397" t="s">
        <v>46</v>
      </c>
      <c r="I397" t="s">
        <v>6284</v>
      </c>
      <c r="J397" t="s">
        <v>614</v>
      </c>
      <c r="K397">
        <v>54131.7</v>
      </c>
      <c r="L397">
        <f>Report[[#This Row],[Entrada]]-Report[[#This Row],[Emissão]]</f>
        <v>0</v>
      </c>
    </row>
    <row r="398" spans="1:12" x14ac:dyDescent="0.25">
      <c r="A398">
        <v>173239</v>
      </c>
      <c r="B398">
        <v>2</v>
      </c>
      <c r="C398" t="s">
        <v>6327</v>
      </c>
      <c r="D398">
        <v>17180</v>
      </c>
      <c r="E398" t="s">
        <v>6253</v>
      </c>
      <c r="F398" s="1">
        <v>45883</v>
      </c>
      <c r="G398" s="1">
        <v>45888</v>
      </c>
      <c r="H398" t="s">
        <v>6328</v>
      </c>
      <c r="I398" t="s">
        <v>6257</v>
      </c>
      <c r="J398" t="s">
        <v>4383</v>
      </c>
      <c r="K398">
        <v>14000</v>
      </c>
      <c r="L398">
        <f>Report[[#This Row],[Entrada]]-Report[[#This Row],[Emissão]]</f>
        <v>5</v>
      </c>
    </row>
    <row r="399" spans="1:12" x14ac:dyDescent="0.25">
      <c r="A399">
        <v>395627</v>
      </c>
      <c r="B399">
        <v>3</v>
      </c>
      <c r="C399" t="s">
        <v>6259</v>
      </c>
      <c r="D399">
        <v>17198</v>
      </c>
      <c r="E399" t="s">
        <v>6253</v>
      </c>
      <c r="F399" s="1">
        <v>45883</v>
      </c>
      <c r="G399" s="1">
        <v>45888</v>
      </c>
      <c r="H399" t="s">
        <v>6254</v>
      </c>
      <c r="I399" t="s">
        <v>6255</v>
      </c>
      <c r="J399" t="s">
        <v>4492</v>
      </c>
      <c r="K399">
        <v>2218.38</v>
      </c>
      <c r="L399">
        <f>Report[[#This Row],[Entrada]]-Report[[#This Row],[Emissão]]</f>
        <v>5</v>
      </c>
    </row>
    <row r="400" spans="1:12" x14ac:dyDescent="0.25">
      <c r="A400">
        <v>395628</v>
      </c>
      <c r="B400">
        <v>3</v>
      </c>
      <c r="C400" t="s">
        <v>6259</v>
      </c>
      <c r="D400">
        <v>17198</v>
      </c>
      <c r="E400" t="s">
        <v>6253</v>
      </c>
      <c r="F400" s="1">
        <v>45883</v>
      </c>
      <c r="G400" s="1">
        <v>45888</v>
      </c>
      <c r="H400" t="s">
        <v>6254</v>
      </c>
      <c r="I400" t="s">
        <v>6255</v>
      </c>
      <c r="J400" t="s">
        <v>4492</v>
      </c>
      <c r="K400">
        <v>67785.19</v>
      </c>
      <c r="L400">
        <f>Report[[#This Row],[Entrada]]-Report[[#This Row],[Emissão]]</f>
        <v>5</v>
      </c>
    </row>
    <row r="401" spans="1:12" x14ac:dyDescent="0.25">
      <c r="A401">
        <v>395629</v>
      </c>
      <c r="B401">
        <v>3</v>
      </c>
      <c r="C401" t="s">
        <v>6259</v>
      </c>
      <c r="D401">
        <v>17191</v>
      </c>
      <c r="E401" t="s">
        <v>6253</v>
      </c>
      <c r="F401" s="1">
        <v>45883</v>
      </c>
      <c r="G401" s="1">
        <v>45888</v>
      </c>
      <c r="H401" t="s">
        <v>6254</v>
      </c>
      <c r="I401" t="s">
        <v>6255</v>
      </c>
      <c r="J401" t="s">
        <v>4492</v>
      </c>
      <c r="K401">
        <v>86069.43</v>
      </c>
      <c r="L401">
        <f>Report[[#This Row],[Entrada]]-Report[[#This Row],[Emissão]]</f>
        <v>5</v>
      </c>
    </row>
    <row r="402" spans="1:12" x14ac:dyDescent="0.25">
      <c r="A402">
        <v>395630</v>
      </c>
      <c r="B402">
        <v>3</v>
      </c>
      <c r="C402" t="s">
        <v>6259</v>
      </c>
      <c r="D402">
        <v>17191</v>
      </c>
      <c r="E402" t="s">
        <v>6253</v>
      </c>
      <c r="F402" s="1">
        <v>45883</v>
      </c>
      <c r="G402" s="1">
        <v>45888</v>
      </c>
      <c r="H402" t="s">
        <v>6254</v>
      </c>
      <c r="I402" t="s">
        <v>6255</v>
      </c>
      <c r="J402" t="s">
        <v>4492</v>
      </c>
      <c r="K402">
        <v>20819.13</v>
      </c>
      <c r="L402">
        <f>Report[[#This Row],[Entrada]]-Report[[#This Row],[Emissão]]</f>
        <v>5</v>
      </c>
    </row>
    <row r="403" spans="1:12" x14ac:dyDescent="0.25">
      <c r="A403">
        <v>395631</v>
      </c>
      <c r="B403">
        <v>3</v>
      </c>
      <c r="C403" t="s">
        <v>6259</v>
      </c>
      <c r="D403">
        <v>17191</v>
      </c>
      <c r="E403" t="s">
        <v>6253</v>
      </c>
      <c r="F403" s="1">
        <v>45883</v>
      </c>
      <c r="G403" s="1">
        <v>45888</v>
      </c>
      <c r="H403" t="s">
        <v>6254</v>
      </c>
      <c r="I403" t="s">
        <v>6255</v>
      </c>
      <c r="J403" t="s">
        <v>4492</v>
      </c>
      <c r="K403">
        <v>16898.48</v>
      </c>
      <c r="L403">
        <f>Report[[#This Row],[Entrada]]-Report[[#This Row],[Emissão]]</f>
        <v>5</v>
      </c>
    </row>
    <row r="404" spans="1:12" x14ac:dyDescent="0.25">
      <c r="A404">
        <v>395633</v>
      </c>
      <c r="B404">
        <v>3</v>
      </c>
      <c r="C404" t="s">
        <v>6259</v>
      </c>
      <c r="D404">
        <v>17191</v>
      </c>
      <c r="E404" t="s">
        <v>6253</v>
      </c>
      <c r="F404" s="1">
        <v>45883</v>
      </c>
      <c r="G404" s="1">
        <v>45888</v>
      </c>
      <c r="H404" t="s">
        <v>6254</v>
      </c>
      <c r="I404" t="s">
        <v>6255</v>
      </c>
      <c r="J404" t="s">
        <v>4492</v>
      </c>
      <c r="K404">
        <v>39887.69</v>
      </c>
      <c r="L404">
        <f>Report[[#This Row],[Entrada]]-Report[[#This Row],[Emissão]]</f>
        <v>5</v>
      </c>
    </row>
    <row r="405" spans="1:12" x14ac:dyDescent="0.25">
      <c r="A405">
        <v>395634</v>
      </c>
      <c r="B405">
        <v>3</v>
      </c>
      <c r="C405" t="s">
        <v>6259</v>
      </c>
      <c r="D405">
        <v>17191</v>
      </c>
      <c r="E405" t="s">
        <v>6253</v>
      </c>
      <c r="F405" s="1">
        <v>45883</v>
      </c>
      <c r="G405" s="1">
        <v>45888</v>
      </c>
      <c r="H405" t="s">
        <v>6254</v>
      </c>
      <c r="I405" t="s">
        <v>6255</v>
      </c>
      <c r="J405" t="s">
        <v>4492</v>
      </c>
      <c r="K405">
        <v>56171.35</v>
      </c>
      <c r="L405">
        <f>Report[[#This Row],[Entrada]]-Report[[#This Row],[Emissão]]</f>
        <v>5</v>
      </c>
    </row>
    <row r="406" spans="1:12" x14ac:dyDescent="0.25">
      <c r="A406">
        <v>395635</v>
      </c>
      <c r="B406">
        <v>3</v>
      </c>
      <c r="C406" t="s">
        <v>6259</v>
      </c>
      <c r="D406">
        <v>17192</v>
      </c>
      <c r="E406" t="s">
        <v>6253</v>
      </c>
      <c r="F406" s="1">
        <v>45883</v>
      </c>
      <c r="G406" s="1">
        <v>45888</v>
      </c>
      <c r="H406" t="s">
        <v>6254</v>
      </c>
      <c r="I406" t="s">
        <v>6255</v>
      </c>
      <c r="J406" t="s">
        <v>4492</v>
      </c>
      <c r="K406">
        <v>882.4</v>
      </c>
      <c r="L406">
        <f>Report[[#This Row],[Entrada]]-Report[[#This Row],[Emissão]]</f>
        <v>5</v>
      </c>
    </row>
    <row r="407" spans="1:12" x14ac:dyDescent="0.25">
      <c r="A407">
        <v>395636</v>
      </c>
      <c r="B407">
        <v>3</v>
      </c>
      <c r="C407" t="s">
        <v>6259</v>
      </c>
      <c r="D407">
        <v>17198</v>
      </c>
      <c r="E407" t="s">
        <v>6253</v>
      </c>
      <c r="F407" s="1">
        <v>45883</v>
      </c>
      <c r="G407" s="1">
        <v>45888</v>
      </c>
      <c r="H407" t="s">
        <v>6254</v>
      </c>
      <c r="I407" t="s">
        <v>6257</v>
      </c>
      <c r="J407" t="s">
        <v>4492</v>
      </c>
      <c r="K407">
        <v>60792.98</v>
      </c>
      <c r="L407">
        <f>Report[[#This Row],[Entrada]]-Report[[#This Row],[Emissão]]</f>
        <v>5</v>
      </c>
    </row>
    <row r="408" spans="1:12" x14ac:dyDescent="0.25">
      <c r="A408">
        <v>395637</v>
      </c>
      <c r="B408">
        <v>3</v>
      </c>
      <c r="C408" t="s">
        <v>6259</v>
      </c>
      <c r="D408">
        <v>17198</v>
      </c>
      <c r="E408" t="s">
        <v>6253</v>
      </c>
      <c r="F408" s="1">
        <v>45883</v>
      </c>
      <c r="G408" s="1">
        <v>45888</v>
      </c>
      <c r="H408" t="s">
        <v>6254</v>
      </c>
      <c r="I408" t="s">
        <v>6255</v>
      </c>
      <c r="J408" t="s">
        <v>4492</v>
      </c>
      <c r="K408">
        <v>44270.07</v>
      </c>
      <c r="L408">
        <f>Report[[#This Row],[Entrada]]-Report[[#This Row],[Emissão]]</f>
        <v>5</v>
      </c>
    </row>
    <row r="409" spans="1:12" x14ac:dyDescent="0.25">
      <c r="A409">
        <v>342111</v>
      </c>
      <c r="B409">
        <v>2</v>
      </c>
      <c r="C409" t="s">
        <v>6260</v>
      </c>
      <c r="D409">
        <v>17145</v>
      </c>
      <c r="E409" t="s">
        <v>6253</v>
      </c>
      <c r="F409" s="1">
        <v>45883</v>
      </c>
      <c r="G409" s="1">
        <v>45888</v>
      </c>
      <c r="H409" t="s">
        <v>6254</v>
      </c>
      <c r="I409" t="s">
        <v>6257</v>
      </c>
      <c r="J409" t="s">
        <v>4465</v>
      </c>
      <c r="K409">
        <v>27306.720000000001</v>
      </c>
      <c r="L409">
        <f>Report[[#This Row],[Entrada]]-Report[[#This Row],[Emissão]]</f>
        <v>5</v>
      </c>
    </row>
    <row r="410" spans="1:12" x14ac:dyDescent="0.25">
      <c r="A410">
        <v>342138</v>
      </c>
      <c r="B410">
        <v>2</v>
      </c>
      <c r="C410" t="s">
        <v>6260</v>
      </c>
      <c r="D410">
        <v>17141</v>
      </c>
      <c r="E410" t="s">
        <v>6253</v>
      </c>
      <c r="F410" s="1">
        <v>45883</v>
      </c>
      <c r="G410" s="1">
        <v>45888</v>
      </c>
      <c r="H410" t="s">
        <v>6254</v>
      </c>
      <c r="I410" t="s">
        <v>6257</v>
      </c>
      <c r="J410" t="s">
        <v>4465</v>
      </c>
      <c r="K410">
        <v>3034.08</v>
      </c>
      <c r="L410">
        <f>Report[[#This Row],[Entrada]]-Report[[#This Row],[Emissão]]</f>
        <v>5</v>
      </c>
    </row>
    <row r="411" spans="1:12" x14ac:dyDescent="0.25">
      <c r="A411">
        <v>247468</v>
      </c>
      <c r="B411">
        <v>4</v>
      </c>
      <c r="C411" t="s">
        <v>6261</v>
      </c>
      <c r="D411">
        <v>17041</v>
      </c>
      <c r="E411" t="s">
        <v>6253</v>
      </c>
      <c r="F411" s="1">
        <v>45877</v>
      </c>
      <c r="G411" s="1">
        <v>45888</v>
      </c>
      <c r="H411" t="s">
        <v>6262</v>
      </c>
      <c r="I411" t="s">
        <v>6255</v>
      </c>
      <c r="J411" t="s">
        <v>115</v>
      </c>
      <c r="K411">
        <v>451.68</v>
      </c>
      <c r="L411">
        <f>Report[[#This Row],[Entrada]]-Report[[#This Row],[Emissão]]</f>
        <v>11</v>
      </c>
    </row>
    <row r="412" spans="1:12" x14ac:dyDescent="0.25">
      <c r="A412">
        <v>3006</v>
      </c>
      <c r="B412">
        <v>1</v>
      </c>
      <c r="C412" t="s">
        <v>6264</v>
      </c>
      <c r="D412">
        <v>0</v>
      </c>
      <c r="E412" t="s">
        <v>6265</v>
      </c>
      <c r="F412" s="1">
        <v>45888</v>
      </c>
      <c r="G412" s="1">
        <v>45888</v>
      </c>
      <c r="H412" t="s">
        <v>18</v>
      </c>
      <c r="I412" t="s">
        <v>6266</v>
      </c>
      <c r="J412" t="s">
        <v>6267</v>
      </c>
      <c r="K412">
        <v>17979.68</v>
      </c>
      <c r="L412">
        <f>Report[[#This Row],[Entrada]]-Report[[#This Row],[Emissão]]</f>
        <v>0</v>
      </c>
    </row>
    <row r="413" spans="1:12" x14ac:dyDescent="0.25">
      <c r="A413">
        <v>3007</v>
      </c>
      <c r="B413">
        <v>1</v>
      </c>
      <c r="C413" t="s">
        <v>6264</v>
      </c>
      <c r="D413">
        <v>0</v>
      </c>
      <c r="E413" t="s">
        <v>6265</v>
      </c>
      <c r="F413" s="1">
        <v>45888</v>
      </c>
      <c r="G413" s="1">
        <v>45888</v>
      </c>
      <c r="H413" t="s">
        <v>18</v>
      </c>
      <c r="I413" t="s">
        <v>6266</v>
      </c>
      <c r="J413" t="s">
        <v>6267</v>
      </c>
      <c r="K413">
        <v>4662</v>
      </c>
      <c r="L413">
        <f>Report[[#This Row],[Entrada]]-Report[[#This Row],[Emissão]]</f>
        <v>0</v>
      </c>
    </row>
    <row r="414" spans="1:12" x14ac:dyDescent="0.25">
      <c r="A414">
        <v>3008</v>
      </c>
      <c r="B414">
        <v>1</v>
      </c>
      <c r="C414" t="s">
        <v>6264</v>
      </c>
      <c r="D414">
        <v>0</v>
      </c>
      <c r="E414" t="s">
        <v>6265</v>
      </c>
      <c r="F414" s="1">
        <v>45888</v>
      </c>
      <c r="G414" s="1">
        <v>45888</v>
      </c>
      <c r="H414" t="s">
        <v>18</v>
      </c>
      <c r="I414" t="s">
        <v>6266</v>
      </c>
      <c r="J414" t="s">
        <v>6267</v>
      </c>
      <c r="K414">
        <v>68161.66</v>
      </c>
      <c r="L414">
        <f>Report[[#This Row],[Entrada]]-Report[[#This Row],[Emissão]]</f>
        <v>0</v>
      </c>
    </row>
    <row r="415" spans="1:12" x14ac:dyDescent="0.25">
      <c r="A415">
        <v>3009</v>
      </c>
      <c r="B415">
        <v>1</v>
      </c>
      <c r="C415" t="s">
        <v>6264</v>
      </c>
      <c r="D415">
        <v>0</v>
      </c>
      <c r="E415" t="s">
        <v>6265</v>
      </c>
      <c r="F415" s="1">
        <v>45888</v>
      </c>
      <c r="G415" s="1">
        <v>45888</v>
      </c>
      <c r="H415" t="s">
        <v>18</v>
      </c>
      <c r="I415" t="s">
        <v>6266</v>
      </c>
      <c r="J415" t="s">
        <v>6267</v>
      </c>
      <c r="K415">
        <v>8989.84</v>
      </c>
      <c r="L415">
        <f>Report[[#This Row],[Entrada]]-Report[[#This Row],[Emissão]]</f>
        <v>0</v>
      </c>
    </row>
    <row r="416" spans="1:12" x14ac:dyDescent="0.25">
      <c r="A416">
        <v>3010</v>
      </c>
      <c r="B416">
        <v>1</v>
      </c>
      <c r="C416" t="s">
        <v>6264</v>
      </c>
      <c r="D416">
        <v>0</v>
      </c>
      <c r="E416" t="s">
        <v>6265</v>
      </c>
      <c r="F416" s="1">
        <v>45888</v>
      </c>
      <c r="G416" s="1">
        <v>45888</v>
      </c>
      <c r="H416" t="s">
        <v>18</v>
      </c>
      <c r="I416" t="s">
        <v>6266</v>
      </c>
      <c r="J416" t="s">
        <v>6267</v>
      </c>
      <c r="K416">
        <v>29385.35</v>
      </c>
      <c r="L416">
        <f>Report[[#This Row],[Entrada]]-Report[[#This Row],[Emissão]]</f>
        <v>0</v>
      </c>
    </row>
    <row r="417" spans="1:12" x14ac:dyDescent="0.25">
      <c r="A417">
        <v>3011</v>
      </c>
      <c r="B417">
        <v>1</v>
      </c>
      <c r="C417" t="s">
        <v>6264</v>
      </c>
      <c r="E417" t="s">
        <v>6265</v>
      </c>
      <c r="F417" s="1">
        <v>45888</v>
      </c>
      <c r="G417" s="1">
        <v>45888</v>
      </c>
      <c r="H417" t="s">
        <v>18</v>
      </c>
      <c r="I417" t="s">
        <v>6266</v>
      </c>
      <c r="J417" t="s">
        <v>6267</v>
      </c>
      <c r="K417">
        <v>70901.63</v>
      </c>
      <c r="L417">
        <f>Report[[#This Row],[Entrada]]-Report[[#This Row],[Emissão]]</f>
        <v>0</v>
      </c>
    </row>
    <row r="418" spans="1:12" x14ac:dyDescent="0.25">
      <c r="A418">
        <v>3012</v>
      </c>
      <c r="B418">
        <v>1</v>
      </c>
      <c r="C418" t="s">
        <v>6264</v>
      </c>
      <c r="D418">
        <v>0</v>
      </c>
      <c r="E418" t="s">
        <v>6265</v>
      </c>
      <c r="F418" s="1">
        <v>45888</v>
      </c>
      <c r="G418" s="1">
        <v>45888</v>
      </c>
      <c r="H418" t="s">
        <v>18</v>
      </c>
      <c r="I418" t="s">
        <v>6266</v>
      </c>
      <c r="J418" t="s">
        <v>6267</v>
      </c>
      <c r="K418">
        <v>142.03</v>
      </c>
      <c r="L418">
        <f>Report[[#This Row],[Entrada]]-Report[[#This Row],[Emissão]]</f>
        <v>0</v>
      </c>
    </row>
    <row r="419" spans="1:12" x14ac:dyDescent="0.25">
      <c r="A419">
        <v>3013</v>
      </c>
      <c r="B419">
        <v>1</v>
      </c>
      <c r="C419" t="s">
        <v>6264</v>
      </c>
      <c r="D419">
        <v>0</v>
      </c>
      <c r="E419" t="s">
        <v>6265</v>
      </c>
      <c r="F419" s="1">
        <v>45888</v>
      </c>
      <c r="G419" s="1">
        <v>45888</v>
      </c>
      <c r="H419" t="s">
        <v>18</v>
      </c>
      <c r="I419" t="s">
        <v>6266</v>
      </c>
      <c r="J419" t="s">
        <v>6267</v>
      </c>
      <c r="K419">
        <v>8989.84</v>
      </c>
      <c r="L419">
        <f>Report[[#This Row],[Entrada]]-Report[[#This Row],[Emissão]]</f>
        <v>0</v>
      </c>
    </row>
    <row r="420" spans="1:12" x14ac:dyDescent="0.25">
      <c r="A420">
        <v>3014</v>
      </c>
      <c r="B420">
        <v>1</v>
      </c>
      <c r="C420" t="s">
        <v>6264</v>
      </c>
      <c r="D420">
        <v>0</v>
      </c>
      <c r="E420" t="s">
        <v>6265</v>
      </c>
      <c r="F420" s="1">
        <v>45888</v>
      </c>
      <c r="G420" s="1">
        <v>45888</v>
      </c>
      <c r="H420" t="s">
        <v>18</v>
      </c>
      <c r="I420" t="s">
        <v>6266</v>
      </c>
      <c r="J420" t="s">
        <v>6267</v>
      </c>
      <c r="K420">
        <v>322.97000000000003</v>
      </c>
      <c r="L420">
        <f>Report[[#This Row],[Entrada]]-Report[[#This Row],[Emissão]]</f>
        <v>0</v>
      </c>
    </row>
    <row r="421" spans="1:12" x14ac:dyDescent="0.25">
      <c r="A421">
        <v>35826</v>
      </c>
      <c r="B421">
        <v>2</v>
      </c>
      <c r="C421" t="s">
        <v>6343</v>
      </c>
      <c r="D421">
        <v>17217</v>
      </c>
      <c r="E421" t="s">
        <v>6253</v>
      </c>
      <c r="F421" s="1">
        <v>45869</v>
      </c>
      <c r="G421" s="1">
        <v>45888</v>
      </c>
      <c r="H421" t="s">
        <v>6254</v>
      </c>
      <c r="I421" t="s">
        <v>6257</v>
      </c>
      <c r="J421" t="s">
        <v>177</v>
      </c>
      <c r="K421">
        <v>6305.93</v>
      </c>
      <c r="L421">
        <f>Report[[#This Row],[Entrada]]-Report[[#This Row],[Emissão]]</f>
        <v>19</v>
      </c>
    </row>
    <row r="422" spans="1:12" x14ac:dyDescent="0.25">
      <c r="A422">
        <v>83904</v>
      </c>
      <c r="B422">
        <v>3</v>
      </c>
      <c r="C422" t="s">
        <v>6270</v>
      </c>
      <c r="D422">
        <v>17051</v>
      </c>
      <c r="E422" t="s">
        <v>6253</v>
      </c>
      <c r="F422" s="1">
        <v>45875</v>
      </c>
      <c r="G422" s="1">
        <v>45888</v>
      </c>
      <c r="H422" t="s">
        <v>6269</v>
      </c>
      <c r="I422" t="s">
        <v>6255</v>
      </c>
      <c r="J422" t="s">
        <v>2524</v>
      </c>
      <c r="K422">
        <v>23524.75</v>
      </c>
      <c r="L422">
        <f>Report[[#This Row],[Entrada]]-Report[[#This Row],[Emissão]]</f>
        <v>13</v>
      </c>
    </row>
    <row r="423" spans="1:12" x14ac:dyDescent="0.25">
      <c r="A423">
        <v>51968</v>
      </c>
      <c r="B423">
        <v>2</v>
      </c>
      <c r="C423" t="s">
        <v>6319</v>
      </c>
      <c r="E423" t="s">
        <v>6265</v>
      </c>
      <c r="F423" s="1">
        <v>45889</v>
      </c>
      <c r="G423" s="1">
        <v>45889</v>
      </c>
      <c r="H423" t="s">
        <v>18</v>
      </c>
      <c r="I423" t="s">
        <v>6284</v>
      </c>
      <c r="J423" t="s">
        <v>559</v>
      </c>
      <c r="K423">
        <v>8.92</v>
      </c>
      <c r="L423">
        <f>Report[[#This Row],[Entrada]]-Report[[#This Row],[Emissão]]</f>
        <v>0</v>
      </c>
    </row>
    <row r="424" spans="1:12" x14ac:dyDescent="0.25">
      <c r="A424">
        <v>626</v>
      </c>
      <c r="B424">
        <v>4</v>
      </c>
      <c r="C424" t="s">
        <v>6356</v>
      </c>
      <c r="D424">
        <v>21004593</v>
      </c>
      <c r="E424" t="s">
        <v>6276</v>
      </c>
      <c r="F424" s="1">
        <v>45889</v>
      </c>
      <c r="G424" s="1">
        <v>45889</v>
      </c>
      <c r="H424" t="s">
        <v>97</v>
      </c>
      <c r="I424" t="s">
        <v>6277</v>
      </c>
      <c r="J424" t="s">
        <v>6357</v>
      </c>
      <c r="K424">
        <v>572.1</v>
      </c>
      <c r="L424">
        <f>Report[[#This Row],[Entrada]]-Report[[#This Row],[Emissão]]</f>
        <v>0</v>
      </c>
    </row>
    <row r="425" spans="1:12" x14ac:dyDescent="0.25">
      <c r="A425">
        <v>265889</v>
      </c>
      <c r="B425">
        <v>2</v>
      </c>
      <c r="C425" t="s">
        <v>6332</v>
      </c>
      <c r="D425">
        <v>17205</v>
      </c>
      <c r="E425" t="s">
        <v>6253</v>
      </c>
      <c r="F425" s="1">
        <v>45884</v>
      </c>
      <c r="G425" s="1">
        <v>45889</v>
      </c>
      <c r="H425" t="s">
        <v>6328</v>
      </c>
      <c r="I425" t="s">
        <v>6257</v>
      </c>
      <c r="J425" t="s">
        <v>1503</v>
      </c>
      <c r="K425">
        <v>3480</v>
      </c>
      <c r="L425">
        <f>Report[[#This Row],[Entrada]]-Report[[#This Row],[Emissão]]</f>
        <v>5</v>
      </c>
    </row>
    <row r="426" spans="1:12" x14ac:dyDescent="0.25">
      <c r="A426">
        <v>265890</v>
      </c>
      <c r="B426">
        <v>2</v>
      </c>
      <c r="C426" t="s">
        <v>6332</v>
      </c>
      <c r="D426">
        <v>17204</v>
      </c>
      <c r="E426" t="s">
        <v>6253</v>
      </c>
      <c r="F426" s="1">
        <v>45884</v>
      </c>
      <c r="G426" s="1">
        <v>45889</v>
      </c>
      <c r="H426" t="s">
        <v>6328</v>
      </c>
      <c r="I426" t="s">
        <v>6257</v>
      </c>
      <c r="J426" t="s">
        <v>1503</v>
      </c>
      <c r="K426">
        <v>106440</v>
      </c>
      <c r="L426">
        <f>Report[[#This Row],[Entrada]]-Report[[#This Row],[Emissão]]</f>
        <v>5</v>
      </c>
    </row>
    <row r="427" spans="1:12" x14ac:dyDescent="0.25">
      <c r="A427">
        <v>49296</v>
      </c>
      <c r="B427">
        <v>2</v>
      </c>
      <c r="C427" t="s">
        <v>6335</v>
      </c>
      <c r="D427">
        <v>17155</v>
      </c>
      <c r="E427" t="s">
        <v>6253</v>
      </c>
      <c r="F427" s="1">
        <v>45883</v>
      </c>
      <c r="G427" s="1">
        <v>45889</v>
      </c>
      <c r="H427" t="s">
        <v>6318</v>
      </c>
      <c r="I427" t="s">
        <v>6257</v>
      </c>
      <c r="J427" t="s">
        <v>1380</v>
      </c>
      <c r="K427">
        <v>117730.43</v>
      </c>
      <c r="L427">
        <f>Report[[#This Row],[Entrada]]-Report[[#This Row],[Emissão]]</f>
        <v>6</v>
      </c>
    </row>
    <row r="428" spans="1:12" x14ac:dyDescent="0.25">
      <c r="A428">
        <v>494977</v>
      </c>
      <c r="B428">
        <v>1</v>
      </c>
      <c r="C428" t="s">
        <v>6252</v>
      </c>
      <c r="D428">
        <v>17108</v>
      </c>
      <c r="E428" t="s">
        <v>6253</v>
      </c>
      <c r="F428" s="1">
        <v>45875</v>
      </c>
      <c r="G428" s="1">
        <v>45889</v>
      </c>
      <c r="H428" t="s">
        <v>6254</v>
      </c>
      <c r="I428" t="s">
        <v>6255</v>
      </c>
      <c r="J428" t="s">
        <v>1380</v>
      </c>
      <c r="K428">
        <v>12506.08</v>
      </c>
      <c r="L428">
        <f>Report[[#This Row],[Entrada]]-Report[[#This Row],[Emissão]]</f>
        <v>14</v>
      </c>
    </row>
    <row r="429" spans="1:12" x14ac:dyDescent="0.25">
      <c r="A429">
        <v>494978</v>
      </c>
      <c r="B429">
        <v>1</v>
      </c>
      <c r="C429" t="s">
        <v>6252</v>
      </c>
      <c r="D429">
        <v>17109</v>
      </c>
      <c r="E429" t="s">
        <v>6253</v>
      </c>
      <c r="F429" s="1">
        <v>45875</v>
      </c>
      <c r="G429" s="1">
        <v>45889</v>
      </c>
      <c r="H429" t="s">
        <v>6254</v>
      </c>
      <c r="I429" t="s">
        <v>6255</v>
      </c>
      <c r="J429" t="s">
        <v>1380</v>
      </c>
      <c r="K429">
        <v>49731.76</v>
      </c>
      <c r="L429">
        <f>Report[[#This Row],[Entrada]]-Report[[#This Row],[Emissão]]</f>
        <v>14</v>
      </c>
    </row>
    <row r="430" spans="1:12" x14ac:dyDescent="0.25">
      <c r="A430">
        <v>495147</v>
      </c>
      <c r="B430">
        <v>3</v>
      </c>
      <c r="C430" t="s">
        <v>6252</v>
      </c>
      <c r="D430">
        <v>17044</v>
      </c>
      <c r="E430" t="s">
        <v>6253</v>
      </c>
      <c r="F430" s="1">
        <v>45876</v>
      </c>
      <c r="G430" s="1">
        <v>45889</v>
      </c>
      <c r="H430" t="s">
        <v>6254</v>
      </c>
      <c r="I430" t="s">
        <v>6255</v>
      </c>
      <c r="J430" t="s">
        <v>1380</v>
      </c>
      <c r="K430">
        <v>233385.9</v>
      </c>
      <c r="L430">
        <f>Report[[#This Row],[Entrada]]-Report[[#This Row],[Emissão]]</f>
        <v>13</v>
      </c>
    </row>
    <row r="431" spans="1:12" x14ac:dyDescent="0.25">
      <c r="A431">
        <v>495608</v>
      </c>
      <c r="B431">
        <v>1</v>
      </c>
      <c r="C431" t="s">
        <v>6252</v>
      </c>
      <c r="D431">
        <v>17147</v>
      </c>
      <c r="E431" t="s">
        <v>6253</v>
      </c>
      <c r="F431" s="1">
        <v>45881</v>
      </c>
      <c r="G431" s="1">
        <v>45889</v>
      </c>
      <c r="H431" t="s">
        <v>6254</v>
      </c>
      <c r="I431" t="s">
        <v>6257</v>
      </c>
      <c r="J431" t="s">
        <v>1380</v>
      </c>
      <c r="K431">
        <v>26665.5</v>
      </c>
      <c r="L431">
        <f>Report[[#This Row],[Entrada]]-Report[[#This Row],[Emissão]]</f>
        <v>8</v>
      </c>
    </row>
    <row r="432" spans="1:12" x14ac:dyDescent="0.25">
      <c r="A432">
        <v>55376</v>
      </c>
      <c r="B432">
        <v>1</v>
      </c>
      <c r="C432" t="s">
        <v>6256</v>
      </c>
      <c r="D432">
        <v>17114</v>
      </c>
      <c r="E432" t="s">
        <v>6253</v>
      </c>
      <c r="F432" s="1">
        <v>45880</v>
      </c>
      <c r="G432" s="1">
        <v>45889</v>
      </c>
      <c r="H432" t="s">
        <v>6254</v>
      </c>
      <c r="I432" t="s">
        <v>6257</v>
      </c>
      <c r="J432" t="s">
        <v>1715</v>
      </c>
      <c r="K432">
        <v>214823.98</v>
      </c>
      <c r="L432">
        <f>Report[[#This Row],[Entrada]]-Report[[#This Row],[Emissão]]</f>
        <v>9</v>
      </c>
    </row>
    <row r="433" spans="1:12" x14ac:dyDescent="0.25">
      <c r="A433">
        <v>55377</v>
      </c>
      <c r="B433">
        <v>1</v>
      </c>
      <c r="C433" t="s">
        <v>6256</v>
      </c>
      <c r="D433">
        <v>17112</v>
      </c>
      <c r="E433" t="s">
        <v>6253</v>
      </c>
      <c r="F433" s="1">
        <v>45880</v>
      </c>
      <c r="G433" s="1">
        <v>45889</v>
      </c>
      <c r="H433" t="s">
        <v>6254</v>
      </c>
      <c r="I433" t="s">
        <v>6257</v>
      </c>
      <c r="J433" t="s">
        <v>1715</v>
      </c>
      <c r="K433">
        <v>42040.83</v>
      </c>
      <c r="L433">
        <f>Report[[#This Row],[Entrada]]-Report[[#This Row],[Emissão]]</f>
        <v>9</v>
      </c>
    </row>
    <row r="434" spans="1:12" x14ac:dyDescent="0.25">
      <c r="A434">
        <v>282336</v>
      </c>
      <c r="B434">
        <v>1</v>
      </c>
      <c r="C434" t="s">
        <v>6292</v>
      </c>
      <c r="D434">
        <v>17052</v>
      </c>
      <c r="E434" t="s">
        <v>6253</v>
      </c>
      <c r="F434" s="1">
        <v>45875</v>
      </c>
      <c r="G434" s="1">
        <v>45889</v>
      </c>
      <c r="H434" t="s">
        <v>6254</v>
      </c>
      <c r="I434" t="s">
        <v>6255</v>
      </c>
      <c r="J434" t="s">
        <v>1475</v>
      </c>
      <c r="K434">
        <v>479889.11</v>
      </c>
      <c r="L434">
        <f>Report[[#This Row],[Entrada]]-Report[[#This Row],[Emissão]]</f>
        <v>14</v>
      </c>
    </row>
    <row r="435" spans="1:12" x14ac:dyDescent="0.25">
      <c r="A435">
        <v>282944</v>
      </c>
      <c r="B435">
        <v>2</v>
      </c>
      <c r="C435" t="s">
        <v>6292</v>
      </c>
      <c r="D435">
        <v>17151</v>
      </c>
      <c r="E435" t="s">
        <v>6253</v>
      </c>
      <c r="F435" s="1">
        <v>45880</v>
      </c>
      <c r="G435" s="1">
        <v>45889</v>
      </c>
      <c r="H435" t="s">
        <v>6254</v>
      </c>
      <c r="I435" t="s">
        <v>6257</v>
      </c>
      <c r="J435" t="s">
        <v>1475</v>
      </c>
      <c r="K435">
        <v>63178.89</v>
      </c>
      <c r="L435">
        <f>Report[[#This Row],[Entrada]]-Report[[#This Row],[Emissão]]</f>
        <v>9</v>
      </c>
    </row>
    <row r="436" spans="1:12" x14ac:dyDescent="0.25">
      <c r="A436">
        <v>282947</v>
      </c>
      <c r="B436">
        <v>2</v>
      </c>
      <c r="C436" t="s">
        <v>6292</v>
      </c>
      <c r="D436">
        <v>17151</v>
      </c>
      <c r="E436" t="s">
        <v>6253</v>
      </c>
      <c r="F436" s="1">
        <v>45880</v>
      </c>
      <c r="G436" s="1">
        <v>45889</v>
      </c>
      <c r="H436" t="s">
        <v>6254</v>
      </c>
      <c r="I436" t="s">
        <v>6257</v>
      </c>
      <c r="J436" t="s">
        <v>1475</v>
      </c>
      <c r="K436">
        <v>143965.22</v>
      </c>
      <c r="L436">
        <f>Report[[#This Row],[Entrada]]-Report[[#This Row],[Emissão]]</f>
        <v>9</v>
      </c>
    </row>
    <row r="437" spans="1:12" x14ac:dyDescent="0.25">
      <c r="A437">
        <v>465799</v>
      </c>
      <c r="B437">
        <v>3</v>
      </c>
      <c r="C437" t="s">
        <v>6293</v>
      </c>
      <c r="D437">
        <v>17118</v>
      </c>
      <c r="E437" t="s">
        <v>6253</v>
      </c>
      <c r="F437" s="1">
        <v>45878</v>
      </c>
      <c r="G437" s="1">
        <v>45889</v>
      </c>
      <c r="H437" t="s">
        <v>6254</v>
      </c>
      <c r="I437" t="s">
        <v>6255</v>
      </c>
      <c r="J437" t="s">
        <v>13</v>
      </c>
      <c r="K437">
        <v>20577.599999999999</v>
      </c>
      <c r="L437">
        <f>Report[[#This Row],[Entrada]]-Report[[#This Row],[Emissão]]</f>
        <v>11</v>
      </c>
    </row>
    <row r="438" spans="1:12" x14ac:dyDescent="0.25">
      <c r="A438">
        <v>465817</v>
      </c>
      <c r="B438">
        <v>3</v>
      </c>
      <c r="C438" t="s">
        <v>6293</v>
      </c>
      <c r="D438">
        <v>17069</v>
      </c>
      <c r="E438" t="s">
        <v>6253</v>
      </c>
      <c r="F438" s="1">
        <v>45878</v>
      </c>
      <c r="G438" s="1">
        <v>45889</v>
      </c>
      <c r="H438" t="s">
        <v>6254</v>
      </c>
      <c r="I438" t="s">
        <v>6255</v>
      </c>
      <c r="J438" t="s">
        <v>13</v>
      </c>
      <c r="K438">
        <v>5012.3999999999996</v>
      </c>
      <c r="L438">
        <f>Report[[#This Row],[Entrada]]-Report[[#This Row],[Emissão]]</f>
        <v>11</v>
      </c>
    </row>
    <row r="439" spans="1:12" x14ac:dyDescent="0.25">
      <c r="A439">
        <v>465818</v>
      </c>
      <c r="B439">
        <v>3</v>
      </c>
      <c r="C439" t="s">
        <v>6293</v>
      </c>
      <c r="D439">
        <v>17072</v>
      </c>
      <c r="E439" t="s">
        <v>6253</v>
      </c>
      <c r="F439" s="1">
        <v>45878</v>
      </c>
      <c r="G439" s="1">
        <v>45889</v>
      </c>
      <c r="H439" t="s">
        <v>6254</v>
      </c>
      <c r="I439" t="s">
        <v>6255</v>
      </c>
      <c r="J439" t="s">
        <v>13</v>
      </c>
      <c r="K439">
        <v>68841.77</v>
      </c>
      <c r="L439">
        <f>Report[[#This Row],[Entrada]]-Report[[#This Row],[Emissão]]</f>
        <v>11</v>
      </c>
    </row>
    <row r="440" spans="1:12" x14ac:dyDescent="0.25">
      <c r="A440">
        <v>395632</v>
      </c>
      <c r="B440">
        <v>3</v>
      </c>
      <c r="C440" t="s">
        <v>6259</v>
      </c>
      <c r="D440">
        <v>17191</v>
      </c>
      <c r="E440" t="s">
        <v>6253</v>
      </c>
      <c r="F440" s="1">
        <v>45883</v>
      </c>
      <c r="G440" s="1">
        <v>45889</v>
      </c>
      <c r="H440" t="s">
        <v>6254</v>
      </c>
      <c r="I440" t="s">
        <v>6257</v>
      </c>
      <c r="J440" t="s">
        <v>4492</v>
      </c>
      <c r="K440">
        <v>4507.08</v>
      </c>
      <c r="L440">
        <f>Report[[#This Row],[Entrada]]-Report[[#This Row],[Emissão]]</f>
        <v>6</v>
      </c>
    </row>
    <row r="441" spans="1:12" x14ac:dyDescent="0.25">
      <c r="A441">
        <v>395638</v>
      </c>
      <c r="B441">
        <v>3</v>
      </c>
      <c r="C441" t="s">
        <v>6259</v>
      </c>
      <c r="D441">
        <v>17191</v>
      </c>
      <c r="E441" t="s">
        <v>6253</v>
      </c>
      <c r="F441" s="1">
        <v>45883</v>
      </c>
      <c r="G441" s="1">
        <v>45889</v>
      </c>
      <c r="H441" t="s">
        <v>6254</v>
      </c>
      <c r="I441" t="s">
        <v>6255</v>
      </c>
      <c r="J441" t="s">
        <v>4492</v>
      </c>
      <c r="K441">
        <v>8366.16</v>
      </c>
      <c r="L441">
        <f>Report[[#This Row],[Entrada]]-Report[[#This Row],[Emissão]]</f>
        <v>6</v>
      </c>
    </row>
    <row r="442" spans="1:12" x14ac:dyDescent="0.25">
      <c r="A442">
        <v>342059</v>
      </c>
      <c r="B442">
        <v>3</v>
      </c>
      <c r="C442" t="s">
        <v>6260</v>
      </c>
      <c r="D442">
        <v>17161</v>
      </c>
      <c r="E442" t="s">
        <v>6253</v>
      </c>
      <c r="F442" s="1">
        <v>45882</v>
      </c>
      <c r="G442" s="1">
        <v>45889</v>
      </c>
      <c r="H442" t="s">
        <v>6254</v>
      </c>
      <c r="I442" t="s">
        <v>6257</v>
      </c>
      <c r="J442" t="s">
        <v>4465</v>
      </c>
      <c r="K442">
        <v>139453.4</v>
      </c>
      <c r="L442">
        <f>Report[[#This Row],[Entrada]]-Report[[#This Row],[Emissão]]</f>
        <v>7</v>
      </c>
    </row>
    <row r="443" spans="1:12" x14ac:dyDescent="0.25">
      <c r="A443">
        <v>342077</v>
      </c>
      <c r="B443">
        <v>3</v>
      </c>
      <c r="C443" t="s">
        <v>6260</v>
      </c>
      <c r="D443">
        <v>17161</v>
      </c>
      <c r="E443" t="s">
        <v>6253</v>
      </c>
      <c r="F443" s="1">
        <v>45882</v>
      </c>
      <c r="G443" s="1">
        <v>45889</v>
      </c>
      <c r="H443" t="s">
        <v>6254</v>
      </c>
      <c r="I443" t="s">
        <v>6257</v>
      </c>
      <c r="J443" t="s">
        <v>4465</v>
      </c>
      <c r="K443">
        <v>28308.9</v>
      </c>
      <c r="L443">
        <f>Report[[#This Row],[Entrada]]-Report[[#This Row],[Emissão]]</f>
        <v>7</v>
      </c>
    </row>
    <row r="444" spans="1:12" x14ac:dyDescent="0.25">
      <c r="A444">
        <v>342088</v>
      </c>
      <c r="B444">
        <v>3</v>
      </c>
      <c r="C444" t="s">
        <v>6260</v>
      </c>
      <c r="D444">
        <v>17161</v>
      </c>
      <c r="E444" t="s">
        <v>6253</v>
      </c>
      <c r="F444" s="1">
        <v>45882</v>
      </c>
      <c r="G444" s="1">
        <v>45889</v>
      </c>
      <c r="H444" t="s">
        <v>6254</v>
      </c>
      <c r="I444" t="s">
        <v>6257</v>
      </c>
      <c r="J444" t="s">
        <v>4465</v>
      </c>
      <c r="K444">
        <v>18073.400000000001</v>
      </c>
      <c r="L444">
        <f>Report[[#This Row],[Entrada]]-Report[[#This Row],[Emissão]]</f>
        <v>7</v>
      </c>
    </row>
    <row r="445" spans="1:12" x14ac:dyDescent="0.25">
      <c r="A445">
        <v>342089</v>
      </c>
      <c r="B445">
        <v>3</v>
      </c>
      <c r="C445" t="s">
        <v>6260</v>
      </c>
      <c r="D445">
        <v>17161</v>
      </c>
      <c r="E445" t="s">
        <v>6253</v>
      </c>
      <c r="F445" s="1">
        <v>45882</v>
      </c>
      <c r="G445" s="1">
        <v>45889</v>
      </c>
      <c r="H445" t="s">
        <v>6254</v>
      </c>
      <c r="I445" t="s">
        <v>6257</v>
      </c>
      <c r="J445" t="s">
        <v>4465</v>
      </c>
      <c r="K445">
        <v>287225.90000000002</v>
      </c>
      <c r="L445">
        <f>Report[[#This Row],[Entrada]]-Report[[#This Row],[Emissão]]</f>
        <v>7</v>
      </c>
    </row>
    <row r="446" spans="1:12" x14ac:dyDescent="0.25">
      <c r="A446">
        <v>342112</v>
      </c>
      <c r="B446">
        <v>3</v>
      </c>
      <c r="C446" t="s">
        <v>6260</v>
      </c>
      <c r="D446">
        <v>17161</v>
      </c>
      <c r="E446" t="s">
        <v>6253</v>
      </c>
      <c r="F446" s="1">
        <v>45883</v>
      </c>
      <c r="G446" s="1">
        <v>45889</v>
      </c>
      <c r="H446" t="s">
        <v>6254</v>
      </c>
      <c r="I446" t="s">
        <v>6257</v>
      </c>
      <c r="J446" t="s">
        <v>4465</v>
      </c>
      <c r="K446">
        <v>23386.7</v>
      </c>
      <c r="L446">
        <f>Report[[#This Row],[Entrada]]-Report[[#This Row],[Emissão]]</f>
        <v>6</v>
      </c>
    </row>
    <row r="447" spans="1:12" x14ac:dyDescent="0.25">
      <c r="A447">
        <v>342113</v>
      </c>
      <c r="B447">
        <v>3</v>
      </c>
      <c r="C447" t="s">
        <v>6260</v>
      </c>
      <c r="D447">
        <v>17161</v>
      </c>
      <c r="E447" t="s">
        <v>6253</v>
      </c>
      <c r="F447" s="1">
        <v>45883</v>
      </c>
      <c r="G447" s="1">
        <v>45889</v>
      </c>
      <c r="H447" t="s">
        <v>6254</v>
      </c>
      <c r="I447" t="s">
        <v>6257</v>
      </c>
      <c r="J447" t="s">
        <v>4465</v>
      </c>
      <c r="K447">
        <v>22333.02</v>
      </c>
      <c r="L447">
        <f>Report[[#This Row],[Entrada]]-Report[[#This Row],[Emissão]]</f>
        <v>6</v>
      </c>
    </row>
    <row r="448" spans="1:12" x14ac:dyDescent="0.25">
      <c r="A448">
        <v>342139</v>
      </c>
      <c r="B448">
        <v>3</v>
      </c>
      <c r="C448" t="s">
        <v>6260</v>
      </c>
      <c r="D448">
        <v>17161</v>
      </c>
      <c r="E448" t="s">
        <v>6253</v>
      </c>
      <c r="F448" s="1">
        <v>45883</v>
      </c>
      <c r="G448" s="1">
        <v>45889</v>
      </c>
      <c r="H448" t="s">
        <v>6254</v>
      </c>
      <c r="I448" t="s">
        <v>6257</v>
      </c>
      <c r="J448" t="s">
        <v>4465</v>
      </c>
      <c r="K448">
        <v>14841.63</v>
      </c>
      <c r="L448">
        <f>Report[[#This Row],[Entrada]]-Report[[#This Row],[Emissão]]</f>
        <v>6</v>
      </c>
    </row>
    <row r="449" spans="1:12" x14ac:dyDescent="0.25">
      <c r="A449">
        <v>247465</v>
      </c>
      <c r="B449">
        <v>2</v>
      </c>
      <c r="C449" t="s">
        <v>6261</v>
      </c>
      <c r="D449">
        <v>16959</v>
      </c>
      <c r="E449" t="s">
        <v>6253</v>
      </c>
      <c r="F449" s="1">
        <v>45877</v>
      </c>
      <c r="G449" s="1">
        <v>45889</v>
      </c>
      <c r="H449" t="s">
        <v>6262</v>
      </c>
      <c r="I449" t="s">
        <v>6257</v>
      </c>
      <c r="J449" t="s">
        <v>115</v>
      </c>
      <c r="K449">
        <v>87251.54</v>
      </c>
      <c r="L449">
        <f>Report[[#This Row],[Entrada]]-Report[[#This Row],[Emissão]]</f>
        <v>12</v>
      </c>
    </row>
    <row r="450" spans="1:12" x14ac:dyDescent="0.25">
      <c r="A450">
        <v>444599</v>
      </c>
      <c r="B450">
        <v>1</v>
      </c>
      <c r="C450" t="s">
        <v>6263</v>
      </c>
      <c r="D450">
        <v>17043</v>
      </c>
      <c r="E450" t="s">
        <v>6253</v>
      </c>
      <c r="F450" s="1">
        <v>45877</v>
      </c>
      <c r="G450" s="1">
        <v>45889</v>
      </c>
      <c r="H450" t="s">
        <v>6254</v>
      </c>
      <c r="I450" t="s">
        <v>6257</v>
      </c>
      <c r="J450" t="s">
        <v>5059</v>
      </c>
      <c r="K450">
        <v>32838.26</v>
      </c>
      <c r="L450">
        <f>Report[[#This Row],[Entrada]]-Report[[#This Row],[Emissão]]</f>
        <v>12</v>
      </c>
    </row>
    <row r="451" spans="1:12" x14ac:dyDescent="0.25">
      <c r="A451">
        <v>444883</v>
      </c>
      <c r="B451">
        <v>3</v>
      </c>
      <c r="C451" t="s">
        <v>6263</v>
      </c>
      <c r="D451">
        <v>17083</v>
      </c>
      <c r="E451" t="s">
        <v>6253</v>
      </c>
      <c r="F451" s="1">
        <v>45883</v>
      </c>
      <c r="G451" s="1">
        <v>45889</v>
      </c>
      <c r="H451" t="s">
        <v>6254</v>
      </c>
      <c r="I451" t="s">
        <v>6255</v>
      </c>
      <c r="J451" t="s">
        <v>5059</v>
      </c>
      <c r="K451">
        <v>84459.63</v>
      </c>
      <c r="L451">
        <f>Report[[#This Row],[Entrada]]-Report[[#This Row],[Emissão]]</f>
        <v>6</v>
      </c>
    </row>
    <row r="452" spans="1:12" x14ac:dyDescent="0.25">
      <c r="A452">
        <v>444887</v>
      </c>
      <c r="B452">
        <v>3</v>
      </c>
      <c r="C452" t="s">
        <v>6263</v>
      </c>
      <c r="D452">
        <v>17177</v>
      </c>
      <c r="E452" t="s">
        <v>6253</v>
      </c>
      <c r="F452" s="1">
        <v>45883</v>
      </c>
      <c r="G452" s="1">
        <v>45889</v>
      </c>
      <c r="H452" t="s">
        <v>6254</v>
      </c>
      <c r="I452" t="s">
        <v>6255</v>
      </c>
      <c r="J452" t="s">
        <v>5059</v>
      </c>
      <c r="K452">
        <v>180313.91</v>
      </c>
      <c r="L452">
        <f>Report[[#This Row],[Entrada]]-Report[[#This Row],[Emissão]]</f>
        <v>6</v>
      </c>
    </row>
    <row r="453" spans="1:12" x14ac:dyDescent="0.25">
      <c r="A453">
        <v>149009</v>
      </c>
      <c r="B453">
        <v>3</v>
      </c>
      <c r="C453" t="s">
        <v>6347</v>
      </c>
      <c r="D453">
        <v>17126</v>
      </c>
      <c r="E453" t="s">
        <v>6253</v>
      </c>
      <c r="F453" s="1">
        <v>45881</v>
      </c>
      <c r="G453" s="1">
        <v>45889</v>
      </c>
      <c r="H453" t="s">
        <v>6269</v>
      </c>
      <c r="I453" t="s">
        <v>6255</v>
      </c>
      <c r="J453" t="s">
        <v>5102</v>
      </c>
      <c r="K453">
        <v>174938.73</v>
      </c>
      <c r="L453">
        <f>Report[[#This Row],[Entrada]]-Report[[#This Row],[Emissão]]</f>
        <v>8</v>
      </c>
    </row>
    <row r="454" spans="1:12" x14ac:dyDescent="0.25">
      <c r="A454">
        <v>3015</v>
      </c>
      <c r="B454">
        <v>1</v>
      </c>
      <c r="C454" t="s">
        <v>6264</v>
      </c>
      <c r="D454">
        <v>0</v>
      </c>
      <c r="E454" t="s">
        <v>6265</v>
      </c>
      <c r="F454" s="1">
        <v>45889</v>
      </c>
      <c r="G454" s="1">
        <v>45889</v>
      </c>
      <c r="H454" t="s">
        <v>18</v>
      </c>
      <c r="I454" t="s">
        <v>6266</v>
      </c>
      <c r="J454" t="s">
        <v>6267</v>
      </c>
      <c r="K454">
        <v>16231.59</v>
      </c>
      <c r="L454">
        <f>Report[[#This Row],[Entrada]]-Report[[#This Row],[Emissão]]</f>
        <v>0</v>
      </c>
    </row>
    <row r="455" spans="1:12" x14ac:dyDescent="0.25">
      <c r="A455">
        <v>3016</v>
      </c>
      <c r="B455">
        <v>1</v>
      </c>
      <c r="C455" t="s">
        <v>6264</v>
      </c>
      <c r="D455">
        <v>0</v>
      </c>
      <c r="E455" t="s">
        <v>6265</v>
      </c>
      <c r="F455" s="1">
        <v>45889</v>
      </c>
      <c r="G455" s="1">
        <v>45889</v>
      </c>
      <c r="H455" t="s">
        <v>18</v>
      </c>
      <c r="I455" t="s">
        <v>6266</v>
      </c>
      <c r="J455" t="s">
        <v>6267</v>
      </c>
      <c r="K455">
        <v>1598.66</v>
      </c>
      <c r="L455">
        <f>Report[[#This Row],[Entrada]]-Report[[#This Row],[Emissão]]</f>
        <v>0</v>
      </c>
    </row>
    <row r="456" spans="1:12" x14ac:dyDescent="0.25">
      <c r="A456">
        <v>3017</v>
      </c>
      <c r="B456">
        <v>1</v>
      </c>
      <c r="C456" t="s">
        <v>6264</v>
      </c>
      <c r="E456" t="s">
        <v>6265</v>
      </c>
      <c r="F456" s="1">
        <v>45889</v>
      </c>
      <c r="G456" s="1">
        <v>45889</v>
      </c>
      <c r="H456" t="s">
        <v>18</v>
      </c>
      <c r="I456" t="s">
        <v>6266</v>
      </c>
      <c r="J456" t="s">
        <v>6267</v>
      </c>
      <c r="K456">
        <v>8.92</v>
      </c>
      <c r="L456">
        <f>Report[[#This Row],[Entrada]]-Report[[#This Row],[Emissão]]</f>
        <v>0</v>
      </c>
    </row>
    <row r="457" spans="1:12" x14ac:dyDescent="0.25">
      <c r="A457">
        <v>3018</v>
      </c>
      <c r="B457">
        <v>1</v>
      </c>
      <c r="C457" t="s">
        <v>6264</v>
      </c>
      <c r="D457">
        <v>0</v>
      </c>
      <c r="E457" t="s">
        <v>6265</v>
      </c>
      <c r="F457" s="1">
        <v>45889</v>
      </c>
      <c r="G457" s="1">
        <v>45889</v>
      </c>
      <c r="H457" t="s">
        <v>18</v>
      </c>
      <c r="I457" t="s">
        <v>6266</v>
      </c>
      <c r="J457" t="s">
        <v>6267</v>
      </c>
      <c r="K457">
        <v>354.83</v>
      </c>
      <c r="L457">
        <f>Report[[#This Row],[Entrada]]-Report[[#This Row],[Emissão]]</f>
        <v>0</v>
      </c>
    </row>
    <row r="458" spans="1:12" x14ac:dyDescent="0.25">
      <c r="A458">
        <v>3019</v>
      </c>
      <c r="B458">
        <v>1</v>
      </c>
      <c r="C458" t="s">
        <v>6264</v>
      </c>
      <c r="D458">
        <v>0</v>
      </c>
      <c r="E458" t="s">
        <v>6265</v>
      </c>
      <c r="F458" s="1">
        <v>45889</v>
      </c>
      <c r="G458" s="1">
        <v>45889</v>
      </c>
      <c r="H458" t="s">
        <v>18</v>
      </c>
      <c r="I458" t="s">
        <v>6266</v>
      </c>
      <c r="J458" t="s">
        <v>6267</v>
      </c>
      <c r="K458">
        <v>1416.89</v>
      </c>
      <c r="L458">
        <f>Report[[#This Row],[Entrada]]-Report[[#This Row],[Emissão]]</f>
        <v>0</v>
      </c>
    </row>
    <row r="459" spans="1:12" x14ac:dyDescent="0.25">
      <c r="A459">
        <v>3020</v>
      </c>
      <c r="B459">
        <v>1</v>
      </c>
      <c r="C459" t="s">
        <v>6264</v>
      </c>
      <c r="D459">
        <v>0</v>
      </c>
      <c r="E459" t="s">
        <v>6265</v>
      </c>
      <c r="F459" s="1">
        <v>45889</v>
      </c>
      <c r="G459" s="1">
        <v>45889</v>
      </c>
      <c r="H459" t="s">
        <v>18</v>
      </c>
      <c r="I459" t="s">
        <v>6266</v>
      </c>
      <c r="J459" t="s">
        <v>6267</v>
      </c>
      <c r="K459">
        <v>29217.84</v>
      </c>
      <c r="L459">
        <f>Report[[#This Row],[Entrada]]-Report[[#This Row],[Emissão]]</f>
        <v>0</v>
      </c>
    </row>
    <row r="460" spans="1:12" x14ac:dyDescent="0.25">
      <c r="A460">
        <v>3021</v>
      </c>
      <c r="B460">
        <v>1</v>
      </c>
      <c r="C460" t="s">
        <v>6264</v>
      </c>
      <c r="D460">
        <v>0</v>
      </c>
      <c r="E460" t="s">
        <v>6265</v>
      </c>
      <c r="F460" s="1">
        <v>45889</v>
      </c>
      <c r="G460" s="1">
        <v>45889</v>
      </c>
      <c r="H460" t="s">
        <v>18</v>
      </c>
      <c r="I460" t="s">
        <v>6266</v>
      </c>
      <c r="J460" t="s">
        <v>6267</v>
      </c>
      <c r="K460">
        <v>27343.38</v>
      </c>
      <c r="L460">
        <f>Report[[#This Row],[Entrada]]-Report[[#This Row],[Emissão]]</f>
        <v>0</v>
      </c>
    </row>
    <row r="461" spans="1:12" x14ac:dyDescent="0.25">
      <c r="A461">
        <v>3022</v>
      </c>
      <c r="B461">
        <v>1</v>
      </c>
      <c r="C461" t="s">
        <v>6264</v>
      </c>
      <c r="D461">
        <v>0</v>
      </c>
      <c r="E461" t="s">
        <v>6265</v>
      </c>
      <c r="F461" s="1">
        <v>45889</v>
      </c>
      <c r="G461" s="1">
        <v>45889</v>
      </c>
      <c r="H461" t="s">
        <v>18</v>
      </c>
      <c r="I461" t="s">
        <v>6266</v>
      </c>
      <c r="J461" t="s">
        <v>6267</v>
      </c>
      <c r="K461">
        <v>8989.84</v>
      </c>
      <c r="L461">
        <f>Report[[#This Row],[Entrada]]-Report[[#This Row],[Emissão]]</f>
        <v>0</v>
      </c>
    </row>
    <row r="462" spans="1:12" x14ac:dyDescent="0.25">
      <c r="A462">
        <v>3023</v>
      </c>
      <c r="B462">
        <v>1</v>
      </c>
      <c r="C462" t="s">
        <v>6264</v>
      </c>
      <c r="D462">
        <v>0</v>
      </c>
      <c r="E462" t="s">
        <v>6265</v>
      </c>
      <c r="F462" s="1">
        <v>45889</v>
      </c>
      <c r="G462" s="1">
        <v>45889</v>
      </c>
      <c r="H462" t="s">
        <v>18</v>
      </c>
      <c r="I462" t="s">
        <v>6266</v>
      </c>
      <c r="J462" t="s">
        <v>6267</v>
      </c>
      <c r="K462">
        <v>1076.58</v>
      </c>
      <c r="L462">
        <f>Report[[#This Row],[Entrada]]-Report[[#This Row],[Emissão]]</f>
        <v>0</v>
      </c>
    </row>
    <row r="463" spans="1:12" x14ac:dyDescent="0.25">
      <c r="A463">
        <v>264828</v>
      </c>
      <c r="B463">
        <v>1</v>
      </c>
      <c r="C463" t="s">
        <v>6285</v>
      </c>
      <c r="D463">
        <v>16978</v>
      </c>
      <c r="E463" t="s">
        <v>6253</v>
      </c>
      <c r="F463" s="1">
        <v>45880</v>
      </c>
      <c r="G463" s="1">
        <v>45889</v>
      </c>
      <c r="H463" t="s">
        <v>6254</v>
      </c>
      <c r="I463" t="s">
        <v>6255</v>
      </c>
      <c r="J463" t="s">
        <v>1736</v>
      </c>
      <c r="K463">
        <v>54450</v>
      </c>
      <c r="L463">
        <f>Report[[#This Row],[Entrada]]-Report[[#This Row],[Emissão]]</f>
        <v>9</v>
      </c>
    </row>
    <row r="464" spans="1:12" x14ac:dyDescent="0.25">
      <c r="A464">
        <v>83905</v>
      </c>
      <c r="B464">
        <v>2</v>
      </c>
      <c r="C464" t="s">
        <v>6270</v>
      </c>
      <c r="D464">
        <v>17063</v>
      </c>
      <c r="E464" t="s">
        <v>6253</v>
      </c>
      <c r="F464" s="1">
        <v>45875</v>
      </c>
      <c r="G464" s="1">
        <v>45889</v>
      </c>
      <c r="H464" t="s">
        <v>6269</v>
      </c>
      <c r="I464" t="s">
        <v>6257</v>
      </c>
      <c r="J464" t="s">
        <v>2524</v>
      </c>
      <c r="K464">
        <v>50894.59</v>
      </c>
      <c r="L464">
        <f>Report[[#This Row],[Entrada]]-Report[[#This Row],[Emissão]]</f>
        <v>14</v>
      </c>
    </row>
    <row r="465" spans="1:12" x14ac:dyDescent="0.25">
      <c r="A465">
        <v>83906</v>
      </c>
      <c r="B465">
        <v>1</v>
      </c>
      <c r="C465" t="s">
        <v>6270</v>
      </c>
      <c r="D465">
        <v>17171</v>
      </c>
      <c r="E465" t="s">
        <v>6253</v>
      </c>
      <c r="F465" s="1">
        <v>45875</v>
      </c>
      <c r="G465" s="1">
        <v>45889</v>
      </c>
      <c r="H465" t="s">
        <v>6269</v>
      </c>
      <c r="I465" t="s">
        <v>6255</v>
      </c>
      <c r="J465" t="s">
        <v>2524</v>
      </c>
      <c r="K465">
        <v>78.03</v>
      </c>
      <c r="L465">
        <f>Report[[#This Row],[Entrada]]-Report[[#This Row],[Emissão]]</f>
        <v>14</v>
      </c>
    </row>
    <row r="466" spans="1:12" x14ac:dyDescent="0.25">
      <c r="A466">
        <v>11468</v>
      </c>
      <c r="B466">
        <v>3</v>
      </c>
      <c r="C466" t="s">
        <v>6271</v>
      </c>
      <c r="D466">
        <v>17143</v>
      </c>
      <c r="E466" t="s">
        <v>6253</v>
      </c>
      <c r="F466" s="1">
        <v>45882</v>
      </c>
      <c r="G466" s="1">
        <v>45889</v>
      </c>
      <c r="H466" t="s">
        <v>6269</v>
      </c>
      <c r="I466" t="s">
        <v>6255</v>
      </c>
      <c r="J466" t="s">
        <v>1471</v>
      </c>
      <c r="K466">
        <v>49141.39</v>
      </c>
      <c r="L466">
        <f>Report[[#This Row],[Entrada]]-Report[[#This Row],[Emissão]]</f>
        <v>7</v>
      </c>
    </row>
    <row r="467" spans="1:12" x14ac:dyDescent="0.25">
      <c r="A467">
        <v>11746</v>
      </c>
      <c r="B467">
        <v>3</v>
      </c>
      <c r="C467" t="s">
        <v>6271</v>
      </c>
      <c r="D467">
        <v>17183</v>
      </c>
      <c r="E467" t="s">
        <v>6253</v>
      </c>
      <c r="F467" s="1">
        <v>45883</v>
      </c>
      <c r="G467" s="1">
        <v>45889</v>
      </c>
      <c r="H467" t="s">
        <v>6269</v>
      </c>
      <c r="I467" t="s">
        <v>6255</v>
      </c>
      <c r="J467" t="s">
        <v>1471</v>
      </c>
      <c r="K467">
        <v>304871.46000000002</v>
      </c>
      <c r="L467">
        <f>Report[[#This Row],[Entrada]]-Report[[#This Row],[Emissão]]</f>
        <v>6</v>
      </c>
    </row>
    <row r="468" spans="1:12" x14ac:dyDescent="0.25">
      <c r="A468">
        <v>11755</v>
      </c>
      <c r="B468">
        <v>2</v>
      </c>
      <c r="C468" t="s">
        <v>6271</v>
      </c>
      <c r="D468">
        <v>17182</v>
      </c>
      <c r="E468" t="s">
        <v>6253</v>
      </c>
      <c r="F468" s="1">
        <v>45883</v>
      </c>
      <c r="G468" s="1">
        <v>45889</v>
      </c>
      <c r="H468" t="s">
        <v>6269</v>
      </c>
      <c r="I468" t="s">
        <v>6257</v>
      </c>
      <c r="J468" t="s">
        <v>1471</v>
      </c>
      <c r="K468">
        <v>285020.08</v>
      </c>
      <c r="L468">
        <f>Report[[#This Row],[Entrada]]-Report[[#This Row],[Emissão]]</f>
        <v>6</v>
      </c>
    </row>
    <row r="469" spans="1:12" x14ac:dyDescent="0.25">
      <c r="A469">
        <v>52741</v>
      </c>
      <c r="B469">
        <v>2</v>
      </c>
      <c r="C469" t="s">
        <v>6288</v>
      </c>
      <c r="D469">
        <v>25028897</v>
      </c>
      <c r="E469" t="s">
        <v>6276</v>
      </c>
      <c r="F469" s="1">
        <v>45889</v>
      </c>
      <c r="G469" s="1">
        <v>45889</v>
      </c>
      <c r="H469" t="s">
        <v>46</v>
      </c>
      <c r="I469" t="s">
        <v>6282</v>
      </c>
      <c r="J469" t="s">
        <v>6278</v>
      </c>
      <c r="K469">
        <v>890.4</v>
      </c>
      <c r="L469">
        <f>Report[[#This Row],[Entrada]]-Report[[#This Row],[Emissão]]</f>
        <v>0</v>
      </c>
    </row>
    <row r="470" spans="1:12" x14ac:dyDescent="0.25">
      <c r="A470">
        <v>51982</v>
      </c>
      <c r="B470">
        <v>1</v>
      </c>
      <c r="C470" t="s">
        <v>6358</v>
      </c>
      <c r="D470">
        <v>21004743</v>
      </c>
      <c r="E470" t="s">
        <v>6276</v>
      </c>
      <c r="F470" s="1">
        <v>45890</v>
      </c>
      <c r="G470" s="1">
        <v>45890</v>
      </c>
      <c r="H470" t="s">
        <v>18</v>
      </c>
      <c r="I470" t="s">
        <v>6277</v>
      </c>
      <c r="J470" t="s">
        <v>6359</v>
      </c>
      <c r="K470">
        <v>163.80000000000001</v>
      </c>
      <c r="L470">
        <f>Report[[#This Row],[Entrada]]-Report[[#This Row],[Emissão]]</f>
        <v>0</v>
      </c>
    </row>
    <row r="471" spans="1:12" x14ac:dyDescent="0.25">
      <c r="A471">
        <v>52785</v>
      </c>
      <c r="B471">
        <v>2</v>
      </c>
      <c r="C471" t="s">
        <v>6345</v>
      </c>
      <c r="D471">
        <v>24027543</v>
      </c>
      <c r="E471" t="s">
        <v>6276</v>
      </c>
      <c r="F471" s="1">
        <v>45890</v>
      </c>
      <c r="G471" s="1">
        <v>45890</v>
      </c>
      <c r="H471" t="s">
        <v>46</v>
      </c>
      <c r="I471" t="s">
        <v>6282</v>
      </c>
      <c r="J471" t="s">
        <v>6346</v>
      </c>
      <c r="K471">
        <v>6940</v>
      </c>
      <c r="L471">
        <f>Report[[#This Row],[Entrada]]-Report[[#This Row],[Emissão]]</f>
        <v>0</v>
      </c>
    </row>
    <row r="472" spans="1:12" x14ac:dyDescent="0.25">
      <c r="A472">
        <v>49249</v>
      </c>
      <c r="B472">
        <v>3</v>
      </c>
      <c r="C472" t="s">
        <v>6335</v>
      </c>
      <c r="D472">
        <v>17149</v>
      </c>
      <c r="E472" t="s">
        <v>6253</v>
      </c>
      <c r="F472" s="1">
        <v>45882</v>
      </c>
      <c r="G472" s="1">
        <v>45890</v>
      </c>
      <c r="H472" t="s">
        <v>6318</v>
      </c>
      <c r="I472" t="s">
        <v>6255</v>
      </c>
      <c r="J472" t="s">
        <v>1380</v>
      </c>
      <c r="K472">
        <v>393269.7</v>
      </c>
      <c r="L472">
        <f>Report[[#This Row],[Entrada]]-Report[[#This Row],[Emissão]]</f>
        <v>8</v>
      </c>
    </row>
    <row r="473" spans="1:12" x14ac:dyDescent="0.25">
      <c r="A473">
        <v>49250</v>
      </c>
      <c r="B473">
        <v>3</v>
      </c>
      <c r="C473" t="s">
        <v>6335</v>
      </c>
      <c r="D473">
        <v>17129</v>
      </c>
      <c r="E473" t="s">
        <v>6253</v>
      </c>
      <c r="F473" s="1">
        <v>45882</v>
      </c>
      <c r="G473" s="1">
        <v>45890</v>
      </c>
      <c r="H473" t="s">
        <v>6318</v>
      </c>
      <c r="I473" t="s">
        <v>6255</v>
      </c>
      <c r="J473" t="s">
        <v>1380</v>
      </c>
      <c r="K473">
        <v>47092.17</v>
      </c>
      <c r="L473">
        <f>Report[[#This Row],[Entrada]]-Report[[#This Row],[Emissão]]</f>
        <v>8</v>
      </c>
    </row>
    <row r="474" spans="1:12" x14ac:dyDescent="0.25">
      <c r="A474">
        <v>49297</v>
      </c>
      <c r="B474">
        <v>3</v>
      </c>
      <c r="C474" t="s">
        <v>6335</v>
      </c>
      <c r="D474">
        <v>17174</v>
      </c>
      <c r="E474" t="s">
        <v>6253</v>
      </c>
      <c r="F474" s="1">
        <v>45883</v>
      </c>
      <c r="G474" s="1">
        <v>45890</v>
      </c>
      <c r="H474" t="s">
        <v>6318</v>
      </c>
      <c r="I474" t="s">
        <v>6255</v>
      </c>
      <c r="J474" t="s">
        <v>1380</v>
      </c>
      <c r="K474">
        <v>562987.71</v>
      </c>
      <c r="L474">
        <f>Report[[#This Row],[Entrada]]-Report[[#This Row],[Emissão]]</f>
        <v>7</v>
      </c>
    </row>
    <row r="475" spans="1:12" x14ac:dyDescent="0.25">
      <c r="A475">
        <v>52782</v>
      </c>
      <c r="B475">
        <v>2</v>
      </c>
      <c r="C475" t="s">
        <v>6360</v>
      </c>
      <c r="D475">
        <v>23004179</v>
      </c>
      <c r="E475" t="s">
        <v>6276</v>
      </c>
      <c r="F475" s="1">
        <v>45890</v>
      </c>
      <c r="G475" s="1">
        <v>45890</v>
      </c>
      <c r="H475" t="s">
        <v>12</v>
      </c>
      <c r="I475" t="s">
        <v>6277</v>
      </c>
      <c r="J475" t="s">
        <v>6361</v>
      </c>
      <c r="K475">
        <v>240</v>
      </c>
      <c r="L475">
        <f>Report[[#This Row],[Entrada]]-Report[[#This Row],[Emissão]]</f>
        <v>0</v>
      </c>
    </row>
    <row r="476" spans="1:12" x14ac:dyDescent="0.25">
      <c r="A476">
        <v>495221</v>
      </c>
      <c r="B476">
        <v>3</v>
      </c>
      <c r="C476" t="s">
        <v>6252</v>
      </c>
      <c r="D476">
        <v>17132</v>
      </c>
      <c r="E476" t="s">
        <v>6253</v>
      </c>
      <c r="F476" s="1">
        <v>45877</v>
      </c>
      <c r="G476" s="1">
        <v>45890</v>
      </c>
      <c r="H476" t="s">
        <v>6254</v>
      </c>
      <c r="I476" t="s">
        <v>6255</v>
      </c>
      <c r="J476" t="s">
        <v>1380</v>
      </c>
      <c r="K476">
        <v>492.85</v>
      </c>
      <c r="L476">
        <f>Report[[#This Row],[Entrada]]-Report[[#This Row],[Emissão]]</f>
        <v>13</v>
      </c>
    </row>
    <row r="477" spans="1:12" x14ac:dyDescent="0.25">
      <c r="A477">
        <v>495607</v>
      </c>
      <c r="B477">
        <v>1</v>
      </c>
      <c r="C477" t="s">
        <v>6252</v>
      </c>
      <c r="D477">
        <v>17147</v>
      </c>
      <c r="E477" t="s">
        <v>6253</v>
      </c>
      <c r="F477" s="1">
        <v>45881</v>
      </c>
      <c r="G477" s="1">
        <v>45890</v>
      </c>
      <c r="H477" t="s">
        <v>6254</v>
      </c>
      <c r="I477" t="s">
        <v>6257</v>
      </c>
      <c r="J477" t="s">
        <v>1380</v>
      </c>
      <c r="K477">
        <v>60374.54</v>
      </c>
      <c r="L477">
        <f>Report[[#This Row],[Entrada]]-Report[[#This Row],[Emissão]]</f>
        <v>9</v>
      </c>
    </row>
    <row r="478" spans="1:12" x14ac:dyDescent="0.25">
      <c r="A478">
        <v>495609</v>
      </c>
      <c r="B478">
        <v>1</v>
      </c>
      <c r="C478" t="s">
        <v>6252</v>
      </c>
      <c r="D478">
        <v>17048</v>
      </c>
      <c r="E478" t="s">
        <v>6253</v>
      </c>
      <c r="F478" s="1">
        <v>45881</v>
      </c>
      <c r="G478" s="1">
        <v>45890</v>
      </c>
      <c r="H478" t="s">
        <v>6254</v>
      </c>
      <c r="I478" t="s">
        <v>6257</v>
      </c>
      <c r="J478" t="s">
        <v>1380</v>
      </c>
      <c r="K478">
        <v>70436.27</v>
      </c>
      <c r="L478">
        <f>Report[[#This Row],[Entrada]]-Report[[#This Row],[Emissão]]</f>
        <v>9</v>
      </c>
    </row>
    <row r="479" spans="1:12" x14ac:dyDescent="0.25">
      <c r="A479">
        <v>495670</v>
      </c>
      <c r="B479">
        <v>3</v>
      </c>
      <c r="C479" t="s">
        <v>6252</v>
      </c>
      <c r="D479">
        <v>17149</v>
      </c>
      <c r="E479" t="s">
        <v>6253</v>
      </c>
      <c r="F479" s="1">
        <v>45881</v>
      </c>
      <c r="G479" s="1">
        <v>45890</v>
      </c>
      <c r="H479" t="s">
        <v>6254</v>
      </c>
      <c r="I479" t="s">
        <v>6257</v>
      </c>
      <c r="J479" t="s">
        <v>1380</v>
      </c>
      <c r="K479">
        <v>13317.41</v>
      </c>
      <c r="L479">
        <f>Report[[#This Row],[Entrada]]-Report[[#This Row],[Emissão]]</f>
        <v>9</v>
      </c>
    </row>
    <row r="480" spans="1:12" x14ac:dyDescent="0.25">
      <c r="A480">
        <v>495973</v>
      </c>
      <c r="B480">
        <v>2</v>
      </c>
      <c r="C480" t="s">
        <v>6252</v>
      </c>
      <c r="D480">
        <v>17166</v>
      </c>
      <c r="E480" t="s">
        <v>6253</v>
      </c>
      <c r="F480" s="1">
        <v>45881</v>
      </c>
      <c r="G480" s="1">
        <v>45890</v>
      </c>
      <c r="H480" t="s">
        <v>6254</v>
      </c>
      <c r="I480" t="s">
        <v>6257</v>
      </c>
      <c r="J480" t="s">
        <v>1380</v>
      </c>
      <c r="K480">
        <v>135.1</v>
      </c>
      <c r="L480">
        <f>Report[[#This Row],[Entrada]]-Report[[#This Row],[Emissão]]</f>
        <v>9</v>
      </c>
    </row>
    <row r="481" spans="1:12" x14ac:dyDescent="0.25">
      <c r="A481">
        <v>52784</v>
      </c>
      <c r="B481">
        <v>2</v>
      </c>
      <c r="C481" t="s">
        <v>6362</v>
      </c>
      <c r="D481">
        <v>8016349</v>
      </c>
      <c r="E481" t="s">
        <v>6276</v>
      </c>
      <c r="F481" s="1">
        <v>45890</v>
      </c>
      <c r="G481" s="1">
        <v>45890</v>
      </c>
      <c r="H481" t="s">
        <v>6363</v>
      </c>
      <c r="I481" t="s">
        <v>6282</v>
      </c>
      <c r="J481" t="s">
        <v>6364</v>
      </c>
      <c r="K481">
        <v>814.08</v>
      </c>
      <c r="L481">
        <f>Report[[#This Row],[Entrada]]-Report[[#This Row],[Emissão]]</f>
        <v>0</v>
      </c>
    </row>
    <row r="482" spans="1:12" x14ac:dyDescent="0.25">
      <c r="A482">
        <v>52792</v>
      </c>
      <c r="B482">
        <v>1</v>
      </c>
      <c r="C482" t="s">
        <v>6283</v>
      </c>
      <c r="E482" t="s">
        <v>6265</v>
      </c>
      <c r="F482" s="1">
        <v>45890</v>
      </c>
      <c r="G482" s="1">
        <v>45890</v>
      </c>
      <c r="H482" t="s">
        <v>12</v>
      </c>
      <c r="I482" t="s">
        <v>6284</v>
      </c>
      <c r="J482" t="s">
        <v>237</v>
      </c>
      <c r="K482">
        <v>39.5</v>
      </c>
      <c r="L482">
        <f>Report[[#This Row],[Entrada]]-Report[[#This Row],[Emissão]]</f>
        <v>0</v>
      </c>
    </row>
    <row r="483" spans="1:12" x14ac:dyDescent="0.25">
      <c r="A483">
        <v>52794</v>
      </c>
      <c r="B483">
        <v>4</v>
      </c>
      <c r="C483" t="s">
        <v>6283</v>
      </c>
      <c r="E483" t="s">
        <v>6265</v>
      </c>
      <c r="F483" s="1">
        <v>45890</v>
      </c>
      <c r="G483" s="1">
        <v>45890</v>
      </c>
      <c r="H483" t="s">
        <v>12</v>
      </c>
      <c r="I483" t="s">
        <v>6284</v>
      </c>
      <c r="J483" t="s">
        <v>237</v>
      </c>
      <c r="K483">
        <v>9302.69</v>
      </c>
      <c r="L483">
        <f>Report[[#This Row],[Entrada]]-Report[[#This Row],[Emissão]]</f>
        <v>0</v>
      </c>
    </row>
    <row r="484" spans="1:12" x14ac:dyDescent="0.25">
      <c r="A484">
        <v>52795</v>
      </c>
      <c r="B484">
        <v>1</v>
      </c>
      <c r="C484" t="s">
        <v>6283</v>
      </c>
      <c r="E484" t="s">
        <v>6265</v>
      </c>
      <c r="F484" s="1">
        <v>45890</v>
      </c>
      <c r="G484" s="1">
        <v>45890</v>
      </c>
      <c r="H484" t="s">
        <v>12</v>
      </c>
      <c r="I484" t="s">
        <v>6284</v>
      </c>
      <c r="J484" t="s">
        <v>237</v>
      </c>
      <c r="K484">
        <v>59.25</v>
      </c>
      <c r="L484">
        <f>Report[[#This Row],[Entrada]]-Report[[#This Row],[Emissão]]</f>
        <v>0</v>
      </c>
    </row>
    <row r="485" spans="1:12" x14ac:dyDescent="0.25">
      <c r="A485">
        <v>52823</v>
      </c>
      <c r="B485">
        <v>1</v>
      </c>
      <c r="C485" t="s">
        <v>6283</v>
      </c>
      <c r="E485" t="s">
        <v>6265</v>
      </c>
      <c r="F485" s="1">
        <v>45890</v>
      </c>
      <c r="G485" s="1">
        <v>45890</v>
      </c>
      <c r="H485" t="s">
        <v>12</v>
      </c>
      <c r="I485" t="s">
        <v>6284</v>
      </c>
      <c r="J485" t="s">
        <v>237</v>
      </c>
      <c r="K485">
        <v>39.5</v>
      </c>
      <c r="L485">
        <f>Report[[#This Row],[Entrada]]-Report[[#This Row],[Emissão]]</f>
        <v>0</v>
      </c>
    </row>
    <row r="486" spans="1:12" x14ac:dyDescent="0.25">
      <c r="A486">
        <v>492072</v>
      </c>
      <c r="B486">
        <v>4</v>
      </c>
      <c r="C486" t="s">
        <v>6258</v>
      </c>
      <c r="D486">
        <v>17163</v>
      </c>
      <c r="E486" t="s">
        <v>6253</v>
      </c>
      <c r="F486" s="1">
        <v>45882</v>
      </c>
      <c r="G486" s="1">
        <v>45890</v>
      </c>
      <c r="H486" t="s">
        <v>6254</v>
      </c>
      <c r="I486" t="s">
        <v>6257</v>
      </c>
      <c r="J486" t="s">
        <v>2683</v>
      </c>
      <c r="K486">
        <v>54069.16</v>
      </c>
      <c r="L486">
        <f>Report[[#This Row],[Entrada]]-Report[[#This Row],[Emissão]]</f>
        <v>8</v>
      </c>
    </row>
    <row r="487" spans="1:12" x14ac:dyDescent="0.25">
      <c r="A487">
        <v>492194</v>
      </c>
      <c r="B487">
        <v>2</v>
      </c>
      <c r="C487" t="s">
        <v>6258</v>
      </c>
      <c r="D487">
        <v>17196</v>
      </c>
      <c r="E487" t="s">
        <v>6253</v>
      </c>
      <c r="F487" s="1">
        <v>45883</v>
      </c>
      <c r="G487" s="1">
        <v>45890</v>
      </c>
      <c r="H487" t="s">
        <v>6254</v>
      </c>
      <c r="I487" t="s">
        <v>6257</v>
      </c>
      <c r="J487" t="s">
        <v>2683</v>
      </c>
      <c r="K487">
        <v>10877.83</v>
      </c>
      <c r="L487">
        <f>Report[[#This Row],[Entrada]]-Report[[#This Row],[Emissão]]</f>
        <v>7</v>
      </c>
    </row>
    <row r="488" spans="1:12" x14ac:dyDescent="0.25">
      <c r="A488">
        <v>492196</v>
      </c>
      <c r="B488">
        <v>4</v>
      </c>
      <c r="C488" t="s">
        <v>6258</v>
      </c>
      <c r="D488">
        <v>17197</v>
      </c>
      <c r="E488" t="s">
        <v>6253</v>
      </c>
      <c r="F488" s="1">
        <v>45883</v>
      </c>
      <c r="G488" s="1">
        <v>45890</v>
      </c>
      <c r="H488" t="s">
        <v>6254</v>
      </c>
      <c r="I488" t="s">
        <v>6257</v>
      </c>
      <c r="J488" t="s">
        <v>2683</v>
      </c>
      <c r="K488">
        <v>1046.97</v>
      </c>
      <c r="L488">
        <f>Report[[#This Row],[Entrada]]-Report[[#This Row],[Emissão]]</f>
        <v>7</v>
      </c>
    </row>
    <row r="489" spans="1:12" x14ac:dyDescent="0.25">
      <c r="A489">
        <v>8032</v>
      </c>
      <c r="B489">
        <v>4</v>
      </c>
      <c r="C489" t="s">
        <v>6305</v>
      </c>
      <c r="D489">
        <v>17079</v>
      </c>
      <c r="E489" t="s">
        <v>6253</v>
      </c>
      <c r="F489" s="1">
        <v>45883</v>
      </c>
      <c r="G489" s="1">
        <v>45890</v>
      </c>
      <c r="H489" t="s">
        <v>6254</v>
      </c>
      <c r="I489" t="s">
        <v>6257</v>
      </c>
      <c r="J489" t="s">
        <v>2716</v>
      </c>
      <c r="K489">
        <v>7272.1</v>
      </c>
      <c r="L489">
        <f>Report[[#This Row],[Entrada]]-Report[[#This Row],[Emissão]]</f>
        <v>7</v>
      </c>
    </row>
    <row r="490" spans="1:12" x14ac:dyDescent="0.25">
      <c r="A490">
        <v>464643</v>
      </c>
      <c r="B490">
        <v>3</v>
      </c>
      <c r="C490" t="s">
        <v>6293</v>
      </c>
      <c r="D490">
        <v>17069</v>
      </c>
      <c r="E490" t="s">
        <v>6253</v>
      </c>
      <c r="F490" s="1">
        <v>45877</v>
      </c>
      <c r="G490" s="1">
        <v>45890</v>
      </c>
      <c r="H490" t="s">
        <v>6254</v>
      </c>
      <c r="I490" t="s">
        <v>6255</v>
      </c>
      <c r="J490" t="s">
        <v>13</v>
      </c>
      <c r="K490">
        <v>1237.68</v>
      </c>
      <c r="L490">
        <f>Report[[#This Row],[Entrada]]-Report[[#This Row],[Emissão]]</f>
        <v>13</v>
      </c>
    </row>
    <row r="491" spans="1:12" x14ac:dyDescent="0.25">
      <c r="A491">
        <v>464646</v>
      </c>
      <c r="B491">
        <v>3</v>
      </c>
      <c r="C491" t="s">
        <v>6293</v>
      </c>
      <c r="D491">
        <v>16729</v>
      </c>
      <c r="E491" t="s">
        <v>6253</v>
      </c>
      <c r="F491" s="1">
        <v>45877</v>
      </c>
      <c r="G491" s="1">
        <v>45890</v>
      </c>
      <c r="H491" t="s">
        <v>6254</v>
      </c>
      <c r="I491" t="s">
        <v>6255</v>
      </c>
      <c r="J491" t="s">
        <v>13</v>
      </c>
      <c r="K491">
        <v>1693.44</v>
      </c>
      <c r="L491">
        <f>Report[[#This Row],[Entrada]]-Report[[#This Row],[Emissão]]</f>
        <v>13</v>
      </c>
    </row>
    <row r="492" spans="1:12" x14ac:dyDescent="0.25">
      <c r="A492">
        <v>464647</v>
      </c>
      <c r="B492">
        <v>3</v>
      </c>
      <c r="C492" t="s">
        <v>6293</v>
      </c>
      <c r="D492">
        <v>17069</v>
      </c>
      <c r="E492" t="s">
        <v>6253</v>
      </c>
      <c r="F492" s="1">
        <v>45877</v>
      </c>
      <c r="G492" s="1">
        <v>45890</v>
      </c>
      <c r="H492" t="s">
        <v>6254</v>
      </c>
      <c r="I492" t="s">
        <v>6255</v>
      </c>
      <c r="J492" t="s">
        <v>13</v>
      </c>
      <c r="K492">
        <v>9837.19</v>
      </c>
      <c r="L492">
        <f>Report[[#This Row],[Entrada]]-Report[[#This Row],[Emissão]]</f>
        <v>13</v>
      </c>
    </row>
    <row r="493" spans="1:12" x14ac:dyDescent="0.25">
      <c r="A493">
        <v>464649</v>
      </c>
      <c r="B493">
        <v>3</v>
      </c>
      <c r="C493" t="s">
        <v>6293</v>
      </c>
      <c r="D493">
        <v>17073</v>
      </c>
      <c r="E493" t="s">
        <v>6253</v>
      </c>
      <c r="F493" s="1">
        <v>45877</v>
      </c>
      <c r="G493" s="1">
        <v>45890</v>
      </c>
      <c r="H493" t="s">
        <v>6254</v>
      </c>
      <c r="I493" t="s">
        <v>6255</v>
      </c>
      <c r="J493" t="s">
        <v>13</v>
      </c>
      <c r="K493">
        <v>564.48</v>
      </c>
      <c r="L493">
        <f>Report[[#This Row],[Entrada]]-Report[[#This Row],[Emissão]]</f>
        <v>13</v>
      </c>
    </row>
    <row r="494" spans="1:12" x14ac:dyDescent="0.25">
      <c r="A494">
        <v>464650</v>
      </c>
      <c r="B494">
        <v>3</v>
      </c>
      <c r="C494" t="s">
        <v>6293</v>
      </c>
      <c r="D494">
        <v>17073</v>
      </c>
      <c r="E494" t="s">
        <v>6253</v>
      </c>
      <c r="F494" s="1">
        <v>45877</v>
      </c>
      <c r="G494" s="1">
        <v>45890</v>
      </c>
      <c r="H494" t="s">
        <v>6254</v>
      </c>
      <c r="I494" t="s">
        <v>6255</v>
      </c>
      <c r="J494" t="s">
        <v>13</v>
      </c>
      <c r="K494">
        <v>2975.48</v>
      </c>
      <c r="L494">
        <f>Report[[#This Row],[Entrada]]-Report[[#This Row],[Emissão]]</f>
        <v>13</v>
      </c>
    </row>
    <row r="495" spans="1:12" x14ac:dyDescent="0.25">
      <c r="A495">
        <v>464651</v>
      </c>
      <c r="B495">
        <v>3</v>
      </c>
      <c r="C495" t="s">
        <v>6293</v>
      </c>
      <c r="D495">
        <v>17074</v>
      </c>
      <c r="E495" t="s">
        <v>6253</v>
      </c>
      <c r="F495" s="1">
        <v>45877</v>
      </c>
      <c r="G495" s="1">
        <v>45890</v>
      </c>
      <c r="H495" t="s">
        <v>6254</v>
      </c>
      <c r="I495" t="s">
        <v>6255</v>
      </c>
      <c r="J495" t="s">
        <v>13</v>
      </c>
      <c r="K495">
        <v>141.12</v>
      </c>
      <c r="L495">
        <f>Report[[#This Row],[Entrada]]-Report[[#This Row],[Emissão]]</f>
        <v>13</v>
      </c>
    </row>
    <row r="496" spans="1:12" x14ac:dyDescent="0.25">
      <c r="A496">
        <v>464652</v>
      </c>
      <c r="B496">
        <v>3</v>
      </c>
      <c r="C496" t="s">
        <v>6293</v>
      </c>
      <c r="D496">
        <v>17074</v>
      </c>
      <c r="E496" t="s">
        <v>6253</v>
      </c>
      <c r="F496" s="1">
        <v>45877</v>
      </c>
      <c r="G496" s="1">
        <v>45890</v>
      </c>
      <c r="H496" t="s">
        <v>6254</v>
      </c>
      <c r="I496" t="s">
        <v>6255</v>
      </c>
      <c r="J496" t="s">
        <v>13</v>
      </c>
      <c r="K496">
        <v>5311.24</v>
      </c>
      <c r="L496">
        <f>Report[[#This Row],[Entrada]]-Report[[#This Row],[Emissão]]</f>
        <v>13</v>
      </c>
    </row>
    <row r="497" spans="1:12" x14ac:dyDescent="0.25">
      <c r="A497">
        <v>464653</v>
      </c>
      <c r="B497">
        <v>3</v>
      </c>
      <c r="C497" t="s">
        <v>6293</v>
      </c>
      <c r="D497">
        <v>17075</v>
      </c>
      <c r="E497" t="s">
        <v>6253</v>
      </c>
      <c r="F497" s="1">
        <v>45877</v>
      </c>
      <c r="G497" s="1">
        <v>45890</v>
      </c>
      <c r="H497" t="s">
        <v>6254</v>
      </c>
      <c r="I497" t="s">
        <v>6255</v>
      </c>
      <c r="J497" t="s">
        <v>13</v>
      </c>
      <c r="K497">
        <v>20310.41</v>
      </c>
      <c r="L497">
        <f>Report[[#This Row],[Entrada]]-Report[[#This Row],[Emissão]]</f>
        <v>13</v>
      </c>
    </row>
    <row r="498" spans="1:12" x14ac:dyDescent="0.25">
      <c r="A498">
        <v>464656</v>
      </c>
      <c r="B498">
        <v>3</v>
      </c>
      <c r="C498" t="s">
        <v>6293</v>
      </c>
      <c r="D498">
        <v>17077</v>
      </c>
      <c r="E498" t="s">
        <v>6253</v>
      </c>
      <c r="F498" s="1">
        <v>45877</v>
      </c>
      <c r="G498" s="1">
        <v>45890</v>
      </c>
      <c r="H498" t="s">
        <v>6254</v>
      </c>
      <c r="I498" t="s">
        <v>6255</v>
      </c>
      <c r="J498" t="s">
        <v>13</v>
      </c>
      <c r="K498">
        <v>564.48</v>
      </c>
      <c r="L498">
        <f>Report[[#This Row],[Entrada]]-Report[[#This Row],[Emissão]]</f>
        <v>13</v>
      </c>
    </row>
    <row r="499" spans="1:12" x14ac:dyDescent="0.25">
      <c r="A499">
        <v>464657</v>
      </c>
      <c r="B499">
        <v>3</v>
      </c>
      <c r="C499" t="s">
        <v>6293</v>
      </c>
      <c r="D499">
        <v>17077</v>
      </c>
      <c r="E499" t="s">
        <v>6253</v>
      </c>
      <c r="F499" s="1">
        <v>45877</v>
      </c>
      <c r="G499" s="1">
        <v>45890</v>
      </c>
      <c r="H499" t="s">
        <v>6254</v>
      </c>
      <c r="I499" t="s">
        <v>6255</v>
      </c>
      <c r="J499" t="s">
        <v>13</v>
      </c>
      <c r="K499">
        <v>4794.79</v>
      </c>
      <c r="L499">
        <f>Report[[#This Row],[Entrada]]-Report[[#This Row],[Emissão]]</f>
        <v>13</v>
      </c>
    </row>
    <row r="500" spans="1:12" x14ac:dyDescent="0.25">
      <c r="A500">
        <v>464658</v>
      </c>
      <c r="B500">
        <v>3</v>
      </c>
      <c r="C500" t="s">
        <v>6293</v>
      </c>
      <c r="D500">
        <v>17071</v>
      </c>
      <c r="E500" t="s">
        <v>6253</v>
      </c>
      <c r="F500" s="1">
        <v>45877</v>
      </c>
      <c r="G500" s="1">
        <v>45890</v>
      </c>
      <c r="H500" t="s">
        <v>6254</v>
      </c>
      <c r="I500" t="s">
        <v>6255</v>
      </c>
      <c r="J500" t="s">
        <v>13</v>
      </c>
      <c r="K500">
        <v>37693.800000000003</v>
      </c>
      <c r="L500">
        <f>Report[[#This Row],[Entrada]]-Report[[#This Row],[Emissão]]</f>
        <v>13</v>
      </c>
    </row>
    <row r="501" spans="1:12" x14ac:dyDescent="0.25">
      <c r="A501">
        <v>464659</v>
      </c>
      <c r="B501">
        <v>3</v>
      </c>
      <c r="C501" t="s">
        <v>6293</v>
      </c>
      <c r="D501">
        <v>17069</v>
      </c>
      <c r="E501" t="s">
        <v>6253</v>
      </c>
      <c r="F501" s="1">
        <v>45877</v>
      </c>
      <c r="G501" s="1">
        <v>45890</v>
      </c>
      <c r="H501" t="s">
        <v>6254</v>
      </c>
      <c r="I501" t="s">
        <v>6255</v>
      </c>
      <c r="J501" t="s">
        <v>13</v>
      </c>
      <c r="K501">
        <v>29605.24</v>
      </c>
      <c r="L501">
        <f>Report[[#This Row],[Entrada]]-Report[[#This Row],[Emissão]]</f>
        <v>13</v>
      </c>
    </row>
    <row r="502" spans="1:12" x14ac:dyDescent="0.25">
      <c r="A502">
        <v>464660</v>
      </c>
      <c r="B502">
        <v>3</v>
      </c>
      <c r="C502" t="s">
        <v>6293</v>
      </c>
      <c r="D502">
        <v>17069</v>
      </c>
      <c r="E502" t="s">
        <v>6253</v>
      </c>
      <c r="F502" s="1">
        <v>45877</v>
      </c>
      <c r="G502" s="1">
        <v>45890</v>
      </c>
      <c r="H502" t="s">
        <v>6254</v>
      </c>
      <c r="I502" t="s">
        <v>6255</v>
      </c>
      <c r="J502" t="s">
        <v>13</v>
      </c>
      <c r="K502">
        <v>18817.95</v>
      </c>
      <c r="L502">
        <f>Report[[#This Row],[Entrada]]-Report[[#This Row],[Emissão]]</f>
        <v>13</v>
      </c>
    </row>
    <row r="503" spans="1:12" x14ac:dyDescent="0.25">
      <c r="A503">
        <v>464661</v>
      </c>
      <c r="B503">
        <v>3</v>
      </c>
      <c r="C503" t="s">
        <v>6293</v>
      </c>
      <c r="D503">
        <v>17070</v>
      </c>
      <c r="E503" t="s">
        <v>6253</v>
      </c>
      <c r="F503" s="1">
        <v>45877</v>
      </c>
      <c r="G503" s="1">
        <v>45890</v>
      </c>
      <c r="H503" t="s">
        <v>6254</v>
      </c>
      <c r="I503" t="s">
        <v>6255</v>
      </c>
      <c r="J503" t="s">
        <v>13</v>
      </c>
      <c r="K503">
        <v>3740.48</v>
      </c>
      <c r="L503">
        <f>Report[[#This Row],[Entrada]]-Report[[#This Row],[Emissão]]</f>
        <v>13</v>
      </c>
    </row>
    <row r="504" spans="1:12" x14ac:dyDescent="0.25">
      <c r="A504">
        <v>464668</v>
      </c>
      <c r="B504">
        <v>3</v>
      </c>
      <c r="C504" t="s">
        <v>6293</v>
      </c>
      <c r="D504">
        <v>17073</v>
      </c>
      <c r="E504" t="s">
        <v>6253</v>
      </c>
      <c r="F504" s="1">
        <v>45877</v>
      </c>
      <c r="G504" s="1">
        <v>45890</v>
      </c>
      <c r="H504" t="s">
        <v>6254</v>
      </c>
      <c r="I504" t="s">
        <v>6255</v>
      </c>
      <c r="J504" t="s">
        <v>13</v>
      </c>
      <c r="K504">
        <v>9754.17</v>
      </c>
      <c r="L504">
        <f>Report[[#This Row],[Entrada]]-Report[[#This Row],[Emissão]]</f>
        <v>13</v>
      </c>
    </row>
    <row r="505" spans="1:12" x14ac:dyDescent="0.25">
      <c r="A505">
        <v>464669</v>
      </c>
      <c r="B505">
        <v>3</v>
      </c>
      <c r="C505" t="s">
        <v>6293</v>
      </c>
      <c r="D505">
        <v>17074</v>
      </c>
      <c r="E505" t="s">
        <v>6253</v>
      </c>
      <c r="F505" s="1">
        <v>45877</v>
      </c>
      <c r="G505" s="1">
        <v>45890</v>
      </c>
      <c r="H505" t="s">
        <v>6254</v>
      </c>
      <c r="I505" t="s">
        <v>6255</v>
      </c>
      <c r="J505" t="s">
        <v>13</v>
      </c>
      <c r="K505">
        <v>1533.43</v>
      </c>
      <c r="L505">
        <f>Report[[#This Row],[Entrada]]-Report[[#This Row],[Emissão]]</f>
        <v>13</v>
      </c>
    </row>
    <row r="506" spans="1:12" x14ac:dyDescent="0.25">
      <c r="A506">
        <v>464670</v>
      </c>
      <c r="B506">
        <v>3</v>
      </c>
      <c r="C506" t="s">
        <v>6293</v>
      </c>
      <c r="D506">
        <v>17074</v>
      </c>
      <c r="E506" t="s">
        <v>6253</v>
      </c>
      <c r="F506" s="1">
        <v>45877</v>
      </c>
      <c r="G506" s="1">
        <v>45890</v>
      </c>
      <c r="H506" t="s">
        <v>6254</v>
      </c>
      <c r="I506" t="s">
        <v>6255</v>
      </c>
      <c r="J506" t="s">
        <v>13</v>
      </c>
      <c r="K506">
        <v>1583.74</v>
      </c>
      <c r="L506">
        <f>Report[[#This Row],[Entrada]]-Report[[#This Row],[Emissão]]</f>
        <v>13</v>
      </c>
    </row>
    <row r="507" spans="1:12" x14ac:dyDescent="0.25">
      <c r="A507">
        <v>464671</v>
      </c>
      <c r="B507">
        <v>3</v>
      </c>
      <c r="C507" t="s">
        <v>6293</v>
      </c>
      <c r="D507">
        <v>17075</v>
      </c>
      <c r="E507" t="s">
        <v>6253</v>
      </c>
      <c r="F507" s="1">
        <v>45877</v>
      </c>
      <c r="G507" s="1">
        <v>45890</v>
      </c>
      <c r="H507" t="s">
        <v>6254</v>
      </c>
      <c r="I507" t="s">
        <v>6255</v>
      </c>
      <c r="J507" t="s">
        <v>13</v>
      </c>
      <c r="K507">
        <v>2599.84</v>
      </c>
      <c r="L507">
        <f>Report[[#This Row],[Entrada]]-Report[[#This Row],[Emissão]]</f>
        <v>13</v>
      </c>
    </row>
    <row r="508" spans="1:12" x14ac:dyDescent="0.25">
      <c r="A508">
        <v>464675</v>
      </c>
      <c r="B508">
        <v>3</v>
      </c>
      <c r="C508" t="s">
        <v>6293</v>
      </c>
      <c r="D508">
        <v>17095</v>
      </c>
      <c r="E508" t="s">
        <v>6253</v>
      </c>
      <c r="F508" s="1">
        <v>45877</v>
      </c>
      <c r="G508" s="1">
        <v>45890</v>
      </c>
      <c r="H508" t="s">
        <v>6254</v>
      </c>
      <c r="I508" t="s">
        <v>6255</v>
      </c>
      <c r="J508" t="s">
        <v>13</v>
      </c>
      <c r="K508">
        <v>21320</v>
      </c>
      <c r="L508">
        <f>Report[[#This Row],[Entrada]]-Report[[#This Row],[Emissão]]</f>
        <v>13</v>
      </c>
    </row>
    <row r="509" spans="1:12" x14ac:dyDescent="0.25">
      <c r="A509">
        <v>464676</v>
      </c>
      <c r="B509">
        <v>3</v>
      </c>
      <c r="C509" t="s">
        <v>6293</v>
      </c>
      <c r="D509">
        <v>17093</v>
      </c>
      <c r="E509" t="s">
        <v>6253</v>
      </c>
      <c r="F509" s="1">
        <v>45877</v>
      </c>
      <c r="G509" s="1">
        <v>45890</v>
      </c>
      <c r="H509" t="s">
        <v>6254</v>
      </c>
      <c r="I509" t="s">
        <v>6255</v>
      </c>
      <c r="J509" t="s">
        <v>13</v>
      </c>
      <c r="K509">
        <v>2643.12</v>
      </c>
      <c r="L509">
        <f>Report[[#This Row],[Entrada]]-Report[[#This Row],[Emissão]]</f>
        <v>13</v>
      </c>
    </row>
    <row r="510" spans="1:12" x14ac:dyDescent="0.25">
      <c r="A510">
        <v>342216</v>
      </c>
      <c r="B510">
        <v>3</v>
      </c>
      <c r="C510" t="s">
        <v>6260</v>
      </c>
      <c r="D510">
        <v>17185</v>
      </c>
      <c r="E510" t="s">
        <v>6253</v>
      </c>
      <c r="F510" s="1">
        <v>45887</v>
      </c>
      <c r="G510" s="1">
        <v>45890</v>
      </c>
      <c r="H510" t="s">
        <v>6254</v>
      </c>
      <c r="I510" t="s">
        <v>6257</v>
      </c>
      <c r="J510" t="s">
        <v>4465</v>
      </c>
      <c r="K510">
        <v>3436.2</v>
      </c>
      <c r="L510">
        <f>Report[[#This Row],[Entrada]]-Report[[#This Row],[Emissão]]</f>
        <v>3</v>
      </c>
    </row>
    <row r="511" spans="1:12" x14ac:dyDescent="0.25">
      <c r="A511">
        <v>247506</v>
      </c>
      <c r="B511">
        <v>2</v>
      </c>
      <c r="C511" t="s">
        <v>6261</v>
      </c>
      <c r="D511">
        <v>16959</v>
      </c>
      <c r="E511" t="s">
        <v>6253</v>
      </c>
      <c r="F511" s="1">
        <v>45878</v>
      </c>
      <c r="G511" s="1">
        <v>45890</v>
      </c>
      <c r="H511" t="s">
        <v>6262</v>
      </c>
      <c r="I511" t="s">
        <v>6257</v>
      </c>
      <c r="J511" t="s">
        <v>115</v>
      </c>
      <c r="K511">
        <v>16819.439999999999</v>
      </c>
      <c r="L511">
        <f>Report[[#This Row],[Entrada]]-Report[[#This Row],[Emissão]]</f>
        <v>12</v>
      </c>
    </row>
    <row r="512" spans="1:12" x14ac:dyDescent="0.25">
      <c r="A512">
        <v>247680</v>
      </c>
      <c r="B512">
        <v>2</v>
      </c>
      <c r="C512" t="s">
        <v>6261</v>
      </c>
      <c r="D512">
        <v>17137</v>
      </c>
      <c r="E512" t="s">
        <v>6253</v>
      </c>
      <c r="F512" s="1">
        <v>45881</v>
      </c>
      <c r="G512" s="1">
        <v>45890</v>
      </c>
      <c r="H512" t="s">
        <v>6262</v>
      </c>
      <c r="I512" t="s">
        <v>6257</v>
      </c>
      <c r="J512" t="s">
        <v>115</v>
      </c>
      <c r="K512">
        <v>9494.89</v>
      </c>
      <c r="L512">
        <f>Report[[#This Row],[Entrada]]-Report[[#This Row],[Emissão]]</f>
        <v>9</v>
      </c>
    </row>
    <row r="513" spans="1:12" x14ac:dyDescent="0.25">
      <c r="A513">
        <v>247857</v>
      </c>
      <c r="B513">
        <v>4</v>
      </c>
      <c r="C513" t="s">
        <v>6261</v>
      </c>
      <c r="D513">
        <v>17139</v>
      </c>
      <c r="E513" t="s">
        <v>6253</v>
      </c>
      <c r="F513" s="1">
        <v>45883</v>
      </c>
      <c r="G513" s="1">
        <v>45890</v>
      </c>
      <c r="H513" t="s">
        <v>6262</v>
      </c>
      <c r="I513" t="s">
        <v>6255</v>
      </c>
      <c r="J513" t="s">
        <v>115</v>
      </c>
      <c r="K513">
        <v>822598.47</v>
      </c>
      <c r="L513">
        <f>Report[[#This Row],[Entrada]]-Report[[#This Row],[Emissão]]</f>
        <v>7</v>
      </c>
    </row>
    <row r="514" spans="1:12" x14ac:dyDescent="0.25">
      <c r="A514">
        <v>248039</v>
      </c>
      <c r="B514">
        <v>4</v>
      </c>
      <c r="C514" t="s">
        <v>6261</v>
      </c>
      <c r="D514">
        <v>17255</v>
      </c>
      <c r="E514" t="s">
        <v>6253</v>
      </c>
      <c r="F514" s="1">
        <v>45888</v>
      </c>
      <c r="G514" s="1">
        <v>45890</v>
      </c>
      <c r="H514" t="s">
        <v>6262</v>
      </c>
      <c r="I514" t="s">
        <v>6255</v>
      </c>
      <c r="J514" t="s">
        <v>115</v>
      </c>
      <c r="K514">
        <v>717305.87</v>
      </c>
      <c r="L514">
        <f>Report[[#This Row],[Entrada]]-Report[[#This Row],[Emissão]]</f>
        <v>2</v>
      </c>
    </row>
    <row r="515" spans="1:12" x14ac:dyDescent="0.25">
      <c r="A515">
        <v>149407</v>
      </c>
      <c r="B515">
        <v>2</v>
      </c>
      <c r="C515" t="s">
        <v>6347</v>
      </c>
      <c r="D515">
        <v>17202</v>
      </c>
      <c r="E515" t="s">
        <v>6253</v>
      </c>
      <c r="F515" s="1">
        <v>45887</v>
      </c>
      <c r="G515" s="1">
        <v>45890</v>
      </c>
      <c r="H515" t="s">
        <v>6269</v>
      </c>
      <c r="I515" t="s">
        <v>6257</v>
      </c>
      <c r="J515" t="s">
        <v>5102</v>
      </c>
      <c r="K515">
        <v>6970.87</v>
      </c>
      <c r="L515">
        <f>Report[[#This Row],[Entrada]]-Report[[#This Row],[Emissão]]</f>
        <v>3</v>
      </c>
    </row>
    <row r="516" spans="1:12" x14ac:dyDescent="0.25">
      <c r="A516">
        <v>3024</v>
      </c>
      <c r="B516">
        <v>1</v>
      </c>
      <c r="C516" t="s">
        <v>6264</v>
      </c>
      <c r="D516">
        <v>0</v>
      </c>
      <c r="E516" t="s">
        <v>6265</v>
      </c>
      <c r="F516" s="1">
        <v>45890</v>
      </c>
      <c r="G516" s="1">
        <v>45890</v>
      </c>
      <c r="H516" t="s">
        <v>18</v>
      </c>
      <c r="I516" t="s">
        <v>6266</v>
      </c>
      <c r="J516" t="s">
        <v>6267</v>
      </c>
      <c r="K516">
        <v>8899.81</v>
      </c>
      <c r="L516">
        <f>Report[[#This Row],[Entrada]]-Report[[#This Row],[Emissão]]</f>
        <v>0</v>
      </c>
    </row>
    <row r="517" spans="1:12" x14ac:dyDescent="0.25">
      <c r="A517">
        <v>3025</v>
      </c>
      <c r="B517">
        <v>1</v>
      </c>
      <c r="C517" t="s">
        <v>6264</v>
      </c>
      <c r="E517" t="s">
        <v>6265</v>
      </c>
      <c r="F517" s="1">
        <v>45890</v>
      </c>
      <c r="G517" s="1">
        <v>45890</v>
      </c>
      <c r="H517" t="s">
        <v>18</v>
      </c>
      <c r="I517" t="s">
        <v>6266</v>
      </c>
      <c r="J517" t="s">
        <v>6267</v>
      </c>
      <c r="K517">
        <v>15499.53</v>
      </c>
      <c r="L517">
        <f>Report[[#This Row],[Entrada]]-Report[[#This Row],[Emissão]]</f>
        <v>0</v>
      </c>
    </row>
    <row r="518" spans="1:12" x14ac:dyDescent="0.25">
      <c r="A518">
        <v>3026</v>
      </c>
      <c r="B518">
        <v>1</v>
      </c>
      <c r="C518" t="s">
        <v>6264</v>
      </c>
      <c r="D518">
        <v>0</v>
      </c>
      <c r="E518" t="s">
        <v>6265</v>
      </c>
      <c r="F518" s="1">
        <v>45890</v>
      </c>
      <c r="G518" s="1">
        <v>45890</v>
      </c>
      <c r="H518" t="s">
        <v>18</v>
      </c>
      <c r="I518" t="s">
        <v>6266</v>
      </c>
      <c r="J518" t="s">
        <v>6267</v>
      </c>
      <c r="K518">
        <v>31006.63</v>
      </c>
      <c r="L518">
        <f>Report[[#This Row],[Entrada]]-Report[[#This Row],[Emissão]]</f>
        <v>0</v>
      </c>
    </row>
    <row r="519" spans="1:12" x14ac:dyDescent="0.25">
      <c r="A519">
        <v>3027</v>
      </c>
      <c r="B519">
        <v>1</v>
      </c>
      <c r="C519" t="s">
        <v>6264</v>
      </c>
      <c r="D519">
        <v>0</v>
      </c>
      <c r="E519" t="s">
        <v>6265</v>
      </c>
      <c r="F519" s="1">
        <v>45890</v>
      </c>
      <c r="G519" s="1">
        <v>45890</v>
      </c>
      <c r="H519" t="s">
        <v>18</v>
      </c>
      <c r="I519" t="s">
        <v>6266</v>
      </c>
      <c r="J519" t="s">
        <v>6267</v>
      </c>
      <c r="K519">
        <v>23509.48</v>
      </c>
      <c r="L519">
        <f>Report[[#This Row],[Entrada]]-Report[[#This Row],[Emissão]]</f>
        <v>0</v>
      </c>
    </row>
    <row r="520" spans="1:12" x14ac:dyDescent="0.25">
      <c r="A520">
        <v>3028</v>
      </c>
      <c r="B520">
        <v>1</v>
      </c>
      <c r="C520" t="s">
        <v>6264</v>
      </c>
      <c r="D520">
        <v>0</v>
      </c>
      <c r="E520" t="s">
        <v>6265</v>
      </c>
      <c r="F520" s="1">
        <v>45890</v>
      </c>
      <c r="G520" s="1">
        <v>45890</v>
      </c>
      <c r="H520" t="s">
        <v>18</v>
      </c>
      <c r="I520" t="s">
        <v>6266</v>
      </c>
      <c r="J520" t="s">
        <v>6267</v>
      </c>
      <c r="K520">
        <v>4250.67</v>
      </c>
      <c r="L520">
        <f>Report[[#This Row],[Entrada]]-Report[[#This Row],[Emissão]]</f>
        <v>0</v>
      </c>
    </row>
    <row r="521" spans="1:12" x14ac:dyDescent="0.25">
      <c r="A521">
        <v>3029</v>
      </c>
      <c r="B521">
        <v>1</v>
      </c>
      <c r="C521" t="s">
        <v>6264</v>
      </c>
      <c r="D521">
        <v>0</v>
      </c>
      <c r="E521" t="s">
        <v>6265</v>
      </c>
      <c r="F521" s="1">
        <v>45890</v>
      </c>
      <c r="G521" s="1">
        <v>45890</v>
      </c>
      <c r="H521" t="s">
        <v>18</v>
      </c>
      <c r="I521" t="s">
        <v>6266</v>
      </c>
      <c r="J521" t="s">
        <v>6267</v>
      </c>
      <c r="K521">
        <v>15640.92</v>
      </c>
      <c r="L521">
        <f>Report[[#This Row],[Entrada]]-Report[[#This Row],[Emissão]]</f>
        <v>0</v>
      </c>
    </row>
    <row r="522" spans="1:12" x14ac:dyDescent="0.25">
      <c r="A522">
        <v>3030</v>
      </c>
      <c r="B522">
        <v>1</v>
      </c>
      <c r="C522" t="s">
        <v>6264</v>
      </c>
      <c r="D522">
        <v>0</v>
      </c>
      <c r="E522" t="s">
        <v>6265</v>
      </c>
      <c r="F522" s="1">
        <v>45890</v>
      </c>
      <c r="G522" s="1">
        <v>45890</v>
      </c>
      <c r="H522" t="s">
        <v>18</v>
      </c>
      <c r="I522" t="s">
        <v>6266</v>
      </c>
      <c r="J522" t="s">
        <v>6267</v>
      </c>
      <c r="K522">
        <v>64989.4</v>
      </c>
      <c r="L522">
        <f>Report[[#This Row],[Entrada]]-Report[[#This Row],[Emissão]]</f>
        <v>0</v>
      </c>
    </row>
    <row r="523" spans="1:12" x14ac:dyDescent="0.25">
      <c r="A523">
        <v>3031</v>
      </c>
      <c r="B523">
        <v>1</v>
      </c>
      <c r="C523" t="s">
        <v>6264</v>
      </c>
      <c r="D523">
        <v>0</v>
      </c>
      <c r="E523" t="s">
        <v>6265</v>
      </c>
      <c r="F523" s="1">
        <v>45890</v>
      </c>
      <c r="G523" s="1">
        <v>45890</v>
      </c>
      <c r="H523" t="s">
        <v>18</v>
      </c>
      <c r="I523" t="s">
        <v>6266</v>
      </c>
      <c r="J523" t="s">
        <v>6267</v>
      </c>
      <c r="K523">
        <v>26665.51</v>
      </c>
      <c r="L523">
        <f>Report[[#This Row],[Entrada]]-Report[[#This Row],[Emissão]]</f>
        <v>0</v>
      </c>
    </row>
    <row r="524" spans="1:12" x14ac:dyDescent="0.25">
      <c r="A524">
        <v>3032</v>
      </c>
      <c r="B524">
        <v>1</v>
      </c>
      <c r="C524" t="s">
        <v>6264</v>
      </c>
      <c r="D524">
        <v>0</v>
      </c>
      <c r="E524" t="s">
        <v>6265</v>
      </c>
      <c r="F524" s="1">
        <v>45890</v>
      </c>
      <c r="G524" s="1">
        <v>45890</v>
      </c>
      <c r="H524" t="s">
        <v>18</v>
      </c>
      <c r="I524" t="s">
        <v>6266</v>
      </c>
      <c r="J524" t="s">
        <v>6267</v>
      </c>
      <c r="K524">
        <v>3549.71</v>
      </c>
      <c r="L524">
        <f>Report[[#This Row],[Entrada]]-Report[[#This Row],[Emissão]]</f>
        <v>0</v>
      </c>
    </row>
    <row r="525" spans="1:12" x14ac:dyDescent="0.25">
      <c r="A525">
        <v>11476</v>
      </c>
      <c r="B525">
        <v>2</v>
      </c>
      <c r="C525" t="s">
        <v>6271</v>
      </c>
      <c r="D525">
        <v>17142</v>
      </c>
      <c r="E525" t="s">
        <v>6253</v>
      </c>
      <c r="F525" s="1">
        <v>45882</v>
      </c>
      <c r="G525" s="1">
        <v>45890</v>
      </c>
      <c r="H525" t="s">
        <v>6269</v>
      </c>
      <c r="I525" t="s">
        <v>6257</v>
      </c>
      <c r="J525" t="s">
        <v>1471</v>
      </c>
      <c r="K525">
        <v>147424.19</v>
      </c>
      <c r="L525">
        <f>Report[[#This Row],[Entrada]]-Report[[#This Row],[Emissão]]</f>
        <v>8</v>
      </c>
    </row>
    <row r="526" spans="1:12" x14ac:dyDescent="0.25">
      <c r="A526">
        <v>11678</v>
      </c>
      <c r="B526">
        <v>2</v>
      </c>
      <c r="C526" t="s">
        <v>6271</v>
      </c>
      <c r="D526">
        <v>16878</v>
      </c>
      <c r="E526" t="s">
        <v>6253</v>
      </c>
      <c r="F526" s="1">
        <v>45883</v>
      </c>
      <c r="G526" s="1">
        <v>45890</v>
      </c>
      <c r="H526" t="s">
        <v>6269</v>
      </c>
      <c r="I526" t="s">
        <v>6257</v>
      </c>
      <c r="J526" t="s">
        <v>1471</v>
      </c>
      <c r="K526">
        <v>1554164.6</v>
      </c>
      <c r="L526">
        <f>Report[[#This Row],[Entrada]]-Report[[#This Row],[Emissão]]</f>
        <v>7</v>
      </c>
    </row>
    <row r="527" spans="1:12" x14ac:dyDescent="0.25">
      <c r="A527">
        <v>496626</v>
      </c>
      <c r="B527">
        <v>3</v>
      </c>
      <c r="C527" t="s">
        <v>6252</v>
      </c>
      <c r="D527">
        <v>17225</v>
      </c>
      <c r="E527" t="s">
        <v>6253</v>
      </c>
      <c r="F527" s="1">
        <v>45887</v>
      </c>
      <c r="G527" s="1">
        <v>45891</v>
      </c>
      <c r="H527" t="s">
        <v>6254</v>
      </c>
      <c r="I527" t="s">
        <v>6257</v>
      </c>
      <c r="J527" t="s">
        <v>1380</v>
      </c>
      <c r="K527">
        <v>79996.81</v>
      </c>
      <c r="L527">
        <f>Report[[#This Row],[Entrada]]-Report[[#This Row],[Emissão]]</f>
        <v>4</v>
      </c>
    </row>
    <row r="528" spans="1:12" x14ac:dyDescent="0.25">
      <c r="A528">
        <v>464644</v>
      </c>
      <c r="B528">
        <v>3</v>
      </c>
      <c r="C528" t="s">
        <v>6293</v>
      </c>
      <c r="D528">
        <v>17072</v>
      </c>
      <c r="E528" t="s">
        <v>6253</v>
      </c>
      <c r="F528" s="1">
        <v>45877</v>
      </c>
      <c r="G528" s="1">
        <v>45891</v>
      </c>
      <c r="H528" t="s">
        <v>6254</v>
      </c>
      <c r="I528" t="s">
        <v>6255</v>
      </c>
      <c r="J528" t="s">
        <v>13</v>
      </c>
      <c r="K528">
        <v>123407.76</v>
      </c>
      <c r="L528">
        <f>Report[[#This Row],[Entrada]]-Report[[#This Row],[Emissão]]</f>
        <v>14</v>
      </c>
    </row>
    <row r="529" spans="1:12" x14ac:dyDescent="0.25">
      <c r="A529">
        <v>464645</v>
      </c>
      <c r="B529">
        <v>3</v>
      </c>
      <c r="C529" t="s">
        <v>6293</v>
      </c>
      <c r="D529">
        <v>17076</v>
      </c>
      <c r="E529" t="s">
        <v>6253</v>
      </c>
      <c r="F529" s="1">
        <v>45877</v>
      </c>
      <c r="G529" s="1">
        <v>45891</v>
      </c>
      <c r="H529" t="s">
        <v>6254</v>
      </c>
      <c r="I529" t="s">
        <v>6255</v>
      </c>
      <c r="J529" t="s">
        <v>13</v>
      </c>
      <c r="K529">
        <v>13825.68</v>
      </c>
      <c r="L529">
        <f>Report[[#This Row],[Entrada]]-Report[[#This Row],[Emissão]]</f>
        <v>14</v>
      </c>
    </row>
    <row r="530" spans="1:12" x14ac:dyDescent="0.25">
      <c r="A530">
        <v>464648</v>
      </c>
      <c r="B530">
        <v>3</v>
      </c>
      <c r="C530" t="s">
        <v>6293</v>
      </c>
      <c r="D530">
        <v>17072</v>
      </c>
      <c r="E530" t="s">
        <v>6253</v>
      </c>
      <c r="F530" s="1">
        <v>45877</v>
      </c>
      <c r="G530" s="1">
        <v>45891</v>
      </c>
      <c r="H530" t="s">
        <v>6254</v>
      </c>
      <c r="I530" t="s">
        <v>6255</v>
      </c>
      <c r="J530" t="s">
        <v>13</v>
      </c>
      <c r="K530">
        <v>6409.97</v>
      </c>
      <c r="L530">
        <f>Report[[#This Row],[Entrada]]-Report[[#This Row],[Emissão]]</f>
        <v>14</v>
      </c>
    </row>
    <row r="531" spans="1:12" x14ac:dyDescent="0.25">
      <c r="A531">
        <v>464654</v>
      </c>
      <c r="B531">
        <v>3</v>
      </c>
      <c r="C531" t="s">
        <v>6293</v>
      </c>
      <c r="D531">
        <v>17076</v>
      </c>
      <c r="E531" t="s">
        <v>6253</v>
      </c>
      <c r="F531" s="1">
        <v>45877</v>
      </c>
      <c r="G531" s="1">
        <v>45891</v>
      </c>
      <c r="H531" t="s">
        <v>6254</v>
      </c>
      <c r="I531" t="s">
        <v>6255</v>
      </c>
      <c r="J531" t="s">
        <v>13</v>
      </c>
      <c r="K531">
        <v>30864.16</v>
      </c>
      <c r="L531">
        <f>Report[[#This Row],[Entrada]]-Report[[#This Row],[Emissão]]</f>
        <v>14</v>
      </c>
    </row>
    <row r="532" spans="1:12" x14ac:dyDescent="0.25">
      <c r="A532">
        <v>464655</v>
      </c>
      <c r="B532">
        <v>3</v>
      </c>
      <c r="C532" t="s">
        <v>6293</v>
      </c>
      <c r="D532">
        <v>17076</v>
      </c>
      <c r="E532" t="s">
        <v>6253</v>
      </c>
      <c r="F532" s="1">
        <v>45877</v>
      </c>
      <c r="G532" s="1">
        <v>45891</v>
      </c>
      <c r="H532" t="s">
        <v>6254</v>
      </c>
      <c r="I532" t="s">
        <v>6255</v>
      </c>
      <c r="J532" t="s">
        <v>13</v>
      </c>
      <c r="K532">
        <v>2681.28</v>
      </c>
      <c r="L532">
        <f>Report[[#This Row],[Entrada]]-Report[[#This Row],[Emissão]]</f>
        <v>14</v>
      </c>
    </row>
    <row r="533" spans="1:12" x14ac:dyDescent="0.25">
      <c r="A533">
        <v>464663</v>
      </c>
      <c r="B533">
        <v>3</v>
      </c>
      <c r="C533" t="s">
        <v>6293</v>
      </c>
      <c r="D533">
        <v>17072</v>
      </c>
      <c r="E533" t="s">
        <v>6253</v>
      </c>
      <c r="F533" s="1">
        <v>45877</v>
      </c>
      <c r="G533" s="1">
        <v>45891</v>
      </c>
      <c r="H533" t="s">
        <v>6254</v>
      </c>
      <c r="I533" t="s">
        <v>6255</v>
      </c>
      <c r="J533" t="s">
        <v>13</v>
      </c>
      <c r="K533">
        <v>134866.72</v>
      </c>
      <c r="L533">
        <f>Report[[#This Row],[Entrada]]-Report[[#This Row],[Emissão]]</f>
        <v>14</v>
      </c>
    </row>
    <row r="534" spans="1:12" x14ac:dyDescent="0.25">
      <c r="A534">
        <v>464664</v>
      </c>
      <c r="B534">
        <v>3</v>
      </c>
      <c r="C534" t="s">
        <v>6293</v>
      </c>
      <c r="D534">
        <v>17072</v>
      </c>
      <c r="E534" t="s">
        <v>6253</v>
      </c>
      <c r="F534" s="1">
        <v>45877</v>
      </c>
      <c r="G534" s="1">
        <v>45891</v>
      </c>
      <c r="H534" t="s">
        <v>6254</v>
      </c>
      <c r="I534" t="s">
        <v>6255</v>
      </c>
      <c r="J534" t="s">
        <v>13</v>
      </c>
      <c r="K534">
        <v>545755.56999999995</v>
      </c>
      <c r="L534">
        <f>Report[[#This Row],[Entrada]]-Report[[#This Row],[Emissão]]</f>
        <v>14</v>
      </c>
    </row>
    <row r="535" spans="1:12" x14ac:dyDescent="0.25">
      <c r="A535">
        <v>464665</v>
      </c>
      <c r="B535">
        <v>3</v>
      </c>
      <c r="C535" t="s">
        <v>6293</v>
      </c>
      <c r="D535">
        <v>17072</v>
      </c>
      <c r="E535" t="s">
        <v>6253</v>
      </c>
      <c r="F535" s="1">
        <v>45877</v>
      </c>
      <c r="G535" s="1">
        <v>45891</v>
      </c>
      <c r="H535" t="s">
        <v>6254</v>
      </c>
      <c r="I535" t="s">
        <v>6255</v>
      </c>
      <c r="J535" t="s">
        <v>13</v>
      </c>
      <c r="K535">
        <v>307998.36</v>
      </c>
      <c r="L535">
        <f>Report[[#This Row],[Entrada]]-Report[[#This Row],[Emissão]]</f>
        <v>14</v>
      </c>
    </row>
    <row r="536" spans="1:12" x14ac:dyDescent="0.25">
      <c r="A536">
        <v>464666</v>
      </c>
      <c r="B536">
        <v>3</v>
      </c>
      <c r="C536" t="s">
        <v>6293</v>
      </c>
      <c r="D536">
        <v>17072</v>
      </c>
      <c r="E536" t="s">
        <v>6253</v>
      </c>
      <c r="F536" s="1">
        <v>45877</v>
      </c>
      <c r="G536" s="1">
        <v>45891</v>
      </c>
      <c r="H536" t="s">
        <v>6254</v>
      </c>
      <c r="I536" t="s">
        <v>6255</v>
      </c>
      <c r="J536" t="s">
        <v>13</v>
      </c>
      <c r="K536">
        <v>44754.6</v>
      </c>
      <c r="L536">
        <f>Report[[#This Row],[Entrada]]-Report[[#This Row],[Emissão]]</f>
        <v>14</v>
      </c>
    </row>
    <row r="537" spans="1:12" x14ac:dyDescent="0.25">
      <c r="A537">
        <v>464672</v>
      </c>
      <c r="B537">
        <v>3</v>
      </c>
      <c r="C537" t="s">
        <v>6293</v>
      </c>
      <c r="D537">
        <v>17076</v>
      </c>
      <c r="E537" t="s">
        <v>6253</v>
      </c>
      <c r="F537" s="1">
        <v>45877</v>
      </c>
      <c r="G537" s="1">
        <v>45891</v>
      </c>
      <c r="H537" t="s">
        <v>6254</v>
      </c>
      <c r="I537" t="s">
        <v>6255</v>
      </c>
      <c r="J537" t="s">
        <v>13</v>
      </c>
      <c r="K537">
        <v>46067.14</v>
      </c>
      <c r="L537">
        <f>Report[[#This Row],[Entrada]]-Report[[#This Row],[Emissão]]</f>
        <v>14</v>
      </c>
    </row>
    <row r="538" spans="1:12" x14ac:dyDescent="0.25">
      <c r="A538">
        <v>464673</v>
      </c>
      <c r="B538">
        <v>3</v>
      </c>
      <c r="C538" t="s">
        <v>6293</v>
      </c>
      <c r="D538">
        <v>17076</v>
      </c>
      <c r="E538" t="s">
        <v>6253</v>
      </c>
      <c r="F538" s="1">
        <v>45877</v>
      </c>
      <c r="G538" s="1">
        <v>45891</v>
      </c>
      <c r="H538" t="s">
        <v>6254</v>
      </c>
      <c r="I538" t="s">
        <v>6257</v>
      </c>
      <c r="J538" t="s">
        <v>13</v>
      </c>
      <c r="K538">
        <v>34699.019999999997</v>
      </c>
      <c r="L538">
        <f>Report[[#This Row],[Entrada]]-Report[[#This Row],[Emissão]]</f>
        <v>14</v>
      </c>
    </row>
    <row r="539" spans="1:12" x14ac:dyDescent="0.25">
      <c r="A539">
        <v>464674</v>
      </c>
      <c r="B539">
        <v>3</v>
      </c>
      <c r="C539" t="s">
        <v>6293</v>
      </c>
      <c r="D539">
        <v>17076</v>
      </c>
      <c r="E539" t="s">
        <v>6253</v>
      </c>
      <c r="F539" s="1">
        <v>45877</v>
      </c>
      <c r="G539" s="1">
        <v>45891</v>
      </c>
      <c r="H539" t="s">
        <v>6254</v>
      </c>
      <c r="I539" t="s">
        <v>6255</v>
      </c>
      <c r="J539" t="s">
        <v>13</v>
      </c>
      <c r="K539">
        <v>11049.84</v>
      </c>
      <c r="L539">
        <f>Report[[#This Row],[Entrada]]-Report[[#This Row],[Emissão]]</f>
        <v>14</v>
      </c>
    </row>
    <row r="540" spans="1:12" x14ac:dyDescent="0.25">
      <c r="A540">
        <v>467052</v>
      </c>
      <c r="B540">
        <v>3</v>
      </c>
      <c r="C540" t="s">
        <v>6293</v>
      </c>
      <c r="D540">
        <v>16723</v>
      </c>
      <c r="E540" t="s">
        <v>6253</v>
      </c>
      <c r="F540" s="1">
        <v>45881</v>
      </c>
      <c r="G540" s="1">
        <v>45891</v>
      </c>
      <c r="H540" t="s">
        <v>6254</v>
      </c>
      <c r="I540" t="s">
        <v>6255</v>
      </c>
      <c r="J540" t="s">
        <v>13</v>
      </c>
      <c r="K540">
        <v>29626.799999999999</v>
      </c>
      <c r="L540">
        <f>Report[[#This Row],[Entrada]]-Report[[#This Row],[Emissão]]</f>
        <v>10</v>
      </c>
    </row>
    <row r="541" spans="1:12" x14ac:dyDescent="0.25">
      <c r="A541">
        <v>76513</v>
      </c>
      <c r="B541">
        <v>1</v>
      </c>
      <c r="C541" t="s">
        <v>6322</v>
      </c>
      <c r="D541">
        <v>17103</v>
      </c>
      <c r="E541" t="s">
        <v>6253</v>
      </c>
      <c r="F541" s="1">
        <v>45882</v>
      </c>
      <c r="G541" s="1">
        <v>45891</v>
      </c>
      <c r="H541" t="s">
        <v>6269</v>
      </c>
      <c r="I541" t="s">
        <v>6255</v>
      </c>
      <c r="J541" t="s">
        <v>2401</v>
      </c>
      <c r="K541">
        <v>4981.5200000000004</v>
      </c>
      <c r="L541">
        <f>Report[[#This Row],[Entrada]]-Report[[#This Row],[Emissão]]</f>
        <v>9</v>
      </c>
    </row>
    <row r="542" spans="1:12" x14ac:dyDescent="0.25">
      <c r="A542">
        <v>76916</v>
      </c>
      <c r="B542">
        <v>1</v>
      </c>
      <c r="C542" t="s">
        <v>6322</v>
      </c>
      <c r="D542">
        <v>17103</v>
      </c>
      <c r="E542" t="s">
        <v>6253</v>
      </c>
      <c r="F542" s="1">
        <v>45887</v>
      </c>
      <c r="G542" s="1">
        <v>45891</v>
      </c>
      <c r="H542" t="s">
        <v>6269</v>
      </c>
      <c r="I542" t="s">
        <v>6255</v>
      </c>
      <c r="J542" t="s">
        <v>2401</v>
      </c>
      <c r="K542">
        <v>100787.86</v>
      </c>
      <c r="L542">
        <f>Report[[#This Row],[Entrada]]-Report[[#This Row],[Emissão]]</f>
        <v>4</v>
      </c>
    </row>
    <row r="543" spans="1:12" x14ac:dyDescent="0.25">
      <c r="A543">
        <v>444884</v>
      </c>
      <c r="B543">
        <v>3</v>
      </c>
      <c r="C543" t="s">
        <v>6263</v>
      </c>
      <c r="D543">
        <v>17083</v>
      </c>
      <c r="E543" t="s">
        <v>6253</v>
      </c>
      <c r="F543" s="1">
        <v>45883</v>
      </c>
      <c r="G543" s="1">
        <v>45891</v>
      </c>
      <c r="H543" t="s">
        <v>6254</v>
      </c>
      <c r="I543" t="s">
        <v>6257</v>
      </c>
      <c r="J543" t="s">
        <v>5059</v>
      </c>
      <c r="K543">
        <v>229625.57</v>
      </c>
      <c r="L543">
        <f>Report[[#This Row],[Entrada]]-Report[[#This Row],[Emissão]]</f>
        <v>8</v>
      </c>
    </row>
    <row r="544" spans="1:12" x14ac:dyDescent="0.25">
      <c r="A544">
        <v>149406</v>
      </c>
      <c r="B544">
        <v>2</v>
      </c>
      <c r="C544" t="s">
        <v>6347</v>
      </c>
      <c r="D544">
        <v>17184</v>
      </c>
      <c r="E544" t="s">
        <v>6253</v>
      </c>
      <c r="F544" s="1">
        <v>45887</v>
      </c>
      <c r="G544" s="1">
        <v>45891</v>
      </c>
      <c r="H544" t="s">
        <v>6269</v>
      </c>
      <c r="I544" t="s">
        <v>6257</v>
      </c>
      <c r="J544" t="s">
        <v>5102</v>
      </c>
      <c r="K544">
        <v>33995.589999999997</v>
      </c>
      <c r="L544">
        <f>Report[[#This Row],[Entrada]]-Report[[#This Row],[Emissão]]</f>
        <v>4</v>
      </c>
    </row>
    <row r="545" spans="1:12" x14ac:dyDescent="0.25">
      <c r="A545">
        <v>3033</v>
      </c>
      <c r="B545">
        <v>1</v>
      </c>
      <c r="C545" t="s">
        <v>6264</v>
      </c>
      <c r="D545">
        <v>0</v>
      </c>
      <c r="E545" t="s">
        <v>6265</v>
      </c>
      <c r="F545" s="1">
        <v>45891</v>
      </c>
      <c r="G545" s="1">
        <v>45891</v>
      </c>
      <c r="H545" t="s">
        <v>18</v>
      </c>
      <c r="I545" t="s">
        <v>6266</v>
      </c>
      <c r="J545" t="s">
        <v>6267</v>
      </c>
      <c r="K545">
        <v>4050</v>
      </c>
      <c r="L545">
        <f>Report[[#This Row],[Entrada]]-Report[[#This Row],[Emissão]]</f>
        <v>0</v>
      </c>
    </row>
    <row r="546" spans="1:12" x14ac:dyDescent="0.25">
      <c r="A546">
        <v>3034</v>
      </c>
      <c r="B546">
        <v>1</v>
      </c>
      <c r="C546" t="s">
        <v>6264</v>
      </c>
      <c r="D546">
        <v>0</v>
      </c>
      <c r="E546" t="s">
        <v>6265</v>
      </c>
      <c r="F546" s="1">
        <v>45891</v>
      </c>
      <c r="G546" s="1">
        <v>45891</v>
      </c>
      <c r="H546" t="s">
        <v>18</v>
      </c>
      <c r="I546" t="s">
        <v>6266</v>
      </c>
      <c r="J546" t="s">
        <v>6267</v>
      </c>
      <c r="K546">
        <v>1429.63</v>
      </c>
      <c r="L546">
        <f>Report[[#This Row],[Entrada]]-Report[[#This Row],[Emissão]]</f>
        <v>0</v>
      </c>
    </row>
    <row r="547" spans="1:12" x14ac:dyDescent="0.25">
      <c r="A547">
        <v>3035</v>
      </c>
      <c r="B547">
        <v>1</v>
      </c>
      <c r="C547" t="s">
        <v>6264</v>
      </c>
      <c r="D547">
        <v>0</v>
      </c>
      <c r="E547" t="s">
        <v>6265</v>
      </c>
      <c r="F547" s="1">
        <v>45891</v>
      </c>
      <c r="G547" s="1">
        <v>45891</v>
      </c>
      <c r="H547" t="s">
        <v>18</v>
      </c>
      <c r="I547" t="s">
        <v>6266</v>
      </c>
      <c r="J547" t="s">
        <v>6267</v>
      </c>
      <c r="K547">
        <v>159.97</v>
      </c>
      <c r="L547">
        <f>Report[[#This Row],[Entrada]]-Report[[#This Row],[Emissão]]</f>
        <v>0</v>
      </c>
    </row>
    <row r="548" spans="1:12" x14ac:dyDescent="0.25">
      <c r="A548">
        <v>3036</v>
      </c>
      <c r="B548">
        <v>1</v>
      </c>
      <c r="C548" t="s">
        <v>6264</v>
      </c>
      <c r="D548">
        <v>0</v>
      </c>
      <c r="E548" t="s">
        <v>6265</v>
      </c>
      <c r="F548" s="1">
        <v>45891</v>
      </c>
      <c r="G548" s="1">
        <v>45891</v>
      </c>
      <c r="H548" t="s">
        <v>18</v>
      </c>
      <c r="I548" t="s">
        <v>6266</v>
      </c>
      <c r="J548" t="s">
        <v>6267</v>
      </c>
      <c r="K548">
        <v>2254.73</v>
      </c>
      <c r="L548">
        <f>Report[[#This Row],[Entrada]]-Report[[#This Row],[Emissão]]</f>
        <v>0</v>
      </c>
    </row>
    <row r="549" spans="1:12" x14ac:dyDescent="0.25">
      <c r="A549">
        <v>3037</v>
      </c>
      <c r="B549">
        <v>1</v>
      </c>
      <c r="C549" t="s">
        <v>6264</v>
      </c>
      <c r="D549">
        <v>0</v>
      </c>
      <c r="E549" t="s">
        <v>6265</v>
      </c>
      <c r="F549" s="1">
        <v>45891</v>
      </c>
      <c r="G549" s="1">
        <v>45891</v>
      </c>
      <c r="H549" t="s">
        <v>18</v>
      </c>
      <c r="I549" t="s">
        <v>6266</v>
      </c>
      <c r="J549" t="s">
        <v>6267</v>
      </c>
      <c r="K549">
        <v>31.59</v>
      </c>
      <c r="L549">
        <f>Report[[#This Row],[Entrada]]-Report[[#This Row],[Emissão]]</f>
        <v>0</v>
      </c>
    </row>
    <row r="550" spans="1:12" x14ac:dyDescent="0.25">
      <c r="A550">
        <v>3038</v>
      </c>
      <c r="B550">
        <v>1</v>
      </c>
      <c r="C550" t="s">
        <v>6264</v>
      </c>
      <c r="D550">
        <v>0</v>
      </c>
      <c r="E550" t="s">
        <v>6265</v>
      </c>
      <c r="F550" s="1">
        <v>45891</v>
      </c>
      <c r="G550" s="1">
        <v>45891</v>
      </c>
      <c r="H550" t="s">
        <v>18</v>
      </c>
      <c r="I550" t="s">
        <v>6266</v>
      </c>
      <c r="J550" t="s">
        <v>6267</v>
      </c>
      <c r="K550">
        <v>35929.56</v>
      </c>
      <c r="L550">
        <f>Report[[#This Row],[Entrada]]-Report[[#This Row],[Emissão]]</f>
        <v>0</v>
      </c>
    </row>
    <row r="551" spans="1:12" x14ac:dyDescent="0.25">
      <c r="A551">
        <v>3039</v>
      </c>
      <c r="B551">
        <v>1</v>
      </c>
      <c r="C551" t="s">
        <v>6264</v>
      </c>
      <c r="D551">
        <v>0</v>
      </c>
      <c r="E551" t="s">
        <v>6265</v>
      </c>
      <c r="F551" s="1">
        <v>45891</v>
      </c>
      <c r="G551" s="1">
        <v>45891</v>
      </c>
      <c r="H551" t="s">
        <v>18</v>
      </c>
      <c r="I551" t="s">
        <v>6266</v>
      </c>
      <c r="J551" t="s">
        <v>6267</v>
      </c>
      <c r="K551">
        <v>17964.78</v>
      </c>
      <c r="L551">
        <f>Report[[#This Row],[Entrada]]-Report[[#This Row],[Emissão]]</f>
        <v>0</v>
      </c>
    </row>
    <row r="552" spans="1:12" x14ac:dyDescent="0.25">
      <c r="A552">
        <v>3040</v>
      </c>
      <c r="B552">
        <v>1</v>
      </c>
      <c r="C552" t="s">
        <v>6264</v>
      </c>
      <c r="D552">
        <v>0</v>
      </c>
      <c r="E552" t="s">
        <v>6265</v>
      </c>
      <c r="F552" s="1">
        <v>45891</v>
      </c>
      <c r="G552" s="1">
        <v>45891</v>
      </c>
      <c r="H552" t="s">
        <v>18</v>
      </c>
      <c r="I552" t="s">
        <v>6266</v>
      </c>
      <c r="J552" t="s">
        <v>6267</v>
      </c>
      <c r="K552">
        <v>1732.8</v>
      </c>
      <c r="L552">
        <f>Report[[#This Row],[Entrada]]-Report[[#This Row],[Emissão]]</f>
        <v>0</v>
      </c>
    </row>
    <row r="553" spans="1:12" x14ac:dyDescent="0.25">
      <c r="A553">
        <v>3041</v>
      </c>
      <c r="B553">
        <v>1</v>
      </c>
      <c r="C553" t="s">
        <v>6264</v>
      </c>
      <c r="D553">
        <v>0</v>
      </c>
      <c r="E553" t="s">
        <v>6265</v>
      </c>
      <c r="F553" s="1">
        <v>45891</v>
      </c>
      <c r="G553" s="1">
        <v>45891</v>
      </c>
      <c r="H553" t="s">
        <v>18</v>
      </c>
      <c r="I553" t="s">
        <v>6266</v>
      </c>
      <c r="J553" t="s">
        <v>6267</v>
      </c>
      <c r="K553">
        <v>3768.51</v>
      </c>
      <c r="L553">
        <f>Report[[#This Row],[Entrada]]-Report[[#This Row],[Emissão]]</f>
        <v>0</v>
      </c>
    </row>
    <row r="554" spans="1:12" x14ac:dyDescent="0.25">
      <c r="A554">
        <v>3042</v>
      </c>
      <c r="B554">
        <v>1</v>
      </c>
      <c r="C554" t="s">
        <v>6264</v>
      </c>
      <c r="D554">
        <v>0</v>
      </c>
      <c r="E554" t="s">
        <v>6265</v>
      </c>
      <c r="F554" s="1">
        <v>45891</v>
      </c>
      <c r="G554" s="1">
        <v>45891</v>
      </c>
      <c r="H554" t="s">
        <v>18</v>
      </c>
      <c r="I554" t="s">
        <v>6306</v>
      </c>
      <c r="J554" t="s">
        <v>6267</v>
      </c>
      <c r="K554">
        <v>2676.34</v>
      </c>
      <c r="L554">
        <f>Report[[#This Row],[Entrada]]-Report[[#This Row],[Emissão]]</f>
        <v>0</v>
      </c>
    </row>
    <row r="555" spans="1:12" x14ac:dyDescent="0.25">
      <c r="A555">
        <v>3043</v>
      </c>
      <c r="B555">
        <v>1</v>
      </c>
      <c r="C555" t="s">
        <v>6264</v>
      </c>
      <c r="D555">
        <v>0</v>
      </c>
      <c r="E555" t="s">
        <v>6265</v>
      </c>
      <c r="F555" s="1">
        <v>45891</v>
      </c>
      <c r="G555" s="1">
        <v>45891</v>
      </c>
      <c r="H555" t="s">
        <v>18</v>
      </c>
      <c r="I555" t="s">
        <v>6266</v>
      </c>
      <c r="J555" t="s">
        <v>6267</v>
      </c>
      <c r="K555">
        <v>38947.629999999997</v>
      </c>
      <c r="L555">
        <f>Report[[#This Row],[Entrada]]-Report[[#This Row],[Emissão]]</f>
        <v>0</v>
      </c>
    </row>
    <row r="556" spans="1:12" x14ac:dyDescent="0.25">
      <c r="A556">
        <v>3044</v>
      </c>
      <c r="B556">
        <v>1</v>
      </c>
      <c r="C556" t="s">
        <v>6264</v>
      </c>
      <c r="D556">
        <v>0</v>
      </c>
      <c r="E556" t="s">
        <v>6265</v>
      </c>
      <c r="F556" s="1">
        <v>45891</v>
      </c>
      <c r="G556" s="1">
        <v>45891</v>
      </c>
      <c r="H556" t="s">
        <v>18</v>
      </c>
      <c r="I556" t="s">
        <v>6266</v>
      </c>
      <c r="J556" t="s">
        <v>6267</v>
      </c>
      <c r="K556">
        <v>10949.76</v>
      </c>
      <c r="L556">
        <f>Report[[#This Row],[Entrada]]-Report[[#This Row],[Emissão]]</f>
        <v>0</v>
      </c>
    </row>
    <row r="557" spans="1:12" x14ac:dyDescent="0.25">
      <c r="A557">
        <v>3045</v>
      </c>
      <c r="B557">
        <v>1</v>
      </c>
      <c r="C557" t="s">
        <v>6264</v>
      </c>
      <c r="D557">
        <v>0</v>
      </c>
      <c r="E557" t="s">
        <v>6265</v>
      </c>
      <c r="F557" s="1">
        <v>45891</v>
      </c>
      <c r="G557" s="1">
        <v>45891</v>
      </c>
      <c r="H557" t="s">
        <v>18</v>
      </c>
      <c r="I557" t="s">
        <v>6266</v>
      </c>
      <c r="J557" t="s">
        <v>6267</v>
      </c>
      <c r="K557">
        <v>118.67</v>
      </c>
      <c r="L557">
        <f>Report[[#This Row],[Entrada]]-Report[[#This Row],[Emissão]]</f>
        <v>0</v>
      </c>
    </row>
    <row r="558" spans="1:12" x14ac:dyDescent="0.25">
      <c r="A558">
        <v>3046</v>
      </c>
      <c r="B558">
        <v>1</v>
      </c>
      <c r="C558" t="s">
        <v>6264</v>
      </c>
      <c r="D558">
        <v>0</v>
      </c>
      <c r="E558" t="s">
        <v>6265</v>
      </c>
      <c r="F558" s="1">
        <v>45891</v>
      </c>
      <c r="G558" s="1">
        <v>45891</v>
      </c>
      <c r="H558" t="s">
        <v>18</v>
      </c>
      <c r="I558" t="s">
        <v>6266</v>
      </c>
      <c r="J558" t="s">
        <v>6267</v>
      </c>
      <c r="K558">
        <v>3519.2</v>
      </c>
      <c r="L558">
        <f>Report[[#This Row],[Entrada]]-Report[[#This Row],[Emissão]]</f>
        <v>0</v>
      </c>
    </row>
    <row r="559" spans="1:12" x14ac:dyDescent="0.25">
      <c r="A559">
        <v>11481</v>
      </c>
      <c r="B559">
        <v>1</v>
      </c>
      <c r="C559" t="s">
        <v>6271</v>
      </c>
      <c r="D559">
        <v>17140</v>
      </c>
      <c r="E559" t="s">
        <v>6253</v>
      </c>
      <c r="F559" s="1">
        <v>45882</v>
      </c>
      <c r="G559" s="1">
        <v>45891</v>
      </c>
      <c r="H559" t="s">
        <v>6269</v>
      </c>
      <c r="I559" t="s">
        <v>6255</v>
      </c>
      <c r="J559" t="s">
        <v>1471</v>
      </c>
      <c r="K559">
        <v>304676.87</v>
      </c>
      <c r="L559">
        <f>Report[[#This Row],[Entrada]]-Report[[#This Row],[Emissão]]</f>
        <v>9</v>
      </c>
    </row>
    <row r="560" spans="1:12" x14ac:dyDescent="0.25">
      <c r="A560">
        <v>3212</v>
      </c>
      <c r="B560">
        <v>1</v>
      </c>
      <c r="C560" t="s">
        <v>6272</v>
      </c>
      <c r="D560">
        <v>0</v>
      </c>
      <c r="E560" t="s">
        <v>6273</v>
      </c>
      <c r="F560" s="1">
        <v>45875</v>
      </c>
      <c r="G560" s="1">
        <v>45891</v>
      </c>
      <c r="H560" t="s">
        <v>6254</v>
      </c>
      <c r="I560" t="s">
        <v>6274</v>
      </c>
      <c r="J560" t="s">
        <v>13</v>
      </c>
      <c r="K560">
        <v>95000</v>
      </c>
      <c r="L560">
        <f>Report[[#This Row],[Entrada]]-Report[[#This Row],[Emissão]]</f>
        <v>16</v>
      </c>
    </row>
    <row r="561" spans="1:12" x14ac:dyDescent="0.25">
      <c r="A561">
        <v>26538</v>
      </c>
      <c r="B561">
        <v>3</v>
      </c>
      <c r="C561" t="s">
        <v>6295</v>
      </c>
      <c r="D561">
        <v>25029038</v>
      </c>
      <c r="E561" t="s">
        <v>6276</v>
      </c>
      <c r="F561" s="1">
        <v>45891</v>
      </c>
      <c r="G561" s="1">
        <v>45891</v>
      </c>
      <c r="H561" t="s">
        <v>46</v>
      </c>
      <c r="I561" t="s">
        <v>6277</v>
      </c>
      <c r="J561" t="s">
        <v>6296</v>
      </c>
      <c r="K561">
        <v>17840</v>
      </c>
      <c r="L561">
        <f>Report[[#This Row],[Entrada]]-Report[[#This Row],[Emissão]]</f>
        <v>0</v>
      </c>
    </row>
    <row r="562" spans="1:12" x14ac:dyDescent="0.25">
      <c r="A562">
        <v>52021</v>
      </c>
      <c r="B562">
        <v>2</v>
      </c>
      <c r="C562" t="s">
        <v>6319</v>
      </c>
      <c r="E562" t="s">
        <v>6265</v>
      </c>
      <c r="F562" s="1">
        <v>45894</v>
      </c>
      <c r="G562" s="1">
        <v>45894</v>
      </c>
      <c r="H562" t="s">
        <v>18</v>
      </c>
      <c r="I562" t="s">
        <v>6284</v>
      </c>
      <c r="J562" t="s">
        <v>559</v>
      </c>
      <c r="K562">
        <v>39.659999999999997</v>
      </c>
      <c r="L562">
        <f>Report[[#This Row],[Entrada]]-Report[[#This Row],[Emissão]]</f>
        <v>0</v>
      </c>
    </row>
    <row r="563" spans="1:12" x14ac:dyDescent="0.25">
      <c r="A563">
        <v>266069</v>
      </c>
      <c r="B563">
        <v>1</v>
      </c>
      <c r="C563" t="s">
        <v>6332</v>
      </c>
      <c r="D563">
        <v>17221</v>
      </c>
      <c r="E563" t="s">
        <v>6253</v>
      </c>
      <c r="F563" s="1">
        <v>45888</v>
      </c>
      <c r="G563" s="1">
        <v>45894</v>
      </c>
      <c r="H563" t="s">
        <v>6328</v>
      </c>
      <c r="I563" t="s">
        <v>6255</v>
      </c>
      <c r="J563" t="s">
        <v>1503</v>
      </c>
      <c r="K563">
        <v>34706</v>
      </c>
      <c r="L563">
        <f>Report[[#This Row],[Entrada]]-Report[[#This Row],[Emissão]]</f>
        <v>6</v>
      </c>
    </row>
    <row r="564" spans="1:12" x14ac:dyDescent="0.25">
      <c r="A564">
        <v>49330</v>
      </c>
      <c r="B564">
        <v>3</v>
      </c>
      <c r="C564" t="s">
        <v>6335</v>
      </c>
      <c r="D564">
        <v>17194</v>
      </c>
      <c r="E564" t="s">
        <v>6253</v>
      </c>
      <c r="F564" s="1">
        <v>45884</v>
      </c>
      <c r="G564" s="1">
        <v>45894</v>
      </c>
      <c r="H564" t="s">
        <v>6318</v>
      </c>
      <c r="I564" t="s">
        <v>6255</v>
      </c>
      <c r="J564" t="s">
        <v>1380</v>
      </c>
      <c r="K564">
        <v>8051.99</v>
      </c>
      <c r="L564">
        <f>Report[[#This Row],[Entrada]]-Report[[#This Row],[Emissão]]</f>
        <v>10</v>
      </c>
    </row>
    <row r="565" spans="1:12" x14ac:dyDescent="0.25">
      <c r="A565">
        <v>495300</v>
      </c>
      <c r="B565">
        <v>3</v>
      </c>
      <c r="C565" t="s">
        <v>6252</v>
      </c>
      <c r="D565">
        <v>16551</v>
      </c>
      <c r="E565" t="s">
        <v>6253</v>
      </c>
      <c r="F565" s="1">
        <v>45880</v>
      </c>
      <c r="G565" s="1">
        <v>45894</v>
      </c>
      <c r="H565" t="s">
        <v>6254</v>
      </c>
      <c r="I565" t="s">
        <v>6255</v>
      </c>
      <c r="J565" t="s">
        <v>1380</v>
      </c>
      <c r="K565">
        <v>162.31</v>
      </c>
      <c r="L565">
        <f>Report[[#This Row],[Entrada]]-Report[[#This Row],[Emissão]]</f>
        <v>14</v>
      </c>
    </row>
    <row r="566" spans="1:12" x14ac:dyDescent="0.25">
      <c r="A566">
        <v>496824</v>
      </c>
      <c r="B566">
        <v>4</v>
      </c>
      <c r="C566" t="s">
        <v>6252</v>
      </c>
      <c r="D566">
        <v>16915</v>
      </c>
      <c r="E566" t="s">
        <v>6253</v>
      </c>
      <c r="F566" s="1">
        <v>45887</v>
      </c>
      <c r="G566" s="1">
        <v>45894</v>
      </c>
      <c r="H566" t="s">
        <v>6254</v>
      </c>
      <c r="I566" t="s">
        <v>6255</v>
      </c>
      <c r="J566" t="s">
        <v>1380</v>
      </c>
      <c r="K566">
        <v>671.89</v>
      </c>
      <c r="L566">
        <f>Report[[#This Row],[Entrada]]-Report[[#This Row],[Emissão]]</f>
        <v>7</v>
      </c>
    </row>
    <row r="567" spans="1:12" x14ac:dyDescent="0.25">
      <c r="A567">
        <v>55513</v>
      </c>
      <c r="B567">
        <v>1</v>
      </c>
      <c r="C567" t="s">
        <v>6256</v>
      </c>
      <c r="D567">
        <v>17223</v>
      </c>
      <c r="E567" t="s">
        <v>6253</v>
      </c>
      <c r="F567" s="1">
        <v>45887</v>
      </c>
      <c r="G567" s="1">
        <v>45894</v>
      </c>
      <c r="H567" t="s">
        <v>6254</v>
      </c>
      <c r="I567" t="s">
        <v>6257</v>
      </c>
      <c r="J567" t="s">
        <v>1715</v>
      </c>
      <c r="K567">
        <v>60109.14</v>
      </c>
      <c r="L567">
        <f>Report[[#This Row],[Entrada]]-Report[[#This Row],[Emissão]]</f>
        <v>7</v>
      </c>
    </row>
    <row r="568" spans="1:12" x14ac:dyDescent="0.25">
      <c r="A568">
        <v>282945</v>
      </c>
      <c r="B568">
        <v>3</v>
      </c>
      <c r="C568" t="s">
        <v>6292</v>
      </c>
      <c r="D568">
        <v>17152</v>
      </c>
      <c r="E568" t="s">
        <v>6253</v>
      </c>
      <c r="F568" s="1">
        <v>45880</v>
      </c>
      <c r="G568" s="1">
        <v>45894</v>
      </c>
      <c r="H568" t="s">
        <v>6254</v>
      </c>
      <c r="I568" t="s">
        <v>6255</v>
      </c>
      <c r="J568" t="s">
        <v>1475</v>
      </c>
      <c r="K568">
        <v>431895.65</v>
      </c>
      <c r="L568">
        <f>Report[[#This Row],[Entrada]]-Report[[#This Row],[Emissão]]</f>
        <v>14</v>
      </c>
    </row>
    <row r="569" spans="1:12" x14ac:dyDescent="0.25">
      <c r="A569">
        <v>492429</v>
      </c>
      <c r="B569">
        <v>3</v>
      </c>
      <c r="C569" t="s">
        <v>6258</v>
      </c>
      <c r="D569">
        <v>17220</v>
      </c>
      <c r="E569" t="s">
        <v>6253</v>
      </c>
      <c r="F569" s="1">
        <v>45887</v>
      </c>
      <c r="G569" s="1">
        <v>45894</v>
      </c>
      <c r="H569" t="s">
        <v>6254</v>
      </c>
      <c r="I569" t="s">
        <v>6257</v>
      </c>
      <c r="J569" t="s">
        <v>2683</v>
      </c>
      <c r="K569">
        <v>1631.68</v>
      </c>
      <c r="L569">
        <f>Report[[#This Row],[Entrada]]-Report[[#This Row],[Emissão]]</f>
        <v>7</v>
      </c>
    </row>
    <row r="570" spans="1:12" x14ac:dyDescent="0.25">
      <c r="A570">
        <v>492819</v>
      </c>
      <c r="B570">
        <v>2</v>
      </c>
      <c r="C570" t="s">
        <v>6258</v>
      </c>
      <c r="D570">
        <v>17227</v>
      </c>
      <c r="E570" t="s">
        <v>6253</v>
      </c>
      <c r="F570" s="1">
        <v>45888</v>
      </c>
      <c r="G570" s="1">
        <v>45894</v>
      </c>
      <c r="H570" t="s">
        <v>6254</v>
      </c>
      <c r="I570" t="s">
        <v>6257</v>
      </c>
      <c r="J570" t="s">
        <v>2683</v>
      </c>
      <c r="K570">
        <v>105336.12</v>
      </c>
      <c r="L570">
        <f>Report[[#This Row],[Entrada]]-Report[[#This Row],[Emissão]]</f>
        <v>6</v>
      </c>
    </row>
    <row r="571" spans="1:12" x14ac:dyDescent="0.25">
      <c r="A571">
        <v>8058</v>
      </c>
      <c r="B571">
        <v>1</v>
      </c>
      <c r="C571" t="s">
        <v>6305</v>
      </c>
      <c r="D571">
        <v>17219</v>
      </c>
      <c r="E571" t="s">
        <v>6253</v>
      </c>
      <c r="F571" s="1">
        <v>45888</v>
      </c>
      <c r="G571" s="1">
        <v>45894</v>
      </c>
      <c r="H571" t="s">
        <v>6254</v>
      </c>
      <c r="I571" t="s">
        <v>6257</v>
      </c>
      <c r="J571" t="s">
        <v>2716</v>
      </c>
      <c r="K571">
        <v>21196.799999999999</v>
      </c>
      <c r="L571">
        <f>Report[[#This Row],[Entrada]]-Report[[#This Row],[Emissão]]</f>
        <v>6</v>
      </c>
    </row>
    <row r="572" spans="1:12" x14ac:dyDescent="0.25">
      <c r="A572">
        <v>467053</v>
      </c>
      <c r="B572">
        <v>3</v>
      </c>
      <c r="C572" t="s">
        <v>6293</v>
      </c>
      <c r="D572">
        <v>16736</v>
      </c>
      <c r="E572" t="s">
        <v>6253</v>
      </c>
      <c r="F572" s="1">
        <v>45881</v>
      </c>
      <c r="G572" s="1">
        <v>45894</v>
      </c>
      <c r="H572" t="s">
        <v>6254</v>
      </c>
      <c r="I572" t="s">
        <v>6255</v>
      </c>
      <c r="J572" t="s">
        <v>13</v>
      </c>
      <c r="K572">
        <v>4563.5200000000004</v>
      </c>
      <c r="L572">
        <f>Report[[#This Row],[Entrada]]-Report[[#This Row],[Emissão]]</f>
        <v>13</v>
      </c>
    </row>
    <row r="573" spans="1:12" x14ac:dyDescent="0.25">
      <c r="A573">
        <v>396058</v>
      </c>
      <c r="B573">
        <v>3</v>
      </c>
      <c r="C573" t="s">
        <v>6259</v>
      </c>
      <c r="D573">
        <v>17216</v>
      </c>
      <c r="E573" t="s">
        <v>6253</v>
      </c>
      <c r="F573" s="1">
        <v>45887</v>
      </c>
      <c r="G573" s="1">
        <v>45894</v>
      </c>
      <c r="H573" t="s">
        <v>6254</v>
      </c>
      <c r="I573" t="s">
        <v>6255</v>
      </c>
      <c r="J573" t="s">
        <v>4492</v>
      </c>
      <c r="K573">
        <v>44356.800000000003</v>
      </c>
      <c r="L573">
        <f>Report[[#This Row],[Entrada]]-Report[[#This Row],[Emissão]]</f>
        <v>7</v>
      </c>
    </row>
    <row r="574" spans="1:12" x14ac:dyDescent="0.25">
      <c r="A574">
        <v>76514</v>
      </c>
      <c r="B574">
        <v>2</v>
      </c>
      <c r="C574" t="s">
        <v>6322</v>
      </c>
      <c r="D574">
        <v>17104</v>
      </c>
      <c r="E574" t="s">
        <v>6253</v>
      </c>
      <c r="F574" s="1">
        <v>45882</v>
      </c>
      <c r="G574" s="1">
        <v>45894</v>
      </c>
      <c r="H574" t="s">
        <v>6269</v>
      </c>
      <c r="I574" t="s">
        <v>6257</v>
      </c>
      <c r="J574" t="s">
        <v>2401</v>
      </c>
      <c r="K574">
        <v>19926.490000000002</v>
      </c>
      <c r="L574">
        <f>Report[[#This Row],[Entrada]]-Report[[#This Row],[Emissão]]</f>
        <v>12</v>
      </c>
    </row>
    <row r="575" spans="1:12" x14ac:dyDescent="0.25">
      <c r="A575">
        <v>76884</v>
      </c>
      <c r="B575">
        <v>2</v>
      </c>
      <c r="C575" t="s">
        <v>6322</v>
      </c>
      <c r="D575">
        <v>17175</v>
      </c>
      <c r="E575" t="s">
        <v>6253</v>
      </c>
      <c r="F575" s="1">
        <v>45887</v>
      </c>
      <c r="G575" s="1">
        <v>45894</v>
      </c>
      <c r="H575" t="s">
        <v>6269</v>
      </c>
      <c r="I575" t="s">
        <v>6257</v>
      </c>
      <c r="J575" t="s">
        <v>2401</v>
      </c>
      <c r="K575">
        <v>103046.25</v>
      </c>
      <c r="L575">
        <f>Report[[#This Row],[Entrada]]-Report[[#This Row],[Emissão]]</f>
        <v>7</v>
      </c>
    </row>
    <row r="576" spans="1:12" x14ac:dyDescent="0.25">
      <c r="A576">
        <v>76909</v>
      </c>
      <c r="B576">
        <v>4</v>
      </c>
      <c r="C576" t="s">
        <v>6322</v>
      </c>
      <c r="D576">
        <v>17153</v>
      </c>
      <c r="E576" t="s">
        <v>6253</v>
      </c>
      <c r="F576" s="1">
        <v>45887</v>
      </c>
      <c r="G576" s="1">
        <v>45894</v>
      </c>
      <c r="H576" t="s">
        <v>6269</v>
      </c>
      <c r="I576" t="s">
        <v>6255</v>
      </c>
      <c r="J576" t="s">
        <v>2401</v>
      </c>
      <c r="K576">
        <v>9415.7999999999993</v>
      </c>
      <c r="L576">
        <f>Report[[#This Row],[Entrada]]-Report[[#This Row],[Emissão]]</f>
        <v>7</v>
      </c>
    </row>
    <row r="577" spans="1:12" x14ac:dyDescent="0.25">
      <c r="A577">
        <v>77192</v>
      </c>
      <c r="B577">
        <v>4</v>
      </c>
      <c r="C577" t="s">
        <v>6322</v>
      </c>
      <c r="D577">
        <v>17215</v>
      </c>
      <c r="E577" t="s">
        <v>6253</v>
      </c>
      <c r="F577" s="1">
        <v>45889</v>
      </c>
      <c r="G577" s="1">
        <v>45894</v>
      </c>
      <c r="H577" t="s">
        <v>6269</v>
      </c>
      <c r="I577" t="s">
        <v>6255</v>
      </c>
      <c r="J577" t="s">
        <v>2401</v>
      </c>
      <c r="K577">
        <v>8257.82</v>
      </c>
      <c r="L577">
        <f>Report[[#This Row],[Entrada]]-Report[[#This Row],[Emissão]]</f>
        <v>5</v>
      </c>
    </row>
    <row r="578" spans="1:12" x14ac:dyDescent="0.25">
      <c r="A578">
        <v>12539</v>
      </c>
      <c r="B578">
        <v>2</v>
      </c>
      <c r="C578" t="s">
        <v>6365</v>
      </c>
      <c r="D578">
        <v>17157</v>
      </c>
      <c r="E578" t="s">
        <v>6253</v>
      </c>
      <c r="F578" s="1">
        <v>45881</v>
      </c>
      <c r="G578" s="1">
        <v>45894</v>
      </c>
      <c r="H578" t="s">
        <v>6254</v>
      </c>
      <c r="I578" t="s">
        <v>6257</v>
      </c>
      <c r="J578" t="s">
        <v>4614</v>
      </c>
      <c r="K578">
        <v>3191.68</v>
      </c>
      <c r="L578">
        <f>Report[[#This Row],[Entrada]]-Report[[#This Row],[Emissão]]</f>
        <v>13</v>
      </c>
    </row>
    <row r="579" spans="1:12" x14ac:dyDescent="0.25">
      <c r="A579">
        <v>247942</v>
      </c>
      <c r="B579">
        <v>2</v>
      </c>
      <c r="C579" t="s">
        <v>6261</v>
      </c>
      <c r="D579">
        <v>17156</v>
      </c>
      <c r="E579" t="s">
        <v>6253</v>
      </c>
      <c r="F579" s="1">
        <v>45884</v>
      </c>
      <c r="G579" s="1">
        <v>45894</v>
      </c>
      <c r="H579" t="s">
        <v>6262</v>
      </c>
      <c r="I579" t="s">
        <v>6257</v>
      </c>
      <c r="J579" t="s">
        <v>115</v>
      </c>
      <c r="K579">
        <v>87251.26</v>
      </c>
      <c r="L579">
        <f>Report[[#This Row],[Entrada]]-Report[[#This Row],[Emissão]]</f>
        <v>10</v>
      </c>
    </row>
    <row r="580" spans="1:12" x14ac:dyDescent="0.25">
      <c r="A580">
        <v>248180</v>
      </c>
      <c r="B580">
        <v>2</v>
      </c>
      <c r="C580" t="s">
        <v>6261</v>
      </c>
      <c r="D580">
        <v>17228</v>
      </c>
      <c r="E580" t="s">
        <v>6253</v>
      </c>
      <c r="F580" s="1">
        <v>45888</v>
      </c>
      <c r="G580" s="1">
        <v>45894</v>
      </c>
      <c r="H580" t="s">
        <v>6262</v>
      </c>
      <c r="I580" t="s">
        <v>6257</v>
      </c>
      <c r="J580" t="s">
        <v>115</v>
      </c>
      <c r="K580">
        <v>5046.3100000000004</v>
      </c>
      <c r="L580">
        <f>Report[[#This Row],[Entrada]]-Report[[#This Row],[Emissão]]</f>
        <v>6</v>
      </c>
    </row>
    <row r="581" spans="1:12" x14ac:dyDescent="0.25">
      <c r="A581">
        <v>444885</v>
      </c>
      <c r="B581">
        <v>2</v>
      </c>
      <c r="C581" t="s">
        <v>6263</v>
      </c>
      <c r="D581">
        <v>17082</v>
      </c>
      <c r="E581" t="s">
        <v>6253</v>
      </c>
      <c r="F581" s="1">
        <v>45883</v>
      </c>
      <c r="G581" s="1">
        <v>45894</v>
      </c>
      <c r="H581" t="s">
        <v>6254</v>
      </c>
      <c r="I581" t="s">
        <v>6257</v>
      </c>
      <c r="J581" t="s">
        <v>5059</v>
      </c>
      <c r="K581">
        <v>88904.87</v>
      </c>
      <c r="L581">
        <f>Report[[#This Row],[Entrada]]-Report[[#This Row],[Emissão]]</f>
        <v>11</v>
      </c>
    </row>
    <row r="582" spans="1:12" x14ac:dyDescent="0.25">
      <c r="A582">
        <v>444886</v>
      </c>
      <c r="B582">
        <v>1</v>
      </c>
      <c r="C582" t="s">
        <v>6263</v>
      </c>
      <c r="D582">
        <v>17081</v>
      </c>
      <c r="E582" t="s">
        <v>6253</v>
      </c>
      <c r="F582" s="1">
        <v>45883</v>
      </c>
      <c r="G582" s="1">
        <v>45894</v>
      </c>
      <c r="H582" t="s">
        <v>6254</v>
      </c>
      <c r="I582" t="s">
        <v>6257</v>
      </c>
      <c r="J582" t="s">
        <v>5059</v>
      </c>
      <c r="K582">
        <v>229625.66</v>
      </c>
      <c r="L582">
        <f>Report[[#This Row],[Entrada]]-Report[[#This Row],[Emissão]]</f>
        <v>11</v>
      </c>
    </row>
    <row r="583" spans="1:12" x14ac:dyDescent="0.25">
      <c r="A583">
        <v>444888</v>
      </c>
      <c r="B583">
        <v>2</v>
      </c>
      <c r="C583" t="s">
        <v>6263</v>
      </c>
      <c r="D583">
        <v>17176</v>
      </c>
      <c r="E583" t="s">
        <v>6253</v>
      </c>
      <c r="F583" s="1">
        <v>45883</v>
      </c>
      <c r="G583" s="1">
        <v>45894</v>
      </c>
      <c r="H583" t="s">
        <v>6254</v>
      </c>
      <c r="I583" t="s">
        <v>6257</v>
      </c>
      <c r="J583" t="s">
        <v>5059</v>
      </c>
      <c r="K583">
        <v>180313.91</v>
      </c>
      <c r="L583">
        <f>Report[[#This Row],[Entrada]]-Report[[#This Row],[Emissão]]</f>
        <v>11</v>
      </c>
    </row>
    <row r="584" spans="1:12" x14ac:dyDescent="0.25">
      <c r="A584">
        <v>445154</v>
      </c>
      <c r="B584">
        <v>3</v>
      </c>
      <c r="C584" t="s">
        <v>6263</v>
      </c>
      <c r="D584">
        <v>17127</v>
      </c>
      <c r="E584" t="s">
        <v>6253</v>
      </c>
      <c r="F584" s="1">
        <v>45887</v>
      </c>
      <c r="G584" s="1">
        <v>45894</v>
      </c>
      <c r="H584" t="s">
        <v>6254</v>
      </c>
      <c r="I584" t="s">
        <v>6255</v>
      </c>
      <c r="J584" t="s">
        <v>5059</v>
      </c>
      <c r="K584">
        <v>26805.93</v>
      </c>
      <c r="L584">
        <f>Report[[#This Row],[Entrada]]-Report[[#This Row],[Emissão]]</f>
        <v>7</v>
      </c>
    </row>
    <row r="585" spans="1:12" x14ac:dyDescent="0.25">
      <c r="A585">
        <v>149410</v>
      </c>
      <c r="B585">
        <v>3</v>
      </c>
      <c r="C585" t="s">
        <v>6347</v>
      </c>
      <c r="D585">
        <v>17203</v>
      </c>
      <c r="E585" t="s">
        <v>6253</v>
      </c>
      <c r="F585" s="1">
        <v>45887</v>
      </c>
      <c r="G585" s="1">
        <v>45894</v>
      </c>
      <c r="H585" t="s">
        <v>6269</v>
      </c>
      <c r="I585" t="s">
        <v>6255</v>
      </c>
      <c r="J585" t="s">
        <v>5102</v>
      </c>
      <c r="K585">
        <v>434059.92</v>
      </c>
      <c r="L585">
        <f>Report[[#This Row],[Entrada]]-Report[[#This Row],[Emissão]]</f>
        <v>7</v>
      </c>
    </row>
    <row r="586" spans="1:12" x14ac:dyDescent="0.25">
      <c r="A586">
        <v>3047</v>
      </c>
      <c r="B586">
        <v>1</v>
      </c>
      <c r="C586" t="s">
        <v>6264</v>
      </c>
      <c r="E586" t="s">
        <v>6265</v>
      </c>
      <c r="F586" s="1">
        <v>45894</v>
      </c>
      <c r="G586" s="1">
        <v>45894</v>
      </c>
      <c r="H586" t="s">
        <v>18</v>
      </c>
      <c r="I586" t="s">
        <v>6266</v>
      </c>
      <c r="J586" t="s">
        <v>6267</v>
      </c>
      <c r="K586">
        <v>39.56</v>
      </c>
      <c r="L586">
        <f>Report[[#This Row],[Entrada]]-Report[[#This Row],[Emissão]]</f>
        <v>0</v>
      </c>
    </row>
    <row r="587" spans="1:12" x14ac:dyDescent="0.25">
      <c r="A587">
        <v>3048</v>
      </c>
      <c r="B587">
        <v>1</v>
      </c>
      <c r="C587" t="s">
        <v>6264</v>
      </c>
      <c r="D587">
        <v>0</v>
      </c>
      <c r="E587" t="s">
        <v>6265</v>
      </c>
      <c r="F587" s="1">
        <v>45894</v>
      </c>
      <c r="G587" s="1">
        <v>45894</v>
      </c>
      <c r="H587" t="s">
        <v>18</v>
      </c>
      <c r="I587" t="s">
        <v>6266</v>
      </c>
      <c r="J587" t="s">
        <v>6267</v>
      </c>
      <c r="K587">
        <v>57721.19</v>
      </c>
      <c r="L587">
        <f>Report[[#This Row],[Entrada]]-Report[[#This Row],[Emissão]]</f>
        <v>0</v>
      </c>
    </row>
    <row r="588" spans="1:12" x14ac:dyDescent="0.25">
      <c r="A588">
        <v>3049</v>
      </c>
      <c r="B588">
        <v>1</v>
      </c>
      <c r="C588" t="s">
        <v>6264</v>
      </c>
      <c r="D588">
        <v>0</v>
      </c>
      <c r="E588" t="s">
        <v>6265</v>
      </c>
      <c r="F588" s="1">
        <v>45894</v>
      </c>
      <c r="G588" s="1">
        <v>45894</v>
      </c>
      <c r="H588" t="s">
        <v>18</v>
      </c>
      <c r="I588" t="s">
        <v>6266</v>
      </c>
      <c r="J588" t="s">
        <v>6267</v>
      </c>
      <c r="K588">
        <v>52724.17</v>
      </c>
      <c r="L588">
        <f>Report[[#This Row],[Entrada]]-Report[[#This Row],[Emissão]]</f>
        <v>0</v>
      </c>
    </row>
    <row r="589" spans="1:12" x14ac:dyDescent="0.25">
      <c r="A589">
        <v>3050</v>
      </c>
      <c r="B589">
        <v>1</v>
      </c>
      <c r="C589" t="s">
        <v>6264</v>
      </c>
      <c r="D589">
        <v>0</v>
      </c>
      <c r="E589" t="s">
        <v>6265</v>
      </c>
      <c r="F589" s="1">
        <v>45894</v>
      </c>
      <c r="G589" s="1">
        <v>45894</v>
      </c>
      <c r="H589" t="s">
        <v>18</v>
      </c>
      <c r="I589" t="s">
        <v>6266</v>
      </c>
      <c r="J589" t="s">
        <v>6267</v>
      </c>
      <c r="K589">
        <v>10544.83</v>
      </c>
      <c r="L589">
        <f>Report[[#This Row],[Entrada]]-Report[[#This Row],[Emissão]]</f>
        <v>0</v>
      </c>
    </row>
    <row r="590" spans="1:12" x14ac:dyDescent="0.25">
      <c r="A590">
        <v>3051</v>
      </c>
      <c r="B590">
        <v>1</v>
      </c>
      <c r="C590" t="s">
        <v>6264</v>
      </c>
      <c r="D590">
        <v>0</v>
      </c>
      <c r="E590" t="s">
        <v>6265</v>
      </c>
      <c r="F590" s="1">
        <v>45894</v>
      </c>
      <c r="G590" s="1">
        <v>45894</v>
      </c>
      <c r="H590" t="s">
        <v>18</v>
      </c>
      <c r="I590" t="s">
        <v>6266</v>
      </c>
      <c r="J590" t="s">
        <v>6267</v>
      </c>
      <c r="K590">
        <v>1198.0999999999999</v>
      </c>
      <c r="L590">
        <f>Report[[#This Row],[Entrada]]-Report[[#This Row],[Emissão]]</f>
        <v>0</v>
      </c>
    </row>
    <row r="591" spans="1:12" x14ac:dyDescent="0.25">
      <c r="A591">
        <v>3052</v>
      </c>
      <c r="B591">
        <v>1</v>
      </c>
      <c r="C591" t="s">
        <v>6264</v>
      </c>
      <c r="D591">
        <v>0</v>
      </c>
      <c r="E591" t="s">
        <v>6265</v>
      </c>
      <c r="F591" s="1">
        <v>45894</v>
      </c>
      <c r="G591" s="1">
        <v>45894</v>
      </c>
      <c r="H591" t="s">
        <v>18</v>
      </c>
      <c r="I591" t="s">
        <v>6266</v>
      </c>
      <c r="J591" t="s">
        <v>6267</v>
      </c>
      <c r="K591">
        <v>26947.17</v>
      </c>
      <c r="L591">
        <f>Report[[#This Row],[Entrada]]-Report[[#This Row],[Emissão]]</f>
        <v>0</v>
      </c>
    </row>
    <row r="592" spans="1:12" x14ac:dyDescent="0.25">
      <c r="A592">
        <v>3053</v>
      </c>
      <c r="B592">
        <v>1</v>
      </c>
      <c r="C592" t="s">
        <v>6264</v>
      </c>
      <c r="D592">
        <v>0</v>
      </c>
      <c r="E592" t="s">
        <v>6265</v>
      </c>
      <c r="F592" s="1">
        <v>45894</v>
      </c>
      <c r="G592" s="1">
        <v>45894</v>
      </c>
      <c r="H592" t="s">
        <v>18</v>
      </c>
      <c r="I592" t="s">
        <v>6266</v>
      </c>
      <c r="J592" t="s">
        <v>6267</v>
      </c>
      <c r="K592">
        <v>8501.34</v>
      </c>
      <c r="L592">
        <f>Report[[#This Row],[Entrada]]-Report[[#This Row],[Emissão]]</f>
        <v>0</v>
      </c>
    </row>
    <row r="593" spans="1:12" x14ac:dyDescent="0.25">
      <c r="A593">
        <v>3054</v>
      </c>
      <c r="B593">
        <v>1</v>
      </c>
      <c r="C593" t="s">
        <v>6264</v>
      </c>
      <c r="D593">
        <v>0</v>
      </c>
      <c r="E593" t="s">
        <v>6265</v>
      </c>
      <c r="F593" s="1">
        <v>45894</v>
      </c>
      <c r="G593" s="1">
        <v>45894</v>
      </c>
      <c r="H593" t="s">
        <v>18</v>
      </c>
      <c r="I593" t="s">
        <v>6266</v>
      </c>
      <c r="J593" t="s">
        <v>6267</v>
      </c>
      <c r="K593">
        <v>35415.56</v>
      </c>
      <c r="L593">
        <f>Report[[#This Row],[Entrada]]-Report[[#This Row],[Emissão]]</f>
        <v>0</v>
      </c>
    </row>
    <row r="594" spans="1:12" x14ac:dyDescent="0.25">
      <c r="A594">
        <v>3055</v>
      </c>
      <c r="B594">
        <v>1</v>
      </c>
      <c r="C594" t="s">
        <v>6264</v>
      </c>
      <c r="D594">
        <v>0</v>
      </c>
      <c r="E594" t="s">
        <v>6265</v>
      </c>
      <c r="F594" s="1">
        <v>45894</v>
      </c>
      <c r="G594" s="1">
        <v>45894</v>
      </c>
      <c r="H594" t="s">
        <v>18</v>
      </c>
      <c r="I594" t="s">
        <v>6266</v>
      </c>
      <c r="J594" t="s">
        <v>6267</v>
      </c>
      <c r="K594">
        <v>2241.66</v>
      </c>
      <c r="L594">
        <f>Report[[#This Row],[Entrada]]-Report[[#This Row],[Emissão]]</f>
        <v>0</v>
      </c>
    </row>
    <row r="595" spans="1:12" x14ac:dyDescent="0.25">
      <c r="A595">
        <v>3056</v>
      </c>
      <c r="B595">
        <v>1</v>
      </c>
      <c r="C595" t="s">
        <v>6264</v>
      </c>
      <c r="D595">
        <v>0</v>
      </c>
      <c r="E595" t="s">
        <v>6265</v>
      </c>
      <c r="F595" s="1">
        <v>45894</v>
      </c>
      <c r="G595" s="1">
        <v>45894</v>
      </c>
      <c r="H595" t="s">
        <v>18</v>
      </c>
      <c r="I595" t="s">
        <v>6266</v>
      </c>
      <c r="J595" t="s">
        <v>6267</v>
      </c>
      <c r="K595">
        <v>43313.440000000002</v>
      </c>
      <c r="L595">
        <f>Report[[#This Row],[Entrada]]-Report[[#This Row],[Emissão]]</f>
        <v>0</v>
      </c>
    </row>
    <row r="596" spans="1:12" x14ac:dyDescent="0.25">
      <c r="A596">
        <v>3057</v>
      </c>
      <c r="B596">
        <v>1</v>
      </c>
      <c r="C596" t="s">
        <v>6264</v>
      </c>
      <c r="D596">
        <v>0</v>
      </c>
      <c r="E596" t="s">
        <v>6265</v>
      </c>
      <c r="F596" s="1">
        <v>45894</v>
      </c>
      <c r="G596" s="1">
        <v>45894</v>
      </c>
      <c r="H596" t="s">
        <v>18</v>
      </c>
      <c r="I596" t="s">
        <v>6266</v>
      </c>
      <c r="J596" t="s">
        <v>6267</v>
      </c>
      <c r="K596">
        <v>2144.44</v>
      </c>
      <c r="L596">
        <f>Report[[#This Row],[Entrada]]-Report[[#This Row],[Emissão]]</f>
        <v>0</v>
      </c>
    </row>
    <row r="597" spans="1:12" x14ac:dyDescent="0.25">
      <c r="A597">
        <v>3058</v>
      </c>
      <c r="B597">
        <v>1</v>
      </c>
      <c r="C597" t="s">
        <v>6264</v>
      </c>
      <c r="D597">
        <v>0</v>
      </c>
      <c r="E597" t="s">
        <v>6265</v>
      </c>
      <c r="F597" s="1">
        <v>45894</v>
      </c>
      <c r="G597" s="1">
        <v>45894</v>
      </c>
      <c r="H597" t="s">
        <v>18</v>
      </c>
      <c r="I597" t="s">
        <v>6266</v>
      </c>
      <c r="J597" t="s">
        <v>6267</v>
      </c>
      <c r="K597">
        <v>74100.740000000005</v>
      </c>
      <c r="L597">
        <f>Report[[#This Row],[Entrada]]-Report[[#This Row],[Emissão]]</f>
        <v>0</v>
      </c>
    </row>
    <row r="598" spans="1:12" x14ac:dyDescent="0.25">
      <c r="A598">
        <v>3059</v>
      </c>
      <c r="B598">
        <v>1</v>
      </c>
      <c r="C598" t="s">
        <v>6264</v>
      </c>
      <c r="D598">
        <v>0</v>
      </c>
      <c r="E598" t="s">
        <v>6265</v>
      </c>
      <c r="F598" s="1">
        <v>45894</v>
      </c>
      <c r="G598" s="1">
        <v>45894</v>
      </c>
      <c r="H598" t="s">
        <v>18</v>
      </c>
      <c r="I598" t="s">
        <v>6266</v>
      </c>
      <c r="J598" t="s">
        <v>6267</v>
      </c>
      <c r="K598">
        <v>16247.35</v>
      </c>
      <c r="L598">
        <f>Report[[#This Row],[Entrada]]-Report[[#This Row],[Emissão]]</f>
        <v>0</v>
      </c>
    </row>
    <row r="599" spans="1:12" x14ac:dyDescent="0.25">
      <c r="A599">
        <v>3060</v>
      </c>
      <c r="B599">
        <v>1</v>
      </c>
      <c r="C599" t="s">
        <v>6264</v>
      </c>
      <c r="D599">
        <v>0</v>
      </c>
      <c r="E599" t="s">
        <v>6265</v>
      </c>
      <c r="F599" s="1">
        <v>45894</v>
      </c>
      <c r="G599" s="1">
        <v>45894</v>
      </c>
      <c r="H599" t="s">
        <v>18</v>
      </c>
      <c r="I599" t="s">
        <v>6306</v>
      </c>
      <c r="J599" t="s">
        <v>6267</v>
      </c>
      <c r="K599">
        <v>1766.4</v>
      </c>
      <c r="L599">
        <f>Report[[#This Row],[Entrada]]-Report[[#This Row],[Emissão]]</f>
        <v>0</v>
      </c>
    </row>
    <row r="600" spans="1:12" x14ac:dyDescent="0.25">
      <c r="A600">
        <v>3061</v>
      </c>
      <c r="B600">
        <v>1</v>
      </c>
      <c r="C600" t="s">
        <v>6264</v>
      </c>
      <c r="D600">
        <v>0</v>
      </c>
      <c r="E600" t="s">
        <v>6265</v>
      </c>
      <c r="F600" s="1">
        <v>45894</v>
      </c>
      <c r="G600" s="1">
        <v>45894</v>
      </c>
      <c r="H600" t="s">
        <v>18</v>
      </c>
      <c r="I600" t="s">
        <v>6266</v>
      </c>
      <c r="J600" t="s">
        <v>6267</v>
      </c>
      <c r="K600">
        <v>11219.32</v>
      </c>
      <c r="L600">
        <f>Report[[#This Row],[Entrada]]-Report[[#This Row],[Emissão]]</f>
        <v>0</v>
      </c>
    </row>
    <row r="601" spans="1:12" x14ac:dyDescent="0.25">
      <c r="A601">
        <v>3062</v>
      </c>
      <c r="B601">
        <v>1</v>
      </c>
      <c r="C601" t="s">
        <v>6264</v>
      </c>
      <c r="D601">
        <v>0</v>
      </c>
      <c r="E601" t="s">
        <v>6265</v>
      </c>
      <c r="F601" s="1">
        <v>45894</v>
      </c>
      <c r="G601" s="1">
        <v>45894</v>
      </c>
      <c r="H601" t="s">
        <v>18</v>
      </c>
      <c r="I601" t="s">
        <v>6266</v>
      </c>
      <c r="J601" t="s">
        <v>6267</v>
      </c>
      <c r="K601">
        <v>1367.11</v>
      </c>
      <c r="L601">
        <f>Report[[#This Row],[Entrada]]-Report[[#This Row],[Emissão]]</f>
        <v>0</v>
      </c>
    </row>
    <row r="602" spans="1:12" x14ac:dyDescent="0.25">
      <c r="A602">
        <v>369423</v>
      </c>
      <c r="B602">
        <v>3</v>
      </c>
      <c r="C602" t="s">
        <v>6302</v>
      </c>
      <c r="D602">
        <v>17162</v>
      </c>
      <c r="E602" t="s">
        <v>6253</v>
      </c>
      <c r="F602" s="1">
        <v>45883</v>
      </c>
      <c r="G602" s="1">
        <v>45894</v>
      </c>
      <c r="H602" t="s">
        <v>6269</v>
      </c>
      <c r="I602" t="s">
        <v>6255</v>
      </c>
      <c r="J602" t="s">
        <v>5382</v>
      </c>
      <c r="K602">
        <v>181.3</v>
      </c>
      <c r="L602">
        <f>Report[[#This Row],[Entrada]]-Report[[#This Row],[Emissão]]</f>
        <v>11</v>
      </c>
    </row>
    <row r="603" spans="1:12" x14ac:dyDescent="0.25">
      <c r="A603">
        <v>84691</v>
      </c>
      <c r="B603">
        <v>3</v>
      </c>
      <c r="C603" t="s">
        <v>6270</v>
      </c>
      <c r="D603">
        <v>17122</v>
      </c>
      <c r="E603" t="s">
        <v>6253</v>
      </c>
      <c r="F603" s="1">
        <v>45880</v>
      </c>
      <c r="G603" s="1">
        <v>45894</v>
      </c>
      <c r="H603" t="s">
        <v>6269</v>
      </c>
      <c r="I603" t="s">
        <v>6255</v>
      </c>
      <c r="J603" t="s">
        <v>2524</v>
      </c>
      <c r="K603">
        <v>130.86000000000001</v>
      </c>
      <c r="L603">
        <f>Report[[#This Row],[Entrada]]-Report[[#This Row],[Emissão]]</f>
        <v>14</v>
      </c>
    </row>
    <row r="604" spans="1:12" x14ac:dyDescent="0.25">
      <c r="A604">
        <v>84694</v>
      </c>
      <c r="B604">
        <v>3</v>
      </c>
      <c r="C604" t="s">
        <v>6270</v>
      </c>
      <c r="D604">
        <v>17125</v>
      </c>
      <c r="E604" t="s">
        <v>6253</v>
      </c>
      <c r="F604" s="1">
        <v>45880</v>
      </c>
      <c r="G604" s="1">
        <v>45894</v>
      </c>
      <c r="H604" t="s">
        <v>6269</v>
      </c>
      <c r="I604" t="s">
        <v>6255</v>
      </c>
      <c r="J604" t="s">
        <v>2524</v>
      </c>
      <c r="K604">
        <v>1393.65</v>
      </c>
      <c r="L604">
        <f>Report[[#This Row],[Entrada]]-Report[[#This Row],[Emissão]]</f>
        <v>14</v>
      </c>
    </row>
    <row r="605" spans="1:12" x14ac:dyDescent="0.25">
      <c r="A605">
        <v>11039</v>
      </c>
      <c r="B605">
        <v>2</v>
      </c>
      <c r="C605" t="s">
        <v>6271</v>
      </c>
      <c r="D605">
        <v>17287</v>
      </c>
      <c r="E605" t="s">
        <v>6253</v>
      </c>
      <c r="F605" s="1">
        <v>45881</v>
      </c>
      <c r="G605" s="1">
        <v>45894</v>
      </c>
      <c r="H605" t="s">
        <v>6269</v>
      </c>
      <c r="I605" t="s">
        <v>6257</v>
      </c>
      <c r="J605" t="s">
        <v>1471</v>
      </c>
      <c r="K605">
        <v>2662.73</v>
      </c>
      <c r="L605">
        <f>Report[[#This Row],[Entrada]]-Report[[#This Row],[Emissão]]</f>
        <v>13</v>
      </c>
    </row>
    <row r="606" spans="1:12" x14ac:dyDescent="0.25">
      <c r="A606">
        <v>11044</v>
      </c>
      <c r="B606">
        <v>3</v>
      </c>
      <c r="C606" t="s">
        <v>6271</v>
      </c>
      <c r="D606">
        <v>17003</v>
      </c>
      <c r="E606" t="s">
        <v>6253</v>
      </c>
      <c r="F606" s="1">
        <v>45881</v>
      </c>
      <c r="G606" s="1">
        <v>45894</v>
      </c>
      <c r="H606" t="s">
        <v>6269</v>
      </c>
      <c r="I606" t="s">
        <v>6255</v>
      </c>
      <c r="J606" t="s">
        <v>1471</v>
      </c>
      <c r="K606">
        <v>2261.38</v>
      </c>
      <c r="L606">
        <f>Report[[#This Row],[Entrada]]-Report[[#This Row],[Emissão]]</f>
        <v>13</v>
      </c>
    </row>
    <row r="607" spans="1:12" x14ac:dyDescent="0.25">
      <c r="A607">
        <v>11548</v>
      </c>
      <c r="B607">
        <v>2</v>
      </c>
      <c r="C607" t="s">
        <v>6271</v>
      </c>
      <c r="D607">
        <v>17101</v>
      </c>
      <c r="E607" t="s">
        <v>6253</v>
      </c>
      <c r="F607" s="1">
        <v>45883</v>
      </c>
      <c r="G607" s="1">
        <v>45894</v>
      </c>
      <c r="H607" t="s">
        <v>6269</v>
      </c>
      <c r="I607" t="s">
        <v>6257</v>
      </c>
      <c r="J607" t="s">
        <v>1471</v>
      </c>
      <c r="K607">
        <v>1749.26</v>
      </c>
      <c r="L607">
        <f>Report[[#This Row],[Entrada]]-Report[[#This Row],[Emissão]]</f>
        <v>11</v>
      </c>
    </row>
    <row r="608" spans="1:12" x14ac:dyDescent="0.25">
      <c r="A608">
        <v>11550</v>
      </c>
      <c r="B608">
        <v>2</v>
      </c>
      <c r="C608" t="s">
        <v>6271</v>
      </c>
      <c r="D608">
        <v>17297</v>
      </c>
      <c r="E608" t="s">
        <v>6253</v>
      </c>
      <c r="F608" s="1">
        <v>45883</v>
      </c>
      <c r="G608" s="1">
        <v>45894</v>
      </c>
      <c r="H608" t="s">
        <v>6269</v>
      </c>
      <c r="I608" t="s">
        <v>6257</v>
      </c>
      <c r="J608" t="s">
        <v>1471</v>
      </c>
      <c r="K608">
        <v>15677.24</v>
      </c>
      <c r="L608">
        <f>Report[[#This Row],[Entrada]]-Report[[#This Row],[Emissão]]</f>
        <v>11</v>
      </c>
    </row>
    <row r="609" spans="1:12" x14ac:dyDescent="0.25">
      <c r="A609">
        <v>266275</v>
      </c>
      <c r="B609">
        <v>2</v>
      </c>
      <c r="C609" t="s">
        <v>6332</v>
      </c>
      <c r="D609">
        <v>17252</v>
      </c>
      <c r="E609" t="s">
        <v>6253</v>
      </c>
      <c r="F609" s="1">
        <v>45890</v>
      </c>
      <c r="G609" s="1">
        <v>45895</v>
      </c>
      <c r="H609" t="s">
        <v>6328</v>
      </c>
      <c r="I609" t="s">
        <v>6257</v>
      </c>
      <c r="J609" t="s">
        <v>1503</v>
      </c>
      <c r="K609">
        <v>34800</v>
      </c>
      <c r="L609">
        <f>Report[[#This Row],[Entrada]]-Report[[#This Row],[Emissão]]</f>
        <v>5</v>
      </c>
    </row>
    <row r="610" spans="1:12" x14ac:dyDescent="0.25">
      <c r="A610">
        <v>496219</v>
      </c>
      <c r="B610">
        <v>3</v>
      </c>
      <c r="C610" t="s">
        <v>6252</v>
      </c>
      <c r="D610">
        <v>17181</v>
      </c>
      <c r="E610" t="s">
        <v>6253</v>
      </c>
      <c r="F610" s="1">
        <v>45882</v>
      </c>
      <c r="G610" s="1">
        <v>45895</v>
      </c>
      <c r="H610" t="s">
        <v>6254</v>
      </c>
      <c r="I610" t="s">
        <v>6255</v>
      </c>
      <c r="J610" t="s">
        <v>1380</v>
      </c>
      <c r="K610">
        <v>8273.77</v>
      </c>
      <c r="L610">
        <f>Report[[#This Row],[Entrada]]-Report[[#This Row],[Emissão]]</f>
        <v>13</v>
      </c>
    </row>
    <row r="611" spans="1:12" x14ac:dyDescent="0.25">
      <c r="A611">
        <v>496220</v>
      </c>
      <c r="B611">
        <v>3</v>
      </c>
      <c r="C611" t="s">
        <v>6252</v>
      </c>
      <c r="D611">
        <v>17181</v>
      </c>
      <c r="E611" t="s">
        <v>6253</v>
      </c>
      <c r="F611" s="1">
        <v>45882</v>
      </c>
      <c r="G611" s="1">
        <v>45895</v>
      </c>
      <c r="H611" t="s">
        <v>6254</v>
      </c>
      <c r="I611" t="s">
        <v>6255</v>
      </c>
      <c r="J611" t="s">
        <v>1380</v>
      </c>
      <c r="K611">
        <v>2517.79</v>
      </c>
      <c r="L611">
        <f>Report[[#This Row],[Entrada]]-Report[[#This Row],[Emissão]]</f>
        <v>13</v>
      </c>
    </row>
    <row r="612" spans="1:12" x14ac:dyDescent="0.25">
      <c r="A612">
        <v>496272</v>
      </c>
      <c r="B612">
        <v>3</v>
      </c>
      <c r="C612" t="s">
        <v>6252</v>
      </c>
      <c r="D612">
        <v>17179</v>
      </c>
      <c r="E612" t="s">
        <v>6253</v>
      </c>
      <c r="F612" s="1">
        <v>45882</v>
      </c>
      <c r="G612" s="1">
        <v>45895</v>
      </c>
      <c r="H612" t="s">
        <v>6254</v>
      </c>
      <c r="I612" t="s">
        <v>6255</v>
      </c>
      <c r="J612" t="s">
        <v>1380</v>
      </c>
      <c r="K612">
        <v>6131.55</v>
      </c>
      <c r="L612">
        <f>Report[[#This Row],[Entrada]]-Report[[#This Row],[Emissão]]</f>
        <v>13</v>
      </c>
    </row>
    <row r="613" spans="1:12" x14ac:dyDescent="0.25">
      <c r="A613">
        <v>497149</v>
      </c>
      <c r="B613">
        <v>2</v>
      </c>
      <c r="C613" t="s">
        <v>6252</v>
      </c>
      <c r="D613">
        <v>17224</v>
      </c>
      <c r="E613" t="s">
        <v>6253</v>
      </c>
      <c r="F613" s="1">
        <v>45888</v>
      </c>
      <c r="G613" s="1">
        <v>45895</v>
      </c>
      <c r="H613" t="s">
        <v>6254</v>
      </c>
      <c r="I613" t="s">
        <v>6257</v>
      </c>
      <c r="J613" t="s">
        <v>1380</v>
      </c>
      <c r="K613">
        <v>94622.8</v>
      </c>
      <c r="L613">
        <f>Report[[#This Row],[Entrada]]-Report[[#This Row],[Emissão]]</f>
        <v>7</v>
      </c>
    </row>
    <row r="614" spans="1:12" x14ac:dyDescent="0.25">
      <c r="A614">
        <v>55571</v>
      </c>
      <c r="B614">
        <v>2</v>
      </c>
      <c r="C614" t="s">
        <v>6256</v>
      </c>
      <c r="D614">
        <v>17240</v>
      </c>
      <c r="E614" t="s">
        <v>6253</v>
      </c>
      <c r="F614" s="1">
        <v>45891</v>
      </c>
      <c r="G614" s="1">
        <v>45895</v>
      </c>
      <c r="H614" t="s">
        <v>6254</v>
      </c>
      <c r="I614" t="s">
        <v>6257</v>
      </c>
      <c r="J614" t="s">
        <v>1715</v>
      </c>
      <c r="K614">
        <v>88961.04</v>
      </c>
      <c r="L614">
        <f>Report[[#This Row],[Entrada]]-Report[[#This Row],[Emissão]]</f>
        <v>4</v>
      </c>
    </row>
    <row r="615" spans="1:12" x14ac:dyDescent="0.25">
      <c r="A615">
        <v>55572</v>
      </c>
      <c r="B615">
        <v>2</v>
      </c>
      <c r="C615" t="s">
        <v>6256</v>
      </c>
      <c r="D615">
        <v>17240</v>
      </c>
      <c r="E615" t="s">
        <v>6253</v>
      </c>
      <c r="F615" s="1">
        <v>45891</v>
      </c>
      <c r="G615" s="1">
        <v>45895</v>
      </c>
      <c r="H615" t="s">
        <v>6254</v>
      </c>
      <c r="I615" t="s">
        <v>6257</v>
      </c>
      <c r="J615" t="s">
        <v>1715</v>
      </c>
      <c r="K615">
        <v>266883.12</v>
      </c>
      <c r="L615">
        <f>Report[[#This Row],[Entrada]]-Report[[#This Row],[Emissão]]</f>
        <v>4</v>
      </c>
    </row>
    <row r="616" spans="1:12" x14ac:dyDescent="0.25">
      <c r="A616">
        <v>283522</v>
      </c>
      <c r="B616">
        <v>2</v>
      </c>
      <c r="C616" t="s">
        <v>6292</v>
      </c>
      <c r="D616">
        <v>17200</v>
      </c>
      <c r="E616" t="s">
        <v>6253</v>
      </c>
      <c r="F616" s="1">
        <v>45884</v>
      </c>
      <c r="G616" s="1">
        <v>45895</v>
      </c>
      <c r="H616" t="s">
        <v>6254</v>
      </c>
      <c r="I616" t="s">
        <v>6257</v>
      </c>
      <c r="J616" t="s">
        <v>1475</v>
      </c>
      <c r="K616">
        <v>191953.62</v>
      </c>
      <c r="L616">
        <f>Report[[#This Row],[Entrada]]-Report[[#This Row],[Emissão]]</f>
        <v>11</v>
      </c>
    </row>
    <row r="617" spans="1:12" x14ac:dyDescent="0.25">
      <c r="A617">
        <v>444843</v>
      </c>
      <c r="B617">
        <v>2</v>
      </c>
      <c r="C617" t="s">
        <v>6263</v>
      </c>
      <c r="D617">
        <v>16433</v>
      </c>
      <c r="E617" t="s">
        <v>6253</v>
      </c>
      <c r="F617" s="1">
        <v>45883</v>
      </c>
      <c r="G617" s="1">
        <v>45895</v>
      </c>
      <c r="H617" t="s">
        <v>6254</v>
      </c>
      <c r="I617" t="s">
        <v>6257</v>
      </c>
      <c r="J617" t="s">
        <v>5059</v>
      </c>
      <c r="K617">
        <v>1468342.84</v>
      </c>
      <c r="L617">
        <f>Report[[#This Row],[Entrada]]-Report[[#This Row],[Emissão]]</f>
        <v>12</v>
      </c>
    </row>
    <row r="618" spans="1:12" x14ac:dyDescent="0.25">
      <c r="A618">
        <v>444891</v>
      </c>
      <c r="B618">
        <v>2</v>
      </c>
      <c r="C618" t="s">
        <v>6263</v>
      </c>
      <c r="D618">
        <v>17154</v>
      </c>
      <c r="E618" t="s">
        <v>6253</v>
      </c>
      <c r="F618" s="1">
        <v>45884</v>
      </c>
      <c r="G618" s="1">
        <v>45895</v>
      </c>
      <c r="H618" t="s">
        <v>6254</v>
      </c>
      <c r="I618" t="s">
        <v>6257</v>
      </c>
      <c r="J618" t="s">
        <v>5059</v>
      </c>
      <c r="K618">
        <v>85733.75</v>
      </c>
      <c r="L618">
        <f>Report[[#This Row],[Entrada]]-Report[[#This Row],[Emissão]]</f>
        <v>11</v>
      </c>
    </row>
    <row r="619" spans="1:12" x14ac:dyDescent="0.25">
      <c r="A619">
        <v>3063</v>
      </c>
      <c r="B619">
        <v>1</v>
      </c>
      <c r="C619" t="s">
        <v>6264</v>
      </c>
      <c r="D619">
        <v>0</v>
      </c>
      <c r="E619" t="s">
        <v>6265</v>
      </c>
      <c r="F619" s="1">
        <v>45895</v>
      </c>
      <c r="G619" s="1">
        <v>45895</v>
      </c>
      <c r="H619" t="s">
        <v>18</v>
      </c>
      <c r="I619" t="s">
        <v>6266</v>
      </c>
      <c r="J619" t="s">
        <v>6267</v>
      </c>
      <c r="K619">
        <v>71</v>
      </c>
      <c r="L619">
        <f>Report[[#This Row],[Entrada]]-Report[[#This Row],[Emissão]]</f>
        <v>0</v>
      </c>
    </row>
    <row r="620" spans="1:12" x14ac:dyDescent="0.25">
      <c r="A620">
        <v>3064</v>
      </c>
      <c r="B620">
        <v>1</v>
      </c>
      <c r="C620" t="s">
        <v>6264</v>
      </c>
      <c r="D620">
        <v>0</v>
      </c>
      <c r="E620" t="s">
        <v>6265</v>
      </c>
      <c r="F620" s="1">
        <v>45895</v>
      </c>
      <c r="G620" s="1">
        <v>45895</v>
      </c>
      <c r="H620" t="s">
        <v>18</v>
      </c>
      <c r="I620" t="s">
        <v>6306</v>
      </c>
      <c r="J620" t="s">
        <v>6267</v>
      </c>
      <c r="K620">
        <v>883.2</v>
      </c>
      <c r="L620">
        <f>Report[[#This Row],[Entrada]]-Report[[#This Row],[Emissão]]</f>
        <v>0</v>
      </c>
    </row>
    <row r="621" spans="1:12" x14ac:dyDescent="0.25">
      <c r="A621">
        <v>3065</v>
      </c>
      <c r="B621">
        <v>1</v>
      </c>
      <c r="C621" t="s">
        <v>6264</v>
      </c>
      <c r="D621">
        <v>0</v>
      </c>
      <c r="E621" t="s">
        <v>6265</v>
      </c>
      <c r="F621" s="1">
        <v>45895</v>
      </c>
      <c r="G621" s="1">
        <v>45895</v>
      </c>
      <c r="H621" t="s">
        <v>18</v>
      </c>
      <c r="I621" t="s">
        <v>6266</v>
      </c>
      <c r="J621" t="s">
        <v>6267</v>
      </c>
      <c r="K621">
        <v>2859.25</v>
      </c>
      <c r="L621">
        <f>Report[[#This Row],[Entrada]]-Report[[#This Row],[Emissão]]</f>
        <v>0</v>
      </c>
    </row>
    <row r="622" spans="1:12" x14ac:dyDescent="0.25">
      <c r="A622">
        <v>3066</v>
      </c>
      <c r="B622">
        <v>1</v>
      </c>
      <c r="C622" t="s">
        <v>6264</v>
      </c>
      <c r="D622">
        <v>0</v>
      </c>
      <c r="E622" t="s">
        <v>6265</v>
      </c>
      <c r="F622" s="1">
        <v>45895</v>
      </c>
      <c r="G622" s="1">
        <v>45895</v>
      </c>
      <c r="H622" t="s">
        <v>18</v>
      </c>
      <c r="I622" t="s">
        <v>6266</v>
      </c>
      <c r="J622" t="s">
        <v>6267</v>
      </c>
      <c r="K622">
        <v>9049.94</v>
      </c>
      <c r="L622">
        <f>Report[[#This Row],[Entrada]]-Report[[#This Row],[Emissão]]</f>
        <v>0</v>
      </c>
    </row>
    <row r="623" spans="1:12" x14ac:dyDescent="0.25">
      <c r="A623">
        <v>3067</v>
      </c>
      <c r="B623">
        <v>1</v>
      </c>
      <c r="C623" t="s">
        <v>6264</v>
      </c>
      <c r="D623">
        <v>0</v>
      </c>
      <c r="E623" t="s">
        <v>6265</v>
      </c>
      <c r="F623" s="1">
        <v>45895</v>
      </c>
      <c r="G623" s="1">
        <v>45895</v>
      </c>
      <c r="H623" t="s">
        <v>18</v>
      </c>
      <c r="I623" t="s">
        <v>6266</v>
      </c>
      <c r="J623" t="s">
        <v>6267</v>
      </c>
      <c r="K623">
        <v>5446.08</v>
      </c>
      <c r="L623">
        <f>Report[[#This Row],[Entrada]]-Report[[#This Row],[Emissão]]</f>
        <v>0</v>
      </c>
    </row>
    <row r="624" spans="1:12" x14ac:dyDescent="0.25">
      <c r="A624">
        <v>3068</v>
      </c>
      <c r="B624">
        <v>1</v>
      </c>
      <c r="C624" t="s">
        <v>6264</v>
      </c>
      <c r="D624">
        <v>0</v>
      </c>
      <c r="E624" t="s">
        <v>6265</v>
      </c>
      <c r="F624" s="1">
        <v>45895</v>
      </c>
      <c r="G624" s="1">
        <v>45895</v>
      </c>
      <c r="H624" t="s">
        <v>18</v>
      </c>
      <c r="I624" t="s">
        <v>6266</v>
      </c>
      <c r="J624" t="s">
        <v>6267</v>
      </c>
      <c r="K624">
        <v>54299.65</v>
      </c>
      <c r="L624">
        <f>Report[[#This Row],[Entrada]]-Report[[#This Row],[Emissão]]</f>
        <v>0</v>
      </c>
    </row>
    <row r="625" spans="1:12" x14ac:dyDescent="0.25">
      <c r="A625">
        <v>3069</v>
      </c>
      <c r="B625">
        <v>1</v>
      </c>
      <c r="C625" t="s">
        <v>6264</v>
      </c>
      <c r="D625">
        <v>0</v>
      </c>
      <c r="E625" t="s">
        <v>6265</v>
      </c>
      <c r="F625" s="1">
        <v>45895</v>
      </c>
      <c r="G625" s="1">
        <v>45895</v>
      </c>
      <c r="H625" t="s">
        <v>18</v>
      </c>
      <c r="I625" t="s">
        <v>6266</v>
      </c>
      <c r="J625" t="s">
        <v>6267</v>
      </c>
      <c r="K625">
        <v>49186.85</v>
      </c>
      <c r="L625">
        <f>Report[[#This Row],[Entrada]]-Report[[#This Row],[Emissão]]</f>
        <v>0</v>
      </c>
    </row>
    <row r="626" spans="1:12" x14ac:dyDescent="0.25">
      <c r="A626">
        <v>3070</v>
      </c>
      <c r="B626">
        <v>1</v>
      </c>
      <c r="C626" t="s">
        <v>6264</v>
      </c>
      <c r="D626">
        <v>0</v>
      </c>
      <c r="E626" t="s">
        <v>6265</v>
      </c>
      <c r="F626" s="1">
        <v>45895</v>
      </c>
      <c r="G626" s="1">
        <v>45895</v>
      </c>
      <c r="H626" t="s">
        <v>18</v>
      </c>
      <c r="I626" t="s">
        <v>6266</v>
      </c>
      <c r="J626" t="s">
        <v>6267</v>
      </c>
      <c r="K626">
        <v>2069.4899999999998</v>
      </c>
      <c r="L626">
        <f>Report[[#This Row],[Entrada]]-Report[[#This Row],[Emissão]]</f>
        <v>0</v>
      </c>
    </row>
    <row r="627" spans="1:12" x14ac:dyDescent="0.25">
      <c r="A627">
        <v>3071</v>
      </c>
      <c r="B627">
        <v>1</v>
      </c>
      <c r="C627" t="s">
        <v>6264</v>
      </c>
      <c r="D627">
        <v>0</v>
      </c>
      <c r="E627" t="s">
        <v>6265</v>
      </c>
      <c r="F627" s="1">
        <v>45895</v>
      </c>
      <c r="G627" s="1">
        <v>45895</v>
      </c>
      <c r="H627" t="s">
        <v>18</v>
      </c>
      <c r="I627" t="s">
        <v>6266</v>
      </c>
      <c r="J627" t="s">
        <v>6267</v>
      </c>
      <c r="K627">
        <v>525.04999999999995</v>
      </c>
      <c r="L627">
        <f>Report[[#This Row],[Entrada]]-Report[[#This Row],[Emissão]]</f>
        <v>0</v>
      </c>
    </row>
    <row r="628" spans="1:12" x14ac:dyDescent="0.25">
      <c r="A628">
        <v>3072</v>
      </c>
      <c r="B628">
        <v>1</v>
      </c>
      <c r="C628" t="s">
        <v>6264</v>
      </c>
      <c r="D628">
        <v>0</v>
      </c>
      <c r="E628" t="s">
        <v>6265</v>
      </c>
      <c r="F628" s="1">
        <v>45895</v>
      </c>
      <c r="G628" s="1">
        <v>45895</v>
      </c>
      <c r="H628" t="s">
        <v>18</v>
      </c>
      <c r="I628" t="s">
        <v>6266</v>
      </c>
      <c r="J628" t="s">
        <v>6267</v>
      </c>
      <c r="K628">
        <v>45249.71</v>
      </c>
      <c r="L628">
        <f>Report[[#This Row],[Entrada]]-Report[[#This Row],[Emissão]]</f>
        <v>0</v>
      </c>
    </row>
    <row r="629" spans="1:12" x14ac:dyDescent="0.25">
      <c r="A629">
        <v>3073</v>
      </c>
      <c r="B629">
        <v>1</v>
      </c>
      <c r="C629" t="s">
        <v>6264</v>
      </c>
      <c r="D629">
        <v>0</v>
      </c>
      <c r="E629" t="s">
        <v>6265</v>
      </c>
      <c r="F629" s="1">
        <v>45895</v>
      </c>
      <c r="G629" s="1">
        <v>45895</v>
      </c>
      <c r="H629" t="s">
        <v>18</v>
      </c>
      <c r="I629" t="s">
        <v>6266</v>
      </c>
      <c r="J629" t="s">
        <v>6267</v>
      </c>
      <c r="K629">
        <v>2833.78</v>
      </c>
      <c r="L629">
        <f>Report[[#This Row],[Entrada]]-Report[[#This Row],[Emissão]]</f>
        <v>0</v>
      </c>
    </row>
    <row r="630" spans="1:12" x14ac:dyDescent="0.25">
      <c r="A630">
        <v>3074</v>
      </c>
      <c r="B630">
        <v>1</v>
      </c>
      <c r="C630" t="s">
        <v>6264</v>
      </c>
      <c r="D630">
        <v>0</v>
      </c>
      <c r="E630" t="s">
        <v>6265</v>
      </c>
      <c r="F630" s="1">
        <v>45895</v>
      </c>
      <c r="G630" s="1">
        <v>45895</v>
      </c>
      <c r="H630" t="s">
        <v>18</v>
      </c>
      <c r="I630" t="s">
        <v>6266</v>
      </c>
      <c r="J630" t="s">
        <v>6267</v>
      </c>
      <c r="K630">
        <v>11754.74</v>
      </c>
      <c r="L630">
        <f>Report[[#This Row],[Entrada]]-Report[[#This Row],[Emissão]]</f>
        <v>0</v>
      </c>
    </row>
    <row r="631" spans="1:12" x14ac:dyDescent="0.25">
      <c r="A631">
        <v>85172</v>
      </c>
      <c r="B631">
        <v>3</v>
      </c>
      <c r="C631" t="s">
        <v>6270</v>
      </c>
      <c r="D631">
        <v>16937</v>
      </c>
      <c r="E631" t="s">
        <v>6253</v>
      </c>
      <c r="F631" s="1">
        <v>45882</v>
      </c>
      <c r="G631" s="1">
        <v>45895</v>
      </c>
      <c r="H631" t="s">
        <v>6269</v>
      </c>
      <c r="I631" t="s">
        <v>6255</v>
      </c>
      <c r="J631" t="s">
        <v>2524</v>
      </c>
      <c r="K631">
        <v>342.33</v>
      </c>
      <c r="L631">
        <f>Report[[#This Row],[Entrada]]-Report[[#This Row],[Emissão]]</f>
        <v>13</v>
      </c>
    </row>
    <row r="632" spans="1:12" x14ac:dyDescent="0.25">
      <c r="A632">
        <v>85173</v>
      </c>
      <c r="B632">
        <v>2</v>
      </c>
      <c r="C632" t="s">
        <v>6270</v>
      </c>
      <c r="D632">
        <v>17170</v>
      </c>
      <c r="E632" t="s">
        <v>6253</v>
      </c>
      <c r="F632" s="1">
        <v>45882</v>
      </c>
      <c r="G632" s="1">
        <v>45895</v>
      </c>
      <c r="H632" t="s">
        <v>6269</v>
      </c>
      <c r="I632" t="s">
        <v>6257</v>
      </c>
      <c r="J632" t="s">
        <v>2524</v>
      </c>
      <c r="K632">
        <v>539.99</v>
      </c>
      <c r="L632">
        <f>Report[[#This Row],[Entrada]]-Report[[#This Row],[Emissão]]</f>
        <v>13</v>
      </c>
    </row>
    <row r="633" spans="1:12" x14ac:dyDescent="0.25">
      <c r="A633">
        <v>11699</v>
      </c>
      <c r="B633">
        <v>2</v>
      </c>
      <c r="C633" t="s">
        <v>6271</v>
      </c>
      <c r="D633">
        <v>16503</v>
      </c>
      <c r="E633" t="s">
        <v>6253</v>
      </c>
      <c r="F633" s="1">
        <v>45883</v>
      </c>
      <c r="G633" s="1">
        <v>45895</v>
      </c>
      <c r="H633" t="s">
        <v>6269</v>
      </c>
      <c r="I633" t="s">
        <v>6257</v>
      </c>
      <c r="J633" t="s">
        <v>1471</v>
      </c>
      <c r="K633">
        <v>139889.32</v>
      </c>
      <c r="L633">
        <f>Report[[#This Row],[Entrada]]-Report[[#This Row],[Emissão]]</f>
        <v>12</v>
      </c>
    </row>
    <row r="634" spans="1:12" x14ac:dyDescent="0.25">
      <c r="A634">
        <v>999100</v>
      </c>
      <c r="B634">
        <v>4</v>
      </c>
      <c r="C634" t="s">
        <v>6286</v>
      </c>
      <c r="D634">
        <v>16872</v>
      </c>
      <c r="E634" t="s">
        <v>6253</v>
      </c>
      <c r="F634" s="1">
        <v>45875</v>
      </c>
      <c r="G634" s="1">
        <v>45895</v>
      </c>
      <c r="H634" t="s">
        <v>6269</v>
      </c>
      <c r="I634" t="s">
        <v>6255</v>
      </c>
      <c r="J634" t="s">
        <v>6287</v>
      </c>
      <c r="K634">
        <v>7136</v>
      </c>
      <c r="L634">
        <f>Report[[#This Row],[Entrada]]-Report[[#This Row],[Emissão]]</f>
        <v>20</v>
      </c>
    </row>
    <row r="635" spans="1:12" x14ac:dyDescent="0.25">
      <c r="A635">
        <v>51</v>
      </c>
      <c r="B635">
        <v>60</v>
      </c>
      <c r="C635" t="s">
        <v>6366</v>
      </c>
      <c r="D635">
        <v>18006057</v>
      </c>
      <c r="E635" t="s">
        <v>6276</v>
      </c>
      <c r="F635" s="1">
        <v>45895</v>
      </c>
      <c r="G635" s="1">
        <v>45895</v>
      </c>
      <c r="H635" t="s">
        <v>18</v>
      </c>
      <c r="I635" t="s">
        <v>6277</v>
      </c>
      <c r="J635" t="s">
        <v>6367</v>
      </c>
      <c r="K635">
        <v>100</v>
      </c>
      <c r="L635">
        <f>Report[[#This Row],[Entrada]]-Report[[#This Row],[Emissão]]</f>
        <v>0</v>
      </c>
    </row>
    <row r="636" spans="1:12" x14ac:dyDescent="0.25">
      <c r="A636">
        <v>52095</v>
      </c>
      <c r="B636">
        <v>1</v>
      </c>
      <c r="C636" t="s">
        <v>6368</v>
      </c>
      <c r="D636">
        <v>17011518</v>
      </c>
      <c r="E636" t="s">
        <v>6276</v>
      </c>
      <c r="F636" s="1">
        <v>45896</v>
      </c>
      <c r="G636" s="1">
        <v>45896</v>
      </c>
      <c r="H636" t="s">
        <v>97</v>
      </c>
      <c r="I636" t="s">
        <v>6282</v>
      </c>
      <c r="J636" t="s">
        <v>6369</v>
      </c>
      <c r="K636">
        <v>4400</v>
      </c>
      <c r="L636">
        <f>Report[[#This Row],[Entrada]]-Report[[#This Row],[Emissão]]</f>
        <v>0</v>
      </c>
    </row>
    <row r="637" spans="1:12" x14ac:dyDescent="0.25">
      <c r="A637">
        <v>55527</v>
      </c>
      <c r="B637">
        <v>1</v>
      </c>
      <c r="C637" t="s">
        <v>6256</v>
      </c>
      <c r="D637">
        <v>17116</v>
      </c>
      <c r="E637" t="s">
        <v>6253</v>
      </c>
      <c r="F637" s="1">
        <v>45888</v>
      </c>
      <c r="G637" s="1">
        <v>45896</v>
      </c>
      <c r="H637" t="s">
        <v>6254</v>
      </c>
      <c r="I637" t="s">
        <v>6257</v>
      </c>
      <c r="J637" t="s">
        <v>1715</v>
      </c>
      <c r="K637">
        <v>537059.97</v>
      </c>
      <c r="L637">
        <f>Report[[#This Row],[Entrada]]-Report[[#This Row],[Emissão]]</f>
        <v>8</v>
      </c>
    </row>
    <row r="638" spans="1:12" x14ac:dyDescent="0.25">
      <c r="A638">
        <v>55536</v>
      </c>
      <c r="B638">
        <v>1</v>
      </c>
      <c r="C638" t="s">
        <v>6256</v>
      </c>
      <c r="D638">
        <v>17243</v>
      </c>
      <c r="E638" t="s">
        <v>6253</v>
      </c>
      <c r="F638" s="1">
        <v>45889</v>
      </c>
      <c r="G638" s="1">
        <v>45896</v>
      </c>
      <c r="H638" t="s">
        <v>6254</v>
      </c>
      <c r="I638" t="s">
        <v>6257</v>
      </c>
      <c r="J638" t="s">
        <v>1715</v>
      </c>
      <c r="K638">
        <v>31350.44</v>
      </c>
      <c r="L638">
        <f>Report[[#This Row],[Entrada]]-Report[[#This Row],[Emissão]]</f>
        <v>7</v>
      </c>
    </row>
    <row r="639" spans="1:12" x14ac:dyDescent="0.25">
      <c r="A639">
        <v>283544</v>
      </c>
      <c r="B639">
        <v>3</v>
      </c>
      <c r="C639" t="s">
        <v>6292</v>
      </c>
      <c r="D639">
        <v>17201</v>
      </c>
      <c r="E639" t="s">
        <v>6253</v>
      </c>
      <c r="F639" s="1">
        <v>45884</v>
      </c>
      <c r="G639" s="1">
        <v>45896</v>
      </c>
      <c r="H639" t="s">
        <v>6254</v>
      </c>
      <c r="I639" t="s">
        <v>6257</v>
      </c>
      <c r="J639" t="s">
        <v>1475</v>
      </c>
      <c r="K639">
        <v>293887.65000000002</v>
      </c>
      <c r="L639">
        <f>Report[[#This Row],[Entrada]]-Report[[#This Row],[Emissão]]</f>
        <v>12</v>
      </c>
    </row>
    <row r="640" spans="1:12" x14ac:dyDescent="0.25">
      <c r="A640">
        <v>283572</v>
      </c>
      <c r="B640">
        <v>3</v>
      </c>
      <c r="C640" t="s">
        <v>6292</v>
      </c>
      <c r="D640">
        <v>17201</v>
      </c>
      <c r="E640" t="s">
        <v>6253</v>
      </c>
      <c r="F640" s="1">
        <v>45884</v>
      </c>
      <c r="G640" s="1">
        <v>45896</v>
      </c>
      <c r="H640" t="s">
        <v>6254</v>
      </c>
      <c r="I640" t="s">
        <v>6257</v>
      </c>
      <c r="J640" t="s">
        <v>1475</v>
      </c>
      <c r="K640">
        <v>95976.81</v>
      </c>
      <c r="L640">
        <f>Report[[#This Row],[Entrada]]-Report[[#This Row],[Emissão]]</f>
        <v>12</v>
      </c>
    </row>
    <row r="641" spans="1:12" x14ac:dyDescent="0.25">
      <c r="A641">
        <v>550084</v>
      </c>
      <c r="B641">
        <v>1</v>
      </c>
      <c r="C641" t="s">
        <v>6370</v>
      </c>
      <c r="D641">
        <v>16843</v>
      </c>
      <c r="E641" t="s">
        <v>6253</v>
      </c>
      <c r="F641" s="1">
        <v>45869</v>
      </c>
      <c r="G641" s="1">
        <v>45896</v>
      </c>
      <c r="H641" t="s">
        <v>6338</v>
      </c>
      <c r="I641" t="s">
        <v>6257</v>
      </c>
      <c r="J641" t="s">
        <v>2653</v>
      </c>
      <c r="K641">
        <v>2554.89</v>
      </c>
      <c r="L641">
        <f>Report[[#This Row],[Entrada]]-Report[[#This Row],[Emissão]]</f>
        <v>27</v>
      </c>
    </row>
    <row r="642" spans="1:12" x14ac:dyDescent="0.25">
      <c r="A642">
        <v>342303</v>
      </c>
      <c r="B642">
        <v>1</v>
      </c>
      <c r="C642" t="s">
        <v>6260</v>
      </c>
      <c r="D642">
        <v>17222</v>
      </c>
      <c r="E642" t="s">
        <v>6253</v>
      </c>
      <c r="F642" s="1">
        <v>45889</v>
      </c>
      <c r="G642" s="1">
        <v>45896</v>
      </c>
      <c r="H642" t="s">
        <v>6254</v>
      </c>
      <c r="I642" t="s">
        <v>6257</v>
      </c>
      <c r="J642" t="s">
        <v>4465</v>
      </c>
      <c r="K642">
        <v>11309.2</v>
      </c>
      <c r="L642">
        <f>Report[[#This Row],[Entrada]]-Report[[#This Row],[Emissão]]</f>
        <v>7</v>
      </c>
    </row>
    <row r="643" spans="1:12" x14ac:dyDescent="0.25">
      <c r="A643">
        <v>342370</v>
      </c>
      <c r="B643">
        <v>3</v>
      </c>
      <c r="C643" t="s">
        <v>6260</v>
      </c>
      <c r="D643">
        <v>17161</v>
      </c>
      <c r="E643" t="s">
        <v>6253</v>
      </c>
      <c r="F643" s="1">
        <v>45891</v>
      </c>
      <c r="G643" s="1">
        <v>45896</v>
      </c>
      <c r="H643" t="s">
        <v>6254</v>
      </c>
      <c r="I643" t="s">
        <v>6257</v>
      </c>
      <c r="J643" t="s">
        <v>4465</v>
      </c>
      <c r="K643">
        <v>270.24</v>
      </c>
      <c r="L643">
        <f>Report[[#This Row],[Entrada]]-Report[[#This Row],[Emissão]]</f>
        <v>5</v>
      </c>
    </row>
    <row r="644" spans="1:12" x14ac:dyDescent="0.25">
      <c r="A644">
        <v>248386</v>
      </c>
      <c r="B644">
        <v>2</v>
      </c>
      <c r="C644" t="s">
        <v>6261</v>
      </c>
      <c r="D644">
        <v>17248</v>
      </c>
      <c r="E644" t="s">
        <v>6253</v>
      </c>
      <c r="F644" s="1">
        <v>45889</v>
      </c>
      <c r="G644" s="1">
        <v>45896</v>
      </c>
      <c r="H644" t="s">
        <v>6262</v>
      </c>
      <c r="I644" t="s">
        <v>6257</v>
      </c>
      <c r="J644" t="s">
        <v>115</v>
      </c>
      <c r="K644">
        <v>22907.919999999998</v>
      </c>
      <c r="L644">
        <f>Report[[#This Row],[Entrada]]-Report[[#This Row],[Emissão]]</f>
        <v>7</v>
      </c>
    </row>
    <row r="645" spans="1:12" x14ac:dyDescent="0.25">
      <c r="A645">
        <v>3075</v>
      </c>
      <c r="B645">
        <v>1</v>
      </c>
      <c r="C645" t="s">
        <v>6264</v>
      </c>
      <c r="D645">
        <v>0</v>
      </c>
      <c r="E645" t="s">
        <v>6265</v>
      </c>
      <c r="F645" s="1">
        <v>45896</v>
      </c>
      <c r="G645" s="1">
        <v>45896</v>
      </c>
      <c r="H645" t="s">
        <v>18</v>
      </c>
      <c r="I645" t="s">
        <v>6266</v>
      </c>
      <c r="J645" t="s">
        <v>6267</v>
      </c>
      <c r="K645">
        <v>23509.48</v>
      </c>
      <c r="L645">
        <f>Report[[#This Row],[Entrada]]-Report[[#This Row],[Emissão]]</f>
        <v>0</v>
      </c>
    </row>
    <row r="646" spans="1:12" x14ac:dyDescent="0.25">
      <c r="A646">
        <v>3076</v>
      </c>
      <c r="B646">
        <v>1</v>
      </c>
      <c r="C646" t="s">
        <v>6264</v>
      </c>
      <c r="D646">
        <v>0</v>
      </c>
      <c r="E646" t="s">
        <v>6265</v>
      </c>
      <c r="F646" s="1">
        <v>45896</v>
      </c>
      <c r="G646" s="1">
        <v>45896</v>
      </c>
      <c r="H646" t="s">
        <v>18</v>
      </c>
      <c r="I646" t="s">
        <v>6266</v>
      </c>
      <c r="J646" t="s">
        <v>6267</v>
      </c>
      <c r="K646">
        <v>9049.94</v>
      </c>
      <c r="L646">
        <f>Report[[#This Row],[Entrada]]-Report[[#This Row],[Emissão]]</f>
        <v>0</v>
      </c>
    </row>
    <row r="647" spans="1:12" x14ac:dyDescent="0.25">
      <c r="A647">
        <v>3077</v>
      </c>
      <c r="B647">
        <v>1</v>
      </c>
      <c r="C647" t="s">
        <v>6264</v>
      </c>
      <c r="D647">
        <v>0</v>
      </c>
      <c r="E647" t="s">
        <v>6265</v>
      </c>
      <c r="F647" s="1">
        <v>45896</v>
      </c>
      <c r="G647" s="1">
        <v>45896</v>
      </c>
      <c r="H647" t="s">
        <v>18</v>
      </c>
      <c r="I647" t="s">
        <v>6266</v>
      </c>
      <c r="J647" t="s">
        <v>6267</v>
      </c>
      <c r="K647">
        <v>25395.99</v>
      </c>
      <c r="L647">
        <f>Report[[#This Row],[Entrada]]-Report[[#This Row],[Emissão]]</f>
        <v>0</v>
      </c>
    </row>
    <row r="648" spans="1:12" x14ac:dyDescent="0.25">
      <c r="A648">
        <v>3078</v>
      </c>
      <c r="B648">
        <v>1</v>
      </c>
      <c r="C648" t="s">
        <v>6264</v>
      </c>
      <c r="D648">
        <v>0</v>
      </c>
      <c r="E648" t="s">
        <v>6265</v>
      </c>
      <c r="F648" s="1">
        <v>45896</v>
      </c>
      <c r="G648" s="1">
        <v>45896</v>
      </c>
      <c r="H648" t="s">
        <v>18</v>
      </c>
      <c r="I648" t="s">
        <v>6266</v>
      </c>
      <c r="J648" t="s">
        <v>6267</v>
      </c>
      <c r="K648">
        <v>741.89</v>
      </c>
      <c r="L648">
        <f>Report[[#This Row],[Entrada]]-Report[[#This Row],[Emissão]]</f>
        <v>0</v>
      </c>
    </row>
    <row r="649" spans="1:12" x14ac:dyDescent="0.25">
      <c r="A649">
        <v>3079</v>
      </c>
      <c r="B649">
        <v>1</v>
      </c>
      <c r="C649" t="s">
        <v>6264</v>
      </c>
      <c r="D649">
        <v>0</v>
      </c>
      <c r="E649" t="s">
        <v>6265</v>
      </c>
      <c r="F649" s="1">
        <v>45896</v>
      </c>
      <c r="G649" s="1">
        <v>45896</v>
      </c>
      <c r="H649" t="s">
        <v>18</v>
      </c>
      <c r="I649" t="s">
        <v>6266</v>
      </c>
      <c r="J649" t="s">
        <v>6267</v>
      </c>
      <c r="K649">
        <v>24148.98</v>
      </c>
      <c r="L649">
        <f>Report[[#This Row],[Entrada]]-Report[[#This Row],[Emissão]]</f>
        <v>0</v>
      </c>
    </row>
    <row r="650" spans="1:12" x14ac:dyDescent="0.25">
      <c r="A650">
        <v>3080</v>
      </c>
      <c r="B650">
        <v>1</v>
      </c>
      <c r="C650" t="s">
        <v>6264</v>
      </c>
      <c r="D650">
        <v>0</v>
      </c>
      <c r="E650" t="s">
        <v>6265</v>
      </c>
      <c r="F650" s="1">
        <v>45896</v>
      </c>
      <c r="G650" s="1">
        <v>45896</v>
      </c>
      <c r="H650" t="s">
        <v>18</v>
      </c>
      <c r="I650" t="s">
        <v>6266</v>
      </c>
      <c r="J650" t="s">
        <v>6267</v>
      </c>
      <c r="K650">
        <v>1419.88</v>
      </c>
      <c r="L650">
        <f>Report[[#This Row],[Entrada]]-Report[[#This Row],[Emissão]]</f>
        <v>0</v>
      </c>
    </row>
    <row r="651" spans="1:12" x14ac:dyDescent="0.25">
      <c r="A651">
        <v>3081</v>
      </c>
      <c r="B651">
        <v>1</v>
      </c>
      <c r="C651" t="s">
        <v>6264</v>
      </c>
      <c r="D651">
        <v>0</v>
      </c>
      <c r="E651" t="s">
        <v>6265</v>
      </c>
      <c r="F651" s="1">
        <v>45896</v>
      </c>
      <c r="G651" s="1">
        <v>45896</v>
      </c>
      <c r="H651" t="s">
        <v>18</v>
      </c>
      <c r="I651" t="s">
        <v>6266</v>
      </c>
      <c r="J651" t="s">
        <v>6267</v>
      </c>
      <c r="K651">
        <v>11309.2</v>
      </c>
      <c r="L651">
        <f>Report[[#This Row],[Entrada]]-Report[[#This Row],[Emissão]]</f>
        <v>0</v>
      </c>
    </row>
    <row r="652" spans="1:12" x14ac:dyDescent="0.25">
      <c r="A652">
        <v>3082</v>
      </c>
      <c r="B652">
        <v>1</v>
      </c>
      <c r="C652" t="s">
        <v>6264</v>
      </c>
      <c r="D652">
        <v>0</v>
      </c>
      <c r="E652" t="s">
        <v>6265</v>
      </c>
      <c r="F652" s="1">
        <v>45896</v>
      </c>
      <c r="G652" s="1">
        <v>45896</v>
      </c>
      <c r="H652" t="s">
        <v>18</v>
      </c>
      <c r="I652" t="s">
        <v>6266</v>
      </c>
      <c r="J652" t="s">
        <v>6267</v>
      </c>
      <c r="K652">
        <v>29402.29</v>
      </c>
      <c r="L652">
        <f>Report[[#This Row],[Entrada]]-Report[[#This Row],[Emissão]]</f>
        <v>0</v>
      </c>
    </row>
    <row r="653" spans="1:12" x14ac:dyDescent="0.25">
      <c r="A653">
        <v>35920</v>
      </c>
      <c r="B653">
        <v>2</v>
      </c>
      <c r="C653" t="s">
        <v>6343</v>
      </c>
      <c r="D653">
        <v>17164</v>
      </c>
      <c r="E653" t="s">
        <v>6253</v>
      </c>
      <c r="F653" s="1">
        <v>45881</v>
      </c>
      <c r="G653" s="1">
        <v>45896</v>
      </c>
      <c r="H653" t="s">
        <v>6254</v>
      </c>
      <c r="I653" t="s">
        <v>6257</v>
      </c>
      <c r="J653" t="s">
        <v>177</v>
      </c>
      <c r="K653">
        <v>10545.72</v>
      </c>
      <c r="L653">
        <f>Report[[#This Row],[Entrada]]-Report[[#This Row],[Emissão]]</f>
        <v>15</v>
      </c>
    </row>
    <row r="654" spans="1:12" x14ac:dyDescent="0.25">
      <c r="A654">
        <v>11685</v>
      </c>
      <c r="B654">
        <v>1</v>
      </c>
      <c r="C654" t="s">
        <v>6271</v>
      </c>
      <c r="D654">
        <v>17339</v>
      </c>
      <c r="E654" t="s">
        <v>6253</v>
      </c>
      <c r="F654" s="1">
        <v>45883</v>
      </c>
      <c r="G654" s="1">
        <v>45896</v>
      </c>
      <c r="H654" t="s">
        <v>6269</v>
      </c>
      <c r="I654" t="s">
        <v>6255</v>
      </c>
      <c r="J654" t="s">
        <v>1471</v>
      </c>
      <c r="K654">
        <v>1489.85</v>
      </c>
      <c r="L654">
        <f>Report[[#This Row],[Entrada]]-Report[[#This Row],[Emissão]]</f>
        <v>13</v>
      </c>
    </row>
    <row r="655" spans="1:12" x14ac:dyDescent="0.25">
      <c r="A655">
        <v>11688</v>
      </c>
      <c r="B655">
        <v>1</v>
      </c>
      <c r="C655" t="s">
        <v>6271</v>
      </c>
      <c r="D655">
        <v>17134</v>
      </c>
      <c r="E655" t="s">
        <v>6253</v>
      </c>
      <c r="F655" s="1">
        <v>45883</v>
      </c>
      <c r="G655" s="1">
        <v>45896</v>
      </c>
      <c r="H655" t="s">
        <v>6269</v>
      </c>
      <c r="I655" t="s">
        <v>6255</v>
      </c>
      <c r="J655" t="s">
        <v>1471</v>
      </c>
      <c r="K655">
        <v>17357.57</v>
      </c>
      <c r="L655">
        <f>Report[[#This Row],[Entrada]]-Report[[#This Row],[Emissão]]</f>
        <v>13</v>
      </c>
    </row>
    <row r="656" spans="1:12" x14ac:dyDescent="0.25">
      <c r="A656">
        <v>11705</v>
      </c>
      <c r="B656">
        <v>3</v>
      </c>
      <c r="C656" t="s">
        <v>6271</v>
      </c>
      <c r="D656">
        <v>17138</v>
      </c>
      <c r="E656" t="s">
        <v>6253</v>
      </c>
      <c r="F656" s="1">
        <v>45883</v>
      </c>
      <c r="G656" s="1">
        <v>45896</v>
      </c>
      <c r="H656" t="s">
        <v>6269</v>
      </c>
      <c r="I656" t="s">
        <v>6255</v>
      </c>
      <c r="J656" t="s">
        <v>1471</v>
      </c>
      <c r="K656">
        <v>27187.759999999998</v>
      </c>
      <c r="L656">
        <f>Report[[#This Row],[Entrada]]-Report[[#This Row],[Emissão]]</f>
        <v>13</v>
      </c>
    </row>
    <row r="657" spans="1:12" x14ac:dyDescent="0.25">
      <c r="A657">
        <v>12219</v>
      </c>
      <c r="B657">
        <v>2</v>
      </c>
      <c r="C657" t="s">
        <v>6271</v>
      </c>
      <c r="D657">
        <v>17178</v>
      </c>
      <c r="E657" t="s">
        <v>6253</v>
      </c>
      <c r="F657" s="1">
        <v>45887</v>
      </c>
      <c r="G657" s="1">
        <v>45896</v>
      </c>
      <c r="H657" t="s">
        <v>6269</v>
      </c>
      <c r="I657" t="s">
        <v>6257</v>
      </c>
      <c r="J657" t="s">
        <v>1471</v>
      </c>
      <c r="K657">
        <v>52073.02</v>
      </c>
      <c r="L657">
        <f>Report[[#This Row],[Entrada]]-Report[[#This Row],[Emissão]]</f>
        <v>9</v>
      </c>
    </row>
    <row r="658" spans="1:12" x14ac:dyDescent="0.25">
      <c r="A658">
        <v>997675</v>
      </c>
      <c r="B658">
        <v>4</v>
      </c>
      <c r="C658" t="s">
        <v>6286</v>
      </c>
      <c r="D658">
        <v>16911</v>
      </c>
      <c r="E658" t="s">
        <v>6253</v>
      </c>
      <c r="F658" s="1">
        <v>45869</v>
      </c>
      <c r="G658" s="1">
        <v>45896</v>
      </c>
      <c r="H658" t="s">
        <v>6269</v>
      </c>
      <c r="I658" t="s">
        <v>6255</v>
      </c>
      <c r="J658" t="s">
        <v>6287</v>
      </c>
      <c r="K658">
        <v>132641.26999999999</v>
      </c>
      <c r="L658">
        <f>Report[[#This Row],[Entrada]]-Report[[#This Row],[Emissão]]</f>
        <v>27</v>
      </c>
    </row>
    <row r="659" spans="1:12" x14ac:dyDescent="0.25">
      <c r="A659">
        <v>53028</v>
      </c>
      <c r="B659">
        <v>2</v>
      </c>
      <c r="C659" t="s">
        <v>6371</v>
      </c>
      <c r="D659">
        <v>17011167</v>
      </c>
      <c r="E659" t="s">
        <v>6276</v>
      </c>
      <c r="F659" s="1">
        <v>45896</v>
      </c>
      <c r="G659" s="1">
        <v>45896</v>
      </c>
      <c r="H659" t="s">
        <v>97</v>
      </c>
      <c r="I659" t="s">
        <v>6282</v>
      </c>
      <c r="J659" t="s">
        <v>6372</v>
      </c>
      <c r="K659">
        <v>1602.9</v>
      </c>
      <c r="L659">
        <f>Report[[#This Row],[Entrada]]-Report[[#This Row],[Emissão]]</f>
        <v>0</v>
      </c>
    </row>
    <row r="660" spans="1:12" x14ac:dyDescent="0.25">
      <c r="A660">
        <v>27072</v>
      </c>
      <c r="B660">
        <v>3</v>
      </c>
      <c r="C660" t="s">
        <v>6373</v>
      </c>
      <c r="D660">
        <v>28003916</v>
      </c>
      <c r="E660" t="s">
        <v>6276</v>
      </c>
      <c r="F660" s="1">
        <v>45896</v>
      </c>
      <c r="G660" s="1">
        <v>45896</v>
      </c>
      <c r="H660" t="s">
        <v>693</v>
      </c>
      <c r="I660" t="s">
        <v>6282</v>
      </c>
      <c r="J660" t="s">
        <v>6374</v>
      </c>
      <c r="K660">
        <v>2700</v>
      </c>
      <c r="L660">
        <f>Report[[#This Row],[Entrada]]-Report[[#This Row],[Emissão]]</f>
        <v>0</v>
      </c>
    </row>
    <row r="661" spans="1:12" x14ac:dyDescent="0.25">
      <c r="A661">
        <v>27052</v>
      </c>
      <c r="B661">
        <v>3</v>
      </c>
      <c r="C661" t="s">
        <v>6375</v>
      </c>
      <c r="D661">
        <v>24026713</v>
      </c>
      <c r="E661" t="s">
        <v>6276</v>
      </c>
      <c r="F661" s="1">
        <v>45896</v>
      </c>
      <c r="G661" s="1">
        <v>45896</v>
      </c>
      <c r="H661" t="s">
        <v>97</v>
      </c>
      <c r="I661" t="s">
        <v>6282</v>
      </c>
      <c r="J661" t="s">
        <v>6291</v>
      </c>
      <c r="K661">
        <v>7235</v>
      </c>
      <c r="L661">
        <f>Report[[#This Row],[Entrada]]-Report[[#This Row],[Emissão]]</f>
        <v>0</v>
      </c>
    </row>
    <row r="662" spans="1:12" x14ac:dyDescent="0.25">
      <c r="A662">
        <v>52123</v>
      </c>
      <c r="B662">
        <v>2</v>
      </c>
      <c r="C662" t="s">
        <v>6319</v>
      </c>
      <c r="E662" t="s">
        <v>6265</v>
      </c>
      <c r="F662" s="1">
        <v>45897</v>
      </c>
      <c r="G662" s="1">
        <v>45897</v>
      </c>
      <c r="H662" t="s">
        <v>18</v>
      </c>
      <c r="I662" t="s">
        <v>6284</v>
      </c>
      <c r="J662" t="s">
        <v>559</v>
      </c>
      <c r="K662">
        <v>288.60000000000002</v>
      </c>
      <c r="L662">
        <f>Report[[#This Row],[Entrada]]-Report[[#This Row],[Emissão]]</f>
        <v>0</v>
      </c>
    </row>
    <row r="663" spans="1:12" x14ac:dyDescent="0.25">
      <c r="A663">
        <v>53093</v>
      </c>
      <c r="B663">
        <v>2</v>
      </c>
      <c r="C663" t="s">
        <v>6376</v>
      </c>
      <c r="D663">
        <v>26014980</v>
      </c>
      <c r="E663" t="s">
        <v>6276</v>
      </c>
      <c r="F663" s="1">
        <v>45897</v>
      </c>
      <c r="G663" s="1">
        <v>45897</v>
      </c>
      <c r="H663" t="s">
        <v>18</v>
      </c>
      <c r="I663" t="s">
        <v>6282</v>
      </c>
      <c r="J663" t="s">
        <v>6377</v>
      </c>
      <c r="K663">
        <v>34542.639999999999</v>
      </c>
      <c r="L663">
        <f>Report[[#This Row],[Entrada]]-Report[[#This Row],[Emissão]]</f>
        <v>0</v>
      </c>
    </row>
    <row r="664" spans="1:12" x14ac:dyDescent="0.25">
      <c r="A664">
        <v>266387</v>
      </c>
      <c r="B664">
        <v>2</v>
      </c>
      <c r="C664" t="s">
        <v>6332</v>
      </c>
      <c r="D664">
        <v>17320</v>
      </c>
      <c r="E664" t="s">
        <v>6378</v>
      </c>
      <c r="F664" s="1">
        <v>45894</v>
      </c>
      <c r="G664" s="1">
        <v>45897</v>
      </c>
      <c r="H664" t="s">
        <v>6328</v>
      </c>
      <c r="I664" t="s">
        <v>6294</v>
      </c>
      <c r="J664" t="s">
        <v>1503</v>
      </c>
      <c r="K664">
        <v>770</v>
      </c>
      <c r="L664">
        <f>Report[[#This Row],[Entrada]]-Report[[#This Row],[Emissão]]</f>
        <v>3</v>
      </c>
    </row>
    <row r="665" spans="1:12" x14ac:dyDescent="0.25">
      <c r="A665">
        <v>266587</v>
      </c>
      <c r="B665">
        <v>2</v>
      </c>
      <c r="C665" t="s">
        <v>6332</v>
      </c>
      <c r="D665">
        <v>17293</v>
      </c>
      <c r="E665" t="s">
        <v>6253</v>
      </c>
      <c r="F665" s="1">
        <v>45895</v>
      </c>
      <c r="G665" s="1">
        <v>45897</v>
      </c>
      <c r="H665" t="s">
        <v>6328</v>
      </c>
      <c r="I665" t="s">
        <v>6257</v>
      </c>
      <c r="J665" t="s">
        <v>1503</v>
      </c>
      <c r="K665">
        <v>53220</v>
      </c>
      <c r="L665">
        <f>Report[[#This Row],[Entrada]]-Report[[#This Row],[Emissão]]</f>
        <v>2</v>
      </c>
    </row>
    <row r="666" spans="1:12" x14ac:dyDescent="0.25">
      <c r="A666">
        <v>266588</v>
      </c>
      <c r="B666">
        <v>2</v>
      </c>
      <c r="C666" t="s">
        <v>6332</v>
      </c>
      <c r="D666">
        <v>17249</v>
      </c>
      <c r="E666" t="s">
        <v>6253</v>
      </c>
      <c r="F666" s="1">
        <v>45895</v>
      </c>
      <c r="G666" s="1">
        <v>45897</v>
      </c>
      <c r="H666" t="s">
        <v>6328</v>
      </c>
      <c r="I666" t="s">
        <v>6257</v>
      </c>
      <c r="J666" t="s">
        <v>1503</v>
      </c>
      <c r="K666">
        <v>1288</v>
      </c>
      <c r="L666">
        <f>Report[[#This Row],[Entrada]]-Report[[#This Row],[Emissão]]</f>
        <v>2</v>
      </c>
    </row>
    <row r="667" spans="1:12" x14ac:dyDescent="0.25">
      <c r="A667">
        <v>49486</v>
      </c>
      <c r="B667">
        <v>3</v>
      </c>
      <c r="C667" t="s">
        <v>6335</v>
      </c>
      <c r="D667">
        <v>17260</v>
      </c>
      <c r="E667" t="s">
        <v>6253</v>
      </c>
      <c r="F667" s="1">
        <v>45894</v>
      </c>
      <c r="G667" s="1">
        <v>45897</v>
      </c>
      <c r="H667" t="s">
        <v>6318</v>
      </c>
      <c r="I667" t="s">
        <v>6255</v>
      </c>
      <c r="J667" t="s">
        <v>1380</v>
      </c>
      <c r="K667">
        <v>287258.71999999997</v>
      </c>
      <c r="L667">
        <f>Report[[#This Row],[Entrada]]-Report[[#This Row],[Emissão]]</f>
        <v>3</v>
      </c>
    </row>
    <row r="668" spans="1:12" x14ac:dyDescent="0.25">
      <c r="A668">
        <v>492998</v>
      </c>
      <c r="B668">
        <v>3</v>
      </c>
      <c r="C668" t="s">
        <v>6258</v>
      </c>
      <c r="D668">
        <v>17250</v>
      </c>
      <c r="E668" t="s">
        <v>6253</v>
      </c>
      <c r="F668" s="1">
        <v>45890</v>
      </c>
      <c r="G668" s="1">
        <v>45897</v>
      </c>
      <c r="H668" t="s">
        <v>6254</v>
      </c>
      <c r="I668" t="s">
        <v>6257</v>
      </c>
      <c r="J668" t="s">
        <v>2683</v>
      </c>
      <c r="K668">
        <v>3807.24</v>
      </c>
      <c r="L668">
        <f>Report[[#This Row],[Entrada]]-Report[[#This Row],[Emissão]]</f>
        <v>7</v>
      </c>
    </row>
    <row r="669" spans="1:12" x14ac:dyDescent="0.25">
      <c r="A669">
        <v>493025</v>
      </c>
      <c r="B669">
        <v>1</v>
      </c>
      <c r="C669" t="s">
        <v>6258</v>
      </c>
      <c r="D669">
        <v>17269</v>
      </c>
      <c r="E669" t="s">
        <v>6253</v>
      </c>
      <c r="F669" s="1">
        <v>45891</v>
      </c>
      <c r="G669" s="1">
        <v>45897</v>
      </c>
      <c r="H669" t="s">
        <v>6254</v>
      </c>
      <c r="I669" t="s">
        <v>6257</v>
      </c>
      <c r="J669" t="s">
        <v>2683</v>
      </c>
      <c r="K669">
        <v>81103.740000000005</v>
      </c>
      <c r="L669">
        <f>Report[[#This Row],[Entrada]]-Report[[#This Row],[Emissão]]</f>
        <v>6</v>
      </c>
    </row>
    <row r="670" spans="1:12" x14ac:dyDescent="0.25">
      <c r="A670">
        <v>8088</v>
      </c>
      <c r="B670">
        <v>3</v>
      </c>
      <c r="C670" t="s">
        <v>6305</v>
      </c>
      <c r="D670">
        <v>17245</v>
      </c>
      <c r="E670" t="s">
        <v>6253</v>
      </c>
      <c r="F670" s="1">
        <v>45890</v>
      </c>
      <c r="G670" s="1">
        <v>45897</v>
      </c>
      <c r="H670" t="s">
        <v>6254</v>
      </c>
      <c r="I670" t="s">
        <v>6257</v>
      </c>
      <c r="J670" t="s">
        <v>2716</v>
      </c>
      <c r="K670">
        <v>44414.400000000001</v>
      </c>
      <c r="L670">
        <f>Report[[#This Row],[Entrada]]-Report[[#This Row],[Emissão]]</f>
        <v>7</v>
      </c>
    </row>
    <row r="671" spans="1:12" x14ac:dyDescent="0.25">
      <c r="A671">
        <v>8092</v>
      </c>
      <c r="B671">
        <v>2</v>
      </c>
      <c r="C671" t="s">
        <v>6305</v>
      </c>
      <c r="D671">
        <v>17259</v>
      </c>
      <c r="E671" t="s">
        <v>6253</v>
      </c>
      <c r="F671" s="1">
        <v>45891</v>
      </c>
      <c r="G671" s="1">
        <v>45897</v>
      </c>
      <c r="H671" t="s">
        <v>6254</v>
      </c>
      <c r="I671" t="s">
        <v>6257</v>
      </c>
      <c r="J671" t="s">
        <v>2716</v>
      </c>
      <c r="K671">
        <v>836625</v>
      </c>
      <c r="L671">
        <f>Report[[#This Row],[Entrada]]-Report[[#This Row],[Emissão]]</f>
        <v>6</v>
      </c>
    </row>
    <row r="672" spans="1:12" x14ac:dyDescent="0.25">
      <c r="A672">
        <v>464662</v>
      </c>
      <c r="B672">
        <v>3</v>
      </c>
      <c r="C672" t="s">
        <v>6293</v>
      </c>
      <c r="D672">
        <v>17072</v>
      </c>
      <c r="E672" t="s">
        <v>6253</v>
      </c>
      <c r="F672" s="1">
        <v>45877</v>
      </c>
      <c r="G672" s="1">
        <v>45897</v>
      </c>
      <c r="H672" t="s">
        <v>6254</v>
      </c>
      <c r="I672" t="s">
        <v>6255</v>
      </c>
      <c r="J672" t="s">
        <v>13</v>
      </c>
      <c r="K672">
        <v>163068.43</v>
      </c>
      <c r="L672">
        <f>Report[[#This Row],[Entrada]]-Report[[#This Row],[Emissão]]</f>
        <v>20</v>
      </c>
    </row>
    <row r="673" spans="1:12" x14ac:dyDescent="0.25">
      <c r="A673">
        <v>464667</v>
      </c>
      <c r="B673">
        <v>3</v>
      </c>
      <c r="C673" t="s">
        <v>6293</v>
      </c>
      <c r="D673">
        <v>17073</v>
      </c>
      <c r="E673" t="s">
        <v>6253</v>
      </c>
      <c r="F673" s="1">
        <v>45877</v>
      </c>
      <c r="G673" s="1">
        <v>45897</v>
      </c>
      <c r="H673" t="s">
        <v>6254</v>
      </c>
      <c r="I673" t="s">
        <v>6255</v>
      </c>
      <c r="J673" t="s">
        <v>13</v>
      </c>
      <c r="K673">
        <v>20222.82</v>
      </c>
      <c r="L673">
        <f>Report[[#This Row],[Entrada]]-Report[[#This Row],[Emissão]]</f>
        <v>20</v>
      </c>
    </row>
    <row r="674" spans="1:12" x14ac:dyDescent="0.25">
      <c r="A674">
        <v>475410</v>
      </c>
      <c r="B674">
        <v>3</v>
      </c>
      <c r="C674" t="s">
        <v>6293</v>
      </c>
      <c r="D674">
        <v>17195</v>
      </c>
      <c r="E674" t="s">
        <v>6253</v>
      </c>
      <c r="F674" s="1">
        <v>45888</v>
      </c>
      <c r="G674" s="1">
        <v>45897</v>
      </c>
      <c r="H674" t="s">
        <v>6254</v>
      </c>
      <c r="I674" t="s">
        <v>6255</v>
      </c>
      <c r="J674" t="s">
        <v>13</v>
      </c>
      <c r="K674">
        <v>4109.82</v>
      </c>
      <c r="L674">
        <f>Report[[#This Row],[Entrada]]-Report[[#This Row],[Emissão]]</f>
        <v>9</v>
      </c>
    </row>
    <row r="675" spans="1:12" x14ac:dyDescent="0.25">
      <c r="A675">
        <v>475411</v>
      </c>
      <c r="B675">
        <v>3</v>
      </c>
      <c r="C675" t="s">
        <v>6293</v>
      </c>
      <c r="D675">
        <v>17072</v>
      </c>
      <c r="E675" t="s">
        <v>6253</v>
      </c>
      <c r="F675" s="1">
        <v>45888</v>
      </c>
      <c r="G675" s="1">
        <v>45897</v>
      </c>
      <c r="H675" t="s">
        <v>6254</v>
      </c>
      <c r="I675" t="s">
        <v>6255</v>
      </c>
      <c r="J675" t="s">
        <v>13</v>
      </c>
      <c r="K675">
        <v>15383.8</v>
      </c>
      <c r="L675">
        <f>Report[[#This Row],[Entrada]]-Report[[#This Row],[Emissão]]</f>
        <v>9</v>
      </c>
    </row>
    <row r="676" spans="1:12" x14ac:dyDescent="0.25">
      <c r="A676">
        <v>475412</v>
      </c>
      <c r="B676">
        <v>3</v>
      </c>
      <c r="C676" t="s">
        <v>6293</v>
      </c>
      <c r="D676">
        <v>17072</v>
      </c>
      <c r="E676" t="s">
        <v>6253</v>
      </c>
      <c r="F676" s="1">
        <v>45888</v>
      </c>
      <c r="G676" s="1">
        <v>45897</v>
      </c>
      <c r="H676" t="s">
        <v>6254</v>
      </c>
      <c r="I676" t="s">
        <v>6255</v>
      </c>
      <c r="J676" t="s">
        <v>13</v>
      </c>
      <c r="K676">
        <v>13603.46</v>
      </c>
      <c r="L676">
        <f>Report[[#This Row],[Entrada]]-Report[[#This Row],[Emissão]]</f>
        <v>9</v>
      </c>
    </row>
    <row r="677" spans="1:12" x14ac:dyDescent="0.25">
      <c r="A677">
        <v>475413</v>
      </c>
      <c r="B677">
        <v>3</v>
      </c>
      <c r="C677" t="s">
        <v>6293</v>
      </c>
      <c r="D677">
        <v>17074</v>
      </c>
      <c r="E677" t="s">
        <v>6253</v>
      </c>
      <c r="F677" s="1">
        <v>45888</v>
      </c>
      <c r="G677" s="1">
        <v>45897</v>
      </c>
      <c r="H677" t="s">
        <v>6254</v>
      </c>
      <c r="I677" t="s">
        <v>6255</v>
      </c>
      <c r="J677" t="s">
        <v>13</v>
      </c>
      <c r="K677">
        <v>2445.27</v>
      </c>
      <c r="L677">
        <f>Report[[#This Row],[Entrada]]-Report[[#This Row],[Emissão]]</f>
        <v>9</v>
      </c>
    </row>
    <row r="678" spans="1:12" x14ac:dyDescent="0.25">
      <c r="A678">
        <v>475415</v>
      </c>
      <c r="B678">
        <v>3</v>
      </c>
      <c r="C678" t="s">
        <v>6293</v>
      </c>
      <c r="D678">
        <v>17095</v>
      </c>
      <c r="E678" t="s">
        <v>6253</v>
      </c>
      <c r="F678" s="1">
        <v>45888</v>
      </c>
      <c r="G678" s="1">
        <v>45897</v>
      </c>
      <c r="H678" t="s">
        <v>6254</v>
      </c>
      <c r="I678" t="s">
        <v>6255</v>
      </c>
      <c r="J678" t="s">
        <v>13</v>
      </c>
      <c r="K678">
        <v>4920</v>
      </c>
      <c r="L678">
        <f>Report[[#This Row],[Entrada]]-Report[[#This Row],[Emissão]]</f>
        <v>9</v>
      </c>
    </row>
    <row r="679" spans="1:12" x14ac:dyDescent="0.25">
      <c r="A679">
        <v>475416</v>
      </c>
      <c r="B679">
        <v>3</v>
      </c>
      <c r="C679" t="s">
        <v>6293</v>
      </c>
      <c r="D679">
        <v>17195</v>
      </c>
      <c r="E679" t="s">
        <v>6253</v>
      </c>
      <c r="F679" s="1">
        <v>45888</v>
      </c>
      <c r="G679" s="1">
        <v>45897</v>
      </c>
      <c r="H679" t="s">
        <v>6254</v>
      </c>
      <c r="I679" t="s">
        <v>6257</v>
      </c>
      <c r="J679" t="s">
        <v>13</v>
      </c>
      <c r="K679">
        <v>16066.52</v>
      </c>
      <c r="L679">
        <f>Report[[#This Row],[Entrada]]-Report[[#This Row],[Emissão]]</f>
        <v>9</v>
      </c>
    </row>
    <row r="680" spans="1:12" x14ac:dyDescent="0.25">
      <c r="A680">
        <v>475417</v>
      </c>
      <c r="B680">
        <v>3</v>
      </c>
      <c r="C680" t="s">
        <v>6293</v>
      </c>
      <c r="D680">
        <v>17195</v>
      </c>
      <c r="E680" t="s">
        <v>6253</v>
      </c>
      <c r="F680" s="1">
        <v>45888</v>
      </c>
      <c r="G680" s="1">
        <v>45897</v>
      </c>
      <c r="H680" t="s">
        <v>6254</v>
      </c>
      <c r="I680" t="s">
        <v>6255</v>
      </c>
      <c r="J680" t="s">
        <v>13</v>
      </c>
      <c r="K680">
        <v>19836.39</v>
      </c>
      <c r="L680">
        <f>Report[[#This Row],[Entrada]]-Report[[#This Row],[Emissão]]</f>
        <v>9</v>
      </c>
    </row>
    <row r="681" spans="1:12" x14ac:dyDescent="0.25">
      <c r="A681">
        <v>173424</v>
      </c>
      <c r="B681">
        <v>3</v>
      </c>
      <c r="C681" t="s">
        <v>6327</v>
      </c>
      <c r="D681">
        <v>17264</v>
      </c>
      <c r="E681" t="s">
        <v>6253</v>
      </c>
      <c r="F681" s="1">
        <v>45894</v>
      </c>
      <c r="G681" s="1">
        <v>45897</v>
      </c>
      <c r="H681" t="s">
        <v>6328</v>
      </c>
      <c r="I681" t="s">
        <v>6257</v>
      </c>
      <c r="J681" t="s">
        <v>4383</v>
      </c>
      <c r="K681">
        <v>362678</v>
      </c>
      <c r="L681">
        <f>Report[[#This Row],[Entrada]]-Report[[#This Row],[Emissão]]</f>
        <v>3</v>
      </c>
    </row>
    <row r="682" spans="1:12" x14ac:dyDescent="0.25">
      <c r="A682">
        <v>396349</v>
      </c>
      <c r="B682">
        <v>3</v>
      </c>
      <c r="C682" t="s">
        <v>6259</v>
      </c>
      <c r="D682">
        <v>17254</v>
      </c>
      <c r="E682" t="s">
        <v>6253</v>
      </c>
      <c r="F682" s="1">
        <v>45890</v>
      </c>
      <c r="G682" s="1">
        <v>45897</v>
      </c>
      <c r="H682" t="s">
        <v>6254</v>
      </c>
      <c r="I682" t="s">
        <v>6257</v>
      </c>
      <c r="J682" t="s">
        <v>4492</v>
      </c>
      <c r="K682">
        <v>44113.93</v>
      </c>
      <c r="L682">
        <f>Report[[#This Row],[Entrada]]-Report[[#This Row],[Emissão]]</f>
        <v>7</v>
      </c>
    </row>
    <row r="683" spans="1:12" x14ac:dyDescent="0.25">
      <c r="A683">
        <v>396353</v>
      </c>
      <c r="B683">
        <v>3</v>
      </c>
      <c r="C683" t="s">
        <v>6259</v>
      </c>
      <c r="D683">
        <v>17254</v>
      </c>
      <c r="E683" t="s">
        <v>6253</v>
      </c>
      <c r="F683" s="1">
        <v>45890</v>
      </c>
      <c r="G683" s="1">
        <v>45897</v>
      </c>
      <c r="H683" t="s">
        <v>6254</v>
      </c>
      <c r="I683" t="s">
        <v>6255</v>
      </c>
      <c r="J683" t="s">
        <v>4492</v>
      </c>
      <c r="K683">
        <v>8526.84</v>
      </c>
      <c r="L683">
        <f>Report[[#This Row],[Entrada]]-Report[[#This Row],[Emissão]]</f>
        <v>7</v>
      </c>
    </row>
    <row r="684" spans="1:12" x14ac:dyDescent="0.25">
      <c r="A684">
        <v>249118</v>
      </c>
      <c r="B684">
        <v>2</v>
      </c>
      <c r="C684" t="s">
        <v>6261</v>
      </c>
      <c r="D684">
        <v>17263</v>
      </c>
      <c r="E684" t="s">
        <v>6253</v>
      </c>
      <c r="F684" s="1">
        <v>45891</v>
      </c>
      <c r="G684" s="1">
        <v>45897</v>
      </c>
      <c r="H684" t="s">
        <v>6262</v>
      </c>
      <c r="I684" t="s">
        <v>6257</v>
      </c>
      <c r="J684" t="s">
        <v>115</v>
      </c>
      <c r="K684">
        <v>66010.289999999994</v>
      </c>
      <c r="L684">
        <f>Report[[#This Row],[Entrada]]-Report[[#This Row],[Emissão]]</f>
        <v>6</v>
      </c>
    </row>
    <row r="685" spans="1:12" x14ac:dyDescent="0.25">
      <c r="A685">
        <v>445192</v>
      </c>
      <c r="B685">
        <v>3</v>
      </c>
      <c r="C685" t="s">
        <v>6263</v>
      </c>
      <c r="D685">
        <v>17177</v>
      </c>
      <c r="E685" t="s">
        <v>6253</v>
      </c>
      <c r="F685" s="1">
        <v>45889</v>
      </c>
      <c r="G685" s="1">
        <v>45897</v>
      </c>
      <c r="H685" t="s">
        <v>6254</v>
      </c>
      <c r="I685" t="s">
        <v>6257</v>
      </c>
      <c r="J685" t="s">
        <v>5059</v>
      </c>
      <c r="K685">
        <v>89176.6</v>
      </c>
      <c r="L685">
        <f>Report[[#This Row],[Entrada]]-Report[[#This Row],[Emissão]]</f>
        <v>8</v>
      </c>
    </row>
    <row r="686" spans="1:12" x14ac:dyDescent="0.25">
      <c r="A686">
        <v>149868</v>
      </c>
      <c r="B686">
        <v>3</v>
      </c>
      <c r="C686" t="s">
        <v>6347</v>
      </c>
      <c r="D686">
        <v>17230</v>
      </c>
      <c r="E686" t="s">
        <v>6253</v>
      </c>
      <c r="F686" s="1">
        <v>45891</v>
      </c>
      <c r="G686" s="1">
        <v>45897</v>
      </c>
      <c r="H686" t="s">
        <v>6269</v>
      </c>
      <c r="I686" t="s">
        <v>6255</v>
      </c>
      <c r="J686" t="s">
        <v>5102</v>
      </c>
      <c r="K686">
        <v>396662.55</v>
      </c>
      <c r="L686">
        <f>Report[[#This Row],[Entrada]]-Report[[#This Row],[Emissão]]</f>
        <v>6</v>
      </c>
    </row>
    <row r="687" spans="1:12" x14ac:dyDescent="0.25">
      <c r="A687">
        <v>149869</v>
      </c>
      <c r="B687">
        <v>3</v>
      </c>
      <c r="C687" t="s">
        <v>6347</v>
      </c>
      <c r="D687">
        <v>17203</v>
      </c>
      <c r="E687" t="s">
        <v>6253</v>
      </c>
      <c r="F687" s="1">
        <v>45891</v>
      </c>
      <c r="G687" s="1">
        <v>45897</v>
      </c>
      <c r="H687" t="s">
        <v>6269</v>
      </c>
      <c r="I687" t="s">
        <v>6255</v>
      </c>
      <c r="J687" t="s">
        <v>5102</v>
      </c>
      <c r="K687">
        <v>144302.88</v>
      </c>
      <c r="L687">
        <f>Report[[#This Row],[Entrada]]-Report[[#This Row],[Emissão]]</f>
        <v>6</v>
      </c>
    </row>
    <row r="688" spans="1:12" x14ac:dyDescent="0.25">
      <c r="A688">
        <v>150035</v>
      </c>
      <c r="B688">
        <v>2</v>
      </c>
      <c r="C688" t="s">
        <v>6347</v>
      </c>
      <c r="D688">
        <v>17279</v>
      </c>
      <c r="E688" t="s">
        <v>6253</v>
      </c>
      <c r="F688" s="1">
        <v>45895</v>
      </c>
      <c r="G688" s="1">
        <v>45897</v>
      </c>
      <c r="H688" t="s">
        <v>6269</v>
      </c>
      <c r="I688" t="s">
        <v>6257</v>
      </c>
      <c r="J688" t="s">
        <v>5102</v>
      </c>
      <c r="K688">
        <v>33995.589999999997</v>
      </c>
      <c r="L688">
        <f>Report[[#This Row],[Entrada]]-Report[[#This Row],[Emissão]]</f>
        <v>2</v>
      </c>
    </row>
    <row r="689" spans="1:12" x14ac:dyDescent="0.25">
      <c r="A689">
        <v>3083</v>
      </c>
      <c r="B689">
        <v>1</v>
      </c>
      <c r="C689" t="s">
        <v>6264</v>
      </c>
      <c r="D689">
        <v>0</v>
      </c>
      <c r="E689" t="s">
        <v>6265</v>
      </c>
      <c r="F689" s="1">
        <v>45897</v>
      </c>
      <c r="G689" s="1">
        <v>45897</v>
      </c>
      <c r="H689" t="s">
        <v>18</v>
      </c>
      <c r="I689" t="s">
        <v>6266</v>
      </c>
      <c r="J689" t="s">
        <v>6267</v>
      </c>
      <c r="K689">
        <v>107808.39</v>
      </c>
      <c r="L689">
        <f>Report[[#This Row],[Entrada]]-Report[[#This Row],[Emissão]]</f>
        <v>0</v>
      </c>
    </row>
    <row r="690" spans="1:12" x14ac:dyDescent="0.25">
      <c r="A690">
        <v>3084</v>
      </c>
      <c r="B690">
        <v>1</v>
      </c>
      <c r="C690" t="s">
        <v>6264</v>
      </c>
      <c r="D690">
        <v>0</v>
      </c>
      <c r="E690" t="s">
        <v>6265</v>
      </c>
      <c r="F690" s="1">
        <v>45897</v>
      </c>
      <c r="G690" s="1">
        <v>45897</v>
      </c>
      <c r="H690" t="s">
        <v>18</v>
      </c>
      <c r="I690" t="s">
        <v>6266</v>
      </c>
      <c r="J690" t="s">
        <v>6267</v>
      </c>
      <c r="K690">
        <v>127.97</v>
      </c>
      <c r="L690">
        <f>Report[[#This Row],[Entrada]]-Report[[#This Row],[Emissão]]</f>
        <v>0</v>
      </c>
    </row>
    <row r="691" spans="1:12" x14ac:dyDescent="0.25">
      <c r="A691">
        <v>3085</v>
      </c>
      <c r="B691">
        <v>1</v>
      </c>
      <c r="C691" t="s">
        <v>6264</v>
      </c>
      <c r="D691">
        <v>0</v>
      </c>
      <c r="E691" t="s">
        <v>6265</v>
      </c>
      <c r="F691" s="1">
        <v>45897</v>
      </c>
      <c r="G691" s="1">
        <v>45897</v>
      </c>
      <c r="H691" t="s">
        <v>18</v>
      </c>
      <c r="I691" t="s">
        <v>6266</v>
      </c>
      <c r="J691" t="s">
        <v>6267</v>
      </c>
      <c r="K691">
        <v>1419.88</v>
      </c>
      <c r="L691">
        <f>Report[[#This Row],[Entrada]]-Report[[#This Row],[Emissão]]</f>
        <v>0</v>
      </c>
    </row>
    <row r="692" spans="1:12" x14ac:dyDescent="0.25">
      <c r="A692">
        <v>3086</v>
      </c>
      <c r="B692">
        <v>1</v>
      </c>
      <c r="C692" t="s">
        <v>6264</v>
      </c>
      <c r="D692">
        <v>0</v>
      </c>
      <c r="E692" t="s">
        <v>6265</v>
      </c>
      <c r="F692" s="1">
        <v>45897</v>
      </c>
      <c r="G692" s="1">
        <v>45897</v>
      </c>
      <c r="H692" t="s">
        <v>18</v>
      </c>
      <c r="I692" t="s">
        <v>6306</v>
      </c>
      <c r="J692" t="s">
        <v>6267</v>
      </c>
      <c r="K692">
        <v>1766.4</v>
      </c>
      <c r="L692">
        <f>Report[[#This Row],[Entrada]]-Report[[#This Row],[Emissão]]</f>
        <v>0</v>
      </c>
    </row>
    <row r="693" spans="1:12" x14ac:dyDescent="0.25">
      <c r="A693">
        <v>3087</v>
      </c>
      <c r="B693">
        <v>1</v>
      </c>
      <c r="C693" t="s">
        <v>6264</v>
      </c>
      <c r="D693">
        <v>0</v>
      </c>
      <c r="E693" t="s">
        <v>6265</v>
      </c>
      <c r="F693" s="1">
        <v>45897</v>
      </c>
      <c r="G693" s="1">
        <v>45897</v>
      </c>
      <c r="H693" t="s">
        <v>18</v>
      </c>
      <c r="I693" t="s">
        <v>6266</v>
      </c>
      <c r="J693" t="s">
        <v>6267</v>
      </c>
      <c r="K693">
        <v>4288.88</v>
      </c>
      <c r="L693">
        <f>Report[[#This Row],[Entrada]]-Report[[#This Row],[Emissão]]</f>
        <v>0</v>
      </c>
    </row>
    <row r="694" spans="1:12" x14ac:dyDescent="0.25">
      <c r="A694">
        <v>3088</v>
      </c>
      <c r="B694">
        <v>1</v>
      </c>
      <c r="C694" t="s">
        <v>6264</v>
      </c>
      <c r="D694">
        <v>0</v>
      </c>
      <c r="E694" t="s">
        <v>6265</v>
      </c>
      <c r="F694" s="1">
        <v>45897</v>
      </c>
      <c r="G694" s="1">
        <v>45897</v>
      </c>
      <c r="H694" t="s">
        <v>18</v>
      </c>
      <c r="I694" t="s">
        <v>6266</v>
      </c>
      <c r="J694" t="s">
        <v>6267</v>
      </c>
      <c r="K694">
        <v>92201.87</v>
      </c>
      <c r="L694">
        <f>Report[[#This Row],[Entrada]]-Report[[#This Row],[Emissão]]</f>
        <v>0</v>
      </c>
    </row>
    <row r="695" spans="1:12" x14ac:dyDescent="0.25">
      <c r="A695">
        <v>3089</v>
      </c>
      <c r="B695">
        <v>1</v>
      </c>
      <c r="C695" t="s">
        <v>6264</v>
      </c>
      <c r="E695" t="s">
        <v>6265</v>
      </c>
      <c r="F695" s="1">
        <v>45897</v>
      </c>
      <c r="G695" s="1">
        <v>45897</v>
      </c>
      <c r="H695" t="s">
        <v>18</v>
      </c>
      <c r="I695" t="s">
        <v>6266</v>
      </c>
      <c r="J695" t="s">
        <v>6267</v>
      </c>
      <c r="K695">
        <v>288.60000000000002</v>
      </c>
      <c r="L695">
        <f>Report[[#This Row],[Entrada]]-Report[[#This Row],[Emissão]]</f>
        <v>0</v>
      </c>
    </row>
    <row r="696" spans="1:12" x14ac:dyDescent="0.25">
      <c r="A696">
        <v>3090</v>
      </c>
      <c r="B696">
        <v>1</v>
      </c>
      <c r="C696" t="s">
        <v>6264</v>
      </c>
      <c r="D696">
        <v>0</v>
      </c>
      <c r="E696" t="s">
        <v>6265</v>
      </c>
      <c r="F696" s="1">
        <v>45897</v>
      </c>
      <c r="G696" s="1">
        <v>45897</v>
      </c>
      <c r="H696" t="s">
        <v>18</v>
      </c>
      <c r="I696" t="s">
        <v>6266</v>
      </c>
      <c r="J696" t="s">
        <v>6267</v>
      </c>
      <c r="K696">
        <v>20566.13</v>
      </c>
      <c r="L696">
        <f>Report[[#This Row],[Entrada]]-Report[[#This Row],[Emissão]]</f>
        <v>0</v>
      </c>
    </row>
    <row r="697" spans="1:12" x14ac:dyDescent="0.25">
      <c r="A697">
        <v>3091</v>
      </c>
      <c r="B697">
        <v>1</v>
      </c>
      <c r="C697" t="s">
        <v>6264</v>
      </c>
      <c r="D697">
        <v>0</v>
      </c>
      <c r="E697" t="s">
        <v>6265</v>
      </c>
      <c r="F697" s="1">
        <v>45897</v>
      </c>
      <c r="G697" s="1">
        <v>45897</v>
      </c>
      <c r="H697" t="s">
        <v>18</v>
      </c>
      <c r="I697" t="s">
        <v>6266</v>
      </c>
      <c r="J697" t="s">
        <v>6267</v>
      </c>
      <c r="K697">
        <v>100490.49</v>
      </c>
      <c r="L697">
        <f>Report[[#This Row],[Entrada]]-Report[[#This Row],[Emissão]]</f>
        <v>0</v>
      </c>
    </row>
    <row r="698" spans="1:12" x14ac:dyDescent="0.25">
      <c r="A698">
        <v>3092</v>
      </c>
      <c r="B698">
        <v>1</v>
      </c>
      <c r="C698" t="s">
        <v>6264</v>
      </c>
      <c r="D698">
        <v>0</v>
      </c>
      <c r="E698" t="s">
        <v>6265</v>
      </c>
      <c r="F698" s="1">
        <v>45897</v>
      </c>
      <c r="G698" s="1">
        <v>45897</v>
      </c>
      <c r="H698" t="s">
        <v>18</v>
      </c>
      <c r="I698" t="s">
        <v>6266</v>
      </c>
      <c r="J698" t="s">
        <v>6267</v>
      </c>
      <c r="K698">
        <v>13398.73</v>
      </c>
      <c r="L698">
        <f>Report[[#This Row],[Entrada]]-Report[[#This Row],[Emissão]]</f>
        <v>0</v>
      </c>
    </row>
    <row r="699" spans="1:12" x14ac:dyDescent="0.25">
      <c r="A699">
        <v>3093</v>
      </c>
      <c r="B699">
        <v>1</v>
      </c>
      <c r="C699" t="s">
        <v>6264</v>
      </c>
      <c r="D699">
        <v>0</v>
      </c>
      <c r="E699" t="s">
        <v>6265</v>
      </c>
      <c r="F699" s="1">
        <v>45897</v>
      </c>
      <c r="G699" s="1">
        <v>45897</v>
      </c>
      <c r="H699" t="s">
        <v>18</v>
      </c>
      <c r="I699" t="s">
        <v>6266</v>
      </c>
      <c r="J699" t="s">
        <v>6267</v>
      </c>
      <c r="K699">
        <v>40728.78</v>
      </c>
      <c r="L699">
        <f>Report[[#This Row],[Entrada]]-Report[[#This Row],[Emissão]]</f>
        <v>0</v>
      </c>
    </row>
    <row r="700" spans="1:12" x14ac:dyDescent="0.25">
      <c r="A700">
        <v>3094</v>
      </c>
      <c r="B700">
        <v>1</v>
      </c>
      <c r="C700" t="s">
        <v>6264</v>
      </c>
      <c r="D700">
        <v>0</v>
      </c>
      <c r="E700" t="s">
        <v>6265</v>
      </c>
      <c r="F700" s="1">
        <v>45897</v>
      </c>
      <c r="G700" s="1">
        <v>45897</v>
      </c>
      <c r="H700" t="s">
        <v>18</v>
      </c>
      <c r="I700" t="s">
        <v>6266</v>
      </c>
      <c r="J700" t="s">
        <v>6267</v>
      </c>
      <c r="K700">
        <v>4019.62</v>
      </c>
      <c r="L700">
        <f>Report[[#This Row],[Entrada]]-Report[[#This Row],[Emissão]]</f>
        <v>0</v>
      </c>
    </row>
    <row r="701" spans="1:12" x14ac:dyDescent="0.25">
      <c r="A701">
        <v>3095</v>
      </c>
      <c r="B701">
        <v>1</v>
      </c>
      <c r="C701" t="s">
        <v>6264</v>
      </c>
      <c r="D701">
        <v>0</v>
      </c>
      <c r="E701" t="s">
        <v>6265</v>
      </c>
      <c r="F701" s="1">
        <v>45897</v>
      </c>
      <c r="G701" s="1">
        <v>45897</v>
      </c>
      <c r="H701" t="s">
        <v>18</v>
      </c>
      <c r="I701" t="s">
        <v>6266</v>
      </c>
      <c r="J701" t="s">
        <v>6267</v>
      </c>
      <c r="K701">
        <v>29583.68</v>
      </c>
      <c r="L701">
        <f>Report[[#This Row],[Entrada]]-Report[[#This Row],[Emissão]]</f>
        <v>0</v>
      </c>
    </row>
    <row r="702" spans="1:12" x14ac:dyDescent="0.25">
      <c r="A702">
        <v>84024</v>
      </c>
      <c r="B702">
        <v>2</v>
      </c>
      <c r="C702" t="s">
        <v>6268</v>
      </c>
      <c r="D702">
        <v>17281</v>
      </c>
      <c r="E702" t="s">
        <v>6253</v>
      </c>
      <c r="F702" s="1">
        <v>45891</v>
      </c>
      <c r="G702" s="1">
        <v>45897</v>
      </c>
      <c r="H702" t="s">
        <v>6269</v>
      </c>
      <c r="I702" t="s">
        <v>6257</v>
      </c>
      <c r="J702" t="s">
        <v>2683</v>
      </c>
      <c r="K702">
        <v>63515.82</v>
      </c>
      <c r="L702">
        <f>Report[[#This Row],[Entrada]]-Report[[#This Row],[Emissão]]</f>
        <v>6</v>
      </c>
    </row>
    <row r="703" spans="1:12" x14ac:dyDescent="0.25">
      <c r="A703">
        <v>84063</v>
      </c>
      <c r="B703">
        <v>2</v>
      </c>
      <c r="C703" t="s">
        <v>6268</v>
      </c>
      <c r="D703">
        <v>17282</v>
      </c>
      <c r="E703" t="s">
        <v>6253</v>
      </c>
      <c r="F703" s="1">
        <v>45894</v>
      </c>
      <c r="G703" s="1">
        <v>45897</v>
      </c>
      <c r="H703" t="s">
        <v>6269</v>
      </c>
      <c r="I703" t="s">
        <v>6257</v>
      </c>
      <c r="J703" t="s">
        <v>2683</v>
      </c>
      <c r="K703">
        <v>63515.82</v>
      </c>
      <c r="L703">
        <f>Report[[#This Row],[Entrada]]-Report[[#This Row],[Emissão]]</f>
        <v>3</v>
      </c>
    </row>
    <row r="704" spans="1:12" x14ac:dyDescent="0.25">
      <c r="A704">
        <v>84074</v>
      </c>
      <c r="B704">
        <v>2</v>
      </c>
      <c r="C704" t="s">
        <v>6268</v>
      </c>
      <c r="D704">
        <v>17280</v>
      </c>
      <c r="E704" t="s">
        <v>6253</v>
      </c>
      <c r="F704" s="1">
        <v>45894</v>
      </c>
      <c r="G704" s="1">
        <v>45897</v>
      </c>
      <c r="H704" t="s">
        <v>6269</v>
      </c>
      <c r="I704" t="s">
        <v>6257</v>
      </c>
      <c r="J704" t="s">
        <v>2683</v>
      </c>
      <c r="K704">
        <v>190547.47</v>
      </c>
      <c r="L704">
        <f>Report[[#This Row],[Entrada]]-Report[[#This Row],[Emissão]]</f>
        <v>3</v>
      </c>
    </row>
    <row r="705" spans="1:12" x14ac:dyDescent="0.25">
      <c r="A705">
        <v>370291</v>
      </c>
      <c r="B705">
        <v>3</v>
      </c>
      <c r="C705" t="s">
        <v>6302</v>
      </c>
      <c r="D705">
        <v>17210</v>
      </c>
      <c r="E705" t="s">
        <v>6253</v>
      </c>
      <c r="F705" s="1">
        <v>45887</v>
      </c>
      <c r="G705" s="1">
        <v>45897</v>
      </c>
      <c r="H705" t="s">
        <v>6269</v>
      </c>
      <c r="I705" t="s">
        <v>6255</v>
      </c>
      <c r="J705" t="s">
        <v>5382</v>
      </c>
      <c r="K705">
        <v>840.29</v>
      </c>
      <c r="L705">
        <f>Report[[#This Row],[Entrada]]-Report[[#This Row],[Emissão]]</f>
        <v>10</v>
      </c>
    </row>
    <row r="706" spans="1:12" x14ac:dyDescent="0.25">
      <c r="A706">
        <v>266238</v>
      </c>
      <c r="B706">
        <v>2</v>
      </c>
      <c r="C706" t="s">
        <v>6285</v>
      </c>
      <c r="D706">
        <v>17232</v>
      </c>
      <c r="E706" t="s">
        <v>6253</v>
      </c>
      <c r="F706" s="1">
        <v>45890</v>
      </c>
      <c r="G706" s="1">
        <v>45897</v>
      </c>
      <c r="H706" t="s">
        <v>6254</v>
      </c>
      <c r="I706" t="s">
        <v>6257</v>
      </c>
      <c r="J706" t="s">
        <v>1736</v>
      </c>
      <c r="K706">
        <v>110726.5</v>
      </c>
      <c r="L706">
        <f>Report[[#This Row],[Entrada]]-Report[[#This Row],[Emissão]]</f>
        <v>7</v>
      </c>
    </row>
    <row r="707" spans="1:12" x14ac:dyDescent="0.25">
      <c r="A707">
        <v>12360</v>
      </c>
      <c r="B707">
        <v>3</v>
      </c>
      <c r="C707" t="s">
        <v>6271</v>
      </c>
      <c r="D707">
        <v>17304</v>
      </c>
      <c r="E707" t="s">
        <v>6253</v>
      </c>
      <c r="F707" s="1">
        <v>45887</v>
      </c>
      <c r="G707" s="1">
        <v>45897</v>
      </c>
      <c r="H707" t="s">
        <v>6269</v>
      </c>
      <c r="I707" t="s">
        <v>6255</v>
      </c>
      <c r="J707" t="s">
        <v>1471</v>
      </c>
      <c r="K707">
        <v>2261.38</v>
      </c>
      <c r="L707">
        <f>Report[[#This Row],[Entrada]]-Report[[#This Row],[Emissão]]</f>
        <v>10</v>
      </c>
    </row>
    <row r="708" spans="1:12" x14ac:dyDescent="0.25">
      <c r="A708">
        <v>13081</v>
      </c>
      <c r="B708">
        <v>2</v>
      </c>
      <c r="C708" t="s">
        <v>6271</v>
      </c>
      <c r="D708">
        <v>17231</v>
      </c>
      <c r="E708" t="s">
        <v>6253</v>
      </c>
      <c r="F708" s="1">
        <v>45889</v>
      </c>
      <c r="G708" s="1">
        <v>45897</v>
      </c>
      <c r="H708" t="s">
        <v>6269</v>
      </c>
      <c r="I708" t="s">
        <v>6257</v>
      </c>
      <c r="J708" t="s">
        <v>1471</v>
      </c>
      <c r="K708">
        <v>799312.54</v>
      </c>
      <c r="L708">
        <f>Report[[#This Row],[Entrada]]-Report[[#This Row],[Emissão]]</f>
        <v>8</v>
      </c>
    </row>
    <row r="709" spans="1:12" x14ac:dyDescent="0.25">
      <c r="A709">
        <v>58803</v>
      </c>
      <c r="B709">
        <v>4</v>
      </c>
      <c r="C709" t="s">
        <v>6379</v>
      </c>
      <c r="D709">
        <v>0</v>
      </c>
      <c r="E709" t="s">
        <v>6273</v>
      </c>
      <c r="F709" s="1">
        <v>44971</v>
      </c>
      <c r="G709" s="1">
        <v>45897</v>
      </c>
      <c r="H709" t="s">
        <v>97</v>
      </c>
      <c r="I709" t="s">
        <v>6344</v>
      </c>
      <c r="J709" t="s">
        <v>6380</v>
      </c>
      <c r="K709">
        <v>13253.26</v>
      </c>
      <c r="L709">
        <f>Report[[#This Row],[Entrada]]-Report[[#This Row],[Emissão]]</f>
        <v>926</v>
      </c>
    </row>
    <row r="710" spans="1:12" x14ac:dyDescent="0.25">
      <c r="A710">
        <v>27102</v>
      </c>
      <c r="B710">
        <v>3</v>
      </c>
      <c r="C710" t="s">
        <v>6375</v>
      </c>
      <c r="D710">
        <v>24024982</v>
      </c>
      <c r="E710" t="s">
        <v>6276</v>
      </c>
      <c r="F710" s="1">
        <v>45897</v>
      </c>
      <c r="G710" s="1">
        <v>45897</v>
      </c>
      <c r="H710" t="s">
        <v>97</v>
      </c>
      <c r="I710" t="s">
        <v>6282</v>
      </c>
      <c r="J710" t="s">
        <v>6291</v>
      </c>
      <c r="K710">
        <v>6048</v>
      </c>
      <c r="L710">
        <f>Report[[#This Row],[Entrada]]-Report[[#This Row],[Emissão]]</f>
        <v>0</v>
      </c>
    </row>
    <row r="711" spans="1:12" x14ac:dyDescent="0.25">
      <c r="A711">
        <v>27104</v>
      </c>
      <c r="B711">
        <v>3</v>
      </c>
      <c r="C711" t="s">
        <v>6375</v>
      </c>
      <c r="D711">
        <v>24024979</v>
      </c>
      <c r="E711" t="s">
        <v>6276</v>
      </c>
      <c r="F711" s="1">
        <v>45897</v>
      </c>
      <c r="G711" s="1">
        <v>45897</v>
      </c>
      <c r="H711" t="s">
        <v>97</v>
      </c>
      <c r="I711" t="s">
        <v>6282</v>
      </c>
      <c r="J711" t="s">
        <v>6291</v>
      </c>
      <c r="K711">
        <v>4770</v>
      </c>
      <c r="L711">
        <f>Report[[#This Row],[Entrada]]-Report[[#This Row],[Emissão]]</f>
        <v>0</v>
      </c>
    </row>
    <row r="712" spans="1:12" x14ac:dyDescent="0.25">
      <c r="A712">
        <v>27262</v>
      </c>
      <c r="B712">
        <v>3</v>
      </c>
      <c r="C712" t="s">
        <v>6297</v>
      </c>
      <c r="D712">
        <v>25029049</v>
      </c>
      <c r="E712" t="s">
        <v>6276</v>
      </c>
      <c r="F712" s="1">
        <v>45898</v>
      </c>
      <c r="G712" s="1">
        <v>45898</v>
      </c>
      <c r="H712" t="s">
        <v>46</v>
      </c>
      <c r="I712" t="s">
        <v>6277</v>
      </c>
      <c r="J712" t="s">
        <v>6298</v>
      </c>
      <c r="K712">
        <v>284709.59999999998</v>
      </c>
      <c r="L712">
        <f>Report[[#This Row],[Entrada]]-Report[[#This Row],[Emissão]]</f>
        <v>0</v>
      </c>
    </row>
    <row r="713" spans="1:12" x14ac:dyDescent="0.25">
      <c r="A713">
        <v>266002</v>
      </c>
      <c r="B713">
        <v>3</v>
      </c>
      <c r="C713" t="s">
        <v>6332</v>
      </c>
      <c r="D713">
        <v>17218</v>
      </c>
      <c r="E713" t="s">
        <v>6253</v>
      </c>
      <c r="F713" s="1">
        <v>45887</v>
      </c>
      <c r="G713" s="1">
        <v>45898</v>
      </c>
      <c r="H713" t="s">
        <v>6328</v>
      </c>
      <c r="I713" t="s">
        <v>6255</v>
      </c>
      <c r="J713" t="s">
        <v>1503</v>
      </c>
      <c r="K713">
        <v>32000</v>
      </c>
      <c r="L713">
        <f>Report[[#This Row],[Entrada]]-Report[[#This Row],[Emissão]]</f>
        <v>11</v>
      </c>
    </row>
    <row r="714" spans="1:12" x14ac:dyDescent="0.25">
      <c r="A714">
        <v>266596</v>
      </c>
      <c r="B714">
        <v>3</v>
      </c>
      <c r="C714" t="s">
        <v>6332</v>
      </c>
      <c r="D714">
        <v>17289</v>
      </c>
      <c r="E714" t="s">
        <v>6253</v>
      </c>
      <c r="F714" s="1">
        <v>45895</v>
      </c>
      <c r="G714" s="1">
        <v>45898</v>
      </c>
      <c r="H714" t="s">
        <v>6328</v>
      </c>
      <c r="I714" t="s">
        <v>6257</v>
      </c>
      <c r="J714" t="s">
        <v>1503</v>
      </c>
      <c r="K714">
        <v>2624.95</v>
      </c>
      <c r="L714">
        <f>Report[[#This Row],[Entrada]]-Report[[#This Row],[Emissão]]</f>
        <v>3</v>
      </c>
    </row>
    <row r="715" spans="1:12" x14ac:dyDescent="0.25">
      <c r="A715">
        <v>53161</v>
      </c>
      <c r="B715">
        <v>2</v>
      </c>
      <c r="C715" t="s">
        <v>6381</v>
      </c>
      <c r="D715">
        <v>22007157</v>
      </c>
      <c r="E715" t="s">
        <v>6276</v>
      </c>
      <c r="F715" s="1">
        <v>45898</v>
      </c>
      <c r="G715" s="1">
        <v>45898</v>
      </c>
      <c r="H715" t="s">
        <v>6363</v>
      </c>
      <c r="I715" t="s">
        <v>6282</v>
      </c>
      <c r="J715" t="s">
        <v>6382</v>
      </c>
      <c r="K715">
        <v>10290</v>
      </c>
      <c r="L715">
        <f>Report[[#This Row],[Entrada]]-Report[[#This Row],[Emissão]]</f>
        <v>0</v>
      </c>
    </row>
    <row r="716" spans="1:12" x14ac:dyDescent="0.25">
      <c r="A716">
        <v>55537</v>
      </c>
      <c r="B716">
        <v>1</v>
      </c>
      <c r="C716" t="s">
        <v>6256</v>
      </c>
      <c r="D716">
        <v>17295</v>
      </c>
      <c r="E716" t="s">
        <v>6253</v>
      </c>
      <c r="F716" s="1">
        <v>45890</v>
      </c>
      <c r="G716" s="1">
        <v>45898</v>
      </c>
      <c r="H716" t="s">
        <v>6254</v>
      </c>
      <c r="I716" t="s">
        <v>6257</v>
      </c>
      <c r="J716" t="s">
        <v>1715</v>
      </c>
      <c r="K716">
        <v>739375.66</v>
      </c>
      <c r="L716">
        <f>Report[[#This Row],[Entrada]]-Report[[#This Row],[Emissão]]</f>
        <v>8</v>
      </c>
    </row>
    <row r="717" spans="1:12" x14ac:dyDescent="0.25">
      <c r="A717">
        <v>55538</v>
      </c>
      <c r="B717">
        <v>1</v>
      </c>
      <c r="C717" t="s">
        <v>6256</v>
      </c>
      <c r="D717">
        <v>16823</v>
      </c>
      <c r="E717" t="s">
        <v>6253</v>
      </c>
      <c r="F717" s="1">
        <v>45890</v>
      </c>
      <c r="G717" s="1">
        <v>45898</v>
      </c>
      <c r="H717" t="s">
        <v>6254</v>
      </c>
      <c r="I717" t="s">
        <v>6257</v>
      </c>
      <c r="J717" t="s">
        <v>1715</v>
      </c>
      <c r="K717">
        <v>739375.66</v>
      </c>
      <c r="L717">
        <f>Report[[#This Row],[Entrada]]-Report[[#This Row],[Emissão]]</f>
        <v>8</v>
      </c>
    </row>
    <row r="718" spans="1:12" x14ac:dyDescent="0.25">
      <c r="A718">
        <v>284598</v>
      </c>
      <c r="B718">
        <v>3</v>
      </c>
      <c r="C718" t="s">
        <v>6292</v>
      </c>
      <c r="D718">
        <v>17285</v>
      </c>
      <c r="E718" t="s">
        <v>6253</v>
      </c>
      <c r="F718" s="1">
        <v>45894</v>
      </c>
      <c r="G718" s="1">
        <v>45898</v>
      </c>
      <c r="H718" t="s">
        <v>6254</v>
      </c>
      <c r="I718" t="s">
        <v>6257</v>
      </c>
      <c r="J718" t="s">
        <v>1475</v>
      </c>
      <c r="K718">
        <v>293887.65000000002</v>
      </c>
      <c r="L718">
        <f>Report[[#This Row],[Entrada]]-Report[[#This Row],[Emissão]]</f>
        <v>4</v>
      </c>
    </row>
    <row r="719" spans="1:12" x14ac:dyDescent="0.25">
      <c r="A719">
        <v>8103</v>
      </c>
      <c r="B719">
        <v>1</v>
      </c>
      <c r="C719" t="s">
        <v>6305</v>
      </c>
      <c r="D719">
        <v>17268</v>
      </c>
      <c r="E719" t="s">
        <v>6253</v>
      </c>
      <c r="F719" s="1">
        <v>45894</v>
      </c>
      <c r="G719" s="1">
        <v>45898</v>
      </c>
      <c r="H719" t="s">
        <v>6254</v>
      </c>
      <c r="I719" t="s">
        <v>6257</v>
      </c>
      <c r="J719" t="s">
        <v>2716</v>
      </c>
      <c r="K719">
        <v>9409</v>
      </c>
      <c r="L719">
        <f>Report[[#This Row],[Entrada]]-Report[[#This Row],[Emissão]]</f>
        <v>4</v>
      </c>
    </row>
    <row r="720" spans="1:12" x14ac:dyDescent="0.25">
      <c r="A720">
        <v>475414</v>
      </c>
      <c r="B720">
        <v>3</v>
      </c>
      <c r="C720" t="s">
        <v>6293</v>
      </c>
      <c r="D720">
        <v>17076</v>
      </c>
      <c r="E720" t="s">
        <v>6253</v>
      </c>
      <c r="F720" s="1">
        <v>45888</v>
      </c>
      <c r="G720" s="1">
        <v>45898</v>
      </c>
      <c r="H720" t="s">
        <v>6254</v>
      </c>
      <c r="I720" t="s">
        <v>6255</v>
      </c>
      <c r="J720" t="s">
        <v>13</v>
      </c>
      <c r="K720">
        <v>61909.53</v>
      </c>
      <c r="L720">
        <f>Report[[#This Row],[Entrada]]-Report[[#This Row],[Emissão]]</f>
        <v>10</v>
      </c>
    </row>
    <row r="721" spans="1:12" x14ac:dyDescent="0.25">
      <c r="A721">
        <v>475980</v>
      </c>
      <c r="B721">
        <v>2</v>
      </c>
      <c r="C721" t="s">
        <v>6293</v>
      </c>
      <c r="D721">
        <v>17062</v>
      </c>
      <c r="E721" t="s">
        <v>6253</v>
      </c>
      <c r="F721" s="1">
        <v>45889</v>
      </c>
      <c r="G721" s="1">
        <v>45898</v>
      </c>
      <c r="H721" t="s">
        <v>6254</v>
      </c>
      <c r="I721" t="s">
        <v>6257</v>
      </c>
      <c r="J721" t="s">
        <v>13</v>
      </c>
      <c r="K721">
        <v>954.24</v>
      </c>
      <c r="L721">
        <f>Report[[#This Row],[Entrada]]-Report[[#This Row],[Emissão]]</f>
        <v>9</v>
      </c>
    </row>
    <row r="722" spans="1:12" x14ac:dyDescent="0.25">
      <c r="A722">
        <v>475981</v>
      </c>
      <c r="B722">
        <v>2</v>
      </c>
      <c r="C722" t="s">
        <v>6293</v>
      </c>
      <c r="D722">
        <v>17226</v>
      </c>
      <c r="E722" t="s">
        <v>6253</v>
      </c>
      <c r="F722" s="1">
        <v>45889</v>
      </c>
      <c r="G722" s="1">
        <v>45898</v>
      </c>
      <c r="H722" t="s">
        <v>6254</v>
      </c>
      <c r="I722" t="s">
        <v>6257</v>
      </c>
      <c r="J722" t="s">
        <v>13</v>
      </c>
      <c r="K722">
        <v>25614</v>
      </c>
      <c r="L722">
        <f>Report[[#This Row],[Entrada]]-Report[[#This Row],[Emissão]]</f>
        <v>9</v>
      </c>
    </row>
    <row r="723" spans="1:12" x14ac:dyDescent="0.25">
      <c r="A723">
        <v>27239</v>
      </c>
      <c r="B723">
        <v>2</v>
      </c>
      <c r="C723" t="s">
        <v>6301</v>
      </c>
      <c r="E723" t="s">
        <v>6265</v>
      </c>
      <c r="F723" s="1">
        <v>45898</v>
      </c>
      <c r="G723" s="1">
        <v>45898</v>
      </c>
      <c r="H723" t="s">
        <v>46</v>
      </c>
      <c r="I723" t="s">
        <v>6284</v>
      </c>
      <c r="J723" t="s">
        <v>614</v>
      </c>
      <c r="K723">
        <v>884.59</v>
      </c>
      <c r="L723">
        <f>Report[[#This Row],[Entrada]]-Report[[#This Row],[Emissão]]</f>
        <v>0</v>
      </c>
    </row>
    <row r="724" spans="1:12" x14ac:dyDescent="0.25">
      <c r="A724">
        <v>173439</v>
      </c>
      <c r="B724">
        <v>3</v>
      </c>
      <c r="C724" t="s">
        <v>6327</v>
      </c>
      <c r="D724">
        <v>17302</v>
      </c>
      <c r="E724" t="s">
        <v>6253</v>
      </c>
      <c r="F724" s="1">
        <v>45895</v>
      </c>
      <c r="G724" s="1">
        <v>45898</v>
      </c>
      <c r="H724" t="s">
        <v>6328</v>
      </c>
      <c r="I724" t="s">
        <v>6257</v>
      </c>
      <c r="J724" t="s">
        <v>4383</v>
      </c>
      <c r="K724">
        <v>15007.15</v>
      </c>
      <c r="L724">
        <f>Report[[#This Row],[Entrada]]-Report[[#This Row],[Emissão]]</f>
        <v>3</v>
      </c>
    </row>
    <row r="725" spans="1:12" x14ac:dyDescent="0.25">
      <c r="A725">
        <v>342418</v>
      </c>
      <c r="B725">
        <v>3</v>
      </c>
      <c r="C725" t="s">
        <v>6260</v>
      </c>
      <c r="D725">
        <v>17161</v>
      </c>
      <c r="E725" t="s">
        <v>6253</v>
      </c>
      <c r="F725" s="1">
        <v>45894</v>
      </c>
      <c r="G725" s="1">
        <v>45898</v>
      </c>
      <c r="H725" t="s">
        <v>6254</v>
      </c>
      <c r="I725" t="s">
        <v>6257</v>
      </c>
      <c r="J725" t="s">
        <v>4465</v>
      </c>
      <c r="K725">
        <v>3475.16</v>
      </c>
      <c r="L725">
        <f>Report[[#This Row],[Entrada]]-Report[[#This Row],[Emissão]]</f>
        <v>4</v>
      </c>
    </row>
    <row r="726" spans="1:12" x14ac:dyDescent="0.25">
      <c r="A726">
        <v>342472</v>
      </c>
      <c r="B726">
        <v>3</v>
      </c>
      <c r="C726" t="s">
        <v>6260</v>
      </c>
      <c r="D726">
        <v>17161</v>
      </c>
      <c r="E726" t="s">
        <v>6253</v>
      </c>
      <c r="F726" s="1">
        <v>45895</v>
      </c>
      <c r="G726" s="1">
        <v>45898</v>
      </c>
      <c r="H726" t="s">
        <v>6254</v>
      </c>
      <c r="I726" t="s">
        <v>6257</v>
      </c>
      <c r="J726" t="s">
        <v>4465</v>
      </c>
      <c r="K726">
        <v>15839.2</v>
      </c>
      <c r="L726">
        <f>Report[[#This Row],[Entrada]]-Report[[#This Row],[Emissão]]</f>
        <v>3</v>
      </c>
    </row>
    <row r="727" spans="1:12" x14ac:dyDescent="0.25">
      <c r="A727">
        <v>77608</v>
      </c>
      <c r="B727">
        <v>4</v>
      </c>
      <c r="C727" t="s">
        <v>6322</v>
      </c>
      <c r="D727">
        <v>17294</v>
      </c>
      <c r="E727" t="s">
        <v>6253</v>
      </c>
      <c r="F727" s="1">
        <v>45896</v>
      </c>
      <c r="G727" s="1">
        <v>45898</v>
      </c>
      <c r="H727" t="s">
        <v>6269</v>
      </c>
      <c r="I727" t="s">
        <v>6255</v>
      </c>
      <c r="J727" t="s">
        <v>2401</v>
      </c>
      <c r="K727">
        <v>6219</v>
      </c>
      <c r="L727">
        <f>Report[[#This Row],[Entrada]]-Report[[#This Row],[Emissão]]</f>
        <v>2</v>
      </c>
    </row>
    <row r="728" spans="1:12" x14ac:dyDescent="0.25">
      <c r="A728">
        <v>445168</v>
      </c>
      <c r="B728">
        <v>3</v>
      </c>
      <c r="C728" t="s">
        <v>6263</v>
      </c>
      <c r="D728">
        <v>17084</v>
      </c>
      <c r="E728" t="s">
        <v>6253</v>
      </c>
      <c r="F728" s="1">
        <v>45889</v>
      </c>
      <c r="G728" s="1">
        <v>45898</v>
      </c>
      <c r="H728" t="s">
        <v>6254</v>
      </c>
      <c r="I728" t="s">
        <v>6257</v>
      </c>
      <c r="J728" t="s">
        <v>5059</v>
      </c>
      <c r="K728">
        <v>99725.99</v>
      </c>
      <c r="L728">
        <f>Report[[#This Row],[Entrada]]-Report[[#This Row],[Emissão]]</f>
        <v>9</v>
      </c>
    </row>
    <row r="729" spans="1:12" x14ac:dyDescent="0.25">
      <c r="A729">
        <v>445191</v>
      </c>
      <c r="B729">
        <v>1</v>
      </c>
      <c r="C729" t="s">
        <v>6263</v>
      </c>
      <c r="D729">
        <v>17236</v>
      </c>
      <c r="E729" t="s">
        <v>6253</v>
      </c>
      <c r="F729" s="1">
        <v>45889</v>
      </c>
      <c r="G729" s="1">
        <v>45898</v>
      </c>
      <c r="H729" t="s">
        <v>6254</v>
      </c>
      <c r="I729" t="s">
        <v>6257</v>
      </c>
      <c r="J729" t="s">
        <v>5059</v>
      </c>
      <c r="K729">
        <v>32838.26</v>
      </c>
      <c r="L729">
        <f>Report[[#This Row],[Entrada]]-Report[[#This Row],[Emissão]]</f>
        <v>9</v>
      </c>
    </row>
    <row r="730" spans="1:12" x14ac:dyDescent="0.25">
      <c r="A730">
        <v>445481</v>
      </c>
      <c r="B730">
        <v>3</v>
      </c>
      <c r="C730" t="s">
        <v>6263</v>
      </c>
      <c r="D730">
        <v>17256</v>
      </c>
      <c r="E730" t="s">
        <v>6253</v>
      </c>
      <c r="F730" s="1">
        <v>45894</v>
      </c>
      <c r="G730" s="1">
        <v>45898</v>
      </c>
      <c r="H730" t="s">
        <v>6254</v>
      </c>
      <c r="I730" t="s">
        <v>6255</v>
      </c>
      <c r="J730" t="s">
        <v>5059</v>
      </c>
      <c r="K730">
        <v>20326.77</v>
      </c>
      <c r="L730">
        <f>Report[[#This Row],[Entrada]]-Report[[#This Row],[Emissão]]</f>
        <v>4</v>
      </c>
    </row>
    <row r="731" spans="1:12" x14ac:dyDescent="0.25">
      <c r="A731">
        <v>3096</v>
      </c>
      <c r="B731">
        <v>1</v>
      </c>
      <c r="C731" t="s">
        <v>6264</v>
      </c>
      <c r="D731">
        <v>0</v>
      </c>
      <c r="E731" t="s">
        <v>6265</v>
      </c>
      <c r="F731" s="1">
        <v>45898</v>
      </c>
      <c r="G731" s="1">
        <v>45898</v>
      </c>
      <c r="H731" t="s">
        <v>18</v>
      </c>
      <c r="I731" t="s">
        <v>6266</v>
      </c>
      <c r="J731" t="s">
        <v>6267</v>
      </c>
      <c r="K731">
        <v>15640.92</v>
      </c>
      <c r="L731">
        <f>Report[[#This Row],[Entrada]]-Report[[#This Row],[Emissão]]</f>
        <v>0</v>
      </c>
    </row>
    <row r="732" spans="1:12" x14ac:dyDescent="0.25">
      <c r="A732">
        <v>3097</v>
      </c>
      <c r="B732">
        <v>1</v>
      </c>
      <c r="C732" t="s">
        <v>6264</v>
      </c>
      <c r="D732">
        <v>0</v>
      </c>
      <c r="E732" t="s">
        <v>6265</v>
      </c>
      <c r="F732" s="1">
        <v>45898</v>
      </c>
      <c r="G732" s="1">
        <v>45898</v>
      </c>
      <c r="H732" t="s">
        <v>18</v>
      </c>
      <c r="I732" t="s">
        <v>6266</v>
      </c>
      <c r="J732" t="s">
        <v>6267</v>
      </c>
      <c r="K732">
        <v>1279.73</v>
      </c>
      <c r="L732">
        <f>Report[[#This Row],[Entrada]]-Report[[#This Row],[Emissão]]</f>
        <v>0</v>
      </c>
    </row>
    <row r="733" spans="1:12" x14ac:dyDescent="0.25">
      <c r="A733">
        <v>3098</v>
      </c>
      <c r="B733">
        <v>1</v>
      </c>
      <c r="C733" t="s">
        <v>6264</v>
      </c>
      <c r="D733">
        <v>0</v>
      </c>
      <c r="E733" t="s">
        <v>6265</v>
      </c>
      <c r="F733" s="1">
        <v>45898</v>
      </c>
      <c r="G733" s="1">
        <v>45898</v>
      </c>
      <c r="H733" t="s">
        <v>18</v>
      </c>
      <c r="I733" t="s">
        <v>6266</v>
      </c>
      <c r="J733" t="s">
        <v>6267</v>
      </c>
      <c r="K733">
        <v>23509.48</v>
      </c>
      <c r="L733">
        <f>Report[[#This Row],[Entrada]]-Report[[#This Row],[Emissão]]</f>
        <v>0</v>
      </c>
    </row>
    <row r="734" spans="1:12" x14ac:dyDescent="0.25">
      <c r="A734">
        <v>3099</v>
      </c>
      <c r="B734">
        <v>1</v>
      </c>
      <c r="C734" t="s">
        <v>6264</v>
      </c>
      <c r="D734">
        <v>0</v>
      </c>
      <c r="E734" t="s">
        <v>6265</v>
      </c>
      <c r="F734" s="1">
        <v>45898</v>
      </c>
      <c r="G734" s="1">
        <v>45898</v>
      </c>
      <c r="H734" t="s">
        <v>18</v>
      </c>
      <c r="I734" t="s">
        <v>6266</v>
      </c>
      <c r="J734" t="s">
        <v>6267</v>
      </c>
      <c r="K734">
        <v>1599224</v>
      </c>
      <c r="L734">
        <f>Report[[#This Row],[Entrada]]-Report[[#This Row],[Emissão]]</f>
        <v>0</v>
      </c>
    </row>
    <row r="735" spans="1:12" x14ac:dyDescent="0.25">
      <c r="A735">
        <v>3100</v>
      </c>
      <c r="B735">
        <v>1</v>
      </c>
      <c r="C735" t="s">
        <v>6264</v>
      </c>
      <c r="D735">
        <v>0</v>
      </c>
      <c r="E735" t="s">
        <v>6265</v>
      </c>
      <c r="F735" s="1">
        <v>45898</v>
      </c>
      <c r="G735" s="1">
        <v>45898</v>
      </c>
      <c r="H735" t="s">
        <v>18</v>
      </c>
      <c r="I735" t="s">
        <v>6266</v>
      </c>
      <c r="J735" t="s">
        <v>6267</v>
      </c>
      <c r="K735">
        <v>3008.11</v>
      </c>
      <c r="L735">
        <f>Report[[#This Row],[Entrada]]-Report[[#This Row],[Emissão]]</f>
        <v>0</v>
      </c>
    </row>
    <row r="736" spans="1:12" x14ac:dyDescent="0.25">
      <c r="A736">
        <v>3101</v>
      </c>
      <c r="B736">
        <v>1</v>
      </c>
      <c r="C736" t="s">
        <v>6264</v>
      </c>
      <c r="D736">
        <v>0</v>
      </c>
      <c r="E736" t="s">
        <v>6265</v>
      </c>
      <c r="F736" s="1">
        <v>45898</v>
      </c>
      <c r="G736" s="1">
        <v>45898</v>
      </c>
      <c r="H736" t="s">
        <v>18</v>
      </c>
      <c r="I736" t="s">
        <v>6306</v>
      </c>
      <c r="J736" t="s">
        <v>6267</v>
      </c>
      <c r="K736">
        <v>7475.28</v>
      </c>
      <c r="L736">
        <f>Report[[#This Row],[Entrada]]-Report[[#This Row],[Emissão]]</f>
        <v>0</v>
      </c>
    </row>
    <row r="737" spans="1:12" x14ac:dyDescent="0.25">
      <c r="A737">
        <v>3102</v>
      </c>
      <c r="B737">
        <v>1</v>
      </c>
      <c r="C737" t="s">
        <v>6264</v>
      </c>
      <c r="D737">
        <v>0</v>
      </c>
      <c r="E737" t="s">
        <v>6265</v>
      </c>
      <c r="F737" s="1">
        <v>45898</v>
      </c>
      <c r="G737" s="1">
        <v>45898</v>
      </c>
      <c r="H737" t="s">
        <v>18</v>
      </c>
      <c r="I737" t="s">
        <v>6266</v>
      </c>
      <c r="J737" t="s">
        <v>6267</v>
      </c>
      <c r="K737">
        <v>10544.83</v>
      </c>
      <c r="L737">
        <f>Report[[#This Row],[Entrada]]-Report[[#This Row],[Emissão]]</f>
        <v>0</v>
      </c>
    </row>
    <row r="738" spans="1:12" x14ac:dyDescent="0.25">
      <c r="A738">
        <v>3103</v>
      </c>
      <c r="B738">
        <v>1</v>
      </c>
      <c r="C738" t="s">
        <v>6264</v>
      </c>
      <c r="D738">
        <v>0</v>
      </c>
      <c r="E738" t="s">
        <v>6265</v>
      </c>
      <c r="F738" s="1">
        <v>45898</v>
      </c>
      <c r="G738" s="1">
        <v>45898</v>
      </c>
      <c r="H738" t="s">
        <v>18</v>
      </c>
      <c r="I738" t="s">
        <v>6266</v>
      </c>
      <c r="J738" t="s">
        <v>6267</v>
      </c>
      <c r="K738">
        <v>40299.67</v>
      </c>
      <c r="L738">
        <f>Report[[#This Row],[Entrada]]-Report[[#This Row],[Emissão]]</f>
        <v>0</v>
      </c>
    </row>
    <row r="739" spans="1:12" x14ac:dyDescent="0.25">
      <c r="A739">
        <v>3104</v>
      </c>
      <c r="B739">
        <v>1</v>
      </c>
      <c r="C739" t="s">
        <v>6264</v>
      </c>
      <c r="D739">
        <v>0</v>
      </c>
      <c r="E739" t="s">
        <v>6265</v>
      </c>
      <c r="F739" s="1">
        <v>45898</v>
      </c>
      <c r="G739" s="1">
        <v>45898</v>
      </c>
      <c r="H739" t="s">
        <v>18</v>
      </c>
      <c r="I739" t="s">
        <v>6266</v>
      </c>
      <c r="J739" t="s">
        <v>6267</v>
      </c>
      <c r="K739">
        <v>2009.81</v>
      </c>
      <c r="L739">
        <f>Report[[#This Row],[Entrada]]-Report[[#This Row],[Emissão]]</f>
        <v>0</v>
      </c>
    </row>
    <row r="740" spans="1:12" x14ac:dyDescent="0.25">
      <c r="A740">
        <v>20144</v>
      </c>
      <c r="B740">
        <v>3</v>
      </c>
      <c r="C740" t="s">
        <v>6339</v>
      </c>
      <c r="D740">
        <v>17290</v>
      </c>
      <c r="E740" t="s">
        <v>6253</v>
      </c>
      <c r="F740" s="1">
        <v>45895</v>
      </c>
      <c r="G740" s="1">
        <v>45898</v>
      </c>
      <c r="H740" t="s">
        <v>6328</v>
      </c>
      <c r="I740" t="s">
        <v>6257</v>
      </c>
      <c r="J740" t="s">
        <v>79</v>
      </c>
      <c r="K740">
        <v>32940</v>
      </c>
      <c r="L740">
        <f>Report[[#This Row],[Entrada]]-Report[[#This Row],[Emissão]]</f>
        <v>3</v>
      </c>
    </row>
    <row r="741" spans="1:12" x14ac:dyDescent="0.25">
      <c r="A741">
        <v>20146</v>
      </c>
      <c r="B741">
        <v>3</v>
      </c>
      <c r="C741" t="s">
        <v>6339</v>
      </c>
      <c r="D741">
        <v>17292</v>
      </c>
      <c r="E741" t="s">
        <v>6253</v>
      </c>
      <c r="F741" s="1">
        <v>45895</v>
      </c>
      <c r="G741" s="1">
        <v>45898</v>
      </c>
      <c r="H741" t="s">
        <v>6328</v>
      </c>
      <c r="I741" t="s">
        <v>6257</v>
      </c>
      <c r="J741" t="s">
        <v>79</v>
      </c>
      <c r="K741">
        <v>33725.9</v>
      </c>
      <c r="L741">
        <f>Report[[#This Row],[Entrada]]-Report[[#This Row],[Emissão]]</f>
        <v>3</v>
      </c>
    </row>
    <row r="742" spans="1:12" x14ac:dyDescent="0.25">
      <c r="A742">
        <v>266239</v>
      </c>
      <c r="B742">
        <v>3</v>
      </c>
      <c r="C742" t="s">
        <v>6285</v>
      </c>
      <c r="D742">
        <v>17233</v>
      </c>
      <c r="E742" t="s">
        <v>6253</v>
      </c>
      <c r="F742" s="1">
        <v>45890</v>
      </c>
      <c r="G742" s="1">
        <v>45898</v>
      </c>
      <c r="H742" t="s">
        <v>6254</v>
      </c>
      <c r="I742" t="s">
        <v>6255</v>
      </c>
      <c r="J742" t="s">
        <v>1736</v>
      </c>
      <c r="K742">
        <v>119210</v>
      </c>
      <c r="L742">
        <f>Report[[#This Row],[Entrada]]-Report[[#This Row],[Emissão]]</f>
        <v>8</v>
      </c>
    </row>
    <row r="743" spans="1:12" x14ac:dyDescent="0.25">
      <c r="A743">
        <v>266321</v>
      </c>
      <c r="B743">
        <v>1</v>
      </c>
      <c r="C743" t="s">
        <v>6285</v>
      </c>
      <c r="D743">
        <v>17251</v>
      </c>
      <c r="E743" t="s">
        <v>6253</v>
      </c>
      <c r="F743" s="1">
        <v>45891</v>
      </c>
      <c r="G743" s="1">
        <v>45898</v>
      </c>
      <c r="H743" t="s">
        <v>6254</v>
      </c>
      <c r="I743" t="s">
        <v>6255</v>
      </c>
      <c r="J743" t="s">
        <v>1736</v>
      </c>
      <c r="K743">
        <v>8483.5</v>
      </c>
      <c r="L743">
        <f>Report[[#This Row],[Entrada]]-Report[[#This Row],[Emissão]]</f>
        <v>7</v>
      </c>
    </row>
    <row r="744" spans="1:12" x14ac:dyDescent="0.25">
      <c r="A744">
        <v>85676</v>
      </c>
      <c r="B744">
        <v>2</v>
      </c>
      <c r="C744" t="s">
        <v>6270</v>
      </c>
      <c r="D744">
        <v>17186</v>
      </c>
      <c r="E744" t="s">
        <v>6253</v>
      </c>
      <c r="F744" s="1">
        <v>45888</v>
      </c>
      <c r="G744" s="1">
        <v>45898</v>
      </c>
      <c r="H744" t="s">
        <v>6269</v>
      </c>
      <c r="I744" t="s">
        <v>6257</v>
      </c>
      <c r="J744" t="s">
        <v>2524</v>
      </c>
      <c r="K744">
        <v>62.43</v>
      </c>
      <c r="L744">
        <f>Report[[#This Row],[Entrada]]-Report[[#This Row],[Emissão]]</f>
        <v>10</v>
      </c>
    </row>
    <row r="745" spans="1:12" x14ac:dyDescent="0.25">
      <c r="A745">
        <v>12359</v>
      </c>
      <c r="B745">
        <v>1</v>
      </c>
      <c r="C745" t="s">
        <v>6271</v>
      </c>
      <c r="D745">
        <v>16987</v>
      </c>
      <c r="E745" t="s">
        <v>6253</v>
      </c>
      <c r="F745" s="1">
        <v>45887</v>
      </c>
      <c r="G745" s="1">
        <v>45898</v>
      </c>
      <c r="H745" t="s">
        <v>6269</v>
      </c>
      <c r="I745" t="s">
        <v>6255</v>
      </c>
      <c r="J745" t="s">
        <v>1471</v>
      </c>
      <c r="K745">
        <v>5088.6499999999996</v>
      </c>
      <c r="L745">
        <f>Report[[#This Row],[Entrada]]-Report[[#This Row],[Emissão]]</f>
        <v>11</v>
      </c>
    </row>
    <row r="746" spans="1:12" x14ac:dyDescent="0.25">
      <c r="A746">
        <v>12363</v>
      </c>
      <c r="B746">
        <v>2</v>
      </c>
      <c r="C746" t="s">
        <v>6271</v>
      </c>
      <c r="D746">
        <v>17167</v>
      </c>
      <c r="E746" t="s">
        <v>6253</v>
      </c>
      <c r="F746" s="1">
        <v>45887</v>
      </c>
      <c r="G746" s="1">
        <v>45898</v>
      </c>
      <c r="H746" t="s">
        <v>6269</v>
      </c>
      <c r="I746" t="s">
        <v>6257</v>
      </c>
      <c r="J746" t="s">
        <v>1471</v>
      </c>
      <c r="K746">
        <v>1941.08</v>
      </c>
      <c r="L746">
        <f>Report[[#This Row],[Entrada]]-Report[[#This Row],[Emissão]]</f>
        <v>11</v>
      </c>
    </row>
    <row r="747" spans="1:12" x14ac:dyDescent="0.25">
      <c r="A747">
        <v>12592</v>
      </c>
      <c r="B747">
        <v>1</v>
      </c>
      <c r="C747" t="s">
        <v>6271</v>
      </c>
      <c r="D747">
        <v>17315</v>
      </c>
      <c r="E747" t="s">
        <v>6253</v>
      </c>
      <c r="F747" s="1">
        <v>45888</v>
      </c>
      <c r="G747" s="1">
        <v>45898</v>
      </c>
      <c r="H747" t="s">
        <v>6269</v>
      </c>
      <c r="I747" t="s">
        <v>6255</v>
      </c>
      <c r="J747" t="s">
        <v>1471</v>
      </c>
      <c r="K747">
        <v>5339.75</v>
      </c>
      <c r="L747">
        <f>Report[[#This Row],[Entrada]]-Report[[#This Row],[Emissão]]</f>
        <v>10</v>
      </c>
    </row>
    <row r="748" spans="1:12" x14ac:dyDescent="0.25">
      <c r="A748">
        <v>1001597</v>
      </c>
      <c r="B748">
        <v>1</v>
      </c>
      <c r="C748" t="s">
        <v>6286</v>
      </c>
      <c r="D748">
        <v>17098</v>
      </c>
      <c r="E748" t="s">
        <v>6253</v>
      </c>
      <c r="F748" s="1">
        <v>45887</v>
      </c>
      <c r="G748" s="1">
        <v>45898</v>
      </c>
      <c r="H748" t="s">
        <v>6269</v>
      </c>
      <c r="I748" t="s">
        <v>6255</v>
      </c>
      <c r="J748" t="s">
        <v>6287</v>
      </c>
      <c r="K748">
        <v>3859.92</v>
      </c>
      <c r="L748">
        <f>Report[[#This Row],[Entrada]]-Report[[#This Row],[Emissão]]</f>
        <v>11</v>
      </c>
    </row>
    <row r="749" spans="1:12" x14ac:dyDescent="0.25">
      <c r="A749">
        <v>1002362</v>
      </c>
      <c r="B749">
        <v>2</v>
      </c>
      <c r="C749" t="s">
        <v>6286</v>
      </c>
      <c r="D749">
        <v>17193</v>
      </c>
      <c r="E749" t="s">
        <v>6253</v>
      </c>
      <c r="F749" s="1">
        <v>45889</v>
      </c>
      <c r="G749" s="1">
        <v>45898</v>
      </c>
      <c r="H749" t="s">
        <v>6269</v>
      </c>
      <c r="I749" t="s">
        <v>6257</v>
      </c>
      <c r="J749" t="s">
        <v>6287</v>
      </c>
      <c r="K749">
        <v>517</v>
      </c>
      <c r="L749">
        <f>Report[[#This Row],[Entrada]]-Report[[#This Row],[Emissão]]</f>
        <v>9</v>
      </c>
    </row>
    <row r="750" spans="1:12" x14ac:dyDescent="0.25">
      <c r="A750">
        <v>53247</v>
      </c>
      <c r="B750">
        <v>2</v>
      </c>
      <c r="C750" t="s">
        <v>6383</v>
      </c>
      <c r="D750">
        <v>22007145</v>
      </c>
      <c r="E750" t="s">
        <v>6276</v>
      </c>
      <c r="F750" s="1">
        <v>45898</v>
      </c>
      <c r="G750" s="1">
        <v>45898</v>
      </c>
      <c r="H750" t="s">
        <v>18</v>
      </c>
      <c r="I750" t="s">
        <v>6282</v>
      </c>
      <c r="J750" t="s">
        <v>6291</v>
      </c>
      <c r="K750">
        <v>90.72</v>
      </c>
      <c r="L750">
        <f>Report[[#This Row],[Entrada]]-Report[[#This Row],[Emissão]]</f>
        <v>0</v>
      </c>
    </row>
    <row r="751" spans="1:12" x14ac:dyDescent="0.25">
      <c r="A751">
        <v>27287</v>
      </c>
      <c r="B751">
        <v>3</v>
      </c>
      <c r="C751" t="s">
        <v>6384</v>
      </c>
      <c r="D751">
        <v>24026774</v>
      </c>
      <c r="E751" t="s">
        <v>6276</v>
      </c>
      <c r="F751" s="1">
        <v>45898</v>
      </c>
      <c r="G751" s="1">
        <v>45898</v>
      </c>
      <c r="H751" t="s">
        <v>6262</v>
      </c>
      <c r="I751" t="s">
        <v>6282</v>
      </c>
      <c r="J751" t="s">
        <v>6385</v>
      </c>
      <c r="K751">
        <v>723.5</v>
      </c>
      <c r="L751">
        <f>Report[[#This Row],[Entrada]]-Report[[#This Row],[Emissão]]</f>
        <v>0</v>
      </c>
    </row>
    <row r="752" spans="1:12" x14ac:dyDescent="0.25">
      <c r="A752">
        <v>266388</v>
      </c>
      <c r="B752">
        <v>2</v>
      </c>
      <c r="C752" t="s">
        <v>6332</v>
      </c>
      <c r="D752">
        <v>17319</v>
      </c>
      <c r="E752" t="s">
        <v>6378</v>
      </c>
      <c r="F752" s="1">
        <v>45894</v>
      </c>
      <c r="G752" s="1">
        <v>45901</v>
      </c>
      <c r="H752" t="s">
        <v>6328</v>
      </c>
      <c r="I752" t="s">
        <v>6294</v>
      </c>
      <c r="J752" t="s">
        <v>1503</v>
      </c>
      <c r="K752">
        <v>168180</v>
      </c>
      <c r="L752">
        <f>Report[[#This Row],[Entrada]]-Report[[#This Row],[Emissão]]</f>
        <v>7</v>
      </c>
    </row>
    <row r="753" spans="1:12" x14ac:dyDescent="0.25">
      <c r="A753">
        <v>266670</v>
      </c>
      <c r="B753">
        <v>2</v>
      </c>
      <c r="C753" t="s">
        <v>6332</v>
      </c>
      <c r="D753">
        <v>17332</v>
      </c>
      <c r="E753" t="s">
        <v>6253</v>
      </c>
      <c r="F753" s="1">
        <v>45895</v>
      </c>
      <c r="G753" s="1">
        <v>45901</v>
      </c>
      <c r="H753" t="s">
        <v>6328</v>
      </c>
      <c r="I753" t="s">
        <v>6257</v>
      </c>
      <c r="J753" t="s">
        <v>1503</v>
      </c>
      <c r="K753">
        <v>30000</v>
      </c>
      <c r="L753">
        <f>Report[[#This Row],[Entrada]]-Report[[#This Row],[Emissão]]</f>
        <v>6</v>
      </c>
    </row>
    <row r="754" spans="1:12" x14ac:dyDescent="0.25">
      <c r="A754">
        <v>266671</v>
      </c>
      <c r="B754">
        <v>2</v>
      </c>
      <c r="C754" t="s">
        <v>6332</v>
      </c>
      <c r="D754">
        <v>17347</v>
      </c>
      <c r="E754" t="s">
        <v>6378</v>
      </c>
      <c r="F754" s="1">
        <v>45895</v>
      </c>
      <c r="G754" s="1">
        <v>45901</v>
      </c>
      <c r="H754" t="s">
        <v>6328</v>
      </c>
      <c r="I754" t="s">
        <v>6294</v>
      </c>
      <c r="J754" t="s">
        <v>1503</v>
      </c>
      <c r="K754">
        <v>30000</v>
      </c>
      <c r="L754">
        <f>Report[[#This Row],[Entrada]]-Report[[#This Row],[Emissão]]</f>
        <v>6</v>
      </c>
    </row>
    <row r="755" spans="1:12" x14ac:dyDescent="0.25">
      <c r="A755">
        <v>284876</v>
      </c>
      <c r="B755">
        <v>3</v>
      </c>
      <c r="C755" t="s">
        <v>6292</v>
      </c>
      <c r="D755">
        <v>17333</v>
      </c>
      <c r="E755" t="s">
        <v>6253</v>
      </c>
      <c r="F755" s="1">
        <v>45895</v>
      </c>
      <c r="G755" s="1">
        <v>45901</v>
      </c>
      <c r="H755" t="s">
        <v>6254</v>
      </c>
      <c r="I755" t="s">
        <v>6257</v>
      </c>
      <c r="J755" t="s">
        <v>1475</v>
      </c>
      <c r="K755">
        <v>176332.6</v>
      </c>
      <c r="L755">
        <f>Report[[#This Row],[Entrada]]-Report[[#This Row],[Emissão]]</f>
        <v>6</v>
      </c>
    </row>
    <row r="756" spans="1:12" x14ac:dyDescent="0.25">
      <c r="A756">
        <v>493233</v>
      </c>
      <c r="B756">
        <v>2</v>
      </c>
      <c r="C756" t="s">
        <v>6258</v>
      </c>
      <c r="D756">
        <v>17308</v>
      </c>
      <c r="E756" t="s">
        <v>6253</v>
      </c>
      <c r="F756" s="1">
        <v>45895</v>
      </c>
      <c r="G756" s="1">
        <v>45901</v>
      </c>
      <c r="H756" t="s">
        <v>6254</v>
      </c>
      <c r="I756" t="s">
        <v>6257</v>
      </c>
      <c r="J756" t="s">
        <v>2683</v>
      </c>
      <c r="K756">
        <v>94802.51</v>
      </c>
      <c r="L756">
        <f>Report[[#This Row],[Entrada]]-Report[[#This Row],[Emissão]]</f>
        <v>6</v>
      </c>
    </row>
    <row r="757" spans="1:12" x14ac:dyDescent="0.25">
      <c r="A757">
        <v>486111</v>
      </c>
      <c r="B757">
        <v>3</v>
      </c>
      <c r="C757" t="s">
        <v>6293</v>
      </c>
      <c r="D757">
        <v>17072</v>
      </c>
      <c r="E757" t="s">
        <v>6253</v>
      </c>
      <c r="F757" s="1">
        <v>45895</v>
      </c>
      <c r="G757" s="1">
        <v>45901</v>
      </c>
      <c r="H757" t="s">
        <v>6254</v>
      </c>
      <c r="I757" t="s">
        <v>6255</v>
      </c>
      <c r="J757" t="s">
        <v>13</v>
      </c>
      <c r="K757">
        <v>72661.960000000006</v>
      </c>
      <c r="L757">
        <f>Report[[#This Row],[Entrada]]-Report[[#This Row],[Emissão]]</f>
        <v>6</v>
      </c>
    </row>
    <row r="758" spans="1:12" x14ac:dyDescent="0.25">
      <c r="A758">
        <v>486112</v>
      </c>
      <c r="B758">
        <v>3</v>
      </c>
      <c r="C758" t="s">
        <v>6293</v>
      </c>
      <c r="D758">
        <v>17076</v>
      </c>
      <c r="E758" t="s">
        <v>6253</v>
      </c>
      <c r="F758" s="1">
        <v>45895</v>
      </c>
      <c r="G758" s="1">
        <v>45901</v>
      </c>
      <c r="H758" t="s">
        <v>6254</v>
      </c>
      <c r="I758" t="s">
        <v>6255</v>
      </c>
      <c r="J758" t="s">
        <v>13</v>
      </c>
      <c r="K758">
        <v>1140.8800000000001</v>
      </c>
      <c r="L758">
        <f>Report[[#This Row],[Entrada]]-Report[[#This Row],[Emissão]]</f>
        <v>6</v>
      </c>
    </row>
    <row r="759" spans="1:12" x14ac:dyDescent="0.25">
      <c r="A759">
        <v>396346</v>
      </c>
      <c r="B759">
        <v>3</v>
      </c>
      <c r="C759" t="s">
        <v>6259</v>
      </c>
      <c r="D759">
        <v>17254</v>
      </c>
      <c r="E759" t="s">
        <v>6253</v>
      </c>
      <c r="F759" s="1">
        <v>45890</v>
      </c>
      <c r="G759" s="1">
        <v>45901</v>
      </c>
      <c r="H759" t="s">
        <v>6254</v>
      </c>
      <c r="I759" t="s">
        <v>6255</v>
      </c>
      <c r="J759" t="s">
        <v>4492</v>
      </c>
      <c r="K759">
        <v>127842.02</v>
      </c>
      <c r="L759">
        <f>Report[[#This Row],[Entrada]]-Report[[#This Row],[Emissão]]</f>
        <v>11</v>
      </c>
    </row>
    <row r="760" spans="1:12" x14ac:dyDescent="0.25">
      <c r="A760">
        <v>396347</v>
      </c>
      <c r="B760">
        <v>3</v>
      </c>
      <c r="C760" t="s">
        <v>6259</v>
      </c>
      <c r="D760">
        <v>17254</v>
      </c>
      <c r="E760" t="s">
        <v>6253</v>
      </c>
      <c r="F760" s="1">
        <v>45890</v>
      </c>
      <c r="G760" s="1">
        <v>45901</v>
      </c>
      <c r="H760" t="s">
        <v>6254</v>
      </c>
      <c r="I760" t="s">
        <v>6255</v>
      </c>
      <c r="J760" t="s">
        <v>4492</v>
      </c>
      <c r="K760">
        <v>37845.24</v>
      </c>
      <c r="L760">
        <f>Report[[#This Row],[Entrada]]-Report[[#This Row],[Emissão]]</f>
        <v>11</v>
      </c>
    </row>
    <row r="761" spans="1:12" x14ac:dyDescent="0.25">
      <c r="A761">
        <v>396348</v>
      </c>
      <c r="B761">
        <v>3</v>
      </c>
      <c r="C761" t="s">
        <v>6259</v>
      </c>
      <c r="D761">
        <v>17254</v>
      </c>
      <c r="E761" t="s">
        <v>6253</v>
      </c>
      <c r="F761" s="1">
        <v>45890</v>
      </c>
      <c r="G761" s="1">
        <v>45901</v>
      </c>
      <c r="H761" t="s">
        <v>6254</v>
      </c>
      <c r="I761" t="s">
        <v>6257</v>
      </c>
      <c r="J761" t="s">
        <v>4492</v>
      </c>
      <c r="K761">
        <v>57643.92</v>
      </c>
      <c r="L761">
        <f>Report[[#This Row],[Entrada]]-Report[[#This Row],[Emissão]]</f>
        <v>11</v>
      </c>
    </row>
    <row r="762" spans="1:12" x14ac:dyDescent="0.25">
      <c r="A762">
        <v>396350</v>
      </c>
      <c r="B762">
        <v>3</v>
      </c>
      <c r="C762" t="s">
        <v>6259</v>
      </c>
      <c r="D762">
        <v>17254</v>
      </c>
      <c r="E762" t="s">
        <v>6253</v>
      </c>
      <c r="F762" s="1">
        <v>45890</v>
      </c>
      <c r="G762" s="1">
        <v>45901</v>
      </c>
      <c r="H762" t="s">
        <v>6254</v>
      </c>
      <c r="I762" t="s">
        <v>6255</v>
      </c>
      <c r="J762" t="s">
        <v>4492</v>
      </c>
      <c r="K762">
        <v>23644.94</v>
      </c>
      <c r="L762">
        <f>Report[[#This Row],[Entrada]]-Report[[#This Row],[Emissão]]</f>
        <v>11</v>
      </c>
    </row>
    <row r="763" spans="1:12" x14ac:dyDescent="0.25">
      <c r="A763">
        <v>396351</v>
      </c>
      <c r="B763">
        <v>3</v>
      </c>
      <c r="C763" t="s">
        <v>6259</v>
      </c>
      <c r="D763">
        <v>17254</v>
      </c>
      <c r="E763" t="s">
        <v>6253</v>
      </c>
      <c r="F763" s="1">
        <v>45890</v>
      </c>
      <c r="G763" s="1">
        <v>45901</v>
      </c>
      <c r="H763" t="s">
        <v>6254</v>
      </c>
      <c r="I763" t="s">
        <v>6255</v>
      </c>
      <c r="J763" t="s">
        <v>4492</v>
      </c>
      <c r="K763">
        <v>42690.239999999998</v>
      </c>
      <c r="L763">
        <f>Report[[#This Row],[Entrada]]-Report[[#This Row],[Emissão]]</f>
        <v>11</v>
      </c>
    </row>
    <row r="764" spans="1:12" x14ac:dyDescent="0.25">
      <c r="A764">
        <v>445561</v>
      </c>
      <c r="B764">
        <v>2</v>
      </c>
      <c r="C764" t="s">
        <v>6263</v>
      </c>
      <c r="D764">
        <v>17214</v>
      </c>
      <c r="E764" t="s">
        <v>6253</v>
      </c>
      <c r="F764" s="1">
        <v>45894</v>
      </c>
      <c r="G764" s="1">
        <v>45901</v>
      </c>
      <c r="H764" t="s">
        <v>6254</v>
      </c>
      <c r="I764" t="s">
        <v>6257</v>
      </c>
      <c r="J764" t="s">
        <v>5059</v>
      </c>
      <c r="K764">
        <v>180313.91</v>
      </c>
      <c r="L764">
        <f>Report[[#This Row],[Entrada]]-Report[[#This Row],[Emissão]]</f>
        <v>7</v>
      </c>
    </row>
    <row r="765" spans="1:12" x14ac:dyDescent="0.25">
      <c r="A765">
        <v>150118</v>
      </c>
      <c r="B765">
        <v>2</v>
      </c>
      <c r="C765" t="s">
        <v>6347</v>
      </c>
      <c r="D765">
        <v>17274</v>
      </c>
      <c r="E765" t="s">
        <v>6253</v>
      </c>
      <c r="F765" s="1">
        <v>45895</v>
      </c>
      <c r="G765" s="1">
        <v>45901</v>
      </c>
      <c r="H765" t="s">
        <v>6269</v>
      </c>
      <c r="I765" t="s">
        <v>6257</v>
      </c>
      <c r="J765" t="s">
        <v>5102</v>
      </c>
      <c r="K765">
        <v>227784.78</v>
      </c>
      <c r="L765">
        <f>Report[[#This Row],[Entrada]]-Report[[#This Row],[Emissão]]</f>
        <v>6</v>
      </c>
    </row>
    <row r="766" spans="1:12" x14ac:dyDescent="0.25">
      <c r="A766">
        <v>150137</v>
      </c>
      <c r="B766">
        <v>2</v>
      </c>
      <c r="C766" t="s">
        <v>6347</v>
      </c>
      <c r="D766">
        <v>17276</v>
      </c>
      <c r="E766" t="s">
        <v>6253</v>
      </c>
      <c r="F766" s="1">
        <v>45895</v>
      </c>
      <c r="G766" s="1">
        <v>45901</v>
      </c>
      <c r="H766" t="s">
        <v>6269</v>
      </c>
      <c r="I766" t="s">
        <v>6257</v>
      </c>
      <c r="J766" t="s">
        <v>5102</v>
      </c>
      <c r="K766">
        <v>218673.39</v>
      </c>
      <c r="L766">
        <f>Report[[#This Row],[Entrada]]-Report[[#This Row],[Emissão]]</f>
        <v>6</v>
      </c>
    </row>
    <row r="767" spans="1:12" x14ac:dyDescent="0.25">
      <c r="A767">
        <v>150355</v>
      </c>
      <c r="B767">
        <v>3</v>
      </c>
      <c r="C767" t="s">
        <v>6347</v>
      </c>
      <c r="D767">
        <v>17346</v>
      </c>
      <c r="E767" t="s">
        <v>6253</v>
      </c>
      <c r="F767" s="1">
        <v>45897</v>
      </c>
      <c r="G767" s="1">
        <v>45901</v>
      </c>
      <c r="H767" t="s">
        <v>6269</v>
      </c>
      <c r="I767" t="s">
        <v>6255</v>
      </c>
      <c r="J767" t="s">
        <v>5102</v>
      </c>
      <c r="K767">
        <v>65724.83</v>
      </c>
      <c r="L767">
        <f>Report[[#This Row],[Entrada]]-Report[[#This Row],[Emissão]]</f>
        <v>4</v>
      </c>
    </row>
    <row r="768" spans="1:12" x14ac:dyDescent="0.25">
      <c r="A768">
        <v>3105</v>
      </c>
      <c r="B768">
        <v>1</v>
      </c>
      <c r="C768" t="s">
        <v>6264</v>
      </c>
      <c r="D768">
        <v>0</v>
      </c>
      <c r="E768" t="s">
        <v>6265</v>
      </c>
      <c r="F768" s="1">
        <v>45901</v>
      </c>
      <c r="G768" s="1">
        <v>45901</v>
      </c>
      <c r="H768" t="s">
        <v>18</v>
      </c>
      <c r="I768" t="s">
        <v>6266</v>
      </c>
      <c r="J768" t="s">
        <v>6267</v>
      </c>
      <c r="K768">
        <v>1339.87</v>
      </c>
      <c r="L768">
        <f>Report[[#This Row],[Entrada]]-Report[[#This Row],[Emissão]]</f>
        <v>0</v>
      </c>
    </row>
    <row r="769" spans="1:12" x14ac:dyDescent="0.25">
      <c r="A769">
        <v>3106</v>
      </c>
      <c r="B769">
        <v>1</v>
      </c>
      <c r="C769" t="s">
        <v>6264</v>
      </c>
      <c r="D769">
        <v>0</v>
      </c>
      <c r="E769" t="s">
        <v>6265</v>
      </c>
      <c r="F769" s="1">
        <v>45901</v>
      </c>
      <c r="G769" s="1">
        <v>45901</v>
      </c>
      <c r="H769" t="s">
        <v>18</v>
      </c>
      <c r="I769" t="s">
        <v>6266</v>
      </c>
      <c r="J769" t="s">
        <v>6267</v>
      </c>
      <c r="K769">
        <v>141476.79</v>
      </c>
      <c r="L769">
        <f>Report[[#This Row],[Entrada]]-Report[[#This Row],[Emissão]]</f>
        <v>0</v>
      </c>
    </row>
    <row r="770" spans="1:12" x14ac:dyDescent="0.25">
      <c r="A770">
        <v>3107</v>
      </c>
      <c r="B770">
        <v>1</v>
      </c>
      <c r="C770" t="s">
        <v>6264</v>
      </c>
      <c r="D770">
        <v>0</v>
      </c>
      <c r="E770" t="s">
        <v>6265</v>
      </c>
      <c r="F770" s="1">
        <v>45901</v>
      </c>
      <c r="G770" s="1">
        <v>45901</v>
      </c>
      <c r="H770" t="s">
        <v>18</v>
      </c>
      <c r="I770" t="s">
        <v>6266</v>
      </c>
      <c r="J770" t="s">
        <v>6267</v>
      </c>
      <c r="K770">
        <v>2833.78</v>
      </c>
      <c r="L770">
        <f>Report[[#This Row],[Entrada]]-Report[[#This Row],[Emissão]]</f>
        <v>0</v>
      </c>
    </row>
    <row r="771" spans="1:12" x14ac:dyDescent="0.25">
      <c r="A771">
        <v>3108</v>
      </c>
      <c r="B771">
        <v>1</v>
      </c>
      <c r="C771" t="s">
        <v>6264</v>
      </c>
      <c r="D771">
        <v>0</v>
      </c>
      <c r="E771" t="s">
        <v>6265</v>
      </c>
      <c r="F771" s="1">
        <v>45901</v>
      </c>
      <c r="G771" s="1">
        <v>45901</v>
      </c>
      <c r="H771" t="s">
        <v>18</v>
      </c>
      <c r="I771" t="s">
        <v>6266</v>
      </c>
      <c r="J771" t="s">
        <v>6267</v>
      </c>
      <c r="K771">
        <v>55335.62</v>
      </c>
      <c r="L771">
        <f>Report[[#This Row],[Entrada]]-Report[[#This Row],[Emissão]]</f>
        <v>0</v>
      </c>
    </row>
    <row r="772" spans="1:12" x14ac:dyDescent="0.25">
      <c r="A772">
        <v>3109</v>
      </c>
      <c r="B772">
        <v>1</v>
      </c>
      <c r="C772" t="s">
        <v>6264</v>
      </c>
      <c r="D772">
        <v>0</v>
      </c>
      <c r="E772" t="s">
        <v>6265</v>
      </c>
      <c r="F772" s="1">
        <v>45901</v>
      </c>
      <c r="G772" s="1">
        <v>45901</v>
      </c>
      <c r="H772" t="s">
        <v>18</v>
      </c>
      <c r="I772" t="s">
        <v>6266</v>
      </c>
      <c r="J772" t="s">
        <v>6267</v>
      </c>
      <c r="K772">
        <v>1055.76</v>
      </c>
      <c r="L772">
        <f>Report[[#This Row],[Entrada]]-Report[[#This Row],[Emissão]]</f>
        <v>0</v>
      </c>
    </row>
    <row r="773" spans="1:12" x14ac:dyDescent="0.25">
      <c r="A773">
        <v>3110</v>
      </c>
      <c r="B773">
        <v>1</v>
      </c>
      <c r="C773" t="s">
        <v>6264</v>
      </c>
      <c r="D773">
        <v>0</v>
      </c>
      <c r="E773" t="s">
        <v>6265</v>
      </c>
      <c r="F773" s="1">
        <v>45901</v>
      </c>
      <c r="G773" s="1">
        <v>45901</v>
      </c>
      <c r="H773" t="s">
        <v>18</v>
      </c>
      <c r="I773" t="s">
        <v>6266</v>
      </c>
      <c r="J773" t="s">
        <v>6267</v>
      </c>
      <c r="K773">
        <v>8871.17</v>
      </c>
      <c r="L773">
        <f>Report[[#This Row],[Entrada]]-Report[[#This Row],[Emissão]]</f>
        <v>0</v>
      </c>
    </row>
    <row r="774" spans="1:12" x14ac:dyDescent="0.25">
      <c r="A774">
        <v>3111</v>
      </c>
      <c r="B774">
        <v>1</v>
      </c>
      <c r="C774" t="s">
        <v>6264</v>
      </c>
      <c r="D774">
        <v>0</v>
      </c>
      <c r="E774" t="s">
        <v>6265</v>
      </c>
      <c r="F774" s="1">
        <v>45901</v>
      </c>
      <c r="G774" s="1">
        <v>45901</v>
      </c>
      <c r="H774" t="s">
        <v>18</v>
      </c>
      <c r="I774" t="s">
        <v>6266</v>
      </c>
      <c r="J774" t="s">
        <v>6267</v>
      </c>
      <c r="K774">
        <v>17742.330000000002</v>
      </c>
      <c r="L774">
        <f>Report[[#This Row],[Entrada]]-Report[[#This Row],[Emissão]]</f>
        <v>0</v>
      </c>
    </row>
    <row r="775" spans="1:12" x14ac:dyDescent="0.25">
      <c r="A775">
        <v>3112</v>
      </c>
      <c r="B775">
        <v>1</v>
      </c>
      <c r="C775" t="s">
        <v>6264</v>
      </c>
      <c r="D775">
        <v>0</v>
      </c>
      <c r="E775" t="s">
        <v>6265</v>
      </c>
      <c r="F775" s="1">
        <v>45901</v>
      </c>
      <c r="G775" s="1">
        <v>45901</v>
      </c>
      <c r="H775" t="s">
        <v>18</v>
      </c>
      <c r="I775" t="s">
        <v>6266</v>
      </c>
      <c r="J775" t="s">
        <v>6267</v>
      </c>
      <c r="K775">
        <v>8871.17</v>
      </c>
      <c r="L775">
        <f>Report[[#This Row],[Entrada]]-Report[[#This Row],[Emissão]]</f>
        <v>0</v>
      </c>
    </row>
    <row r="776" spans="1:12" x14ac:dyDescent="0.25">
      <c r="A776">
        <v>3113</v>
      </c>
      <c r="B776">
        <v>1</v>
      </c>
      <c r="C776" t="s">
        <v>6264</v>
      </c>
      <c r="D776">
        <v>0</v>
      </c>
      <c r="E776" t="s">
        <v>6265</v>
      </c>
      <c r="F776" s="1">
        <v>45901</v>
      </c>
      <c r="G776" s="1">
        <v>45901</v>
      </c>
      <c r="H776" t="s">
        <v>18</v>
      </c>
      <c r="I776" t="s">
        <v>6266</v>
      </c>
      <c r="J776" t="s">
        <v>6267</v>
      </c>
      <c r="K776">
        <v>10544.83</v>
      </c>
      <c r="L776">
        <f>Report[[#This Row],[Entrada]]-Report[[#This Row],[Emissão]]</f>
        <v>0</v>
      </c>
    </row>
    <row r="777" spans="1:12" x14ac:dyDescent="0.25">
      <c r="A777">
        <v>3114</v>
      </c>
      <c r="B777">
        <v>1</v>
      </c>
      <c r="C777" t="s">
        <v>6264</v>
      </c>
      <c r="D777">
        <v>0</v>
      </c>
      <c r="E777" t="s">
        <v>6265</v>
      </c>
      <c r="F777" s="1">
        <v>45901</v>
      </c>
      <c r="G777" s="1">
        <v>45901</v>
      </c>
      <c r="H777" t="s">
        <v>18</v>
      </c>
      <c r="I777" t="s">
        <v>6266</v>
      </c>
      <c r="J777" t="s">
        <v>6267</v>
      </c>
      <c r="K777">
        <v>11754.74</v>
      </c>
      <c r="L777">
        <f>Report[[#This Row],[Entrada]]-Report[[#This Row],[Emissão]]</f>
        <v>0</v>
      </c>
    </row>
    <row r="778" spans="1:12" x14ac:dyDescent="0.25">
      <c r="A778">
        <v>47015</v>
      </c>
      <c r="B778">
        <v>1</v>
      </c>
      <c r="C778" t="s">
        <v>6307</v>
      </c>
      <c r="D778">
        <v>17241</v>
      </c>
      <c r="E778" t="s">
        <v>6253</v>
      </c>
      <c r="F778" s="1">
        <v>45891</v>
      </c>
      <c r="G778" s="1">
        <v>45901</v>
      </c>
      <c r="H778" t="s">
        <v>6254</v>
      </c>
      <c r="I778" t="s">
        <v>6255</v>
      </c>
      <c r="J778" t="s">
        <v>5166</v>
      </c>
      <c r="K778">
        <v>3174.6</v>
      </c>
      <c r="L778">
        <f>Report[[#This Row],[Entrada]]-Report[[#This Row],[Emissão]]</f>
        <v>10</v>
      </c>
    </row>
    <row r="779" spans="1:12" x14ac:dyDescent="0.25">
      <c r="A779">
        <v>20145</v>
      </c>
      <c r="B779">
        <v>2</v>
      </c>
      <c r="C779" t="s">
        <v>6339</v>
      </c>
      <c r="D779">
        <v>17291</v>
      </c>
      <c r="E779" t="s">
        <v>6253</v>
      </c>
      <c r="F779" s="1">
        <v>45895</v>
      </c>
      <c r="G779" s="1">
        <v>45901</v>
      </c>
      <c r="H779" t="s">
        <v>6328</v>
      </c>
      <c r="I779" t="s">
        <v>6257</v>
      </c>
      <c r="J779" t="s">
        <v>79</v>
      </c>
      <c r="K779">
        <v>31510.5</v>
      </c>
      <c r="L779">
        <f>Report[[#This Row],[Entrada]]-Report[[#This Row],[Emissão]]</f>
        <v>6</v>
      </c>
    </row>
    <row r="780" spans="1:12" x14ac:dyDescent="0.25">
      <c r="A780">
        <v>11021</v>
      </c>
      <c r="B780">
        <v>2</v>
      </c>
      <c r="C780" t="s">
        <v>6271</v>
      </c>
      <c r="D780">
        <v>17096</v>
      </c>
      <c r="E780" t="s">
        <v>6253</v>
      </c>
      <c r="F780" s="1">
        <v>45881</v>
      </c>
      <c r="G780" s="1">
        <v>45901</v>
      </c>
      <c r="H780" t="s">
        <v>6269</v>
      </c>
      <c r="I780" t="s">
        <v>6257</v>
      </c>
      <c r="J780" t="s">
        <v>1471</v>
      </c>
      <c r="K780">
        <v>5905.1</v>
      </c>
      <c r="L780">
        <f>Report[[#This Row],[Entrada]]-Report[[#This Row],[Emissão]]</f>
        <v>20</v>
      </c>
    </row>
    <row r="781" spans="1:12" x14ac:dyDescent="0.25">
      <c r="A781">
        <v>12373</v>
      </c>
      <c r="B781">
        <v>2</v>
      </c>
      <c r="C781" t="s">
        <v>6271</v>
      </c>
      <c r="D781">
        <v>17351</v>
      </c>
      <c r="E781" t="s">
        <v>6253</v>
      </c>
      <c r="F781" s="1">
        <v>45887</v>
      </c>
      <c r="G781" s="1">
        <v>45901</v>
      </c>
      <c r="H781" t="s">
        <v>6269</v>
      </c>
      <c r="I781" t="s">
        <v>6257</v>
      </c>
      <c r="J781" t="s">
        <v>1471</v>
      </c>
      <c r="K781">
        <v>3339.49</v>
      </c>
      <c r="L781">
        <f>Report[[#This Row],[Entrada]]-Report[[#This Row],[Emissão]]</f>
        <v>14</v>
      </c>
    </row>
    <row r="782" spans="1:12" x14ac:dyDescent="0.25">
      <c r="A782">
        <v>13004</v>
      </c>
      <c r="B782">
        <v>2</v>
      </c>
      <c r="C782" t="s">
        <v>6271</v>
      </c>
      <c r="D782">
        <v>17373</v>
      </c>
      <c r="E782" t="s">
        <v>6253</v>
      </c>
      <c r="F782" s="1">
        <v>45889</v>
      </c>
      <c r="G782" s="1">
        <v>45901</v>
      </c>
      <c r="H782" t="s">
        <v>6269</v>
      </c>
      <c r="I782" t="s">
        <v>6257</v>
      </c>
      <c r="J782" t="s">
        <v>1471</v>
      </c>
      <c r="K782">
        <v>1597.63</v>
      </c>
      <c r="L782">
        <f>Report[[#This Row],[Entrada]]-Report[[#This Row],[Emissão]]</f>
        <v>12</v>
      </c>
    </row>
    <row r="783" spans="1:12" x14ac:dyDescent="0.25">
      <c r="A783">
        <v>13218</v>
      </c>
      <c r="B783">
        <v>1</v>
      </c>
      <c r="C783" t="s">
        <v>6271</v>
      </c>
      <c r="D783">
        <v>17321</v>
      </c>
      <c r="E783" t="s">
        <v>6253</v>
      </c>
      <c r="F783" s="1">
        <v>45890</v>
      </c>
      <c r="G783" s="1">
        <v>45901</v>
      </c>
      <c r="H783" t="s">
        <v>6269</v>
      </c>
      <c r="I783" t="s">
        <v>6255</v>
      </c>
      <c r="J783" t="s">
        <v>1471</v>
      </c>
      <c r="K783">
        <v>15621.87</v>
      </c>
      <c r="L783">
        <f>Report[[#This Row],[Entrada]]-Report[[#This Row],[Emissão]]</f>
        <v>11</v>
      </c>
    </row>
    <row r="784" spans="1:12" x14ac:dyDescent="0.25">
      <c r="A784">
        <v>1001598</v>
      </c>
      <c r="B784">
        <v>2</v>
      </c>
      <c r="C784" t="s">
        <v>6286</v>
      </c>
      <c r="D784">
        <v>17030</v>
      </c>
      <c r="E784" t="s">
        <v>6253</v>
      </c>
      <c r="F784" s="1">
        <v>45887</v>
      </c>
      <c r="G784" s="1">
        <v>45901</v>
      </c>
      <c r="H784" t="s">
        <v>6269</v>
      </c>
      <c r="I784" t="s">
        <v>6257</v>
      </c>
      <c r="J784" t="s">
        <v>6287</v>
      </c>
      <c r="K784">
        <v>1043.0999999999999</v>
      </c>
      <c r="L784">
        <f>Report[[#This Row],[Entrada]]-Report[[#This Row],[Emissão]]</f>
        <v>14</v>
      </c>
    </row>
    <row r="785" spans="1:12" x14ac:dyDescent="0.25">
      <c r="A785">
        <v>1001599</v>
      </c>
      <c r="B785">
        <v>3</v>
      </c>
      <c r="C785" t="s">
        <v>6286</v>
      </c>
      <c r="D785">
        <v>17100</v>
      </c>
      <c r="E785" t="s">
        <v>6253</v>
      </c>
      <c r="F785" s="1">
        <v>45887</v>
      </c>
      <c r="G785" s="1">
        <v>45901</v>
      </c>
      <c r="H785" t="s">
        <v>6269</v>
      </c>
      <c r="I785" t="s">
        <v>6255</v>
      </c>
      <c r="J785" t="s">
        <v>6287</v>
      </c>
      <c r="K785">
        <v>17950</v>
      </c>
      <c r="L785">
        <f>Report[[#This Row],[Entrada]]-Report[[#This Row],[Emissão]]</f>
        <v>14</v>
      </c>
    </row>
    <row r="786" spans="1:12" x14ac:dyDescent="0.25">
      <c r="A786">
        <v>53262</v>
      </c>
      <c r="B786">
        <v>2</v>
      </c>
      <c r="C786" t="s">
        <v>6386</v>
      </c>
      <c r="D786">
        <v>0</v>
      </c>
      <c r="E786" t="s">
        <v>6273</v>
      </c>
      <c r="F786" s="1">
        <v>45901</v>
      </c>
      <c r="G786" s="1">
        <v>45901</v>
      </c>
      <c r="H786" t="s">
        <v>6363</v>
      </c>
      <c r="I786" t="s">
        <v>6310</v>
      </c>
      <c r="J786" t="s">
        <v>6387</v>
      </c>
      <c r="K786">
        <v>544.04</v>
      </c>
      <c r="L786">
        <f>Report[[#This Row],[Entrada]]-Report[[#This Row],[Emissão]]</f>
        <v>0</v>
      </c>
    </row>
    <row r="787" spans="1:12" x14ac:dyDescent="0.25">
      <c r="A787">
        <v>497625</v>
      </c>
      <c r="B787">
        <v>3</v>
      </c>
      <c r="C787" t="s">
        <v>6252</v>
      </c>
      <c r="D787">
        <v>17247</v>
      </c>
      <c r="E787" t="s">
        <v>6253</v>
      </c>
      <c r="F787" s="1">
        <v>45890</v>
      </c>
      <c r="G787" s="1">
        <v>45902</v>
      </c>
      <c r="H787" t="s">
        <v>6254</v>
      </c>
      <c r="I787" t="s">
        <v>6255</v>
      </c>
      <c r="J787" t="s">
        <v>1380</v>
      </c>
      <c r="K787">
        <v>207839.1</v>
      </c>
      <c r="L787">
        <f>Report[[#This Row],[Entrada]]-Report[[#This Row],[Emissão]]</f>
        <v>12</v>
      </c>
    </row>
    <row r="788" spans="1:12" x14ac:dyDescent="0.25">
      <c r="A788">
        <v>497626</v>
      </c>
      <c r="B788">
        <v>3</v>
      </c>
      <c r="C788" t="s">
        <v>6252</v>
      </c>
      <c r="D788">
        <v>17247</v>
      </c>
      <c r="E788" t="s">
        <v>6253</v>
      </c>
      <c r="F788" s="1">
        <v>45890</v>
      </c>
      <c r="G788" s="1">
        <v>45902</v>
      </c>
      <c r="H788" t="s">
        <v>6254</v>
      </c>
      <c r="I788" t="s">
        <v>6255</v>
      </c>
      <c r="J788" t="s">
        <v>1380</v>
      </c>
      <c r="K788">
        <v>335303.71000000002</v>
      </c>
      <c r="L788">
        <f>Report[[#This Row],[Entrada]]-Report[[#This Row],[Emissão]]</f>
        <v>12</v>
      </c>
    </row>
    <row r="789" spans="1:12" x14ac:dyDescent="0.25">
      <c r="A789">
        <v>497731</v>
      </c>
      <c r="B789">
        <v>3</v>
      </c>
      <c r="C789" t="s">
        <v>6252</v>
      </c>
      <c r="D789">
        <v>17265</v>
      </c>
      <c r="E789" t="s">
        <v>6253</v>
      </c>
      <c r="F789" s="1">
        <v>45891</v>
      </c>
      <c r="G789" s="1">
        <v>45902</v>
      </c>
      <c r="H789" t="s">
        <v>6254</v>
      </c>
      <c r="I789" t="s">
        <v>6255</v>
      </c>
      <c r="J789" t="s">
        <v>1380</v>
      </c>
      <c r="K789">
        <v>326.64</v>
      </c>
      <c r="L789">
        <f>Report[[#This Row],[Entrada]]-Report[[#This Row],[Emissão]]</f>
        <v>11</v>
      </c>
    </row>
    <row r="790" spans="1:12" x14ac:dyDescent="0.25">
      <c r="A790">
        <v>342656</v>
      </c>
      <c r="B790">
        <v>3</v>
      </c>
      <c r="C790" t="s">
        <v>6260</v>
      </c>
      <c r="D790">
        <v>17337</v>
      </c>
      <c r="E790" t="s">
        <v>6253</v>
      </c>
      <c r="F790" s="1">
        <v>45897</v>
      </c>
      <c r="G790" s="1">
        <v>45902</v>
      </c>
      <c r="H790" t="s">
        <v>6254</v>
      </c>
      <c r="I790" t="s">
        <v>6257</v>
      </c>
      <c r="J790" t="s">
        <v>4465</v>
      </c>
      <c r="K790">
        <v>360859.2</v>
      </c>
      <c r="L790">
        <f>Report[[#This Row],[Entrada]]-Report[[#This Row],[Emissão]]</f>
        <v>5</v>
      </c>
    </row>
    <row r="791" spans="1:12" x14ac:dyDescent="0.25">
      <c r="A791">
        <v>445531</v>
      </c>
      <c r="B791">
        <v>2</v>
      </c>
      <c r="C791" t="s">
        <v>6263</v>
      </c>
      <c r="D791">
        <v>17267</v>
      </c>
      <c r="E791" t="s">
        <v>6253</v>
      </c>
      <c r="F791" s="1">
        <v>45894</v>
      </c>
      <c r="G791" s="1">
        <v>45902</v>
      </c>
      <c r="H791" t="s">
        <v>6254</v>
      </c>
      <c r="I791" t="s">
        <v>6257</v>
      </c>
      <c r="J791" t="s">
        <v>5059</v>
      </c>
      <c r="K791">
        <v>5888.62</v>
      </c>
      <c r="L791">
        <f>Report[[#This Row],[Entrada]]-Report[[#This Row],[Emissão]]</f>
        <v>8</v>
      </c>
    </row>
    <row r="792" spans="1:12" x14ac:dyDescent="0.25">
      <c r="A792">
        <v>3115</v>
      </c>
      <c r="B792">
        <v>1</v>
      </c>
      <c r="C792" t="s">
        <v>6264</v>
      </c>
      <c r="D792">
        <v>0</v>
      </c>
      <c r="E792" t="s">
        <v>6265</v>
      </c>
      <c r="F792" s="1">
        <v>45902</v>
      </c>
      <c r="G792" s="1">
        <v>45902</v>
      </c>
      <c r="H792" t="s">
        <v>18</v>
      </c>
      <c r="I792" t="s">
        <v>6266</v>
      </c>
      <c r="J792" t="s">
        <v>6267</v>
      </c>
      <c r="K792">
        <v>9047.5499999999993</v>
      </c>
      <c r="L792">
        <f>Report[[#This Row],[Entrada]]-Report[[#This Row],[Emissão]]</f>
        <v>0</v>
      </c>
    </row>
    <row r="793" spans="1:12" x14ac:dyDescent="0.25">
      <c r="A793">
        <v>3116</v>
      </c>
      <c r="B793">
        <v>1</v>
      </c>
      <c r="C793" t="s">
        <v>6264</v>
      </c>
      <c r="D793">
        <v>0</v>
      </c>
      <c r="E793" t="s">
        <v>6265</v>
      </c>
      <c r="F793" s="1">
        <v>45902</v>
      </c>
      <c r="G793" s="1">
        <v>45902</v>
      </c>
      <c r="H793" t="s">
        <v>18</v>
      </c>
      <c r="I793" t="s">
        <v>6266</v>
      </c>
      <c r="J793" t="s">
        <v>6267</v>
      </c>
      <c r="K793">
        <v>218.14</v>
      </c>
      <c r="L793">
        <f>Report[[#This Row],[Entrada]]-Report[[#This Row],[Emissão]]</f>
        <v>0</v>
      </c>
    </row>
    <row r="794" spans="1:12" x14ac:dyDescent="0.25">
      <c r="A794">
        <v>3117</v>
      </c>
      <c r="B794">
        <v>1</v>
      </c>
      <c r="C794" t="s">
        <v>6264</v>
      </c>
      <c r="D794">
        <v>0</v>
      </c>
      <c r="E794" t="s">
        <v>6265</v>
      </c>
      <c r="F794" s="1">
        <v>45902</v>
      </c>
      <c r="G794" s="1">
        <v>45902</v>
      </c>
      <c r="H794" t="s">
        <v>18</v>
      </c>
      <c r="I794" t="s">
        <v>6266</v>
      </c>
      <c r="J794" t="s">
        <v>6267</v>
      </c>
      <c r="K794">
        <v>5359.49</v>
      </c>
      <c r="L794">
        <f>Report[[#This Row],[Entrada]]-Report[[#This Row],[Emissão]]</f>
        <v>0</v>
      </c>
    </row>
    <row r="795" spans="1:12" x14ac:dyDescent="0.25">
      <c r="A795">
        <v>47014</v>
      </c>
      <c r="B795">
        <v>2</v>
      </c>
      <c r="C795" t="s">
        <v>6307</v>
      </c>
      <c r="D795">
        <v>17271</v>
      </c>
      <c r="E795" t="s">
        <v>6253</v>
      </c>
      <c r="F795" s="1">
        <v>45891</v>
      </c>
      <c r="G795" s="1">
        <v>45902</v>
      </c>
      <c r="H795" t="s">
        <v>6254</v>
      </c>
      <c r="I795" t="s">
        <v>6257</v>
      </c>
      <c r="J795" t="s">
        <v>5166</v>
      </c>
      <c r="K795">
        <v>1194</v>
      </c>
      <c r="L795">
        <f>Report[[#This Row],[Entrada]]-Report[[#This Row],[Emissão]]</f>
        <v>11</v>
      </c>
    </row>
    <row r="796" spans="1:12" x14ac:dyDescent="0.25">
      <c r="A796">
        <v>52170</v>
      </c>
      <c r="B796">
        <v>2</v>
      </c>
      <c r="C796" t="s">
        <v>6319</v>
      </c>
      <c r="E796" t="s">
        <v>6265</v>
      </c>
      <c r="F796" s="1">
        <v>45903</v>
      </c>
      <c r="G796" s="1">
        <v>45903</v>
      </c>
      <c r="H796" t="s">
        <v>18</v>
      </c>
      <c r="I796" t="s">
        <v>6284</v>
      </c>
      <c r="J796" t="s">
        <v>559</v>
      </c>
      <c r="K796">
        <v>1416.89</v>
      </c>
      <c r="L796">
        <f>Report[[#This Row],[Entrada]]-Report[[#This Row],[Emissão]]</f>
        <v>0</v>
      </c>
    </row>
    <row r="797" spans="1:12" x14ac:dyDescent="0.25">
      <c r="A797">
        <v>52176</v>
      </c>
      <c r="B797">
        <v>60</v>
      </c>
      <c r="C797" t="s">
        <v>6319</v>
      </c>
      <c r="D797">
        <v>17436</v>
      </c>
      <c r="E797" t="s">
        <v>6253</v>
      </c>
      <c r="F797" s="1">
        <v>45903</v>
      </c>
      <c r="G797" s="1">
        <v>45903</v>
      </c>
      <c r="H797" t="s">
        <v>18</v>
      </c>
      <c r="I797" t="s">
        <v>6341</v>
      </c>
      <c r="J797" t="s">
        <v>559</v>
      </c>
      <c r="K797">
        <v>4239.2</v>
      </c>
      <c r="L797">
        <f>Report[[#This Row],[Entrada]]-Report[[#This Row],[Emissão]]</f>
        <v>0</v>
      </c>
    </row>
    <row r="798" spans="1:12" x14ac:dyDescent="0.25">
      <c r="A798">
        <v>497639</v>
      </c>
      <c r="B798">
        <v>4</v>
      </c>
      <c r="C798" t="s">
        <v>6252</v>
      </c>
      <c r="D798">
        <v>16342</v>
      </c>
      <c r="E798" t="s">
        <v>6253</v>
      </c>
      <c r="F798" s="1">
        <v>45890</v>
      </c>
      <c r="G798" s="1">
        <v>45903</v>
      </c>
      <c r="H798" t="s">
        <v>6254</v>
      </c>
      <c r="I798" t="s">
        <v>6255</v>
      </c>
      <c r="J798" t="s">
        <v>1380</v>
      </c>
      <c r="K798">
        <v>895.86</v>
      </c>
      <c r="L798">
        <f>Report[[#This Row],[Entrada]]-Report[[#This Row],[Emissão]]</f>
        <v>13</v>
      </c>
    </row>
    <row r="799" spans="1:12" x14ac:dyDescent="0.25">
      <c r="A799">
        <v>497867</v>
      </c>
      <c r="B799">
        <v>2</v>
      </c>
      <c r="C799" t="s">
        <v>6252</v>
      </c>
      <c r="D799">
        <v>17275</v>
      </c>
      <c r="E799" t="s">
        <v>6253</v>
      </c>
      <c r="F799" s="1">
        <v>45894</v>
      </c>
      <c r="G799" s="1">
        <v>45903</v>
      </c>
      <c r="H799" t="s">
        <v>6254</v>
      </c>
      <c r="I799" t="s">
        <v>6257</v>
      </c>
      <c r="J799" t="s">
        <v>1380</v>
      </c>
      <c r="K799">
        <v>30865.55</v>
      </c>
      <c r="L799">
        <f>Report[[#This Row],[Entrada]]-Report[[#This Row],[Emissão]]</f>
        <v>9</v>
      </c>
    </row>
    <row r="800" spans="1:12" x14ac:dyDescent="0.25">
      <c r="A800">
        <v>498281</v>
      </c>
      <c r="B800">
        <v>2</v>
      </c>
      <c r="C800" t="s">
        <v>6252</v>
      </c>
      <c r="D800">
        <v>17336</v>
      </c>
      <c r="E800" t="s">
        <v>6253</v>
      </c>
      <c r="F800" s="1">
        <v>45896</v>
      </c>
      <c r="G800" s="1">
        <v>45903</v>
      </c>
      <c r="H800" t="s">
        <v>6254</v>
      </c>
      <c r="I800" t="s">
        <v>6257</v>
      </c>
      <c r="J800" t="s">
        <v>1380</v>
      </c>
      <c r="K800">
        <v>531136.35</v>
      </c>
      <c r="L800">
        <f>Report[[#This Row],[Entrada]]-Report[[#This Row],[Emissão]]</f>
        <v>7</v>
      </c>
    </row>
    <row r="801" spans="1:12" x14ac:dyDescent="0.25">
      <c r="A801">
        <v>493054</v>
      </c>
      <c r="B801">
        <v>2</v>
      </c>
      <c r="C801" t="s">
        <v>6258</v>
      </c>
      <c r="D801">
        <v>17006</v>
      </c>
      <c r="E801" t="s">
        <v>6253</v>
      </c>
      <c r="F801" s="1">
        <v>45891</v>
      </c>
      <c r="G801" s="1">
        <v>45903</v>
      </c>
      <c r="H801" t="s">
        <v>6254</v>
      </c>
      <c r="I801" t="s">
        <v>6257</v>
      </c>
      <c r="J801" t="s">
        <v>2683</v>
      </c>
      <c r="K801">
        <v>2308.91</v>
      </c>
      <c r="L801">
        <f>Report[[#This Row],[Entrada]]-Report[[#This Row],[Emissão]]</f>
        <v>12</v>
      </c>
    </row>
    <row r="802" spans="1:12" x14ac:dyDescent="0.25">
      <c r="A802">
        <v>493249</v>
      </c>
      <c r="B802">
        <v>1</v>
      </c>
      <c r="C802" t="s">
        <v>6258</v>
      </c>
      <c r="D802">
        <v>17331</v>
      </c>
      <c r="E802" t="s">
        <v>6253</v>
      </c>
      <c r="F802" s="1">
        <v>45896</v>
      </c>
      <c r="G802" s="1">
        <v>45903</v>
      </c>
      <c r="H802" t="s">
        <v>6254</v>
      </c>
      <c r="I802" t="s">
        <v>6257</v>
      </c>
      <c r="J802" t="s">
        <v>2683</v>
      </c>
      <c r="K802">
        <v>222224.23</v>
      </c>
      <c r="L802">
        <f>Report[[#This Row],[Entrada]]-Report[[#This Row],[Emissão]]</f>
        <v>7</v>
      </c>
    </row>
    <row r="803" spans="1:12" x14ac:dyDescent="0.25">
      <c r="A803">
        <v>493253</v>
      </c>
      <c r="B803">
        <v>1</v>
      </c>
      <c r="C803" t="s">
        <v>6258</v>
      </c>
      <c r="D803">
        <v>17331</v>
      </c>
      <c r="E803" t="s">
        <v>6253</v>
      </c>
      <c r="F803" s="1">
        <v>45896</v>
      </c>
      <c r="G803" s="1">
        <v>45903</v>
      </c>
      <c r="H803" t="s">
        <v>6254</v>
      </c>
      <c r="I803" t="s">
        <v>6257</v>
      </c>
      <c r="J803" t="s">
        <v>2683</v>
      </c>
      <c r="K803">
        <v>40070.14</v>
      </c>
      <c r="L803">
        <f>Report[[#This Row],[Entrada]]-Report[[#This Row],[Emissão]]</f>
        <v>7</v>
      </c>
    </row>
    <row r="804" spans="1:12" x14ac:dyDescent="0.25">
      <c r="A804">
        <v>493255</v>
      </c>
      <c r="B804">
        <v>1</v>
      </c>
      <c r="C804" t="s">
        <v>6258</v>
      </c>
      <c r="D804">
        <v>17331</v>
      </c>
      <c r="E804" t="s">
        <v>6253</v>
      </c>
      <c r="F804" s="1">
        <v>45896</v>
      </c>
      <c r="G804" s="1">
        <v>45903</v>
      </c>
      <c r="H804" t="s">
        <v>6254</v>
      </c>
      <c r="I804" t="s">
        <v>6257</v>
      </c>
      <c r="J804" t="s">
        <v>2683</v>
      </c>
      <c r="K804">
        <v>40238.04</v>
      </c>
      <c r="L804">
        <f>Report[[#This Row],[Entrada]]-Report[[#This Row],[Emissão]]</f>
        <v>7</v>
      </c>
    </row>
    <row r="805" spans="1:12" x14ac:dyDescent="0.25">
      <c r="A805">
        <v>8111</v>
      </c>
      <c r="B805">
        <v>3</v>
      </c>
      <c r="C805" t="s">
        <v>6305</v>
      </c>
      <c r="D805">
        <v>17311</v>
      </c>
      <c r="E805" t="s">
        <v>6253</v>
      </c>
      <c r="F805" s="1">
        <v>45896</v>
      </c>
      <c r="G805" s="1">
        <v>45903</v>
      </c>
      <c r="H805" t="s">
        <v>6254</v>
      </c>
      <c r="I805" t="s">
        <v>6257</v>
      </c>
      <c r="J805" t="s">
        <v>2716</v>
      </c>
      <c r="K805">
        <v>67578</v>
      </c>
      <c r="L805">
        <f>Report[[#This Row],[Entrada]]-Report[[#This Row],[Emissão]]</f>
        <v>7</v>
      </c>
    </row>
    <row r="806" spans="1:12" x14ac:dyDescent="0.25">
      <c r="A806">
        <v>8112</v>
      </c>
      <c r="B806">
        <v>2</v>
      </c>
      <c r="C806" t="s">
        <v>6305</v>
      </c>
      <c r="D806">
        <v>17310</v>
      </c>
      <c r="E806" t="s">
        <v>6253</v>
      </c>
      <c r="F806" s="1">
        <v>45896</v>
      </c>
      <c r="G806" s="1">
        <v>45903</v>
      </c>
      <c r="H806" t="s">
        <v>6254</v>
      </c>
      <c r="I806" t="s">
        <v>6257</v>
      </c>
      <c r="J806" t="s">
        <v>2716</v>
      </c>
      <c r="K806">
        <v>210506.8</v>
      </c>
      <c r="L806">
        <f>Report[[#This Row],[Entrada]]-Report[[#This Row],[Emissão]]</f>
        <v>7</v>
      </c>
    </row>
    <row r="807" spans="1:12" x14ac:dyDescent="0.25">
      <c r="A807">
        <v>27523</v>
      </c>
      <c r="B807">
        <v>1</v>
      </c>
      <c r="C807" t="s">
        <v>6301</v>
      </c>
      <c r="E807" t="s">
        <v>6265</v>
      </c>
      <c r="F807" s="1">
        <v>45903</v>
      </c>
      <c r="G807" s="1">
        <v>45903</v>
      </c>
      <c r="H807" t="s">
        <v>46</v>
      </c>
      <c r="I807" t="s">
        <v>6284</v>
      </c>
      <c r="J807" t="s">
        <v>614</v>
      </c>
      <c r="K807">
        <v>127.41</v>
      </c>
      <c r="L807">
        <f>Report[[#This Row],[Entrada]]-Report[[#This Row],[Emissão]]</f>
        <v>0</v>
      </c>
    </row>
    <row r="808" spans="1:12" x14ac:dyDescent="0.25">
      <c r="A808">
        <v>173462</v>
      </c>
      <c r="B808">
        <v>1</v>
      </c>
      <c r="C808" t="s">
        <v>6327</v>
      </c>
      <c r="D808">
        <v>17330</v>
      </c>
      <c r="E808" t="s">
        <v>6253</v>
      </c>
      <c r="F808" s="1">
        <v>45896</v>
      </c>
      <c r="G808" s="1">
        <v>45903</v>
      </c>
      <c r="H808" t="s">
        <v>6328</v>
      </c>
      <c r="I808" t="s">
        <v>6257</v>
      </c>
      <c r="J808" t="s">
        <v>4383</v>
      </c>
      <c r="K808">
        <v>2160</v>
      </c>
      <c r="L808">
        <f>Report[[#This Row],[Entrada]]-Report[[#This Row],[Emissão]]</f>
        <v>7</v>
      </c>
    </row>
    <row r="809" spans="1:12" x14ac:dyDescent="0.25">
      <c r="A809">
        <v>342547</v>
      </c>
      <c r="B809">
        <v>3</v>
      </c>
      <c r="C809" t="s">
        <v>6260</v>
      </c>
      <c r="D809">
        <v>17161</v>
      </c>
      <c r="E809" t="s">
        <v>6253</v>
      </c>
      <c r="F809" s="1">
        <v>45896</v>
      </c>
      <c r="G809" s="1">
        <v>45903</v>
      </c>
      <c r="H809" t="s">
        <v>6254</v>
      </c>
      <c r="I809" t="s">
        <v>6257</v>
      </c>
      <c r="J809" t="s">
        <v>4465</v>
      </c>
      <c r="K809">
        <v>68214.720000000001</v>
      </c>
      <c r="L809">
        <f>Report[[#This Row],[Entrada]]-Report[[#This Row],[Emissão]]</f>
        <v>7</v>
      </c>
    </row>
    <row r="810" spans="1:12" x14ac:dyDescent="0.25">
      <c r="A810">
        <v>342620</v>
      </c>
      <c r="B810">
        <v>3</v>
      </c>
      <c r="C810" t="s">
        <v>6260</v>
      </c>
      <c r="D810">
        <v>17337</v>
      </c>
      <c r="E810" t="s">
        <v>6253</v>
      </c>
      <c r="F810" s="1">
        <v>45897</v>
      </c>
      <c r="G810" s="1">
        <v>45903</v>
      </c>
      <c r="H810" t="s">
        <v>6254</v>
      </c>
      <c r="I810" t="s">
        <v>6257</v>
      </c>
      <c r="J810" t="s">
        <v>4465</v>
      </c>
      <c r="K810">
        <v>10016</v>
      </c>
      <c r="L810">
        <f>Report[[#This Row],[Entrada]]-Report[[#This Row],[Emissão]]</f>
        <v>6</v>
      </c>
    </row>
    <row r="811" spans="1:12" x14ac:dyDescent="0.25">
      <c r="A811">
        <v>342621</v>
      </c>
      <c r="B811">
        <v>3</v>
      </c>
      <c r="C811" t="s">
        <v>6260</v>
      </c>
      <c r="D811">
        <v>17337</v>
      </c>
      <c r="E811" t="s">
        <v>6253</v>
      </c>
      <c r="F811" s="1">
        <v>45897</v>
      </c>
      <c r="G811" s="1">
        <v>45903</v>
      </c>
      <c r="H811" t="s">
        <v>6254</v>
      </c>
      <c r="I811" t="s">
        <v>6257</v>
      </c>
      <c r="J811" t="s">
        <v>4465</v>
      </c>
      <c r="K811">
        <v>75556.399999999994</v>
      </c>
      <c r="L811">
        <f>Report[[#This Row],[Entrada]]-Report[[#This Row],[Emissão]]</f>
        <v>6</v>
      </c>
    </row>
    <row r="812" spans="1:12" x14ac:dyDescent="0.25">
      <c r="A812">
        <v>342644</v>
      </c>
      <c r="B812">
        <v>3</v>
      </c>
      <c r="C812" t="s">
        <v>6260</v>
      </c>
      <c r="D812">
        <v>17337</v>
      </c>
      <c r="E812" t="s">
        <v>6253</v>
      </c>
      <c r="F812" s="1">
        <v>45897</v>
      </c>
      <c r="G812" s="1">
        <v>45903</v>
      </c>
      <c r="H812" t="s">
        <v>6254</v>
      </c>
      <c r="I812" t="s">
        <v>6257</v>
      </c>
      <c r="J812" t="s">
        <v>4465</v>
      </c>
      <c r="K812">
        <v>75908.399999999994</v>
      </c>
      <c r="L812">
        <f>Report[[#This Row],[Entrada]]-Report[[#This Row],[Emissão]]</f>
        <v>6</v>
      </c>
    </row>
    <row r="813" spans="1:12" x14ac:dyDescent="0.25">
      <c r="A813">
        <v>342655</v>
      </c>
      <c r="B813">
        <v>3</v>
      </c>
      <c r="C813" t="s">
        <v>6260</v>
      </c>
      <c r="D813">
        <v>17337</v>
      </c>
      <c r="E813" t="s">
        <v>6253</v>
      </c>
      <c r="F813" s="1">
        <v>45897</v>
      </c>
      <c r="G813" s="1">
        <v>45903</v>
      </c>
      <c r="H813" t="s">
        <v>6254</v>
      </c>
      <c r="I813" t="s">
        <v>6257</v>
      </c>
      <c r="J813" t="s">
        <v>4465</v>
      </c>
      <c r="K813">
        <v>446999.5</v>
      </c>
      <c r="L813">
        <f>Report[[#This Row],[Entrada]]-Report[[#This Row],[Emissão]]</f>
        <v>6</v>
      </c>
    </row>
    <row r="814" spans="1:12" x14ac:dyDescent="0.25">
      <c r="A814">
        <v>4146</v>
      </c>
      <c r="B814">
        <v>2</v>
      </c>
      <c r="C814" t="s">
        <v>6336</v>
      </c>
      <c r="D814">
        <v>17299</v>
      </c>
      <c r="E814" t="s">
        <v>6253</v>
      </c>
      <c r="F814" s="1">
        <v>45894</v>
      </c>
      <c r="G814" s="1">
        <v>45903</v>
      </c>
      <c r="H814" t="s">
        <v>6254</v>
      </c>
      <c r="I814" t="s">
        <v>6257</v>
      </c>
      <c r="J814" t="s">
        <v>2759</v>
      </c>
      <c r="K814">
        <v>39762</v>
      </c>
      <c r="L814">
        <f>Report[[#This Row],[Entrada]]-Report[[#This Row],[Emissão]]</f>
        <v>9</v>
      </c>
    </row>
    <row r="815" spans="1:12" x14ac:dyDescent="0.25">
      <c r="A815">
        <v>3118</v>
      </c>
      <c r="B815">
        <v>1</v>
      </c>
      <c r="C815" t="s">
        <v>6264</v>
      </c>
      <c r="E815" t="s">
        <v>6265</v>
      </c>
      <c r="F815" s="1">
        <v>45903</v>
      </c>
      <c r="G815" s="1">
        <v>45903</v>
      </c>
      <c r="H815" t="s">
        <v>18</v>
      </c>
      <c r="I815" t="s">
        <v>6266</v>
      </c>
      <c r="J815" t="s">
        <v>6267</v>
      </c>
      <c r="K815">
        <v>1416.89</v>
      </c>
      <c r="L815">
        <f>Report[[#This Row],[Entrada]]-Report[[#This Row],[Emissão]]</f>
        <v>0</v>
      </c>
    </row>
    <row r="816" spans="1:12" x14ac:dyDescent="0.25">
      <c r="A816">
        <v>3119</v>
      </c>
      <c r="B816">
        <v>1</v>
      </c>
      <c r="C816" t="s">
        <v>6264</v>
      </c>
      <c r="D816">
        <v>0</v>
      </c>
      <c r="E816" t="s">
        <v>6265</v>
      </c>
      <c r="F816" s="1">
        <v>45903</v>
      </c>
      <c r="G816" s="1">
        <v>45903</v>
      </c>
      <c r="H816" t="s">
        <v>18</v>
      </c>
      <c r="I816" t="s">
        <v>6266</v>
      </c>
      <c r="J816" t="s">
        <v>6267</v>
      </c>
      <c r="K816">
        <v>26797.46</v>
      </c>
      <c r="L816">
        <f>Report[[#This Row],[Entrada]]-Report[[#This Row],[Emissão]]</f>
        <v>0</v>
      </c>
    </row>
    <row r="817" spans="1:12" x14ac:dyDescent="0.25">
      <c r="A817">
        <v>3120</v>
      </c>
      <c r="B817">
        <v>1</v>
      </c>
      <c r="C817" t="s">
        <v>6264</v>
      </c>
      <c r="D817">
        <v>0</v>
      </c>
      <c r="E817" t="s">
        <v>6265</v>
      </c>
      <c r="F817" s="1">
        <v>45903</v>
      </c>
      <c r="G817" s="1">
        <v>45903</v>
      </c>
      <c r="H817" t="s">
        <v>18</v>
      </c>
      <c r="I817" t="s">
        <v>6266</v>
      </c>
      <c r="J817" t="s">
        <v>6267</v>
      </c>
      <c r="K817">
        <v>17742.330000000002</v>
      </c>
      <c r="L817">
        <f>Report[[#This Row],[Entrada]]-Report[[#This Row],[Emissão]]</f>
        <v>0</v>
      </c>
    </row>
    <row r="818" spans="1:12" x14ac:dyDescent="0.25">
      <c r="A818">
        <v>3121</v>
      </c>
      <c r="B818">
        <v>1</v>
      </c>
      <c r="C818" t="s">
        <v>6264</v>
      </c>
      <c r="D818">
        <v>0</v>
      </c>
      <c r="E818" t="s">
        <v>6265</v>
      </c>
      <c r="F818" s="1">
        <v>45903</v>
      </c>
      <c r="G818" s="1">
        <v>45903</v>
      </c>
      <c r="H818" t="s">
        <v>18</v>
      </c>
      <c r="I818" t="s">
        <v>6266</v>
      </c>
      <c r="J818" t="s">
        <v>6267</v>
      </c>
      <c r="K818">
        <v>133.19999999999999</v>
      </c>
      <c r="L818">
        <f>Report[[#This Row],[Entrada]]-Report[[#This Row],[Emissão]]</f>
        <v>0</v>
      </c>
    </row>
    <row r="819" spans="1:12" x14ac:dyDescent="0.25">
      <c r="A819">
        <v>3122</v>
      </c>
      <c r="B819">
        <v>1</v>
      </c>
      <c r="C819" t="s">
        <v>6264</v>
      </c>
      <c r="D819">
        <v>0</v>
      </c>
      <c r="E819" t="s">
        <v>6265</v>
      </c>
      <c r="F819" s="1">
        <v>45903</v>
      </c>
      <c r="G819" s="1">
        <v>45903</v>
      </c>
      <c r="H819" t="s">
        <v>18</v>
      </c>
      <c r="I819" t="s">
        <v>6266</v>
      </c>
      <c r="J819" t="s">
        <v>6267</v>
      </c>
      <c r="K819">
        <v>4025.11</v>
      </c>
      <c r="L819">
        <f>Report[[#This Row],[Entrada]]-Report[[#This Row],[Emissão]]</f>
        <v>0</v>
      </c>
    </row>
    <row r="820" spans="1:12" x14ac:dyDescent="0.25">
      <c r="A820">
        <v>3123</v>
      </c>
      <c r="B820">
        <v>1</v>
      </c>
      <c r="C820" t="s">
        <v>6264</v>
      </c>
      <c r="D820">
        <v>0</v>
      </c>
      <c r="E820" t="s">
        <v>6265</v>
      </c>
      <c r="F820" s="1">
        <v>45903</v>
      </c>
      <c r="G820" s="1">
        <v>45903</v>
      </c>
      <c r="H820" t="s">
        <v>18</v>
      </c>
      <c r="I820" t="s">
        <v>6266</v>
      </c>
      <c r="J820" t="s">
        <v>6267</v>
      </c>
      <c r="K820">
        <v>10205.74</v>
      </c>
      <c r="L820">
        <f>Report[[#This Row],[Entrada]]-Report[[#This Row],[Emissão]]</f>
        <v>0</v>
      </c>
    </row>
    <row r="821" spans="1:12" x14ac:dyDescent="0.25">
      <c r="A821">
        <v>3124</v>
      </c>
      <c r="B821">
        <v>1</v>
      </c>
      <c r="C821" t="s">
        <v>6264</v>
      </c>
      <c r="D821">
        <v>0</v>
      </c>
      <c r="E821" t="s">
        <v>6265</v>
      </c>
      <c r="F821" s="1">
        <v>45903</v>
      </c>
      <c r="G821" s="1">
        <v>45903</v>
      </c>
      <c r="H821" t="s">
        <v>18</v>
      </c>
      <c r="I821" t="s">
        <v>6266</v>
      </c>
      <c r="J821" t="s">
        <v>6267</v>
      </c>
      <c r="K821">
        <v>62098.17</v>
      </c>
      <c r="L821">
        <f>Report[[#This Row],[Entrada]]-Report[[#This Row],[Emissão]]</f>
        <v>0</v>
      </c>
    </row>
    <row r="822" spans="1:12" x14ac:dyDescent="0.25">
      <c r="A822">
        <v>3125</v>
      </c>
      <c r="B822">
        <v>1</v>
      </c>
      <c r="C822" t="s">
        <v>6264</v>
      </c>
      <c r="D822">
        <v>0</v>
      </c>
      <c r="E822" t="s">
        <v>6265</v>
      </c>
      <c r="F822" s="1">
        <v>45903</v>
      </c>
      <c r="G822" s="1">
        <v>45903</v>
      </c>
      <c r="H822" t="s">
        <v>18</v>
      </c>
      <c r="I822" t="s">
        <v>6266</v>
      </c>
      <c r="J822" t="s">
        <v>6267</v>
      </c>
      <c r="K822">
        <v>4054.99</v>
      </c>
      <c r="L822">
        <f>Report[[#This Row],[Entrada]]-Report[[#This Row],[Emissão]]</f>
        <v>0</v>
      </c>
    </row>
    <row r="823" spans="1:12" x14ac:dyDescent="0.25">
      <c r="A823">
        <v>3126</v>
      </c>
      <c r="B823">
        <v>1</v>
      </c>
      <c r="C823" t="s">
        <v>6264</v>
      </c>
      <c r="D823">
        <v>0</v>
      </c>
      <c r="E823" t="s">
        <v>6265</v>
      </c>
      <c r="F823" s="1">
        <v>45903</v>
      </c>
      <c r="G823" s="1">
        <v>45903</v>
      </c>
      <c r="H823" t="s">
        <v>18</v>
      </c>
      <c r="I823" t="s">
        <v>6266</v>
      </c>
      <c r="J823" t="s">
        <v>6267</v>
      </c>
      <c r="K823">
        <v>45215.46</v>
      </c>
      <c r="L823">
        <f>Report[[#This Row],[Entrada]]-Report[[#This Row],[Emissão]]</f>
        <v>0</v>
      </c>
    </row>
    <row r="824" spans="1:12" x14ac:dyDescent="0.25">
      <c r="A824">
        <v>3127</v>
      </c>
      <c r="B824">
        <v>1</v>
      </c>
      <c r="C824" t="s">
        <v>6264</v>
      </c>
      <c r="D824">
        <v>0</v>
      </c>
      <c r="E824" t="s">
        <v>6265</v>
      </c>
      <c r="F824" s="1">
        <v>45903</v>
      </c>
      <c r="G824" s="1">
        <v>45903</v>
      </c>
      <c r="H824" t="s">
        <v>18</v>
      </c>
      <c r="I824" t="s">
        <v>6266</v>
      </c>
      <c r="J824" t="s">
        <v>6267</v>
      </c>
      <c r="K824">
        <v>7402.79</v>
      </c>
      <c r="L824">
        <f>Report[[#This Row],[Entrada]]-Report[[#This Row],[Emissão]]</f>
        <v>0</v>
      </c>
    </row>
    <row r="825" spans="1:12" x14ac:dyDescent="0.25">
      <c r="A825">
        <v>3128</v>
      </c>
      <c r="B825">
        <v>1</v>
      </c>
      <c r="C825" t="s">
        <v>6264</v>
      </c>
      <c r="D825">
        <v>0</v>
      </c>
      <c r="E825" t="s">
        <v>6265</v>
      </c>
      <c r="F825" s="1">
        <v>45903</v>
      </c>
      <c r="G825" s="1">
        <v>45903</v>
      </c>
      <c r="H825" t="s">
        <v>18</v>
      </c>
      <c r="I825" t="s">
        <v>6266</v>
      </c>
      <c r="J825" t="s">
        <v>6267</v>
      </c>
      <c r="K825">
        <v>103.81</v>
      </c>
      <c r="L825">
        <f>Report[[#This Row],[Entrada]]-Report[[#This Row],[Emissão]]</f>
        <v>0</v>
      </c>
    </row>
    <row r="826" spans="1:12" x14ac:dyDescent="0.25">
      <c r="A826">
        <v>3129</v>
      </c>
      <c r="B826">
        <v>1</v>
      </c>
      <c r="C826" t="s">
        <v>6264</v>
      </c>
      <c r="D826">
        <v>0</v>
      </c>
      <c r="E826" t="s">
        <v>6265</v>
      </c>
      <c r="F826" s="1">
        <v>45903</v>
      </c>
      <c r="G826" s="1">
        <v>45903</v>
      </c>
      <c r="H826" t="s">
        <v>18</v>
      </c>
      <c r="I826" t="s">
        <v>6266</v>
      </c>
      <c r="J826" t="s">
        <v>6267</v>
      </c>
      <c r="K826">
        <v>8892.15</v>
      </c>
      <c r="L826">
        <f>Report[[#This Row],[Entrada]]-Report[[#This Row],[Emissão]]</f>
        <v>0</v>
      </c>
    </row>
    <row r="827" spans="1:12" x14ac:dyDescent="0.25">
      <c r="A827">
        <v>3130</v>
      </c>
      <c r="B827">
        <v>1</v>
      </c>
      <c r="C827" t="s">
        <v>6264</v>
      </c>
      <c r="D827">
        <v>0</v>
      </c>
      <c r="E827" t="s">
        <v>6265</v>
      </c>
      <c r="F827" s="1">
        <v>45903</v>
      </c>
      <c r="G827" s="1">
        <v>45903</v>
      </c>
      <c r="H827" t="s">
        <v>18</v>
      </c>
      <c r="I827" t="s">
        <v>6266</v>
      </c>
      <c r="J827" t="s">
        <v>6267</v>
      </c>
      <c r="K827">
        <v>2160</v>
      </c>
      <c r="L827">
        <f>Report[[#This Row],[Entrada]]-Report[[#This Row],[Emissão]]</f>
        <v>0</v>
      </c>
    </row>
    <row r="828" spans="1:12" x14ac:dyDescent="0.25">
      <c r="A828">
        <v>3131</v>
      </c>
      <c r="B828">
        <v>1</v>
      </c>
      <c r="C828" t="s">
        <v>6264</v>
      </c>
      <c r="D828">
        <v>0</v>
      </c>
      <c r="E828" t="s">
        <v>6265</v>
      </c>
      <c r="F828" s="1">
        <v>45903</v>
      </c>
      <c r="G828" s="1">
        <v>45903</v>
      </c>
      <c r="H828" t="s">
        <v>18</v>
      </c>
      <c r="I828" t="s">
        <v>6266</v>
      </c>
      <c r="J828" t="s">
        <v>6267</v>
      </c>
      <c r="K828">
        <v>931.75</v>
      </c>
      <c r="L828">
        <f>Report[[#This Row],[Entrada]]-Report[[#This Row],[Emissão]]</f>
        <v>0</v>
      </c>
    </row>
    <row r="829" spans="1:12" x14ac:dyDescent="0.25">
      <c r="A829">
        <v>3132</v>
      </c>
      <c r="B829">
        <v>1</v>
      </c>
      <c r="C829" t="s">
        <v>6264</v>
      </c>
      <c r="D829">
        <v>0</v>
      </c>
      <c r="E829" t="s">
        <v>6265</v>
      </c>
      <c r="F829" s="1">
        <v>45903</v>
      </c>
      <c r="G829" s="1">
        <v>45903</v>
      </c>
      <c r="H829" t="s">
        <v>18</v>
      </c>
      <c r="I829" t="s">
        <v>6266</v>
      </c>
      <c r="J829" t="s">
        <v>6267</v>
      </c>
      <c r="K829">
        <v>277.2</v>
      </c>
      <c r="L829">
        <f>Report[[#This Row],[Entrada]]-Report[[#This Row],[Emissão]]</f>
        <v>0</v>
      </c>
    </row>
    <row r="830" spans="1:12" x14ac:dyDescent="0.25">
      <c r="A830">
        <v>3133</v>
      </c>
      <c r="B830">
        <v>1</v>
      </c>
      <c r="C830" t="s">
        <v>6264</v>
      </c>
      <c r="D830">
        <v>0</v>
      </c>
      <c r="E830" t="s">
        <v>6265</v>
      </c>
      <c r="F830" s="1">
        <v>45903</v>
      </c>
      <c r="G830" s="1">
        <v>45903</v>
      </c>
      <c r="H830" t="s">
        <v>18</v>
      </c>
      <c r="I830" t="s">
        <v>6266</v>
      </c>
      <c r="J830" t="s">
        <v>6267</v>
      </c>
      <c r="K830">
        <v>6226.79</v>
      </c>
      <c r="L830">
        <f>Report[[#This Row],[Entrada]]-Report[[#This Row],[Emissão]]</f>
        <v>0</v>
      </c>
    </row>
    <row r="831" spans="1:12" x14ac:dyDescent="0.25">
      <c r="A831">
        <v>3134</v>
      </c>
      <c r="B831">
        <v>1</v>
      </c>
      <c r="C831" t="s">
        <v>6264</v>
      </c>
      <c r="D831">
        <v>0</v>
      </c>
      <c r="E831" t="s">
        <v>6265</v>
      </c>
      <c r="F831" s="1">
        <v>45903</v>
      </c>
      <c r="G831" s="1">
        <v>45903</v>
      </c>
      <c r="H831" t="s">
        <v>18</v>
      </c>
      <c r="I831" t="s">
        <v>6266</v>
      </c>
      <c r="J831" t="s">
        <v>6267</v>
      </c>
      <c r="K831">
        <v>833.76</v>
      </c>
      <c r="L831">
        <f>Report[[#This Row],[Entrada]]-Report[[#This Row],[Emissão]]</f>
        <v>0</v>
      </c>
    </row>
    <row r="832" spans="1:12" x14ac:dyDescent="0.25">
      <c r="A832">
        <v>3135</v>
      </c>
      <c r="B832">
        <v>1</v>
      </c>
      <c r="C832" t="s">
        <v>6264</v>
      </c>
      <c r="D832">
        <v>0</v>
      </c>
      <c r="E832" t="s">
        <v>6265</v>
      </c>
      <c r="F832" s="1">
        <v>45903</v>
      </c>
      <c r="G832" s="1">
        <v>45903</v>
      </c>
      <c r="H832" t="s">
        <v>18</v>
      </c>
      <c r="I832" t="s">
        <v>6266</v>
      </c>
      <c r="J832" t="s">
        <v>6267</v>
      </c>
      <c r="K832">
        <v>2387.2199999999998</v>
      </c>
      <c r="L832">
        <f>Report[[#This Row],[Entrada]]-Report[[#This Row],[Emissão]]</f>
        <v>0</v>
      </c>
    </row>
    <row r="833" spans="1:12" x14ac:dyDescent="0.25">
      <c r="A833">
        <v>3136</v>
      </c>
      <c r="B833">
        <v>1</v>
      </c>
      <c r="C833" t="s">
        <v>6264</v>
      </c>
      <c r="D833">
        <v>0</v>
      </c>
      <c r="E833" t="s">
        <v>6265</v>
      </c>
      <c r="F833" s="1">
        <v>45903</v>
      </c>
      <c r="G833" s="1">
        <v>45903</v>
      </c>
      <c r="H833" t="s">
        <v>18</v>
      </c>
      <c r="I833" t="s">
        <v>6266</v>
      </c>
      <c r="J833" t="s">
        <v>6267</v>
      </c>
      <c r="K833">
        <v>317767.23</v>
      </c>
      <c r="L833">
        <f>Report[[#This Row],[Entrada]]-Report[[#This Row],[Emissão]]</f>
        <v>0</v>
      </c>
    </row>
    <row r="834" spans="1:12" x14ac:dyDescent="0.25">
      <c r="A834">
        <v>3137</v>
      </c>
      <c r="B834">
        <v>1</v>
      </c>
      <c r="C834" t="s">
        <v>6264</v>
      </c>
      <c r="D834">
        <v>0</v>
      </c>
      <c r="E834" t="s">
        <v>6265</v>
      </c>
      <c r="F834" s="1">
        <v>45903</v>
      </c>
      <c r="G834" s="1">
        <v>45903</v>
      </c>
      <c r="H834" t="s">
        <v>18</v>
      </c>
      <c r="I834" t="s">
        <v>6266</v>
      </c>
      <c r="J834" t="s">
        <v>6267</v>
      </c>
      <c r="K834">
        <v>17742.330000000002</v>
      </c>
      <c r="L834">
        <f>Report[[#This Row],[Entrada]]-Report[[#This Row],[Emissão]]</f>
        <v>0</v>
      </c>
    </row>
    <row r="835" spans="1:12" x14ac:dyDescent="0.25">
      <c r="A835">
        <v>3138</v>
      </c>
      <c r="B835">
        <v>1</v>
      </c>
      <c r="C835" t="s">
        <v>6264</v>
      </c>
      <c r="D835">
        <v>0</v>
      </c>
      <c r="E835" t="s">
        <v>6265</v>
      </c>
      <c r="F835" s="1">
        <v>45903</v>
      </c>
      <c r="G835" s="1">
        <v>45903</v>
      </c>
      <c r="H835" t="s">
        <v>18</v>
      </c>
      <c r="I835" t="s">
        <v>6266</v>
      </c>
      <c r="J835" t="s">
        <v>6267</v>
      </c>
      <c r="K835">
        <v>1198.97</v>
      </c>
      <c r="L835">
        <f>Report[[#This Row],[Entrada]]-Report[[#This Row],[Emissão]]</f>
        <v>0</v>
      </c>
    </row>
    <row r="836" spans="1:12" x14ac:dyDescent="0.25">
      <c r="A836">
        <v>372923</v>
      </c>
      <c r="B836">
        <v>3</v>
      </c>
      <c r="C836" t="s">
        <v>6302</v>
      </c>
      <c r="D836">
        <v>17213</v>
      </c>
      <c r="E836" t="s">
        <v>6253</v>
      </c>
      <c r="F836" s="1">
        <v>45897</v>
      </c>
      <c r="G836" s="1">
        <v>45903</v>
      </c>
      <c r="H836" t="s">
        <v>6269</v>
      </c>
      <c r="I836" t="s">
        <v>6255</v>
      </c>
      <c r="J836" t="s">
        <v>5382</v>
      </c>
      <c r="K836">
        <v>3054.91</v>
      </c>
      <c r="L836">
        <f>Report[[#This Row],[Entrada]]-Report[[#This Row],[Emissão]]</f>
        <v>6</v>
      </c>
    </row>
    <row r="837" spans="1:12" x14ac:dyDescent="0.25">
      <c r="A837">
        <v>266583</v>
      </c>
      <c r="B837">
        <v>2</v>
      </c>
      <c r="C837" t="s">
        <v>6285</v>
      </c>
      <c r="D837">
        <v>17338</v>
      </c>
      <c r="E837" t="s">
        <v>6253</v>
      </c>
      <c r="F837" s="1">
        <v>45896</v>
      </c>
      <c r="G837" s="1">
        <v>45903</v>
      </c>
      <c r="H837" t="s">
        <v>6254</v>
      </c>
      <c r="I837" t="s">
        <v>6257</v>
      </c>
      <c r="J837" t="s">
        <v>1736</v>
      </c>
      <c r="K837">
        <v>391500</v>
      </c>
      <c r="L837">
        <f>Report[[#This Row],[Entrada]]-Report[[#This Row],[Emissão]]</f>
        <v>7</v>
      </c>
    </row>
    <row r="838" spans="1:12" x14ac:dyDescent="0.25">
      <c r="A838">
        <v>3894</v>
      </c>
      <c r="B838">
        <v>2</v>
      </c>
      <c r="C838" t="s">
        <v>6348</v>
      </c>
      <c r="D838">
        <v>17097</v>
      </c>
      <c r="E838" t="s">
        <v>6253</v>
      </c>
      <c r="F838" s="1">
        <v>45895</v>
      </c>
      <c r="G838" s="1">
        <v>45903</v>
      </c>
      <c r="H838" t="s">
        <v>6254</v>
      </c>
      <c r="I838" t="s">
        <v>6257</v>
      </c>
      <c r="J838" t="s">
        <v>5921</v>
      </c>
      <c r="K838">
        <v>1235.98</v>
      </c>
      <c r="L838">
        <f>Report[[#This Row],[Entrada]]-Report[[#This Row],[Emissão]]</f>
        <v>8</v>
      </c>
    </row>
    <row r="839" spans="1:12" x14ac:dyDescent="0.25">
      <c r="A839">
        <v>55290</v>
      </c>
      <c r="B839">
        <v>1</v>
      </c>
      <c r="C839" t="s">
        <v>6349</v>
      </c>
      <c r="D839">
        <v>16292</v>
      </c>
      <c r="E839" t="s">
        <v>6253</v>
      </c>
      <c r="F839" s="1">
        <v>45891</v>
      </c>
      <c r="G839" s="1">
        <v>45903</v>
      </c>
      <c r="H839" t="s">
        <v>4301</v>
      </c>
      <c r="I839" t="s">
        <v>6255</v>
      </c>
      <c r="J839" t="s">
        <v>2581</v>
      </c>
      <c r="K839">
        <v>786.57</v>
      </c>
      <c r="L839">
        <f>Report[[#This Row],[Entrada]]-Report[[#This Row],[Emissão]]</f>
        <v>12</v>
      </c>
    </row>
    <row r="840" spans="1:12" x14ac:dyDescent="0.25">
      <c r="A840">
        <v>53347</v>
      </c>
      <c r="B840">
        <v>2</v>
      </c>
      <c r="C840" t="s">
        <v>6388</v>
      </c>
      <c r="D840">
        <v>16013157</v>
      </c>
      <c r="E840" t="s">
        <v>6276</v>
      </c>
      <c r="F840" s="1">
        <v>45903</v>
      </c>
      <c r="G840" s="1">
        <v>45903</v>
      </c>
      <c r="H840" t="s">
        <v>12</v>
      </c>
      <c r="I840" t="s">
        <v>6277</v>
      </c>
      <c r="J840" t="s">
        <v>6389</v>
      </c>
      <c r="K840">
        <v>675926.46</v>
      </c>
      <c r="L840">
        <f>Report[[#This Row],[Entrada]]-Report[[#This Row],[Emissão]]</f>
        <v>0</v>
      </c>
    </row>
    <row r="841" spans="1:12" x14ac:dyDescent="0.25">
      <c r="A841">
        <v>53348</v>
      </c>
      <c r="B841">
        <v>2</v>
      </c>
      <c r="C841" t="s">
        <v>6388</v>
      </c>
      <c r="D841">
        <v>16013148</v>
      </c>
      <c r="E841" t="s">
        <v>6276</v>
      </c>
      <c r="F841" s="1">
        <v>45903</v>
      </c>
      <c r="G841" s="1">
        <v>45903</v>
      </c>
      <c r="H841" t="s">
        <v>12</v>
      </c>
      <c r="I841" t="s">
        <v>6277</v>
      </c>
      <c r="J841" t="s">
        <v>6389</v>
      </c>
      <c r="K841">
        <v>901235.28</v>
      </c>
      <c r="L841">
        <f>Report[[#This Row],[Entrada]]-Report[[#This Row],[Emissão]]</f>
        <v>0</v>
      </c>
    </row>
    <row r="842" spans="1:12" x14ac:dyDescent="0.25">
      <c r="A842">
        <v>53349</v>
      </c>
      <c r="B842">
        <v>2</v>
      </c>
      <c r="C842" t="s">
        <v>6388</v>
      </c>
      <c r="D842">
        <v>16013146</v>
      </c>
      <c r="E842" t="s">
        <v>6276</v>
      </c>
      <c r="F842" s="1">
        <v>45903</v>
      </c>
      <c r="G842" s="1">
        <v>45903</v>
      </c>
      <c r="H842" t="s">
        <v>12</v>
      </c>
      <c r="I842" t="s">
        <v>6277</v>
      </c>
      <c r="J842" t="s">
        <v>6389</v>
      </c>
      <c r="K842">
        <v>880752.66</v>
      </c>
      <c r="L842">
        <f>Report[[#This Row],[Entrada]]-Report[[#This Row],[Emissão]]</f>
        <v>0</v>
      </c>
    </row>
    <row r="843" spans="1:12" x14ac:dyDescent="0.25">
      <c r="A843">
        <v>52202</v>
      </c>
      <c r="B843">
        <v>1</v>
      </c>
      <c r="C843" t="s">
        <v>6390</v>
      </c>
      <c r="D843">
        <v>26014872</v>
      </c>
      <c r="E843" t="s">
        <v>6276</v>
      </c>
      <c r="F843" s="1">
        <v>45904</v>
      </c>
      <c r="G843" s="1">
        <v>45904</v>
      </c>
      <c r="H843" t="s">
        <v>18</v>
      </c>
      <c r="I843" t="s">
        <v>6277</v>
      </c>
      <c r="J843" t="s">
        <v>6391</v>
      </c>
      <c r="K843">
        <v>4042.32</v>
      </c>
      <c r="L843">
        <f>Report[[#This Row],[Entrada]]-Report[[#This Row],[Emissão]]</f>
        <v>0</v>
      </c>
    </row>
    <row r="844" spans="1:12" x14ac:dyDescent="0.25">
      <c r="A844">
        <v>48920</v>
      </c>
      <c r="B844">
        <v>2</v>
      </c>
      <c r="C844" t="s">
        <v>6335</v>
      </c>
      <c r="D844">
        <v>17017</v>
      </c>
      <c r="E844" t="s">
        <v>6253</v>
      </c>
      <c r="F844" s="1">
        <v>45867</v>
      </c>
      <c r="G844" s="1">
        <v>45904</v>
      </c>
      <c r="H844" t="s">
        <v>6318</v>
      </c>
      <c r="I844" t="s">
        <v>6257</v>
      </c>
      <c r="J844" t="s">
        <v>1380</v>
      </c>
      <c r="K844">
        <v>22764.240000000002</v>
      </c>
      <c r="L844">
        <f>Report[[#This Row],[Entrada]]-Report[[#This Row],[Emissão]]</f>
        <v>37</v>
      </c>
    </row>
    <row r="845" spans="1:12" x14ac:dyDescent="0.25">
      <c r="A845">
        <v>497732</v>
      </c>
      <c r="B845">
        <v>3</v>
      </c>
      <c r="C845" t="s">
        <v>6252</v>
      </c>
      <c r="D845">
        <v>17261</v>
      </c>
      <c r="E845" t="s">
        <v>6253</v>
      </c>
      <c r="F845" s="1">
        <v>45891</v>
      </c>
      <c r="G845" s="1">
        <v>45904</v>
      </c>
      <c r="H845" t="s">
        <v>6254</v>
      </c>
      <c r="I845" t="s">
        <v>6257</v>
      </c>
      <c r="J845" t="s">
        <v>1380</v>
      </c>
      <c r="K845">
        <v>9283.23</v>
      </c>
      <c r="L845">
        <f>Report[[#This Row],[Entrada]]-Report[[#This Row],[Emissão]]</f>
        <v>13</v>
      </c>
    </row>
    <row r="846" spans="1:12" x14ac:dyDescent="0.25">
      <c r="A846">
        <v>284724</v>
      </c>
      <c r="B846">
        <v>1</v>
      </c>
      <c r="C846" t="s">
        <v>6292</v>
      </c>
      <c r="D846">
        <v>17284</v>
      </c>
      <c r="E846" t="s">
        <v>6253</v>
      </c>
      <c r="F846" s="1">
        <v>45895</v>
      </c>
      <c r="G846" s="1">
        <v>45904</v>
      </c>
      <c r="H846" t="s">
        <v>6254</v>
      </c>
      <c r="I846" t="s">
        <v>6257</v>
      </c>
      <c r="J846" t="s">
        <v>1475</v>
      </c>
      <c r="K846">
        <v>31589.759999999998</v>
      </c>
      <c r="L846">
        <f>Report[[#This Row],[Entrada]]-Report[[#This Row],[Emissão]]</f>
        <v>9</v>
      </c>
    </row>
    <row r="847" spans="1:12" x14ac:dyDescent="0.25">
      <c r="A847">
        <v>8113</v>
      </c>
      <c r="B847">
        <v>1</v>
      </c>
      <c r="C847" t="s">
        <v>6305</v>
      </c>
      <c r="D847">
        <v>17309</v>
      </c>
      <c r="E847" t="s">
        <v>6253</v>
      </c>
      <c r="F847" s="1">
        <v>45896</v>
      </c>
      <c r="G847" s="1">
        <v>45904</v>
      </c>
      <c r="H847" t="s">
        <v>6254</v>
      </c>
      <c r="I847" t="s">
        <v>6257</v>
      </c>
      <c r="J847" t="s">
        <v>2716</v>
      </c>
      <c r="K847">
        <v>59174.400000000001</v>
      </c>
      <c r="L847">
        <f>Report[[#This Row],[Entrada]]-Report[[#This Row],[Emissão]]</f>
        <v>8</v>
      </c>
    </row>
    <row r="848" spans="1:12" x14ac:dyDescent="0.25">
      <c r="A848">
        <v>396504</v>
      </c>
      <c r="B848">
        <v>3</v>
      </c>
      <c r="C848" t="s">
        <v>6259</v>
      </c>
      <c r="D848">
        <v>17303</v>
      </c>
      <c r="E848" t="s">
        <v>6253</v>
      </c>
      <c r="F848" s="1">
        <v>45896</v>
      </c>
      <c r="G848" s="1">
        <v>45904</v>
      </c>
      <c r="H848" t="s">
        <v>6254</v>
      </c>
      <c r="I848" t="s">
        <v>6255</v>
      </c>
      <c r="J848" t="s">
        <v>4492</v>
      </c>
      <c r="K848">
        <v>40733.589999999997</v>
      </c>
      <c r="L848">
        <f>Report[[#This Row],[Entrada]]-Report[[#This Row],[Emissão]]</f>
        <v>8</v>
      </c>
    </row>
    <row r="849" spans="1:12" x14ac:dyDescent="0.25">
      <c r="A849">
        <v>342780</v>
      </c>
      <c r="B849">
        <v>3</v>
      </c>
      <c r="C849" t="s">
        <v>6260</v>
      </c>
      <c r="D849">
        <v>17161</v>
      </c>
      <c r="E849" t="s">
        <v>6253</v>
      </c>
      <c r="F849" s="1">
        <v>45899</v>
      </c>
      <c r="G849" s="1">
        <v>45904</v>
      </c>
      <c r="H849" t="s">
        <v>6254</v>
      </c>
      <c r="I849" t="s">
        <v>6257</v>
      </c>
      <c r="J849" t="s">
        <v>4465</v>
      </c>
      <c r="K849">
        <v>50326.76</v>
      </c>
      <c r="L849">
        <f>Report[[#This Row],[Entrada]]-Report[[#This Row],[Emissão]]</f>
        <v>5</v>
      </c>
    </row>
    <row r="850" spans="1:12" x14ac:dyDescent="0.25">
      <c r="A850">
        <v>342781</v>
      </c>
      <c r="B850">
        <v>3</v>
      </c>
      <c r="C850" t="s">
        <v>6260</v>
      </c>
      <c r="D850">
        <v>17306</v>
      </c>
      <c r="E850" t="s">
        <v>6253</v>
      </c>
      <c r="F850" s="1">
        <v>45899</v>
      </c>
      <c r="G850" s="1">
        <v>45904</v>
      </c>
      <c r="H850" t="s">
        <v>6254</v>
      </c>
      <c r="I850" t="s">
        <v>6257</v>
      </c>
      <c r="J850" t="s">
        <v>4465</v>
      </c>
      <c r="K850">
        <v>34050.239999999998</v>
      </c>
      <c r="L850">
        <f>Report[[#This Row],[Entrada]]-Report[[#This Row],[Emissão]]</f>
        <v>5</v>
      </c>
    </row>
    <row r="851" spans="1:12" x14ac:dyDescent="0.25">
      <c r="A851">
        <v>342842</v>
      </c>
      <c r="B851">
        <v>3</v>
      </c>
      <c r="C851" t="s">
        <v>6260</v>
      </c>
      <c r="D851">
        <v>17161</v>
      </c>
      <c r="E851" t="s">
        <v>6253</v>
      </c>
      <c r="F851" s="1">
        <v>45899</v>
      </c>
      <c r="G851" s="1">
        <v>45904</v>
      </c>
      <c r="H851" t="s">
        <v>6254</v>
      </c>
      <c r="I851" t="s">
        <v>6257</v>
      </c>
      <c r="J851" t="s">
        <v>4465</v>
      </c>
      <c r="K851">
        <v>456.57</v>
      </c>
      <c r="L851">
        <f>Report[[#This Row],[Entrada]]-Report[[#This Row],[Emissão]]</f>
        <v>5</v>
      </c>
    </row>
    <row r="852" spans="1:12" x14ac:dyDescent="0.25">
      <c r="A852">
        <v>445456</v>
      </c>
      <c r="B852">
        <v>1</v>
      </c>
      <c r="C852" t="s">
        <v>6263</v>
      </c>
      <c r="D852">
        <v>17211</v>
      </c>
      <c r="E852" t="s">
        <v>6253</v>
      </c>
      <c r="F852" s="1">
        <v>45891</v>
      </c>
      <c r="G852" s="1">
        <v>45904</v>
      </c>
      <c r="H852" t="s">
        <v>6254</v>
      </c>
      <c r="I852" t="s">
        <v>6257</v>
      </c>
      <c r="J852" t="s">
        <v>5059</v>
      </c>
      <c r="K852">
        <v>312934.58</v>
      </c>
      <c r="L852">
        <f>Report[[#This Row],[Entrada]]-Report[[#This Row],[Emissão]]</f>
        <v>13</v>
      </c>
    </row>
    <row r="853" spans="1:12" x14ac:dyDescent="0.25">
      <c r="A853">
        <v>150294</v>
      </c>
      <c r="B853">
        <v>3</v>
      </c>
      <c r="C853" t="s">
        <v>6347</v>
      </c>
      <c r="D853">
        <v>17344</v>
      </c>
      <c r="E853" t="s">
        <v>6253</v>
      </c>
      <c r="F853" s="1">
        <v>45896</v>
      </c>
      <c r="G853" s="1">
        <v>45904</v>
      </c>
      <c r="H853" t="s">
        <v>6269</v>
      </c>
      <c r="I853" t="s">
        <v>6255</v>
      </c>
      <c r="J853" t="s">
        <v>5102</v>
      </c>
      <c r="K853">
        <v>1492.14</v>
      </c>
      <c r="L853">
        <f>Report[[#This Row],[Entrada]]-Report[[#This Row],[Emissão]]</f>
        <v>8</v>
      </c>
    </row>
    <row r="854" spans="1:12" x14ac:dyDescent="0.25">
      <c r="A854">
        <v>3139</v>
      </c>
      <c r="B854">
        <v>1</v>
      </c>
      <c r="C854" t="s">
        <v>6264</v>
      </c>
      <c r="D854">
        <v>0</v>
      </c>
      <c r="E854" t="s">
        <v>6265</v>
      </c>
      <c r="F854" s="1">
        <v>45904</v>
      </c>
      <c r="G854" s="1">
        <v>45904</v>
      </c>
      <c r="H854" t="s">
        <v>18</v>
      </c>
      <c r="I854" t="s">
        <v>6266</v>
      </c>
      <c r="J854" t="s">
        <v>6267</v>
      </c>
      <c r="K854">
        <v>11754.74</v>
      </c>
      <c r="L854">
        <f>Report[[#This Row],[Entrada]]-Report[[#This Row],[Emissão]]</f>
        <v>0</v>
      </c>
    </row>
    <row r="855" spans="1:12" x14ac:dyDescent="0.25">
      <c r="A855">
        <v>3140</v>
      </c>
      <c r="B855">
        <v>1</v>
      </c>
      <c r="C855" t="s">
        <v>6264</v>
      </c>
      <c r="D855">
        <v>0</v>
      </c>
      <c r="E855" t="s">
        <v>6265</v>
      </c>
      <c r="F855" s="1">
        <v>45904</v>
      </c>
      <c r="G855" s="1">
        <v>45904</v>
      </c>
      <c r="H855" t="s">
        <v>18</v>
      </c>
      <c r="I855" t="s">
        <v>6266</v>
      </c>
      <c r="J855" t="s">
        <v>6267</v>
      </c>
      <c r="K855">
        <v>1038.1300000000001</v>
      </c>
      <c r="L855">
        <f>Report[[#This Row],[Entrada]]-Report[[#This Row],[Emissão]]</f>
        <v>0</v>
      </c>
    </row>
    <row r="856" spans="1:12" x14ac:dyDescent="0.25">
      <c r="A856">
        <v>3141</v>
      </c>
      <c r="B856">
        <v>1</v>
      </c>
      <c r="C856" t="s">
        <v>6264</v>
      </c>
      <c r="D856">
        <v>0</v>
      </c>
      <c r="E856" t="s">
        <v>6265</v>
      </c>
      <c r="F856" s="1">
        <v>45904</v>
      </c>
      <c r="G856" s="1">
        <v>45904</v>
      </c>
      <c r="H856" t="s">
        <v>18</v>
      </c>
      <c r="I856" t="s">
        <v>6266</v>
      </c>
      <c r="J856" t="s">
        <v>6267</v>
      </c>
      <c r="K856">
        <v>7193.83</v>
      </c>
      <c r="L856">
        <f>Report[[#This Row],[Entrada]]-Report[[#This Row],[Emissão]]</f>
        <v>0</v>
      </c>
    </row>
    <row r="857" spans="1:12" x14ac:dyDescent="0.25">
      <c r="A857">
        <v>3142</v>
      </c>
      <c r="B857">
        <v>1</v>
      </c>
      <c r="C857" t="s">
        <v>6264</v>
      </c>
      <c r="E857" t="s">
        <v>6265</v>
      </c>
      <c r="F857" s="1">
        <v>45904</v>
      </c>
      <c r="G857" s="1">
        <v>45904</v>
      </c>
      <c r="H857" t="s">
        <v>18</v>
      </c>
      <c r="I857" t="s">
        <v>6266</v>
      </c>
      <c r="J857" t="s">
        <v>6267</v>
      </c>
      <c r="K857">
        <v>13503.33</v>
      </c>
      <c r="L857">
        <f>Report[[#This Row],[Entrada]]-Report[[#This Row],[Emissão]]</f>
        <v>0</v>
      </c>
    </row>
    <row r="858" spans="1:12" x14ac:dyDescent="0.25">
      <c r="A858">
        <v>3143</v>
      </c>
      <c r="B858">
        <v>1</v>
      </c>
      <c r="C858" t="s">
        <v>6264</v>
      </c>
      <c r="D858">
        <v>0</v>
      </c>
      <c r="E858" t="s">
        <v>6265</v>
      </c>
      <c r="F858" s="1">
        <v>45904</v>
      </c>
      <c r="G858" s="1">
        <v>45904</v>
      </c>
      <c r="H858" t="s">
        <v>18</v>
      </c>
      <c r="I858" t="s">
        <v>6266</v>
      </c>
      <c r="J858" t="s">
        <v>6267</v>
      </c>
      <c r="K858">
        <v>557.05999999999995</v>
      </c>
      <c r="L858">
        <f>Report[[#This Row],[Entrada]]-Report[[#This Row],[Emissão]]</f>
        <v>0</v>
      </c>
    </row>
    <row r="859" spans="1:12" x14ac:dyDescent="0.25">
      <c r="A859">
        <v>3144</v>
      </c>
      <c r="B859">
        <v>1</v>
      </c>
      <c r="C859" t="s">
        <v>6264</v>
      </c>
      <c r="D859">
        <v>0</v>
      </c>
      <c r="E859" t="s">
        <v>6265</v>
      </c>
      <c r="F859" s="1">
        <v>45904</v>
      </c>
      <c r="G859" s="1">
        <v>45904</v>
      </c>
      <c r="H859" t="s">
        <v>18</v>
      </c>
      <c r="I859" t="s">
        <v>6266</v>
      </c>
      <c r="J859" t="s">
        <v>6267</v>
      </c>
      <c r="K859">
        <v>5417.69</v>
      </c>
      <c r="L859">
        <f>Report[[#This Row],[Entrada]]-Report[[#This Row],[Emissão]]</f>
        <v>0</v>
      </c>
    </row>
    <row r="860" spans="1:12" x14ac:dyDescent="0.25">
      <c r="A860">
        <v>3145</v>
      </c>
      <c r="B860">
        <v>1</v>
      </c>
      <c r="C860" t="s">
        <v>6264</v>
      </c>
      <c r="D860">
        <v>0</v>
      </c>
      <c r="E860" t="s">
        <v>6265</v>
      </c>
      <c r="F860" s="1">
        <v>45904</v>
      </c>
      <c r="G860" s="1">
        <v>45904</v>
      </c>
      <c r="H860" t="s">
        <v>18</v>
      </c>
      <c r="I860" t="s">
        <v>6266</v>
      </c>
      <c r="J860" t="s">
        <v>6267</v>
      </c>
      <c r="K860">
        <v>601.97</v>
      </c>
      <c r="L860">
        <f>Report[[#This Row],[Entrada]]-Report[[#This Row],[Emissão]]</f>
        <v>0</v>
      </c>
    </row>
    <row r="861" spans="1:12" x14ac:dyDescent="0.25">
      <c r="A861">
        <v>3146</v>
      </c>
      <c r="B861">
        <v>1</v>
      </c>
      <c r="C861" t="s">
        <v>6264</v>
      </c>
      <c r="D861">
        <v>0</v>
      </c>
      <c r="E861" t="s">
        <v>6265</v>
      </c>
      <c r="F861" s="1">
        <v>45904</v>
      </c>
      <c r="G861" s="1">
        <v>45904</v>
      </c>
      <c r="H861" t="s">
        <v>18</v>
      </c>
      <c r="I861" t="s">
        <v>6266</v>
      </c>
      <c r="J861" t="s">
        <v>6267</v>
      </c>
      <c r="K861">
        <v>8871.17</v>
      </c>
      <c r="L861">
        <f>Report[[#This Row],[Entrada]]-Report[[#This Row],[Emissão]]</f>
        <v>0</v>
      </c>
    </row>
    <row r="862" spans="1:12" x14ac:dyDescent="0.25">
      <c r="A862">
        <v>371584</v>
      </c>
      <c r="B862">
        <v>3</v>
      </c>
      <c r="C862" t="s">
        <v>6302</v>
      </c>
      <c r="D862">
        <v>17242</v>
      </c>
      <c r="E862" t="s">
        <v>6253</v>
      </c>
      <c r="F862" s="1">
        <v>45891</v>
      </c>
      <c r="G862" s="1">
        <v>45904</v>
      </c>
      <c r="H862" t="s">
        <v>6269</v>
      </c>
      <c r="I862" t="s">
        <v>6255</v>
      </c>
      <c r="J862" t="s">
        <v>5382</v>
      </c>
      <c r="K862">
        <v>961.63</v>
      </c>
      <c r="L862">
        <f>Report[[#This Row],[Entrada]]-Report[[#This Row],[Emissão]]</f>
        <v>13</v>
      </c>
    </row>
    <row r="863" spans="1:12" x14ac:dyDescent="0.25">
      <c r="A863">
        <v>372536</v>
      </c>
      <c r="B863">
        <v>3</v>
      </c>
      <c r="C863" t="s">
        <v>6302</v>
      </c>
      <c r="D863">
        <v>17262</v>
      </c>
      <c r="E863" t="s">
        <v>6253</v>
      </c>
      <c r="F863" s="1">
        <v>45895</v>
      </c>
      <c r="G863" s="1">
        <v>45904</v>
      </c>
      <c r="H863" t="s">
        <v>6269</v>
      </c>
      <c r="I863" t="s">
        <v>6255</v>
      </c>
      <c r="J863" t="s">
        <v>5382</v>
      </c>
      <c r="K863">
        <v>169.6</v>
      </c>
      <c r="L863">
        <f>Report[[#This Row],[Entrada]]-Report[[#This Row],[Emissão]]</f>
        <v>9</v>
      </c>
    </row>
    <row r="864" spans="1:12" x14ac:dyDescent="0.25">
      <c r="A864">
        <v>14000</v>
      </c>
      <c r="B864">
        <v>1</v>
      </c>
      <c r="C864" t="s">
        <v>6271</v>
      </c>
      <c r="D864">
        <v>17296</v>
      </c>
      <c r="E864" t="s">
        <v>6253</v>
      </c>
      <c r="F864" s="1">
        <v>45894</v>
      </c>
      <c r="G864" s="1">
        <v>45904</v>
      </c>
      <c r="H864" t="s">
        <v>6269</v>
      </c>
      <c r="I864" t="s">
        <v>6255</v>
      </c>
      <c r="J864" t="s">
        <v>1471</v>
      </c>
      <c r="K864">
        <v>1364.58</v>
      </c>
      <c r="L864">
        <f>Report[[#This Row],[Entrada]]-Report[[#This Row],[Emissão]]</f>
        <v>10</v>
      </c>
    </row>
    <row r="865" spans="1:12" x14ac:dyDescent="0.25">
      <c r="A865">
        <v>52197</v>
      </c>
      <c r="B865">
        <v>1</v>
      </c>
      <c r="C865" t="s">
        <v>6392</v>
      </c>
      <c r="D865">
        <v>10011845</v>
      </c>
      <c r="E865" t="s">
        <v>6276</v>
      </c>
      <c r="F865" s="1">
        <v>45904</v>
      </c>
      <c r="G865" s="1">
        <v>45904</v>
      </c>
      <c r="H865" t="s">
        <v>6363</v>
      </c>
      <c r="I865" t="s">
        <v>6282</v>
      </c>
      <c r="J865" t="s">
        <v>6393</v>
      </c>
      <c r="K865">
        <v>12374.71</v>
      </c>
      <c r="L865">
        <f>Report[[#This Row],[Entrada]]-Report[[#This Row],[Emissão]]</f>
        <v>0</v>
      </c>
    </row>
    <row r="866" spans="1:12" x14ac:dyDescent="0.25">
      <c r="A866">
        <v>53405</v>
      </c>
      <c r="B866">
        <v>2</v>
      </c>
      <c r="C866" t="s">
        <v>6394</v>
      </c>
      <c r="D866">
        <v>25028528</v>
      </c>
      <c r="E866" t="s">
        <v>6276</v>
      </c>
      <c r="F866" s="1">
        <v>45904</v>
      </c>
      <c r="G866" s="1">
        <v>45904</v>
      </c>
      <c r="H866" t="s">
        <v>46</v>
      </c>
      <c r="I866" t="s">
        <v>6282</v>
      </c>
      <c r="J866" t="s">
        <v>6395</v>
      </c>
      <c r="K866">
        <v>18544</v>
      </c>
      <c r="L866">
        <f>Report[[#This Row],[Entrada]]-Report[[#This Row],[Emissão]]</f>
        <v>0</v>
      </c>
    </row>
    <row r="867" spans="1:12" x14ac:dyDescent="0.25">
      <c r="A867">
        <v>53406</v>
      </c>
      <c r="B867">
        <v>2</v>
      </c>
      <c r="C867" t="s">
        <v>6394</v>
      </c>
      <c r="D867">
        <v>25029119</v>
      </c>
      <c r="E867" t="s">
        <v>6276</v>
      </c>
      <c r="F867" s="1">
        <v>45904</v>
      </c>
      <c r="G867" s="1">
        <v>45904</v>
      </c>
      <c r="H867" t="s">
        <v>46</v>
      </c>
      <c r="I867" t="s">
        <v>6282</v>
      </c>
      <c r="J867" t="s">
        <v>6395</v>
      </c>
      <c r="K867">
        <v>18544</v>
      </c>
      <c r="L867">
        <f>Report[[#This Row],[Entrada]]-Report[[#This Row],[Emissão]]</f>
        <v>0</v>
      </c>
    </row>
    <row r="868" spans="1:12" x14ac:dyDescent="0.25">
      <c r="A868">
        <v>27702</v>
      </c>
      <c r="B868">
        <v>3</v>
      </c>
      <c r="C868" t="s">
        <v>6396</v>
      </c>
      <c r="D868">
        <v>17011567</v>
      </c>
      <c r="E868" t="s">
        <v>6276</v>
      </c>
      <c r="F868" s="1">
        <v>45904</v>
      </c>
      <c r="G868" s="1">
        <v>45904</v>
      </c>
      <c r="H868" t="s">
        <v>97</v>
      </c>
      <c r="I868" t="s">
        <v>6282</v>
      </c>
      <c r="J868" t="s">
        <v>6397</v>
      </c>
      <c r="K868">
        <v>47625</v>
      </c>
      <c r="L868">
        <f>Report[[#This Row],[Entrada]]-Report[[#This Row],[Emissão]]</f>
        <v>0</v>
      </c>
    </row>
    <row r="869" spans="1:12" x14ac:dyDescent="0.25">
      <c r="A869">
        <v>497713</v>
      </c>
      <c r="B869">
        <v>1</v>
      </c>
      <c r="C869" t="s">
        <v>6252</v>
      </c>
      <c r="D869">
        <v>17234</v>
      </c>
      <c r="E869" t="s">
        <v>6253</v>
      </c>
      <c r="F869" s="1">
        <v>45891</v>
      </c>
      <c r="G869" s="1">
        <v>45905</v>
      </c>
      <c r="H869" t="s">
        <v>6254</v>
      </c>
      <c r="I869" t="s">
        <v>6257</v>
      </c>
      <c r="J869" t="s">
        <v>1380</v>
      </c>
      <c r="K869">
        <v>37019.379999999997</v>
      </c>
      <c r="L869">
        <f>Report[[#This Row],[Entrada]]-Report[[#This Row],[Emissão]]</f>
        <v>14</v>
      </c>
    </row>
    <row r="870" spans="1:12" x14ac:dyDescent="0.25">
      <c r="A870">
        <v>497780</v>
      </c>
      <c r="B870">
        <v>4</v>
      </c>
      <c r="C870" t="s">
        <v>6252</v>
      </c>
      <c r="D870">
        <v>17300</v>
      </c>
      <c r="E870" t="s">
        <v>6253</v>
      </c>
      <c r="F870" s="1">
        <v>45894</v>
      </c>
      <c r="G870" s="1">
        <v>45905</v>
      </c>
      <c r="H870" t="s">
        <v>6254</v>
      </c>
      <c r="I870" t="s">
        <v>6255</v>
      </c>
      <c r="J870" t="s">
        <v>1380</v>
      </c>
      <c r="K870">
        <v>671.89</v>
      </c>
      <c r="L870">
        <f>Report[[#This Row],[Entrada]]-Report[[#This Row],[Emissão]]</f>
        <v>11</v>
      </c>
    </row>
    <row r="871" spans="1:12" x14ac:dyDescent="0.25">
      <c r="A871">
        <v>497988</v>
      </c>
      <c r="B871">
        <v>4</v>
      </c>
      <c r="C871" t="s">
        <v>6252</v>
      </c>
      <c r="D871">
        <v>17328</v>
      </c>
      <c r="E871" t="s">
        <v>6253</v>
      </c>
      <c r="F871" s="1">
        <v>45895</v>
      </c>
      <c r="G871" s="1">
        <v>45905</v>
      </c>
      <c r="H871" t="s">
        <v>6254</v>
      </c>
      <c r="I871" t="s">
        <v>6255</v>
      </c>
      <c r="J871" t="s">
        <v>1380</v>
      </c>
      <c r="K871">
        <v>134.94999999999999</v>
      </c>
      <c r="L871">
        <f>Report[[#This Row],[Entrada]]-Report[[#This Row],[Emissão]]</f>
        <v>10</v>
      </c>
    </row>
    <row r="872" spans="1:12" x14ac:dyDescent="0.25">
      <c r="A872">
        <v>53478</v>
      </c>
      <c r="B872">
        <v>4</v>
      </c>
      <c r="C872" t="s">
        <v>6283</v>
      </c>
      <c r="E872" t="s">
        <v>6265</v>
      </c>
      <c r="F872" s="1">
        <v>45905</v>
      </c>
      <c r="G872" s="1">
        <v>45905</v>
      </c>
      <c r="H872" t="s">
        <v>12</v>
      </c>
      <c r="I872" t="s">
        <v>6284</v>
      </c>
      <c r="J872" t="s">
        <v>237</v>
      </c>
      <c r="K872">
        <v>12.62</v>
      </c>
      <c r="L872">
        <f>Report[[#This Row],[Entrada]]-Report[[#This Row],[Emissão]]</f>
        <v>0</v>
      </c>
    </row>
    <row r="873" spans="1:12" x14ac:dyDescent="0.25">
      <c r="A873">
        <v>550043</v>
      </c>
      <c r="B873">
        <v>1</v>
      </c>
      <c r="C873" t="s">
        <v>6370</v>
      </c>
      <c r="D873">
        <v>16843</v>
      </c>
      <c r="E873" t="s">
        <v>6253</v>
      </c>
      <c r="F873" s="1">
        <v>45868</v>
      </c>
      <c r="G873" s="1">
        <v>45905</v>
      </c>
      <c r="H873" t="s">
        <v>6338</v>
      </c>
      <c r="I873" t="s">
        <v>6257</v>
      </c>
      <c r="J873" t="s">
        <v>2653</v>
      </c>
      <c r="K873">
        <v>27590</v>
      </c>
      <c r="L873">
        <f>Report[[#This Row],[Entrada]]-Report[[#This Row],[Emissão]]</f>
        <v>37</v>
      </c>
    </row>
    <row r="874" spans="1:12" x14ac:dyDescent="0.25">
      <c r="A874">
        <v>59416</v>
      </c>
      <c r="B874">
        <v>3</v>
      </c>
      <c r="C874" t="s">
        <v>6398</v>
      </c>
      <c r="D874">
        <v>17354</v>
      </c>
      <c r="E874" t="s">
        <v>6253</v>
      </c>
      <c r="F874" s="1">
        <v>45902</v>
      </c>
      <c r="G874" s="1">
        <v>45905</v>
      </c>
      <c r="H874" t="s">
        <v>6328</v>
      </c>
      <c r="I874" t="s">
        <v>6255</v>
      </c>
      <c r="J874" t="s">
        <v>2395</v>
      </c>
      <c r="K874">
        <v>400.14</v>
      </c>
      <c r="L874">
        <f>Report[[#This Row],[Entrada]]-Report[[#This Row],[Emissão]]</f>
        <v>3</v>
      </c>
    </row>
    <row r="875" spans="1:12" x14ac:dyDescent="0.25">
      <c r="A875">
        <v>493234</v>
      </c>
      <c r="B875">
        <v>3</v>
      </c>
      <c r="C875" t="s">
        <v>6258</v>
      </c>
      <c r="D875">
        <v>17325</v>
      </c>
      <c r="E875" t="s">
        <v>6253</v>
      </c>
      <c r="F875" s="1">
        <v>45895</v>
      </c>
      <c r="G875" s="1">
        <v>45905</v>
      </c>
      <c r="H875" t="s">
        <v>6254</v>
      </c>
      <c r="I875" t="s">
        <v>6255</v>
      </c>
      <c r="J875" t="s">
        <v>2683</v>
      </c>
      <c r="K875">
        <v>39110.800000000003</v>
      </c>
      <c r="L875">
        <f>Report[[#This Row],[Entrada]]-Report[[#This Row],[Emissão]]</f>
        <v>10</v>
      </c>
    </row>
    <row r="876" spans="1:12" x14ac:dyDescent="0.25">
      <c r="A876">
        <v>490369</v>
      </c>
      <c r="B876">
        <v>2</v>
      </c>
      <c r="C876" t="s">
        <v>6293</v>
      </c>
      <c r="D876">
        <v>17237</v>
      </c>
      <c r="E876" t="s">
        <v>6253</v>
      </c>
      <c r="F876" s="1">
        <v>45898</v>
      </c>
      <c r="G876" s="1">
        <v>45905</v>
      </c>
      <c r="H876" t="s">
        <v>6254</v>
      </c>
      <c r="I876" t="s">
        <v>6257</v>
      </c>
      <c r="J876" t="s">
        <v>13</v>
      </c>
      <c r="K876">
        <v>3370.39</v>
      </c>
      <c r="L876">
        <f>Report[[#This Row],[Entrada]]-Report[[#This Row],[Emissão]]</f>
        <v>7</v>
      </c>
    </row>
    <row r="877" spans="1:12" x14ac:dyDescent="0.25">
      <c r="A877">
        <v>490370</v>
      </c>
      <c r="B877">
        <v>2</v>
      </c>
      <c r="C877" t="s">
        <v>6293</v>
      </c>
      <c r="D877">
        <v>17253</v>
      </c>
      <c r="E877" t="s">
        <v>6253</v>
      </c>
      <c r="F877" s="1">
        <v>45898</v>
      </c>
      <c r="G877" s="1">
        <v>45905</v>
      </c>
      <c r="H877" t="s">
        <v>6254</v>
      </c>
      <c r="I877" t="s">
        <v>6257</v>
      </c>
      <c r="J877" t="s">
        <v>13</v>
      </c>
      <c r="K877">
        <v>2118.46</v>
      </c>
      <c r="L877">
        <f>Report[[#This Row],[Entrada]]-Report[[#This Row],[Emissão]]</f>
        <v>7</v>
      </c>
    </row>
    <row r="878" spans="1:12" x14ac:dyDescent="0.25">
      <c r="A878">
        <v>490371</v>
      </c>
      <c r="B878">
        <v>2</v>
      </c>
      <c r="C878" t="s">
        <v>6293</v>
      </c>
      <c r="D878">
        <v>17277</v>
      </c>
      <c r="E878" t="s">
        <v>6253</v>
      </c>
      <c r="F878" s="1">
        <v>45898</v>
      </c>
      <c r="G878" s="1">
        <v>45905</v>
      </c>
      <c r="H878" t="s">
        <v>6254</v>
      </c>
      <c r="I878" t="s">
        <v>6257</v>
      </c>
      <c r="J878" t="s">
        <v>13</v>
      </c>
      <c r="K878">
        <v>43227.21</v>
      </c>
      <c r="L878">
        <f>Report[[#This Row],[Entrada]]-Report[[#This Row],[Emissão]]</f>
        <v>7</v>
      </c>
    </row>
    <row r="879" spans="1:12" x14ac:dyDescent="0.25">
      <c r="A879">
        <v>490372</v>
      </c>
      <c r="B879">
        <v>2</v>
      </c>
      <c r="C879" t="s">
        <v>6293</v>
      </c>
      <c r="D879">
        <v>17307</v>
      </c>
      <c r="E879" t="s">
        <v>6253</v>
      </c>
      <c r="F879" s="1">
        <v>45898</v>
      </c>
      <c r="G879" s="1">
        <v>45905</v>
      </c>
      <c r="H879" t="s">
        <v>6254</v>
      </c>
      <c r="I879" t="s">
        <v>6257</v>
      </c>
      <c r="J879" t="s">
        <v>13</v>
      </c>
      <c r="K879">
        <v>2143.8000000000002</v>
      </c>
      <c r="L879">
        <f>Report[[#This Row],[Entrada]]-Report[[#This Row],[Emissão]]</f>
        <v>7</v>
      </c>
    </row>
    <row r="880" spans="1:12" x14ac:dyDescent="0.25">
      <c r="A880">
        <v>396568</v>
      </c>
      <c r="B880">
        <v>3</v>
      </c>
      <c r="C880" t="s">
        <v>6259</v>
      </c>
      <c r="D880">
        <v>17343</v>
      </c>
      <c r="E880" t="s">
        <v>6253</v>
      </c>
      <c r="F880" s="1">
        <v>45896</v>
      </c>
      <c r="G880" s="1">
        <v>45905</v>
      </c>
      <c r="H880" t="s">
        <v>6254</v>
      </c>
      <c r="I880" t="s">
        <v>6255</v>
      </c>
      <c r="J880" t="s">
        <v>4492</v>
      </c>
      <c r="K880">
        <v>10648.34</v>
      </c>
      <c r="L880">
        <f>Report[[#This Row],[Entrada]]-Report[[#This Row],[Emissão]]</f>
        <v>9</v>
      </c>
    </row>
    <row r="881" spans="1:12" x14ac:dyDescent="0.25">
      <c r="A881">
        <v>396570</v>
      </c>
      <c r="B881">
        <v>3</v>
      </c>
      <c r="C881" t="s">
        <v>6259</v>
      </c>
      <c r="D881">
        <v>17343</v>
      </c>
      <c r="E881" t="s">
        <v>6253</v>
      </c>
      <c r="F881" s="1">
        <v>45896</v>
      </c>
      <c r="G881" s="1">
        <v>45905</v>
      </c>
      <c r="H881" t="s">
        <v>6254</v>
      </c>
      <c r="I881" t="s">
        <v>6255</v>
      </c>
      <c r="J881" t="s">
        <v>4492</v>
      </c>
      <c r="K881">
        <v>45274.43</v>
      </c>
      <c r="L881">
        <f>Report[[#This Row],[Entrada]]-Report[[#This Row],[Emissão]]</f>
        <v>9</v>
      </c>
    </row>
    <row r="882" spans="1:12" x14ac:dyDescent="0.25">
      <c r="A882">
        <v>445480</v>
      </c>
      <c r="B882">
        <v>3</v>
      </c>
      <c r="C882" t="s">
        <v>6263</v>
      </c>
      <c r="D882">
        <v>17258</v>
      </c>
      <c r="E882" t="s">
        <v>6253</v>
      </c>
      <c r="F882" s="1">
        <v>45894</v>
      </c>
      <c r="G882" s="1">
        <v>45905</v>
      </c>
      <c r="H882" t="s">
        <v>6254</v>
      </c>
      <c r="I882" t="s">
        <v>6255</v>
      </c>
      <c r="J882" t="s">
        <v>5059</v>
      </c>
      <c r="K882">
        <v>18801.02</v>
      </c>
      <c r="L882">
        <f>Report[[#This Row],[Entrada]]-Report[[#This Row],[Emissão]]</f>
        <v>11</v>
      </c>
    </row>
    <row r="883" spans="1:12" x14ac:dyDescent="0.25">
      <c r="A883">
        <v>445567</v>
      </c>
      <c r="B883">
        <v>3</v>
      </c>
      <c r="C883" t="s">
        <v>6263</v>
      </c>
      <c r="D883">
        <v>17212</v>
      </c>
      <c r="E883" t="s">
        <v>6253</v>
      </c>
      <c r="F883" s="1">
        <v>45894</v>
      </c>
      <c r="G883" s="1">
        <v>45905</v>
      </c>
      <c r="H883" t="s">
        <v>6254</v>
      </c>
      <c r="I883" t="s">
        <v>6255</v>
      </c>
      <c r="J883" t="s">
        <v>5059</v>
      </c>
      <c r="K883">
        <v>54654.45</v>
      </c>
      <c r="L883">
        <f>Report[[#This Row],[Entrada]]-Report[[#This Row],[Emissão]]</f>
        <v>11</v>
      </c>
    </row>
    <row r="884" spans="1:12" x14ac:dyDescent="0.25">
      <c r="A884">
        <v>445568</v>
      </c>
      <c r="B884">
        <v>3</v>
      </c>
      <c r="C884" t="s">
        <v>6263</v>
      </c>
      <c r="D884">
        <v>17212</v>
      </c>
      <c r="E884" t="s">
        <v>6253</v>
      </c>
      <c r="F884" s="1">
        <v>45894</v>
      </c>
      <c r="G884" s="1">
        <v>45905</v>
      </c>
      <c r="H884" t="s">
        <v>6254</v>
      </c>
      <c r="I884" t="s">
        <v>6257</v>
      </c>
      <c r="J884" t="s">
        <v>5059</v>
      </c>
      <c r="K884">
        <v>349503.08</v>
      </c>
      <c r="L884">
        <f>Report[[#This Row],[Entrada]]-Report[[#This Row],[Emissão]]</f>
        <v>11</v>
      </c>
    </row>
    <row r="885" spans="1:12" x14ac:dyDescent="0.25">
      <c r="A885">
        <v>445582</v>
      </c>
      <c r="B885">
        <v>3</v>
      </c>
      <c r="C885" t="s">
        <v>6263</v>
      </c>
      <c r="D885">
        <v>17266</v>
      </c>
      <c r="E885" t="s">
        <v>6253</v>
      </c>
      <c r="F885" s="1">
        <v>45895</v>
      </c>
      <c r="G885" s="1">
        <v>45905</v>
      </c>
      <c r="H885" t="s">
        <v>6254</v>
      </c>
      <c r="I885" t="s">
        <v>6255</v>
      </c>
      <c r="J885" t="s">
        <v>5059</v>
      </c>
      <c r="K885">
        <v>167037.87</v>
      </c>
      <c r="L885">
        <f>Report[[#This Row],[Entrada]]-Report[[#This Row],[Emissão]]</f>
        <v>10</v>
      </c>
    </row>
    <row r="886" spans="1:12" x14ac:dyDescent="0.25">
      <c r="A886">
        <v>372867</v>
      </c>
      <c r="B886">
        <v>2</v>
      </c>
      <c r="C886" t="s">
        <v>6302</v>
      </c>
      <c r="D886">
        <v>17316</v>
      </c>
      <c r="E886" t="s">
        <v>6253</v>
      </c>
      <c r="F886" s="1">
        <v>45896</v>
      </c>
      <c r="G886" s="1">
        <v>45905</v>
      </c>
      <c r="H886" t="s">
        <v>6269</v>
      </c>
      <c r="I886" t="s">
        <v>6257</v>
      </c>
      <c r="J886" t="s">
        <v>5382</v>
      </c>
      <c r="K886">
        <v>767.99</v>
      </c>
      <c r="L886">
        <f>Report[[#This Row],[Entrada]]-Report[[#This Row],[Emissão]]</f>
        <v>9</v>
      </c>
    </row>
    <row r="887" spans="1:12" x14ac:dyDescent="0.25">
      <c r="A887">
        <v>374245</v>
      </c>
      <c r="B887">
        <v>3</v>
      </c>
      <c r="C887" t="s">
        <v>6302</v>
      </c>
      <c r="D887">
        <v>17337</v>
      </c>
      <c r="E887" t="s">
        <v>6253</v>
      </c>
      <c r="F887" s="1">
        <v>45899</v>
      </c>
      <c r="G887" s="1">
        <v>45905</v>
      </c>
      <c r="H887" t="s">
        <v>6269</v>
      </c>
      <c r="I887" t="s">
        <v>6255</v>
      </c>
      <c r="J887" t="s">
        <v>5382</v>
      </c>
      <c r="K887">
        <v>18723.54</v>
      </c>
      <c r="L887">
        <f>Report[[#This Row],[Entrada]]-Report[[#This Row],[Emissão]]</f>
        <v>6</v>
      </c>
    </row>
    <row r="888" spans="1:12" x14ac:dyDescent="0.25">
      <c r="A888">
        <v>13931</v>
      </c>
      <c r="B888">
        <v>2</v>
      </c>
      <c r="C888" t="s">
        <v>6271</v>
      </c>
      <c r="D888">
        <v>17135</v>
      </c>
      <c r="E888" t="s">
        <v>6253</v>
      </c>
      <c r="F888" s="1">
        <v>45894</v>
      </c>
      <c r="G888" s="1">
        <v>45905</v>
      </c>
      <c r="H888" t="s">
        <v>6269</v>
      </c>
      <c r="I888" t="s">
        <v>6257</v>
      </c>
      <c r="J888" t="s">
        <v>1471</v>
      </c>
      <c r="K888">
        <v>14392.26</v>
      </c>
      <c r="L888">
        <f>Report[[#This Row],[Entrada]]-Report[[#This Row],[Emissão]]</f>
        <v>11</v>
      </c>
    </row>
    <row r="889" spans="1:12" x14ac:dyDescent="0.25">
      <c r="A889">
        <v>1002645</v>
      </c>
      <c r="B889">
        <v>3</v>
      </c>
      <c r="C889" t="s">
        <v>6286</v>
      </c>
      <c r="D889">
        <v>17099</v>
      </c>
      <c r="E889" t="s">
        <v>6253</v>
      </c>
      <c r="F889" s="1">
        <v>45890</v>
      </c>
      <c r="G889" s="1">
        <v>45905</v>
      </c>
      <c r="H889" t="s">
        <v>6269</v>
      </c>
      <c r="I889" t="s">
        <v>6255</v>
      </c>
      <c r="J889" t="s">
        <v>6287</v>
      </c>
      <c r="K889">
        <v>23500</v>
      </c>
      <c r="L889">
        <f>Report[[#This Row],[Entrada]]-Report[[#This Row],[Emissão]]</f>
        <v>15</v>
      </c>
    </row>
    <row r="890" spans="1:12" x14ac:dyDescent="0.25">
      <c r="A890">
        <v>1003079</v>
      </c>
      <c r="B890">
        <v>2</v>
      </c>
      <c r="C890" t="s">
        <v>6286</v>
      </c>
      <c r="D890">
        <v>17235</v>
      </c>
      <c r="E890" t="s">
        <v>6253</v>
      </c>
      <c r="F890" s="1">
        <v>45892</v>
      </c>
      <c r="G890" s="1">
        <v>45905</v>
      </c>
      <c r="H890" t="s">
        <v>6269</v>
      </c>
      <c r="I890" t="s">
        <v>6257</v>
      </c>
      <c r="J890" t="s">
        <v>6287</v>
      </c>
      <c r="K890">
        <v>502.6</v>
      </c>
      <c r="L890">
        <f>Report[[#This Row],[Entrada]]-Report[[#This Row],[Emissão]]</f>
        <v>13</v>
      </c>
    </row>
    <row r="891" spans="1:12" x14ac:dyDescent="0.25">
      <c r="A891">
        <v>53461</v>
      </c>
      <c r="B891">
        <v>2</v>
      </c>
      <c r="C891" t="s">
        <v>6399</v>
      </c>
      <c r="D891">
        <v>6025537</v>
      </c>
      <c r="E891" t="s">
        <v>6276</v>
      </c>
      <c r="F891" s="1">
        <v>45905</v>
      </c>
      <c r="G891" s="1">
        <v>45905</v>
      </c>
      <c r="H891" t="s">
        <v>18</v>
      </c>
      <c r="I891" t="s">
        <v>6282</v>
      </c>
      <c r="J891" t="s">
        <v>6400</v>
      </c>
      <c r="K891">
        <v>520</v>
      </c>
      <c r="L891">
        <f>Report[[#This Row],[Entrada]]-Report[[#This Row],[Emissão]]</f>
        <v>0</v>
      </c>
    </row>
    <row r="892" spans="1:12" x14ac:dyDescent="0.25">
      <c r="A892">
        <v>52258</v>
      </c>
      <c r="B892">
        <v>3</v>
      </c>
      <c r="C892" t="s">
        <v>6319</v>
      </c>
      <c r="E892" t="s">
        <v>6265</v>
      </c>
      <c r="F892" s="1">
        <v>45908</v>
      </c>
      <c r="G892" s="1">
        <v>45908</v>
      </c>
      <c r="H892" t="s">
        <v>18</v>
      </c>
      <c r="I892" t="s">
        <v>6284</v>
      </c>
      <c r="J892" t="s">
        <v>559</v>
      </c>
      <c r="K892">
        <v>60750</v>
      </c>
      <c r="L892">
        <f>Report[[#This Row],[Entrada]]-Report[[#This Row],[Emissão]]</f>
        <v>0</v>
      </c>
    </row>
    <row r="893" spans="1:12" x14ac:dyDescent="0.25">
      <c r="A893">
        <v>497779</v>
      </c>
      <c r="B893">
        <v>4</v>
      </c>
      <c r="C893" t="s">
        <v>6252</v>
      </c>
      <c r="D893">
        <v>17288</v>
      </c>
      <c r="E893" t="s">
        <v>6253</v>
      </c>
      <c r="F893" s="1">
        <v>45894</v>
      </c>
      <c r="G893" s="1">
        <v>45908</v>
      </c>
      <c r="H893" t="s">
        <v>6254</v>
      </c>
      <c r="I893" t="s">
        <v>6255</v>
      </c>
      <c r="J893" t="s">
        <v>1380</v>
      </c>
      <c r="K893">
        <v>2086.41</v>
      </c>
      <c r="L893">
        <f>Report[[#This Row],[Entrada]]-Report[[#This Row],[Emissão]]</f>
        <v>14</v>
      </c>
    </row>
    <row r="894" spans="1:12" x14ac:dyDescent="0.25">
      <c r="A894">
        <v>498674</v>
      </c>
      <c r="B894">
        <v>1</v>
      </c>
      <c r="C894" t="s">
        <v>6252</v>
      </c>
      <c r="D894">
        <v>17380</v>
      </c>
      <c r="E894" t="s">
        <v>6253</v>
      </c>
      <c r="F894" s="1">
        <v>45902</v>
      </c>
      <c r="G894" s="1">
        <v>45908</v>
      </c>
      <c r="H894" t="s">
        <v>6254</v>
      </c>
      <c r="I894" t="s">
        <v>6257</v>
      </c>
      <c r="J894" t="s">
        <v>1380</v>
      </c>
      <c r="K894">
        <v>26665.5</v>
      </c>
      <c r="L894">
        <f>Report[[#This Row],[Entrada]]-Report[[#This Row],[Emissão]]</f>
        <v>6</v>
      </c>
    </row>
    <row r="895" spans="1:12" x14ac:dyDescent="0.25">
      <c r="A895">
        <v>53498</v>
      </c>
      <c r="B895">
        <v>4</v>
      </c>
      <c r="C895" t="s">
        <v>6283</v>
      </c>
      <c r="E895" t="s">
        <v>6265</v>
      </c>
      <c r="F895" s="1">
        <v>45908</v>
      </c>
      <c r="G895" s="1">
        <v>45908</v>
      </c>
      <c r="H895" t="s">
        <v>12</v>
      </c>
      <c r="I895" t="s">
        <v>6284</v>
      </c>
      <c r="J895" t="s">
        <v>237</v>
      </c>
      <c r="K895">
        <v>8627.02</v>
      </c>
      <c r="L895">
        <f>Report[[#This Row],[Entrada]]-Report[[#This Row],[Emissão]]</f>
        <v>0</v>
      </c>
    </row>
    <row r="896" spans="1:12" x14ac:dyDescent="0.25">
      <c r="A896">
        <v>493256</v>
      </c>
      <c r="B896">
        <v>1</v>
      </c>
      <c r="C896" t="s">
        <v>6258</v>
      </c>
      <c r="D896">
        <v>17331</v>
      </c>
      <c r="E896" t="s">
        <v>6253</v>
      </c>
      <c r="F896" s="1">
        <v>45896</v>
      </c>
      <c r="G896" s="1">
        <v>45908</v>
      </c>
      <c r="H896" t="s">
        <v>6254</v>
      </c>
      <c r="I896" t="s">
        <v>6255</v>
      </c>
      <c r="J896" t="s">
        <v>2683</v>
      </c>
      <c r="K896">
        <v>89381.2</v>
      </c>
      <c r="L896">
        <f>Report[[#This Row],[Entrada]]-Report[[#This Row],[Emissão]]</f>
        <v>12</v>
      </c>
    </row>
    <row r="897" spans="1:12" x14ac:dyDescent="0.25">
      <c r="A897">
        <v>396569</v>
      </c>
      <c r="B897">
        <v>3</v>
      </c>
      <c r="C897" t="s">
        <v>6259</v>
      </c>
      <c r="D897">
        <v>17343</v>
      </c>
      <c r="E897" t="s">
        <v>6253</v>
      </c>
      <c r="F897" s="1">
        <v>45896</v>
      </c>
      <c r="G897" s="1">
        <v>45908</v>
      </c>
      <c r="H897" t="s">
        <v>6254</v>
      </c>
      <c r="I897" t="s">
        <v>6255</v>
      </c>
      <c r="J897" t="s">
        <v>4492</v>
      </c>
      <c r="K897">
        <v>46481.21</v>
      </c>
      <c r="L897">
        <f>Report[[#This Row],[Entrada]]-Report[[#This Row],[Emissão]]</f>
        <v>12</v>
      </c>
    </row>
    <row r="898" spans="1:12" x14ac:dyDescent="0.25">
      <c r="A898">
        <v>249488</v>
      </c>
      <c r="B898">
        <v>2</v>
      </c>
      <c r="C898" t="s">
        <v>6261</v>
      </c>
      <c r="D898">
        <v>17317</v>
      </c>
      <c r="E898" t="s">
        <v>6253</v>
      </c>
      <c r="F898" s="1">
        <v>45895</v>
      </c>
      <c r="G898" s="1">
        <v>45908</v>
      </c>
      <c r="H898" t="s">
        <v>6262</v>
      </c>
      <c r="I898" t="s">
        <v>6257</v>
      </c>
      <c r="J898" t="s">
        <v>115</v>
      </c>
      <c r="K898">
        <v>10381.83</v>
      </c>
      <c r="L898">
        <f>Report[[#This Row],[Entrada]]-Report[[#This Row],[Emissão]]</f>
        <v>13</v>
      </c>
    </row>
    <row r="899" spans="1:12" x14ac:dyDescent="0.25">
      <c r="A899">
        <v>249489</v>
      </c>
      <c r="B899">
        <v>2</v>
      </c>
      <c r="C899" t="s">
        <v>6261</v>
      </c>
      <c r="D899">
        <v>17317</v>
      </c>
      <c r="E899" t="s">
        <v>6253</v>
      </c>
      <c r="F899" s="1">
        <v>45895</v>
      </c>
      <c r="G899" s="1">
        <v>45908</v>
      </c>
      <c r="H899" t="s">
        <v>6262</v>
      </c>
      <c r="I899" t="s">
        <v>6257</v>
      </c>
      <c r="J899" t="s">
        <v>115</v>
      </c>
      <c r="K899">
        <v>124583</v>
      </c>
      <c r="L899">
        <f>Report[[#This Row],[Entrada]]-Report[[#This Row],[Emissão]]</f>
        <v>13</v>
      </c>
    </row>
    <row r="900" spans="1:12" x14ac:dyDescent="0.25">
      <c r="A900">
        <v>150658</v>
      </c>
      <c r="B900">
        <v>3</v>
      </c>
      <c r="C900" t="s">
        <v>6347</v>
      </c>
      <c r="D900">
        <v>17383</v>
      </c>
      <c r="E900" t="s">
        <v>6253</v>
      </c>
      <c r="F900" s="1">
        <v>45902</v>
      </c>
      <c r="G900" s="1">
        <v>45908</v>
      </c>
      <c r="H900" t="s">
        <v>6269</v>
      </c>
      <c r="I900" t="s">
        <v>6255</v>
      </c>
      <c r="J900" t="s">
        <v>5102</v>
      </c>
      <c r="K900">
        <v>203973.68</v>
      </c>
      <c r="L900">
        <f>Report[[#This Row],[Entrada]]-Report[[#This Row],[Emissão]]</f>
        <v>6</v>
      </c>
    </row>
    <row r="901" spans="1:12" x14ac:dyDescent="0.25">
      <c r="A901">
        <v>3147</v>
      </c>
      <c r="B901">
        <v>1</v>
      </c>
      <c r="C901" t="s">
        <v>6264</v>
      </c>
      <c r="D901">
        <v>0</v>
      </c>
      <c r="E901" t="s">
        <v>6265</v>
      </c>
      <c r="F901" s="1">
        <v>45908</v>
      </c>
      <c r="G901" s="1">
        <v>45908</v>
      </c>
      <c r="H901" t="s">
        <v>18</v>
      </c>
      <c r="I901" t="s">
        <v>6266</v>
      </c>
      <c r="J901" t="s">
        <v>6267</v>
      </c>
      <c r="K901">
        <v>43188.68</v>
      </c>
      <c r="L901">
        <f>Report[[#This Row],[Entrada]]-Report[[#This Row],[Emissão]]</f>
        <v>0</v>
      </c>
    </row>
    <row r="902" spans="1:12" x14ac:dyDescent="0.25">
      <c r="A902">
        <v>3148</v>
      </c>
      <c r="B902">
        <v>1</v>
      </c>
      <c r="C902" t="s">
        <v>6264</v>
      </c>
      <c r="D902">
        <v>0</v>
      </c>
      <c r="E902" t="s">
        <v>6265</v>
      </c>
      <c r="F902" s="1">
        <v>45908</v>
      </c>
      <c r="G902" s="1">
        <v>45908</v>
      </c>
      <c r="H902" t="s">
        <v>18</v>
      </c>
      <c r="I902" t="s">
        <v>6266</v>
      </c>
      <c r="J902" t="s">
        <v>6267</v>
      </c>
      <c r="K902">
        <v>24150.639999999999</v>
      </c>
      <c r="L902">
        <f>Report[[#This Row],[Entrada]]-Report[[#This Row],[Emissão]]</f>
        <v>0</v>
      </c>
    </row>
    <row r="903" spans="1:12" x14ac:dyDescent="0.25">
      <c r="A903">
        <v>3149</v>
      </c>
      <c r="B903">
        <v>1</v>
      </c>
      <c r="C903" t="s">
        <v>6264</v>
      </c>
      <c r="D903">
        <v>0</v>
      </c>
      <c r="E903" t="s">
        <v>6265</v>
      </c>
      <c r="F903" s="1">
        <v>45908</v>
      </c>
      <c r="G903" s="1">
        <v>45908</v>
      </c>
      <c r="H903" t="s">
        <v>18</v>
      </c>
      <c r="I903" t="s">
        <v>6266</v>
      </c>
      <c r="J903" t="s">
        <v>6267</v>
      </c>
      <c r="K903">
        <v>16100.43</v>
      </c>
      <c r="L903">
        <f>Report[[#This Row],[Entrada]]-Report[[#This Row],[Emissão]]</f>
        <v>0</v>
      </c>
    </row>
    <row r="904" spans="1:12" x14ac:dyDescent="0.25">
      <c r="A904">
        <v>3150</v>
      </c>
      <c r="B904">
        <v>1</v>
      </c>
      <c r="C904" t="s">
        <v>6264</v>
      </c>
      <c r="D904">
        <v>0</v>
      </c>
      <c r="E904" t="s">
        <v>6265</v>
      </c>
      <c r="F904" s="1">
        <v>45908</v>
      </c>
      <c r="G904" s="1">
        <v>45908</v>
      </c>
      <c r="H904" t="s">
        <v>18</v>
      </c>
      <c r="I904" t="s">
        <v>6266</v>
      </c>
      <c r="J904" t="s">
        <v>6267</v>
      </c>
      <c r="K904">
        <v>26613.5</v>
      </c>
      <c r="L904">
        <f>Report[[#This Row],[Entrada]]-Report[[#This Row],[Emissão]]</f>
        <v>0</v>
      </c>
    </row>
    <row r="905" spans="1:12" x14ac:dyDescent="0.25">
      <c r="A905">
        <v>3151</v>
      </c>
      <c r="B905">
        <v>1</v>
      </c>
      <c r="C905" t="s">
        <v>6264</v>
      </c>
      <c r="D905">
        <v>0</v>
      </c>
      <c r="E905" t="s">
        <v>6265</v>
      </c>
      <c r="F905" s="1">
        <v>45908</v>
      </c>
      <c r="G905" s="1">
        <v>45908</v>
      </c>
      <c r="H905" t="s">
        <v>18</v>
      </c>
      <c r="I905" t="s">
        <v>6266</v>
      </c>
      <c r="J905" t="s">
        <v>6267</v>
      </c>
      <c r="K905">
        <v>1159.4000000000001</v>
      </c>
      <c r="L905">
        <f>Report[[#This Row],[Entrada]]-Report[[#This Row],[Emissão]]</f>
        <v>0</v>
      </c>
    </row>
    <row r="906" spans="1:12" x14ac:dyDescent="0.25">
      <c r="A906">
        <v>3152</v>
      </c>
      <c r="B906">
        <v>1</v>
      </c>
      <c r="C906" t="s">
        <v>6264</v>
      </c>
      <c r="D906">
        <v>0</v>
      </c>
      <c r="E906" t="s">
        <v>6265</v>
      </c>
      <c r="F906" s="1">
        <v>45908</v>
      </c>
      <c r="G906" s="1">
        <v>45908</v>
      </c>
      <c r="H906" t="s">
        <v>18</v>
      </c>
      <c r="I906" t="s">
        <v>6266</v>
      </c>
      <c r="J906" t="s">
        <v>6267</v>
      </c>
      <c r="K906">
        <v>11335.12</v>
      </c>
      <c r="L906">
        <f>Report[[#This Row],[Entrada]]-Report[[#This Row],[Emissão]]</f>
        <v>0</v>
      </c>
    </row>
    <row r="907" spans="1:12" x14ac:dyDescent="0.25">
      <c r="A907">
        <v>3153</v>
      </c>
      <c r="B907">
        <v>1</v>
      </c>
      <c r="C907" t="s">
        <v>6264</v>
      </c>
      <c r="D907">
        <v>0</v>
      </c>
      <c r="E907" t="s">
        <v>6265</v>
      </c>
      <c r="F907" s="1">
        <v>45908</v>
      </c>
      <c r="G907" s="1">
        <v>45908</v>
      </c>
      <c r="H907" t="s">
        <v>18</v>
      </c>
      <c r="I907" t="s">
        <v>6266</v>
      </c>
      <c r="J907" t="s">
        <v>6267</v>
      </c>
      <c r="K907">
        <v>131684.41</v>
      </c>
      <c r="L907">
        <f>Report[[#This Row],[Entrada]]-Report[[#This Row],[Emissão]]</f>
        <v>0</v>
      </c>
    </row>
    <row r="908" spans="1:12" x14ac:dyDescent="0.25">
      <c r="A908">
        <v>3154</v>
      </c>
      <c r="B908">
        <v>1</v>
      </c>
      <c r="C908" t="s">
        <v>6264</v>
      </c>
      <c r="D908">
        <v>0</v>
      </c>
      <c r="E908" t="s">
        <v>6265</v>
      </c>
      <c r="F908" s="1">
        <v>45908</v>
      </c>
      <c r="G908" s="1">
        <v>45908</v>
      </c>
      <c r="H908" t="s">
        <v>18</v>
      </c>
      <c r="I908" t="s">
        <v>6401</v>
      </c>
      <c r="J908" t="s">
        <v>6267</v>
      </c>
      <c r="K908">
        <v>2304.35</v>
      </c>
      <c r="L908">
        <f>Report[[#This Row],[Entrada]]-Report[[#This Row],[Emissão]]</f>
        <v>0</v>
      </c>
    </row>
    <row r="909" spans="1:12" x14ac:dyDescent="0.25">
      <c r="A909">
        <v>3155</v>
      </c>
      <c r="B909">
        <v>1</v>
      </c>
      <c r="C909" t="s">
        <v>6264</v>
      </c>
      <c r="D909">
        <v>0</v>
      </c>
      <c r="E909" t="s">
        <v>6265</v>
      </c>
      <c r="F909" s="1">
        <v>45908</v>
      </c>
      <c r="G909" s="1">
        <v>45908</v>
      </c>
      <c r="H909" t="s">
        <v>18</v>
      </c>
      <c r="I909" t="s">
        <v>6401</v>
      </c>
      <c r="J909" t="s">
        <v>6267</v>
      </c>
      <c r="K909">
        <v>2304.35</v>
      </c>
      <c r="L909">
        <f>Report[[#This Row],[Entrada]]-Report[[#This Row],[Emissão]]</f>
        <v>0</v>
      </c>
    </row>
    <row r="910" spans="1:12" x14ac:dyDescent="0.25">
      <c r="A910">
        <v>3156</v>
      </c>
      <c r="B910">
        <v>1</v>
      </c>
      <c r="C910" t="s">
        <v>6264</v>
      </c>
      <c r="D910">
        <v>0</v>
      </c>
      <c r="E910" t="s">
        <v>6265</v>
      </c>
      <c r="F910" s="1">
        <v>45908</v>
      </c>
      <c r="G910" s="1">
        <v>45908</v>
      </c>
      <c r="H910" t="s">
        <v>18</v>
      </c>
      <c r="I910" t="s">
        <v>6266</v>
      </c>
      <c r="J910" t="s">
        <v>6267</v>
      </c>
      <c r="K910">
        <v>19923.87</v>
      </c>
      <c r="L910">
        <f>Report[[#This Row],[Entrada]]-Report[[#This Row],[Emissão]]</f>
        <v>0</v>
      </c>
    </row>
    <row r="911" spans="1:12" x14ac:dyDescent="0.25">
      <c r="A911">
        <v>3157</v>
      </c>
      <c r="B911">
        <v>1</v>
      </c>
      <c r="C911" t="s">
        <v>6264</v>
      </c>
      <c r="D911">
        <v>0</v>
      </c>
      <c r="E911" t="s">
        <v>6265</v>
      </c>
      <c r="F911" s="1">
        <v>45908</v>
      </c>
      <c r="G911" s="1">
        <v>45908</v>
      </c>
      <c r="H911" t="s">
        <v>18</v>
      </c>
      <c r="I911" t="s">
        <v>6266</v>
      </c>
      <c r="J911" t="s">
        <v>6267</v>
      </c>
      <c r="K911">
        <v>37019.379999999997</v>
      </c>
      <c r="L911">
        <f>Report[[#This Row],[Entrada]]-Report[[#This Row],[Emissão]]</f>
        <v>0</v>
      </c>
    </row>
    <row r="912" spans="1:12" x14ac:dyDescent="0.25">
      <c r="A912">
        <v>3158</v>
      </c>
      <c r="B912">
        <v>1</v>
      </c>
      <c r="C912" t="s">
        <v>6264</v>
      </c>
      <c r="D912">
        <v>0</v>
      </c>
      <c r="E912" t="s">
        <v>6265</v>
      </c>
      <c r="F912" s="1">
        <v>45908</v>
      </c>
      <c r="G912" s="1">
        <v>45908</v>
      </c>
      <c r="H912" t="s">
        <v>18</v>
      </c>
      <c r="I912" t="s">
        <v>6266</v>
      </c>
      <c r="J912" t="s">
        <v>6267</v>
      </c>
      <c r="K912">
        <v>8050.21</v>
      </c>
      <c r="L912">
        <f>Report[[#This Row],[Entrada]]-Report[[#This Row],[Emissão]]</f>
        <v>0</v>
      </c>
    </row>
    <row r="913" spans="1:12" x14ac:dyDescent="0.25">
      <c r="A913">
        <v>3159</v>
      </c>
      <c r="B913">
        <v>1</v>
      </c>
      <c r="C913" t="s">
        <v>6264</v>
      </c>
      <c r="D913">
        <v>0</v>
      </c>
      <c r="E913" t="s">
        <v>6265</v>
      </c>
      <c r="F913" s="1">
        <v>45908</v>
      </c>
      <c r="G913" s="1">
        <v>45908</v>
      </c>
      <c r="H913" t="s">
        <v>18</v>
      </c>
      <c r="I913" t="s">
        <v>6401</v>
      </c>
      <c r="J913" t="s">
        <v>6267</v>
      </c>
      <c r="K913">
        <v>1152.17</v>
      </c>
      <c r="L913">
        <f>Report[[#This Row],[Entrada]]-Report[[#This Row],[Emissão]]</f>
        <v>0</v>
      </c>
    </row>
    <row r="914" spans="1:12" x14ac:dyDescent="0.25">
      <c r="A914">
        <v>3160</v>
      </c>
      <c r="B914">
        <v>1</v>
      </c>
      <c r="C914" t="s">
        <v>6264</v>
      </c>
      <c r="D914">
        <v>0</v>
      </c>
      <c r="E914" t="s">
        <v>6265</v>
      </c>
      <c r="F914" s="1">
        <v>45908</v>
      </c>
      <c r="G914" s="1">
        <v>45908</v>
      </c>
      <c r="H914" t="s">
        <v>18</v>
      </c>
      <c r="I914" t="s">
        <v>6266</v>
      </c>
      <c r="J914" t="s">
        <v>6267</v>
      </c>
      <c r="K914">
        <v>4050</v>
      </c>
      <c r="L914">
        <f>Report[[#This Row],[Entrada]]-Report[[#This Row],[Emissão]]</f>
        <v>0</v>
      </c>
    </row>
    <row r="915" spans="1:12" x14ac:dyDescent="0.25">
      <c r="A915">
        <v>3161</v>
      </c>
      <c r="B915">
        <v>1</v>
      </c>
      <c r="C915" t="s">
        <v>6264</v>
      </c>
      <c r="D915">
        <v>0</v>
      </c>
      <c r="E915" t="s">
        <v>6265</v>
      </c>
      <c r="F915" s="1">
        <v>45908</v>
      </c>
      <c r="G915" s="1">
        <v>45908</v>
      </c>
      <c r="H915" t="s">
        <v>18</v>
      </c>
      <c r="I915" t="s">
        <v>6266</v>
      </c>
      <c r="J915" t="s">
        <v>6267</v>
      </c>
      <c r="K915">
        <v>32494.7</v>
      </c>
      <c r="L915">
        <f>Report[[#This Row],[Entrada]]-Report[[#This Row],[Emissão]]</f>
        <v>0</v>
      </c>
    </row>
    <row r="916" spans="1:12" x14ac:dyDescent="0.25">
      <c r="A916">
        <v>3162</v>
      </c>
      <c r="B916">
        <v>1</v>
      </c>
      <c r="C916" t="s">
        <v>6264</v>
      </c>
      <c r="D916">
        <v>0</v>
      </c>
      <c r="E916" t="s">
        <v>6265</v>
      </c>
      <c r="F916" s="1">
        <v>45908</v>
      </c>
      <c r="G916" s="1">
        <v>45908</v>
      </c>
      <c r="H916" t="s">
        <v>18</v>
      </c>
      <c r="I916" t="s">
        <v>6266</v>
      </c>
      <c r="J916" t="s">
        <v>6267</v>
      </c>
      <c r="K916">
        <v>3562.78</v>
      </c>
      <c r="L916">
        <f>Report[[#This Row],[Entrada]]-Report[[#This Row],[Emissão]]</f>
        <v>0</v>
      </c>
    </row>
    <row r="917" spans="1:12" x14ac:dyDescent="0.25">
      <c r="A917">
        <v>3163</v>
      </c>
      <c r="B917">
        <v>1</v>
      </c>
      <c r="C917" t="s">
        <v>6264</v>
      </c>
      <c r="D917">
        <v>0</v>
      </c>
      <c r="E917" t="s">
        <v>6265</v>
      </c>
      <c r="F917" s="1">
        <v>45908</v>
      </c>
      <c r="G917" s="1">
        <v>45908</v>
      </c>
      <c r="H917" t="s">
        <v>18</v>
      </c>
      <c r="I917" t="s">
        <v>6266</v>
      </c>
      <c r="J917" t="s">
        <v>6267</v>
      </c>
      <c r="K917">
        <v>3736.09</v>
      </c>
      <c r="L917">
        <f>Report[[#This Row],[Entrada]]-Report[[#This Row],[Emissão]]</f>
        <v>0</v>
      </c>
    </row>
    <row r="918" spans="1:12" x14ac:dyDescent="0.25">
      <c r="A918">
        <v>3164</v>
      </c>
      <c r="B918">
        <v>1</v>
      </c>
      <c r="C918" t="s">
        <v>6264</v>
      </c>
      <c r="D918">
        <v>0</v>
      </c>
      <c r="E918" t="s">
        <v>6265</v>
      </c>
      <c r="F918" s="1">
        <v>45908</v>
      </c>
      <c r="G918" s="1">
        <v>45908</v>
      </c>
      <c r="H918" t="s">
        <v>18</v>
      </c>
      <c r="I918" t="s">
        <v>6266</v>
      </c>
      <c r="J918" t="s">
        <v>6267</v>
      </c>
      <c r="K918">
        <v>64770.18</v>
      </c>
      <c r="L918">
        <f>Report[[#This Row],[Entrada]]-Report[[#This Row],[Emissão]]</f>
        <v>0</v>
      </c>
    </row>
    <row r="919" spans="1:12" x14ac:dyDescent="0.25">
      <c r="A919">
        <v>3165</v>
      </c>
      <c r="B919">
        <v>1</v>
      </c>
      <c r="C919" t="s">
        <v>6264</v>
      </c>
      <c r="D919">
        <v>0</v>
      </c>
      <c r="E919" t="s">
        <v>6265</v>
      </c>
      <c r="F919" s="1">
        <v>45908</v>
      </c>
      <c r="G919" s="1">
        <v>45908</v>
      </c>
      <c r="H919" t="s">
        <v>18</v>
      </c>
      <c r="I919" t="s">
        <v>6266</v>
      </c>
      <c r="J919" t="s">
        <v>6267</v>
      </c>
      <c r="K919">
        <v>23737.19</v>
      </c>
      <c r="L919">
        <f>Report[[#This Row],[Entrada]]-Report[[#This Row],[Emissão]]</f>
        <v>0</v>
      </c>
    </row>
    <row r="920" spans="1:12" x14ac:dyDescent="0.25">
      <c r="A920">
        <v>3166</v>
      </c>
      <c r="B920">
        <v>1</v>
      </c>
      <c r="C920" t="s">
        <v>6264</v>
      </c>
      <c r="D920">
        <v>0</v>
      </c>
      <c r="E920" t="s">
        <v>6265</v>
      </c>
      <c r="F920" s="1">
        <v>45908</v>
      </c>
      <c r="G920" s="1">
        <v>45908</v>
      </c>
      <c r="H920" t="s">
        <v>18</v>
      </c>
      <c r="I920" t="s">
        <v>6266</v>
      </c>
      <c r="J920" t="s">
        <v>6267</v>
      </c>
      <c r="K920">
        <v>59691.81</v>
      </c>
      <c r="L920">
        <f>Report[[#This Row],[Entrada]]-Report[[#This Row],[Emissão]]</f>
        <v>0</v>
      </c>
    </row>
    <row r="921" spans="1:12" x14ac:dyDescent="0.25">
      <c r="A921">
        <v>3167</v>
      </c>
      <c r="B921">
        <v>1</v>
      </c>
      <c r="C921" t="s">
        <v>6264</v>
      </c>
      <c r="D921">
        <v>0</v>
      </c>
      <c r="E921" t="s">
        <v>6265</v>
      </c>
      <c r="F921" s="1">
        <v>45908</v>
      </c>
      <c r="G921" s="1">
        <v>45908</v>
      </c>
      <c r="H921" t="s">
        <v>18</v>
      </c>
      <c r="I921" t="s">
        <v>6266</v>
      </c>
      <c r="J921" t="s">
        <v>6267</v>
      </c>
      <c r="K921">
        <v>383.92</v>
      </c>
      <c r="L921">
        <f>Report[[#This Row],[Entrada]]-Report[[#This Row],[Emissão]]</f>
        <v>0</v>
      </c>
    </row>
    <row r="922" spans="1:12" x14ac:dyDescent="0.25">
      <c r="A922">
        <v>3168</v>
      </c>
      <c r="B922">
        <v>1</v>
      </c>
      <c r="C922" t="s">
        <v>6264</v>
      </c>
      <c r="D922">
        <v>0</v>
      </c>
      <c r="E922" t="s">
        <v>6265</v>
      </c>
      <c r="F922" s="1">
        <v>45908</v>
      </c>
      <c r="G922" s="1">
        <v>45908</v>
      </c>
      <c r="H922" t="s">
        <v>18</v>
      </c>
      <c r="I922" t="s">
        <v>6266</v>
      </c>
      <c r="J922" t="s">
        <v>6267</v>
      </c>
      <c r="K922">
        <v>4347.22</v>
      </c>
      <c r="L922">
        <f>Report[[#This Row],[Entrada]]-Report[[#This Row],[Emissão]]</f>
        <v>0</v>
      </c>
    </row>
    <row r="923" spans="1:12" x14ac:dyDescent="0.25">
      <c r="A923">
        <v>3169</v>
      </c>
      <c r="B923">
        <v>1</v>
      </c>
      <c r="C923" t="s">
        <v>6264</v>
      </c>
      <c r="D923">
        <v>0</v>
      </c>
      <c r="E923" t="s">
        <v>6265</v>
      </c>
      <c r="F923" s="1">
        <v>45908</v>
      </c>
      <c r="G923" s="1">
        <v>45908</v>
      </c>
      <c r="H923" t="s">
        <v>18</v>
      </c>
      <c r="I923" t="s">
        <v>6266</v>
      </c>
      <c r="J923" t="s">
        <v>6267</v>
      </c>
      <c r="K923">
        <v>3197.32</v>
      </c>
      <c r="L923">
        <f>Report[[#This Row],[Entrada]]-Report[[#This Row],[Emissão]]</f>
        <v>0</v>
      </c>
    </row>
    <row r="924" spans="1:12" x14ac:dyDescent="0.25">
      <c r="A924">
        <v>3170</v>
      </c>
      <c r="B924">
        <v>1</v>
      </c>
      <c r="C924" t="s">
        <v>6264</v>
      </c>
      <c r="E924" t="s">
        <v>6265</v>
      </c>
      <c r="F924" s="1">
        <v>45908</v>
      </c>
      <c r="G924" s="1">
        <v>45908</v>
      </c>
      <c r="H924" t="s">
        <v>18</v>
      </c>
      <c r="I924" t="s">
        <v>6266</v>
      </c>
      <c r="J924" t="s">
        <v>6267</v>
      </c>
      <c r="K924">
        <v>60750</v>
      </c>
      <c r="L924">
        <f>Report[[#This Row],[Entrada]]-Report[[#This Row],[Emissão]]</f>
        <v>0</v>
      </c>
    </row>
    <row r="925" spans="1:12" x14ac:dyDescent="0.25">
      <c r="A925">
        <v>266759</v>
      </c>
      <c r="B925">
        <v>1</v>
      </c>
      <c r="C925" t="s">
        <v>6285</v>
      </c>
      <c r="D925">
        <v>17367</v>
      </c>
      <c r="E925" t="s">
        <v>6253</v>
      </c>
      <c r="F925" s="1">
        <v>45903</v>
      </c>
      <c r="G925" s="1">
        <v>45908</v>
      </c>
      <c r="H925" t="s">
        <v>6254</v>
      </c>
      <c r="I925" t="s">
        <v>6255</v>
      </c>
      <c r="J925" t="s">
        <v>1736</v>
      </c>
      <c r="K925">
        <v>49500</v>
      </c>
      <c r="L925">
        <f>Report[[#This Row],[Entrada]]-Report[[#This Row],[Emissão]]</f>
        <v>5</v>
      </c>
    </row>
    <row r="926" spans="1:12" x14ac:dyDescent="0.25">
      <c r="A926">
        <v>86524</v>
      </c>
      <c r="B926">
        <v>3</v>
      </c>
      <c r="C926" t="s">
        <v>6270</v>
      </c>
      <c r="D926">
        <v>17322</v>
      </c>
      <c r="E926" t="s">
        <v>6253</v>
      </c>
      <c r="F926" s="1">
        <v>45896</v>
      </c>
      <c r="G926" s="1">
        <v>45908</v>
      </c>
      <c r="H926" t="s">
        <v>6269</v>
      </c>
      <c r="I926" t="s">
        <v>6255</v>
      </c>
      <c r="J926" t="s">
        <v>2524</v>
      </c>
      <c r="K926">
        <v>817.99</v>
      </c>
      <c r="L926">
        <f>Report[[#This Row],[Entrada]]-Report[[#This Row],[Emissão]]</f>
        <v>12</v>
      </c>
    </row>
    <row r="927" spans="1:12" x14ac:dyDescent="0.25">
      <c r="A927">
        <v>86525</v>
      </c>
      <c r="B927">
        <v>3</v>
      </c>
      <c r="C927" t="s">
        <v>6270</v>
      </c>
      <c r="D927">
        <v>17324</v>
      </c>
      <c r="E927" t="s">
        <v>6253</v>
      </c>
      <c r="F927" s="1">
        <v>45896</v>
      </c>
      <c r="G927" s="1">
        <v>45908</v>
      </c>
      <c r="H927" t="s">
        <v>6269</v>
      </c>
      <c r="I927" t="s">
        <v>6255</v>
      </c>
      <c r="J927" t="s">
        <v>2524</v>
      </c>
      <c r="K927">
        <v>99523.61</v>
      </c>
      <c r="L927">
        <f>Report[[#This Row],[Entrada]]-Report[[#This Row],[Emissão]]</f>
        <v>12</v>
      </c>
    </row>
    <row r="928" spans="1:12" x14ac:dyDescent="0.25">
      <c r="A928">
        <v>86526</v>
      </c>
      <c r="B928">
        <v>3</v>
      </c>
      <c r="C928" t="s">
        <v>6270</v>
      </c>
      <c r="D928">
        <v>17329</v>
      </c>
      <c r="E928" t="s">
        <v>6253</v>
      </c>
      <c r="F928" s="1">
        <v>45896</v>
      </c>
      <c r="G928" s="1">
        <v>45908</v>
      </c>
      <c r="H928" t="s">
        <v>6269</v>
      </c>
      <c r="I928" t="s">
        <v>6255</v>
      </c>
      <c r="J928" t="s">
        <v>2524</v>
      </c>
      <c r="K928">
        <v>170873.08</v>
      </c>
      <c r="L928">
        <f>Report[[#This Row],[Entrada]]-Report[[#This Row],[Emissão]]</f>
        <v>12</v>
      </c>
    </row>
    <row r="929" spans="1:12" x14ac:dyDescent="0.25">
      <c r="A929">
        <v>27886</v>
      </c>
      <c r="B929">
        <v>3</v>
      </c>
      <c r="C929" t="s">
        <v>6342</v>
      </c>
      <c r="D929">
        <v>24028018</v>
      </c>
      <c r="E929" t="s">
        <v>6276</v>
      </c>
      <c r="F929" s="1">
        <v>45908</v>
      </c>
      <c r="G929" s="1">
        <v>45908</v>
      </c>
      <c r="H929" t="s">
        <v>6254</v>
      </c>
      <c r="I929" t="s">
        <v>6282</v>
      </c>
      <c r="J929" t="s">
        <v>6291</v>
      </c>
      <c r="K929">
        <v>690</v>
      </c>
      <c r="L929">
        <f>Report[[#This Row],[Entrada]]-Report[[#This Row],[Emissão]]</f>
        <v>0</v>
      </c>
    </row>
    <row r="930" spans="1:12" x14ac:dyDescent="0.25">
      <c r="A930">
        <v>27885</v>
      </c>
      <c r="B930">
        <v>3</v>
      </c>
      <c r="C930" t="s">
        <v>6353</v>
      </c>
      <c r="D930">
        <v>24028256</v>
      </c>
      <c r="E930" t="s">
        <v>6276</v>
      </c>
      <c r="F930" s="1">
        <v>45908</v>
      </c>
      <c r="G930" s="1">
        <v>45908</v>
      </c>
      <c r="H930" t="s">
        <v>6254</v>
      </c>
      <c r="I930" t="s">
        <v>6282</v>
      </c>
      <c r="J930" t="s">
        <v>6291</v>
      </c>
      <c r="K930">
        <v>4339.8</v>
      </c>
      <c r="L930">
        <f>Report[[#This Row],[Entrada]]-Report[[#This Row],[Emissão]]</f>
        <v>0</v>
      </c>
    </row>
    <row r="931" spans="1:12" x14ac:dyDescent="0.25">
      <c r="A931">
        <v>27888</v>
      </c>
      <c r="B931">
        <v>3</v>
      </c>
      <c r="C931" t="s">
        <v>6402</v>
      </c>
      <c r="D931">
        <v>24028020</v>
      </c>
      <c r="E931" t="s">
        <v>6276</v>
      </c>
      <c r="F931" s="1">
        <v>45908</v>
      </c>
      <c r="G931" s="1">
        <v>45908</v>
      </c>
      <c r="H931" t="s">
        <v>6254</v>
      </c>
      <c r="I931" t="s">
        <v>6282</v>
      </c>
      <c r="J931" t="s">
        <v>6291</v>
      </c>
      <c r="K931">
        <v>1242</v>
      </c>
      <c r="L931">
        <f>Report[[#This Row],[Entrada]]-Report[[#This Row],[Emissão]]</f>
        <v>0</v>
      </c>
    </row>
    <row r="932" spans="1:12" x14ac:dyDescent="0.25">
      <c r="A932">
        <v>498602</v>
      </c>
      <c r="B932">
        <v>4</v>
      </c>
      <c r="C932" t="s">
        <v>6252</v>
      </c>
      <c r="D932">
        <v>17353</v>
      </c>
      <c r="E932" t="s">
        <v>6253</v>
      </c>
      <c r="F932" s="1">
        <v>45901</v>
      </c>
      <c r="G932" s="1">
        <v>45909</v>
      </c>
      <c r="H932" t="s">
        <v>6254</v>
      </c>
      <c r="I932" t="s">
        <v>6255</v>
      </c>
      <c r="J932" t="s">
        <v>1380</v>
      </c>
      <c r="K932">
        <v>464565.31</v>
      </c>
      <c r="L932">
        <f>Report[[#This Row],[Entrada]]-Report[[#This Row],[Emissão]]</f>
        <v>8</v>
      </c>
    </row>
    <row r="933" spans="1:12" x14ac:dyDescent="0.25">
      <c r="A933">
        <v>498877</v>
      </c>
      <c r="B933">
        <v>1</v>
      </c>
      <c r="C933" t="s">
        <v>6252</v>
      </c>
      <c r="D933">
        <v>17361</v>
      </c>
      <c r="E933" t="s">
        <v>6253</v>
      </c>
      <c r="F933" s="1">
        <v>45902</v>
      </c>
      <c r="G933" s="1">
        <v>45909</v>
      </c>
      <c r="H933" t="s">
        <v>6254</v>
      </c>
      <c r="I933" t="s">
        <v>6257</v>
      </c>
      <c r="J933" t="s">
        <v>1380</v>
      </c>
      <c r="K933">
        <v>24219.03</v>
      </c>
      <c r="L933">
        <f>Report[[#This Row],[Entrada]]-Report[[#This Row],[Emissão]]</f>
        <v>7</v>
      </c>
    </row>
    <row r="934" spans="1:12" x14ac:dyDescent="0.25">
      <c r="A934">
        <v>498941</v>
      </c>
      <c r="B934">
        <v>2</v>
      </c>
      <c r="C934" t="s">
        <v>6252</v>
      </c>
      <c r="D934">
        <v>17357</v>
      </c>
      <c r="E934" t="s">
        <v>6253</v>
      </c>
      <c r="F934" s="1">
        <v>45902</v>
      </c>
      <c r="G934" s="1">
        <v>45909</v>
      </c>
      <c r="H934" t="s">
        <v>6254</v>
      </c>
      <c r="I934" t="s">
        <v>6257</v>
      </c>
      <c r="J934" t="s">
        <v>1380</v>
      </c>
      <c r="K934">
        <v>47311.41</v>
      </c>
      <c r="L934">
        <f>Report[[#This Row],[Entrada]]-Report[[#This Row],[Emissão]]</f>
        <v>7</v>
      </c>
    </row>
    <row r="935" spans="1:12" x14ac:dyDescent="0.25">
      <c r="A935">
        <v>498942</v>
      </c>
      <c r="B935">
        <v>2</v>
      </c>
      <c r="C935" t="s">
        <v>6252</v>
      </c>
      <c r="D935">
        <v>17391</v>
      </c>
      <c r="E935" t="s">
        <v>6253</v>
      </c>
      <c r="F935" s="1">
        <v>45902</v>
      </c>
      <c r="G935" s="1">
        <v>45909</v>
      </c>
      <c r="H935" t="s">
        <v>6254</v>
      </c>
      <c r="I935" t="s">
        <v>6257</v>
      </c>
      <c r="J935" t="s">
        <v>1380</v>
      </c>
      <c r="K935">
        <v>63081.87</v>
      </c>
      <c r="L935">
        <f>Report[[#This Row],[Entrada]]-Report[[#This Row],[Emissão]]</f>
        <v>7</v>
      </c>
    </row>
    <row r="936" spans="1:12" x14ac:dyDescent="0.25">
      <c r="A936">
        <v>498943</v>
      </c>
      <c r="B936">
        <v>2</v>
      </c>
      <c r="C936" t="s">
        <v>6252</v>
      </c>
      <c r="D936">
        <v>17413</v>
      </c>
      <c r="E936" t="s">
        <v>6253</v>
      </c>
      <c r="F936" s="1">
        <v>45902</v>
      </c>
      <c r="G936" s="1">
        <v>45909</v>
      </c>
      <c r="H936" t="s">
        <v>6254</v>
      </c>
      <c r="I936" t="s">
        <v>6257</v>
      </c>
      <c r="J936" t="s">
        <v>1380</v>
      </c>
      <c r="K936">
        <v>15770.47</v>
      </c>
      <c r="L936">
        <f>Report[[#This Row],[Entrada]]-Report[[#This Row],[Emissão]]</f>
        <v>7</v>
      </c>
    </row>
    <row r="937" spans="1:12" x14ac:dyDescent="0.25">
      <c r="A937">
        <v>498944</v>
      </c>
      <c r="B937">
        <v>2</v>
      </c>
      <c r="C937" t="s">
        <v>6252</v>
      </c>
      <c r="D937">
        <v>17414</v>
      </c>
      <c r="E937" t="s">
        <v>6253</v>
      </c>
      <c r="F937" s="1">
        <v>45902</v>
      </c>
      <c r="G937" s="1">
        <v>45909</v>
      </c>
      <c r="H937" t="s">
        <v>6254</v>
      </c>
      <c r="I937" t="s">
        <v>6257</v>
      </c>
      <c r="J937" t="s">
        <v>1380</v>
      </c>
      <c r="K937">
        <v>15770.47</v>
      </c>
      <c r="L937">
        <f>Report[[#This Row],[Entrada]]-Report[[#This Row],[Emissão]]</f>
        <v>7</v>
      </c>
    </row>
    <row r="938" spans="1:12" x14ac:dyDescent="0.25">
      <c r="A938">
        <v>81631</v>
      </c>
      <c r="B938">
        <v>2</v>
      </c>
      <c r="C938" t="s">
        <v>6403</v>
      </c>
      <c r="D938">
        <v>17278</v>
      </c>
      <c r="E938" t="s">
        <v>6253</v>
      </c>
      <c r="F938" s="1">
        <v>45895</v>
      </c>
      <c r="G938" s="1">
        <v>45909</v>
      </c>
      <c r="H938" t="s">
        <v>6254</v>
      </c>
      <c r="I938" t="s">
        <v>6257</v>
      </c>
      <c r="J938" t="s">
        <v>2633</v>
      </c>
      <c r="K938">
        <v>27330</v>
      </c>
      <c r="L938">
        <f>Report[[#This Row],[Entrada]]-Report[[#This Row],[Emissão]]</f>
        <v>14</v>
      </c>
    </row>
    <row r="939" spans="1:12" x14ac:dyDescent="0.25">
      <c r="A939">
        <v>493296</v>
      </c>
      <c r="B939">
        <v>1</v>
      </c>
      <c r="C939" t="s">
        <v>6258</v>
      </c>
      <c r="D939">
        <v>17390</v>
      </c>
      <c r="E939" t="s">
        <v>6253</v>
      </c>
      <c r="F939" s="1">
        <v>45903</v>
      </c>
      <c r="G939" s="1">
        <v>45909</v>
      </c>
      <c r="H939" t="s">
        <v>6254</v>
      </c>
      <c r="I939" t="s">
        <v>6257</v>
      </c>
      <c r="J939" t="s">
        <v>2683</v>
      </c>
      <c r="K939">
        <v>13340.68</v>
      </c>
      <c r="L939">
        <f>Report[[#This Row],[Entrada]]-Report[[#This Row],[Emissão]]</f>
        <v>6</v>
      </c>
    </row>
    <row r="940" spans="1:12" x14ac:dyDescent="0.25">
      <c r="A940">
        <v>493297</v>
      </c>
      <c r="B940">
        <v>1</v>
      </c>
      <c r="C940" t="s">
        <v>6258</v>
      </c>
      <c r="D940">
        <v>17398</v>
      </c>
      <c r="E940" t="s">
        <v>6253</v>
      </c>
      <c r="F940" s="1">
        <v>45903</v>
      </c>
      <c r="G940" s="1">
        <v>45909</v>
      </c>
      <c r="H940" t="s">
        <v>6254</v>
      </c>
      <c r="I940" t="s">
        <v>6257</v>
      </c>
      <c r="J940" t="s">
        <v>2683</v>
      </c>
      <c r="K940">
        <v>3312.21</v>
      </c>
      <c r="L940">
        <f>Report[[#This Row],[Entrada]]-Report[[#This Row],[Emissão]]</f>
        <v>6</v>
      </c>
    </row>
    <row r="941" spans="1:12" x14ac:dyDescent="0.25">
      <c r="A941">
        <v>493298</v>
      </c>
      <c r="B941">
        <v>1</v>
      </c>
      <c r="C941" t="s">
        <v>6258</v>
      </c>
      <c r="D941">
        <v>17399</v>
      </c>
      <c r="E941" t="s">
        <v>6253</v>
      </c>
      <c r="F941" s="1">
        <v>45903</v>
      </c>
      <c r="G941" s="1">
        <v>45909</v>
      </c>
      <c r="H941" t="s">
        <v>6254</v>
      </c>
      <c r="I941" t="s">
        <v>6257</v>
      </c>
      <c r="J941" t="s">
        <v>2683</v>
      </c>
      <c r="K941">
        <v>22073.66</v>
      </c>
      <c r="L941">
        <f>Report[[#This Row],[Entrada]]-Report[[#This Row],[Emissão]]</f>
        <v>6</v>
      </c>
    </row>
    <row r="942" spans="1:12" x14ac:dyDescent="0.25">
      <c r="A942">
        <v>493299</v>
      </c>
      <c r="B942">
        <v>1</v>
      </c>
      <c r="C942" t="s">
        <v>6258</v>
      </c>
      <c r="D942">
        <v>17403</v>
      </c>
      <c r="E942" t="s">
        <v>6253</v>
      </c>
      <c r="F942" s="1">
        <v>45903</v>
      </c>
      <c r="G942" s="1">
        <v>45909</v>
      </c>
      <c r="H942" t="s">
        <v>6254</v>
      </c>
      <c r="I942" t="s">
        <v>6257</v>
      </c>
      <c r="J942" t="s">
        <v>2683</v>
      </c>
      <c r="K942">
        <v>8093.67</v>
      </c>
      <c r="L942">
        <f>Report[[#This Row],[Entrada]]-Report[[#This Row],[Emissão]]</f>
        <v>6</v>
      </c>
    </row>
    <row r="943" spans="1:12" x14ac:dyDescent="0.25">
      <c r="A943">
        <v>493300</v>
      </c>
      <c r="B943">
        <v>1</v>
      </c>
      <c r="C943" t="s">
        <v>6258</v>
      </c>
      <c r="D943">
        <v>17404</v>
      </c>
      <c r="E943" t="s">
        <v>6253</v>
      </c>
      <c r="F943" s="1">
        <v>45903</v>
      </c>
      <c r="G943" s="1">
        <v>45909</v>
      </c>
      <c r="H943" t="s">
        <v>6254</v>
      </c>
      <c r="I943" t="s">
        <v>6257</v>
      </c>
      <c r="J943" t="s">
        <v>2683</v>
      </c>
      <c r="K943">
        <v>23461.78</v>
      </c>
      <c r="L943">
        <f>Report[[#This Row],[Entrada]]-Report[[#This Row],[Emissão]]</f>
        <v>6</v>
      </c>
    </row>
    <row r="944" spans="1:12" x14ac:dyDescent="0.25">
      <c r="A944">
        <v>493301</v>
      </c>
      <c r="B944">
        <v>1</v>
      </c>
      <c r="C944" t="s">
        <v>6258</v>
      </c>
      <c r="D944">
        <v>17409</v>
      </c>
      <c r="E944" t="s">
        <v>6253</v>
      </c>
      <c r="F944" s="1">
        <v>45903</v>
      </c>
      <c r="G944" s="1">
        <v>45909</v>
      </c>
      <c r="H944" t="s">
        <v>6254</v>
      </c>
      <c r="I944" t="s">
        <v>6257</v>
      </c>
      <c r="J944" t="s">
        <v>2683</v>
      </c>
      <c r="K944">
        <v>1905.31</v>
      </c>
      <c r="L944">
        <f>Report[[#This Row],[Entrada]]-Report[[#This Row],[Emissão]]</f>
        <v>6</v>
      </c>
    </row>
    <row r="945" spans="1:12" x14ac:dyDescent="0.25">
      <c r="A945">
        <v>493336</v>
      </c>
      <c r="B945">
        <v>4</v>
      </c>
      <c r="C945" t="s">
        <v>6258</v>
      </c>
      <c r="D945">
        <v>17362</v>
      </c>
      <c r="E945" t="s">
        <v>6253</v>
      </c>
      <c r="F945" s="1">
        <v>45903</v>
      </c>
      <c r="G945" s="1">
        <v>45909</v>
      </c>
      <c r="H945" t="s">
        <v>6254</v>
      </c>
      <c r="I945" t="s">
        <v>6257</v>
      </c>
      <c r="J945" t="s">
        <v>2683</v>
      </c>
      <c r="K945">
        <v>13528.32</v>
      </c>
      <c r="L945">
        <f>Report[[#This Row],[Entrada]]-Report[[#This Row],[Emissão]]</f>
        <v>6</v>
      </c>
    </row>
    <row r="946" spans="1:12" x14ac:dyDescent="0.25">
      <c r="A946">
        <v>493337</v>
      </c>
      <c r="B946">
        <v>4</v>
      </c>
      <c r="C946" t="s">
        <v>6258</v>
      </c>
      <c r="D946">
        <v>17363</v>
      </c>
      <c r="E946" t="s">
        <v>6253</v>
      </c>
      <c r="F946" s="1">
        <v>45903</v>
      </c>
      <c r="G946" s="1">
        <v>45909</v>
      </c>
      <c r="H946" t="s">
        <v>6254</v>
      </c>
      <c r="I946" t="s">
        <v>6257</v>
      </c>
      <c r="J946" t="s">
        <v>2683</v>
      </c>
      <c r="K946">
        <v>21627.59</v>
      </c>
      <c r="L946">
        <f>Report[[#This Row],[Entrada]]-Report[[#This Row],[Emissão]]</f>
        <v>6</v>
      </c>
    </row>
    <row r="947" spans="1:12" x14ac:dyDescent="0.25">
      <c r="A947">
        <v>493345</v>
      </c>
      <c r="B947">
        <v>1</v>
      </c>
      <c r="C947" t="s">
        <v>6258</v>
      </c>
      <c r="D947">
        <v>17400</v>
      </c>
      <c r="E947" t="s">
        <v>6253</v>
      </c>
      <c r="F947" s="1">
        <v>45903</v>
      </c>
      <c r="G947" s="1">
        <v>45909</v>
      </c>
      <c r="H947" t="s">
        <v>6254</v>
      </c>
      <c r="I947" t="s">
        <v>6257</v>
      </c>
      <c r="J947" t="s">
        <v>2683</v>
      </c>
      <c r="K947">
        <v>735.79</v>
      </c>
      <c r="L947">
        <f>Report[[#This Row],[Entrada]]-Report[[#This Row],[Emissão]]</f>
        <v>6</v>
      </c>
    </row>
    <row r="948" spans="1:12" x14ac:dyDescent="0.25">
      <c r="A948">
        <v>493346</v>
      </c>
      <c r="B948">
        <v>1</v>
      </c>
      <c r="C948" t="s">
        <v>6258</v>
      </c>
      <c r="D948">
        <v>17405</v>
      </c>
      <c r="E948" t="s">
        <v>6253</v>
      </c>
      <c r="F948" s="1">
        <v>45903</v>
      </c>
      <c r="G948" s="1">
        <v>45909</v>
      </c>
      <c r="H948" t="s">
        <v>6254</v>
      </c>
      <c r="I948" t="s">
        <v>6255</v>
      </c>
      <c r="J948" t="s">
        <v>2683</v>
      </c>
      <c r="K948">
        <v>67207.58</v>
      </c>
      <c r="L948">
        <f>Report[[#This Row],[Entrada]]-Report[[#This Row],[Emissão]]</f>
        <v>6</v>
      </c>
    </row>
    <row r="949" spans="1:12" x14ac:dyDescent="0.25">
      <c r="A949">
        <v>493349</v>
      </c>
      <c r="B949">
        <v>1</v>
      </c>
      <c r="C949" t="s">
        <v>6258</v>
      </c>
      <c r="D949">
        <v>17405</v>
      </c>
      <c r="E949" t="s">
        <v>6253</v>
      </c>
      <c r="F949" s="1">
        <v>45903</v>
      </c>
      <c r="G949" s="1">
        <v>45909</v>
      </c>
      <c r="H949" t="s">
        <v>6254</v>
      </c>
      <c r="I949" t="s">
        <v>6257</v>
      </c>
      <c r="J949" t="s">
        <v>2683</v>
      </c>
      <c r="K949">
        <v>50041.96</v>
      </c>
      <c r="L949">
        <f>Report[[#This Row],[Entrada]]-Report[[#This Row],[Emissão]]</f>
        <v>6</v>
      </c>
    </row>
    <row r="950" spans="1:12" x14ac:dyDescent="0.25">
      <c r="A950">
        <v>493350</v>
      </c>
      <c r="B950">
        <v>5</v>
      </c>
      <c r="C950" t="s">
        <v>6258</v>
      </c>
      <c r="D950">
        <v>17394</v>
      </c>
      <c r="E950" t="s">
        <v>6253</v>
      </c>
      <c r="F950" s="1">
        <v>45903</v>
      </c>
      <c r="G950" s="1">
        <v>45909</v>
      </c>
      <c r="H950" t="s">
        <v>6254</v>
      </c>
      <c r="I950" t="s">
        <v>6257</v>
      </c>
      <c r="J950" t="s">
        <v>2683</v>
      </c>
      <c r="K950">
        <v>24932.400000000001</v>
      </c>
      <c r="L950">
        <f>Report[[#This Row],[Entrada]]-Report[[#This Row],[Emissão]]</f>
        <v>6</v>
      </c>
    </row>
    <row r="951" spans="1:12" x14ac:dyDescent="0.25">
      <c r="A951">
        <v>8134</v>
      </c>
      <c r="B951">
        <v>2</v>
      </c>
      <c r="C951" t="s">
        <v>6305</v>
      </c>
      <c r="D951">
        <v>17388</v>
      </c>
      <c r="E951" t="s">
        <v>6253</v>
      </c>
      <c r="F951" s="1">
        <v>45903</v>
      </c>
      <c r="G951" s="1">
        <v>45909</v>
      </c>
      <c r="H951" t="s">
        <v>6254</v>
      </c>
      <c r="I951" t="s">
        <v>6257</v>
      </c>
      <c r="J951" t="s">
        <v>2716</v>
      </c>
      <c r="K951">
        <v>90800</v>
      </c>
      <c r="L951">
        <f>Report[[#This Row],[Entrada]]-Report[[#This Row],[Emissão]]</f>
        <v>6</v>
      </c>
    </row>
    <row r="952" spans="1:12" x14ac:dyDescent="0.25">
      <c r="A952">
        <v>490368</v>
      </c>
      <c r="B952">
        <v>2</v>
      </c>
      <c r="C952" t="s">
        <v>6293</v>
      </c>
      <c r="D952">
        <v>17061</v>
      </c>
      <c r="E952" t="s">
        <v>6253</v>
      </c>
      <c r="F952" s="1">
        <v>45898</v>
      </c>
      <c r="G952" s="1">
        <v>45909</v>
      </c>
      <c r="H952" t="s">
        <v>6254</v>
      </c>
      <c r="I952" t="s">
        <v>6257</v>
      </c>
      <c r="J952" t="s">
        <v>13</v>
      </c>
      <c r="K952">
        <v>1806.4</v>
      </c>
      <c r="L952">
        <f>Report[[#This Row],[Entrada]]-Report[[#This Row],[Emissão]]</f>
        <v>11</v>
      </c>
    </row>
    <row r="953" spans="1:12" x14ac:dyDescent="0.25">
      <c r="A953">
        <v>77800</v>
      </c>
      <c r="B953">
        <v>1</v>
      </c>
      <c r="C953" t="s">
        <v>6322</v>
      </c>
      <c r="D953">
        <v>17425</v>
      </c>
      <c r="E953" t="s">
        <v>6253</v>
      </c>
      <c r="F953" s="1">
        <v>45902</v>
      </c>
      <c r="G953" s="1">
        <v>45909</v>
      </c>
      <c r="H953" t="s">
        <v>6269</v>
      </c>
      <c r="I953" t="s">
        <v>6255</v>
      </c>
      <c r="J953" t="s">
        <v>2401</v>
      </c>
      <c r="K953">
        <v>511.2</v>
      </c>
      <c r="L953">
        <f>Report[[#This Row],[Entrada]]-Report[[#This Row],[Emissão]]</f>
        <v>7</v>
      </c>
    </row>
    <row r="954" spans="1:12" x14ac:dyDescent="0.25">
      <c r="A954">
        <v>3171</v>
      </c>
      <c r="B954">
        <v>1</v>
      </c>
      <c r="C954" t="s">
        <v>6264</v>
      </c>
      <c r="D954">
        <v>0</v>
      </c>
      <c r="E954" t="s">
        <v>6265</v>
      </c>
      <c r="F954" s="1">
        <v>45909</v>
      </c>
      <c r="G954" s="1">
        <v>45909</v>
      </c>
      <c r="H954" t="s">
        <v>18</v>
      </c>
      <c r="I954" t="s">
        <v>6266</v>
      </c>
      <c r="J954" t="s">
        <v>6267</v>
      </c>
      <c r="K954">
        <v>988.72</v>
      </c>
      <c r="L954">
        <f>Report[[#This Row],[Entrada]]-Report[[#This Row],[Emissão]]</f>
        <v>0</v>
      </c>
    </row>
    <row r="955" spans="1:12" x14ac:dyDescent="0.25">
      <c r="A955">
        <v>3172</v>
      </c>
      <c r="B955">
        <v>1</v>
      </c>
      <c r="C955" t="s">
        <v>6264</v>
      </c>
      <c r="D955">
        <v>0</v>
      </c>
      <c r="E955" t="s">
        <v>6265</v>
      </c>
      <c r="F955" s="1">
        <v>45909</v>
      </c>
      <c r="G955" s="1">
        <v>45909</v>
      </c>
      <c r="H955" t="s">
        <v>18</v>
      </c>
      <c r="I955" t="s">
        <v>6306</v>
      </c>
      <c r="J955" t="s">
        <v>6267</v>
      </c>
      <c r="K955">
        <v>14935.45</v>
      </c>
      <c r="L955">
        <f>Report[[#This Row],[Entrada]]-Report[[#This Row],[Emissão]]</f>
        <v>0</v>
      </c>
    </row>
    <row r="956" spans="1:12" x14ac:dyDescent="0.25">
      <c r="A956">
        <v>3173</v>
      </c>
      <c r="B956">
        <v>1</v>
      </c>
      <c r="C956" t="s">
        <v>6264</v>
      </c>
      <c r="D956">
        <v>0</v>
      </c>
      <c r="E956" t="s">
        <v>6265</v>
      </c>
      <c r="F956" s="1">
        <v>45909</v>
      </c>
      <c r="G956" s="1">
        <v>45909</v>
      </c>
      <c r="H956" t="s">
        <v>18</v>
      </c>
      <c r="I956" t="s">
        <v>6266</v>
      </c>
      <c r="J956" t="s">
        <v>6267</v>
      </c>
      <c r="K956">
        <v>15445.97</v>
      </c>
      <c r="L956">
        <f>Report[[#This Row],[Entrada]]-Report[[#This Row],[Emissão]]</f>
        <v>0</v>
      </c>
    </row>
    <row r="957" spans="1:12" x14ac:dyDescent="0.25">
      <c r="A957">
        <v>3174</v>
      </c>
      <c r="B957">
        <v>1</v>
      </c>
      <c r="C957" t="s">
        <v>6264</v>
      </c>
      <c r="D957">
        <v>0</v>
      </c>
      <c r="E957" t="s">
        <v>6265</v>
      </c>
      <c r="F957" s="1">
        <v>45909</v>
      </c>
      <c r="G957" s="1">
        <v>45909</v>
      </c>
      <c r="H957" t="s">
        <v>18</v>
      </c>
      <c r="I957" t="s">
        <v>6266</v>
      </c>
      <c r="J957" t="s">
        <v>6267</v>
      </c>
      <c r="K957">
        <v>10852.08</v>
      </c>
      <c r="L957">
        <f>Report[[#This Row],[Entrada]]-Report[[#This Row],[Emissão]]</f>
        <v>0</v>
      </c>
    </row>
    <row r="958" spans="1:12" x14ac:dyDescent="0.25">
      <c r="A958">
        <v>3175</v>
      </c>
      <c r="B958">
        <v>1</v>
      </c>
      <c r="C958" t="s">
        <v>6264</v>
      </c>
      <c r="D958">
        <v>0</v>
      </c>
      <c r="E958" t="s">
        <v>6265</v>
      </c>
      <c r="F958" s="1">
        <v>45909</v>
      </c>
      <c r="G958" s="1">
        <v>45909</v>
      </c>
      <c r="H958" t="s">
        <v>18</v>
      </c>
      <c r="I958" t="s">
        <v>6266</v>
      </c>
      <c r="J958" t="s">
        <v>6267</v>
      </c>
      <c r="K958">
        <v>32494.7</v>
      </c>
      <c r="L958">
        <f>Report[[#This Row],[Entrada]]-Report[[#This Row],[Emissão]]</f>
        <v>0</v>
      </c>
    </row>
    <row r="959" spans="1:12" x14ac:dyDescent="0.25">
      <c r="A959">
        <v>3176</v>
      </c>
      <c r="B959">
        <v>1</v>
      </c>
      <c r="C959" t="s">
        <v>6264</v>
      </c>
      <c r="D959">
        <v>0</v>
      </c>
      <c r="E959" t="s">
        <v>6265</v>
      </c>
      <c r="F959" s="1">
        <v>45909</v>
      </c>
      <c r="G959" s="1">
        <v>45909</v>
      </c>
      <c r="H959" t="s">
        <v>18</v>
      </c>
      <c r="I959" t="s">
        <v>6266</v>
      </c>
      <c r="J959" t="s">
        <v>6267</v>
      </c>
      <c r="K959">
        <v>30957.3</v>
      </c>
      <c r="L959">
        <f>Report[[#This Row],[Entrada]]-Report[[#This Row],[Emissão]]</f>
        <v>0</v>
      </c>
    </row>
    <row r="960" spans="1:12" x14ac:dyDescent="0.25">
      <c r="A960">
        <v>3177</v>
      </c>
      <c r="B960">
        <v>1</v>
      </c>
      <c r="C960" t="s">
        <v>6264</v>
      </c>
      <c r="D960">
        <v>0</v>
      </c>
      <c r="E960" t="s">
        <v>6265</v>
      </c>
      <c r="F960" s="1">
        <v>45909</v>
      </c>
      <c r="G960" s="1">
        <v>45909</v>
      </c>
      <c r="H960" t="s">
        <v>18</v>
      </c>
      <c r="I960" t="s">
        <v>6266</v>
      </c>
      <c r="J960" t="s">
        <v>6267</v>
      </c>
      <c r="K960">
        <v>4795.8900000000003</v>
      </c>
      <c r="L960">
        <f>Report[[#This Row],[Entrada]]-Report[[#This Row],[Emissão]]</f>
        <v>0</v>
      </c>
    </row>
    <row r="961" spans="1:12" x14ac:dyDescent="0.25">
      <c r="A961">
        <v>3178</v>
      </c>
      <c r="B961">
        <v>1</v>
      </c>
      <c r="C961" t="s">
        <v>6264</v>
      </c>
      <c r="D961">
        <v>0</v>
      </c>
      <c r="E961" t="s">
        <v>6265</v>
      </c>
      <c r="F961" s="1">
        <v>45909</v>
      </c>
      <c r="G961" s="1">
        <v>45909</v>
      </c>
      <c r="H961" t="s">
        <v>18</v>
      </c>
      <c r="I961" t="s">
        <v>6266</v>
      </c>
      <c r="J961" t="s">
        <v>6267</v>
      </c>
      <c r="K961">
        <v>3596.92</v>
      </c>
      <c r="L961">
        <f>Report[[#This Row],[Entrada]]-Report[[#This Row],[Emissão]]</f>
        <v>0</v>
      </c>
    </row>
    <row r="962" spans="1:12" x14ac:dyDescent="0.25">
      <c r="A962">
        <v>3179</v>
      </c>
      <c r="B962">
        <v>1</v>
      </c>
      <c r="C962" t="s">
        <v>6264</v>
      </c>
      <c r="D962">
        <v>0</v>
      </c>
      <c r="E962" t="s">
        <v>6265</v>
      </c>
      <c r="F962" s="1">
        <v>45909</v>
      </c>
      <c r="G962" s="1">
        <v>45909</v>
      </c>
      <c r="H962" t="s">
        <v>18</v>
      </c>
      <c r="I962" t="s">
        <v>6266</v>
      </c>
      <c r="J962" t="s">
        <v>6267</v>
      </c>
      <c r="K962">
        <v>10949.76</v>
      </c>
      <c r="L962">
        <f>Report[[#This Row],[Entrada]]-Report[[#This Row],[Emissão]]</f>
        <v>0</v>
      </c>
    </row>
    <row r="963" spans="1:12" x14ac:dyDescent="0.25">
      <c r="A963">
        <v>3180</v>
      </c>
      <c r="B963">
        <v>1</v>
      </c>
      <c r="C963" t="s">
        <v>6264</v>
      </c>
      <c r="D963">
        <v>0</v>
      </c>
      <c r="E963" t="s">
        <v>6265</v>
      </c>
      <c r="F963" s="1">
        <v>45909</v>
      </c>
      <c r="G963" s="1">
        <v>45909</v>
      </c>
      <c r="H963" t="s">
        <v>18</v>
      </c>
      <c r="I963" t="s">
        <v>6266</v>
      </c>
      <c r="J963" t="s">
        <v>6267</v>
      </c>
      <c r="K963">
        <v>32034.94</v>
      </c>
      <c r="L963">
        <f>Report[[#This Row],[Entrada]]-Report[[#This Row],[Emissão]]</f>
        <v>0</v>
      </c>
    </row>
    <row r="964" spans="1:12" x14ac:dyDescent="0.25">
      <c r="A964">
        <v>3181</v>
      </c>
      <c r="B964">
        <v>1</v>
      </c>
      <c r="C964" t="s">
        <v>6264</v>
      </c>
      <c r="D964">
        <v>0</v>
      </c>
      <c r="E964" t="s">
        <v>6265</v>
      </c>
      <c r="F964" s="1">
        <v>45909</v>
      </c>
      <c r="G964" s="1">
        <v>45909</v>
      </c>
      <c r="H964" t="s">
        <v>18</v>
      </c>
      <c r="I964" t="s">
        <v>6266</v>
      </c>
      <c r="J964" t="s">
        <v>6267</v>
      </c>
      <c r="K964">
        <v>262530.7</v>
      </c>
      <c r="L964">
        <f>Report[[#This Row],[Entrada]]-Report[[#This Row],[Emissão]]</f>
        <v>0</v>
      </c>
    </row>
    <row r="965" spans="1:12" x14ac:dyDescent="0.25">
      <c r="A965">
        <v>3182</v>
      </c>
      <c r="B965">
        <v>1</v>
      </c>
      <c r="C965" t="s">
        <v>6264</v>
      </c>
      <c r="D965">
        <v>0</v>
      </c>
      <c r="E965" t="s">
        <v>6265</v>
      </c>
      <c r="F965" s="1">
        <v>45909</v>
      </c>
      <c r="G965" s="1">
        <v>45909</v>
      </c>
      <c r="H965" t="s">
        <v>18</v>
      </c>
      <c r="I965" t="s">
        <v>6266</v>
      </c>
      <c r="J965" t="s">
        <v>6267</v>
      </c>
      <c r="K965">
        <v>16017.47</v>
      </c>
      <c r="L965">
        <f>Report[[#This Row],[Entrada]]-Report[[#This Row],[Emissão]]</f>
        <v>0</v>
      </c>
    </row>
    <row r="966" spans="1:12" x14ac:dyDescent="0.25">
      <c r="A966">
        <v>28291</v>
      </c>
      <c r="B966">
        <v>3</v>
      </c>
      <c r="C966" t="s">
        <v>6390</v>
      </c>
      <c r="D966">
        <v>20006062</v>
      </c>
      <c r="E966" t="s">
        <v>6276</v>
      </c>
      <c r="F966" s="1">
        <v>45910</v>
      </c>
      <c r="G966" s="1">
        <v>45910</v>
      </c>
      <c r="H966" t="s">
        <v>18</v>
      </c>
      <c r="I966" t="s">
        <v>6282</v>
      </c>
      <c r="J966" t="s">
        <v>6391</v>
      </c>
      <c r="K966">
        <v>12258.65</v>
      </c>
      <c r="L966">
        <f>Report[[#This Row],[Entrada]]-Report[[#This Row],[Emissão]]</f>
        <v>0</v>
      </c>
    </row>
    <row r="967" spans="1:12" x14ac:dyDescent="0.25">
      <c r="A967">
        <v>662</v>
      </c>
      <c r="B967">
        <v>4</v>
      </c>
      <c r="C967" t="s">
        <v>6356</v>
      </c>
      <c r="D967">
        <v>21004838</v>
      </c>
      <c r="E967" t="s">
        <v>6276</v>
      </c>
      <c r="F967" s="1">
        <v>45910</v>
      </c>
      <c r="G967" s="1">
        <v>45910</v>
      </c>
      <c r="H967" t="s">
        <v>97</v>
      </c>
      <c r="I967" t="s">
        <v>6277</v>
      </c>
      <c r="J967" t="s">
        <v>6357</v>
      </c>
      <c r="K967">
        <v>3892</v>
      </c>
      <c r="L967">
        <f>Report[[#This Row],[Entrada]]-Report[[#This Row],[Emissão]]</f>
        <v>0</v>
      </c>
    </row>
    <row r="968" spans="1:12" x14ac:dyDescent="0.25">
      <c r="A968">
        <v>266257</v>
      </c>
      <c r="B968">
        <v>2</v>
      </c>
      <c r="C968" t="s">
        <v>6332</v>
      </c>
      <c r="D968">
        <v>0</v>
      </c>
      <c r="E968" t="s">
        <v>6273</v>
      </c>
      <c r="F968" s="1">
        <v>45889</v>
      </c>
      <c r="G968" s="1">
        <v>45910</v>
      </c>
      <c r="H968" t="s">
        <v>6328</v>
      </c>
      <c r="I968" t="s">
        <v>6310</v>
      </c>
      <c r="J968" t="s">
        <v>1503</v>
      </c>
      <c r="K968">
        <v>7340</v>
      </c>
      <c r="L968">
        <f>Report[[#This Row],[Entrada]]-Report[[#This Row],[Emissão]]</f>
        <v>21</v>
      </c>
    </row>
    <row r="969" spans="1:12" x14ac:dyDescent="0.25">
      <c r="A969">
        <v>266730</v>
      </c>
      <c r="B969">
        <v>2</v>
      </c>
      <c r="C969" t="s">
        <v>6332</v>
      </c>
      <c r="D969">
        <v>17323</v>
      </c>
      <c r="E969" t="s">
        <v>6253</v>
      </c>
      <c r="F969" s="1">
        <v>45904</v>
      </c>
      <c r="G969" s="1">
        <v>45910</v>
      </c>
      <c r="H969" t="s">
        <v>6328</v>
      </c>
      <c r="I969" t="s">
        <v>6257</v>
      </c>
      <c r="J969" t="s">
        <v>1503</v>
      </c>
      <c r="K969">
        <v>24619.5</v>
      </c>
      <c r="L969">
        <f>Report[[#This Row],[Entrada]]-Report[[#This Row],[Emissão]]</f>
        <v>6</v>
      </c>
    </row>
    <row r="970" spans="1:12" x14ac:dyDescent="0.25">
      <c r="A970">
        <v>266779</v>
      </c>
      <c r="B970">
        <v>3</v>
      </c>
      <c r="C970" t="s">
        <v>6332</v>
      </c>
      <c r="D970">
        <v>17428</v>
      </c>
      <c r="E970" t="s">
        <v>6253</v>
      </c>
      <c r="F970" s="1">
        <v>45905</v>
      </c>
      <c r="G970" s="1">
        <v>45910</v>
      </c>
      <c r="H970" t="s">
        <v>6328</v>
      </c>
      <c r="I970" t="s">
        <v>6255</v>
      </c>
      <c r="J970" t="s">
        <v>1503</v>
      </c>
      <c r="K970">
        <v>51500</v>
      </c>
      <c r="L970">
        <f>Report[[#This Row],[Entrada]]-Report[[#This Row],[Emissão]]</f>
        <v>5</v>
      </c>
    </row>
    <row r="971" spans="1:12" x14ac:dyDescent="0.25">
      <c r="A971">
        <v>266780</v>
      </c>
      <c r="B971">
        <v>3</v>
      </c>
      <c r="C971" t="s">
        <v>6332</v>
      </c>
      <c r="D971">
        <v>17428</v>
      </c>
      <c r="E971" t="s">
        <v>6253</v>
      </c>
      <c r="F971" s="1">
        <v>45905</v>
      </c>
      <c r="G971" s="1">
        <v>45910</v>
      </c>
      <c r="H971" t="s">
        <v>6328</v>
      </c>
      <c r="I971" t="s">
        <v>6255</v>
      </c>
      <c r="J971" t="s">
        <v>1503</v>
      </c>
      <c r="K971">
        <v>52000</v>
      </c>
      <c r="L971">
        <f>Report[[#This Row],[Entrada]]-Report[[#This Row],[Emissão]]</f>
        <v>5</v>
      </c>
    </row>
    <row r="972" spans="1:12" x14ac:dyDescent="0.25">
      <c r="A972">
        <v>53576</v>
      </c>
      <c r="B972">
        <v>2</v>
      </c>
      <c r="C972" t="s">
        <v>6281</v>
      </c>
      <c r="D972">
        <v>25029759</v>
      </c>
      <c r="E972" t="s">
        <v>6276</v>
      </c>
      <c r="F972" s="1">
        <v>45910</v>
      </c>
      <c r="G972" s="1">
        <v>45910</v>
      </c>
      <c r="H972" t="s">
        <v>46</v>
      </c>
      <c r="I972" t="s">
        <v>6282</v>
      </c>
      <c r="J972" t="s">
        <v>6278</v>
      </c>
      <c r="K972">
        <v>13528.4</v>
      </c>
      <c r="L972">
        <f>Report[[#This Row],[Entrada]]-Report[[#This Row],[Emissão]]</f>
        <v>0</v>
      </c>
    </row>
    <row r="973" spans="1:12" x14ac:dyDescent="0.25">
      <c r="A973">
        <v>498601</v>
      </c>
      <c r="B973">
        <v>3</v>
      </c>
      <c r="C973" t="s">
        <v>6252</v>
      </c>
      <c r="D973">
        <v>17376</v>
      </c>
      <c r="E973" t="s">
        <v>6253</v>
      </c>
      <c r="F973" s="1">
        <v>45901</v>
      </c>
      <c r="G973" s="1">
        <v>45910</v>
      </c>
      <c r="H973" t="s">
        <v>6254</v>
      </c>
      <c r="I973" t="s">
        <v>6255</v>
      </c>
      <c r="J973" t="s">
        <v>1380</v>
      </c>
      <c r="K973">
        <v>207720.46</v>
      </c>
      <c r="L973">
        <f>Report[[#This Row],[Entrada]]-Report[[#This Row],[Emissão]]</f>
        <v>9</v>
      </c>
    </row>
    <row r="974" spans="1:12" x14ac:dyDescent="0.25">
      <c r="A974">
        <v>53579</v>
      </c>
      <c r="B974">
        <v>1</v>
      </c>
      <c r="C974" t="s">
        <v>6283</v>
      </c>
      <c r="E974" t="s">
        <v>6265</v>
      </c>
      <c r="F974" s="1">
        <v>45910</v>
      </c>
      <c r="G974" s="1">
        <v>45910</v>
      </c>
      <c r="H974" t="s">
        <v>12</v>
      </c>
      <c r="I974" t="s">
        <v>6284</v>
      </c>
      <c r="J974" t="s">
        <v>237</v>
      </c>
      <c r="K974">
        <v>133.19999999999999</v>
      </c>
      <c r="L974">
        <f>Report[[#This Row],[Entrada]]-Report[[#This Row],[Emissão]]</f>
        <v>0</v>
      </c>
    </row>
    <row r="975" spans="1:12" x14ac:dyDescent="0.25">
      <c r="A975">
        <v>493317</v>
      </c>
      <c r="B975">
        <v>3</v>
      </c>
      <c r="C975" t="s">
        <v>6258</v>
      </c>
      <c r="D975">
        <v>17429</v>
      </c>
      <c r="E975" t="s">
        <v>6253</v>
      </c>
      <c r="F975" s="1">
        <v>45903</v>
      </c>
      <c r="G975" s="1">
        <v>45910</v>
      </c>
      <c r="H975" t="s">
        <v>6254</v>
      </c>
      <c r="I975" t="s">
        <v>6257</v>
      </c>
      <c r="J975" t="s">
        <v>2683</v>
      </c>
      <c r="K975">
        <v>8158.37</v>
      </c>
      <c r="L975">
        <f>Report[[#This Row],[Entrada]]-Report[[#This Row],[Emissão]]</f>
        <v>7</v>
      </c>
    </row>
    <row r="976" spans="1:12" x14ac:dyDescent="0.25">
      <c r="A976">
        <v>493335</v>
      </c>
      <c r="B976">
        <v>4</v>
      </c>
      <c r="C976" t="s">
        <v>6258</v>
      </c>
      <c r="D976">
        <v>17358</v>
      </c>
      <c r="E976" t="s">
        <v>6253</v>
      </c>
      <c r="F976" s="1">
        <v>45903</v>
      </c>
      <c r="G976" s="1">
        <v>45910</v>
      </c>
      <c r="H976" t="s">
        <v>6254</v>
      </c>
      <c r="I976" t="s">
        <v>6257</v>
      </c>
      <c r="J976" t="s">
        <v>2683</v>
      </c>
      <c r="K976">
        <v>250438.1</v>
      </c>
      <c r="L976">
        <f>Report[[#This Row],[Entrada]]-Report[[#This Row],[Emissão]]</f>
        <v>7</v>
      </c>
    </row>
    <row r="977" spans="1:12" x14ac:dyDescent="0.25">
      <c r="A977">
        <v>8133</v>
      </c>
      <c r="B977">
        <v>3</v>
      </c>
      <c r="C977" t="s">
        <v>6305</v>
      </c>
      <c r="D977">
        <v>17387</v>
      </c>
      <c r="E977" t="s">
        <v>6253</v>
      </c>
      <c r="F977" s="1">
        <v>45903</v>
      </c>
      <c r="G977" s="1">
        <v>45910</v>
      </c>
      <c r="H977" t="s">
        <v>6254</v>
      </c>
      <c r="I977" t="s">
        <v>6257</v>
      </c>
      <c r="J977" t="s">
        <v>2716</v>
      </c>
      <c r="K977">
        <v>109600</v>
      </c>
      <c r="L977">
        <f>Report[[#This Row],[Entrada]]-Report[[#This Row],[Emissão]]</f>
        <v>7</v>
      </c>
    </row>
    <row r="978" spans="1:12" x14ac:dyDescent="0.25">
      <c r="A978">
        <v>78029</v>
      </c>
      <c r="B978">
        <v>4</v>
      </c>
      <c r="C978" t="s">
        <v>6322</v>
      </c>
      <c r="D978">
        <v>17432</v>
      </c>
      <c r="E978" t="s">
        <v>6253</v>
      </c>
      <c r="F978" s="1">
        <v>45908</v>
      </c>
      <c r="G978" s="1">
        <v>45910</v>
      </c>
      <c r="H978" t="s">
        <v>6269</v>
      </c>
      <c r="I978" t="s">
        <v>6255</v>
      </c>
      <c r="J978" t="s">
        <v>2401</v>
      </c>
      <c r="K978">
        <v>8713.98</v>
      </c>
      <c r="L978">
        <f>Report[[#This Row],[Entrada]]-Report[[#This Row],[Emissão]]</f>
        <v>2</v>
      </c>
    </row>
    <row r="979" spans="1:12" x14ac:dyDescent="0.25">
      <c r="A979">
        <v>3183</v>
      </c>
      <c r="B979">
        <v>1</v>
      </c>
      <c r="C979" t="s">
        <v>6264</v>
      </c>
      <c r="D979">
        <v>0</v>
      </c>
      <c r="E979" t="s">
        <v>6265</v>
      </c>
      <c r="F979" s="1">
        <v>45910</v>
      </c>
      <c r="G979" s="1">
        <v>45910</v>
      </c>
      <c r="H979" t="s">
        <v>18</v>
      </c>
      <c r="I979" t="s">
        <v>6266</v>
      </c>
      <c r="J979" t="s">
        <v>6267</v>
      </c>
      <c r="K979">
        <v>599.49</v>
      </c>
      <c r="L979">
        <f>Report[[#This Row],[Entrada]]-Report[[#This Row],[Emissão]]</f>
        <v>0</v>
      </c>
    </row>
    <row r="980" spans="1:12" x14ac:dyDescent="0.25">
      <c r="A980">
        <v>3184</v>
      </c>
      <c r="B980">
        <v>1</v>
      </c>
      <c r="C980" t="s">
        <v>6264</v>
      </c>
      <c r="D980">
        <v>0</v>
      </c>
      <c r="E980" t="s">
        <v>6265</v>
      </c>
      <c r="F980" s="1">
        <v>45910</v>
      </c>
      <c r="G980" s="1">
        <v>45910</v>
      </c>
      <c r="H980" t="s">
        <v>18</v>
      </c>
      <c r="I980" t="s">
        <v>6266</v>
      </c>
      <c r="J980" t="s">
        <v>6267</v>
      </c>
      <c r="K980">
        <v>8501.34</v>
      </c>
      <c r="L980">
        <f>Report[[#This Row],[Entrada]]-Report[[#This Row],[Emissão]]</f>
        <v>0</v>
      </c>
    </row>
    <row r="981" spans="1:12" x14ac:dyDescent="0.25">
      <c r="A981">
        <v>3185</v>
      </c>
      <c r="B981">
        <v>1</v>
      </c>
      <c r="C981" t="s">
        <v>6264</v>
      </c>
      <c r="D981">
        <v>0</v>
      </c>
      <c r="E981" t="s">
        <v>6265</v>
      </c>
      <c r="F981" s="1">
        <v>45910</v>
      </c>
      <c r="G981" s="1">
        <v>45910</v>
      </c>
      <c r="H981" t="s">
        <v>18</v>
      </c>
      <c r="I981" t="s">
        <v>6266</v>
      </c>
      <c r="J981" t="s">
        <v>6267</v>
      </c>
      <c r="K981">
        <v>16017.47</v>
      </c>
      <c r="L981">
        <f>Report[[#This Row],[Entrada]]-Report[[#This Row],[Emissão]]</f>
        <v>0</v>
      </c>
    </row>
    <row r="982" spans="1:12" x14ac:dyDescent="0.25">
      <c r="A982">
        <v>3186</v>
      </c>
      <c r="B982">
        <v>1</v>
      </c>
      <c r="C982" t="s">
        <v>6264</v>
      </c>
      <c r="D982">
        <v>0</v>
      </c>
      <c r="E982" t="s">
        <v>6265</v>
      </c>
      <c r="F982" s="1">
        <v>45910</v>
      </c>
      <c r="G982" s="1">
        <v>45910</v>
      </c>
      <c r="H982" t="s">
        <v>18</v>
      </c>
      <c r="I982" t="s">
        <v>6266</v>
      </c>
      <c r="J982" t="s">
        <v>6267</v>
      </c>
      <c r="K982">
        <v>1416.89</v>
      </c>
      <c r="L982">
        <f>Report[[#This Row],[Entrada]]-Report[[#This Row],[Emissão]]</f>
        <v>0</v>
      </c>
    </row>
    <row r="983" spans="1:12" x14ac:dyDescent="0.25">
      <c r="A983">
        <v>3187</v>
      </c>
      <c r="B983">
        <v>1</v>
      </c>
      <c r="C983" t="s">
        <v>6264</v>
      </c>
      <c r="D983">
        <v>0</v>
      </c>
      <c r="E983" t="s">
        <v>6265</v>
      </c>
      <c r="F983" s="1">
        <v>45910</v>
      </c>
      <c r="G983" s="1">
        <v>45910</v>
      </c>
      <c r="H983" t="s">
        <v>18</v>
      </c>
      <c r="I983" t="s">
        <v>6266</v>
      </c>
      <c r="J983" t="s">
        <v>6267</v>
      </c>
      <c r="K983">
        <v>17742.330000000002</v>
      </c>
      <c r="L983">
        <f>Report[[#This Row],[Entrada]]-Report[[#This Row],[Emissão]]</f>
        <v>0</v>
      </c>
    </row>
    <row r="984" spans="1:12" x14ac:dyDescent="0.25">
      <c r="A984">
        <v>3188</v>
      </c>
      <c r="B984">
        <v>1</v>
      </c>
      <c r="C984" t="s">
        <v>6264</v>
      </c>
      <c r="D984">
        <v>0</v>
      </c>
      <c r="E984" t="s">
        <v>6265</v>
      </c>
      <c r="F984" s="1">
        <v>45910</v>
      </c>
      <c r="G984" s="1">
        <v>45910</v>
      </c>
      <c r="H984" t="s">
        <v>18</v>
      </c>
      <c r="I984" t="s">
        <v>6266</v>
      </c>
      <c r="J984" t="s">
        <v>6267</v>
      </c>
      <c r="K984">
        <v>959.8</v>
      </c>
      <c r="L984">
        <f>Report[[#This Row],[Entrada]]-Report[[#This Row],[Emissão]]</f>
        <v>0</v>
      </c>
    </row>
    <row r="985" spans="1:12" x14ac:dyDescent="0.25">
      <c r="A985">
        <v>3189</v>
      </c>
      <c r="B985">
        <v>1</v>
      </c>
      <c r="C985" t="s">
        <v>6264</v>
      </c>
      <c r="D985">
        <v>0</v>
      </c>
      <c r="E985" t="s">
        <v>6265</v>
      </c>
      <c r="F985" s="1">
        <v>45910</v>
      </c>
      <c r="G985" s="1">
        <v>45910</v>
      </c>
      <c r="H985" t="s">
        <v>18</v>
      </c>
      <c r="I985" t="s">
        <v>6266</v>
      </c>
      <c r="J985" t="s">
        <v>6267</v>
      </c>
      <c r="K985">
        <v>3630.72</v>
      </c>
      <c r="L985">
        <f>Report[[#This Row],[Entrada]]-Report[[#This Row],[Emissão]]</f>
        <v>0</v>
      </c>
    </row>
    <row r="986" spans="1:12" x14ac:dyDescent="0.25">
      <c r="A986">
        <v>3190</v>
      </c>
      <c r="B986">
        <v>1</v>
      </c>
      <c r="C986" t="s">
        <v>6264</v>
      </c>
      <c r="D986">
        <v>0</v>
      </c>
      <c r="E986" t="s">
        <v>6265</v>
      </c>
      <c r="F986" s="1">
        <v>45910</v>
      </c>
      <c r="G986" s="1">
        <v>45910</v>
      </c>
      <c r="H986" t="s">
        <v>18</v>
      </c>
      <c r="I986" t="s">
        <v>6266</v>
      </c>
      <c r="J986" t="s">
        <v>6267</v>
      </c>
      <c r="K986">
        <v>8871.17</v>
      </c>
      <c r="L986">
        <f>Report[[#This Row],[Entrada]]-Report[[#This Row],[Emissão]]</f>
        <v>0</v>
      </c>
    </row>
    <row r="987" spans="1:12" x14ac:dyDescent="0.25">
      <c r="A987">
        <v>3191</v>
      </c>
      <c r="B987">
        <v>1</v>
      </c>
      <c r="C987" t="s">
        <v>6264</v>
      </c>
      <c r="D987">
        <v>0</v>
      </c>
      <c r="E987" t="s">
        <v>6265</v>
      </c>
      <c r="F987" s="1">
        <v>45910</v>
      </c>
      <c r="G987" s="1">
        <v>45910</v>
      </c>
      <c r="H987" t="s">
        <v>18</v>
      </c>
      <c r="I987" t="s">
        <v>6266</v>
      </c>
      <c r="J987" t="s">
        <v>6267</v>
      </c>
      <c r="K987">
        <v>38713.35</v>
      </c>
      <c r="L987">
        <f>Report[[#This Row],[Entrada]]-Report[[#This Row],[Emissão]]</f>
        <v>0</v>
      </c>
    </row>
    <row r="988" spans="1:12" x14ac:dyDescent="0.25">
      <c r="A988">
        <v>47066</v>
      </c>
      <c r="B988">
        <v>2</v>
      </c>
      <c r="C988" t="s">
        <v>6307</v>
      </c>
      <c r="D988">
        <v>17374</v>
      </c>
      <c r="E988" t="s">
        <v>6253</v>
      </c>
      <c r="F988" s="1">
        <v>45901</v>
      </c>
      <c r="G988" s="1">
        <v>45910</v>
      </c>
      <c r="H988" t="s">
        <v>6254</v>
      </c>
      <c r="I988" t="s">
        <v>6257</v>
      </c>
      <c r="J988" t="s">
        <v>5166</v>
      </c>
      <c r="K988">
        <v>133.19999999999999</v>
      </c>
      <c r="L988">
        <f>Report[[#This Row],[Entrada]]-Report[[#This Row],[Emissão]]</f>
        <v>9</v>
      </c>
    </row>
    <row r="989" spans="1:12" x14ac:dyDescent="0.25">
      <c r="A989">
        <v>84356</v>
      </c>
      <c r="B989">
        <v>2</v>
      </c>
      <c r="C989" t="s">
        <v>6268</v>
      </c>
      <c r="D989">
        <v>17396</v>
      </c>
      <c r="E989" t="s">
        <v>6253</v>
      </c>
      <c r="F989" s="1">
        <v>45903</v>
      </c>
      <c r="G989" s="1">
        <v>45910</v>
      </c>
      <c r="H989" t="s">
        <v>6269</v>
      </c>
      <c r="I989" t="s">
        <v>6257</v>
      </c>
      <c r="J989" t="s">
        <v>2683</v>
      </c>
      <c r="K989">
        <v>63515.82</v>
      </c>
      <c r="L989">
        <f>Report[[#This Row],[Entrada]]-Report[[#This Row],[Emissão]]</f>
        <v>7</v>
      </c>
    </row>
    <row r="990" spans="1:12" x14ac:dyDescent="0.25">
      <c r="A990">
        <v>46925</v>
      </c>
      <c r="B990">
        <v>1</v>
      </c>
      <c r="C990" t="s">
        <v>6404</v>
      </c>
      <c r="D990">
        <v>17160</v>
      </c>
      <c r="E990" t="s">
        <v>6253</v>
      </c>
      <c r="F990" s="1">
        <v>45905</v>
      </c>
      <c r="G990" s="1">
        <v>45910</v>
      </c>
      <c r="H990" t="s">
        <v>6318</v>
      </c>
      <c r="I990" t="s">
        <v>6255</v>
      </c>
      <c r="J990" t="s">
        <v>5568</v>
      </c>
      <c r="K990">
        <v>281867.84999999998</v>
      </c>
      <c r="L990">
        <f>Report[[#This Row],[Entrada]]-Report[[#This Row],[Emissão]]</f>
        <v>5</v>
      </c>
    </row>
    <row r="991" spans="1:12" x14ac:dyDescent="0.25">
      <c r="A991">
        <v>28290</v>
      </c>
      <c r="B991">
        <v>3</v>
      </c>
      <c r="C991" t="s">
        <v>6405</v>
      </c>
      <c r="D991">
        <v>24026145</v>
      </c>
      <c r="E991" t="s">
        <v>6276</v>
      </c>
      <c r="F991" s="1">
        <v>45910</v>
      </c>
      <c r="G991" s="1">
        <v>45910</v>
      </c>
      <c r="H991" t="s">
        <v>6406</v>
      </c>
      <c r="I991" t="s">
        <v>6282</v>
      </c>
      <c r="J991" t="s">
        <v>6291</v>
      </c>
      <c r="K991">
        <v>4438.2</v>
      </c>
      <c r="L991">
        <f>Report[[#This Row],[Entrada]]-Report[[#This Row],[Emissão]]</f>
        <v>0</v>
      </c>
    </row>
    <row r="992" spans="1:12" x14ac:dyDescent="0.25">
      <c r="A992">
        <v>52309</v>
      </c>
      <c r="B992">
        <v>3</v>
      </c>
      <c r="C992" t="s">
        <v>6319</v>
      </c>
      <c r="E992" t="s">
        <v>6265</v>
      </c>
      <c r="F992" s="1">
        <v>45911</v>
      </c>
      <c r="G992" s="1">
        <v>45911</v>
      </c>
      <c r="H992" t="s">
        <v>18</v>
      </c>
      <c r="I992" t="s">
        <v>6284</v>
      </c>
      <c r="J992" t="s">
        <v>559</v>
      </c>
      <c r="K992">
        <v>54131.7</v>
      </c>
      <c r="L992">
        <f>Report[[#This Row],[Entrada]]-Report[[#This Row],[Emissão]]</f>
        <v>0</v>
      </c>
    </row>
    <row r="993" spans="1:12" x14ac:dyDescent="0.25">
      <c r="A993">
        <v>266774</v>
      </c>
      <c r="B993">
        <v>2</v>
      </c>
      <c r="C993" t="s">
        <v>6332</v>
      </c>
      <c r="D993">
        <v>17427</v>
      </c>
      <c r="E993" t="s">
        <v>6253</v>
      </c>
      <c r="F993" s="1">
        <v>45905</v>
      </c>
      <c r="G993" s="1">
        <v>45911</v>
      </c>
      <c r="H993" t="s">
        <v>6328</v>
      </c>
      <c r="I993" t="s">
        <v>6257</v>
      </c>
      <c r="J993" t="s">
        <v>1503</v>
      </c>
      <c r="K993">
        <v>390000</v>
      </c>
      <c r="L993">
        <f>Report[[#This Row],[Entrada]]-Report[[#This Row],[Emissão]]</f>
        <v>6</v>
      </c>
    </row>
    <row r="994" spans="1:12" x14ac:dyDescent="0.25">
      <c r="A994">
        <v>266787</v>
      </c>
      <c r="B994">
        <v>1</v>
      </c>
      <c r="C994" t="s">
        <v>6332</v>
      </c>
      <c r="D994">
        <v>17420</v>
      </c>
      <c r="E994" t="s">
        <v>6253</v>
      </c>
      <c r="F994" s="1">
        <v>45905</v>
      </c>
      <c r="G994" s="1">
        <v>45911</v>
      </c>
      <c r="H994" t="s">
        <v>6328</v>
      </c>
      <c r="I994" t="s">
        <v>6255</v>
      </c>
      <c r="J994" t="s">
        <v>1503</v>
      </c>
      <c r="K994">
        <v>116265.1</v>
      </c>
      <c r="L994">
        <f>Report[[#This Row],[Entrada]]-Report[[#This Row],[Emissão]]</f>
        <v>6</v>
      </c>
    </row>
    <row r="995" spans="1:12" x14ac:dyDescent="0.25">
      <c r="A995">
        <v>49702</v>
      </c>
      <c r="B995">
        <v>1</v>
      </c>
      <c r="C995" t="s">
        <v>6335</v>
      </c>
      <c r="D995">
        <v>17437</v>
      </c>
      <c r="E995" t="s">
        <v>6253</v>
      </c>
      <c r="F995" s="1">
        <v>45905</v>
      </c>
      <c r="G995" s="1">
        <v>45911</v>
      </c>
      <c r="H995" t="s">
        <v>6318</v>
      </c>
      <c r="I995" t="s">
        <v>6255</v>
      </c>
      <c r="J995" t="s">
        <v>1380</v>
      </c>
      <c r="K995">
        <v>172785.45</v>
      </c>
      <c r="L995">
        <f>Report[[#This Row],[Entrada]]-Report[[#This Row],[Emissão]]</f>
        <v>6</v>
      </c>
    </row>
    <row r="996" spans="1:12" x14ac:dyDescent="0.25">
      <c r="A996">
        <v>498975</v>
      </c>
      <c r="B996">
        <v>3</v>
      </c>
      <c r="C996" t="s">
        <v>6252</v>
      </c>
      <c r="D996">
        <v>17050</v>
      </c>
      <c r="E996" t="s">
        <v>6253</v>
      </c>
      <c r="F996" s="1">
        <v>45902</v>
      </c>
      <c r="G996" s="1">
        <v>45911</v>
      </c>
      <c r="H996" t="s">
        <v>6254</v>
      </c>
      <c r="I996" t="s">
        <v>6257</v>
      </c>
      <c r="J996" t="s">
        <v>1380</v>
      </c>
      <c r="K996">
        <v>5577.84</v>
      </c>
      <c r="L996">
        <f>Report[[#This Row],[Entrada]]-Report[[#This Row],[Emissão]]</f>
        <v>9</v>
      </c>
    </row>
    <row r="997" spans="1:12" x14ac:dyDescent="0.25">
      <c r="A997">
        <v>498976</v>
      </c>
      <c r="B997">
        <v>3</v>
      </c>
      <c r="C997" t="s">
        <v>6252</v>
      </c>
      <c r="D997">
        <v>17381</v>
      </c>
      <c r="E997" t="s">
        <v>6253</v>
      </c>
      <c r="F997" s="1">
        <v>45902</v>
      </c>
      <c r="G997" s="1">
        <v>45911</v>
      </c>
      <c r="H997" t="s">
        <v>6254</v>
      </c>
      <c r="I997" t="s">
        <v>6257</v>
      </c>
      <c r="J997" t="s">
        <v>1380</v>
      </c>
      <c r="K997">
        <v>5577.84</v>
      </c>
      <c r="L997">
        <f>Report[[#This Row],[Entrada]]-Report[[#This Row],[Emissão]]</f>
        <v>9</v>
      </c>
    </row>
    <row r="998" spans="1:12" x14ac:dyDescent="0.25">
      <c r="A998">
        <v>499525</v>
      </c>
      <c r="B998">
        <v>4</v>
      </c>
      <c r="C998" t="s">
        <v>6252</v>
      </c>
      <c r="D998">
        <v>17172</v>
      </c>
      <c r="E998" t="s">
        <v>6253</v>
      </c>
      <c r="F998" s="1">
        <v>45904</v>
      </c>
      <c r="G998" s="1">
        <v>45911</v>
      </c>
      <c r="H998" t="s">
        <v>6254</v>
      </c>
      <c r="I998" t="s">
        <v>6257</v>
      </c>
      <c r="J998" t="s">
        <v>1380</v>
      </c>
      <c r="K998">
        <v>28786.87</v>
      </c>
      <c r="L998">
        <f>Report[[#This Row],[Entrada]]-Report[[#This Row],[Emissão]]</f>
        <v>7</v>
      </c>
    </row>
    <row r="999" spans="1:12" x14ac:dyDescent="0.25">
      <c r="A999">
        <v>499526</v>
      </c>
      <c r="B999">
        <v>4</v>
      </c>
      <c r="C999" t="s">
        <v>6252</v>
      </c>
      <c r="D999">
        <v>17173</v>
      </c>
      <c r="E999" t="s">
        <v>6253</v>
      </c>
      <c r="F999" s="1">
        <v>45904</v>
      </c>
      <c r="G999" s="1">
        <v>45911</v>
      </c>
      <c r="H999" t="s">
        <v>6254</v>
      </c>
      <c r="I999" t="s">
        <v>6257</v>
      </c>
      <c r="J999" t="s">
        <v>1380</v>
      </c>
      <c r="K999">
        <v>69910.960000000006</v>
      </c>
      <c r="L999">
        <f>Report[[#This Row],[Entrada]]-Report[[#This Row],[Emissão]]</f>
        <v>7</v>
      </c>
    </row>
    <row r="1000" spans="1:12" x14ac:dyDescent="0.25">
      <c r="A1000">
        <v>499605</v>
      </c>
      <c r="B1000">
        <v>3</v>
      </c>
      <c r="C1000" t="s">
        <v>6252</v>
      </c>
      <c r="D1000">
        <v>17090</v>
      </c>
      <c r="E1000" t="s">
        <v>6253</v>
      </c>
      <c r="F1000" s="1">
        <v>45904</v>
      </c>
      <c r="G1000" s="1">
        <v>45911</v>
      </c>
      <c r="H1000" t="s">
        <v>6254</v>
      </c>
      <c r="I1000" t="s">
        <v>6257</v>
      </c>
      <c r="J1000" t="s">
        <v>1380</v>
      </c>
      <c r="K1000">
        <v>27552.91</v>
      </c>
      <c r="L1000">
        <f>Report[[#This Row],[Entrada]]-Report[[#This Row],[Emissão]]</f>
        <v>7</v>
      </c>
    </row>
    <row r="1001" spans="1:12" x14ac:dyDescent="0.25">
      <c r="A1001">
        <v>53391</v>
      </c>
      <c r="B1001">
        <v>2</v>
      </c>
      <c r="C1001" t="s">
        <v>6283</v>
      </c>
      <c r="D1001">
        <v>0</v>
      </c>
      <c r="E1001" t="s">
        <v>6273</v>
      </c>
      <c r="F1001" s="1">
        <v>45911</v>
      </c>
      <c r="G1001" s="1">
        <v>45911</v>
      </c>
      <c r="H1001" t="s">
        <v>12</v>
      </c>
      <c r="I1001" t="s">
        <v>6344</v>
      </c>
      <c r="J1001" t="s">
        <v>237</v>
      </c>
      <c r="K1001">
        <v>18599.23</v>
      </c>
      <c r="L1001">
        <f>Report[[#This Row],[Entrada]]-Report[[#This Row],[Emissão]]</f>
        <v>0</v>
      </c>
    </row>
    <row r="1002" spans="1:12" x14ac:dyDescent="0.25">
      <c r="A1002">
        <v>53399</v>
      </c>
      <c r="B1002">
        <v>2</v>
      </c>
      <c r="C1002" t="s">
        <v>6283</v>
      </c>
      <c r="D1002">
        <v>0</v>
      </c>
      <c r="E1002" t="s">
        <v>6273</v>
      </c>
      <c r="F1002" s="1">
        <v>45911</v>
      </c>
      <c r="G1002" s="1">
        <v>45911</v>
      </c>
      <c r="H1002" t="s">
        <v>12</v>
      </c>
      <c r="I1002" t="s">
        <v>6344</v>
      </c>
      <c r="J1002" t="s">
        <v>237</v>
      </c>
      <c r="K1002">
        <v>6427.3</v>
      </c>
      <c r="L1002">
        <f>Report[[#This Row],[Entrada]]-Report[[#This Row],[Emissão]]</f>
        <v>0</v>
      </c>
    </row>
    <row r="1003" spans="1:12" x14ac:dyDescent="0.25">
      <c r="A1003">
        <v>8135</v>
      </c>
      <c r="B1003">
        <v>1</v>
      </c>
      <c r="C1003" t="s">
        <v>6305</v>
      </c>
      <c r="D1003">
        <v>17389</v>
      </c>
      <c r="E1003" t="s">
        <v>6253</v>
      </c>
      <c r="F1003" s="1">
        <v>45903</v>
      </c>
      <c r="G1003" s="1">
        <v>45911</v>
      </c>
      <c r="H1003" t="s">
        <v>6254</v>
      </c>
      <c r="I1003" t="s">
        <v>6257</v>
      </c>
      <c r="J1003" t="s">
        <v>2716</v>
      </c>
      <c r="K1003">
        <v>162500</v>
      </c>
      <c r="L1003">
        <f>Report[[#This Row],[Entrada]]-Report[[#This Row],[Emissão]]</f>
        <v>8</v>
      </c>
    </row>
    <row r="1004" spans="1:12" x14ac:dyDescent="0.25">
      <c r="A1004">
        <v>8136</v>
      </c>
      <c r="B1004">
        <v>4</v>
      </c>
      <c r="C1004" t="s">
        <v>6305</v>
      </c>
      <c r="D1004">
        <v>17386</v>
      </c>
      <c r="E1004" t="s">
        <v>6253</v>
      </c>
      <c r="F1004" s="1">
        <v>45903</v>
      </c>
      <c r="G1004" s="1">
        <v>45911</v>
      </c>
      <c r="H1004" t="s">
        <v>6254</v>
      </c>
      <c r="I1004" t="s">
        <v>6257</v>
      </c>
      <c r="J1004" t="s">
        <v>2716</v>
      </c>
      <c r="K1004">
        <v>118000</v>
      </c>
      <c r="L1004">
        <f>Report[[#This Row],[Entrada]]-Report[[#This Row],[Emissão]]</f>
        <v>8</v>
      </c>
    </row>
    <row r="1005" spans="1:12" x14ac:dyDescent="0.25">
      <c r="A1005">
        <v>490367</v>
      </c>
      <c r="B1005">
        <v>1</v>
      </c>
      <c r="C1005" t="s">
        <v>6293</v>
      </c>
      <c r="D1005">
        <v>17257</v>
      </c>
      <c r="E1005" t="s">
        <v>6253</v>
      </c>
      <c r="F1005" s="1">
        <v>45898</v>
      </c>
      <c r="G1005" s="1">
        <v>45911</v>
      </c>
      <c r="H1005" t="s">
        <v>6254</v>
      </c>
      <c r="I1005" t="s">
        <v>6255</v>
      </c>
      <c r="J1005" t="s">
        <v>13</v>
      </c>
      <c r="K1005">
        <v>30112.959999999999</v>
      </c>
      <c r="L1005">
        <f>Report[[#This Row],[Entrada]]-Report[[#This Row],[Emissão]]</f>
        <v>13</v>
      </c>
    </row>
    <row r="1006" spans="1:12" x14ac:dyDescent="0.25">
      <c r="A1006">
        <v>396773</v>
      </c>
      <c r="B1006">
        <v>3</v>
      </c>
      <c r="C1006" t="s">
        <v>6259</v>
      </c>
      <c r="D1006">
        <v>17370</v>
      </c>
      <c r="E1006" t="s">
        <v>6253</v>
      </c>
      <c r="F1006" s="1">
        <v>45901</v>
      </c>
      <c r="G1006" s="1">
        <v>45911</v>
      </c>
      <c r="H1006" t="s">
        <v>6254</v>
      </c>
      <c r="I1006" t="s">
        <v>6257</v>
      </c>
      <c r="J1006" t="s">
        <v>4492</v>
      </c>
      <c r="K1006">
        <v>49766.7</v>
      </c>
      <c r="L1006">
        <f>Report[[#This Row],[Entrada]]-Report[[#This Row],[Emissão]]</f>
        <v>10</v>
      </c>
    </row>
    <row r="1007" spans="1:12" x14ac:dyDescent="0.25">
      <c r="A1007">
        <v>397700</v>
      </c>
      <c r="B1007">
        <v>3</v>
      </c>
      <c r="C1007" t="s">
        <v>6259</v>
      </c>
      <c r="D1007">
        <v>17254</v>
      </c>
      <c r="E1007" t="s">
        <v>6253</v>
      </c>
      <c r="F1007" s="1">
        <v>45908</v>
      </c>
      <c r="G1007" s="1">
        <v>45911</v>
      </c>
      <c r="H1007" t="s">
        <v>6254</v>
      </c>
      <c r="I1007" t="s">
        <v>6255</v>
      </c>
      <c r="J1007" t="s">
        <v>4492</v>
      </c>
      <c r="K1007">
        <v>20366.79</v>
      </c>
      <c r="L1007">
        <f>Report[[#This Row],[Entrada]]-Report[[#This Row],[Emissão]]</f>
        <v>3</v>
      </c>
    </row>
    <row r="1008" spans="1:12" x14ac:dyDescent="0.25">
      <c r="A1008">
        <v>77684</v>
      </c>
      <c r="B1008">
        <v>2</v>
      </c>
      <c r="C1008" t="s">
        <v>6322</v>
      </c>
      <c r="D1008">
        <v>17334</v>
      </c>
      <c r="E1008" t="s">
        <v>6253</v>
      </c>
      <c r="F1008" s="1">
        <v>45897</v>
      </c>
      <c r="G1008" s="1">
        <v>45911</v>
      </c>
      <c r="H1008" t="s">
        <v>6269</v>
      </c>
      <c r="I1008" t="s">
        <v>6257</v>
      </c>
      <c r="J1008" t="s">
        <v>2401</v>
      </c>
      <c r="K1008">
        <v>95661</v>
      </c>
      <c r="L1008">
        <f>Report[[#This Row],[Entrada]]-Report[[#This Row],[Emissão]]</f>
        <v>14</v>
      </c>
    </row>
    <row r="1009" spans="1:12" x14ac:dyDescent="0.25">
      <c r="A1009">
        <v>74118</v>
      </c>
      <c r="B1009">
        <v>2</v>
      </c>
      <c r="C1009" t="s">
        <v>6337</v>
      </c>
      <c r="D1009">
        <v>17342</v>
      </c>
      <c r="E1009" t="s">
        <v>6253</v>
      </c>
      <c r="F1009" s="1">
        <v>45896</v>
      </c>
      <c r="G1009" s="1">
        <v>45911</v>
      </c>
      <c r="H1009" t="s">
        <v>6338</v>
      </c>
      <c r="I1009" t="s">
        <v>6257</v>
      </c>
      <c r="J1009" t="s">
        <v>4702</v>
      </c>
      <c r="K1009">
        <v>1584</v>
      </c>
      <c r="L1009">
        <f>Report[[#This Row],[Entrada]]-Report[[#This Row],[Emissão]]</f>
        <v>15</v>
      </c>
    </row>
    <row r="1010" spans="1:12" x14ac:dyDescent="0.25">
      <c r="A1010">
        <v>150992</v>
      </c>
      <c r="B1010">
        <v>3</v>
      </c>
      <c r="C1010" t="s">
        <v>6347</v>
      </c>
      <c r="D1010">
        <v>17445</v>
      </c>
      <c r="E1010" t="s">
        <v>6253</v>
      </c>
      <c r="F1010" s="1">
        <v>45905</v>
      </c>
      <c r="G1010" s="1">
        <v>45911</v>
      </c>
      <c r="H1010" t="s">
        <v>6269</v>
      </c>
      <c r="I1010" t="s">
        <v>6255</v>
      </c>
      <c r="J1010" t="s">
        <v>5102</v>
      </c>
      <c r="K1010">
        <v>65724.83</v>
      </c>
      <c r="L1010">
        <f>Report[[#This Row],[Entrada]]-Report[[#This Row],[Emissão]]</f>
        <v>6</v>
      </c>
    </row>
    <row r="1011" spans="1:12" x14ac:dyDescent="0.25">
      <c r="A1011">
        <v>151134</v>
      </c>
      <c r="B1011">
        <v>3</v>
      </c>
      <c r="C1011" t="s">
        <v>6347</v>
      </c>
      <c r="D1011">
        <v>17468</v>
      </c>
      <c r="E1011" t="s">
        <v>6253</v>
      </c>
      <c r="F1011" s="1">
        <v>45909</v>
      </c>
      <c r="G1011" s="1">
        <v>45911</v>
      </c>
      <c r="H1011" t="s">
        <v>6269</v>
      </c>
      <c r="I1011" t="s">
        <v>6255</v>
      </c>
      <c r="J1011" t="s">
        <v>5102</v>
      </c>
      <c r="K1011">
        <v>155527.21</v>
      </c>
      <c r="L1011">
        <f>Report[[#This Row],[Entrada]]-Report[[#This Row],[Emissão]]</f>
        <v>2</v>
      </c>
    </row>
    <row r="1012" spans="1:12" x14ac:dyDescent="0.25">
      <c r="A1012">
        <v>151166</v>
      </c>
      <c r="B1012">
        <v>3</v>
      </c>
      <c r="C1012" t="s">
        <v>6347</v>
      </c>
      <c r="D1012">
        <v>17468</v>
      </c>
      <c r="E1012" t="s">
        <v>6253</v>
      </c>
      <c r="F1012" s="1">
        <v>45909</v>
      </c>
      <c r="G1012" s="1">
        <v>45911</v>
      </c>
      <c r="H1012" t="s">
        <v>6269</v>
      </c>
      <c r="I1012" t="s">
        <v>6255</v>
      </c>
      <c r="J1012" t="s">
        <v>5102</v>
      </c>
      <c r="K1012">
        <v>118340.44</v>
      </c>
      <c r="L1012">
        <f>Report[[#This Row],[Entrada]]-Report[[#This Row],[Emissão]]</f>
        <v>2</v>
      </c>
    </row>
    <row r="1013" spans="1:12" x14ac:dyDescent="0.25">
      <c r="A1013">
        <v>3192</v>
      </c>
      <c r="B1013">
        <v>1</v>
      </c>
      <c r="C1013" t="s">
        <v>6264</v>
      </c>
      <c r="D1013">
        <v>0</v>
      </c>
      <c r="E1013" t="s">
        <v>6265</v>
      </c>
      <c r="F1013" s="1">
        <v>45911</v>
      </c>
      <c r="G1013" s="1">
        <v>45911</v>
      </c>
      <c r="H1013" t="s">
        <v>18</v>
      </c>
      <c r="I1013" t="s">
        <v>6266</v>
      </c>
      <c r="J1013" t="s">
        <v>6267</v>
      </c>
      <c r="K1013">
        <v>32034.94</v>
      </c>
      <c r="L1013">
        <f>Report[[#This Row],[Entrada]]-Report[[#This Row],[Emissão]]</f>
        <v>0</v>
      </c>
    </row>
    <row r="1014" spans="1:12" x14ac:dyDescent="0.25">
      <c r="A1014">
        <v>3193</v>
      </c>
      <c r="B1014">
        <v>1</v>
      </c>
      <c r="C1014" t="s">
        <v>6264</v>
      </c>
      <c r="D1014">
        <v>0</v>
      </c>
      <c r="E1014" t="s">
        <v>6265</v>
      </c>
      <c r="F1014" s="1">
        <v>45911</v>
      </c>
      <c r="G1014" s="1">
        <v>45911</v>
      </c>
      <c r="H1014" t="s">
        <v>18</v>
      </c>
      <c r="I1014" t="s">
        <v>6266</v>
      </c>
      <c r="J1014" t="s">
        <v>6267</v>
      </c>
      <c r="K1014">
        <v>16017.47</v>
      </c>
      <c r="L1014">
        <f>Report[[#This Row],[Entrada]]-Report[[#This Row],[Emissão]]</f>
        <v>0</v>
      </c>
    </row>
    <row r="1015" spans="1:12" x14ac:dyDescent="0.25">
      <c r="A1015">
        <v>3194</v>
      </c>
      <c r="B1015">
        <v>1</v>
      </c>
      <c r="C1015" t="s">
        <v>6264</v>
      </c>
      <c r="D1015">
        <v>0</v>
      </c>
      <c r="E1015" t="s">
        <v>6265</v>
      </c>
      <c r="F1015" s="1">
        <v>45911</v>
      </c>
      <c r="G1015" s="1">
        <v>45911</v>
      </c>
      <c r="H1015" t="s">
        <v>18</v>
      </c>
      <c r="I1015" t="s">
        <v>6266</v>
      </c>
      <c r="J1015" t="s">
        <v>6267</v>
      </c>
      <c r="K1015">
        <v>2833.78</v>
      </c>
      <c r="L1015">
        <f>Report[[#This Row],[Entrada]]-Report[[#This Row],[Emissão]]</f>
        <v>0</v>
      </c>
    </row>
    <row r="1016" spans="1:12" x14ac:dyDescent="0.25">
      <c r="A1016">
        <v>3195</v>
      </c>
      <c r="B1016">
        <v>1</v>
      </c>
      <c r="C1016" t="s">
        <v>6264</v>
      </c>
      <c r="D1016">
        <v>0</v>
      </c>
      <c r="E1016" t="s">
        <v>6265</v>
      </c>
      <c r="F1016" s="1">
        <v>45911</v>
      </c>
      <c r="G1016" s="1">
        <v>45911</v>
      </c>
      <c r="H1016" t="s">
        <v>18</v>
      </c>
      <c r="I1016" t="s">
        <v>6266</v>
      </c>
      <c r="J1016" t="s">
        <v>6267</v>
      </c>
      <c r="K1016">
        <v>113669.56</v>
      </c>
      <c r="L1016">
        <f>Report[[#This Row],[Entrada]]-Report[[#This Row],[Emissão]]</f>
        <v>0</v>
      </c>
    </row>
    <row r="1017" spans="1:12" x14ac:dyDescent="0.25">
      <c r="A1017">
        <v>3196</v>
      </c>
      <c r="B1017">
        <v>1</v>
      </c>
      <c r="C1017" t="s">
        <v>6264</v>
      </c>
      <c r="D1017">
        <v>0</v>
      </c>
      <c r="E1017" t="s">
        <v>6265</v>
      </c>
      <c r="F1017" s="1">
        <v>45911</v>
      </c>
      <c r="G1017" s="1">
        <v>45911</v>
      </c>
      <c r="H1017" t="s">
        <v>18</v>
      </c>
      <c r="I1017" t="s">
        <v>6266</v>
      </c>
      <c r="J1017" t="s">
        <v>6267</v>
      </c>
      <c r="K1017">
        <v>32034.94</v>
      </c>
      <c r="L1017">
        <f>Report[[#This Row],[Entrada]]-Report[[#This Row],[Emissão]]</f>
        <v>0</v>
      </c>
    </row>
    <row r="1018" spans="1:12" x14ac:dyDescent="0.25">
      <c r="A1018">
        <v>3197</v>
      </c>
      <c r="B1018">
        <v>1</v>
      </c>
      <c r="C1018" t="s">
        <v>6264</v>
      </c>
      <c r="D1018">
        <v>0</v>
      </c>
      <c r="E1018" t="s">
        <v>6265</v>
      </c>
      <c r="F1018" s="1">
        <v>45911</v>
      </c>
      <c r="G1018" s="1">
        <v>45911</v>
      </c>
      <c r="H1018" t="s">
        <v>18</v>
      </c>
      <c r="I1018" t="s">
        <v>6266</v>
      </c>
      <c r="J1018" t="s">
        <v>6267</v>
      </c>
      <c r="K1018">
        <v>26613.5</v>
      </c>
      <c r="L1018">
        <f>Report[[#This Row],[Entrada]]-Report[[#This Row],[Emissão]]</f>
        <v>0</v>
      </c>
    </row>
    <row r="1019" spans="1:12" x14ac:dyDescent="0.25">
      <c r="A1019">
        <v>3198</v>
      </c>
      <c r="B1019">
        <v>1</v>
      </c>
      <c r="C1019" t="s">
        <v>6264</v>
      </c>
      <c r="D1019">
        <v>0</v>
      </c>
      <c r="E1019" t="s">
        <v>6265</v>
      </c>
      <c r="F1019" s="1">
        <v>45911</v>
      </c>
      <c r="G1019" s="1">
        <v>45911</v>
      </c>
      <c r="H1019" t="s">
        <v>18</v>
      </c>
      <c r="I1019" t="s">
        <v>6266</v>
      </c>
      <c r="J1019" t="s">
        <v>6267</v>
      </c>
      <c r="K1019">
        <v>599.49</v>
      </c>
      <c r="L1019">
        <f>Report[[#This Row],[Entrada]]-Report[[#This Row],[Emissão]]</f>
        <v>0</v>
      </c>
    </row>
    <row r="1020" spans="1:12" x14ac:dyDescent="0.25">
      <c r="A1020">
        <v>3199</v>
      </c>
      <c r="B1020">
        <v>1</v>
      </c>
      <c r="C1020" t="s">
        <v>6264</v>
      </c>
      <c r="D1020">
        <v>0</v>
      </c>
      <c r="E1020" t="s">
        <v>6265</v>
      </c>
      <c r="F1020" s="1">
        <v>45911</v>
      </c>
      <c r="G1020" s="1">
        <v>45911</v>
      </c>
      <c r="H1020" t="s">
        <v>18</v>
      </c>
      <c r="I1020" t="s">
        <v>6266</v>
      </c>
      <c r="J1020" t="s">
        <v>6267</v>
      </c>
      <c r="K1020">
        <v>1798.46</v>
      </c>
      <c r="L1020">
        <f>Report[[#This Row],[Entrada]]-Report[[#This Row],[Emissão]]</f>
        <v>0</v>
      </c>
    </row>
    <row r="1021" spans="1:12" x14ac:dyDescent="0.25">
      <c r="A1021">
        <v>3200</v>
      </c>
      <c r="B1021">
        <v>1</v>
      </c>
      <c r="C1021" t="s">
        <v>6264</v>
      </c>
      <c r="D1021">
        <v>0</v>
      </c>
      <c r="E1021" t="s">
        <v>6265</v>
      </c>
      <c r="F1021" s="1">
        <v>45911</v>
      </c>
      <c r="G1021" s="1">
        <v>45911</v>
      </c>
      <c r="H1021" t="s">
        <v>18</v>
      </c>
      <c r="I1021" t="s">
        <v>6266</v>
      </c>
      <c r="J1021" t="s">
        <v>6267</v>
      </c>
      <c r="K1021">
        <v>2173.94</v>
      </c>
      <c r="L1021">
        <f>Report[[#This Row],[Entrada]]-Report[[#This Row],[Emissão]]</f>
        <v>0</v>
      </c>
    </row>
    <row r="1022" spans="1:12" x14ac:dyDescent="0.25">
      <c r="A1022">
        <v>3201</v>
      </c>
      <c r="B1022">
        <v>1</v>
      </c>
      <c r="C1022" t="s">
        <v>6264</v>
      </c>
      <c r="D1022">
        <v>0</v>
      </c>
      <c r="E1022" t="s">
        <v>6265</v>
      </c>
      <c r="F1022" s="1">
        <v>45911</v>
      </c>
      <c r="G1022" s="1">
        <v>45911</v>
      </c>
      <c r="H1022" t="s">
        <v>18</v>
      </c>
      <c r="I1022" t="s">
        <v>6266</v>
      </c>
      <c r="J1022" t="s">
        <v>6267</v>
      </c>
      <c r="K1022">
        <v>3009.83</v>
      </c>
      <c r="L1022">
        <f>Report[[#This Row],[Entrada]]-Report[[#This Row],[Emissão]]</f>
        <v>0</v>
      </c>
    </row>
    <row r="1023" spans="1:12" x14ac:dyDescent="0.25">
      <c r="A1023">
        <v>3202</v>
      </c>
      <c r="B1023">
        <v>1</v>
      </c>
      <c r="C1023" t="s">
        <v>6264</v>
      </c>
      <c r="D1023">
        <v>0</v>
      </c>
      <c r="E1023" t="s">
        <v>6265</v>
      </c>
      <c r="F1023" s="1">
        <v>45911</v>
      </c>
      <c r="G1023" s="1">
        <v>45911</v>
      </c>
      <c r="H1023" t="s">
        <v>18</v>
      </c>
      <c r="I1023" t="s">
        <v>6266</v>
      </c>
      <c r="J1023" t="s">
        <v>6267</v>
      </c>
      <c r="K1023">
        <v>17742.330000000002</v>
      </c>
      <c r="L1023">
        <f>Report[[#This Row],[Entrada]]-Report[[#This Row],[Emissão]]</f>
        <v>0</v>
      </c>
    </row>
    <row r="1024" spans="1:12" x14ac:dyDescent="0.25">
      <c r="A1024">
        <v>3203</v>
      </c>
      <c r="B1024">
        <v>1</v>
      </c>
      <c r="C1024" t="s">
        <v>6264</v>
      </c>
      <c r="D1024">
        <v>0</v>
      </c>
      <c r="E1024" t="s">
        <v>6265</v>
      </c>
      <c r="F1024" s="1">
        <v>45911</v>
      </c>
      <c r="G1024" s="1">
        <v>45911</v>
      </c>
      <c r="H1024" t="s">
        <v>18</v>
      </c>
      <c r="I1024" t="s">
        <v>6266</v>
      </c>
      <c r="J1024" t="s">
        <v>6267</v>
      </c>
      <c r="K1024">
        <v>12457.57</v>
      </c>
      <c r="L1024">
        <f>Report[[#This Row],[Entrada]]-Report[[#This Row],[Emissão]]</f>
        <v>0</v>
      </c>
    </row>
    <row r="1025" spans="1:12" x14ac:dyDescent="0.25">
      <c r="A1025">
        <v>3204</v>
      </c>
      <c r="B1025">
        <v>1</v>
      </c>
      <c r="C1025" t="s">
        <v>6264</v>
      </c>
      <c r="D1025">
        <v>0</v>
      </c>
      <c r="E1025" t="s">
        <v>6265</v>
      </c>
      <c r="F1025" s="1">
        <v>45911</v>
      </c>
      <c r="G1025" s="1">
        <v>45911</v>
      </c>
      <c r="H1025" t="s">
        <v>18</v>
      </c>
      <c r="I1025" t="s">
        <v>6266</v>
      </c>
      <c r="J1025" t="s">
        <v>6267</v>
      </c>
      <c r="K1025">
        <v>27327.51</v>
      </c>
      <c r="L1025">
        <f>Report[[#This Row],[Entrada]]-Report[[#This Row],[Emissão]]</f>
        <v>0</v>
      </c>
    </row>
    <row r="1026" spans="1:12" x14ac:dyDescent="0.25">
      <c r="A1026">
        <v>3205</v>
      </c>
      <c r="B1026">
        <v>1</v>
      </c>
      <c r="C1026" t="s">
        <v>6264</v>
      </c>
      <c r="D1026">
        <v>0</v>
      </c>
      <c r="E1026" t="s">
        <v>6265</v>
      </c>
      <c r="F1026" s="1">
        <v>45911</v>
      </c>
      <c r="G1026" s="1">
        <v>45911</v>
      </c>
      <c r="H1026" t="s">
        <v>18</v>
      </c>
      <c r="I1026" t="s">
        <v>6266</v>
      </c>
      <c r="J1026" t="s">
        <v>6267</v>
      </c>
      <c r="K1026">
        <v>580.55999999999995</v>
      </c>
      <c r="L1026">
        <f>Report[[#This Row],[Entrada]]-Report[[#This Row],[Emissão]]</f>
        <v>0</v>
      </c>
    </row>
    <row r="1027" spans="1:12" x14ac:dyDescent="0.25">
      <c r="A1027">
        <v>3206</v>
      </c>
      <c r="B1027">
        <v>1</v>
      </c>
      <c r="C1027" t="s">
        <v>6264</v>
      </c>
      <c r="D1027">
        <v>0</v>
      </c>
      <c r="E1027" t="s">
        <v>6265</v>
      </c>
      <c r="F1027" s="1">
        <v>45911</v>
      </c>
      <c r="G1027" s="1">
        <v>45911</v>
      </c>
      <c r="H1027" t="s">
        <v>18</v>
      </c>
      <c r="I1027" t="s">
        <v>6266</v>
      </c>
      <c r="J1027" t="s">
        <v>6267</v>
      </c>
      <c r="K1027">
        <v>601.97</v>
      </c>
      <c r="L1027">
        <f>Report[[#This Row],[Entrada]]-Report[[#This Row],[Emissão]]</f>
        <v>0</v>
      </c>
    </row>
    <row r="1028" spans="1:12" x14ac:dyDescent="0.25">
      <c r="A1028">
        <v>3207</v>
      </c>
      <c r="B1028">
        <v>1</v>
      </c>
      <c r="C1028" t="s">
        <v>6264</v>
      </c>
      <c r="E1028" t="s">
        <v>6265</v>
      </c>
      <c r="F1028" s="1">
        <v>45911</v>
      </c>
      <c r="G1028" s="1">
        <v>45911</v>
      </c>
      <c r="H1028" t="s">
        <v>18</v>
      </c>
      <c r="I1028" t="s">
        <v>6266</v>
      </c>
      <c r="J1028" t="s">
        <v>6267</v>
      </c>
      <c r="K1028">
        <v>54131.7</v>
      </c>
      <c r="L1028">
        <f>Report[[#This Row],[Entrada]]-Report[[#This Row],[Emissão]]</f>
        <v>0</v>
      </c>
    </row>
    <row r="1029" spans="1:12" x14ac:dyDescent="0.25">
      <c r="A1029">
        <v>14138</v>
      </c>
      <c r="B1029">
        <v>1</v>
      </c>
      <c r="C1029" t="s">
        <v>6271</v>
      </c>
      <c r="D1029">
        <v>17326</v>
      </c>
      <c r="E1029" t="s">
        <v>6253</v>
      </c>
      <c r="F1029" s="1">
        <v>45902</v>
      </c>
      <c r="G1029" s="1">
        <v>45911</v>
      </c>
      <c r="H1029" t="s">
        <v>6269</v>
      </c>
      <c r="I1029" t="s">
        <v>6255</v>
      </c>
      <c r="J1029" t="s">
        <v>1471</v>
      </c>
      <c r="K1029">
        <v>38428.720000000001</v>
      </c>
      <c r="L1029">
        <f>Report[[#This Row],[Entrada]]-Report[[#This Row],[Emissão]]</f>
        <v>9</v>
      </c>
    </row>
    <row r="1030" spans="1:12" x14ac:dyDescent="0.25">
      <c r="A1030">
        <v>53596</v>
      </c>
      <c r="B1030">
        <v>2</v>
      </c>
      <c r="C1030" t="s">
        <v>6407</v>
      </c>
      <c r="D1030">
        <v>0</v>
      </c>
      <c r="E1030" t="s">
        <v>6273</v>
      </c>
      <c r="F1030" s="1">
        <v>45911</v>
      </c>
      <c r="G1030" s="1">
        <v>45911</v>
      </c>
      <c r="H1030" t="s">
        <v>97</v>
      </c>
      <c r="I1030" t="s">
        <v>6310</v>
      </c>
      <c r="J1030" t="s">
        <v>6408</v>
      </c>
      <c r="K1030">
        <v>712.4</v>
      </c>
      <c r="L1030">
        <f>Report[[#This Row],[Entrada]]-Report[[#This Row],[Emissão]]</f>
        <v>0</v>
      </c>
    </row>
    <row r="1031" spans="1:12" x14ac:dyDescent="0.25">
      <c r="A1031">
        <v>28348</v>
      </c>
      <c r="B1031">
        <v>3</v>
      </c>
      <c r="C1031" t="s">
        <v>6409</v>
      </c>
      <c r="D1031">
        <v>21004848</v>
      </c>
      <c r="E1031" t="s">
        <v>6276</v>
      </c>
      <c r="F1031" s="1">
        <v>45911</v>
      </c>
      <c r="G1031" s="1">
        <v>45911</v>
      </c>
      <c r="H1031" t="s">
        <v>97</v>
      </c>
      <c r="I1031" t="s">
        <v>6282</v>
      </c>
      <c r="J1031" t="s">
        <v>6410</v>
      </c>
      <c r="K1031">
        <v>10200</v>
      </c>
      <c r="L1031">
        <f>Report[[#This Row],[Entrada]]-Report[[#This Row],[Emissão]]</f>
        <v>0</v>
      </c>
    </row>
    <row r="1032" spans="1:12" x14ac:dyDescent="0.25">
      <c r="A1032">
        <v>53600</v>
      </c>
      <c r="B1032">
        <v>2</v>
      </c>
      <c r="C1032" t="s">
        <v>6411</v>
      </c>
      <c r="D1032">
        <v>18006121</v>
      </c>
      <c r="E1032" t="s">
        <v>6276</v>
      </c>
      <c r="F1032" s="1">
        <v>45911</v>
      </c>
      <c r="G1032" s="1">
        <v>45911</v>
      </c>
      <c r="H1032" t="s">
        <v>18</v>
      </c>
      <c r="I1032" t="s">
        <v>6282</v>
      </c>
      <c r="J1032" t="s">
        <v>6412</v>
      </c>
      <c r="K1032">
        <v>12.21</v>
      </c>
      <c r="L1032">
        <f>Report[[#This Row],[Entrada]]-Report[[#This Row],[Emissão]]</f>
        <v>0</v>
      </c>
    </row>
    <row r="1033" spans="1:12" x14ac:dyDescent="0.25">
      <c r="A1033">
        <v>52315</v>
      </c>
      <c r="B1033">
        <v>60</v>
      </c>
      <c r="C1033" t="s">
        <v>6319</v>
      </c>
      <c r="D1033">
        <v>17565</v>
      </c>
      <c r="E1033" t="s">
        <v>6253</v>
      </c>
      <c r="F1033" s="1">
        <v>45912</v>
      </c>
      <c r="G1033" s="1">
        <v>45912</v>
      </c>
      <c r="H1033" t="s">
        <v>18</v>
      </c>
      <c r="I1033" t="s">
        <v>6341</v>
      </c>
      <c r="J1033" t="s">
        <v>559</v>
      </c>
      <c r="K1033">
        <v>100</v>
      </c>
      <c r="L1033">
        <f>Report[[#This Row],[Entrada]]-Report[[#This Row],[Emissão]]</f>
        <v>0</v>
      </c>
    </row>
    <row r="1034" spans="1:12" x14ac:dyDescent="0.25">
      <c r="A1034">
        <v>49623</v>
      </c>
      <c r="B1034">
        <v>3</v>
      </c>
      <c r="C1034" t="s">
        <v>6335</v>
      </c>
      <c r="D1034">
        <v>17381</v>
      </c>
      <c r="E1034" t="s">
        <v>6253</v>
      </c>
      <c r="F1034" s="1">
        <v>45903</v>
      </c>
      <c r="G1034" s="1">
        <v>45912</v>
      </c>
      <c r="H1034" t="s">
        <v>6318</v>
      </c>
      <c r="I1034" t="s">
        <v>6255</v>
      </c>
      <c r="J1034" t="s">
        <v>1380</v>
      </c>
      <c r="K1034">
        <v>341974.66</v>
      </c>
      <c r="L1034">
        <f>Report[[#This Row],[Entrada]]-Report[[#This Row],[Emissão]]</f>
        <v>9</v>
      </c>
    </row>
    <row r="1035" spans="1:12" x14ac:dyDescent="0.25">
      <c r="A1035">
        <v>493302</v>
      </c>
      <c r="B1035">
        <v>2</v>
      </c>
      <c r="C1035" t="s">
        <v>6258</v>
      </c>
      <c r="D1035">
        <v>17402</v>
      </c>
      <c r="E1035" t="s">
        <v>6253</v>
      </c>
      <c r="F1035" s="1">
        <v>45903</v>
      </c>
      <c r="G1035" s="1">
        <v>45912</v>
      </c>
      <c r="H1035" t="s">
        <v>6254</v>
      </c>
      <c r="I1035" t="s">
        <v>6257</v>
      </c>
      <c r="J1035" t="s">
        <v>2683</v>
      </c>
      <c r="K1035">
        <v>11637.83</v>
      </c>
      <c r="L1035">
        <f>Report[[#This Row],[Entrada]]-Report[[#This Row],[Emissão]]</f>
        <v>9</v>
      </c>
    </row>
    <row r="1036" spans="1:12" x14ac:dyDescent="0.25">
      <c r="A1036">
        <v>493508</v>
      </c>
      <c r="B1036">
        <v>2</v>
      </c>
      <c r="C1036" t="s">
        <v>6258</v>
      </c>
      <c r="D1036">
        <v>17444</v>
      </c>
      <c r="E1036" t="s">
        <v>6253</v>
      </c>
      <c r="F1036" s="1">
        <v>45905</v>
      </c>
      <c r="G1036" s="1">
        <v>45912</v>
      </c>
      <c r="H1036" t="s">
        <v>6254</v>
      </c>
      <c r="I1036" t="s">
        <v>6257</v>
      </c>
      <c r="J1036" t="s">
        <v>2683</v>
      </c>
      <c r="K1036">
        <v>852693.18</v>
      </c>
      <c r="L1036">
        <f>Report[[#This Row],[Entrada]]-Report[[#This Row],[Emissão]]</f>
        <v>7</v>
      </c>
    </row>
    <row r="1037" spans="1:12" x14ac:dyDescent="0.25">
      <c r="A1037">
        <v>493926</v>
      </c>
      <c r="B1037">
        <v>4</v>
      </c>
      <c r="C1037" t="s">
        <v>6258</v>
      </c>
      <c r="D1037">
        <v>17472</v>
      </c>
      <c r="E1037" t="s">
        <v>6253</v>
      </c>
      <c r="F1037" s="1">
        <v>45909</v>
      </c>
      <c r="G1037" s="1">
        <v>45912</v>
      </c>
      <c r="H1037" t="s">
        <v>6254</v>
      </c>
      <c r="I1037" t="s">
        <v>6257</v>
      </c>
      <c r="J1037" t="s">
        <v>2683</v>
      </c>
      <c r="K1037">
        <v>33820.660000000003</v>
      </c>
      <c r="L1037">
        <f>Report[[#This Row],[Entrada]]-Report[[#This Row],[Emissão]]</f>
        <v>3</v>
      </c>
    </row>
    <row r="1038" spans="1:12" x14ac:dyDescent="0.25">
      <c r="A1038">
        <v>397061</v>
      </c>
      <c r="B1038">
        <v>2</v>
      </c>
      <c r="C1038" t="s">
        <v>6259</v>
      </c>
      <c r="D1038">
        <v>17372</v>
      </c>
      <c r="E1038" t="s">
        <v>6253</v>
      </c>
      <c r="F1038" s="1">
        <v>45902</v>
      </c>
      <c r="G1038" s="1">
        <v>45912</v>
      </c>
      <c r="H1038" t="s">
        <v>6254</v>
      </c>
      <c r="I1038" t="s">
        <v>6257</v>
      </c>
      <c r="J1038" t="s">
        <v>4492</v>
      </c>
      <c r="K1038">
        <v>7960.23</v>
      </c>
      <c r="L1038">
        <f>Report[[#This Row],[Entrada]]-Report[[#This Row],[Emissão]]</f>
        <v>10</v>
      </c>
    </row>
    <row r="1039" spans="1:12" x14ac:dyDescent="0.25">
      <c r="A1039">
        <v>397909</v>
      </c>
      <c r="B1039">
        <v>1</v>
      </c>
      <c r="C1039" t="s">
        <v>6259</v>
      </c>
      <c r="D1039">
        <v>17431</v>
      </c>
      <c r="E1039" t="s">
        <v>6253</v>
      </c>
      <c r="F1039" s="1">
        <v>45909</v>
      </c>
      <c r="G1039" s="1">
        <v>45912</v>
      </c>
      <c r="H1039" t="s">
        <v>6254</v>
      </c>
      <c r="I1039" t="s">
        <v>6255</v>
      </c>
      <c r="J1039" t="s">
        <v>4492</v>
      </c>
      <c r="K1039">
        <v>22285.11</v>
      </c>
      <c r="L1039">
        <f>Report[[#This Row],[Entrada]]-Report[[#This Row],[Emissão]]</f>
        <v>3</v>
      </c>
    </row>
    <row r="1040" spans="1:12" x14ac:dyDescent="0.25">
      <c r="A1040">
        <v>249525</v>
      </c>
      <c r="B1040">
        <v>3</v>
      </c>
      <c r="C1040" t="s">
        <v>6261</v>
      </c>
      <c r="D1040">
        <v>17189</v>
      </c>
      <c r="E1040" t="s">
        <v>6253</v>
      </c>
      <c r="F1040" s="1">
        <v>45902</v>
      </c>
      <c r="G1040" s="1">
        <v>45912</v>
      </c>
      <c r="H1040" t="s">
        <v>6262</v>
      </c>
      <c r="I1040" t="s">
        <v>6255</v>
      </c>
      <c r="J1040" t="s">
        <v>115</v>
      </c>
      <c r="K1040">
        <v>171.59</v>
      </c>
      <c r="L1040">
        <f>Report[[#This Row],[Entrada]]-Report[[#This Row],[Emissão]]</f>
        <v>10</v>
      </c>
    </row>
    <row r="1041" spans="1:12" x14ac:dyDescent="0.25">
      <c r="A1041">
        <v>3208</v>
      </c>
      <c r="B1041">
        <v>1</v>
      </c>
      <c r="C1041" t="s">
        <v>6264</v>
      </c>
      <c r="D1041">
        <v>0</v>
      </c>
      <c r="E1041" t="s">
        <v>6265</v>
      </c>
      <c r="F1041" s="1">
        <v>45912</v>
      </c>
      <c r="G1041" s="1">
        <v>45912</v>
      </c>
      <c r="H1041" t="s">
        <v>18</v>
      </c>
      <c r="I1041" t="s">
        <v>6266</v>
      </c>
      <c r="J1041" t="s">
        <v>6267</v>
      </c>
      <c r="K1041">
        <v>23339.68</v>
      </c>
      <c r="L1041">
        <f>Report[[#This Row],[Entrada]]-Report[[#This Row],[Emissão]]</f>
        <v>0</v>
      </c>
    </row>
    <row r="1042" spans="1:12" x14ac:dyDescent="0.25">
      <c r="A1042">
        <v>3209</v>
      </c>
      <c r="B1042">
        <v>1</v>
      </c>
      <c r="C1042" t="s">
        <v>6264</v>
      </c>
      <c r="D1042">
        <v>0</v>
      </c>
      <c r="E1042" t="s">
        <v>6265</v>
      </c>
      <c r="F1042" s="1">
        <v>45912</v>
      </c>
      <c r="G1042" s="1">
        <v>45912</v>
      </c>
      <c r="H1042" t="s">
        <v>18</v>
      </c>
      <c r="I1042" t="s">
        <v>6306</v>
      </c>
      <c r="J1042" t="s">
        <v>6267</v>
      </c>
      <c r="K1042">
        <v>32683.77</v>
      </c>
      <c r="L1042">
        <f>Report[[#This Row],[Entrada]]-Report[[#This Row],[Emissão]]</f>
        <v>0</v>
      </c>
    </row>
    <row r="1043" spans="1:12" x14ac:dyDescent="0.25">
      <c r="A1043">
        <v>3210</v>
      </c>
      <c r="B1043">
        <v>1</v>
      </c>
      <c r="C1043" t="s">
        <v>6264</v>
      </c>
      <c r="D1043">
        <v>0</v>
      </c>
      <c r="E1043" t="s">
        <v>6265</v>
      </c>
      <c r="F1043" s="1">
        <v>45912</v>
      </c>
      <c r="G1043" s="1">
        <v>45912</v>
      </c>
      <c r="H1043" t="s">
        <v>18</v>
      </c>
      <c r="I1043" t="s">
        <v>6266</v>
      </c>
      <c r="J1043" t="s">
        <v>6267</v>
      </c>
      <c r="K1043">
        <v>72924.41</v>
      </c>
      <c r="L1043">
        <f>Report[[#This Row],[Entrada]]-Report[[#This Row],[Emissão]]</f>
        <v>0</v>
      </c>
    </row>
    <row r="1044" spans="1:12" x14ac:dyDescent="0.25">
      <c r="A1044">
        <v>3211</v>
      </c>
      <c r="B1044">
        <v>1</v>
      </c>
      <c r="C1044" t="s">
        <v>6264</v>
      </c>
      <c r="D1044">
        <v>0</v>
      </c>
      <c r="E1044" t="s">
        <v>6265</v>
      </c>
      <c r="F1044" s="1">
        <v>45912</v>
      </c>
      <c r="G1044" s="1">
        <v>45912</v>
      </c>
      <c r="H1044" t="s">
        <v>18</v>
      </c>
      <c r="I1044" t="s">
        <v>6266</v>
      </c>
      <c r="J1044" t="s">
        <v>6267</v>
      </c>
      <c r="K1044">
        <v>51.95</v>
      </c>
      <c r="L1044">
        <f>Report[[#This Row],[Entrada]]-Report[[#This Row],[Emissão]]</f>
        <v>0</v>
      </c>
    </row>
    <row r="1045" spans="1:12" x14ac:dyDescent="0.25">
      <c r="A1045">
        <v>3212</v>
      </c>
      <c r="B1045">
        <v>1</v>
      </c>
      <c r="C1045" t="s">
        <v>6264</v>
      </c>
      <c r="D1045">
        <v>0</v>
      </c>
      <c r="E1045" t="s">
        <v>6265</v>
      </c>
      <c r="F1045" s="1">
        <v>45912</v>
      </c>
      <c r="G1045" s="1">
        <v>45912</v>
      </c>
      <c r="H1045" t="s">
        <v>18</v>
      </c>
      <c r="I1045" t="s">
        <v>6266</v>
      </c>
      <c r="J1045" t="s">
        <v>6267</v>
      </c>
      <c r="K1045">
        <v>1989.53</v>
      </c>
      <c r="L1045">
        <f>Report[[#This Row],[Entrada]]-Report[[#This Row],[Emissão]]</f>
        <v>0</v>
      </c>
    </row>
    <row r="1046" spans="1:12" x14ac:dyDescent="0.25">
      <c r="A1046">
        <v>3213</v>
      </c>
      <c r="B1046">
        <v>1</v>
      </c>
      <c r="C1046" t="s">
        <v>6264</v>
      </c>
      <c r="D1046">
        <v>0</v>
      </c>
      <c r="E1046" t="s">
        <v>6265</v>
      </c>
      <c r="F1046" s="1">
        <v>45912</v>
      </c>
      <c r="G1046" s="1">
        <v>45912</v>
      </c>
      <c r="H1046" t="s">
        <v>18</v>
      </c>
      <c r="I1046" t="s">
        <v>6266</v>
      </c>
      <c r="J1046" t="s">
        <v>6267</v>
      </c>
      <c r="K1046">
        <v>11754.74</v>
      </c>
      <c r="L1046">
        <f>Report[[#This Row],[Entrada]]-Report[[#This Row],[Emissão]]</f>
        <v>0</v>
      </c>
    </row>
    <row r="1047" spans="1:12" x14ac:dyDescent="0.25">
      <c r="A1047">
        <v>3214</v>
      </c>
      <c r="B1047">
        <v>1</v>
      </c>
      <c r="C1047" t="s">
        <v>6264</v>
      </c>
      <c r="D1047">
        <v>0</v>
      </c>
      <c r="E1047" t="s">
        <v>6265</v>
      </c>
      <c r="F1047" s="1">
        <v>45912</v>
      </c>
      <c r="G1047" s="1">
        <v>45912</v>
      </c>
      <c r="H1047" t="s">
        <v>18</v>
      </c>
      <c r="I1047" t="s">
        <v>6266</v>
      </c>
      <c r="J1047" t="s">
        <v>6267</v>
      </c>
      <c r="K1047">
        <v>20442.36</v>
      </c>
      <c r="L1047">
        <f>Report[[#This Row],[Entrada]]-Report[[#This Row],[Emissão]]</f>
        <v>0</v>
      </c>
    </row>
    <row r="1048" spans="1:12" x14ac:dyDescent="0.25">
      <c r="A1048">
        <v>3215</v>
      </c>
      <c r="B1048">
        <v>1</v>
      </c>
      <c r="C1048" t="s">
        <v>6264</v>
      </c>
      <c r="D1048">
        <v>0</v>
      </c>
      <c r="E1048" t="s">
        <v>6265</v>
      </c>
      <c r="F1048" s="1">
        <v>45912</v>
      </c>
      <c r="G1048" s="1">
        <v>45912</v>
      </c>
      <c r="H1048" t="s">
        <v>18</v>
      </c>
      <c r="I1048" t="s">
        <v>6266</v>
      </c>
      <c r="J1048" t="s">
        <v>6267</v>
      </c>
      <c r="K1048">
        <v>18058.97</v>
      </c>
      <c r="L1048">
        <f>Report[[#This Row],[Entrada]]-Report[[#This Row],[Emissão]]</f>
        <v>0</v>
      </c>
    </row>
    <row r="1049" spans="1:12" x14ac:dyDescent="0.25">
      <c r="A1049">
        <v>3216</v>
      </c>
      <c r="B1049">
        <v>1</v>
      </c>
      <c r="C1049" t="s">
        <v>6264</v>
      </c>
      <c r="E1049" t="s">
        <v>6265</v>
      </c>
      <c r="F1049" s="1">
        <v>45912</v>
      </c>
      <c r="G1049" s="1">
        <v>45912</v>
      </c>
      <c r="H1049" t="s">
        <v>18</v>
      </c>
      <c r="I1049" t="s">
        <v>6266</v>
      </c>
      <c r="J1049" t="s">
        <v>6267</v>
      </c>
      <c r="K1049">
        <v>32034.94</v>
      </c>
      <c r="L1049">
        <f>Report[[#This Row],[Entrada]]-Report[[#This Row],[Emissão]]</f>
        <v>0</v>
      </c>
    </row>
    <row r="1050" spans="1:12" x14ac:dyDescent="0.25">
      <c r="A1050">
        <v>3217</v>
      </c>
      <c r="B1050">
        <v>1</v>
      </c>
      <c r="C1050" t="s">
        <v>6264</v>
      </c>
      <c r="D1050">
        <v>0</v>
      </c>
      <c r="E1050" t="s">
        <v>6265</v>
      </c>
      <c r="F1050" s="1">
        <v>45912</v>
      </c>
      <c r="G1050" s="1">
        <v>45912</v>
      </c>
      <c r="H1050" t="s">
        <v>18</v>
      </c>
      <c r="I1050" t="s">
        <v>6266</v>
      </c>
      <c r="J1050" t="s">
        <v>6267</v>
      </c>
      <c r="K1050">
        <v>43839.01</v>
      </c>
      <c r="L1050">
        <f>Report[[#This Row],[Entrada]]-Report[[#This Row],[Emissão]]</f>
        <v>0</v>
      </c>
    </row>
    <row r="1051" spans="1:12" x14ac:dyDescent="0.25">
      <c r="A1051">
        <v>3218</v>
      </c>
      <c r="B1051">
        <v>1</v>
      </c>
      <c r="C1051" t="s">
        <v>6264</v>
      </c>
      <c r="D1051">
        <v>0</v>
      </c>
      <c r="E1051" t="s">
        <v>6265</v>
      </c>
      <c r="F1051" s="1">
        <v>45912</v>
      </c>
      <c r="G1051" s="1">
        <v>45912</v>
      </c>
      <c r="H1051" t="s">
        <v>18</v>
      </c>
      <c r="I1051" t="s">
        <v>6266</v>
      </c>
      <c r="J1051" t="s">
        <v>6267</v>
      </c>
      <c r="K1051">
        <v>578.76</v>
      </c>
      <c r="L1051">
        <f>Report[[#This Row],[Entrada]]-Report[[#This Row],[Emissão]]</f>
        <v>0</v>
      </c>
    </row>
    <row r="1052" spans="1:12" x14ac:dyDescent="0.25">
      <c r="A1052">
        <v>3219</v>
      </c>
      <c r="B1052">
        <v>1</v>
      </c>
      <c r="C1052" t="s">
        <v>6264</v>
      </c>
      <c r="D1052">
        <v>0</v>
      </c>
      <c r="E1052" t="s">
        <v>6265</v>
      </c>
      <c r="F1052" s="1">
        <v>45912</v>
      </c>
      <c r="G1052" s="1">
        <v>45912</v>
      </c>
      <c r="H1052" t="s">
        <v>18</v>
      </c>
      <c r="I1052" t="s">
        <v>6266</v>
      </c>
      <c r="J1052" t="s">
        <v>6267</v>
      </c>
      <c r="K1052">
        <v>2997.43</v>
      </c>
      <c r="L1052">
        <f>Report[[#This Row],[Entrada]]-Report[[#This Row],[Emissão]]</f>
        <v>0</v>
      </c>
    </row>
    <row r="1053" spans="1:12" x14ac:dyDescent="0.25">
      <c r="A1053">
        <v>84354</v>
      </c>
      <c r="B1053">
        <v>2</v>
      </c>
      <c r="C1053" t="s">
        <v>6268</v>
      </c>
      <c r="D1053">
        <v>17392</v>
      </c>
      <c r="E1053" t="s">
        <v>6253</v>
      </c>
      <c r="F1053" s="1">
        <v>45903</v>
      </c>
      <c r="G1053" s="1">
        <v>45912</v>
      </c>
      <c r="H1053" t="s">
        <v>6269</v>
      </c>
      <c r="I1053" t="s">
        <v>6257</v>
      </c>
      <c r="J1053" t="s">
        <v>2683</v>
      </c>
      <c r="K1053">
        <v>213968.93</v>
      </c>
      <c r="L1053">
        <f>Report[[#This Row],[Entrada]]-Report[[#This Row],[Emissão]]</f>
        <v>9</v>
      </c>
    </row>
    <row r="1054" spans="1:12" x14ac:dyDescent="0.25">
      <c r="A1054">
        <v>84355</v>
      </c>
      <c r="B1054">
        <v>2</v>
      </c>
      <c r="C1054" t="s">
        <v>6268</v>
      </c>
      <c r="D1054">
        <v>17415</v>
      </c>
      <c r="E1054" t="s">
        <v>6253</v>
      </c>
      <c r="F1054" s="1">
        <v>45903</v>
      </c>
      <c r="G1054" s="1">
        <v>45912</v>
      </c>
      <c r="H1054" t="s">
        <v>6269</v>
      </c>
      <c r="I1054" t="s">
        <v>6257</v>
      </c>
      <c r="J1054" t="s">
        <v>2683</v>
      </c>
      <c r="K1054">
        <v>119632.05</v>
      </c>
      <c r="L1054">
        <f>Report[[#This Row],[Entrada]]-Report[[#This Row],[Emissão]]</f>
        <v>9</v>
      </c>
    </row>
    <row r="1055" spans="1:12" x14ac:dyDescent="0.25">
      <c r="A1055">
        <v>1005290</v>
      </c>
      <c r="B1055">
        <v>1</v>
      </c>
      <c r="C1055" t="s">
        <v>6286</v>
      </c>
      <c r="D1055">
        <v>17359</v>
      </c>
      <c r="E1055" t="s">
        <v>6253</v>
      </c>
      <c r="F1055" s="1">
        <v>45899</v>
      </c>
      <c r="G1055" s="1">
        <v>45912</v>
      </c>
      <c r="H1055" t="s">
        <v>6269</v>
      </c>
      <c r="I1055" t="s">
        <v>6255</v>
      </c>
      <c r="J1055" t="s">
        <v>6287</v>
      </c>
      <c r="K1055">
        <v>1144.1500000000001</v>
      </c>
      <c r="L1055">
        <f>Report[[#This Row],[Entrada]]-Report[[#This Row],[Emissão]]</f>
        <v>13</v>
      </c>
    </row>
    <row r="1056" spans="1:12" x14ac:dyDescent="0.25">
      <c r="A1056">
        <v>1005514</v>
      </c>
      <c r="B1056">
        <v>1</v>
      </c>
      <c r="C1056" t="s">
        <v>6286</v>
      </c>
      <c r="D1056">
        <v>16837</v>
      </c>
      <c r="E1056" t="s">
        <v>6253</v>
      </c>
      <c r="F1056" s="1">
        <v>45899</v>
      </c>
      <c r="G1056" s="1">
        <v>45912</v>
      </c>
      <c r="H1056" t="s">
        <v>6269</v>
      </c>
      <c r="I1056" t="s">
        <v>6255</v>
      </c>
      <c r="J1056" t="s">
        <v>6287</v>
      </c>
      <c r="K1056">
        <v>2428.4</v>
      </c>
      <c r="L1056">
        <f>Report[[#This Row],[Entrada]]-Report[[#This Row],[Emissão]]</f>
        <v>13</v>
      </c>
    </row>
    <row r="1057" spans="1:12" x14ac:dyDescent="0.25">
      <c r="A1057">
        <v>1005517</v>
      </c>
      <c r="B1057">
        <v>4</v>
      </c>
      <c r="C1057" t="s">
        <v>6286</v>
      </c>
      <c r="D1057">
        <v>17246</v>
      </c>
      <c r="E1057" t="s">
        <v>6253</v>
      </c>
      <c r="F1057" s="1">
        <v>45899</v>
      </c>
      <c r="G1057" s="1">
        <v>45912</v>
      </c>
      <c r="H1057" t="s">
        <v>6269</v>
      </c>
      <c r="I1057" t="s">
        <v>6255</v>
      </c>
      <c r="J1057" t="s">
        <v>6287</v>
      </c>
      <c r="K1057">
        <v>677.92</v>
      </c>
      <c r="L1057">
        <f>Report[[#This Row],[Entrada]]-Report[[#This Row],[Emissão]]</f>
        <v>13</v>
      </c>
    </row>
    <row r="1058" spans="1:12" x14ac:dyDescent="0.25">
      <c r="A1058">
        <v>1005518</v>
      </c>
      <c r="B1058">
        <v>4</v>
      </c>
      <c r="C1058" t="s">
        <v>6286</v>
      </c>
      <c r="D1058">
        <v>17327</v>
      </c>
      <c r="E1058" t="s">
        <v>6253</v>
      </c>
      <c r="F1058" s="1">
        <v>45899</v>
      </c>
      <c r="G1058" s="1">
        <v>45912</v>
      </c>
      <c r="H1058" t="s">
        <v>6269</v>
      </c>
      <c r="I1058" t="s">
        <v>6255</v>
      </c>
      <c r="J1058" t="s">
        <v>6287</v>
      </c>
      <c r="K1058">
        <v>1480.72</v>
      </c>
      <c r="L1058">
        <f>Report[[#This Row],[Entrada]]-Report[[#This Row],[Emissão]]</f>
        <v>13</v>
      </c>
    </row>
    <row r="1059" spans="1:12" x14ac:dyDescent="0.25">
      <c r="A1059">
        <v>78</v>
      </c>
      <c r="B1059">
        <v>60</v>
      </c>
      <c r="C1059" t="s">
        <v>6366</v>
      </c>
      <c r="D1059">
        <v>18006136</v>
      </c>
      <c r="E1059" t="s">
        <v>6276</v>
      </c>
      <c r="F1059" s="1">
        <v>45912</v>
      </c>
      <c r="G1059" s="1">
        <v>45912</v>
      </c>
      <c r="H1059" t="s">
        <v>18</v>
      </c>
      <c r="I1059" t="s">
        <v>6277</v>
      </c>
      <c r="J1059" t="s">
        <v>6367</v>
      </c>
      <c r="K1059">
        <v>100</v>
      </c>
      <c r="L1059">
        <f>Report[[#This Row],[Entrada]]-Report[[#This Row],[Emissão]]</f>
        <v>0</v>
      </c>
    </row>
    <row r="1060" spans="1:12" x14ac:dyDescent="0.25">
      <c r="A1060">
        <v>28456</v>
      </c>
      <c r="B1060">
        <v>3</v>
      </c>
      <c r="C1060" t="s">
        <v>6279</v>
      </c>
      <c r="D1060">
        <v>42000285</v>
      </c>
      <c r="E1060" t="s">
        <v>6276</v>
      </c>
      <c r="F1060" s="1">
        <v>45912</v>
      </c>
      <c r="G1060" s="1">
        <v>45912</v>
      </c>
      <c r="H1060" t="s">
        <v>46</v>
      </c>
      <c r="I1060" t="s">
        <v>6277</v>
      </c>
      <c r="J1060" t="s">
        <v>6280</v>
      </c>
      <c r="K1060">
        <v>185.9</v>
      </c>
      <c r="L1060">
        <f>Report[[#This Row],[Entrada]]-Report[[#This Row],[Emissão]]</f>
        <v>0</v>
      </c>
    </row>
    <row r="1061" spans="1:12" x14ac:dyDescent="0.25">
      <c r="A1061">
        <v>49795</v>
      </c>
      <c r="B1061">
        <v>3</v>
      </c>
      <c r="C1061" t="s">
        <v>6335</v>
      </c>
      <c r="D1061">
        <v>17474</v>
      </c>
      <c r="E1061" t="s">
        <v>6253</v>
      </c>
      <c r="F1061" s="1">
        <v>45909</v>
      </c>
      <c r="G1061" s="1">
        <v>45915</v>
      </c>
      <c r="H1061" t="s">
        <v>6318</v>
      </c>
      <c r="I1061" t="s">
        <v>6255</v>
      </c>
      <c r="J1061" t="s">
        <v>1380</v>
      </c>
      <c r="K1061">
        <v>820739.3</v>
      </c>
      <c r="L1061">
        <f>Report[[#This Row],[Entrada]]-Report[[#This Row],[Emissão]]</f>
        <v>6</v>
      </c>
    </row>
    <row r="1062" spans="1:12" x14ac:dyDescent="0.25">
      <c r="A1062">
        <v>49829</v>
      </c>
      <c r="B1062">
        <v>3</v>
      </c>
      <c r="C1062" t="s">
        <v>6335</v>
      </c>
      <c r="D1062">
        <v>17461</v>
      </c>
      <c r="E1062" t="s">
        <v>6253</v>
      </c>
      <c r="F1062" s="1">
        <v>45910</v>
      </c>
      <c r="G1062" s="1">
        <v>45915</v>
      </c>
      <c r="H1062" t="s">
        <v>6318</v>
      </c>
      <c r="I1062" t="s">
        <v>6255</v>
      </c>
      <c r="J1062" t="s">
        <v>1380</v>
      </c>
      <c r="K1062">
        <v>122439.65</v>
      </c>
      <c r="L1062">
        <f>Report[[#This Row],[Entrada]]-Report[[#This Row],[Emissão]]</f>
        <v>5</v>
      </c>
    </row>
    <row r="1063" spans="1:12" x14ac:dyDescent="0.25">
      <c r="A1063">
        <v>49831</v>
      </c>
      <c r="B1063">
        <v>4</v>
      </c>
      <c r="C1063" t="s">
        <v>6335</v>
      </c>
      <c r="D1063">
        <v>17476</v>
      </c>
      <c r="E1063" t="s">
        <v>6253</v>
      </c>
      <c r="F1063" s="1">
        <v>45910</v>
      </c>
      <c r="G1063" s="1">
        <v>45915</v>
      </c>
      <c r="H1063" t="s">
        <v>6318</v>
      </c>
      <c r="I1063" t="s">
        <v>6255</v>
      </c>
      <c r="J1063" t="s">
        <v>1380</v>
      </c>
      <c r="K1063">
        <v>129589.09</v>
      </c>
      <c r="L1063">
        <f>Report[[#This Row],[Entrada]]-Report[[#This Row],[Emissão]]</f>
        <v>5</v>
      </c>
    </row>
    <row r="1064" spans="1:12" x14ac:dyDescent="0.25">
      <c r="A1064">
        <v>53707</v>
      </c>
      <c r="B1064">
        <v>2</v>
      </c>
      <c r="C1064" t="s">
        <v>6413</v>
      </c>
      <c r="D1064">
        <v>26015082</v>
      </c>
      <c r="E1064" t="s">
        <v>6276</v>
      </c>
      <c r="F1064" s="1">
        <v>45915</v>
      </c>
      <c r="G1064" s="1">
        <v>45915</v>
      </c>
      <c r="H1064" t="s">
        <v>18</v>
      </c>
      <c r="I1064" t="s">
        <v>6282</v>
      </c>
      <c r="J1064" t="s">
        <v>6414</v>
      </c>
      <c r="K1064">
        <v>3741.2</v>
      </c>
      <c r="L1064">
        <f>Report[[#This Row],[Entrada]]-Report[[#This Row],[Emissão]]</f>
        <v>0</v>
      </c>
    </row>
    <row r="1065" spans="1:12" x14ac:dyDescent="0.25">
      <c r="A1065">
        <v>498593</v>
      </c>
      <c r="B1065">
        <v>2</v>
      </c>
      <c r="C1065" t="s">
        <v>6252</v>
      </c>
      <c r="D1065">
        <v>17379</v>
      </c>
      <c r="E1065" t="s">
        <v>6253</v>
      </c>
      <c r="F1065" s="1">
        <v>45901</v>
      </c>
      <c r="G1065" s="1">
        <v>45915</v>
      </c>
      <c r="H1065" t="s">
        <v>6254</v>
      </c>
      <c r="I1065" t="s">
        <v>6257</v>
      </c>
      <c r="J1065" t="s">
        <v>1380</v>
      </c>
      <c r="K1065">
        <v>348.1</v>
      </c>
      <c r="L1065">
        <f>Report[[#This Row],[Entrada]]-Report[[#This Row],[Emissão]]</f>
        <v>14</v>
      </c>
    </row>
    <row r="1066" spans="1:12" x14ac:dyDescent="0.25">
      <c r="A1066">
        <v>499398</v>
      </c>
      <c r="B1066">
        <v>3</v>
      </c>
      <c r="C1066" t="s">
        <v>6252</v>
      </c>
      <c r="D1066">
        <v>17355</v>
      </c>
      <c r="E1066" t="s">
        <v>6253</v>
      </c>
      <c r="F1066" s="1">
        <v>45903</v>
      </c>
      <c r="G1066" s="1">
        <v>45915</v>
      </c>
      <c r="H1066" t="s">
        <v>6254</v>
      </c>
      <c r="I1066" t="s">
        <v>6255</v>
      </c>
      <c r="J1066" t="s">
        <v>1380</v>
      </c>
      <c r="K1066">
        <v>570.28</v>
      </c>
      <c r="L1066">
        <f>Report[[#This Row],[Entrada]]-Report[[#This Row],[Emissão]]</f>
        <v>12</v>
      </c>
    </row>
    <row r="1067" spans="1:12" x14ac:dyDescent="0.25">
      <c r="A1067">
        <v>499399</v>
      </c>
      <c r="B1067">
        <v>3</v>
      </c>
      <c r="C1067" t="s">
        <v>6252</v>
      </c>
      <c r="D1067">
        <v>17352</v>
      </c>
      <c r="E1067" t="s">
        <v>6253</v>
      </c>
      <c r="F1067" s="1">
        <v>45903</v>
      </c>
      <c r="G1067" s="1">
        <v>45915</v>
      </c>
      <c r="H1067" t="s">
        <v>6254</v>
      </c>
      <c r="I1067" t="s">
        <v>6255</v>
      </c>
      <c r="J1067" t="s">
        <v>1380</v>
      </c>
      <c r="K1067">
        <v>1008.82</v>
      </c>
      <c r="L1067">
        <f>Report[[#This Row],[Entrada]]-Report[[#This Row],[Emissão]]</f>
        <v>12</v>
      </c>
    </row>
    <row r="1068" spans="1:12" x14ac:dyDescent="0.25">
      <c r="A1068">
        <v>499793</v>
      </c>
      <c r="B1068">
        <v>3</v>
      </c>
      <c r="C1068" t="s">
        <v>6252</v>
      </c>
      <c r="D1068">
        <v>17442</v>
      </c>
      <c r="E1068" t="s">
        <v>6253</v>
      </c>
      <c r="F1068" s="1">
        <v>45908</v>
      </c>
      <c r="G1068" s="1">
        <v>45915</v>
      </c>
      <c r="H1068" t="s">
        <v>6254</v>
      </c>
      <c r="I1068" t="s">
        <v>6257</v>
      </c>
      <c r="J1068" t="s">
        <v>1380</v>
      </c>
      <c r="K1068">
        <v>208764.6</v>
      </c>
      <c r="L1068">
        <f>Report[[#This Row],[Entrada]]-Report[[#This Row],[Emissão]]</f>
        <v>7</v>
      </c>
    </row>
    <row r="1069" spans="1:12" x14ac:dyDescent="0.25">
      <c r="A1069">
        <v>499924</v>
      </c>
      <c r="B1069">
        <v>3</v>
      </c>
      <c r="C1069" t="s">
        <v>6252</v>
      </c>
      <c r="D1069">
        <v>17460</v>
      </c>
      <c r="E1069" t="s">
        <v>6253</v>
      </c>
      <c r="F1069" s="1">
        <v>45908</v>
      </c>
      <c r="G1069" s="1">
        <v>45915</v>
      </c>
      <c r="H1069" t="s">
        <v>6254</v>
      </c>
      <c r="I1069" t="s">
        <v>6257</v>
      </c>
      <c r="J1069" t="s">
        <v>1380</v>
      </c>
      <c r="K1069">
        <v>387697.23</v>
      </c>
      <c r="L1069">
        <f>Report[[#This Row],[Entrada]]-Report[[#This Row],[Emissão]]</f>
        <v>7</v>
      </c>
    </row>
    <row r="1070" spans="1:12" x14ac:dyDescent="0.25">
      <c r="A1070">
        <v>499993</v>
      </c>
      <c r="B1070">
        <v>3</v>
      </c>
      <c r="C1070" t="s">
        <v>6252</v>
      </c>
      <c r="D1070">
        <v>17460</v>
      </c>
      <c r="E1070" t="s">
        <v>6253</v>
      </c>
      <c r="F1070" s="1">
        <v>45908</v>
      </c>
      <c r="G1070" s="1">
        <v>45915</v>
      </c>
      <c r="H1070" t="s">
        <v>6254</v>
      </c>
      <c r="I1070" t="s">
        <v>6257</v>
      </c>
      <c r="J1070" t="s">
        <v>1380</v>
      </c>
      <c r="K1070">
        <v>876373.31</v>
      </c>
      <c r="L1070">
        <f>Report[[#This Row],[Entrada]]-Report[[#This Row],[Emissão]]</f>
        <v>7</v>
      </c>
    </row>
    <row r="1071" spans="1:12" x14ac:dyDescent="0.25">
      <c r="A1071">
        <v>496329</v>
      </c>
      <c r="B1071">
        <v>3</v>
      </c>
      <c r="C1071" t="s">
        <v>6293</v>
      </c>
      <c r="D1071">
        <v>16729</v>
      </c>
      <c r="E1071" t="s">
        <v>6253</v>
      </c>
      <c r="F1071" s="1">
        <v>45903</v>
      </c>
      <c r="G1071" s="1">
        <v>45915</v>
      </c>
      <c r="H1071" t="s">
        <v>6254</v>
      </c>
      <c r="I1071" t="s">
        <v>6255</v>
      </c>
      <c r="J1071" t="s">
        <v>13</v>
      </c>
      <c r="K1071">
        <v>740</v>
      </c>
      <c r="L1071">
        <f>Report[[#This Row],[Entrada]]-Report[[#This Row],[Emissão]]</f>
        <v>12</v>
      </c>
    </row>
    <row r="1072" spans="1:12" x14ac:dyDescent="0.25">
      <c r="A1072">
        <v>496330</v>
      </c>
      <c r="B1072">
        <v>3</v>
      </c>
      <c r="C1072" t="s">
        <v>6293</v>
      </c>
      <c r="D1072">
        <v>16732</v>
      </c>
      <c r="E1072" t="s">
        <v>6253</v>
      </c>
      <c r="F1072" s="1">
        <v>45903</v>
      </c>
      <c r="G1072" s="1">
        <v>45915</v>
      </c>
      <c r="H1072" t="s">
        <v>6254</v>
      </c>
      <c r="I1072" t="s">
        <v>6255</v>
      </c>
      <c r="J1072" t="s">
        <v>13</v>
      </c>
      <c r="K1072">
        <v>370</v>
      </c>
      <c r="L1072">
        <f>Report[[#This Row],[Entrada]]-Report[[#This Row],[Emissão]]</f>
        <v>12</v>
      </c>
    </row>
    <row r="1073" spans="1:12" x14ac:dyDescent="0.25">
      <c r="A1073">
        <v>496331</v>
      </c>
      <c r="B1073">
        <v>3</v>
      </c>
      <c r="C1073" t="s">
        <v>6293</v>
      </c>
      <c r="D1073">
        <v>16723</v>
      </c>
      <c r="E1073" t="s">
        <v>6253</v>
      </c>
      <c r="F1073" s="1">
        <v>45903</v>
      </c>
      <c r="G1073" s="1">
        <v>45915</v>
      </c>
      <c r="H1073" t="s">
        <v>6254</v>
      </c>
      <c r="I1073" t="s">
        <v>6255</v>
      </c>
      <c r="J1073" t="s">
        <v>13</v>
      </c>
      <c r="K1073">
        <v>52026.559999999998</v>
      </c>
      <c r="L1073">
        <f>Report[[#This Row],[Entrada]]-Report[[#This Row],[Emissão]]</f>
        <v>12</v>
      </c>
    </row>
    <row r="1074" spans="1:12" x14ac:dyDescent="0.25">
      <c r="A1074">
        <v>496332</v>
      </c>
      <c r="B1074">
        <v>3</v>
      </c>
      <c r="C1074" t="s">
        <v>6293</v>
      </c>
      <c r="D1074">
        <v>16736</v>
      </c>
      <c r="E1074" t="s">
        <v>6253</v>
      </c>
      <c r="F1074" s="1">
        <v>45903</v>
      </c>
      <c r="G1074" s="1">
        <v>45915</v>
      </c>
      <c r="H1074" t="s">
        <v>6254</v>
      </c>
      <c r="I1074" t="s">
        <v>6255</v>
      </c>
      <c r="J1074" t="s">
        <v>13</v>
      </c>
      <c r="K1074">
        <v>17228.84</v>
      </c>
      <c r="L1074">
        <f>Report[[#This Row],[Entrada]]-Report[[#This Row],[Emissão]]</f>
        <v>12</v>
      </c>
    </row>
    <row r="1075" spans="1:12" x14ac:dyDescent="0.25">
      <c r="A1075">
        <v>496333</v>
      </c>
      <c r="B1075">
        <v>3</v>
      </c>
      <c r="C1075" t="s">
        <v>6293</v>
      </c>
      <c r="D1075">
        <v>16871</v>
      </c>
      <c r="E1075" t="s">
        <v>6253</v>
      </c>
      <c r="F1075" s="1">
        <v>45903</v>
      </c>
      <c r="G1075" s="1">
        <v>45915</v>
      </c>
      <c r="H1075" t="s">
        <v>6254</v>
      </c>
      <c r="I1075" t="s">
        <v>6255</v>
      </c>
      <c r="J1075" t="s">
        <v>13</v>
      </c>
      <c r="K1075">
        <v>12810.56</v>
      </c>
      <c r="L1075">
        <f>Report[[#This Row],[Entrada]]-Report[[#This Row],[Emissão]]</f>
        <v>12</v>
      </c>
    </row>
    <row r="1076" spans="1:12" x14ac:dyDescent="0.25">
      <c r="A1076">
        <v>28448</v>
      </c>
      <c r="B1076">
        <v>60</v>
      </c>
      <c r="C1076" t="s">
        <v>6301</v>
      </c>
      <c r="D1076">
        <v>17578</v>
      </c>
      <c r="E1076" t="s">
        <v>6253</v>
      </c>
      <c r="F1076" s="1">
        <v>45912</v>
      </c>
      <c r="G1076" s="1">
        <v>45915</v>
      </c>
      <c r="H1076" t="s">
        <v>46</v>
      </c>
      <c r="I1076" t="s">
        <v>6257</v>
      </c>
      <c r="J1076" t="s">
        <v>614</v>
      </c>
      <c r="K1076">
        <v>436.9</v>
      </c>
      <c r="L1076">
        <f>Report[[#This Row],[Entrada]]-Report[[#This Row],[Emissão]]</f>
        <v>3</v>
      </c>
    </row>
    <row r="1077" spans="1:12" x14ac:dyDescent="0.25">
      <c r="A1077">
        <v>77814</v>
      </c>
      <c r="B1077">
        <v>2</v>
      </c>
      <c r="C1077" t="s">
        <v>6322</v>
      </c>
      <c r="D1077">
        <v>17382</v>
      </c>
      <c r="E1077" t="s">
        <v>6253</v>
      </c>
      <c r="F1077" s="1">
        <v>45902</v>
      </c>
      <c r="G1077" s="1">
        <v>45915</v>
      </c>
      <c r="H1077" t="s">
        <v>6269</v>
      </c>
      <c r="I1077" t="s">
        <v>6257</v>
      </c>
      <c r="J1077" t="s">
        <v>2401</v>
      </c>
      <c r="K1077">
        <v>18263.03</v>
      </c>
      <c r="L1077">
        <f>Report[[#This Row],[Entrada]]-Report[[#This Row],[Emissão]]</f>
        <v>13</v>
      </c>
    </row>
    <row r="1078" spans="1:12" x14ac:dyDescent="0.25">
      <c r="A1078">
        <v>78376</v>
      </c>
      <c r="B1078">
        <v>2</v>
      </c>
      <c r="C1078" t="s">
        <v>6322</v>
      </c>
      <c r="D1078">
        <v>17512</v>
      </c>
      <c r="E1078" t="s">
        <v>6253</v>
      </c>
      <c r="F1078" s="1">
        <v>45909</v>
      </c>
      <c r="G1078" s="1">
        <v>45915</v>
      </c>
      <c r="H1078" t="s">
        <v>6269</v>
      </c>
      <c r="I1078" t="s">
        <v>6257</v>
      </c>
      <c r="J1078" t="s">
        <v>2401</v>
      </c>
      <c r="K1078">
        <v>52623.95</v>
      </c>
      <c r="L1078">
        <f>Report[[#This Row],[Entrada]]-Report[[#This Row],[Emissão]]</f>
        <v>6</v>
      </c>
    </row>
    <row r="1079" spans="1:12" x14ac:dyDescent="0.25">
      <c r="A1079">
        <v>249807</v>
      </c>
      <c r="B1079">
        <v>3</v>
      </c>
      <c r="C1079" t="s">
        <v>6261</v>
      </c>
      <c r="D1079">
        <v>17466</v>
      </c>
      <c r="E1079" t="s">
        <v>6253</v>
      </c>
      <c r="F1079" s="1">
        <v>45908</v>
      </c>
      <c r="G1079" s="1">
        <v>45915</v>
      </c>
      <c r="H1079" t="s">
        <v>6262</v>
      </c>
      <c r="I1079" t="s">
        <v>6255</v>
      </c>
      <c r="J1079" t="s">
        <v>115</v>
      </c>
      <c r="K1079">
        <v>9407.19</v>
      </c>
      <c r="L1079">
        <f>Report[[#This Row],[Entrada]]-Report[[#This Row],[Emissão]]</f>
        <v>7</v>
      </c>
    </row>
    <row r="1080" spans="1:12" x14ac:dyDescent="0.25">
      <c r="A1080">
        <v>249870</v>
      </c>
      <c r="B1080">
        <v>2</v>
      </c>
      <c r="C1080" t="s">
        <v>6261</v>
      </c>
      <c r="D1080">
        <v>17462</v>
      </c>
      <c r="E1080" t="s">
        <v>6253</v>
      </c>
      <c r="F1080" s="1">
        <v>45909</v>
      </c>
      <c r="G1080" s="1">
        <v>45915</v>
      </c>
      <c r="H1080" t="s">
        <v>6262</v>
      </c>
      <c r="I1080" t="s">
        <v>6257</v>
      </c>
      <c r="J1080" t="s">
        <v>115</v>
      </c>
      <c r="K1080">
        <v>259036.85</v>
      </c>
      <c r="L1080">
        <f>Report[[#This Row],[Entrada]]-Report[[#This Row],[Emissão]]</f>
        <v>6</v>
      </c>
    </row>
    <row r="1081" spans="1:12" x14ac:dyDescent="0.25">
      <c r="A1081">
        <v>249948</v>
      </c>
      <c r="B1081">
        <v>3</v>
      </c>
      <c r="C1081" t="s">
        <v>6261</v>
      </c>
      <c r="D1081">
        <v>17467</v>
      </c>
      <c r="E1081" t="s">
        <v>6253</v>
      </c>
      <c r="F1081" s="1">
        <v>45909</v>
      </c>
      <c r="G1081" s="1">
        <v>45915</v>
      </c>
      <c r="H1081" t="s">
        <v>6262</v>
      </c>
      <c r="I1081" t="s">
        <v>6255</v>
      </c>
      <c r="J1081" t="s">
        <v>115</v>
      </c>
      <c r="K1081">
        <v>60782.68</v>
      </c>
      <c r="L1081">
        <f>Report[[#This Row],[Entrada]]-Report[[#This Row],[Emissão]]</f>
        <v>6</v>
      </c>
    </row>
    <row r="1082" spans="1:12" x14ac:dyDescent="0.25">
      <c r="A1082">
        <v>249949</v>
      </c>
      <c r="B1082">
        <v>3</v>
      </c>
      <c r="C1082" t="s">
        <v>6261</v>
      </c>
      <c r="D1082">
        <v>17559</v>
      </c>
      <c r="E1082" t="s">
        <v>6253</v>
      </c>
      <c r="F1082" s="1">
        <v>45909</v>
      </c>
      <c r="G1082" s="1">
        <v>45915</v>
      </c>
      <c r="H1082" t="s">
        <v>6262</v>
      </c>
      <c r="I1082" t="s">
        <v>6255</v>
      </c>
      <c r="J1082" t="s">
        <v>115</v>
      </c>
      <c r="K1082">
        <v>26797.439999999999</v>
      </c>
      <c r="L1082">
        <f>Report[[#This Row],[Entrada]]-Report[[#This Row],[Emissão]]</f>
        <v>6</v>
      </c>
    </row>
    <row r="1083" spans="1:12" x14ac:dyDescent="0.25">
      <c r="A1083">
        <v>3220</v>
      </c>
      <c r="B1083">
        <v>1</v>
      </c>
      <c r="C1083" t="s">
        <v>6264</v>
      </c>
      <c r="D1083">
        <v>0</v>
      </c>
      <c r="E1083" t="s">
        <v>6265</v>
      </c>
      <c r="F1083" s="1">
        <v>45915</v>
      </c>
      <c r="G1083" s="1">
        <v>45915</v>
      </c>
      <c r="H1083" t="s">
        <v>18</v>
      </c>
      <c r="I1083" t="s">
        <v>6266</v>
      </c>
      <c r="J1083" t="s">
        <v>6267</v>
      </c>
      <c r="K1083">
        <v>2397.94</v>
      </c>
      <c r="L1083">
        <f>Report[[#This Row],[Entrada]]-Report[[#This Row],[Emissão]]</f>
        <v>0</v>
      </c>
    </row>
    <row r="1084" spans="1:12" x14ac:dyDescent="0.25">
      <c r="A1084">
        <v>3221</v>
      </c>
      <c r="B1084">
        <v>1</v>
      </c>
      <c r="C1084" t="s">
        <v>6264</v>
      </c>
      <c r="D1084">
        <v>0</v>
      </c>
      <c r="E1084" t="s">
        <v>6265</v>
      </c>
      <c r="F1084" s="1">
        <v>45915</v>
      </c>
      <c r="G1084" s="1">
        <v>45915</v>
      </c>
      <c r="H1084" t="s">
        <v>18</v>
      </c>
      <c r="I1084" t="s">
        <v>6266</v>
      </c>
      <c r="J1084" t="s">
        <v>6267</v>
      </c>
      <c r="K1084">
        <v>23979.439999999999</v>
      </c>
      <c r="L1084">
        <f>Report[[#This Row],[Entrada]]-Report[[#This Row],[Emissão]]</f>
        <v>0</v>
      </c>
    </row>
    <row r="1085" spans="1:12" x14ac:dyDescent="0.25">
      <c r="A1085">
        <v>3222</v>
      </c>
      <c r="B1085">
        <v>1</v>
      </c>
      <c r="C1085" t="s">
        <v>6264</v>
      </c>
      <c r="D1085">
        <v>0</v>
      </c>
      <c r="E1085" t="s">
        <v>6265</v>
      </c>
      <c r="F1085" s="1">
        <v>45915</v>
      </c>
      <c r="G1085" s="1">
        <v>45915</v>
      </c>
      <c r="H1085" t="s">
        <v>18</v>
      </c>
      <c r="I1085" t="s">
        <v>6266</v>
      </c>
      <c r="J1085" t="s">
        <v>6267</v>
      </c>
      <c r="K1085">
        <v>0.64</v>
      </c>
      <c r="L1085">
        <f>Report[[#This Row],[Entrada]]-Report[[#This Row],[Emissão]]</f>
        <v>0</v>
      </c>
    </row>
    <row r="1086" spans="1:12" x14ac:dyDescent="0.25">
      <c r="A1086">
        <v>3223</v>
      </c>
      <c r="B1086">
        <v>1</v>
      </c>
      <c r="C1086" t="s">
        <v>6264</v>
      </c>
      <c r="D1086">
        <v>0</v>
      </c>
      <c r="E1086" t="s">
        <v>6265</v>
      </c>
      <c r="F1086" s="1">
        <v>45915</v>
      </c>
      <c r="G1086" s="1">
        <v>45915</v>
      </c>
      <c r="H1086" t="s">
        <v>18</v>
      </c>
      <c r="I1086" t="s">
        <v>6266</v>
      </c>
      <c r="J1086" t="s">
        <v>6267</v>
      </c>
      <c r="K1086">
        <v>18800.169999999998</v>
      </c>
      <c r="L1086">
        <f>Report[[#This Row],[Entrada]]-Report[[#This Row],[Emissão]]</f>
        <v>0</v>
      </c>
    </row>
    <row r="1087" spans="1:12" x14ac:dyDescent="0.25">
      <c r="A1087">
        <v>3224</v>
      </c>
      <c r="B1087">
        <v>1</v>
      </c>
      <c r="C1087" t="s">
        <v>6264</v>
      </c>
      <c r="D1087">
        <v>0</v>
      </c>
      <c r="E1087" t="s">
        <v>6265</v>
      </c>
      <c r="F1087" s="1">
        <v>45915</v>
      </c>
      <c r="G1087" s="1">
        <v>45915</v>
      </c>
      <c r="H1087" t="s">
        <v>18</v>
      </c>
      <c r="I1087" t="s">
        <v>6266</v>
      </c>
      <c r="J1087" t="s">
        <v>6267</v>
      </c>
      <c r="K1087">
        <v>73.02</v>
      </c>
      <c r="L1087">
        <f>Report[[#This Row],[Entrada]]-Report[[#This Row],[Emissão]]</f>
        <v>0</v>
      </c>
    </row>
    <row r="1088" spans="1:12" x14ac:dyDescent="0.25">
      <c r="A1088">
        <v>3225</v>
      </c>
      <c r="B1088">
        <v>1</v>
      </c>
      <c r="C1088" t="s">
        <v>6264</v>
      </c>
      <c r="D1088">
        <v>0</v>
      </c>
      <c r="E1088" t="s">
        <v>6265</v>
      </c>
      <c r="F1088" s="1">
        <v>45915</v>
      </c>
      <c r="G1088" s="1">
        <v>45915</v>
      </c>
      <c r="H1088" t="s">
        <v>18</v>
      </c>
      <c r="I1088" t="s">
        <v>6266</v>
      </c>
      <c r="J1088" t="s">
        <v>6267</v>
      </c>
      <c r="K1088">
        <v>13392.9</v>
      </c>
      <c r="L1088">
        <f>Report[[#This Row],[Entrada]]-Report[[#This Row],[Emissão]]</f>
        <v>0</v>
      </c>
    </row>
    <row r="1089" spans="1:12" x14ac:dyDescent="0.25">
      <c r="A1089">
        <v>3226</v>
      </c>
      <c r="B1089">
        <v>1</v>
      </c>
      <c r="C1089" t="s">
        <v>6264</v>
      </c>
      <c r="D1089">
        <v>0</v>
      </c>
      <c r="E1089" t="s">
        <v>6265</v>
      </c>
      <c r="F1089" s="1">
        <v>45915</v>
      </c>
      <c r="G1089" s="1">
        <v>45915</v>
      </c>
      <c r="H1089" t="s">
        <v>18</v>
      </c>
      <c r="I1089" t="s">
        <v>6266</v>
      </c>
      <c r="J1089" t="s">
        <v>6267</v>
      </c>
      <c r="K1089">
        <v>9992.17</v>
      </c>
      <c r="L1089">
        <f>Report[[#This Row],[Entrada]]-Report[[#This Row],[Emissão]]</f>
        <v>0</v>
      </c>
    </row>
    <row r="1090" spans="1:12" x14ac:dyDescent="0.25">
      <c r="A1090">
        <v>3227</v>
      </c>
      <c r="B1090">
        <v>1</v>
      </c>
      <c r="C1090" t="s">
        <v>6264</v>
      </c>
      <c r="D1090">
        <v>0</v>
      </c>
      <c r="E1090" t="s">
        <v>6265</v>
      </c>
      <c r="F1090" s="1">
        <v>45915</v>
      </c>
      <c r="G1090" s="1">
        <v>45915</v>
      </c>
      <c r="H1090" t="s">
        <v>18</v>
      </c>
      <c r="I1090" t="s">
        <v>6266</v>
      </c>
      <c r="J1090" t="s">
        <v>6267</v>
      </c>
      <c r="K1090">
        <v>106437.39</v>
      </c>
      <c r="L1090">
        <f>Report[[#This Row],[Entrada]]-Report[[#This Row],[Emissão]]</f>
        <v>0</v>
      </c>
    </row>
    <row r="1091" spans="1:12" x14ac:dyDescent="0.25">
      <c r="A1091">
        <v>3228</v>
      </c>
      <c r="B1091">
        <v>1</v>
      </c>
      <c r="C1091" t="s">
        <v>6264</v>
      </c>
      <c r="D1091">
        <v>0</v>
      </c>
      <c r="E1091" t="s">
        <v>6265</v>
      </c>
      <c r="F1091" s="1">
        <v>45915</v>
      </c>
      <c r="G1091" s="1">
        <v>45915</v>
      </c>
      <c r="H1091" t="s">
        <v>18</v>
      </c>
      <c r="I1091" t="s">
        <v>6266</v>
      </c>
      <c r="J1091" t="s">
        <v>6267</v>
      </c>
      <c r="K1091">
        <v>32443.42</v>
      </c>
      <c r="L1091">
        <f>Report[[#This Row],[Entrada]]-Report[[#This Row],[Emissão]]</f>
        <v>0</v>
      </c>
    </row>
    <row r="1092" spans="1:12" x14ac:dyDescent="0.25">
      <c r="A1092">
        <v>3229</v>
      </c>
      <c r="B1092">
        <v>1</v>
      </c>
      <c r="C1092" t="s">
        <v>6264</v>
      </c>
      <c r="D1092">
        <v>0</v>
      </c>
      <c r="E1092" t="s">
        <v>6265</v>
      </c>
      <c r="F1092" s="1">
        <v>45915</v>
      </c>
      <c r="G1092" s="1">
        <v>45915</v>
      </c>
      <c r="H1092" t="s">
        <v>18</v>
      </c>
      <c r="I1092" t="s">
        <v>6266</v>
      </c>
      <c r="J1092" t="s">
        <v>6267</v>
      </c>
      <c r="K1092">
        <v>27069.68</v>
      </c>
      <c r="L1092">
        <f>Report[[#This Row],[Entrada]]-Report[[#This Row],[Emissão]]</f>
        <v>0</v>
      </c>
    </row>
    <row r="1093" spans="1:12" x14ac:dyDescent="0.25">
      <c r="A1093">
        <v>3230</v>
      </c>
      <c r="B1093">
        <v>1</v>
      </c>
      <c r="C1093" t="s">
        <v>6264</v>
      </c>
      <c r="D1093">
        <v>0</v>
      </c>
      <c r="E1093" t="s">
        <v>6265</v>
      </c>
      <c r="F1093" s="1">
        <v>45915</v>
      </c>
      <c r="G1093" s="1">
        <v>45915</v>
      </c>
      <c r="H1093" t="s">
        <v>18</v>
      </c>
      <c r="I1093" t="s">
        <v>6266</v>
      </c>
      <c r="J1093" t="s">
        <v>6267</v>
      </c>
      <c r="K1093">
        <v>601.97</v>
      </c>
      <c r="L1093">
        <f>Report[[#This Row],[Entrada]]-Report[[#This Row],[Emissão]]</f>
        <v>0</v>
      </c>
    </row>
    <row r="1094" spans="1:12" x14ac:dyDescent="0.25">
      <c r="A1094">
        <v>47062</v>
      </c>
      <c r="B1094">
        <v>2</v>
      </c>
      <c r="C1094" t="s">
        <v>6307</v>
      </c>
      <c r="D1094">
        <v>17360</v>
      </c>
      <c r="E1094" t="s">
        <v>6253</v>
      </c>
      <c r="F1094" s="1">
        <v>45898</v>
      </c>
      <c r="G1094" s="1">
        <v>45915</v>
      </c>
      <c r="H1094" t="s">
        <v>6254</v>
      </c>
      <c r="I1094" t="s">
        <v>6257</v>
      </c>
      <c r="J1094" t="s">
        <v>5166</v>
      </c>
      <c r="K1094">
        <v>24406.35</v>
      </c>
      <c r="L1094">
        <f>Report[[#This Row],[Entrada]]-Report[[#This Row],[Emissão]]</f>
        <v>17</v>
      </c>
    </row>
    <row r="1095" spans="1:12" x14ac:dyDescent="0.25">
      <c r="A1095">
        <v>87320</v>
      </c>
      <c r="B1095">
        <v>3</v>
      </c>
      <c r="C1095" t="s">
        <v>6270</v>
      </c>
      <c r="D1095">
        <v>17345</v>
      </c>
      <c r="E1095" t="s">
        <v>6253</v>
      </c>
      <c r="F1095" s="1">
        <v>45898</v>
      </c>
      <c r="G1095" s="1">
        <v>45915</v>
      </c>
      <c r="H1095" t="s">
        <v>6269</v>
      </c>
      <c r="I1095" t="s">
        <v>6255</v>
      </c>
      <c r="J1095" t="s">
        <v>2524</v>
      </c>
      <c r="K1095">
        <v>97844</v>
      </c>
      <c r="L1095">
        <f>Report[[#This Row],[Entrada]]-Report[[#This Row],[Emissão]]</f>
        <v>17</v>
      </c>
    </row>
    <row r="1096" spans="1:12" x14ac:dyDescent="0.25">
      <c r="A1096">
        <v>87321</v>
      </c>
      <c r="B1096">
        <v>3</v>
      </c>
      <c r="C1096" t="s">
        <v>6270</v>
      </c>
      <c r="D1096">
        <v>17356</v>
      </c>
      <c r="E1096" t="s">
        <v>6253</v>
      </c>
      <c r="F1096" s="1">
        <v>45898</v>
      </c>
      <c r="G1096" s="1">
        <v>45915</v>
      </c>
      <c r="H1096" t="s">
        <v>6269</v>
      </c>
      <c r="I1096" t="s">
        <v>6255</v>
      </c>
      <c r="J1096" t="s">
        <v>2524</v>
      </c>
      <c r="K1096">
        <v>59.39</v>
      </c>
      <c r="L1096">
        <f>Report[[#This Row],[Entrada]]-Report[[#This Row],[Emissão]]</f>
        <v>17</v>
      </c>
    </row>
    <row r="1097" spans="1:12" x14ac:dyDescent="0.25">
      <c r="A1097">
        <v>87585</v>
      </c>
      <c r="B1097">
        <v>3</v>
      </c>
      <c r="C1097" t="s">
        <v>6270</v>
      </c>
      <c r="D1097">
        <v>17364</v>
      </c>
      <c r="E1097" t="s">
        <v>6253</v>
      </c>
      <c r="F1097" s="1">
        <v>45898</v>
      </c>
      <c r="G1097" s="1">
        <v>45915</v>
      </c>
      <c r="H1097" t="s">
        <v>6269</v>
      </c>
      <c r="I1097" t="s">
        <v>6255</v>
      </c>
      <c r="J1097" t="s">
        <v>2524</v>
      </c>
      <c r="K1097">
        <v>200.4</v>
      </c>
      <c r="L1097">
        <f>Report[[#This Row],[Entrada]]-Report[[#This Row],[Emissão]]</f>
        <v>17</v>
      </c>
    </row>
    <row r="1098" spans="1:12" x14ac:dyDescent="0.25">
      <c r="A1098">
        <v>87586</v>
      </c>
      <c r="B1098">
        <v>3</v>
      </c>
      <c r="C1098" t="s">
        <v>6270</v>
      </c>
      <c r="D1098">
        <v>17365</v>
      </c>
      <c r="E1098" t="s">
        <v>6253</v>
      </c>
      <c r="F1098" s="1">
        <v>45898</v>
      </c>
      <c r="G1098" s="1">
        <v>45915</v>
      </c>
      <c r="H1098" t="s">
        <v>6269</v>
      </c>
      <c r="I1098" t="s">
        <v>6255</v>
      </c>
      <c r="J1098" t="s">
        <v>2524</v>
      </c>
      <c r="K1098">
        <v>4031.93</v>
      </c>
      <c r="L1098">
        <f>Report[[#This Row],[Entrada]]-Report[[#This Row],[Emissão]]</f>
        <v>17</v>
      </c>
    </row>
    <row r="1099" spans="1:12" x14ac:dyDescent="0.25">
      <c r="A1099">
        <v>88581</v>
      </c>
      <c r="B1099">
        <v>2</v>
      </c>
      <c r="C1099" t="s">
        <v>6270</v>
      </c>
      <c r="D1099">
        <v>17434</v>
      </c>
      <c r="E1099" t="s">
        <v>6253</v>
      </c>
      <c r="F1099" s="1">
        <v>45904</v>
      </c>
      <c r="G1099" s="1">
        <v>45915</v>
      </c>
      <c r="H1099" t="s">
        <v>6269</v>
      </c>
      <c r="I1099" t="s">
        <v>6257</v>
      </c>
      <c r="J1099" t="s">
        <v>2524</v>
      </c>
      <c r="K1099">
        <v>248302.03</v>
      </c>
      <c r="L1099">
        <f>Report[[#This Row],[Entrada]]-Report[[#This Row],[Emissão]]</f>
        <v>11</v>
      </c>
    </row>
    <row r="1100" spans="1:12" x14ac:dyDescent="0.25">
      <c r="A1100">
        <v>14979</v>
      </c>
      <c r="B1100">
        <v>2</v>
      </c>
      <c r="C1100" t="s">
        <v>6271</v>
      </c>
      <c r="D1100">
        <v>17575</v>
      </c>
      <c r="E1100" t="s">
        <v>6253</v>
      </c>
      <c r="F1100" s="1">
        <v>45908</v>
      </c>
      <c r="G1100" s="1">
        <v>45915</v>
      </c>
      <c r="H1100" t="s">
        <v>6269</v>
      </c>
      <c r="I1100" t="s">
        <v>6257</v>
      </c>
      <c r="J1100" t="s">
        <v>1471</v>
      </c>
      <c r="K1100">
        <v>2482.8000000000002</v>
      </c>
      <c r="L1100">
        <f>Report[[#This Row],[Entrada]]-Report[[#This Row],[Emissão]]</f>
        <v>7</v>
      </c>
    </row>
    <row r="1101" spans="1:12" x14ac:dyDescent="0.25">
      <c r="A1101">
        <v>15017</v>
      </c>
      <c r="B1101">
        <v>2</v>
      </c>
      <c r="C1101" t="s">
        <v>6271</v>
      </c>
      <c r="D1101">
        <v>17417</v>
      </c>
      <c r="E1101" t="s">
        <v>6253</v>
      </c>
      <c r="F1101" s="1">
        <v>45908</v>
      </c>
      <c r="G1101" s="1">
        <v>45915</v>
      </c>
      <c r="H1101" t="s">
        <v>6269</v>
      </c>
      <c r="I1101" t="s">
        <v>6257</v>
      </c>
      <c r="J1101" t="s">
        <v>1471</v>
      </c>
      <c r="K1101">
        <v>33315.040000000001</v>
      </c>
      <c r="L1101">
        <f>Report[[#This Row],[Entrada]]-Report[[#This Row],[Emissão]]</f>
        <v>7</v>
      </c>
    </row>
    <row r="1102" spans="1:12" x14ac:dyDescent="0.25">
      <c r="A1102">
        <v>1005515</v>
      </c>
      <c r="B1102">
        <v>2</v>
      </c>
      <c r="C1102" t="s">
        <v>6286</v>
      </c>
      <c r="D1102">
        <v>17239</v>
      </c>
      <c r="E1102" t="s">
        <v>6253</v>
      </c>
      <c r="F1102" s="1">
        <v>45899</v>
      </c>
      <c r="G1102" s="1">
        <v>45915</v>
      </c>
      <c r="H1102" t="s">
        <v>6269</v>
      </c>
      <c r="I1102" t="s">
        <v>6257</v>
      </c>
      <c r="J1102" t="s">
        <v>6287</v>
      </c>
      <c r="K1102">
        <v>1443.37</v>
      </c>
      <c r="L1102">
        <f>Report[[#This Row],[Entrada]]-Report[[#This Row],[Emissão]]</f>
        <v>16</v>
      </c>
    </row>
    <row r="1103" spans="1:12" x14ac:dyDescent="0.25">
      <c r="A1103">
        <v>1005516</v>
      </c>
      <c r="B1103">
        <v>2</v>
      </c>
      <c r="C1103" t="s">
        <v>6286</v>
      </c>
      <c r="D1103">
        <v>17270</v>
      </c>
      <c r="E1103" t="s">
        <v>6253</v>
      </c>
      <c r="F1103" s="1">
        <v>45899</v>
      </c>
      <c r="G1103" s="1">
        <v>45915</v>
      </c>
      <c r="H1103" t="s">
        <v>6269</v>
      </c>
      <c r="I1103" t="s">
        <v>6257</v>
      </c>
      <c r="J1103" t="s">
        <v>6287</v>
      </c>
      <c r="K1103">
        <v>1974.5</v>
      </c>
      <c r="L1103">
        <f>Report[[#This Row],[Entrada]]-Report[[#This Row],[Emissão]]</f>
        <v>16</v>
      </c>
    </row>
    <row r="1104" spans="1:12" x14ac:dyDescent="0.25">
      <c r="A1104">
        <v>52364</v>
      </c>
      <c r="B1104">
        <v>1</v>
      </c>
      <c r="C1104" t="s">
        <v>6415</v>
      </c>
      <c r="D1104">
        <v>18006132</v>
      </c>
      <c r="E1104" t="s">
        <v>6276</v>
      </c>
      <c r="F1104" s="1">
        <v>45915</v>
      </c>
      <c r="G1104" s="1">
        <v>45915</v>
      </c>
      <c r="H1104" t="s">
        <v>18</v>
      </c>
      <c r="I1104" t="s">
        <v>6277</v>
      </c>
      <c r="J1104" t="s">
        <v>6416</v>
      </c>
      <c r="K1104">
        <v>100</v>
      </c>
      <c r="L1104">
        <f>Report[[#This Row],[Entrada]]-Report[[#This Row],[Emissão]]</f>
        <v>0</v>
      </c>
    </row>
    <row r="1105" spans="1:12" x14ac:dyDescent="0.25">
      <c r="A1105">
        <v>79</v>
      </c>
      <c r="B1105">
        <v>60</v>
      </c>
      <c r="C1105" t="s">
        <v>6366</v>
      </c>
      <c r="D1105">
        <v>18006134</v>
      </c>
      <c r="E1105" t="s">
        <v>6276</v>
      </c>
      <c r="F1105" s="1">
        <v>45915</v>
      </c>
      <c r="G1105" s="1">
        <v>45915</v>
      </c>
      <c r="H1105" t="s">
        <v>18</v>
      </c>
      <c r="I1105" t="s">
        <v>6277</v>
      </c>
      <c r="J1105" t="s">
        <v>6367</v>
      </c>
      <c r="K1105">
        <v>103.54</v>
      </c>
      <c r="L1105">
        <f>Report[[#This Row],[Entrada]]-Report[[#This Row],[Emissão]]</f>
        <v>0</v>
      </c>
    </row>
    <row r="1106" spans="1:12" x14ac:dyDescent="0.25">
      <c r="A1106">
        <v>52391</v>
      </c>
      <c r="B1106">
        <v>3</v>
      </c>
      <c r="C1106" t="s">
        <v>6319</v>
      </c>
      <c r="E1106" t="s">
        <v>6265</v>
      </c>
      <c r="F1106" s="1">
        <v>45916</v>
      </c>
      <c r="G1106" s="1">
        <v>45916</v>
      </c>
      <c r="H1106" t="s">
        <v>18</v>
      </c>
      <c r="I1106" t="s">
        <v>6284</v>
      </c>
      <c r="J1106" t="s">
        <v>559</v>
      </c>
      <c r="K1106">
        <v>2923.31</v>
      </c>
      <c r="L1106">
        <f>Report[[#This Row],[Entrada]]-Report[[#This Row],[Emissão]]</f>
        <v>0</v>
      </c>
    </row>
    <row r="1107" spans="1:12" x14ac:dyDescent="0.25">
      <c r="A1107">
        <v>499625</v>
      </c>
      <c r="B1107">
        <v>2</v>
      </c>
      <c r="C1107" t="s">
        <v>6252</v>
      </c>
      <c r="D1107">
        <v>17443</v>
      </c>
      <c r="E1107" t="s">
        <v>6253</v>
      </c>
      <c r="F1107" s="1">
        <v>45904</v>
      </c>
      <c r="G1107" s="1">
        <v>45916</v>
      </c>
      <c r="H1107" t="s">
        <v>6254</v>
      </c>
      <c r="I1107" t="s">
        <v>6257</v>
      </c>
      <c r="J1107" t="s">
        <v>1380</v>
      </c>
      <c r="K1107">
        <v>116217.37</v>
      </c>
      <c r="L1107">
        <f>Report[[#This Row],[Entrada]]-Report[[#This Row],[Emissão]]</f>
        <v>12</v>
      </c>
    </row>
    <row r="1108" spans="1:12" x14ac:dyDescent="0.25">
      <c r="A1108">
        <v>55632</v>
      </c>
      <c r="B1108">
        <v>2</v>
      </c>
      <c r="C1108" t="s">
        <v>6256</v>
      </c>
      <c r="D1108">
        <v>17375</v>
      </c>
      <c r="E1108" t="s">
        <v>6253</v>
      </c>
      <c r="F1108" s="1">
        <v>45902</v>
      </c>
      <c r="G1108" s="1">
        <v>45916</v>
      </c>
      <c r="H1108" t="s">
        <v>6254</v>
      </c>
      <c r="I1108" t="s">
        <v>6257</v>
      </c>
      <c r="J1108" t="s">
        <v>1715</v>
      </c>
      <c r="K1108">
        <v>10468.65</v>
      </c>
      <c r="L1108">
        <f>Report[[#This Row],[Entrada]]-Report[[#This Row],[Emissão]]</f>
        <v>14</v>
      </c>
    </row>
    <row r="1109" spans="1:12" x14ac:dyDescent="0.25">
      <c r="A1109">
        <v>55709</v>
      </c>
      <c r="B1109">
        <v>1</v>
      </c>
      <c r="C1109" t="s">
        <v>6256</v>
      </c>
      <c r="D1109">
        <v>17452</v>
      </c>
      <c r="E1109" t="s">
        <v>6253</v>
      </c>
      <c r="F1109" s="1">
        <v>45905</v>
      </c>
      <c r="G1109" s="1">
        <v>45916</v>
      </c>
      <c r="H1109" t="s">
        <v>6254</v>
      </c>
      <c r="I1109" t="s">
        <v>6257</v>
      </c>
      <c r="J1109" t="s">
        <v>1715</v>
      </c>
      <c r="K1109">
        <v>52343.14</v>
      </c>
      <c r="L1109">
        <f>Report[[#This Row],[Entrada]]-Report[[#This Row],[Emissão]]</f>
        <v>11</v>
      </c>
    </row>
    <row r="1110" spans="1:12" x14ac:dyDescent="0.25">
      <c r="A1110">
        <v>53799</v>
      </c>
      <c r="B1110">
        <v>3</v>
      </c>
      <c r="C1110" t="s">
        <v>6283</v>
      </c>
      <c r="E1110" t="s">
        <v>6265</v>
      </c>
      <c r="F1110" s="1">
        <v>45916</v>
      </c>
      <c r="G1110" s="1">
        <v>45916</v>
      </c>
      <c r="H1110" t="s">
        <v>12</v>
      </c>
      <c r="I1110" t="s">
        <v>6284</v>
      </c>
      <c r="J1110" t="s">
        <v>237</v>
      </c>
      <c r="K1110">
        <v>238955.53</v>
      </c>
      <c r="L1110">
        <f>Report[[#This Row],[Entrada]]-Report[[#This Row],[Emissão]]</f>
        <v>0</v>
      </c>
    </row>
    <row r="1111" spans="1:12" x14ac:dyDescent="0.25">
      <c r="A1111">
        <v>493932</v>
      </c>
      <c r="B1111">
        <v>5</v>
      </c>
      <c r="C1111" t="s">
        <v>6258</v>
      </c>
      <c r="D1111">
        <v>17395</v>
      </c>
      <c r="E1111" t="s">
        <v>6253</v>
      </c>
      <c r="F1111" s="1">
        <v>45909</v>
      </c>
      <c r="G1111" s="1">
        <v>45916</v>
      </c>
      <c r="H1111" t="s">
        <v>6254</v>
      </c>
      <c r="I1111" t="s">
        <v>6257</v>
      </c>
      <c r="J1111" t="s">
        <v>2683</v>
      </c>
      <c r="K1111">
        <v>9338.51</v>
      </c>
      <c r="L1111">
        <f>Report[[#This Row],[Entrada]]-Report[[#This Row],[Emissão]]</f>
        <v>7</v>
      </c>
    </row>
    <row r="1112" spans="1:12" x14ac:dyDescent="0.25">
      <c r="A1112">
        <v>494046</v>
      </c>
      <c r="B1112">
        <v>1</v>
      </c>
      <c r="C1112" t="s">
        <v>6258</v>
      </c>
      <c r="D1112">
        <v>17519</v>
      </c>
      <c r="E1112" t="s">
        <v>6253</v>
      </c>
      <c r="F1112" s="1">
        <v>45910</v>
      </c>
      <c r="G1112" s="1">
        <v>45916</v>
      </c>
      <c r="H1112" t="s">
        <v>6254</v>
      </c>
      <c r="I1112" t="s">
        <v>6257</v>
      </c>
      <c r="J1112" t="s">
        <v>2683</v>
      </c>
      <c r="K1112">
        <v>173021.3</v>
      </c>
      <c r="L1112">
        <f>Report[[#This Row],[Entrada]]-Report[[#This Row],[Emissão]]</f>
        <v>6</v>
      </c>
    </row>
    <row r="1113" spans="1:12" x14ac:dyDescent="0.25">
      <c r="A1113">
        <v>494234</v>
      </c>
      <c r="B1113">
        <v>2</v>
      </c>
      <c r="C1113" t="s">
        <v>6258</v>
      </c>
      <c r="D1113">
        <v>17556</v>
      </c>
      <c r="E1113" t="s">
        <v>6253</v>
      </c>
      <c r="F1113" s="1">
        <v>45912</v>
      </c>
      <c r="G1113" s="1">
        <v>45916</v>
      </c>
      <c r="H1113" t="s">
        <v>6254</v>
      </c>
      <c r="I1113" t="s">
        <v>6257</v>
      </c>
      <c r="J1113" t="s">
        <v>2683</v>
      </c>
      <c r="K1113">
        <v>108880.33</v>
      </c>
      <c r="L1113">
        <f>Report[[#This Row],[Entrada]]-Report[[#This Row],[Emissão]]</f>
        <v>4</v>
      </c>
    </row>
    <row r="1114" spans="1:12" x14ac:dyDescent="0.25">
      <c r="A1114">
        <v>502009</v>
      </c>
      <c r="B1114">
        <v>1</v>
      </c>
      <c r="C1114" t="s">
        <v>6293</v>
      </c>
      <c r="D1114">
        <v>17131</v>
      </c>
      <c r="E1114" t="s">
        <v>6253</v>
      </c>
      <c r="F1114" s="1">
        <v>45909</v>
      </c>
      <c r="G1114" s="1">
        <v>45916</v>
      </c>
      <c r="H1114" t="s">
        <v>6254</v>
      </c>
      <c r="I1114" t="s">
        <v>6255</v>
      </c>
      <c r="J1114" t="s">
        <v>13</v>
      </c>
      <c r="K1114">
        <v>5384.38</v>
      </c>
      <c r="L1114">
        <f>Report[[#This Row],[Entrada]]-Report[[#This Row],[Emissão]]</f>
        <v>7</v>
      </c>
    </row>
    <row r="1115" spans="1:12" x14ac:dyDescent="0.25">
      <c r="A1115">
        <v>502010</v>
      </c>
      <c r="B1115">
        <v>1</v>
      </c>
      <c r="C1115" t="s">
        <v>6293</v>
      </c>
      <c r="D1115">
        <v>17480</v>
      </c>
      <c r="E1115" t="s">
        <v>6253</v>
      </c>
      <c r="F1115" s="1">
        <v>45909</v>
      </c>
      <c r="G1115" s="1">
        <v>45916</v>
      </c>
      <c r="H1115" t="s">
        <v>6254</v>
      </c>
      <c r="I1115" t="s">
        <v>6255</v>
      </c>
      <c r="J1115" t="s">
        <v>13</v>
      </c>
      <c r="K1115">
        <v>144742.79999999999</v>
      </c>
      <c r="L1115">
        <f>Report[[#This Row],[Entrada]]-Report[[#This Row],[Emissão]]</f>
        <v>7</v>
      </c>
    </row>
    <row r="1116" spans="1:12" x14ac:dyDescent="0.25">
      <c r="A1116">
        <v>78293</v>
      </c>
      <c r="B1116">
        <v>1</v>
      </c>
      <c r="C1116" t="s">
        <v>6322</v>
      </c>
      <c r="D1116">
        <v>17494</v>
      </c>
      <c r="E1116" t="s">
        <v>6253</v>
      </c>
      <c r="F1116" s="1">
        <v>45909</v>
      </c>
      <c r="G1116" s="1">
        <v>45916</v>
      </c>
      <c r="H1116" t="s">
        <v>6269</v>
      </c>
      <c r="I1116" t="s">
        <v>6255</v>
      </c>
      <c r="J1116" t="s">
        <v>2401</v>
      </c>
      <c r="K1116">
        <v>1278</v>
      </c>
      <c r="L1116">
        <f>Report[[#This Row],[Entrada]]-Report[[#This Row],[Emissão]]</f>
        <v>7</v>
      </c>
    </row>
    <row r="1117" spans="1:12" x14ac:dyDescent="0.25">
      <c r="A1117">
        <v>3231</v>
      </c>
      <c r="B1117">
        <v>1</v>
      </c>
      <c r="C1117" t="s">
        <v>6264</v>
      </c>
      <c r="D1117">
        <v>0</v>
      </c>
      <c r="E1117" t="s">
        <v>6265</v>
      </c>
      <c r="F1117" s="1">
        <v>45916</v>
      </c>
      <c r="G1117" s="1">
        <v>45916</v>
      </c>
      <c r="H1117" t="s">
        <v>18</v>
      </c>
      <c r="I1117" t="s">
        <v>6266</v>
      </c>
      <c r="J1117" t="s">
        <v>6267</v>
      </c>
      <c r="K1117">
        <v>1367.11</v>
      </c>
      <c r="L1117">
        <f>Report[[#This Row],[Entrada]]-Report[[#This Row],[Emissão]]</f>
        <v>0</v>
      </c>
    </row>
    <row r="1118" spans="1:12" x14ac:dyDescent="0.25">
      <c r="A1118">
        <v>3232</v>
      </c>
      <c r="B1118">
        <v>1</v>
      </c>
      <c r="C1118" t="s">
        <v>6264</v>
      </c>
      <c r="E1118" t="s">
        <v>6265</v>
      </c>
      <c r="F1118" s="1">
        <v>45916</v>
      </c>
      <c r="G1118" s="1">
        <v>45916</v>
      </c>
      <c r="H1118" t="s">
        <v>18</v>
      </c>
      <c r="I1118" t="s">
        <v>6266</v>
      </c>
      <c r="J1118" t="s">
        <v>6267</v>
      </c>
      <c r="K1118">
        <v>2923.31</v>
      </c>
      <c r="L1118">
        <f>Report[[#This Row],[Entrada]]-Report[[#This Row],[Emissão]]</f>
        <v>0</v>
      </c>
    </row>
    <row r="1119" spans="1:12" x14ac:dyDescent="0.25">
      <c r="A1119">
        <v>3233</v>
      </c>
      <c r="B1119">
        <v>1</v>
      </c>
      <c r="C1119" t="s">
        <v>6264</v>
      </c>
      <c r="D1119">
        <v>0</v>
      </c>
      <c r="E1119" t="s">
        <v>6265</v>
      </c>
      <c r="F1119" s="1">
        <v>45916</v>
      </c>
      <c r="G1119" s="1">
        <v>45916</v>
      </c>
      <c r="H1119" t="s">
        <v>18</v>
      </c>
      <c r="I1119" t="s">
        <v>6266</v>
      </c>
      <c r="J1119" t="s">
        <v>6267</v>
      </c>
      <c r="K1119">
        <v>153100.88</v>
      </c>
      <c r="L1119">
        <f>Report[[#This Row],[Entrada]]-Report[[#This Row],[Emissão]]</f>
        <v>0</v>
      </c>
    </row>
    <row r="1120" spans="1:12" x14ac:dyDescent="0.25">
      <c r="A1120">
        <v>3234</v>
      </c>
      <c r="B1120">
        <v>1</v>
      </c>
      <c r="C1120" t="s">
        <v>6264</v>
      </c>
      <c r="D1120">
        <v>0</v>
      </c>
      <c r="E1120" t="s">
        <v>6265</v>
      </c>
      <c r="F1120" s="1">
        <v>45916</v>
      </c>
      <c r="G1120" s="1">
        <v>45916</v>
      </c>
      <c r="H1120" t="s">
        <v>18</v>
      </c>
      <c r="I1120" t="s">
        <v>6266</v>
      </c>
      <c r="J1120" t="s">
        <v>6267</v>
      </c>
      <c r="K1120">
        <v>14149.38</v>
      </c>
      <c r="L1120">
        <f>Report[[#This Row],[Entrada]]-Report[[#This Row],[Emissão]]</f>
        <v>0</v>
      </c>
    </row>
    <row r="1121" spans="1:12" x14ac:dyDescent="0.25">
      <c r="A1121">
        <v>3235</v>
      </c>
      <c r="B1121">
        <v>1</v>
      </c>
      <c r="C1121" t="s">
        <v>6264</v>
      </c>
      <c r="D1121">
        <v>0</v>
      </c>
      <c r="E1121" t="s">
        <v>6265</v>
      </c>
      <c r="F1121" s="1">
        <v>45916</v>
      </c>
      <c r="G1121" s="1">
        <v>45916</v>
      </c>
      <c r="H1121" t="s">
        <v>18</v>
      </c>
      <c r="I1121" t="s">
        <v>6266</v>
      </c>
      <c r="J1121" t="s">
        <v>6267</v>
      </c>
      <c r="K1121">
        <v>44484.95</v>
      </c>
      <c r="L1121">
        <f>Report[[#This Row],[Entrada]]-Report[[#This Row],[Emissão]]</f>
        <v>0</v>
      </c>
    </row>
    <row r="1122" spans="1:12" x14ac:dyDescent="0.25">
      <c r="A1122">
        <v>3236</v>
      </c>
      <c r="B1122">
        <v>1</v>
      </c>
      <c r="C1122" t="s">
        <v>6264</v>
      </c>
      <c r="D1122">
        <v>0</v>
      </c>
      <c r="E1122" t="s">
        <v>6265</v>
      </c>
      <c r="F1122" s="1">
        <v>45916</v>
      </c>
      <c r="G1122" s="1">
        <v>45916</v>
      </c>
      <c r="H1122" t="s">
        <v>18</v>
      </c>
      <c r="I1122" t="s">
        <v>6266</v>
      </c>
      <c r="J1122" t="s">
        <v>6267</v>
      </c>
      <c r="K1122">
        <v>289.38</v>
      </c>
      <c r="L1122">
        <f>Report[[#This Row],[Entrada]]-Report[[#This Row],[Emissão]]</f>
        <v>0</v>
      </c>
    </row>
    <row r="1123" spans="1:12" x14ac:dyDescent="0.25">
      <c r="A1123">
        <v>3237</v>
      </c>
      <c r="B1123">
        <v>1</v>
      </c>
      <c r="C1123" t="s">
        <v>6264</v>
      </c>
      <c r="E1123" t="s">
        <v>6265</v>
      </c>
      <c r="F1123" s="1">
        <v>45916</v>
      </c>
      <c r="G1123" s="1">
        <v>45916</v>
      </c>
      <c r="H1123" t="s">
        <v>18</v>
      </c>
      <c r="I1123" t="s">
        <v>6266</v>
      </c>
      <c r="J1123" t="s">
        <v>6267</v>
      </c>
      <c r="K1123">
        <v>3135.33</v>
      </c>
      <c r="L1123">
        <f>Report[[#This Row],[Entrada]]-Report[[#This Row],[Emissão]]</f>
        <v>0</v>
      </c>
    </row>
    <row r="1124" spans="1:12" x14ac:dyDescent="0.25">
      <c r="A1124">
        <v>3238</v>
      </c>
      <c r="B1124">
        <v>1</v>
      </c>
      <c r="C1124" t="s">
        <v>6264</v>
      </c>
      <c r="D1124">
        <v>0</v>
      </c>
      <c r="E1124" t="s">
        <v>6265</v>
      </c>
      <c r="F1124" s="1">
        <v>45916</v>
      </c>
      <c r="G1124" s="1">
        <v>45916</v>
      </c>
      <c r="H1124" t="s">
        <v>18</v>
      </c>
      <c r="I1124" t="s">
        <v>6266</v>
      </c>
      <c r="J1124" t="s">
        <v>6267</v>
      </c>
      <c r="K1124">
        <v>2829.88</v>
      </c>
      <c r="L1124">
        <f>Report[[#This Row],[Entrada]]-Report[[#This Row],[Emissão]]</f>
        <v>0</v>
      </c>
    </row>
    <row r="1125" spans="1:12" x14ac:dyDescent="0.25">
      <c r="A1125">
        <v>3239</v>
      </c>
      <c r="B1125">
        <v>1</v>
      </c>
      <c r="C1125" t="s">
        <v>6264</v>
      </c>
      <c r="D1125">
        <v>0</v>
      </c>
      <c r="E1125" t="s">
        <v>6265</v>
      </c>
      <c r="F1125" s="1">
        <v>45916</v>
      </c>
      <c r="G1125" s="1">
        <v>45916</v>
      </c>
      <c r="H1125" t="s">
        <v>18</v>
      </c>
      <c r="I1125" t="s">
        <v>6266</v>
      </c>
      <c r="J1125" t="s">
        <v>6267</v>
      </c>
      <c r="K1125">
        <v>61233.51</v>
      </c>
      <c r="L1125">
        <f>Report[[#This Row],[Entrada]]-Report[[#This Row],[Emissão]]</f>
        <v>0</v>
      </c>
    </row>
    <row r="1126" spans="1:12" x14ac:dyDescent="0.25">
      <c r="A1126">
        <v>3240</v>
      </c>
      <c r="B1126">
        <v>1</v>
      </c>
      <c r="C1126" t="s">
        <v>6264</v>
      </c>
      <c r="D1126">
        <v>0</v>
      </c>
      <c r="E1126" t="s">
        <v>6265</v>
      </c>
      <c r="F1126" s="1">
        <v>45916</v>
      </c>
      <c r="G1126" s="1">
        <v>45916</v>
      </c>
      <c r="H1126" t="s">
        <v>18</v>
      </c>
      <c r="I1126" t="s">
        <v>6266</v>
      </c>
      <c r="J1126" t="s">
        <v>6267</v>
      </c>
      <c r="K1126">
        <v>15086.75</v>
      </c>
      <c r="L1126">
        <f>Report[[#This Row],[Entrada]]-Report[[#This Row],[Emissão]]</f>
        <v>0</v>
      </c>
    </row>
    <row r="1127" spans="1:12" x14ac:dyDescent="0.25">
      <c r="A1127">
        <v>36128</v>
      </c>
      <c r="B1127">
        <v>2</v>
      </c>
      <c r="C1127" t="s">
        <v>6343</v>
      </c>
      <c r="D1127">
        <v>17340</v>
      </c>
      <c r="E1127" t="s">
        <v>6253</v>
      </c>
      <c r="F1127" s="1">
        <v>45898</v>
      </c>
      <c r="G1127" s="1">
        <v>45916</v>
      </c>
      <c r="H1127" t="s">
        <v>6254</v>
      </c>
      <c r="I1127" t="s">
        <v>6257</v>
      </c>
      <c r="J1127" t="s">
        <v>177</v>
      </c>
      <c r="K1127">
        <v>64138.71</v>
      </c>
      <c r="L1127">
        <f>Report[[#This Row],[Entrada]]-Report[[#This Row],[Emissão]]</f>
        <v>18</v>
      </c>
    </row>
    <row r="1128" spans="1:12" x14ac:dyDescent="0.25">
      <c r="A1128">
        <v>103357</v>
      </c>
      <c r="B1128">
        <v>3</v>
      </c>
      <c r="C1128" t="s">
        <v>6417</v>
      </c>
      <c r="D1128">
        <v>17481</v>
      </c>
      <c r="E1128" t="s">
        <v>6253</v>
      </c>
      <c r="F1128" s="1">
        <v>45910</v>
      </c>
      <c r="G1128" s="1">
        <v>45916</v>
      </c>
      <c r="H1128" t="s">
        <v>6318</v>
      </c>
      <c r="I1128" t="s">
        <v>6255</v>
      </c>
      <c r="J1128" t="s">
        <v>5765</v>
      </c>
      <c r="K1128">
        <v>99528.48</v>
      </c>
      <c r="L1128">
        <f>Report[[#This Row],[Entrada]]-Report[[#This Row],[Emissão]]</f>
        <v>6</v>
      </c>
    </row>
    <row r="1129" spans="1:12" x14ac:dyDescent="0.25">
      <c r="A1129">
        <v>28641</v>
      </c>
      <c r="B1129">
        <v>3</v>
      </c>
      <c r="C1129" t="s">
        <v>6383</v>
      </c>
      <c r="D1129">
        <v>10010923</v>
      </c>
      <c r="E1129" t="s">
        <v>6276</v>
      </c>
      <c r="F1129" s="1">
        <v>45916</v>
      </c>
      <c r="G1129" s="1">
        <v>45916</v>
      </c>
      <c r="H1129" t="s">
        <v>18</v>
      </c>
      <c r="I1129" t="s">
        <v>6282</v>
      </c>
      <c r="J1129" t="s">
        <v>6291</v>
      </c>
      <c r="K1129">
        <v>436.99</v>
      </c>
      <c r="L1129">
        <f>Report[[#This Row],[Entrada]]-Report[[#This Row],[Emissão]]</f>
        <v>0</v>
      </c>
    </row>
    <row r="1130" spans="1:12" x14ac:dyDescent="0.25">
      <c r="A1130">
        <v>55803</v>
      </c>
      <c r="B1130">
        <v>3</v>
      </c>
      <c r="C1130" t="s">
        <v>6256</v>
      </c>
      <c r="D1130">
        <v>17483</v>
      </c>
      <c r="E1130" t="s">
        <v>6253</v>
      </c>
      <c r="F1130" s="1">
        <v>45909</v>
      </c>
      <c r="G1130" s="1">
        <v>45917</v>
      </c>
      <c r="H1130" t="s">
        <v>6254</v>
      </c>
      <c r="I1130" t="s">
        <v>6257</v>
      </c>
      <c r="J1130" t="s">
        <v>1715</v>
      </c>
      <c r="K1130">
        <v>74665.33</v>
      </c>
      <c r="L1130">
        <f>Report[[#This Row],[Entrada]]-Report[[#This Row],[Emissão]]</f>
        <v>8</v>
      </c>
    </row>
    <row r="1131" spans="1:12" x14ac:dyDescent="0.25">
      <c r="A1131">
        <v>55814</v>
      </c>
      <c r="B1131">
        <v>1</v>
      </c>
      <c r="C1131" t="s">
        <v>6256</v>
      </c>
      <c r="D1131">
        <v>17515</v>
      </c>
      <c r="E1131" t="s">
        <v>6253</v>
      </c>
      <c r="F1131" s="1">
        <v>45910</v>
      </c>
      <c r="G1131" s="1">
        <v>45917</v>
      </c>
      <c r="H1131" t="s">
        <v>6254</v>
      </c>
      <c r="I1131" t="s">
        <v>6257</v>
      </c>
      <c r="J1131" t="s">
        <v>1715</v>
      </c>
      <c r="K1131">
        <v>42040.83</v>
      </c>
      <c r="L1131">
        <f>Report[[#This Row],[Entrada]]-Report[[#This Row],[Emissão]]</f>
        <v>7</v>
      </c>
    </row>
    <row r="1132" spans="1:12" x14ac:dyDescent="0.25">
      <c r="A1132">
        <v>55815</v>
      </c>
      <c r="B1132">
        <v>1</v>
      </c>
      <c r="C1132" t="s">
        <v>6256</v>
      </c>
      <c r="D1132">
        <v>17513</v>
      </c>
      <c r="E1132" t="s">
        <v>6253</v>
      </c>
      <c r="F1132" s="1">
        <v>45910</v>
      </c>
      <c r="G1132" s="1">
        <v>45917</v>
      </c>
      <c r="H1132" t="s">
        <v>6254</v>
      </c>
      <c r="I1132" t="s">
        <v>6257</v>
      </c>
      <c r="J1132" t="s">
        <v>1715</v>
      </c>
      <c r="K1132">
        <v>269211.42</v>
      </c>
      <c r="L1132">
        <f>Report[[#This Row],[Entrada]]-Report[[#This Row],[Emissão]]</f>
        <v>7</v>
      </c>
    </row>
    <row r="1133" spans="1:12" x14ac:dyDescent="0.25">
      <c r="A1133">
        <v>8176</v>
      </c>
      <c r="B1133">
        <v>2</v>
      </c>
      <c r="C1133" t="s">
        <v>6305</v>
      </c>
      <c r="D1133">
        <v>17509</v>
      </c>
      <c r="E1133" t="s">
        <v>6253</v>
      </c>
      <c r="F1133" s="1">
        <v>45910</v>
      </c>
      <c r="G1133" s="1">
        <v>45917</v>
      </c>
      <c r="H1133" t="s">
        <v>6254</v>
      </c>
      <c r="I1133" t="s">
        <v>6257</v>
      </c>
      <c r="J1133" t="s">
        <v>2716</v>
      </c>
      <c r="K1133">
        <v>263133.5</v>
      </c>
      <c r="L1133">
        <f>Report[[#This Row],[Entrada]]-Report[[#This Row],[Emissão]]</f>
        <v>7</v>
      </c>
    </row>
    <row r="1134" spans="1:12" x14ac:dyDescent="0.25">
      <c r="A1134">
        <v>8177</v>
      </c>
      <c r="B1134">
        <v>1</v>
      </c>
      <c r="C1134" t="s">
        <v>6305</v>
      </c>
      <c r="D1134">
        <v>17508</v>
      </c>
      <c r="E1134" t="s">
        <v>6253</v>
      </c>
      <c r="F1134" s="1">
        <v>45910</v>
      </c>
      <c r="G1134" s="1">
        <v>45917</v>
      </c>
      <c r="H1134" t="s">
        <v>6254</v>
      </c>
      <c r="I1134" t="s">
        <v>6257</v>
      </c>
      <c r="J1134" t="s">
        <v>2716</v>
      </c>
      <c r="K1134">
        <v>122360</v>
      </c>
      <c r="L1134">
        <f>Report[[#This Row],[Entrada]]-Report[[#This Row],[Emissão]]</f>
        <v>7</v>
      </c>
    </row>
    <row r="1135" spans="1:12" x14ac:dyDescent="0.25">
      <c r="A1135">
        <v>28806</v>
      </c>
      <c r="B1135">
        <v>1</v>
      </c>
      <c r="C1135" t="s">
        <v>6301</v>
      </c>
      <c r="E1135" t="s">
        <v>6265</v>
      </c>
      <c r="F1135" s="1">
        <v>45917</v>
      </c>
      <c r="G1135" s="1">
        <v>45917</v>
      </c>
      <c r="H1135" t="s">
        <v>46</v>
      </c>
      <c r="I1135" t="s">
        <v>6284</v>
      </c>
      <c r="J1135" t="s">
        <v>614</v>
      </c>
      <c r="K1135">
        <v>254.81</v>
      </c>
      <c r="L1135">
        <f>Report[[#This Row],[Entrada]]-Report[[#This Row],[Emissão]]</f>
        <v>0</v>
      </c>
    </row>
    <row r="1136" spans="1:12" x14ac:dyDescent="0.25">
      <c r="A1136">
        <v>446327</v>
      </c>
      <c r="B1136">
        <v>1</v>
      </c>
      <c r="C1136" t="s">
        <v>6263</v>
      </c>
      <c r="D1136">
        <v>17439</v>
      </c>
      <c r="E1136" t="s">
        <v>6253</v>
      </c>
      <c r="F1136" s="1">
        <v>45908</v>
      </c>
      <c r="G1136" s="1">
        <v>45917</v>
      </c>
      <c r="H1136" t="s">
        <v>6254</v>
      </c>
      <c r="I1136" t="s">
        <v>6257</v>
      </c>
      <c r="J1136" t="s">
        <v>5059</v>
      </c>
      <c r="K1136">
        <v>492573.97</v>
      </c>
      <c r="L1136">
        <f>Report[[#This Row],[Entrada]]-Report[[#This Row],[Emissão]]</f>
        <v>9</v>
      </c>
    </row>
    <row r="1137" spans="1:12" x14ac:dyDescent="0.25">
      <c r="A1137">
        <v>3241</v>
      </c>
      <c r="B1137">
        <v>1</v>
      </c>
      <c r="C1137" t="s">
        <v>6264</v>
      </c>
      <c r="D1137">
        <v>0</v>
      </c>
      <c r="E1137" t="s">
        <v>6265</v>
      </c>
      <c r="F1137" s="1">
        <v>45917</v>
      </c>
      <c r="G1137" s="1">
        <v>45917</v>
      </c>
      <c r="H1137" t="s">
        <v>18</v>
      </c>
      <c r="I1137" t="s">
        <v>6266</v>
      </c>
      <c r="J1137" t="s">
        <v>6267</v>
      </c>
      <c r="K1137">
        <v>90434.559999999998</v>
      </c>
      <c r="L1137">
        <f>Report[[#This Row],[Entrada]]-Report[[#This Row],[Emissão]]</f>
        <v>0</v>
      </c>
    </row>
    <row r="1138" spans="1:12" x14ac:dyDescent="0.25">
      <c r="A1138">
        <v>3242</v>
      </c>
      <c r="B1138">
        <v>1</v>
      </c>
      <c r="C1138" t="s">
        <v>6264</v>
      </c>
      <c r="D1138">
        <v>0</v>
      </c>
      <c r="E1138" t="s">
        <v>6265</v>
      </c>
      <c r="F1138" s="1">
        <v>45917</v>
      </c>
      <c r="G1138" s="1">
        <v>45917</v>
      </c>
      <c r="H1138" t="s">
        <v>18</v>
      </c>
      <c r="I1138" t="s">
        <v>6266</v>
      </c>
      <c r="J1138" t="s">
        <v>6267</v>
      </c>
      <c r="K1138">
        <v>1354.68</v>
      </c>
      <c r="L1138">
        <f>Report[[#This Row],[Entrada]]-Report[[#This Row],[Emissão]]</f>
        <v>0</v>
      </c>
    </row>
    <row r="1139" spans="1:12" x14ac:dyDescent="0.25">
      <c r="A1139">
        <v>3243</v>
      </c>
      <c r="B1139">
        <v>1</v>
      </c>
      <c r="C1139" t="s">
        <v>6264</v>
      </c>
      <c r="D1139">
        <v>0</v>
      </c>
      <c r="E1139" t="s">
        <v>6265</v>
      </c>
      <c r="F1139" s="1">
        <v>45917</v>
      </c>
      <c r="G1139" s="1">
        <v>45917</v>
      </c>
      <c r="H1139" t="s">
        <v>18</v>
      </c>
      <c r="I1139" t="s">
        <v>6266</v>
      </c>
      <c r="J1139" t="s">
        <v>6267</v>
      </c>
      <c r="K1139">
        <v>77498.92</v>
      </c>
      <c r="L1139">
        <f>Report[[#This Row],[Entrada]]-Report[[#This Row],[Emissão]]</f>
        <v>0</v>
      </c>
    </row>
    <row r="1140" spans="1:12" x14ac:dyDescent="0.25">
      <c r="A1140">
        <v>3244</v>
      </c>
      <c r="B1140">
        <v>1</v>
      </c>
      <c r="C1140" t="s">
        <v>6264</v>
      </c>
      <c r="D1140">
        <v>0</v>
      </c>
      <c r="E1140" t="s">
        <v>6265</v>
      </c>
      <c r="F1140" s="1">
        <v>45917</v>
      </c>
      <c r="G1140" s="1">
        <v>45917</v>
      </c>
      <c r="H1140" t="s">
        <v>18</v>
      </c>
      <c r="I1140" t="s">
        <v>6266</v>
      </c>
      <c r="J1140" t="s">
        <v>6267</v>
      </c>
      <c r="K1140">
        <v>27821.4</v>
      </c>
      <c r="L1140">
        <f>Report[[#This Row],[Entrada]]-Report[[#This Row],[Emissão]]</f>
        <v>0</v>
      </c>
    </row>
    <row r="1141" spans="1:12" x14ac:dyDescent="0.25">
      <c r="A1141">
        <v>3245</v>
      </c>
      <c r="B1141">
        <v>1</v>
      </c>
      <c r="C1141" t="s">
        <v>6264</v>
      </c>
      <c r="D1141">
        <v>0</v>
      </c>
      <c r="E1141" t="s">
        <v>6265</v>
      </c>
      <c r="F1141" s="1">
        <v>45917</v>
      </c>
      <c r="G1141" s="1">
        <v>45917</v>
      </c>
      <c r="H1141" t="s">
        <v>18</v>
      </c>
      <c r="I1141" t="s">
        <v>6266</v>
      </c>
      <c r="J1141" t="s">
        <v>6267</v>
      </c>
      <c r="K1141">
        <v>377.52</v>
      </c>
      <c r="L1141">
        <f>Report[[#This Row],[Entrada]]-Report[[#This Row],[Emissão]]</f>
        <v>0</v>
      </c>
    </row>
    <row r="1142" spans="1:12" x14ac:dyDescent="0.25">
      <c r="A1142">
        <v>3246</v>
      </c>
      <c r="B1142">
        <v>1</v>
      </c>
      <c r="C1142" t="s">
        <v>6264</v>
      </c>
      <c r="D1142">
        <v>0</v>
      </c>
      <c r="E1142" t="s">
        <v>6265</v>
      </c>
      <c r="F1142" s="1">
        <v>45917</v>
      </c>
      <c r="G1142" s="1">
        <v>45917</v>
      </c>
      <c r="H1142" t="s">
        <v>18</v>
      </c>
      <c r="I1142" t="s">
        <v>6266</v>
      </c>
      <c r="J1142" t="s">
        <v>6267</v>
      </c>
      <c r="K1142">
        <v>17793.98</v>
      </c>
      <c r="L1142">
        <f>Report[[#This Row],[Entrada]]-Report[[#This Row],[Emissão]]</f>
        <v>0</v>
      </c>
    </row>
    <row r="1143" spans="1:12" x14ac:dyDescent="0.25">
      <c r="A1143">
        <v>3247</v>
      </c>
      <c r="B1143">
        <v>1</v>
      </c>
      <c r="C1143" t="s">
        <v>6264</v>
      </c>
      <c r="D1143">
        <v>0</v>
      </c>
      <c r="E1143" t="s">
        <v>6265</v>
      </c>
      <c r="F1143" s="1">
        <v>45917</v>
      </c>
      <c r="G1143" s="1">
        <v>45917</v>
      </c>
      <c r="H1143" t="s">
        <v>18</v>
      </c>
      <c r="I1143" t="s">
        <v>6266</v>
      </c>
      <c r="J1143" t="s">
        <v>6267</v>
      </c>
      <c r="K1143">
        <v>377.52</v>
      </c>
      <c r="L1143">
        <f>Report[[#This Row],[Entrada]]-Report[[#This Row],[Emissão]]</f>
        <v>0</v>
      </c>
    </row>
    <row r="1144" spans="1:12" x14ac:dyDescent="0.25">
      <c r="A1144">
        <v>3248</v>
      </c>
      <c r="B1144">
        <v>1</v>
      </c>
      <c r="C1144" t="s">
        <v>6264</v>
      </c>
      <c r="D1144">
        <v>0</v>
      </c>
      <c r="E1144" t="s">
        <v>6265</v>
      </c>
      <c r="F1144" s="1">
        <v>45917</v>
      </c>
      <c r="G1144" s="1">
        <v>45917</v>
      </c>
      <c r="H1144" t="s">
        <v>18</v>
      </c>
      <c r="I1144" t="s">
        <v>6266</v>
      </c>
      <c r="J1144" t="s">
        <v>6267</v>
      </c>
      <c r="K1144">
        <v>377.52</v>
      </c>
      <c r="L1144">
        <f>Report[[#This Row],[Entrada]]-Report[[#This Row],[Emissão]]</f>
        <v>0</v>
      </c>
    </row>
    <row r="1145" spans="1:12" x14ac:dyDescent="0.25">
      <c r="A1145">
        <v>14651</v>
      </c>
      <c r="B1145">
        <v>2</v>
      </c>
      <c r="C1145" t="s">
        <v>6271</v>
      </c>
      <c r="D1145">
        <v>17435</v>
      </c>
      <c r="E1145" t="s">
        <v>6253</v>
      </c>
      <c r="F1145" s="1">
        <v>45904</v>
      </c>
      <c r="G1145" s="1">
        <v>45917</v>
      </c>
      <c r="H1145" t="s">
        <v>6269</v>
      </c>
      <c r="I1145" t="s">
        <v>6257</v>
      </c>
      <c r="J1145" t="s">
        <v>1471</v>
      </c>
      <c r="K1145">
        <v>5725.37</v>
      </c>
      <c r="L1145">
        <f>Report[[#This Row],[Entrada]]-Report[[#This Row],[Emissão]]</f>
        <v>13</v>
      </c>
    </row>
    <row r="1146" spans="1:12" x14ac:dyDescent="0.25">
      <c r="A1146">
        <v>14657</v>
      </c>
      <c r="B1146">
        <v>2</v>
      </c>
      <c r="C1146" t="s">
        <v>6271</v>
      </c>
      <c r="D1146">
        <v>17167</v>
      </c>
      <c r="E1146" t="s">
        <v>6253</v>
      </c>
      <c r="F1146" s="1">
        <v>45904</v>
      </c>
      <c r="G1146" s="1">
        <v>45917</v>
      </c>
      <c r="H1146" t="s">
        <v>6269</v>
      </c>
      <c r="I1146" t="s">
        <v>6257</v>
      </c>
      <c r="J1146" t="s">
        <v>1471</v>
      </c>
      <c r="K1146">
        <v>1504.33</v>
      </c>
      <c r="L1146">
        <f>Report[[#This Row],[Entrada]]-Report[[#This Row],[Emissão]]</f>
        <v>13</v>
      </c>
    </row>
    <row r="1147" spans="1:12" x14ac:dyDescent="0.25">
      <c r="A1147">
        <v>15135</v>
      </c>
      <c r="B1147">
        <v>1</v>
      </c>
      <c r="C1147" t="s">
        <v>6271</v>
      </c>
      <c r="D1147">
        <v>17296</v>
      </c>
      <c r="E1147" t="s">
        <v>6253</v>
      </c>
      <c r="F1147" s="1">
        <v>45908</v>
      </c>
      <c r="G1147" s="1">
        <v>45917</v>
      </c>
      <c r="H1147" t="s">
        <v>6269</v>
      </c>
      <c r="I1147" t="s">
        <v>6255</v>
      </c>
      <c r="J1147" t="s">
        <v>1471</v>
      </c>
      <c r="K1147">
        <v>3131.84</v>
      </c>
      <c r="L1147">
        <f>Report[[#This Row],[Entrada]]-Report[[#This Row],[Emissão]]</f>
        <v>9</v>
      </c>
    </row>
    <row r="1148" spans="1:12" x14ac:dyDescent="0.25">
      <c r="A1148">
        <v>1008399</v>
      </c>
      <c r="B1148">
        <v>4</v>
      </c>
      <c r="C1148" t="s">
        <v>6286</v>
      </c>
      <c r="D1148">
        <v>17470</v>
      </c>
      <c r="E1148" t="s">
        <v>6253</v>
      </c>
      <c r="F1148" s="1">
        <v>45910</v>
      </c>
      <c r="G1148" s="1">
        <v>45917</v>
      </c>
      <c r="H1148" t="s">
        <v>6269</v>
      </c>
      <c r="I1148" t="s">
        <v>6255</v>
      </c>
      <c r="J1148" t="s">
        <v>6287</v>
      </c>
      <c r="K1148">
        <v>5940.72</v>
      </c>
      <c r="L1148">
        <f>Report[[#This Row],[Entrada]]-Report[[#This Row],[Emissão]]</f>
        <v>7</v>
      </c>
    </row>
    <row r="1149" spans="1:12" x14ac:dyDescent="0.25">
      <c r="A1149">
        <v>28813</v>
      </c>
      <c r="B1149">
        <v>3</v>
      </c>
      <c r="C1149" t="s">
        <v>6314</v>
      </c>
      <c r="D1149">
        <v>24028154</v>
      </c>
      <c r="E1149" t="s">
        <v>6276</v>
      </c>
      <c r="F1149" s="1">
        <v>45917</v>
      </c>
      <c r="G1149" s="1">
        <v>45917</v>
      </c>
      <c r="H1149" t="s">
        <v>6254</v>
      </c>
      <c r="I1149" t="s">
        <v>6282</v>
      </c>
      <c r="J1149" t="s">
        <v>6315</v>
      </c>
      <c r="K1149">
        <v>1936.94</v>
      </c>
      <c r="L1149">
        <f>Report[[#This Row],[Entrada]]-Report[[#This Row],[Emissão]]</f>
        <v>0</v>
      </c>
    </row>
    <row r="1150" spans="1:12" x14ac:dyDescent="0.25">
      <c r="A1150">
        <v>499771</v>
      </c>
      <c r="B1150">
        <v>2</v>
      </c>
      <c r="C1150" t="s">
        <v>6252</v>
      </c>
      <c r="D1150">
        <v>17379</v>
      </c>
      <c r="E1150" t="s">
        <v>6253</v>
      </c>
      <c r="F1150" s="1">
        <v>45905</v>
      </c>
      <c r="G1150" s="1">
        <v>45918</v>
      </c>
      <c r="H1150" t="s">
        <v>6254</v>
      </c>
      <c r="I1150" t="s">
        <v>6257</v>
      </c>
      <c r="J1150" t="s">
        <v>1380</v>
      </c>
      <c r="K1150">
        <v>1818.24</v>
      </c>
      <c r="L1150">
        <f>Report[[#This Row],[Entrada]]-Report[[#This Row],[Emissão]]</f>
        <v>13</v>
      </c>
    </row>
    <row r="1151" spans="1:12" x14ac:dyDescent="0.25">
      <c r="A1151">
        <v>500076</v>
      </c>
      <c r="B1151">
        <v>4</v>
      </c>
      <c r="C1151" t="s">
        <v>6252</v>
      </c>
      <c r="D1151">
        <v>17477</v>
      </c>
      <c r="E1151" t="s">
        <v>6253</v>
      </c>
      <c r="F1151" s="1">
        <v>45909</v>
      </c>
      <c r="G1151" s="1">
        <v>45918</v>
      </c>
      <c r="H1151" t="s">
        <v>6254</v>
      </c>
      <c r="I1151" t="s">
        <v>6255</v>
      </c>
      <c r="J1151" t="s">
        <v>1380</v>
      </c>
      <c r="K1151">
        <v>472.34</v>
      </c>
      <c r="L1151">
        <f>Report[[#This Row],[Entrada]]-Report[[#This Row],[Emissão]]</f>
        <v>9</v>
      </c>
    </row>
    <row r="1152" spans="1:12" x14ac:dyDescent="0.25">
      <c r="A1152">
        <v>500408</v>
      </c>
      <c r="B1152">
        <v>2</v>
      </c>
      <c r="C1152" t="s">
        <v>6252</v>
      </c>
      <c r="D1152">
        <v>17464</v>
      </c>
      <c r="E1152" t="s">
        <v>6253</v>
      </c>
      <c r="F1152" s="1">
        <v>45910</v>
      </c>
      <c r="G1152" s="1">
        <v>45918</v>
      </c>
      <c r="H1152" t="s">
        <v>6254</v>
      </c>
      <c r="I1152" t="s">
        <v>6257</v>
      </c>
      <c r="J1152" t="s">
        <v>1380</v>
      </c>
      <c r="K1152">
        <v>94622.8</v>
      </c>
      <c r="L1152">
        <f>Report[[#This Row],[Entrada]]-Report[[#This Row],[Emissão]]</f>
        <v>8</v>
      </c>
    </row>
    <row r="1153" spans="1:12" x14ac:dyDescent="0.25">
      <c r="A1153">
        <v>500762</v>
      </c>
      <c r="B1153">
        <v>2</v>
      </c>
      <c r="C1153" t="s">
        <v>6252</v>
      </c>
      <c r="D1153">
        <v>17554</v>
      </c>
      <c r="E1153" t="s">
        <v>6253</v>
      </c>
      <c r="F1153" s="1">
        <v>45912</v>
      </c>
      <c r="G1153" s="1">
        <v>45918</v>
      </c>
      <c r="H1153" t="s">
        <v>6254</v>
      </c>
      <c r="I1153" t="s">
        <v>6257</v>
      </c>
      <c r="J1153" t="s">
        <v>1380</v>
      </c>
      <c r="K1153">
        <v>21829.599999999999</v>
      </c>
      <c r="L1153">
        <f>Report[[#This Row],[Entrada]]-Report[[#This Row],[Emissão]]</f>
        <v>6</v>
      </c>
    </row>
    <row r="1154" spans="1:12" x14ac:dyDescent="0.25">
      <c r="A1154">
        <v>53866</v>
      </c>
      <c r="B1154">
        <v>1</v>
      </c>
      <c r="C1154" t="s">
        <v>6283</v>
      </c>
      <c r="E1154" t="s">
        <v>6265</v>
      </c>
      <c r="F1154" s="1">
        <v>45918</v>
      </c>
      <c r="G1154" s="1">
        <v>45918</v>
      </c>
      <c r="H1154" t="s">
        <v>12</v>
      </c>
      <c r="I1154" t="s">
        <v>6418</v>
      </c>
      <c r="J1154" t="s">
        <v>237</v>
      </c>
      <c r="K1154">
        <v>4833.43</v>
      </c>
      <c r="L1154">
        <f>Report[[#This Row],[Entrada]]-Report[[#This Row],[Emissão]]</f>
        <v>0</v>
      </c>
    </row>
    <row r="1155" spans="1:12" x14ac:dyDescent="0.25">
      <c r="A1155">
        <v>8169</v>
      </c>
      <c r="B1155">
        <v>4</v>
      </c>
      <c r="C1155" t="s">
        <v>6305</v>
      </c>
      <c r="D1155">
        <v>17473</v>
      </c>
      <c r="E1155" t="s">
        <v>6253</v>
      </c>
      <c r="F1155" s="1">
        <v>45910</v>
      </c>
      <c r="G1155" s="1">
        <v>45918</v>
      </c>
      <c r="H1155" t="s">
        <v>6254</v>
      </c>
      <c r="I1155" t="s">
        <v>6257</v>
      </c>
      <c r="J1155" t="s">
        <v>2716</v>
      </c>
      <c r="K1155">
        <v>21816.3</v>
      </c>
      <c r="L1155">
        <f>Report[[#This Row],[Entrada]]-Report[[#This Row],[Emissão]]</f>
        <v>8</v>
      </c>
    </row>
    <row r="1156" spans="1:12" x14ac:dyDescent="0.25">
      <c r="A1156">
        <v>496777</v>
      </c>
      <c r="B1156">
        <v>2</v>
      </c>
      <c r="C1156" t="s">
        <v>6293</v>
      </c>
      <c r="D1156">
        <v>16712</v>
      </c>
      <c r="E1156" t="s">
        <v>6253</v>
      </c>
      <c r="F1156" s="1">
        <v>45904</v>
      </c>
      <c r="G1156" s="1">
        <v>45918</v>
      </c>
      <c r="H1156" t="s">
        <v>6254</v>
      </c>
      <c r="I1156" t="s">
        <v>6257</v>
      </c>
      <c r="J1156" t="s">
        <v>13</v>
      </c>
      <c r="K1156">
        <v>1133.6400000000001</v>
      </c>
      <c r="L1156">
        <f>Report[[#This Row],[Entrada]]-Report[[#This Row],[Emissão]]</f>
        <v>14</v>
      </c>
    </row>
    <row r="1157" spans="1:12" x14ac:dyDescent="0.25">
      <c r="A1157">
        <v>496778</v>
      </c>
      <c r="B1157">
        <v>2</v>
      </c>
      <c r="C1157" t="s">
        <v>6293</v>
      </c>
      <c r="D1157">
        <v>16721</v>
      </c>
      <c r="E1157" t="s">
        <v>6253</v>
      </c>
      <c r="F1157" s="1">
        <v>45904</v>
      </c>
      <c r="G1157" s="1">
        <v>45918</v>
      </c>
      <c r="H1157" t="s">
        <v>6254</v>
      </c>
      <c r="I1157" t="s">
        <v>6257</v>
      </c>
      <c r="J1157" t="s">
        <v>13</v>
      </c>
      <c r="K1157">
        <v>3000.96</v>
      </c>
      <c r="L1157">
        <f>Report[[#This Row],[Entrada]]-Report[[#This Row],[Emissão]]</f>
        <v>14</v>
      </c>
    </row>
    <row r="1158" spans="1:12" x14ac:dyDescent="0.25">
      <c r="A1158">
        <v>496779</v>
      </c>
      <c r="B1158">
        <v>2</v>
      </c>
      <c r="C1158" t="s">
        <v>6293</v>
      </c>
      <c r="D1158">
        <v>17277</v>
      </c>
      <c r="E1158" t="s">
        <v>6253</v>
      </c>
      <c r="F1158" s="1">
        <v>45904</v>
      </c>
      <c r="G1158" s="1">
        <v>45918</v>
      </c>
      <c r="H1158" t="s">
        <v>6254</v>
      </c>
      <c r="I1158" t="s">
        <v>6257</v>
      </c>
      <c r="J1158" t="s">
        <v>13</v>
      </c>
      <c r="K1158">
        <v>44311.8</v>
      </c>
      <c r="L1158">
        <f>Report[[#This Row],[Entrada]]-Report[[#This Row],[Emissão]]</f>
        <v>14</v>
      </c>
    </row>
    <row r="1159" spans="1:12" x14ac:dyDescent="0.25">
      <c r="A1159">
        <v>496780</v>
      </c>
      <c r="B1159">
        <v>2</v>
      </c>
      <c r="C1159" t="s">
        <v>6293</v>
      </c>
      <c r="D1159">
        <v>17421</v>
      </c>
      <c r="E1159" t="s">
        <v>6253</v>
      </c>
      <c r="F1159" s="1">
        <v>45904</v>
      </c>
      <c r="G1159" s="1">
        <v>45918</v>
      </c>
      <c r="H1159" t="s">
        <v>6254</v>
      </c>
      <c r="I1159" t="s">
        <v>6257</v>
      </c>
      <c r="J1159" t="s">
        <v>13</v>
      </c>
      <c r="K1159">
        <v>638.72</v>
      </c>
      <c r="L1159">
        <f>Report[[#This Row],[Entrada]]-Report[[#This Row],[Emissão]]</f>
        <v>14</v>
      </c>
    </row>
    <row r="1160" spans="1:12" x14ac:dyDescent="0.25">
      <c r="A1160">
        <v>497300</v>
      </c>
      <c r="B1160">
        <v>2</v>
      </c>
      <c r="C1160" t="s">
        <v>6293</v>
      </c>
      <c r="D1160">
        <v>17061</v>
      </c>
      <c r="E1160" t="s">
        <v>6253</v>
      </c>
      <c r="F1160" s="1">
        <v>45904</v>
      </c>
      <c r="G1160" s="1">
        <v>45918</v>
      </c>
      <c r="H1160" t="s">
        <v>6254</v>
      </c>
      <c r="I1160" t="s">
        <v>6257</v>
      </c>
      <c r="J1160" t="s">
        <v>13</v>
      </c>
      <c r="K1160">
        <v>8696.52</v>
      </c>
      <c r="L1160">
        <f>Report[[#This Row],[Entrada]]-Report[[#This Row],[Emissão]]</f>
        <v>14</v>
      </c>
    </row>
    <row r="1161" spans="1:12" x14ac:dyDescent="0.25">
      <c r="A1161">
        <v>497301</v>
      </c>
      <c r="B1161">
        <v>2</v>
      </c>
      <c r="C1161" t="s">
        <v>6293</v>
      </c>
      <c r="D1161">
        <v>17062</v>
      </c>
      <c r="E1161" t="s">
        <v>6253</v>
      </c>
      <c r="F1161" s="1">
        <v>45904</v>
      </c>
      <c r="G1161" s="1">
        <v>45918</v>
      </c>
      <c r="H1161" t="s">
        <v>6254</v>
      </c>
      <c r="I1161" t="s">
        <v>6257</v>
      </c>
      <c r="J1161" t="s">
        <v>13</v>
      </c>
      <c r="K1161">
        <v>2496.48</v>
      </c>
      <c r="L1161">
        <f>Report[[#This Row],[Entrada]]-Report[[#This Row],[Emissão]]</f>
        <v>14</v>
      </c>
    </row>
    <row r="1162" spans="1:12" x14ac:dyDescent="0.25">
      <c r="A1162">
        <v>497302</v>
      </c>
      <c r="B1162">
        <v>2</v>
      </c>
      <c r="C1162" t="s">
        <v>6293</v>
      </c>
      <c r="D1162">
        <v>17065</v>
      </c>
      <c r="E1162" t="s">
        <v>6253</v>
      </c>
      <c r="F1162" s="1">
        <v>45904</v>
      </c>
      <c r="G1162" s="1">
        <v>45918</v>
      </c>
      <c r="H1162" t="s">
        <v>6254</v>
      </c>
      <c r="I1162" t="s">
        <v>6257</v>
      </c>
      <c r="J1162" t="s">
        <v>13</v>
      </c>
      <c r="K1162">
        <v>3120.6</v>
      </c>
      <c r="L1162">
        <f>Report[[#This Row],[Entrada]]-Report[[#This Row],[Emissão]]</f>
        <v>14</v>
      </c>
    </row>
    <row r="1163" spans="1:12" x14ac:dyDescent="0.25">
      <c r="A1163">
        <v>497303</v>
      </c>
      <c r="B1163">
        <v>2</v>
      </c>
      <c r="C1163" t="s">
        <v>6293</v>
      </c>
      <c r="D1163">
        <v>17067</v>
      </c>
      <c r="E1163" t="s">
        <v>6253</v>
      </c>
      <c r="F1163" s="1">
        <v>45904</v>
      </c>
      <c r="G1163" s="1">
        <v>45918</v>
      </c>
      <c r="H1163" t="s">
        <v>6254</v>
      </c>
      <c r="I1163" t="s">
        <v>6257</v>
      </c>
      <c r="J1163" t="s">
        <v>13</v>
      </c>
      <c r="K1163">
        <v>5559.6</v>
      </c>
      <c r="L1163">
        <f>Report[[#This Row],[Entrada]]-Report[[#This Row],[Emissão]]</f>
        <v>14</v>
      </c>
    </row>
    <row r="1164" spans="1:12" x14ac:dyDescent="0.25">
      <c r="A1164">
        <v>500592</v>
      </c>
      <c r="B1164">
        <v>2</v>
      </c>
      <c r="C1164" t="s">
        <v>6293</v>
      </c>
      <c r="D1164">
        <v>17277</v>
      </c>
      <c r="E1164" t="s">
        <v>6253</v>
      </c>
      <c r="F1164" s="1">
        <v>45909</v>
      </c>
      <c r="G1164" s="1">
        <v>45918</v>
      </c>
      <c r="H1164" t="s">
        <v>6254</v>
      </c>
      <c r="I1164" t="s">
        <v>6257</v>
      </c>
      <c r="J1164" t="s">
        <v>13</v>
      </c>
      <c r="K1164">
        <v>8162.7</v>
      </c>
      <c r="L1164">
        <f>Report[[#This Row],[Entrada]]-Report[[#This Row],[Emissão]]</f>
        <v>9</v>
      </c>
    </row>
    <row r="1165" spans="1:12" x14ac:dyDescent="0.25">
      <c r="A1165">
        <v>397768</v>
      </c>
      <c r="B1165">
        <v>2</v>
      </c>
      <c r="C1165" t="s">
        <v>6259</v>
      </c>
      <c r="D1165">
        <v>17393</v>
      </c>
      <c r="E1165" t="s">
        <v>6253</v>
      </c>
      <c r="F1165" s="1">
        <v>45908</v>
      </c>
      <c r="G1165" s="1">
        <v>45918</v>
      </c>
      <c r="H1165" t="s">
        <v>6254</v>
      </c>
      <c r="I1165" t="s">
        <v>6257</v>
      </c>
      <c r="J1165" t="s">
        <v>4492</v>
      </c>
      <c r="K1165">
        <v>112262.24</v>
      </c>
      <c r="L1165">
        <f>Report[[#This Row],[Entrada]]-Report[[#This Row],[Emissão]]</f>
        <v>10</v>
      </c>
    </row>
    <row r="1166" spans="1:12" x14ac:dyDescent="0.25">
      <c r="A1166">
        <v>343239</v>
      </c>
      <c r="B1166">
        <v>2</v>
      </c>
      <c r="C1166" t="s">
        <v>6260</v>
      </c>
      <c r="D1166">
        <v>17418</v>
      </c>
      <c r="E1166" t="s">
        <v>6253</v>
      </c>
      <c r="F1166" s="1">
        <v>45916</v>
      </c>
      <c r="G1166" s="1">
        <v>45918</v>
      </c>
      <c r="H1166" t="s">
        <v>6254</v>
      </c>
      <c r="I1166" t="s">
        <v>6257</v>
      </c>
      <c r="J1166" t="s">
        <v>4465</v>
      </c>
      <c r="K1166">
        <v>2559.44</v>
      </c>
      <c r="L1166">
        <f>Report[[#This Row],[Entrada]]-Report[[#This Row],[Emissão]]</f>
        <v>2</v>
      </c>
    </row>
    <row r="1167" spans="1:12" x14ac:dyDescent="0.25">
      <c r="A1167">
        <v>78870</v>
      </c>
      <c r="B1167">
        <v>2</v>
      </c>
      <c r="C1167" t="s">
        <v>6322</v>
      </c>
      <c r="D1167">
        <v>17531</v>
      </c>
      <c r="E1167" t="s">
        <v>6253</v>
      </c>
      <c r="F1167" s="1">
        <v>45915</v>
      </c>
      <c r="G1167" s="1">
        <v>45918</v>
      </c>
      <c r="H1167" t="s">
        <v>6269</v>
      </c>
      <c r="I1167" t="s">
        <v>6257</v>
      </c>
      <c r="J1167" t="s">
        <v>2401</v>
      </c>
      <c r="K1167">
        <v>116744</v>
      </c>
      <c r="L1167">
        <f>Report[[#This Row],[Entrada]]-Report[[#This Row],[Emissão]]</f>
        <v>3</v>
      </c>
    </row>
    <row r="1168" spans="1:12" x14ac:dyDescent="0.25">
      <c r="A1168">
        <v>445972</v>
      </c>
      <c r="B1168">
        <v>2</v>
      </c>
      <c r="C1168" t="s">
        <v>6263</v>
      </c>
      <c r="D1168">
        <v>17305</v>
      </c>
      <c r="E1168" t="s">
        <v>6253</v>
      </c>
      <c r="F1168" s="1">
        <v>45902</v>
      </c>
      <c r="G1168" s="1">
        <v>45918</v>
      </c>
      <c r="H1168" t="s">
        <v>6254</v>
      </c>
      <c r="I1168" t="s">
        <v>6257</v>
      </c>
      <c r="J1168" t="s">
        <v>5059</v>
      </c>
      <c r="K1168">
        <v>1318870.81</v>
      </c>
      <c r="L1168">
        <f>Report[[#This Row],[Entrada]]-Report[[#This Row],[Emissão]]</f>
        <v>16</v>
      </c>
    </row>
    <row r="1169" spans="1:12" x14ac:dyDescent="0.25">
      <c r="A1169">
        <v>446328</v>
      </c>
      <c r="B1169">
        <v>4</v>
      </c>
      <c r="C1169" t="s">
        <v>6263</v>
      </c>
      <c r="D1169">
        <v>17335</v>
      </c>
      <c r="E1169" t="s">
        <v>6253</v>
      </c>
      <c r="F1169" s="1">
        <v>45908</v>
      </c>
      <c r="G1169" s="1">
        <v>45918</v>
      </c>
      <c r="H1169" t="s">
        <v>6254</v>
      </c>
      <c r="I1169" t="s">
        <v>6255</v>
      </c>
      <c r="J1169" t="s">
        <v>5059</v>
      </c>
      <c r="K1169">
        <v>11542.64</v>
      </c>
      <c r="L1169">
        <f>Report[[#This Row],[Entrada]]-Report[[#This Row],[Emissão]]</f>
        <v>10</v>
      </c>
    </row>
    <row r="1170" spans="1:12" x14ac:dyDescent="0.25">
      <c r="A1170">
        <v>151512</v>
      </c>
      <c r="B1170">
        <v>2</v>
      </c>
      <c r="C1170" t="s">
        <v>6347</v>
      </c>
      <c r="D1170">
        <v>17550</v>
      </c>
      <c r="E1170" t="s">
        <v>6253</v>
      </c>
      <c r="F1170" s="1">
        <v>45912</v>
      </c>
      <c r="G1170" s="1">
        <v>45918</v>
      </c>
      <c r="H1170" t="s">
        <v>6269</v>
      </c>
      <c r="I1170" t="s">
        <v>6257</v>
      </c>
      <c r="J1170" t="s">
        <v>5102</v>
      </c>
      <c r="K1170">
        <v>134848.6</v>
      </c>
      <c r="L1170">
        <f>Report[[#This Row],[Entrada]]-Report[[#This Row],[Emissão]]</f>
        <v>6</v>
      </c>
    </row>
    <row r="1171" spans="1:12" x14ac:dyDescent="0.25">
      <c r="A1171">
        <v>3249</v>
      </c>
      <c r="B1171">
        <v>1</v>
      </c>
      <c r="C1171" t="s">
        <v>6264</v>
      </c>
      <c r="D1171">
        <v>0</v>
      </c>
      <c r="E1171" t="s">
        <v>6265</v>
      </c>
      <c r="F1171" s="1">
        <v>45918</v>
      </c>
      <c r="G1171" s="1">
        <v>45918</v>
      </c>
      <c r="H1171" t="s">
        <v>18</v>
      </c>
      <c r="I1171" t="s">
        <v>6266</v>
      </c>
      <c r="J1171" t="s">
        <v>6267</v>
      </c>
      <c r="K1171">
        <v>3590.1</v>
      </c>
      <c r="L1171">
        <f>Report[[#This Row],[Entrada]]-Report[[#This Row],[Emissão]]</f>
        <v>0</v>
      </c>
    </row>
    <row r="1172" spans="1:12" x14ac:dyDescent="0.25">
      <c r="A1172">
        <v>3250</v>
      </c>
      <c r="B1172">
        <v>1</v>
      </c>
      <c r="C1172" t="s">
        <v>6264</v>
      </c>
      <c r="D1172">
        <v>0</v>
      </c>
      <c r="E1172" t="s">
        <v>6265</v>
      </c>
      <c r="F1172" s="1">
        <v>45918</v>
      </c>
      <c r="G1172" s="1">
        <v>45918</v>
      </c>
      <c r="H1172" t="s">
        <v>18</v>
      </c>
      <c r="I1172" t="s">
        <v>6266</v>
      </c>
      <c r="J1172" t="s">
        <v>6267</v>
      </c>
      <c r="K1172">
        <v>491741.4</v>
      </c>
      <c r="L1172">
        <f>Report[[#This Row],[Entrada]]-Report[[#This Row],[Emissão]]</f>
        <v>0</v>
      </c>
    </row>
    <row r="1173" spans="1:12" x14ac:dyDescent="0.25">
      <c r="A1173">
        <v>3251</v>
      </c>
      <c r="B1173">
        <v>1</v>
      </c>
      <c r="C1173" t="s">
        <v>6264</v>
      </c>
      <c r="D1173">
        <v>0</v>
      </c>
      <c r="E1173" t="s">
        <v>6265</v>
      </c>
      <c r="F1173" s="1">
        <v>45918</v>
      </c>
      <c r="G1173" s="1">
        <v>45918</v>
      </c>
      <c r="H1173" t="s">
        <v>18</v>
      </c>
      <c r="I1173" t="s">
        <v>6266</v>
      </c>
      <c r="J1173" t="s">
        <v>6267</v>
      </c>
      <c r="K1173">
        <v>12572.29</v>
      </c>
      <c r="L1173">
        <f>Report[[#This Row],[Entrada]]-Report[[#This Row],[Emissão]]</f>
        <v>0</v>
      </c>
    </row>
    <row r="1174" spans="1:12" x14ac:dyDescent="0.25">
      <c r="A1174">
        <v>3252</v>
      </c>
      <c r="B1174">
        <v>1</v>
      </c>
      <c r="C1174" t="s">
        <v>6264</v>
      </c>
      <c r="D1174">
        <v>0</v>
      </c>
      <c r="E1174" t="s">
        <v>6265</v>
      </c>
      <c r="F1174" s="1">
        <v>45918</v>
      </c>
      <c r="G1174" s="1">
        <v>45918</v>
      </c>
      <c r="H1174" t="s">
        <v>18</v>
      </c>
      <c r="I1174" t="s">
        <v>6266</v>
      </c>
      <c r="J1174" t="s">
        <v>6267</v>
      </c>
      <c r="K1174">
        <v>47018.96</v>
      </c>
      <c r="L1174">
        <f>Report[[#This Row],[Entrada]]-Report[[#This Row],[Emissão]]</f>
        <v>0</v>
      </c>
    </row>
    <row r="1175" spans="1:12" x14ac:dyDescent="0.25">
      <c r="A1175">
        <v>3253</v>
      </c>
      <c r="B1175">
        <v>1</v>
      </c>
      <c r="C1175" t="s">
        <v>6264</v>
      </c>
      <c r="D1175">
        <v>0</v>
      </c>
      <c r="E1175" t="s">
        <v>6265</v>
      </c>
      <c r="F1175" s="1">
        <v>45918</v>
      </c>
      <c r="G1175" s="1">
        <v>45918</v>
      </c>
      <c r="H1175" t="s">
        <v>18</v>
      </c>
      <c r="I1175" t="s">
        <v>6266</v>
      </c>
      <c r="J1175" t="s">
        <v>6267</v>
      </c>
      <c r="K1175">
        <v>9047.33</v>
      </c>
      <c r="L1175">
        <f>Report[[#This Row],[Entrada]]-Report[[#This Row],[Emissão]]</f>
        <v>0</v>
      </c>
    </row>
    <row r="1176" spans="1:12" x14ac:dyDescent="0.25">
      <c r="A1176">
        <v>3254</v>
      </c>
      <c r="B1176">
        <v>1</v>
      </c>
      <c r="C1176" t="s">
        <v>6264</v>
      </c>
      <c r="D1176">
        <v>0</v>
      </c>
      <c r="E1176" t="s">
        <v>6265</v>
      </c>
      <c r="F1176" s="1">
        <v>45918</v>
      </c>
      <c r="G1176" s="1">
        <v>45918</v>
      </c>
      <c r="H1176" t="s">
        <v>18</v>
      </c>
      <c r="I1176" t="s">
        <v>6266</v>
      </c>
      <c r="J1176" t="s">
        <v>6267</v>
      </c>
      <c r="K1176">
        <v>1253.5999999999999</v>
      </c>
      <c r="L1176">
        <f>Report[[#This Row],[Entrada]]-Report[[#This Row],[Emissão]]</f>
        <v>0</v>
      </c>
    </row>
    <row r="1177" spans="1:12" x14ac:dyDescent="0.25">
      <c r="A1177">
        <v>3255</v>
      </c>
      <c r="B1177">
        <v>1</v>
      </c>
      <c r="C1177" t="s">
        <v>6264</v>
      </c>
      <c r="D1177">
        <v>0</v>
      </c>
      <c r="E1177" t="s">
        <v>6265</v>
      </c>
      <c r="F1177" s="1">
        <v>45918</v>
      </c>
      <c r="G1177" s="1">
        <v>45918</v>
      </c>
      <c r="H1177" t="s">
        <v>18</v>
      </c>
      <c r="I1177" t="s">
        <v>6266</v>
      </c>
      <c r="J1177" t="s">
        <v>6267</v>
      </c>
      <c r="K1177">
        <v>433.3</v>
      </c>
      <c r="L1177">
        <f>Report[[#This Row],[Entrada]]-Report[[#This Row],[Emissão]]</f>
        <v>0</v>
      </c>
    </row>
    <row r="1178" spans="1:12" x14ac:dyDescent="0.25">
      <c r="A1178">
        <v>3256</v>
      </c>
      <c r="B1178">
        <v>1</v>
      </c>
      <c r="C1178" t="s">
        <v>6264</v>
      </c>
      <c r="D1178">
        <v>0</v>
      </c>
      <c r="E1178" t="s">
        <v>6265</v>
      </c>
      <c r="F1178" s="1">
        <v>45918</v>
      </c>
      <c r="G1178" s="1">
        <v>45918</v>
      </c>
      <c r="H1178" t="s">
        <v>18</v>
      </c>
      <c r="I1178" t="s">
        <v>6266</v>
      </c>
      <c r="J1178" t="s">
        <v>6267</v>
      </c>
      <c r="K1178">
        <v>934.6</v>
      </c>
      <c r="L1178">
        <f>Report[[#This Row],[Entrada]]-Report[[#This Row],[Emissão]]</f>
        <v>0</v>
      </c>
    </row>
    <row r="1179" spans="1:12" x14ac:dyDescent="0.25">
      <c r="A1179">
        <v>3257</v>
      </c>
      <c r="B1179">
        <v>1</v>
      </c>
      <c r="C1179" t="s">
        <v>6264</v>
      </c>
      <c r="D1179">
        <v>0</v>
      </c>
      <c r="E1179" t="s">
        <v>6265</v>
      </c>
      <c r="F1179" s="1">
        <v>45918</v>
      </c>
      <c r="G1179" s="1">
        <v>45918</v>
      </c>
      <c r="H1179" t="s">
        <v>18</v>
      </c>
      <c r="I1179" t="s">
        <v>6266</v>
      </c>
      <c r="J1179" t="s">
        <v>6267</v>
      </c>
      <c r="K1179">
        <v>20620.060000000001</v>
      </c>
      <c r="L1179">
        <f>Report[[#This Row],[Entrada]]-Report[[#This Row],[Emissão]]</f>
        <v>0</v>
      </c>
    </row>
    <row r="1180" spans="1:12" x14ac:dyDescent="0.25">
      <c r="A1180">
        <v>3258</v>
      </c>
      <c r="B1180">
        <v>1</v>
      </c>
      <c r="C1180" t="s">
        <v>6264</v>
      </c>
      <c r="D1180">
        <v>0</v>
      </c>
      <c r="E1180" t="s">
        <v>6265</v>
      </c>
      <c r="F1180" s="1">
        <v>45918</v>
      </c>
      <c r="G1180" s="1">
        <v>45918</v>
      </c>
      <c r="H1180" t="s">
        <v>18</v>
      </c>
      <c r="I1180" t="s">
        <v>6266</v>
      </c>
      <c r="J1180" t="s">
        <v>6267</v>
      </c>
      <c r="K1180">
        <v>11304.32</v>
      </c>
      <c r="L1180">
        <f>Report[[#This Row],[Entrada]]-Report[[#This Row],[Emissão]]</f>
        <v>0</v>
      </c>
    </row>
    <row r="1181" spans="1:12" x14ac:dyDescent="0.25">
      <c r="A1181">
        <v>3259</v>
      </c>
      <c r="B1181">
        <v>1</v>
      </c>
      <c r="C1181" t="s">
        <v>6264</v>
      </c>
      <c r="D1181">
        <v>0</v>
      </c>
      <c r="E1181" t="s">
        <v>6265</v>
      </c>
      <c r="F1181" s="1">
        <v>45918</v>
      </c>
      <c r="G1181" s="1">
        <v>45918</v>
      </c>
      <c r="H1181" t="s">
        <v>18</v>
      </c>
      <c r="I1181" t="s">
        <v>6266</v>
      </c>
      <c r="J1181" t="s">
        <v>6267</v>
      </c>
      <c r="K1181">
        <v>26690.97</v>
      </c>
      <c r="L1181">
        <f>Report[[#This Row],[Entrada]]-Report[[#This Row],[Emissão]]</f>
        <v>0</v>
      </c>
    </row>
    <row r="1182" spans="1:12" x14ac:dyDescent="0.25">
      <c r="A1182">
        <v>3260</v>
      </c>
      <c r="B1182">
        <v>1</v>
      </c>
      <c r="C1182" t="s">
        <v>6264</v>
      </c>
      <c r="D1182">
        <v>0</v>
      </c>
      <c r="E1182" t="s">
        <v>6265</v>
      </c>
      <c r="F1182" s="1">
        <v>45918</v>
      </c>
      <c r="G1182" s="1">
        <v>45918</v>
      </c>
      <c r="H1182" t="s">
        <v>18</v>
      </c>
      <c r="I1182" t="s">
        <v>6266</v>
      </c>
      <c r="J1182" t="s">
        <v>6267</v>
      </c>
      <c r="K1182">
        <v>5446.08</v>
      </c>
      <c r="L1182">
        <f>Report[[#This Row],[Entrada]]-Report[[#This Row],[Emissão]]</f>
        <v>0</v>
      </c>
    </row>
    <row r="1183" spans="1:12" x14ac:dyDescent="0.25">
      <c r="A1183">
        <v>3261</v>
      </c>
      <c r="B1183">
        <v>1</v>
      </c>
      <c r="C1183" t="s">
        <v>6264</v>
      </c>
      <c r="D1183">
        <v>0</v>
      </c>
      <c r="E1183" t="s">
        <v>6265</v>
      </c>
      <c r="F1183" s="1">
        <v>45918</v>
      </c>
      <c r="G1183" s="1">
        <v>45918</v>
      </c>
      <c r="H1183" t="s">
        <v>18</v>
      </c>
      <c r="I1183" t="s">
        <v>6266</v>
      </c>
      <c r="J1183" t="s">
        <v>6267</v>
      </c>
      <c r="K1183">
        <v>22884.51</v>
      </c>
      <c r="L1183">
        <f>Report[[#This Row],[Entrada]]-Report[[#This Row],[Emissão]]</f>
        <v>0</v>
      </c>
    </row>
    <row r="1184" spans="1:12" x14ac:dyDescent="0.25">
      <c r="A1184">
        <v>85411</v>
      </c>
      <c r="B1184">
        <v>4</v>
      </c>
      <c r="C1184" t="s">
        <v>6268</v>
      </c>
      <c r="D1184">
        <v>17475</v>
      </c>
      <c r="E1184" t="s">
        <v>6253</v>
      </c>
      <c r="F1184" s="1">
        <v>45909</v>
      </c>
      <c r="G1184" s="1">
        <v>45918</v>
      </c>
      <c r="H1184" t="s">
        <v>6269</v>
      </c>
      <c r="I1184" t="s">
        <v>6255</v>
      </c>
      <c r="J1184" t="s">
        <v>2683</v>
      </c>
      <c r="K1184">
        <v>48870.080000000002</v>
      </c>
      <c r="L1184">
        <f>Report[[#This Row],[Entrada]]-Report[[#This Row],[Emissão]]</f>
        <v>9</v>
      </c>
    </row>
    <row r="1185" spans="1:12" x14ac:dyDescent="0.25">
      <c r="A1185">
        <v>85994</v>
      </c>
      <c r="B1185">
        <v>2</v>
      </c>
      <c r="C1185" t="s">
        <v>6268</v>
      </c>
      <c r="D1185">
        <v>17408</v>
      </c>
      <c r="E1185" t="s">
        <v>6253</v>
      </c>
      <c r="F1185" s="1">
        <v>45911</v>
      </c>
      <c r="G1185" s="1">
        <v>45918</v>
      </c>
      <c r="H1185" t="s">
        <v>6269</v>
      </c>
      <c r="I1185" t="s">
        <v>6257</v>
      </c>
      <c r="J1185" t="s">
        <v>2683</v>
      </c>
      <c r="K1185">
        <v>63515.82</v>
      </c>
      <c r="L1185">
        <f>Report[[#This Row],[Entrada]]-Report[[#This Row],[Emissão]]</f>
        <v>7</v>
      </c>
    </row>
    <row r="1186" spans="1:12" x14ac:dyDescent="0.25">
      <c r="A1186">
        <v>88904</v>
      </c>
      <c r="B1186">
        <v>3</v>
      </c>
      <c r="C1186" t="s">
        <v>6270</v>
      </c>
      <c r="D1186">
        <v>17446</v>
      </c>
      <c r="E1186" t="s">
        <v>6253</v>
      </c>
      <c r="F1186" s="1">
        <v>45905</v>
      </c>
      <c r="G1186" s="1">
        <v>45918</v>
      </c>
      <c r="H1186" t="s">
        <v>6269</v>
      </c>
      <c r="I1186" t="s">
        <v>6255</v>
      </c>
      <c r="J1186" t="s">
        <v>2524</v>
      </c>
      <c r="K1186">
        <v>5358.47</v>
      </c>
      <c r="L1186">
        <f>Report[[#This Row],[Entrada]]-Report[[#This Row],[Emissão]]</f>
        <v>13</v>
      </c>
    </row>
    <row r="1187" spans="1:12" x14ac:dyDescent="0.25">
      <c r="A1187">
        <v>47099</v>
      </c>
      <c r="B1187">
        <v>2</v>
      </c>
      <c r="C1187" t="s">
        <v>6404</v>
      </c>
      <c r="D1187">
        <v>16161</v>
      </c>
      <c r="E1187" t="s">
        <v>6253</v>
      </c>
      <c r="F1187" s="1">
        <v>45910</v>
      </c>
      <c r="G1187" s="1">
        <v>45918</v>
      </c>
      <c r="H1187" t="s">
        <v>6318</v>
      </c>
      <c r="I1187" t="s">
        <v>6257</v>
      </c>
      <c r="J1187" t="s">
        <v>5568</v>
      </c>
      <c r="K1187">
        <v>188985.57</v>
      </c>
      <c r="L1187">
        <f>Report[[#This Row],[Entrada]]-Report[[#This Row],[Emissão]]</f>
        <v>8</v>
      </c>
    </row>
    <row r="1188" spans="1:12" x14ac:dyDescent="0.25">
      <c r="A1188">
        <v>15131</v>
      </c>
      <c r="B1188">
        <v>2</v>
      </c>
      <c r="C1188" t="s">
        <v>6271</v>
      </c>
      <c r="D1188">
        <v>17208</v>
      </c>
      <c r="E1188" t="s">
        <v>6253</v>
      </c>
      <c r="F1188" s="1">
        <v>45908</v>
      </c>
      <c r="G1188" s="1">
        <v>45918</v>
      </c>
      <c r="H1188" t="s">
        <v>6269</v>
      </c>
      <c r="I1188" t="s">
        <v>6257</v>
      </c>
      <c r="J1188" t="s">
        <v>1471</v>
      </c>
      <c r="K1188">
        <v>2061.63</v>
      </c>
      <c r="L1188">
        <f>Report[[#This Row],[Entrada]]-Report[[#This Row],[Emissão]]</f>
        <v>10</v>
      </c>
    </row>
    <row r="1189" spans="1:12" x14ac:dyDescent="0.25">
      <c r="A1189">
        <v>15155</v>
      </c>
      <c r="B1189">
        <v>2</v>
      </c>
      <c r="C1189" t="s">
        <v>6271</v>
      </c>
      <c r="D1189">
        <v>17207</v>
      </c>
      <c r="E1189" t="s">
        <v>6253</v>
      </c>
      <c r="F1189" s="1">
        <v>45908</v>
      </c>
      <c r="G1189" s="1">
        <v>45918</v>
      </c>
      <c r="H1189" t="s">
        <v>6269</v>
      </c>
      <c r="I1189" t="s">
        <v>6257</v>
      </c>
      <c r="J1189" t="s">
        <v>1471</v>
      </c>
      <c r="K1189">
        <v>985.25</v>
      </c>
      <c r="L1189">
        <f>Report[[#This Row],[Entrada]]-Report[[#This Row],[Emissão]]</f>
        <v>10</v>
      </c>
    </row>
    <row r="1190" spans="1:12" x14ac:dyDescent="0.25">
      <c r="A1190">
        <v>15545</v>
      </c>
      <c r="B1190">
        <v>1</v>
      </c>
      <c r="C1190" t="s">
        <v>6271</v>
      </c>
      <c r="D1190">
        <v>17458</v>
      </c>
      <c r="E1190" t="s">
        <v>6253</v>
      </c>
      <c r="F1190" s="1">
        <v>45910</v>
      </c>
      <c r="G1190" s="1">
        <v>45918</v>
      </c>
      <c r="H1190" t="s">
        <v>6269</v>
      </c>
      <c r="I1190" t="s">
        <v>6255</v>
      </c>
      <c r="J1190" t="s">
        <v>1471</v>
      </c>
      <c r="K1190">
        <v>84132.43</v>
      </c>
      <c r="L1190">
        <f>Report[[#This Row],[Entrada]]-Report[[#This Row],[Emissão]]</f>
        <v>8</v>
      </c>
    </row>
    <row r="1191" spans="1:12" x14ac:dyDescent="0.25">
      <c r="A1191">
        <v>1008125</v>
      </c>
      <c r="B1191">
        <v>1</v>
      </c>
      <c r="C1191" t="s">
        <v>6286</v>
      </c>
      <c r="D1191">
        <v>17397</v>
      </c>
      <c r="E1191" t="s">
        <v>6253</v>
      </c>
      <c r="F1191" s="1">
        <v>45909</v>
      </c>
      <c r="G1191" s="1">
        <v>45918</v>
      </c>
      <c r="H1191" t="s">
        <v>6269</v>
      </c>
      <c r="I1191" t="s">
        <v>6255</v>
      </c>
      <c r="J1191" t="s">
        <v>6287</v>
      </c>
      <c r="K1191">
        <v>2004.48</v>
      </c>
      <c r="L1191">
        <f>Report[[#This Row],[Entrada]]-Report[[#This Row],[Emissão]]</f>
        <v>9</v>
      </c>
    </row>
    <row r="1192" spans="1:12" x14ac:dyDescent="0.25">
      <c r="A1192">
        <v>55906</v>
      </c>
      <c r="B1192">
        <v>1</v>
      </c>
      <c r="C1192" t="s">
        <v>6349</v>
      </c>
      <c r="D1192">
        <v>16259</v>
      </c>
      <c r="E1192" t="s">
        <v>6253</v>
      </c>
      <c r="F1192" s="1">
        <v>45904</v>
      </c>
      <c r="G1192" s="1">
        <v>45918</v>
      </c>
      <c r="H1192" t="s">
        <v>4301</v>
      </c>
      <c r="I1192" t="s">
        <v>6255</v>
      </c>
      <c r="J1192" t="s">
        <v>2581</v>
      </c>
      <c r="K1192">
        <v>408.77</v>
      </c>
      <c r="L1192">
        <f>Report[[#This Row],[Entrada]]-Report[[#This Row],[Emissão]]</f>
        <v>14</v>
      </c>
    </row>
    <row r="1193" spans="1:12" x14ac:dyDescent="0.25">
      <c r="A1193">
        <v>267231</v>
      </c>
      <c r="B1193">
        <v>1</v>
      </c>
      <c r="C1193" t="s">
        <v>6332</v>
      </c>
      <c r="D1193">
        <v>17518</v>
      </c>
      <c r="E1193" t="s">
        <v>6253</v>
      </c>
      <c r="F1193" s="1">
        <v>45916</v>
      </c>
      <c r="G1193" s="1">
        <v>45919</v>
      </c>
      <c r="H1193" t="s">
        <v>6328</v>
      </c>
      <c r="I1193" t="s">
        <v>6255</v>
      </c>
      <c r="J1193" t="s">
        <v>1503</v>
      </c>
      <c r="K1193">
        <v>4831.3999999999996</v>
      </c>
      <c r="L1193">
        <f>Report[[#This Row],[Entrada]]-Report[[#This Row],[Emissão]]</f>
        <v>3</v>
      </c>
    </row>
    <row r="1194" spans="1:12" x14ac:dyDescent="0.25">
      <c r="A1194">
        <v>267235</v>
      </c>
      <c r="B1194">
        <v>2</v>
      </c>
      <c r="C1194" t="s">
        <v>6332</v>
      </c>
      <c r="D1194">
        <v>17427</v>
      </c>
      <c r="E1194" t="s">
        <v>6253</v>
      </c>
      <c r="F1194" s="1">
        <v>45916</v>
      </c>
      <c r="G1194" s="1">
        <v>45919</v>
      </c>
      <c r="H1194" t="s">
        <v>6328</v>
      </c>
      <c r="I1194" t="s">
        <v>6257</v>
      </c>
      <c r="J1194" t="s">
        <v>1503</v>
      </c>
      <c r="K1194">
        <v>84000</v>
      </c>
      <c r="L1194">
        <f>Report[[#This Row],[Entrada]]-Report[[#This Row],[Emissão]]</f>
        <v>3</v>
      </c>
    </row>
    <row r="1195" spans="1:12" x14ac:dyDescent="0.25">
      <c r="A1195">
        <v>49879</v>
      </c>
      <c r="B1195">
        <v>3</v>
      </c>
      <c r="C1195" t="s">
        <v>6335</v>
      </c>
      <c r="D1195">
        <v>17611</v>
      </c>
      <c r="E1195" t="s">
        <v>6253</v>
      </c>
      <c r="F1195" s="1">
        <v>45911</v>
      </c>
      <c r="G1195" s="1">
        <v>45919</v>
      </c>
      <c r="H1195" t="s">
        <v>6318</v>
      </c>
      <c r="I1195" t="s">
        <v>6255</v>
      </c>
      <c r="J1195" t="s">
        <v>1380</v>
      </c>
      <c r="K1195">
        <v>519680.96</v>
      </c>
      <c r="L1195">
        <f>Report[[#This Row],[Entrada]]-Report[[#This Row],[Emissão]]</f>
        <v>8</v>
      </c>
    </row>
    <row r="1196" spans="1:12" x14ac:dyDescent="0.25">
      <c r="A1196">
        <v>501087</v>
      </c>
      <c r="B1196">
        <v>1</v>
      </c>
      <c r="C1196" t="s">
        <v>6252</v>
      </c>
      <c r="D1196">
        <v>17583</v>
      </c>
      <c r="E1196" t="s">
        <v>6253</v>
      </c>
      <c r="F1196" s="1">
        <v>45916</v>
      </c>
      <c r="G1196" s="1">
        <v>45919</v>
      </c>
      <c r="H1196" t="s">
        <v>6254</v>
      </c>
      <c r="I1196" t="s">
        <v>6257</v>
      </c>
      <c r="J1196" t="s">
        <v>1380</v>
      </c>
      <c r="K1196">
        <v>350392.04</v>
      </c>
      <c r="L1196">
        <f>Report[[#This Row],[Entrada]]-Report[[#This Row],[Emissão]]</f>
        <v>3</v>
      </c>
    </row>
    <row r="1197" spans="1:12" x14ac:dyDescent="0.25">
      <c r="A1197">
        <v>55816</v>
      </c>
      <c r="B1197">
        <v>2</v>
      </c>
      <c r="C1197" t="s">
        <v>6256</v>
      </c>
      <c r="D1197">
        <v>17469</v>
      </c>
      <c r="E1197" t="s">
        <v>6253</v>
      </c>
      <c r="F1197" s="1">
        <v>45910</v>
      </c>
      <c r="G1197" s="1">
        <v>45919</v>
      </c>
      <c r="H1197" t="s">
        <v>6254</v>
      </c>
      <c r="I1197" t="s">
        <v>6257</v>
      </c>
      <c r="J1197" t="s">
        <v>1715</v>
      </c>
      <c r="K1197">
        <v>1270.58</v>
      </c>
      <c r="L1197">
        <f>Report[[#This Row],[Entrada]]-Report[[#This Row],[Emissão]]</f>
        <v>9</v>
      </c>
    </row>
    <row r="1198" spans="1:12" x14ac:dyDescent="0.25">
      <c r="A1198">
        <v>55875</v>
      </c>
      <c r="B1198">
        <v>1</v>
      </c>
      <c r="C1198" t="s">
        <v>6256</v>
      </c>
      <c r="D1198">
        <v>17571</v>
      </c>
      <c r="E1198" t="s">
        <v>6253</v>
      </c>
      <c r="F1198" s="1">
        <v>45911</v>
      </c>
      <c r="G1198" s="1">
        <v>45919</v>
      </c>
      <c r="H1198" t="s">
        <v>6254</v>
      </c>
      <c r="I1198" t="s">
        <v>6257</v>
      </c>
      <c r="J1198" t="s">
        <v>1715</v>
      </c>
      <c r="K1198">
        <v>739375.66</v>
      </c>
      <c r="L1198">
        <f>Report[[#This Row],[Entrada]]-Report[[#This Row],[Emissão]]</f>
        <v>8</v>
      </c>
    </row>
    <row r="1199" spans="1:12" x14ac:dyDescent="0.25">
      <c r="A1199">
        <v>55876</v>
      </c>
      <c r="B1199">
        <v>1</v>
      </c>
      <c r="C1199" t="s">
        <v>6256</v>
      </c>
      <c r="D1199">
        <v>16824</v>
      </c>
      <c r="E1199" t="s">
        <v>6253</v>
      </c>
      <c r="F1199" s="1">
        <v>45911</v>
      </c>
      <c r="G1199" s="1">
        <v>45919</v>
      </c>
      <c r="H1199" t="s">
        <v>6254</v>
      </c>
      <c r="I1199" t="s">
        <v>6257</v>
      </c>
      <c r="J1199" t="s">
        <v>1715</v>
      </c>
      <c r="K1199">
        <v>739375.66</v>
      </c>
      <c r="L1199">
        <f>Report[[#This Row],[Entrada]]-Report[[#This Row],[Emissão]]</f>
        <v>8</v>
      </c>
    </row>
    <row r="1200" spans="1:12" x14ac:dyDescent="0.25">
      <c r="A1200">
        <v>494569</v>
      </c>
      <c r="B1200">
        <v>2</v>
      </c>
      <c r="C1200" t="s">
        <v>6258</v>
      </c>
      <c r="D1200">
        <v>17591</v>
      </c>
      <c r="E1200" t="s">
        <v>6253</v>
      </c>
      <c r="F1200" s="1">
        <v>45916</v>
      </c>
      <c r="G1200" s="1">
        <v>45919</v>
      </c>
      <c r="H1200" t="s">
        <v>6254</v>
      </c>
      <c r="I1200" t="s">
        <v>6257</v>
      </c>
      <c r="J1200" t="s">
        <v>2683</v>
      </c>
      <c r="K1200">
        <v>12640.34</v>
      </c>
      <c r="L1200">
        <f>Report[[#This Row],[Entrada]]-Report[[#This Row],[Emissão]]</f>
        <v>3</v>
      </c>
    </row>
    <row r="1201" spans="1:12" x14ac:dyDescent="0.25">
      <c r="A1201">
        <v>503075</v>
      </c>
      <c r="B1201">
        <v>1</v>
      </c>
      <c r="C1201" t="s">
        <v>6293</v>
      </c>
      <c r="D1201">
        <v>17528</v>
      </c>
      <c r="E1201" t="s">
        <v>6253</v>
      </c>
      <c r="F1201" s="1">
        <v>45910</v>
      </c>
      <c r="G1201" s="1">
        <v>45919</v>
      </c>
      <c r="H1201" t="s">
        <v>6254</v>
      </c>
      <c r="I1201" t="s">
        <v>6255</v>
      </c>
      <c r="J1201" t="s">
        <v>13</v>
      </c>
      <c r="K1201">
        <v>8412.32</v>
      </c>
      <c r="L1201">
        <f>Report[[#This Row],[Entrada]]-Report[[#This Row],[Emissão]]</f>
        <v>9</v>
      </c>
    </row>
    <row r="1202" spans="1:12" x14ac:dyDescent="0.25">
      <c r="A1202">
        <v>503076</v>
      </c>
      <c r="B1202">
        <v>1</v>
      </c>
      <c r="C1202" t="s">
        <v>6293</v>
      </c>
      <c r="D1202">
        <v>17525</v>
      </c>
      <c r="E1202" t="s">
        <v>6253</v>
      </c>
      <c r="F1202" s="1">
        <v>45910</v>
      </c>
      <c r="G1202" s="1">
        <v>45919</v>
      </c>
      <c r="H1202" t="s">
        <v>6254</v>
      </c>
      <c r="I1202" t="s">
        <v>6255</v>
      </c>
      <c r="J1202" t="s">
        <v>13</v>
      </c>
      <c r="K1202">
        <v>57897.120000000003</v>
      </c>
      <c r="L1202">
        <f>Report[[#This Row],[Entrada]]-Report[[#This Row],[Emissão]]</f>
        <v>9</v>
      </c>
    </row>
    <row r="1203" spans="1:12" x14ac:dyDescent="0.25">
      <c r="A1203">
        <v>503077</v>
      </c>
      <c r="B1203">
        <v>1</v>
      </c>
      <c r="C1203" t="s">
        <v>6293</v>
      </c>
      <c r="D1203">
        <v>17524</v>
      </c>
      <c r="E1203" t="s">
        <v>6253</v>
      </c>
      <c r="F1203" s="1">
        <v>45910</v>
      </c>
      <c r="G1203" s="1">
        <v>45919</v>
      </c>
      <c r="H1203" t="s">
        <v>6254</v>
      </c>
      <c r="I1203" t="s">
        <v>6255</v>
      </c>
      <c r="J1203" t="s">
        <v>13</v>
      </c>
      <c r="K1203">
        <v>4824.76</v>
      </c>
      <c r="L1203">
        <f>Report[[#This Row],[Entrada]]-Report[[#This Row],[Emissão]]</f>
        <v>9</v>
      </c>
    </row>
    <row r="1204" spans="1:12" x14ac:dyDescent="0.25">
      <c r="A1204">
        <v>446598</v>
      </c>
      <c r="B1204">
        <v>4</v>
      </c>
      <c r="C1204" t="s">
        <v>6263</v>
      </c>
      <c r="D1204">
        <v>17456</v>
      </c>
      <c r="E1204" t="s">
        <v>6253</v>
      </c>
      <c r="F1204" s="1">
        <v>45911</v>
      </c>
      <c r="G1204" s="1">
        <v>45919</v>
      </c>
      <c r="H1204" t="s">
        <v>6254</v>
      </c>
      <c r="I1204" t="s">
        <v>6257</v>
      </c>
      <c r="J1204" t="s">
        <v>5059</v>
      </c>
      <c r="K1204">
        <v>949389.59</v>
      </c>
      <c r="L1204">
        <f>Report[[#This Row],[Entrada]]-Report[[#This Row],[Emissão]]</f>
        <v>8</v>
      </c>
    </row>
    <row r="1205" spans="1:12" x14ac:dyDescent="0.25">
      <c r="A1205">
        <v>151745</v>
      </c>
      <c r="B1205">
        <v>2</v>
      </c>
      <c r="C1205" t="s">
        <v>6347</v>
      </c>
      <c r="D1205">
        <v>17603</v>
      </c>
      <c r="E1205" t="s">
        <v>6253</v>
      </c>
      <c r="F1205" s="1">
        <v>45916</v>
      </c>
      <c r="G1205" s="1">
        <v>45919</v>
      </c>
      <c r="H1205" t="s">
        <v>6269</v>
      </c>
      <c r="I1205" t="s">
        <v>6257</v>
      </c>
      <c r="J1205" t="s">
        <v>5102</v>
      </c>
      <c r="K1205">
        <v>3871.48</v>
      </c>
      <c r="L1205">
        <f>Report[[#This Row],[Entrada]]-Report[[#This Row],[Emissão]]</f>
        <v>3</v>
      </c>
    </row>
    <row r="1206" spans="1:12" x14ac:dyDescent="0.25">
      <c r="A1206">
        <v>3262</v>
      </c>
      <c r="B1206">
        <v>1</v>
      </c>
      <c r="C1206" t="s">
        <v>6264</v>
      </c>
      <c r="D1206">
        <v>0</v>
      </c>
      <c r="E1206" t="s">
        <v>6265</v>
      </c>
      <c r="F1206" s="1">
        <v>45919</v>
      </c>
      <c r="G1206" s="1">
        <v>45919</v>
      </c>
      <c r="H1206" t="s">
        <v>18</v>
      </c>
      <c r="I1206" t="s">
        <v>6266</v>
      </c>
      <c r="J1206" t="s">
        <v>6267</v>
      </c>
      <c r="K1206">
        <v>2851.74</v>
      </c>
      <c r="L1206">
        <f>Report[[#This Row],[Entrada]]-Report[[#This Row],[Emissão]]</f>
        <v>0</v>
      </c>
    </row>
    <row r="1207" spans="1:12" x14ac:dyDescent="0.25">
      <c r="A1207">
        <v>85409</v>
      </c>
      <c r="B1207">
        <v>2</v>
      </c>
      <c r="C1207" t="s">
        <v>6268</v>
      </c>
      <c r="D1207">
        <v>17497</v>
      </c>
      <c r="E1207" t="s">
        <v>6253</v>
      </c>
      <c r="F1207" s="1">
        <v>45909</v>
      </c>
      <c r="G1207" s="1">
        <v>45919</v>
      </c>
      <c r="H1207" t="s">
        <v>6269</v>
      </c>
      <c r="I1207" t="s">
        <v>6257</v>
      </c>
      <c r="J1207" t="s">
        <v>2683</v>
      </c>
      <c r="K1207">
        <v>3276.83</v>
      </c>
      <c r="L1207">
        <f>Report[[#This Row],[Entrada]]-Report[[#This Row],[Emissão]]</f>
        <v>10</v>
      </c>
    </row>
    <row r="1208" spans="1:12" x14ac:dyDescent="0.25">
      <c r="A1208">
        <v>89596</v>
      </c>
      <c r="B1208">
        <v>4</v>
      </c>
      <c r="C1208" t="s">
        <v>6270</v>
      </c>
      <c r="D1208">
        <v>17463</v>
      </c>
      <c r="E1208" t="s">
        <v>6253</v>
      </c>
      <c r="F1208" s="1">
        <v>45909</v>
      </c>
      <c r="G1208" s="1">
        <v>45919</v>
      </c>
      <c r="H1208" t="s">
        <v>6269</v>
      </c>
      <c r="I1208" t="s">
        <v>6255</v>
      </c>
      <c r="J1208" t="s">
        <v>2524</v>
      </c>
      <c r="K1208">
        <v>241462.3</v>
      </c>
      <c r="L1208">
        <f>Report[[#This Row],[Entrada]]-Report[[#This Row],[Emissão]]</f>
        <v>10</v>
      </c>
    </row>
    <row r="1209" spans="1:12" x14ac:dyDescent="0.25">
      <c r="A1209">
        <v>15688</v>
      </c>
      <c r="B1209">
        <v>1</v>
      </c>
      <c r="C1209" t="s">
        <v>6271</v>
      </c>
      <c r="D1209">
        <v>17520</v>
      </c>
      <c r="E1209" t="s">
        <v>6253</v>
      </c>
      <c r="F1209" s="1">
        <v>45911</v>
      </c>
      <c r="G1209" s="1">
        <v>45919</v>
      </c>
      <c r="H1209" t="s">
        <v>6269</v>
      </c>
      <c r="I1209" t="s">
        <v>6255</v>
      </c>
      <c r="J1209" t="s">
        <v>1471</v>
      </c>
      <c r="K1209">
        <v>504794.56</v>
      </c>
      <c r="L1209">
        <f>Report[[#This Row],[Entrada]]-Report[[#This Row],[Emissão]]</f>
        <v>8</v>
      </c>
    </row>
    <row r="1210" spans="1:12" x14ac:dyDescent="0.25">
      <c r="A1210">
        <v>53916</v>
      </c>
      <c r="B1210">
        <v>2</v>
      </c>
      <c r="C1210" t="s">
        <v>6419</v>
      </c>
      <c r="D1210">
        <v>8017050</v>
      </c>
      <c r="E1210" t="s">
        <v>6276</v>
      </c>
      <c r="F1210" s="1">
        <v>45919</v>
      </c>
      <c r="G1210" s="1">
        <v>45919</v>
      </c>
      <c r="H1210" t="s">
        <v>6363</v>
      </c>
      <c r="I1210" t="s">
        <v>6282</v>
      </c>
      <c r="J1210" t="s">
        <v>6420</v>
      </c>
      <c r="K1210">
        <v>8600</v>
      </c>
      <c r="L1210">
        <f>Report[[#This Row],[Entrada]]-Report[[#This Row],[Emissão]]</f>
        <v>0</v>
      </c>
    </row>
    <row r="1211" spans="1:12" x14ac:dyDescent="0.25">
      <c r="A1211">
        <v>29081</v>
      </c>
      <c r="B1211">
        <v>3</v>
      </c>
      <c r="C1211" t="s">
        <v>6421</v>
      </c>
      <c r="D1211">
        <v>24026943</v>
      </c>
      <c r="E1211" t="s">
        <v>6276</v>
      </c>
      <c r="F1211" s="1">
        <v>45919</v>
      </c>
      <c r="G1211" s="1">
        <v>45919</v>
      </c>
      <c r="H1211" t="s">
        <v>46</v>
      </c>
      <c r="I1211" t="s">
        <v>6277</v>
      </c>
      <c r="J1211" t="s">
        <v>6422</v>
      </c>
      <c r="K1211">
        <v>4601</v>
      </c>
      <c r="L1211">
        <f>Report[[#This Row],[Entrada]]-Report[[#This Row],[Emissão]]</f>
        <v>0</v>
      </c>
    </row>
    <row r="1212" spans="1:12" x14ac:dyDescent="0.25">
      <c r="A1212">
        <v>53915</v>
      </c>
      <c r="B1212">
        <v>2</v>
      </c>
      <c r="C1212" t="s">
        <v>6421</v>
      </c>
      <c r="D1212">
        <v>24028633</v>
      </c>
      <c r="E1212" t="s">
        <v>6276</v>
      </c>
      <c r="F1212" s="1">
        <v>45919</v>
      </c>
      <c r="G1212" s="1">
        <v>45919</v>
      </c>
      <c r="H1212" t="s">
        <v>46</v>
      </c>
      <c r="I1212" t="s">
        <v>6282</v>
      </c>
      <c r="J1212" t="s">
        <v>6422</v>
      </c>
      <c r="K1212">
        <v>215.8</v>
      </c>
      <c r="L1212">
        <f>Report[[#This Row],[Entrada]]-Report[[#This Row],[Emissão]]</f>
        <v>0</v>
      </c>
    </row>
    <row r="1213" spans="1:12" x14ac:dyDescent="0.25">
      <c r="A1213">
        <v>29079</v>
      </c>
      <c r="B1213">
        <v>3</v>
      </c>
      <c r="C1213" t="s">
        <v>6329</v>
      </c>
      <c r="D1213">
        <v>24027761</v>
      </c>
      <c r="E1213" t="s">
        <v>6276</v>
      </c>
      <c r="F1213" s="1">
        <v>45919</v>
      </c>
      <c r="G1213" s="1">
        <v>45919</v>
      </c>
      <c r="H1213" t="s">
        <v>6254</v>
      </c>
      <c r="I1213" t="s">
        <v>6282</v>
      </c>
      <c r="J1213" t="s">
        <v>6315</v>
      </c>
      <c r="K1213">
        <v>1220</v>
      </c>
      <c r="L1213">
        <f>Report[[#This Row],[Entrada]]-Report[[#This Row],[Emissão]]</f>
        <v>0</v>
      </c>
    </row>
    <row r="1214" spans="1:12" x14ac:dyDescent="0.25">
      <c r="A1214">
        <v>53904</v>
      </c>
      <c r="B1214">
        <v>2</v>
      </c>
      <c r="C1214" t="s">
        <v>6388</v>
      </c>
      <c r="D1214">
        <v>16013158</v>
      </c>
      <c r="E1214" t="s">
        <v>6276</v>
      </c>
      <c r="F1214" s="1">
        <v>45919</v>
      </c>
      <c r="G1214" s="1">
        <v>45919</v>
      </c>
      <c r="H1214" t="s">
        <v>12</v>
      </c>
      <c r="I1214" t="s">
        <v>6277</v>
      </c>
      <c r="J1214" t="s">
        <v>6389</v>
      </c>
      <c r="K1214">
        <v>150205.88</v>
      </c>
      <c r="L1214">
        <f>Report[[#This Row],[Entrada]]-Report[[#This Row],[Emissão]]</f>
        <v>0</v>
      </c>
    </row>
    <row r="1215" spans="1:12" x14ac:dyDescent="0.25">
      <c r="A1215">
        <v>49999</v>
      </c>
      <c r="B1215">
        <v>3</v>
      </c>
      <c r="C1215" t="s">
        <v>6335</v>
      </c>
      <c r="D1215">
        <v>17582</v>
      </c>
      <c r="E1215" t="s">
        <v>6253</v>
      </c>
      <c r="F1215" s="1">
        <v>45917</v>
      </c>
      <c r="G1215" s="1">
        <v>45922</v>
      </c>
      <c r="H1215" t="s">
        <v>6318</v>
      </c>
      <c r="I1215" t="s">
        <v>6255</v>
      </c>
      <c r="J1215" t="s">
        <v>1380</v>
      </c>
      <c r="K1215">
        <v>47092.17</v>
      </c>
      <c r="L1215">
        <f>Report[[#This Row],[Entrada]]-Report[[#This Row],[Emissão]]</f>
        <v>5</v>
      </c>
    </row>
    <row r="1216" spans="1:12" x14ac:dyDescent="0.25">
      <c r="A1216">
        <v>500287</v>
      </c>
      <c r="B1216">
        <v>3</v>
      </c>
      <c r="C1216" t="s">
        <v>6252</v>
      </c>
      <c r="D1216">
        <v>17368</v>
      </c>
      <c r="E1216" t="s">
        <v>6253</v>
      </c>
      <c r="F1216" s="1">
        <v>45909</v>
      </c>
      <c r="G1216" s="1">
        <v>45922</v>
      </c>
      <c r="H1216" t="s">
        <v>6254</v>
      </c>
      <c r="I1216" t="s">
        <v>6257</v>
      </c>
      <c r="J1216" t="s">
        <v>1380</v>
      </c>
      <c r="K1216">
        <v>1680555</v>
      </c>
      <c r="L1216">
        <f>Report[[#This Row],[Entrada]]-Report[[#This Row],[Emissão]]</f>
        <v>13</v>
      </c>
    </row>
    <row r="1217" spans="1:12" x14ac:dyDescent="0.25">
      <c r="A1217">
        <v>500466</v>
      </c>
      <c r="B1217">
        <v>3</v>
      </c>
      <c r="C1217" t="s">
        <v>6252</v>
      </c>
      <c r="D1217">
        <v>17454</v>
      </c>
      <c r="E1217" t="s">
        <v>6253</v>
      </c>
      <c r="F1217" s="1">
        <v>45910</v>
      </c>
      <c r="G1217" s="1">
        <v>45922</v>
      </c>
      <c r="H1217" t="s">
        <v>6254</v>
      </c>
      <c r="I1217" t="s">
        <v>6257</v>
      </c>
      <c r="J1217" t="s">
        <v>1380</v>
      </c>
      <c r="K1217">
        <v>2059551.48</v>
      </c>
      <c r="L1217">
        <f>Report[[#This Row],[Entrada]]-Report[[#This Row],[Emissão]]</f>
        <v>12</v>
      </c>
    </row>
    <row r="1218" spans="1:12" x14ac:dyDescent="0.25">
      <c r="A1218">
        <v>55973</v>
      </c>
      <c r="B1218">
        <v>1</v>
      </c>
      <c r="C1218" t="s">
        <v>6256</v>
      </c>
      <c r="D1218">
        <v>17613</v>
      </c>
      <c r="E1218" t="s">
        <v>6253</v>
      </c>
      <c r="F1218" s="1">
        <v>45916</v>
      </c>
      <c r="G1218" s="1">
        <v>45922</v>
      </c>
      <c r="H1218" t="s">
        <v>6254</v>
      </c>
      <c r="I1218" t="s">
        <v>6255</v>
      </c>
      <c r="J1218" t="s">
        <v>1715</v>
      </c>
      <c r="K1218">
        <v>711687.11</v>
      </c>
      <c r="L1218">
        <f>Report[[#This Row],[Entrada]]-Report[[#This Row],[Emissão]]</f>
        <v>6</v>
      </c>
    </row>
    <row r="1219" spans="1:12" x14ac:dyDescent="0.25">
      <c r="A1219">
        <v>55974</v>
      </c>
      <c r="B1219">
        <v>1</v>
      </c>
      <c r="C1219" t="s">
        <v>6256</v>
      </c>
      <c r="D1219">
        <v>17613</v>
      </c>
      <c r="E1219" t="s">
        <v>6253</v>
      </c>
      <c r="F1219" s="1">
        <v>45916</v>
      </c>
      <c r="G1219" s="1">
        <v>45922</v>
      </c>
      <c r="H1219" t="s">
        <v>6254</v>
      </c>
      <c r="I1219" t="s">
        <v>6255</v>
      </c>
      <c r="J1219" t="s">
        <v>1715</v>
      </c>
      <c r="K1219">
        <v>444804.44</v>
      </c>
      <c r="L1219">
        <f>Report[[#This Row],[Entrada]]-Report[[#This Row],[Emissão]]</f>
        <v>6</v>
      </c>
    </row>
    <row r="1220" spans="1:12" x14ac:dyDescent="0.25">
      <c r="A1220">
        <v>53962</v>
      </c>
      <c r="B1220">
        <v>60</v>
      </c>
      <c r="C1220" t="s">
        <v>6283</v>
      </c>
      <c r="D1220">
        <v>17646</v>
      </c>
      <c r="E1220" t="s">
        <v>6253</v>
      </c>
      <c r="F1220" s="1">
        <v>45919</v>
      </c>
      <c r="G1220" s="1">
        <v>45922</v>
      </c>
      <c r="H1220" t="s">
        <v>12</v>
      </c>
      <c r="I1220" t="s">
        <v>6257</v>
      </c>
      <c r="J1220" t="s">
        <v>237</v>
      </c>
      <c r="K1220">
        <v>328.06</v>
      </c>
      <c r="L1220">
        <f>Report[[#This Row],[Entrada]]-Report[[#This Row],[Emissão]]</f>
        <v>3</v>
      </c>
    </row>
    <row r="1221" spans="1:12" x14ac:dyDescent="0.25">
      <c r="A1221">
        <v>493931</v>
      </c>
      <c r="B1221">
        <v>2</v>
      </c>
      <c r="C1221" t="s">
        <v>6258</v>
      </c>
      <c r="D1221">
        <v>17406</v>
      </c>
      <c r="E1221" t="s">
        <v>6253</v>
      </c>
      <c r="F1221" s="1">
        <v>45909</v>
      </c>
      <c r="G1221" s="1">
        <v>45922</v>
      </c>
      <c r="H1221" t="s">
        <v>6254</v>
      </c>
      <c r="I1221" t="s">
        <v>6257</v>
      </c>
      <c r="J1221" t="s">
        <v>2683</v>
      </c>
      <c r="K1221">
        <v>20320.330000000002</v>
      </c>
      <c r="L1221">
        <f>Report[[#This Row],[Entrada]]-Report[[#This Row],[Emissão]]</f>
        <v>13</v>
      </c>
    </row>
    <row r="1222" spans="1:12" x14ac:dyDescent="0.25">
      <c r="A1222">
        <v>79052</v>
      </c>
      <c r="B1222">
        <v>3</v>
      </c>
      <c r="C1222" t="s">
        <v>6322</v>
      </c>
      <c r="D1222">
        <v>17552</v>
      </c>
      <c r="E1222" t="s">
        <v>6253</v>
      </c>
      <c r="F1222" s="1">
        <v>45916</v>
      </c>
      <c r="G1222" s="1">
        <v>45922</v>
      </c>
      <c r="H1222" t="s">
        <v>6269</v>
      </c>
      <c r="I1222" t="s">
        <v>6255</v>
      </c>
      <c r="J1222" t="s">
        <v>2401</v>
      </c>
      <c r="K1222">
        <v>46838.400000000001</v>
      </c>
      <c r="L1222">
        <f>Report[[#This Row],[Entrada]]-Report[[#This Row],[Emissão]]</f>
        <v>6</v>
      </c>
    </row>
    <row r="1223" spans="1:12" x14ac:dyDescent="0.25">
      <c r="A1223">
        <v>151521</v>
      </c>
      <c r="B1223">
        <v>3</v>
      </c>
      <c r="C1223" t="s">
        <v>6347</v>
      </c>
      <c r="D1223">
        <v>17551</v>
      </c>
      <c r="E1223" t="s">
        <v>6253</v>
      </c>
      <c r="F1223" s="1">
        <v>45912</v>
      </c>
      <c r="G1223" s="1">
        <v>45922</v>
      </c>
      <c r="H1223" t="s">
        <v>6269</v>
      </c>
      <c r="I1223" t="s">
        <v>6255</v>
      </c>
      <c r="J1223" t="s">
        <v>5102</v>
      </c>
      <c r="K1223">
        <v>333129.27</v>
      </c>
      <c r="L1223">
        <f>Report[[#This Row],[Entrada]]-Report[[#This Row],[Emissão]]</f>
        <v>10</v>
      </c>
    </row>
    <row r="1224" spans="1:12" x14ac:dyDescent="0.25">
      <c r="A1224">
        <v>3263</v>
      </c>
      <c r="B1224">
        <v>1</v>
      </c>
      <c r="C1224" t="s">
        <v>6264</v>
      </c>
      <c r="D1224">
        <v>0</v>
      </c>
      <c r="E1224" t="s">
        <v>6265</v>
      </c>
      <c r="F1224" s="1">
        <v>45922</v>
      </c>
      <c r="G1224" s="1">
        <v>45922</v>
      </c>
      <c r="H1224" t="s">
        <v>18</v>
      </c>
      <c r="I1224" t="s">
        <v>6266</v>
      </c>
      <c r="J1224" t="s">
        <v>6267</v>
      </c>
      <c r="K1224">
        <v>54494.12</v>
      </c>
      <c r="L1224">
        <f>Report[[#This Row],[Entrada]]-Report[[#This Row],[Emissão]]</f>
        <v>0</v>
      </c>
    </row>
    <row r="1225" spans="1:12" x14ac:dyDescent="0.25">
      <c r="A1225">
        <v>3264</v>
      </c>
      <c r="B1225">
        <v>1</v>
      </c>
      <c r="C1225" t="s">
        <v>6264</v>
      </c>
      <c r="D1225">
        <v>0</v>
      </c>
      <c r="E1225" t="s">
        <v>6265</v>
      </c>
      <c r="F1225" s="1">
        <v>45922</v>
      </c>
      <c r="G1225" s="1">
        <v>45922</v>
      </c>
      <c r="H1225" t="s">
        <v>18</v>
      </c>
      <c r="I1225" t="s">
        <v>6266</v>
      </c>
      <c r="J1225" t="s">
        <v>6267</v>
      </c>
      <c r="K1225">
        <v>1512754.47</v>
      </c>
      <c r="L1225">
        <f>Report[[#This Row],[Entrada]]-Report[[#This Row],[Emissão]]</f>
        <v>0</v>
      </c>
    </row>
    <row r="1226" spans="1:12" x14ac:dyDescent="0.25">
      <c r="A1226">
        <v>3265</v>
      </c>
      <c r="B1226">
        <v>1</v>
      </c>
      <c r="C1226" t="s">
        <v>6264</v>
      </c>
      <c r="D1226">
        <v>0</v>
      </c>
      <c r="E1226" t="s">
        <v>6265</v>
      </c>
      <c r="F1226" s="1">
        <v>45922</v>
      </c>
      <c r="G1226" s="1">
        <v>45922</v>
      </c>
      <c r="H1226" t="s">
        <v>18</v>
      </c>
      <c r="I1226" t="s">
        <v>6266</v>
      </c>
      <c r="J1226" t="s">
        <v>6267</v>
      </c>
      <c r="K1226">
        <v>36333.1</v>
      </c>
      <c r="L1226">
        <f>Report[[#This Row],[Entrada]]-Report[[#This Row],[Emissão]]</f>
        <v>0</v>
      </c>
    </row>
    <row r="1227" spans="1:12" x14ac:dyDescent="0.25">
      <c r="A1227">
        <v>3266</v>
      </c>
      <c r="B1227">
        <v>1</v>
      </c>
      <c r="C1227" t="s">
        <v>6264</v>
      </c>
      <c r="D1227">
        <v>0</v>
      </c>
      <c r="E1227" t="s">
        <v>6265</v>
      </c>
      <c r="F1227" s="1">
        <v>45922</v>
      </c>
      <c r="G1227" s="1">
        <v>45922</v>
      </c>
      <c r="H1227" t="s">
        <v>18</v>
      </c>
      <c r="I1227" t="s">
        <v>6266</v>
      </c>
      <c r="J1227" t="s">
        <v>6267</v>
      </c>
      <c r="K1227">
        <v>903.12</v>
      </c>
      <c r="L1227">
        <f>Report[[#This Row],[Entrada]]-Report[[#This Row],[Emissão]]</f>
        <v>0</v>
      </c>
    </row>
    <row r="1228" spans="1:12" x14ac:dyDescent="0.25">
      <c r="A1228">
        <v>3267</v>
      </c>
      <c r="B1228">
        <v>1</v>
      </c>
      <c r="C1228" t="s">
        <v>6264</v>
      </c>
      <c r="D1228">
        <v>0</v>
      </c>
      <c r="E1228" t="s">
        <v>6265</v>
      </c>
      <c r="F1228" s="1">
        <v>45922</v>
      </c>
      <c r="G1228" s="1">
        <v>45922</v>
      </c>
      <c r="H1228" t="s">
        <v>18</v>
      </c>
      <c r="I1228" t="s">
        <v>6266</v>
      </c>
      <c r="J1228" t="s">
        <v>6267</v>
      </c>
      <c r="K1228">
        <v>76541.89</v>
      </c>
      <c r="L1228">
        <f>Report[[#This Row],[Entrada]]-Report[[#This Row],[Emissão]]</f>
        <v>0</v>
      </c>
    </row>
    <row r="1229" spans="1:12" x14ac:dyDescent="0.25">
      <c r="A1229">
        <v>3268</v>
      </c>
      <c r="B1229">
        <v>1</v>
      </c>
      <c r="C1229" t="s">
        <v>6264</v>
      </c>
      <c r="D1229">
        <v>0</v>
      </c>
      <c r="E1229" t="s">
        <v>6265</v>
      </c>
      <c r="F1229" s="1">
        <v>45922</v>
      </c>
      <c r="G1229" s="1">
        <v>45922</v>
      </c>
      <c r="H1229" t="s">
        <v>18</v>
      </c>
      <c r="I1229" t="s">
        <v>6266</v>
      </c>
      <c r="J1229" t="s">
        <v>6267</v>
      </c>
      <c r="K1229">
        <v>2.97</v>
      </c>
      <c r="L1229">
        <f>Report[[#This Row],[Entrada]]-Report[[#This Row],[Emissão]]</f>
        <v>0</v>
      </c>
    </row>
    <row r="1230" spans="1:12" x14ac:dyDescent="0.25">
      <c r="A1230">
        <v>3269</v>
      </c>
      <c r="B1230">
        <v>1</v>
      </c>
      <c r="C1230" t="s">
        <v>6264</v>
      </c>
      <c r="D1230">
        <v>0</v>
      </c>
      <c r="E1230" t="s">
        <v>6265</v>
      </c>
      <c r="F1230" s="1">
        <v>45922</v>
      </c>
      <c r="G1230" s="1">
        <v>45922</v>
      </c>
      <c r="H1230" t="s">
        <v>18</v>
      </c>
      <c r="I1230" t="s">
        <v>6266</v>
      </c>
      <c r="J1230" t="s">
        <v>6267</v>
      </c>
      <c r="K1230">
        <v>8009.99</v>
      </c>
      <c r="L1230">
        <f>Report[[#This Row],[Entrada]]-Report[[#This Row],[Emissão]]</f>
        <v>0</v>
      </c>
    </row>
    <row r="1231" spans="1:12" x14ac:dyDescent="0.25">
      <c r="A1231">
        <v>3270</v>
      </c>
      <c r="B1231">
        <v>1</v>
      </c>
      <c r="C1231" t="s">
        <v>6264</v>
      </c>
      <c r="D1231">
        <v>0</v>
      </c>
      <c r="E1231" t="s">
        <v>6265</v>
      </c>
      <c r="F1231" s="1">
        <v>45922</v>
      </c>
      <c r="G1231" s="1">
        <v>45922</v>
      </c>
      <c r="H1231" t="s">
        <v>18</v>
      </c>
      <c r="I1231" t="s">
        <v>6266</v>
      </c>
      <c r="J1231" t="s">
        <v>6267</v>
      </c>
      <c r="K1231">
        <v>945.26</v>
      </c>
      <c r="L1231">
        <f>Report[[#This Row],[Entrada]]-Report[[#This Row],[Emissão]]</f>
        <v>0</v>
      </c>
    </row>
    <row r="1232" spans="1:12" x14ac:dyDescent="0.25">
      <c r="A1232">
        <v>3271</v>
      </c>
      <c r="B1232">
        <v>1</v>
      </c>
      <c r="C1232" t="s">
        <v>6264</v>
      </c>
      <c r="D1232">
        <v>0</v>
      </c>
      <c r="E1232" t="s">
        <v>6265</v>
      </c>
      <c r="F1232" s="1">
        <v>45922</v>
      </c>
      <c r="G1232" s="1">
        <v>45922</v>
      </c>
      <c r="H1232" t="s">
        <v>18</v>
      </c>
      <c r="I1232" t="s">
        <v>6266</v>
      </c>
      <c r="J1232" t="s">
        <v>6267</v>
      </c>
      <c r="K1232">
        <v>5652.16</v>
      </c>
      <c r="L1232">
        <f>Report[[#This Row],[Entrada]]-Report[[#This Row],[Emissão]]</f>
        <v>0</v>
      </c>
    </row>
    <row r="1233" spans="1:12" x14ac:dyDescent="0.25">
      <c r="A1233">
        <v>3272</v>
      </c>
      <c r="B1233">
        <v>1</v>
      </c>
      <c r="C1233" t="s">
        <v>6264</v>
      </c>
      <c r="D1233">
        <v>0</v>
      </c>
      <c r="E1233" t="s">
        <v>6265</v>
      </c>
      <c r="F1233" s="1">
        <v>45922</v>
      </c>
      <c r="G1233" s="1">
        <v>45922</v>
      </c>
      <c r="H1233" t="s">
        <v>18</v>
      </c>
      <c r="I1233" t="s">
        <v>6266</v>
      </c>
      <c r="J1233" t="s">
        <v>6267</v>
      </c>
      <c r="K1233">
        <v>3566.66</v>
      </c>
      <c r="L1233">
        <f>Report[[#This Row],[Entrada]]-Report[[#This Row],[Emissão]]</f>
        <v>0</v>
      </c>
    </row>
    <row r="1234" spans="1:12" x14ac:dyDescent="0.25">
      <c r="A1234">
        <v>3273</v>
      </c>
      <c r="B1234">
        <v>1</v>
      </c>
      <c r="C1234" t="s">
        <v>6264</v>
      </c>
      <c r="D1234">
        <v>0</v>
      </c>
      <c r="E1234" t="s">
        <v>6265</v>
      </c>
      <c r="F1234" s="1">
        <v>45922</v>
      </c>
      <c r="G1234" s="1">
        <v>45922</v>
      </c>
      <c r="H1234" t="s">
        <v>18</v>
      </c>
      <c r="I1234" t="s">
        <v>6266</v>
      </c>
      <c r="J1234" t="s">
        <v>6267</v>
      </c>
      <c r="K1234">
        <v>18074.36</v>
      </c>
      <c r="L1234">
        <f>Report[[#This Row],[Entrada]]-Report[[#This Row],[Emissão]]</f>
        <v>0</v>
      </c>
    </row>
    <row r="1235" spans="1:12" x14ac:dyDescent="0.25">
      <c r="A1235">
        <v>3274</v>
      </c>
      <c r="B1235">
        <v>1</v>
      </c>
      <c r="C1235" t="s">
        <v>6264</v>
      </c>
      <c r="D1235">
        <v>0</v>
      </c>
      <c r="E1235" t="s">
        <v>6265</v>
      </c>
      <c r="F1235" s="1">
        <v>45922</v>
      </c>
      <c r="G1235" s="1">
        <v>45922</v>
      </c>
      <c r="H1235" t="s">
        <v>18</v>
      </c>
      <c r="I1235" t="s">
        <v>6266</v>
      </c>
      <c r="J1235" t="s">
        <v>6267</v>
      </c>
      <c r="K1235">
        <v>3249.58</v>
      </c>
      <c r="L1235">
        <f>Report[[#This Row],[Entrada]]-Report[[#This Row],[Emissão]]</f>
        <v>0</v>
      </c>
    </row>
    <row r="1236" spans="1:12" x14ac:dyDescent="0.25">
      <c r="A1236">
        <v>3275</v>
      </c>
      <c r="B1236">
        <v>1</v>
      </c>
      <c r="C1236" t="s">
        <v>6264</v>
      </c>
      <c r="D1236">
        <v>0</v>
      </c>
      <c r="E1236" t="s">
        <v>6265</v>
      </c>
      <c r="F1236" s="1">
        <v>45922</v>
      </c>
      <c r="G1236" s="1">
        <v>45922</v>
      </c>
      <c r="H1236" t="s">
        <v>18</v>
      </c>
      <c r="I1236" t="s">
        <v>6266</v>
      </c>
      <c r="J1236" t="s">
        <v>6267</v>
      </c>
      <c r="K1236">
        <v>5659.75</v>
      </c>
      <c r="L1236">
        <f>Report[[#This Row],[Entrada]]-Report[[#This Row],[Emissão]]</f>
        <v>0</v>
      </c>
    </row>
    <row r="1237" spans="1:12" x14ac:dyDescent="0.25">
      <c r="A1237">
        <v>3276</v>
      </c>
      <c r="B1237">
        <v>1</v>
      </c>
      <c r="C1237" t="s">
        <v>6264</v>
      </c>
      <c r="D1237">
        <v>0</v>
      </c>
      <c r="E1237" t="s">
        <v>6265</v>
      </c>
      <c r="F1237" s="1">
        <v>45922</v>
      </c>
      <c r="G1237" s="1">
        <v>45922</v>
      </c>
      <c r="H1237" t="s">
        <v>18</v>
      </c>
      <c r="I1237" t="s">
        <v>6266</v>
      </c>
      <c r="J1237" t="s">
        <v>6267</v>
      </c>
      <c r="K1237">
        <v>1695.65</v>
      </c>
      <c r="L1237">
        <f>Report[[#This Row],[Entrada]]-Report[[#This Row],[Emissão]]</f>
        <v>0</v>
      </c>
    </row>
    <row r="1238" spans="1:12" x14ac:dyDescent="0.25">
      <c r="A1238">
        <v>3277</v>
      </c>
      <c r="B1238">
        <v>1</v>
      </c>
      <c r="C1238" t="s">
        <v>6264</v>
      </c>
      <c r="D1238">
        <v>0</v>
      </c>
      <c r="E1238" t="s">
        <v>6265</v>
      </c>
      <c r="F1238" s="1">
        <v>45922</v>
      </c>
      <c r="G1238" s="1">
        <v>45922</v>
      </c>
      <c r="H1238" t="s">
        <v>18</v>
      </c>
      <c r="I1238" t="s">
        <v>6266</v>
      </c>
      <c r="J1238" t="s">
        <v>6267</v>
      </c>
      <c r="K1238">
        <v>2463.44</v>
      </c>
      <c r="L1238">
        <f>Report[[#This Row],[Entrada]]-Report[[#This Row],[Emissão]]</f>
        <v>0</v>
      </c>
    </row>
    <row r="1239" spans="1:12" x14ac:dyDescent="0.25">
      <c r="A1239">
        <v>3278</v>
      </c>
      <c r="B1239">
        <v>1</v>
      </c>
      <c r="C1239" t="s">
        <v>6264</v>
      </c>
      <c r="D1239">
        <v>0</v>
      </c>
      <c r="E1239" t="s">
        <v>6265</v>
      </c>
      <c r="F1239" s="1">
        <v>45922</v>
      </c>
      <c r="G1239" s="1">
        <v>45922</v>
      </c>
      <c r="H1239" t="s">
        <v>18</v>
      </c>
      <c r="I1239" t="s">
        <v>6266</v>
      </c>
      <c r="J1239" t="s">
        <v>6267</v>
      </c>
      <c r="K1239">
        <v>21068.799999999999</v>
      </c>
      <c r="L1239">
        <f>Report[[#This Row],[Entrada]]-Report[[#This Row],[Emissão]]</f>
        <v>0</v>
      </c>
    </row>
    <row r="1240" spans="1:12" x14ac:dyDescent="0.25">
      <c r="A1240">
        <v>3279</v>
      </c>
      <c r="B1240">
        <v>1</v>
      </c>
      <c r="C1240" t="s">
        <v>6264</v>
      </c>
      <c r="D1240">
        <v>0</v>
      </c>
      <c r="E1240" t="s">
        <v>6265</v>
      </c>
      <c r="F1240" s="1">
        <v>45922</v>
      </c>
      <c r="G1240" s="1">
        <v>45922</v>
      </c>
      <c r="H1240" t="s">
        <v>18</v>
      </c>
      <c r="I1240" t="s">
        <v>6266</v>
      </c>
      <c r="J1240" t="s">
        <v>6267</v>
      </c>
      <c r="K1240">
        <v>749.21</v>
      </c>
      <c r="L1240">
        <f>Report[[#This Row],[Entrada]]-Report[[#This Row],[Emissão]]</f>
        <v>0</v>
      </c>
    </row>
    <row r="1241" spans="1:12" x14ac:dyDescent="0.25">
      <c r="A1241">
        <v>20221</v>
      </c>
      <c r="B1241">
        <v>3</v>
      </c>
      <c r="C1241" t="s">
        <v>6339</v>
      </c>
      <c r="D1241">
        <v>17534</v>
      </c>
      <c r="E1241" t="s">
        <v>6253</v>
      </c>
      <c r="F1241" s="1">
        <v>45915</v>
      </c>
      <c r="G1241" s="1">
        <v>45922</v>
      </c>
      <c r="H1241" t="s">
        <v>6328</v>
      </c>
      <c r="I1241" t="s">
        <v>6257</v>
      </c>
      <c r="J1241" t="s">
        <v>79</v>
      </c>
      <c r="K1241">
        <v>32940</v>
      </c>
      <c r="L1241">
        <f>Report[[#This Row],[Entrada]]-Report[[#This Row],[Emissão]]</f>
        <v>7</v>
      </c>
    </row>
    <row r="1242" spans="1:12" x14ac:dyDescent="0.25">
      <c r="A1242">
        <v>36146</v>
      </c>
      <c r="B1242">
        <v>2</v>
      </c>
      <c r="C1242" t="s">
        <v>6343</v>
      </c>
      <c r="D1242">
        <v>17164</v>
      </c>
      <c r="E1242" t="s">
        <v>6253</v>
      </c>
      <c r="F1242" s="1">
        <v>45901</v>
      </c>
      <c r="G1242" s="1">
        <v>45922</v>
      </c>
      <c r="H1242" t="s">
        <v>6254</v>
      </c>
      <c r="I1242" t="s">
        <v>6257</v>
      </c>
      <c r="J1242" t="s">
        <v>177</v>
      </c>
      <c r="K1242">
        <v>4459.34</v>
      </c>
      <c r="L1242">
        <f>Report[[#This Row],[Entrada]]-Report[[#This Row],[Emissão]]</f>
        <v>21</v>
      </c>
    </row>
    <row r="1243" spans="1:12" x14ac:dyDescent="0.25">
      <c r="A1243">
        <v>53986</v>
      </c>
      <c r="B1243">
        <v>2</v>
      </c>
      <c r="C1243" t="s">
        <v>6350</v>
      </c>
      <c r="D1243">
        <v>23004249</v>
      </c>
      <c r="E1243" t="s">
        <v>6276</v>
      </c>
      <c r="F1243" s="1">
        <v>45922</v>
      </c>
      <c r="G1243" s="1">
        <v>45922</v>
      </c>
      <c r="H1243" t="s">
        <v>6351</v>
      </c>
      <c r="I1243" t="s">
        <v>6282</v>
      </c>
      <c r="J1243" t="s">
        <v>6352</v>
      </c>
      <c r="K1243">
        <v>1100</v>
      </c>
      <c r="L1243">
        <f>Report[[#This Row],[Entrada]]-Report[[#This Row],[Emissão]]</f>
        <v>0</v>
      </c>
    </row>
    <row r="1244" spans="1:12" x14ac:dyDescent="0.25">
      <c r="A1244">
        <v>500411</v>
      </c>
      <c r="B1244">
        <v>4</v>
      </c>
      <c r="C1244" t="s">
        <v>6252</v>
      </c>
      <c r="D1244">
        <v>17478</v>
      </c>
      <c r="E1244" t="s">
        <v>6253</v>
      </c>
      <c r="F1244" s="1">
        <v>45910</v>
      </c>
      <c r="G1244" s="1">
        <v>45923</v>
      </c>
      <c r="H1244" t="s">
        <v>6254</v>
      </c>
      <c r="I1244" t="s">
        <v>6255</v>
      </c>
      <c r="J1244" t="s">
        <v>1380</v>
      </c>
      <c r="K1244">
        <v>278216.52</v>
      </c>
      <c r="L1244">
        <f>Report[[#This Row],[Entrada]]-Report[[#This Row],[Emissão]]</f>
        <v>13</v>
      </c>
    </row>
    <row r="1245" spans="1:12" x14ac:dyDescent="0.25">
      <c r="A1245">
        <v>54003</v>
      </c>
      <c r="B1245">
        <v>1</v>
      </c>
      <c r="C1245" t="s">
        <v>6283</v>
      </c>
      <c r="E1245" t="s">
        <v>6265</v>
      </c>
      <c r="F1245" s="1">
        <v>45923</v>
      </c>
      <c r="G1245" s="1">
        <v>45923</v>
      </c>
      <c r="H1245" t="s">
        <v>12</v>
      </c>
      <c r="I1245" t="s">
        <v>6284</v>
      </c>
      <c r="J1245" t="s">
        <v>237</v>
      </c>
      <c r="K1245">
        <v>3222.29</v>
      </c>
      <c r="L1245">
        <f>Report[[#This Row],[Entrada]]-Report[[#This Row],[Emissão]]</f>
        <v>0</v>
      </c>
    </row>
    <row r="1246" spans="1:12" x14ac:dyDescent="0.25">
      <c r="A1246">
        <v>494885</v>
      </c>
      <c r="B1246">
        <v>4</v>
      </c>
      <c r="C1246" t="s">
        <v>6258</v>
      </c>
      <c r="D1246">
        <v>17630</v>
      </c>
      <c r="E1246" t="s">
        <v>6253</v>
      </c>
      <c r="F1246" s="1">
        <v>45919</v>
      </c>
      <c r="G1246" s="1">
        <v>45923</v>
      </c>
      <c r="H1246" t="s">
        <v>6254</v>
      </c>
      <c r="I1246" t="s">
        <v>6257</v>
      </c>
      <c r="J1246" t="s">
        <v>2683</v>
      </c>
      <c r="K1246">
        <v>135282.63</v>
      </c>
      <c r="L1246">
        <f>Report[[#This Row],[Entrada]]-Report[[#This Row],[Emissão]]</f>
        <v>4</v>
      </c>
    </row>
    <row r="1247" spans="1:12" x14ac:dyDescent="0.25">
      <c r="A1247">
        <v>8175</v>
      </c>
      <c r="B1247">
        <v>3</v>
      </c>
      <c r="C1247" t="s">
        <v>6305</v>
      </c>
      <c r="D1247">
        <v>17510</v>
      </c>
      <c r="E1247" t="s">
        <v>6253</v>
      </c>
      <c r="F1247" s="1">
        <v>45910</v>
      </c>
      <c r="G1247" s="1">
        <v>45923</v>
      </c>
      <c r="H1247" t="s">
        <v>6254</v>
      </c>
      <c r="I1247" t="s">
        <v>6255</v>
      </c>
      <c r="J1247" t="s">
        <v>2716</v>
      </c>
      <c r="K1247">
        <v>157880.1</v>
      </c>
      <c r="L1247">
        <f>Report[[#This Row],[Entrada]]-Report[[#This Row],[Emissão]]</f>
        <v>13</v>
      </c>
    </row>
    <row r="1248" spans="1:12" x14ac:dyDescent="0.25">
      <c r="A1248">
        <v>8198</v>
      </c>
      <c r="B1248">
        <v>2</v>
      </c>
      <c r="C1248" t="s">
        <v>6305</v>
      </c>
      <c r="D1248">
        <v>17593</v>
      </c>
      <c r="E1248" t="s">
        <v>6253</v>
      </c>
      <c r="F1248" s="1">
        <v>45917</v>
      </c>
      <c r="G1248" s="1">
        <v>45923</v>
      </c>
      <c r="H1248" t="s">
        <v>6254</v>
      </c>
      <c r="I1248" t="s">
        <v>6257</v>
      </c>
      <c r="J1248" t="s">
        <v>2716</v>
      </c>
      <c r="K1248">
        <v>183995.7</v>
      </c>
      <c r="L1248">
        <f>Report[[#This Row],[Entrada]]-Report[[#This Row],[Emissão]]</f>
        <v>6</v>
      </c>
    </row>
    <row r="1249" spans="1:12" x14ac:dyDescent="0.25">
      <c r="A1249">
        <v>173853</v>
      </c>
      <c r="B1249">
        <v>3</v>
      </c>
      <c r="C1249" t="s">
        <v>6327</v>
      </c>
      <c r="D1249">
        <v>17617</v>
      </c>
      <c r="E1249" t="s">
        <v>6253</v>
      </c>
      <c r="F1249" s="1">
        <v>45918</v>
      </c>
      <c r="G1249" s="1">
        <v>45923</v>
      </c>
      <c r="H1249" t="s">
        <v>6328</v>
      </c>
      <c r="I1249" t="s">
        <v>6257</v>
      </c>
      <c r="J1249" t="s">
        <v>4383</v>
      </c>
      <c r="K1249">
        <v>27440</v>
      </c>
      <c r="L1249">
        <f>Report[[#This Row],[Entrada]]-Report[[#This Row],[Emissão]]</f>
        <v>5</v>
      </c>
    </row>
    <row r="1250" spans="1:12" x14ac:dyDescent="0.25">
      <c r="A1250">
        <v>397534</v>
      </c>
      <c r="B1250">
        <v>3</v>
      </c>
      <c r="C1250" t="s">
        <v>6259</v>
      </c>
      <c r="D1250">
        <v>17419</v>
      </c>
      <c r="E1250" t="s">
        <v>6253</v>
      </c>
      <c r="F1250" s="1">
        <v>45908</v>
      </c>
      <c r="G1250" s="1">
        <v>45923</v>
      </c>
      <c r="H1250" t="s">
        <v>6254</v>
      </c>
      <c r="I1250" t="s">
        <v>6255</v>
      </c>
      <c r="J1250" t="s">
        <v>4492</v>
      </c>
      <c r="K1250">
        <v>28348.42</v>
      </c>
      <c r="L1250">
        <f>Report[[#This Row],[Entrada]]-Report[[#This Row],[Emissão]]</f>
        <v>15</v>
      </c>
    </row>
    <row r="1251" spans="1:12" x14ac:dyDescent="0.25">
      <c r="A1251">
        <v>397536</v>
      </c>
      <c r="B1251">
        <v>3</v>
      </c>
      <c r="C1251" t="s">
        <v>6259</v>
      </c>
      <c r="D1251">
        <v>17447</v>
      </c>
      <c r="E1251" t="s">
        <v>6253</v>
      </c>
      <c r="F1251" s="1">
        <v>45908</v>
      </c>
      <c r="G1251" s="1">
        <v>45923</v>
      </c>
      <c r="H1251" t="s">
        <v>6254</v>
      </c>
      <c r="I1251" t="s">
        <v>6257</v>
      </c>
      <c r="J1251" t="s">
        <v>4492</v>
      </c>
      <c r="K1251">
        <v>354270.04</v>
      </c>
      <c r="L1251">
        <f>Report[[#This Row],[Entrada]]-Report[[#This Row],[Emissão]]</f>
        <v>15</v>
      </c>
    </row>
    <row r="1252" spans="1:12" x14ac:dyDescent="0.25">
      <c r="A1252">
        <v>397537</v>
      </c>
      <c r="B1252">
        <v>3</v>
      </c>
      <c r="C1252" t="s">
        <v>6259</v>
      </c>
      <c r="D1252">
        <v>17447</v>
      </c>
      <c r="E1252" t="s">
        <v>6253</v>
      </c>
      <c r="F1252" s="1">
        <v>45908</v>
      </c>
      <c r="G1252" s="1">
        <v>45923</v>
      </c>
      <c r="H1252" t="s">
        <v>6254</v>
      </c>
      <c r="I1252" t="s">
        <v>6255</v>
      </c>
      <c r="J1252" t="s">
        <v>4492</v>
      </c>
      <c r="K1252">
        <v>2437</v>
      </c>
      <c r="L1252">
        <f>Report[[#This Row],[Entrada]]-Report[[#This Row],[Emissão]]</f>
        <v>15</v>
      </c>
    </row>
    <row r="1253" spans="1:12" x14ac:dyDescent="0.25">
      <c r="A1253">
        <v>397538</v>
      </c>
      <c r="B1253">
        <v>3</v>
      </c>
      <c r="C1253" t="s">
        <v>6259</v>
      </c>
      <c r="D1253">
        <v>17447</v>
      </c>
      <c r="E1253" t="s">
        <v>6253</v>
      </c>
      <c r="F1253" s="1">
        <v>45908</v>
      </c>
      <c r="G1253" s="1">
        <v>45923</v>
      </c>
      <c r="H1253" t="s">
        <v>6254</v>
      </c>
      <c r="I1253" t="s">
        <v>6257</v>
      </c>
      <c r="J1253" t="s">
        <v>4492</v>
      </c>
      <c r="K1253">
        <v>17639.22</v>
      </c>
      <c r="L1253">
        <f>Report[[#This Row],[Entrada]]-Report[[#This Row],[Emissão]]</f>
        <v>15</v>
      </c>
    </row>
    <row r="1254" spans="1:12" x14ac:dyDescent="0.25">
      <c r="A1254">
        <v>397540</v>
      </c>
      <c r="B1254">
        <v>3</v>
      </c>
      <c r="C1254" t="s">
        <v>6259</v>
      </c>
      <c r="D1254">
        <v>17447</v>
      </c>
      <c r="E1254" t="s">
        <v>6253</v>
      </c>
      <c r="F1254" s="1">
        <v>45908</v>
      </c>
      <c r="G1254" s="1">
        <v>45923</v>
      </c>
      <c r="H1254" t="s">
        <v>6254</v>
      </c>
      <c r="I1254" t="s">
        <v>6257</v>
      </c>
      <c r="J1254" t="s">
        <v>4492</v>
      </c>
      <c r="K1254">
        <v>35299.15</v>
      </c>
      <c r="L1254">
        <f>Report[[#This Row],[Entrada]]-Report[[#This Row],[Emissão]]</f>
        <v>15</v>
      </c>
    </row>
    <row r="1255" spans="1:12" x14ac:dyDescent="0.25">
      <c r="A1255">
        <v>151747</v>
      </c>
      <c r="B1255">
        <v>3</v>
      </c>
      <c r="C1255" t="s">
        <v>6347</v>
      </c>
      <c r="D1255">
        <v>17604</v>
      </c>
      <c r="E1255" t="s">
        <v>6253</v>
      </c>
      <c r="F1255" s="1">
        <v>45916</v>
      </c>
      <c r="G1255" s="1">
        <v>45923</v>
      </c>
      <c r="H1255" t="s">
        <v>6269</v>
      </c>
      <c r="I1255" t="s">
        <v>6255</v>
      </c>
      <c r="J1255" t="s">
        <v>5102</v>
      </c>
      <c r="K1255">
        <v>234306.9</v>
      </c>
      <c r="L1255">
        <f>Report[[#This Row],[Entrada]]-Report[[#This Row],[Emissão]]</f>
        <v>7</v>
      </c>
    </row>
    <row r="1256" spans="1:12" x14ac:dyDescent="0.25">
      <c r="A1256">
        <v>151793</v>
      </c>
      <c r="B1256">
        <v>3</v>
      </c>
      <c r="C1256" t="s">
        <v>6347</v>
      </c>
      <c r="D1256">
        <v>17604</v>
      </c>
      <c r="E1256" t="s">
        <v>6253</v>
      </c>
      <c r="F1256" s="1">
        <v>45917</v>
      </c>
      <c r="G1256" s="1">
        <v>45923</v>
      </c>
      <c r="H1256" t="s">
        <v>6269</v>
      </c>
      <c r="I1256" t="s">
        <v>6255</v>
      </c>
      <c r="J1256" t="s">
        <v>5102</v>
      </c>
      <c r="K1256">
        <v>112536.69</v>
      </c>
      <c r="L1256">
        <f>Report[[#This Row],[Entrada]]-Report[[#This Row],[Emissão]]</f>
        <v>6</v>
      </c>
    </row>
    <row r="1257" spans="1:12" x14ac:dyDescent="0.25">
      <c r="A1257">
        <v>3280</v>
      </c>
      <c r="B1257">
        <v>1</v>
      </c>
      <c r="C1257" t="s">
        <v>6264</v>
      </c>
      <c r="D1257">
        <v>0</v>
      </c>
      <c r="E1257" t="s">
        <v>6265</v>
      </c>
      <c r="F1257" s="1">
        <v>45923</v>
      </c>
      <c r="G1257" s="1">
        <v>45923</v>
      </c>
      <c r="H1257" t="s">
        <v>18</v>
      </c>
      <c r="I1257" t="s">
        <v>6266</v>
      </c>
      <c r="J1257" t="s">
        <v>6267</v>
      </c>
      <c r="K1257">
        <v>11754.74</v>
      </c>
      <c r="L1257">
        <f>Report[[#This Row],[Entrada]]-Report[[#This Row],[Emissão]]</f>
        <v>0</v>
      </c>
    </row>
    <row r="1258" spans="1:12" x14ac:dyDescent="0.25">
      <c r="A1258">
        <v>3281</v>
      </c>
      <c r="B1258">
        <v>1</v>
      </c>
      <c r="C1258" t="s">
        <v>6264</v>
      </c>
      <c r="D1258">
        <v>0</v>
      </c>
      <c r="E1258" t="s">
        <v>6265</v>
      </c>
      <c r="F1258" s="1">
        <v>45923</v>
      </c>
      <c r="G1258" s="1">
        <v>45923</v>
      </c>
      <c r="H1258" t="s">
        <v>18</v>
      </c>
      <c r="I1258" t="s">
        <v>6266</v>
      </c>
      <c r="J1258" t="s">
        <v>6267</v>
      </c>
      <c r="K1258">
        <v>771365.1</v>
      </c>
      <c r="L1258">
        <f>Report[[#This Row],[Entrada]]-Report[[#This Row],[Emissão]]</f>
        <v>0</v>
      </c>
    </row>
    <row r="1259" spans="1:12" x14ac:dyDescent="0.25">
      <c r="A1259">
        <v>3282</v>
      </c>
      <c r="B1259">
        <v>1</v>
      </c>
      <c r="C1259" t="s">
        <v>6264</v>
      </c>
      <c r="D1259">
        <v>0</v>
      </c>
      <c r="E1259" t="s">
        <v>6265</v>
      </c>
      <c r="F1259" s="1">
        <v>45923</v>
      </c>
      <c r="G1259" s="1">
        <v>45923</v>
      </c>
      <c r="H1259" t="s">
        <v>18</v>
      </c>
      <c r="I1259" t="s">
        <v>6266</v>
      </c>
      <c r="J1259" t="s">
        <v>6267</v>
      </c>
      <c r="K1259">
        <v>8404.19</v>
      </c>
      <c r="L1259">
        <f>Report[[#This Row],[Entrada]]-Report[[#This Row],[Emissão]]</f>
        <v>0</v>
      </c>
    </row>
    <row r="1260" spans="1:12" x14ac:dyDescent="0.25">
      <c r="A1260">
        <v>3283</v>
      </c>
      <c r="B1260">
        <v>1</v>
      </c>
      <c r="C1260" t="s">
        <v>6264</v>
      </c>
      <c r="D1260">
        <v>0</v>
      </c>
      <c r="E1260" t="s">
        <v>6265</v>
      </c>
      <c r="F1260" s="1">
        <v>45923</v>
      </c>
      <c r="G1260" s="1">
        <v>45923</v>
      </c>
      <c r="H1260" t="s">
        <v>18</v>
      </c>
      <c r="I1260" t="s">
        <v>6266</v>
      </c>
      <c r="J1260" t="s">
        <v>6267</v>
      </c>
      <c r="K1260">
        <v>565.22</v>
      </c>
      <c r="L1260">
        <f>Report[[#This Row],[Entrada]]-Report[[#This Row],[Emissão]]</f>
        <v>0</v>
      </c>
    </row>
    <row r="1261" spans="1:12" x14ac:dyDescent="0.25">
      <c r="A1261">
        <v>3284</v>
      </c>
      <c r="B1261">
        <v>1</v>
      </c>
      <c r="C1261" t="s">
        <v>6264</v>
      </c>
      <c r="D1261">
        <v>0</v>
      </c>
      <c r="E1261" t="s">
        <v>6265</v>
      </c>
      <c r="F1261" s="1">
        <v>45923</v>
      </c>
      <c r="G1261" s="1">
        <v>45923</v>
      </c>
      <c r="H1261" t="s">
        <v>18</v>
      </c>
      <c r="I1261" t="s">
        <v>6266</v>
      </c>
      <c r="J1261" t="s">
        <v>6267</v>
      </c>
      <c r="K1261">
        <v>9004.2800000000007</v>
      </c>
      <c r="L1261">
        <f>Report[[#This Row],[Entrada]]-Report[[#This Row],[Emissão]]</f>
        <v>0</v>
      </c>
    </row>
    <row r="1262" spans="1:12" x14ac:dyDescent="0.25">
      <c r="A1262">
        <v>3285</v>
      </c>
      <c r="B1262">
        <v>1</v>
      </c>
      <c r="C1262" t="s">
        <v>6264</v>
      </c>
      <c r="D1262">
        <v>0</v>
      </c>
      <c r="E1262" t="s">
        <v>6265</v>
      </c>
      <c r="F1262" s="1">
        <v>45923</v>
      </c>
      <c r="G1262" s="1">
        <v>45923</v>
      </c>
      <c r="H1262" t="s">
        <v>18</v>
      </c>
      <c r="I1262" t="s">
        <v>6266</v>
      </c>
      <c r="J1262" t="s">
        <v>6267</v>
      </c>
      <c r="K1262">
        <v>17942.810000000001</v>
      </c>
      <c r="L1262">
        <f>Report[[#This Row],[Entrada]]-Report[[#This Row],[Emissão]]</f>
        <v>0</v>
      </c>
    </row>
    <row r="1263" spans="1:12" x14ac:dyDescent="0.25">
      <c r="A1263">
        <v>3286</v>
      </c>
      <c r="B1263">
        <v>1</v>
      </c>
      <c r="C1263" t="s">
        <v>6264</v>
      </c>
      <c r="D1263">
        <v>0</v>
      </c>
      <c r="E1263" t="s">
        <v>6265</v>
      </c>
      <c r="F1263" s="1">
        <v>45923</v>
      </c>
      <c r="G1263" s="1">
        <v>45923</v>
      </c>
      <c r="H1263" t="s">
        <v>18</v>
      </c>
      <c r="I1263" t="s">
        <v>6266</v>
      </c>
      <c r="J1263" t="s">
        <v>6267</v>
      </c>
      <c r="K1263">
        <v>31298.240000000002</v>
      </c>
      <c r="L1263">
        <f>Report[[#This Row],[Entrada]]-Report[[#This Row],[Emissão]]</f>
        <v>0</v>
      </c>
    </row>
    <row r="1264" spans="1:12" x14ac:dyDescent="0.25">
      <c r="A1264">
        <v>3287</v>
      </c>
      <c r="B1264">
        <v>1</v>
      </c>
      <c r="C1264" t="s">
        <v>6264</v>
      </c>
      <c r="D1264">
        <v>0</v>
      </c>
      <c r="E1264" t="s">
        <v>6265</v>
      </c>
      <c r="F1264" s="1">
        <v>45923</v>
      </c>
      <c r="G1264" s="1">
        <v>45923</v>
      </c>
      <c r="H1264" t="s">
        <v>18</v>
      </c>
      <c r="I1264" t="s">
        <v>6266</v>
      </c>
      <c r="J1264" t="s">
        <v>6267</v>
      </c>
      <c r="K1264">
        <v>2514.46</v>
      </c>
      <c r="L1264">
        <f>Report[[#This Row],[Entrada]]-Report[[#This Row],[Emissão]]</f>
        <v>0</v>
      </c>
    </row>
    <row r="1265" spans="1:12" x14ac:dyDescent="0.25">
      <c r="A1265">
        <v>3288</v>
      </c>
      <c r="B1265">
        <v>1</v>
      </c>
      <c r="C1265" t="s">
        <v>6264</v>
      </c>
      <c r="D1265">
        <v>0</v>
      </c>
      <c r="E1265" t="s">
        <v>6265</v>
      </c>
      <c r="F1265" s="1">
        <v>45923</v>
      </c>
      <c r="G1265" s="1">
        <v>45923</v>
      </c>
      <c r="H1265" t="s">
        <v>18</v>
      </c>
      <c r="I1265" t="s">
        <v>6266</v>
      </c>
      <c r="J1265" t="s">
        <v>6267</v>
      </c>
      <c r="K1265">
        <v>11035.84</v>
      </c>
      <c r="L1265">
        <f>Report[[#This Row],[Entrada]]-Report[[#This Row],[Emissão]]</f>
        <v>0</v>
      </c>
    </row>
    <row r="1266" spans="1:12" x14ac:dyDescent="0.25">
      <c r="A1266">
        <v>3289</v>
      </c>
      <c r="B1266">
        <v>1</v>
      </c>
      <c r="C1266" t="s">
        <v>6264</v>
      </c>
      <c r="E1266" t="s">
        <v>6265</v>
      </c>
      <c r="F1266" s="1">
        <v>45923</v>
      </c>
      <c r="G1266" s="1">
        <v>45923</v>
      </c>
      <c r="H1266" t="s">
        <v>18</v>
      </c>
      <c r="I1266" t="s">
        <v>6266</v>
      </c>
      <c r="J1266" t="s">
        <v>6267</v>
      </c>
      <c r="K1266">
        <v>7749.89</v>
      </c>
      <c r="L1266">
        <f>Report[[#This Row],[Entrada]]-Report[[#This Row],[Emissão]]</f>
        <v>0</v>
      </c>
    </row>
    <row r="1267" spans="1:12" x14ac:dyDescent="0.25">
      <c r="A1267">
        <v>3290</v>
      </c>
      <c r="B1267">
        <v>1</v>
      </c>
      <c r="C1267" t="s">
        <v>6264</v>
      </c>
      <c r="D1267">
        <v>0</v>
      </c>
      <c r="E1267" t="s">
        <v>6265</v>
      </c>
      <c r="F1267" s="1">
        <v>45923</v>
      </c>
      <c r="G1267" s="1">
        <v>45923</v>
      </c>
      <c r="H1267" t="s">
        <v>18</v>
      </c>
      <c r="I1267" t="s">
        <v>6266</v>
      </c>
      <c r="J1267" t="s">
        <v>6267</v>
      </c>
      <c r="K1267">
        <v>32849.25</v>
      </c>
      <c r="L1267">
        <f>Report[[#This Row],[Entrada]]-Report[[#This Row],[Emissão]]</f>
        <v>0</v>
      </c>
    </row>
    <row r="1268" spans="1:12" x14ac:dyDescent="0.25">
      <c r="A1268">
        <v>3291</v>
      </c>
      <c r="B1268">
        <v>1</v>
      </c>
      <c r="C1268" t="s">
        <v>6264</v>
      </c>
      <c r="D1268">
        <v>0</v>
      </c>
      <c r="E1268" t="s">
        <v>6265</v>
      </c>
      <c r="F1268" s="1">
        <v>45923</v>
      </c>
      <c r="G1268" s="1">
        <v>45923</v>
      </c>
      <c r="H1268" t="s">
        <v>18</v>
      </c>
      <c r="I1268" t="s">
        <v>6266</v>
      </c>
      <c r="J1268" t="s">
        <v>6267</v>
      </c>
      <c r="K1268">
        <v>164246.26999999999</v>
      </c>
      <c r="L1268">
        <f>Report[[#This Row],[Entrada]]-Report[[#This Row],[Emissão]]</f>
        <v>0</v>
      </c>
    </row>
    <row r="1269" spans="1:12" x14ac:dyDescent="0.25">
      <c r="A1269">
        <v>3292</v>
      </c>
      <c r="B1269">
        <v>1</v>
      </c>
      <c r="C1269" t="s">
        <v>6264</v>
      </c>
      <c r="D1269">
        <v>0</v>
      </c>
      <c r="E1269" t="s">
        <v>6265</v>
      </c>
      <c r="F1269" s="1">
        <v>45923</v>
      </c>
      <c r="G1269" s="1">
        <v>45923</v>
      </c>
      <c r="H1269" t="s">
        <v>18</v>
      </c>
      <c r="I1269" t="s">
        <v>6266</v>
      </c>
      <c r="J1269" t="s">
        <v>6267</v>
      </c>
      <c r="K1269">
        <v>131397.01</v>
      </c>
      <c r="L1269">
        <f>Report[[#This Row],[Entrada]]-Report[[#This Row],[Emissão]]</f>
        <v>0</v>
      </c>
    </row>
    <row r="1270" spans="1:12" x14ac:dyDescent="0.25">
      <c r="A1270">
        <v>3293</v>
      </c>
      <c r="B1270">
        <v>1</v>
      </c>
      <c r="C1270" t="s">
        <v>6264</v>
      </c>
      <c r="D1270">
        <v>0</v>
      </c>
      <c r="E1270" t="s">
        <v>6265</v>
      </c>
      <c r="F1270" s="1">
        <v>45923</v>
      </c>
      <c r="G1270" s="1">
        <v>45923</v>
      </c>
      <c r="H1270" t="s">
        <v>18</v>
      </c>
      <c r="I1270" t="s">
        <v>6266</v>
      </c>
      <c r="J1270" t="s">
        <v>6267</v>
      </c>
      <c r="K1270">
        <v>11938.47</v>
      </c>
      <c r="L1270">
        <f>Report[[#This Row],[Entrada]]-Report[[#This Row],[Emissão]]</f>
        <v>0</v>
      </c>
    </row>
    <row r="1271" spans="1:12" x14ac:dyDescent="0.25">
      <c r="A1271">
        <v>3294</v>
      </c>
      <c r="B1271">
        <v>1</v>
      </c>
      <c r="C1271" t="s">
        <v>6264</v>
      </c>
      <c r="D1271">
        <v>0</v>
      </c>
      <c r="E1271" t="s">
        <v>6265</v>
      </c>
      <c r="F1271" s="1">
        <v>45923</v>
      </c>
      <c r="G1271" s="1">
        <v>45923</v>
      </c>
      <c r="H1271" t="s">
        <v>18</v>
      </c>
      <c r="I1271" t="s">
        <v>6306</v>
      </c>
      <c r="J1271" t="s">
        <v>6267</v>
      </c>
      <c r="K1271">
        <v>1492.14</v>
      </c>
      <c r="L1271">
        <f>Report[[#This Row],[Entrada]]-Report[[#This Row],[Emissão]]</f>
        <v>0</v>
      </c>
    </row>
    <row r="1272" spans="1:12" x14ac:dyDescent="0.25">
      <c r="A1272">
        <v>3295</v>
      </c>
      <c r="B1272">
        <v>1</v>
      </c>
      <c r="C1272" t="s">
        <v>6264</v>
      </c>
      <c r="D1272">
        <v>0</v>
      </c>
      <c r="E1272" t="s">
        <v>6265</v>
      </c>
      <c r="F1272" s="1">
        <v>45923</v>
      </c>
      <c r="G1272" s="1">
        <v>45923</v>
      </c>
      <c r="H1272" t="s">
        <v>18</v>
      </c>
      <c r="I1272" t="s">
        <v>6266</v>
      </c>
      <c r="J1272" t="s">
        <v>6267</v>
      </c>
      <c r="K1272">
        <v>571.04</v>
      </c>
      <c r="L1272">
        <f>Report[[#This Row],[Entrada]]-Report[[#This Row],[Emissão]]</f>
        <v>0</v>
      </c>
    </row>
    <row r="1273" spans="1:12" x14ac:dyDescent="0.25">
      <c r="A1273">
        <v>3296</v>
      </c>
      <c r="B1273">
        <v>1</v>
      </c>
      <c r="C1273" t="s">
        <v>6264</v>
      </c>
      <c r="D1273">
        <v>0</v>
      </c>
      <c r="E1273" t="s">
        <v>6265</v>
      </c>
      <c r="F1273" s="1">
        <v>45923</v>
      </c>
      <c r="G1273" s="1">
        <v>45923</v>
      </c>
      <c r="H1273" t="s">
        <v>18</v>
      </c>
      <c r="I1273" t="s">
        <v>6266</v>
      </c>
      <c r="J1273" t="s">
        <v>6267</v>
      </c>
      <c r="K1273">
        <v>25212.57</v>
      </c>
      <c r="L1273">
        <f>Report[[#This Row],[Entrada]]-Report[[#This Row],[Emissão]]</f>
        <v>0</v>
      </c>
    </row>
    <row r="1274" spans="1:12" x14ac:dyDescent="0.25">
      <c r="A1274">
        <v>15484</v>
      </c>
      <c r="B1274">
        <v>3</v>
      </c>
      <c r="C1274" t="s">
        <v>6271</v>
      </c>
      <c r="D1274">
        <v>17457</v>
      </c>
      <c r="E1274" t="s">
        <v>6253</v>
      </c>
      <c r="F1274" s="1">
        <v>45910</v>
      </c>
      <c r="G1274" s="1">
        <v>45923</v>
      </c>
      <c r="H1274" t="s">
        <v>6269</v>
      </c>
      <c r="I1274" t="s">
        <v>6255</v>
      </c>
      <c r="J1274" t="s">
        <v>1471</v>
      </c>
      <c r="K1274">
        <v>487969.87</v>
      </c>
      <c r="L1274">
        <f>Report[[#This Row],[Entrada]]-Report[[#This Row],[Emissão]]</f>
        <v>13</v>
      </c>
    </row>
    <row r="1275" spans="1:12" x14ac:dyDescent="0.25">
      <c r="A1275">
        <v>267236</v>
      </c>
      <c r="B1275">
        <v>3</v>
      </c>
      <c r="C1275" t="s">
        <v>6332</v>
      </c>
      <c r="D1275">
        <v>17428</v>
      </c>
      <c r="E1275" t="s">
        <v>6253</v>
      </c>
      <c r="F1275" s="1">
        <v>45916</v>
      </c>
      <c r="G1275" s="1">
        <v>45924</v>
      </c>
      <c r="H1275" t="s">
        <v>6328</v>
      </c>
      <c r="I1275" t="s">
        <v>6255</v>
      </c>
      <c r="J1275" t="s">
        <v>1503</v>
      </c>
      <c r="K1275">
        <v>168000</v>
      </c>
      <c r="L1275">
        <f>Report[[#This Row],[Entrada]]-Report[[#This Row],[Emissão]]</f>
        <v>8</v>
      </c>
    </row>
    <row r="1276" spans="1:12" x14ac:dyDescent="0.25">
      <c r="A1276">
        <v>49948</v>
      </c>
      <c r="B1276">
        <v>3</v>
      </c>
      <c r="C1276" t="s">
        <v>6335</v>
      </c>
      <c r="D1276">
        <v>17555</v>
      </c>
      <c r="E1276" t="s">
        <v>6253</v>
      </c>
      <c r="F1276" s="1">
        <v>45915</v>
      </c>
      <c r="G1276" s="1">
        <v>45924</v>
      </c>
      <c r="H1276" t="s">
        <v>6318</v>
      </c>
      <c r="I1276" t="s">
        <v>6255</v>
      </c>
      <c r="J1276" t="s">
        <v>1380</v>
      </c>
      <c r="K1276">
        <v>106011.13</v>
      </c>
      <c r="L1276">
        <f>Report[[#This Row],[Entrada]]-Report[[#This Row],[Emissão]]</f>
        <v>9</v>
      </c>
    </row>
    <row r="1277" spans="1:12" x14ac:dyDescent="0.25">
      <c r="A1277">
        <v>500764</v>
      </c>
      <c r="B1277">
        <v>3</v>
      </c>
      <c r="C1277" t="s">
        <v>6252</v>
      </c>
      <c r="D1277">
        <v>17555</v>
      </c>
      <c r="E1277" t="s">
        <v>6253</v>
      </c>
      <c r="F1277" s="1">
        <v>45912</v>
      </c>
      <c r="G1277" s="1">
        <v>45924</v>
      </c>
      <c r="H1277" t="s">
        <v>6254</v>
      </c>
      <c r="I1277" t="s">
        <v>6257</v>
      </c>
      <c r="J1277" t="s">
        <v>1380</v>
      </c>
      <c r="K1277">
        <v>59276.01</v>
      </c>
      <c r="L1277">
        <f>Report[[#This Row],[Entrada]]-Report[[#This Row],[Emissão]]</f>
        <v>12</v>
      </c>
    </row>
    <row r="1278" spans="1:12" x14ac:dyDescent="0.25">
      <c r="A1278">
        <v>500765</v>
      </c>
      <c r="B1278">
        <v>3</v>
      </c>
      <c r="C1278" t="s">
        <v>6252</v>
      </c>
      <c r="D1278">
        <v>17555</v>
      </c>
      <c r="E1278" t="s">
        <v>6253</v>
      </c>
      <c r="F1278" s="1">
        <v>45912</v>
      </c>
      <c r="G1278" s="1">
        <v>45924</v>
      </c>
      <c r="H1278" t="s">
        <v>6254</v>
      </c>
      <c r="I1278" t="s">
        <v>6257</v>
      </c>
      <c r="J1278" t="s">
        <v>1380</v>
      </c>
      <c r="K1278">
        <v>2589.5</v>
      </c>
      <c r="L1278">
        <f>Report[[#This Row],[Entrada]]-Report[[#This Row],[Emissão]]</f>
        <v>12</v>
      </c>
    </row>
    <row r="1279" spans="1:12" x14ac:dyDescent="0.25">
      <c r="A1279">
        <v>500892</v>
      </c>
      <c r="B1279">
        <v>4</v>
      </c>
      <c r="C1279" t="s">
        <v>6252</v>
      </c>
      <c r="D1279">
        <v>17570</v>
      </c>
      <c r="E1279" t="s">
        <v>6253</v>
      </c>
      <c r="F1279" s="1">
        <v>45912</v>
      </c>
      <c r="G1279" s="1">
        <v>45924</v>
      </c>
      <c r="H1279" t="s">
        <v>6254</v>
      </c>
      <c r="I1279" t="s">
        <v>6255</v>
      </c>
      <c r="J1279" t="s">
        <v>1380</v>
      </c>
      <c r="K1279">
        <v>3007.75</v>
      </c>
      <c r="L1279">
        <f>Report[[#This Row],[Entrada]]-Report[[#This Row],[Emissão]]</f>
        <v>12</v>
      </c>
    </row>
    <row r="1280" spans="1:12" x14ac:dyDescent="0.25">
      <c r="A1280">
        <v>501034</v>
      </c>
      <c r="B1280">
        <v>2</v>
      </c>
      <c r="C1280" t="s">
        <v>6252</v>
      </c>
      <c r="D1280">
        <v>17563</v>
      </c>
      <c r="E1280" t="s">
        <v>6253</v>
      </c>
      <c r="F1280" s="1">
        <v>45915</v>
      </c>
      <c r="G1280" s="1">
        <v>45924</v>
      </c>
      <c r="H1280" t="s">
        <v>6254</v>
      </c>
      <c r="I1280" t="s">
        <v>6257</v>
      </c>
      <c r="J1280" t="s">
        <v>1380</v>
      </c>
      <c r="K1280">
        <v>818717.81</v>
      </c>
      <c r="L1280">
        <f>Report[[#This Row],[Entrada]]-Report[[#This Row],[Emissão]]</f>
        <v>9</v>
      </c>
    </row>
    <row r="1281" spans="1:12" x14ac:dyDescent="0.25">
      <c r="A1281">
        <v>55980</v>
      </c>
      <c r="B1281">
        <v>1</v>
      </c>
      <c r="C1281" t="s">
        <v>6256</v>
      </c>
      <c r="D1281">
        <v>17516</v>
      </c>
      <c r="E1281" t="s">
        <v>6253</v>
      </c>
      <c r="F1281" s="1">
        <v>45917</v>
      </c>
      <c r="G1281" s="1">
        <v>45924</v>
      </c>
      <c r="H1281" t="s">
        <v>6254</v>
      </c>
      <c r="I1281" t="s">
        <v>6257</v>
      </c>
      <c r="J1281" t="s">
        <v>1715</v>
      </c>
      <c r="K1281">
        <v>300274.27</v>
      </c>
      <c r="L1281">
        <f>Report[[#This Row],[Entrada]]-Report[[#This Row],[Emissão]]</f>
        <v>7</v>
      </c>
    </row>
    <row r="1282" spans="1:12" x14ac:dyDescent="0.25">
      <c r="A1282">
        <v>81900</v>
      </c>
      <c r="B1282">
        <v>2</v>
      </c>
      <c r="C1282" t="s">
        <v>6403</v>
      </c>
      <c r="D1282">
        <v>17278</v>
      </c>
      <c r="E1282" t="s">
        <v>6253</v>
      </c>
      <c r="F1282" s="1">
        <v>45911</v>
      </c>
      <c r="G1282" s="1">
        <v>45924</v>
      </c>
      <c r="H1282" t="s">
        <v>6254</v>
      </c>
      <c r="I1282" t="s">
        <v>6257</v>
      </c>
      <c r="J1282" t="s">
        <v>2633</v>
      </c>
      <c r="K1282">
        <v>3240</v>
      </c>
      <c r="L1282">
        <f>Report[[#This Row],[Entrada]]-Report[[#This Row],[Emissão]]</f>
        <v>13</v>
      </c>
    </row>
    <row r="1283" spans="1:12" x14ac:dyDescent="0.25">
      <c r="A1283">
        <v>494673</v>
      </c>
      <c r="B1283">
        <v>2</v>
      </c>
      <c r="C1283" t="s">
        <v>6258</v>
      </c>
      <c r="D1283">
        <v>17619</v>
      </c>
      <c r="E1283" t="s">
        <v>6253</v>
      </c>
      <c r="F1283" s="1">
        <v>45918</v>
      </c>
      <c r="G1283" s="1">
        <v>45924</v>
      </c>
      <c r="H1283" t="s">
        <v>6254</v>
      </c>
      <c r="I1283" t="s">
        <v>6257</v>
      </c>
      <c r="J1283" t="s">
        <v>2683</v>
      </c>
      <c r="K1283">
        <v>7390</v>
      </c>
      <c r="L1283">
        <f>Report[[#This Row],[Entrada]]-Report[[#This Row],[Emissão]]</f>
        <v>6</v>
      </c>
    </row>
    <row r="1284" spans="1:12" x14ac:dyDescent="0.25">
      <c r="A1284">
        <v>494888</v>
      </c>
      <c r="B1284">
        <v>2</v>
      </c>
      <c r="C1284" t="s">
        <v>6258</v>
      </c>
      <c r="D1284">
        <v>17626</v>
      </c>
      <c r="E1284" t="s">
        <v>6253</v>
      </c>
      <c r="F1284" s="1">
        <v>45919</v>
      </c>
      <c r="G1284" s="1">
        <v>45924</v>
      </c>
      <c r="H1284" t="s">
        <v>6254</v>
      </c>
      <c r="I1284" t="s">
        <v>6257</v>
      </c>
      <c r="J1284" t="s">
        <v>2683</v>
      </c>
      <c r="K1284">
        <v>8702.26</v>
      </c>
      <c r="L1284">
        <f>Report[[#This Row],[Entrada]]-Report[[#This Row],[Emissão]]</f>
        <v>5</v>
      </c>
    </row>
    <row r="1285" spans="1:12" x14ac:dyDescent="0.25">
      <c r="A1285">
        <v>8197</v>
      </c>
      <c r="B1285">
        <v>3</v>
      </c>
      <c r="C1285" t="s">
        <v>6305</v>
      </c>
      <c r="D1285">
        <v>17594</v>
      </c>
      <c r="E1285" t="s">
        <v>6253</v>
      </c>
      <c r="F1285" s="1">
        <v>45917</v>
      </c>
      <c r="G1285" s="1">
        <v>45924</v>
      </c>
      <c r="H1285" t="s">
        <v>6254</v>
      </c>
      <c r="I1285" t="s">
        <v>6257</v>
      </c>
      <c r="J1285" t="s">
        <v>2716</v>
      </c>
      <c r="K1285">
        <v>107750.39999999999</v>
      </c>
      <c r="L1285">
        <f>Report[[#This Row],[Entrada]]-Report[[#This Row],[Emissão]]</f>
        <v>7</v>
      </c>
    </row>
    <row r="1286" spans="1:12" x14ac:dyDescent="0.25">
      <c r="A1286">
        <v>8199</v>
      </c>
      <c r="B1286">
        <v>3</v>
      </c>
      <c r="C1286" t="s">
        <v>6305</v>
      </c>
      <c r="D1286">
        <v>17597</v>
      </c>
      <c r="E1286" t="s">
        <v>6253</v>
      </c>
      <c r="F1286" s="1">
        <v>45917</v>
      </c>
      <c r="G1286" s="1">
        <v>45924</v>
      </c>
      <c r="H1286" t="s">
        <v>6254</v>
      </c>
      <c r="I1286" t="s">
        <v>6255</v>
      </c>
      <c r="J1286" t="s">
        <v>2716</v>
      </c>
      <c r="K1286">
        <v>210506.8</v>
      </c>
      <c r="L1286">
        <f>Report[[#This Row],[Entrada]]-Report[[#This Row],[Emissão]]</f>
        <v>7</v>
      </c>
    </row>
    <row r="1287" spans="1:12" x14ac:dyDescent="0.25">
      <c r="A1287">
        <v>503499</v>
      </c>
      <c r="B1287">
        <v>2</v>
      </c>
      <c r="C1287" t="s">
        <v>6293</v>
      </c>
      <c r="D1287">
        <v>16716</v>
      </c>
      <c r="E1287" t="s">
        <v>6253</v>
      </c>
      <c r="F1287" s="1">
        <v>45911</v>
      </c>
      <c r="G1287" s="1">
        <v>45924</v>
      </c>
      <c r="H1287" t="s">
        <v>6254</v>
      </c>
      <c r="I1287" t="s">
        <v>6257</v>
      </c>
      <c r="J1287" t="s">
        <v>13</v>
      </c>
      <c r="K1287">
        <v>377.88</v>
      </c>
      <c r="L1287">
        <f>Report[[#This Row],[Entrada]]-Report[[#This Row],[Emissão]]</f>
        <v>13</v>
      </c>
    </row>
    <row r="1288" spans="1:12" x14ac:dyDescent="0.25">
      <c r="A1288">
        <v>506011</v>
      </c>
      <c r="B1288">
        <v>1</v>
      </c>
      <c r="C1288" t="s">
        <v>6293</v>
      </c>
      <c r="D1288">
        <v>17548</v>
      </c>
      <c r="E1288" t="s">
        <v>6253</v>
      </c>
      <c r="F1288" s="1">
        <v>45913</v>
      </c>
      <c r="G1288" s="1">
        <v>45924</v>
      </c>
      <c r="H1288" t="s">
        <v>6254</v>
      </c>
      <c r="I1288" t="s">
        <v>6255</v>
      </c>
      <c r="J1288" t="s">
        <v>13</v>
      </c>
      <c r="K1288">
        <v>7528.24</v>
      </c>
      <c r="L1288">
        <f>Report[[#This Row],[Entrada]]-Report[[#This Row],[Emissão]]</f>
        <v>11</v>
      </c>
    </row>
    <row r="1289" spans="1:12" x14ac:dyDescent="0.25">
      <c r="A1289">
        <v>508626</v>
      </c>
      <c r="B1289">
        <v>2</v>
      </c>
      <c r="C1289" t="s">
        <v>6293</v>
      </c>
      <c r="D1289">
        <v>17491</v>
      </c>
      <c r="E1289" t="s">
        <v>6253</v>
      </c>
      <c r="F1289" s="1">
        <v>45916</v>
      </c>
      <c r="G1289" s="1">
        <v>45924</v>
      </c>
      <c r="H1289" t="s">
        <v>6254</v>
      </c>
      <c r="I1289" t="s">
        <v>6257</v>
      </c>
      <c r="J1289" t="s">
        <v>13</v>
      </c>
      <c r="K1289">
        <v>1095.95</v>
      </c>
      <c r="L1289">
        <f>Report[[#This Row],[Entrada]]-Report[[#This Row],[Emissão]]</f>
        <v>8</v>
      </c>
    </row>
    <row r="1290" spans="1:12" x14ac:dyDescent="0.25">
      <c r="A1290">
        <v>508627</v>
      </c>
      <c r="B1290">
        <v>2</v>
      </c>
      <c r="C1290" t="s">
        <v>6293</v>
      </c>
      <c r="D1290">
        <v>17492</v>
      </c>
      <c r="E1290" t="s">
        <v>6253</v>
      </c>
      <c r="F1290" s="1">
        <v>45916</v>
      </c>
      <c r="G1290" s="1">
        <v>45924</v>
      </c>
      <c r="H1290" t="s">
        <v>6254</v>
      </c>
      <c r="I1290" t="s">
        <v>6257</v>
      </c>
      <c r="J1290" t="s">
        <v>13</v>
      </c>
      <c r="K1290">
        <v>2071.89</v>
      </c>
      <c r="L1290">
        <f>Report[[#This Row],[Entrada]]-Report[[#This Row],[Emissão]]</f>
        <v>8</v>
      </c>
    </row>
    <row r="1291" spans="1:12" x14ac:dyDescent="0.25">
      <c r="A1291">
        <v>508628</v>
      </c>
      <c r="B1291">
        <v>2</v>
      </c>
      <c r="C1291" t="s">
        <v>6293</v>
      </c>
      <c r="D1291">
        <v>17546</v>
      </c>
      <c r="E1291" t="s">
        <v>6253</v>
      </c>
      <c r="F1291" s="1">
        <v>45916</v>
      </c>
      <c r="G1291" s="1">
        <v>45924</v>
      </c>
      <c r="H1291" t="s">
        <v>6254</v>
      </c>
      <c r="I1291" t="s">
        <v>6257</v>
      </c>
      <c r="J1291" t="s">
        <v>13</v>
      </c>
      <c r="K1291">
        <v>2837.24</v>
      </c>
      <c r="L1291">
        <f>Report[[#This Row],[Entrada]]-Report[[#This Row],[Emissão]]</f>
        <v>8</v>
      </c>
    </row>
    <row r="1292" spans="1:12" x14ac:dyDescent="0.25">
      <c r="A1292">
        <v>508630</v>
      </c>
      <c r="B1292">
        <v>2</v>
      </c>
      <c r="C1292" t="s">
        <v>6293</v>
      </c>
      <c r="D1292">
        <v>17482</v>
      </c>
      <c r="E1292" t="s">
        <v>6253</v>
      </c>
      <c r="F1292" s="1">
        <v>45916</v>
      </c>
      <c r="G1292" s="1">
        <v>45924</v>
      </c>
      <c r="H1292" t="s">
        <v>6254</v>
      </c>
      <c r="I1292" t="s">
        <v>6257</v>
      </c>
      <c r="J1292" t="s">
        <v>13</v>
      </c>
      <c r="K1292">
        <v>414.12</v>
      </c>
      <c r="L1292">
        <f>Report[[#This Row],[Entrada]]-Report[[#This Row],[Emissão]]</f>
        <v>8</v>
      </c>
    </row>
    <row r="1293" spans="1:12" x14ac:dyDescent="0.25">
      <c r="A1293">
        <v>508631</v>
      </c>
      <c r="B1293">
        <v>2</v>
      </c>
      <c r="C1293" t="s">
        <v>6293</v>
      </c>
      <c r="D1293">
        <v>17487</v>
      </c>
      <c r="E1293" t="s">
        <v>6253</v>
      </c>
      <c r="F1293" s="1">
        <v>45916</v>
      </c>
      <c r="G1293" s="1">
        <v>45924</v>
      </c>
      <c r="H1293" t="s">
        <v>6254</v>
      </c>
      <c r="I1293" t="s">
        <v>6257</v>
      </c>
      <c r="J1293" t="s">
        <v>13</v>
      </c>
      <c r="K1293">
        <v>624.12</v>
      </c>
      <c r="L1293">
        <f>Report[[#This Row],[Entrada]]-Report[[#This Row],[Emissão]]</f>
        <v>8</v>
      </c>
    </row>
    <row r="1294" spans="1:12" x14ac:dyDescent="0.25">
      <c r="A1294">
        <v>508632</v>
      </c>
      <c r="B1294">
        <v>2</v>
      </c>
      <c r="C1294" t="s">
        <v>6293</v>
      </c>
      <c r="D1294">
        <v>17490</v>
      </c>
      <c r="E1294" t="s">
        <v>6253</v>
      </c>
      <c r="F1294" s="1">
        <v>45916</v>
      </c>
      <c r="G1294" s="1">
        <v>45924</v>
      </c>
      <c r="H1294" t="s">
        <v>6254</v>
      </c>
      <c r="I1294" t="s">
        <v>6257</v>
      </c>
      <c r="J1294" t="s">
        <v>13</v>
      </c>
      <c r="K1294">
        <v>624.12</v>
      </c>
      <c r="L1294">
        <f>Report[[#This Row],[Entrada]]-Report[[#This Row],[Emissão]]</f>
        <v>8</v>
      </c>
    </row>
    <row r="1295" spans="1:12" x14ac:dyDescent="0.25">
      <c r="A1295">
        <v>508633</v>
      </c>
      <c r="B1295">
        <v>2</v>
      </c>
      <c r="C1295" t="s">
        <v>6293</v>
      </c>
      <c r="D1295">
        <v>17491</v>
      </c>
      <c r="E1295" t="s">
        <v>6253</v>
      </c>
      <c r="F1295" s="1">
        <v>45916</v>
      </c>
      <c r="G1295" s="1">
        <v>45924</v>
      </c>
      <c r="H1295" t="s">
        <v>6254</v>
      </c>
      <c r="I1295" t="s">
        <v>6257</v>
      </c>
      <c r="J1295" t="s">
        <v>13</v>
      </c>
      <c r="K1295">
        <v>1111.92</v>
      </c>
      <c r="L1295">
        <f>Report[[#This Row],[Entrada]]-Report[[#This Row],[Emissão]]</f>
        <v>8</v>
      </c>
    </row>
    <row r="1296" spans="1:12" x14ac:dyDescent="0.25">
      <c r="A1296">
        <v>508634</v>
      </c>
      <c r="B1296">
        <v>2</v>
      </c>
      <c r="C1296" t="s">
        <v>6293</v>
      </c>
      <c r="D1296">
        <v>17544</v>
      </c>
      <c r="E1296" t="s">
        <v>6253</v>
      </c>
      <c r="F1296" s="1">
        <v>45916</v>
      </c>
      <c r="G1296" s="1">
        <v>45924</v>
      </c>
      <c r="H1296" t="s">
        <v>6254</v>
      </c>
      <c r="I1296" t="s">
        <v>6257</v>
      </c>
      <c r="J1296" t="s">
        <v>13</v>
      </c>
      <c r="K1296">
        <v>4992.96</v>
      </c>
      <c r="L1296">
        <f>Report[[#This Row],[Entrada]]-Report[[#This Row],[Emissão]]</f>
        <v>8</v>
      </c>
    </row>
    <row r="1297" spans="1:12" x14ac:dyDescent="0.25">
      <c r="A1297">
        <v>508637</v>
      </c>
      <c r="B1297">
        <v>2</v>
      </c>
      <c r="C1297" t="s">
        <v>6293</v>
      </c>
      <c r="D1297">
        <v>17482</v>
      </c>
      <c r="E1297" t="s">
        <v>6253</v>
      </c>
      <c r="F1297" s="1">
        <v>45916</v>
      </c>
      <c r="G1297" s="1">
        <v>45924</v>
      </c>
      <c r="H1297" t="s">
        <v>6254</v>
      </c>
      <c r="I1297" t="s">
        <v>6257</v>
      </c>
      <c r="J1297" t="s">
        <v>13</v>
      </c>
      <c r="K1297">
        <v>801.62</v>
      </c>
      <c r="L1297">
        <f>Report[[#This Row],[Entrada]]-Report[[#This Row],[Emissão]]</f>
        <v>8</v>
      </c>
    </row>
    <row r="1298" spans="1:12" x14ac:dyDescent="0.25">
      <c r="A1298">
        <v>508641</v>
      </c>
      <c r="B1298">
        <v>2</v>
      </c>
      <c r="C1298" t="s">
        <v>6293</v>
      </c>
      <c r="D1298">
        <v>17487</v>
      </c>
      <c r="E1298" t="s">
        <v>6253</v>
      </c>
      <c r="F1298" s="1">
        <v>45916</v>
      </c>
      <c r="G1298" s="1">
        <v>45924</v>
      </c>
      <c r="H1298" t="s">
        <v>6254</v>
      </c>
      <c r="I1298" t="s">
        <v>6257</v>
      </c>
      <c r="J1298" t="s">
        <v>13</v>
      </c>
      <c r="K1298">
        <v>7394.8</v>
      </c>
      <c r="L1298">
        <f>Report[[#This Row],[Entrada]]-Report[[#This Row],[Emissão]]</f>
        <v>8</v>
      </c>
    </row>
    <row r="1299" spans="1:12" x14ac:dyDescent="0.25">
      <c r="A1299">
        <v>508643</v>
      </c>
      <c r="B1299">
        <v>2</v>
      </c>
      <c r="C1299" t="s">
        <v>6293</v>
      </c>
      <c r="D1299">
        <v>17488</v>
      </c>
      <c r="E1299" t="s">
        <v>6253</v>
      </c>
      <c r="F1299" s="1">
        <v>45916</v>
      </c>
      <c r="G1299" s="1">
        <v>45924</v>
      </c>
      <c r="H1299" t="s">
        <v>6254</v>
      </c>
      <c r="I1299" t="s">
        <v>6257</v>
      </c>
      <c r="J1299" t="s">
        <v>13</v>
      </c>
      <c r="K1299">
        <v>23131</v>
      </c>
      <c r="L1299">
        <f>Report[[#This Row],[Entrada]]-Report[[#This Row],[Emissão]]</f>
        <v>8</v>
      </c>
    </row>
    <row r="1300" spans="1:12" x14ac:dyDescent="0.25">
      <c r="A1300">
        <v>508644</v>
      </c>
      <c r="B1300">
        <v>2</v>
      </c>
      <c r="C1300" t="s">
        <v>6293</v>
      </c>
      <c r="D1300">
        <v>17489</v>
      </c>
      <c r="E1300" t="s">
        <v>6253</v>
      </c>
      <c r="F1300" s="1">
        <v>45916</v>
      </c>
      <c r="G1300" s="1">
        <v>45924</v>
      </c>
      <c r="H1300" t="s">
        <v>6254</v>
      </c>
      <c r="I1300" t="s">
        <v>6257</v>
      </c>
      <c r="J1300" t="s">
        <v>13</v>
      </c>
      <c r="K1300">
        <v>1194.4000000000001</v>
      </c>
      <c r="L1300">
        <f>Report[[#This Row],[Entrada]]-Report[[#This Row],[Emissão]]</f>
        <v>8</v>
      </c>
    </row>
    <row r="1301" spans="1:12" x14ac:dyDescent="0.25">
      <c r="A1301">
        <v>508645</v>
      </c>
      <c r="B1301">
        <v>2</v>
      </c>
      <c r="C1301" t="s">
        <v>6293</v>
      </c>
      <c r="D1301">
        <v>17490</v>
      </c>
      <c r="E1301" t="s">
        <v>6253</v>
      </c>
      <c r="F1301" s="1">
        <v>45916</v>
      </c>
      <c r="G1301" s="1">
        <v>45924</v>
      </c>
      <c r="H1301" t="s">
        <v>6254</v>
      </c>
      <c r="I1301" t="s">
        <v>6257</v>
      </c>
      <c r="J1301" t="s">
        <v>13</v>
      </c>
      <c r="K1301">
        <v>969.4</v>
      </c>
      <c r="L1301">
        <f>Report[[#This Row],[Entrada]]-Report[[#This Row],[Emissão]]</f>
        <v>8</v>
      </c>
    </row>
    <row r="1302" spans="1:12" x14ac:dyDescent="0.25">
      <c r="A1302">
        <v>508647</v>
      </c>
      <c r="B1302">
        <v>2</v>
      </c>
      <c r="C1302" t="s">
        <v>6293</v>
      </c>
      <c r="D1302">
        <v>17491</v>
      </c>
      <c r="E1302" t="s">
        <v>6253</v>
      </c>
      <c r="F1302" s="1">
        <v>45916</v>
      </c>
      <c r="G1302" s="1">
        <v>45924</v>
      </c>
      <c r="H1302" t="s">
        <v>6254</v>
      </c>
      <c r="I1302" t="s">
        <v>6257</v>
      </c>
      <c r="J1302" t="s">
        <v>13</v>
      </c>
      <c r="K1302">
        <v>1928.88</v>
      </c>
      <c r="L1302">
        <f>Report[[#This Row],[Entrada]]-Report[[#This Row],[Emissão]]</f>
        <v>8</v>
      </c>
    </row>
    <row r="1303" spans="1:12" x14ac:dyDescent="0.25">
      <c r="A1303">
        <v>508649</v>
      </c>
      <c r="B1303">
        <v>2</v>
      </c>
      <c r="C1303" t="s">
        <v>6293</v>
      </c>
      <c r="D1303">
        <v>17492</v>
      </c>
      <c r="E1303" t="s">
        <v>6253</v>
      </c>
      <c r="F1303" s="1">
        <v>45916</v>
      </c>
      <c r="G1303" s="1">
        <v>45924</v>
      </c>
      <c r="H1303" t="s">
        <v>6254</v>
      </c>
      <c r="I1303" t="s">
        <v>6257</v>
      </c>
      <c r="J1303" t="s">
        <v>13</v>
      </c>
      <c r="K1303">
        <v>2143.7199999999998</v>
      </c>
      <c r="L1303">
        <f>Report[[#This Row],[Entrada]]-Report[[#This Row],[Emissão]]</f>
        <v>8</v>
      </c>
    </row>
    <row r="1304" spans="1:12" x14ac:dyDescent="0.25">
      <c r="A1304">
        <v>508650</v>
      </c>
      <c r="B1304">
        <v>2</v>
      </c>
      <c r="C1304" t="s">
        <v>6293</v>
      </c>
      <c r="D1304">
        <v>17543</v>
      </c>
      <c r="E1304" t="s">
        <v>6253</v>
      </c>
      <c r="F1304" s="1">
        <v>45916</v>
      </c>
      <c r="G1304" s="1">
        <v>45924</v>
      </c>
      <c r="H1304" t="s">
        <v>6254</v>
      </c>
      <c r="I1304" t="s">
        <v>6257</v>
      </c>
      <c r="J1304" t="s">
        <v>13</v>
      </c>
      <c r="K1304">
        <v>4957.16</v>
      </c>
      <c r="L1304">
        <f>Report[[#This Row],[Entrada]]-Report[[#This Row],[Emissão]]</f>
        <v>8</v>
      </c>
    </row>
    <row r="1305" spans="1:12" x14ac:dyDescent="0.25">
      <c r="A1305">
        <v>508652</v>
      </c>
      <c r="B1305">
        <v>2</v>
      </c>
      <c r="C1305" t="s">
        <v>6293</v>
      </c>
      <c r="D1305">
        <v>17544</v>
      </c>
      <c r="E1305" t="s">
        <v>6253</v>
      </c>
      <c r="F1305" s="1">
        <v>45916</v>
      </c>
      <c r="G1305" s="1">
        <v>45924</v>
      </c>
      <c r="H1305" t="s">
        <v>6254</v>
      </c>
      <c r="I1305" t="s">
        <v>6257</v>
      </c>
      <c r="J1305" t="s">
        <v>13</v>
      </c>
      <c r="K1305">
        <v>2954.2</v>
      </c>
      <c r="L1305">
        <f>Report[[#This Row],[Entrada]]-Report[[#This Row],[Emissão]]</f>
        <v>8</v>
      </c>
    </row>
    <row r="1306" spans="1:12" x14ac:dyDescent="0.25">
      <c r="A1306">
        <v>508653</v>
      </c>
      <c r="B1306">
        <v>2</v>
      </c>
      <c r="C1306" t="s">
        <v>6293</v>
      </c>
      <c r="D1306">
        <v>17544</v>
      </c>
      <c r="E1306" t="s">
        <v>6253</v>
      </c>
      <c r="F1306" s="1">
        <v>45916</v>
      </c>
      <c r="G1306" s="1">
        <v>45924</v>
      </c>
      <c r="H1306" t="s">
        <v>6254</v>
      </c>
      <c r="I1306" t="s">
        <v>6257</v>
      </c>
      <c r="J1306" t="s">
        <v>13</v>
      </c>
      <c r="K1306">
        <v>9752.24</v>
      </c>
      <c r="L1306">
        <f>Report[[#This Row],[Entrada]]-Report[[#This Row],[Emissão]]</f>
        <v>8</v>
      </c>
    </row>
    <row r="1307" spans="1:12" x14ac:dyDescent="0.25">
      <c r="A1307">
        <v>508654</v>
      </c>
      <c r="B1307">
        <v>2</v>
      </c>
      <c r="C1307" t="s">
        <v>6293</v>
      </c>
      <c r="D1307">
        <v>17546</v>
      </c>
      <c r="E1307" t="s">
        <v>6253</v>
      </c>
      <c r="F1307" s="1">
        <v>45916</v>
      </c>
      <c r="G1307" s="1">
        <v>45924</v>
      </c>
      <c r="H1307" t="s">
        <v>6254</v>
      </c>
      <c r="I1307" t="s">
        <v>6257</v>
      </c>
      <c r="J1307" t="s">
        <v>13</v>
      </c>
      <c r="K1307">
        <v>308.8</v>
      </c>
      <c r="L1307">
        <f>Report[[#This Row],[Entrada]]-Report[[#This Row],[Emissão]]</f>
        <v>8</v>
      </c>
    </row>
    <row r="1308" spans="1:12" x14ac:dyDescent="0.25">
      <c r="A1308">
        <v>397535</v>
      </c>
      <c r="B1308">
        <v>3</v>
      </c>
      <c r="C1308" t="s">
        <v>6259</v>
      </c>
      <c r="D1308">
        <v>17438</v>
      </c>
      <c r="E1308" t="s">
        <v>6253</v>
      </c>
      <c r="F1308" s="1">
        <v>45908</v>
      </c>
      <c r="G1308" s="1">
        <v>45924</v>
      </c>
      <c r="H1308" t="s">
        <v>6254</v>
      </c>
      <c r="I1308" t="s">
        <v>6255</v>
      </c>
      <c r="J1308" t="s">
        <v>4492</v>
      </c>
      <c r="K1308">
        <v>12970.34</v>
      </c>
      <c r="L1308">
        <f>Report[[#This Row],[Entrada]]-Report[[#This Row],[Emissão]]</f>
        <v>16</v>
      </c>
    </row>
    <row r="1309" spans="1:12" x14ac:dyDescent="0.25">
      <c r="A1309">
        <v>397539</v>
      </c>
      <c r="B1309">
        <v>3</v>
      </c>
      <c r="C1309" t="s">
        <v>6259</v>
      </c>
      <c r="D1309">
        <v>17447</v>
      </c>
      <c r="E1309" t="s">
        <v>6253</v>
      </c>
      <c r="F1309" s="1">
        <v>45908</v>
      </c>
      <c r="G1309" s="1">
        <v>45924</v>
      </c>
      <c r="H1309" t="s">
        <v>6254</v>
      </c>
      <c r="I1309" t="s">
        <v>6255</v>
      </c>
      <c r="J1309" t="s">
        <v>4492</v>
      </c>
      <c r="K1309">
        <v>8570.57</v>
      </c>
      <c r="L1309">
        <f>Report[[#This Row],[Entrada]]-Report[[#This Row],[Emissão]]</f>
        <v>16</v>
      </c>
    </row>
    <row r="1310" spans="1:12" x14ac:dyDescent="0.25">
      <c r="A1310">
        <v>398816</v>
      </c>
      <c r="B1310">
        <v>2</v>
      </c>
      <c r="C1310" t="s">
        <v>6259</v>
      </c>
      <c r="D1310">
        <v>17620</v>
      </c>
      <c r="E1310" t="s">
        <v>6253</v>
      </c>
      <c r="F1310" s="1">
        <v>45918</v>
      </c>
      <c r="G1310" s="1">
        <v>45924</v>
      </c>
      <c r="H1310" t="s">
        <v>6254</v>
      </c>
      <c r="I1310" t="s">
        <v>6257</v>
      </c>
      <c r="J1310" t="s">
        <v>4492</v>
      </c>
      <c r="K1310">
        <v>21725.46</v>
      </c>
      <c r="L1310">
        <f>Report[[#This Row],[Entrada]]-Report[[#This Row],[Emissão]]</f>
        <v>6</v>
      </c>
    </row>
    <row r="1311" spans="1:12" x14ac:dyDescent="0.25">
      <c r="A1311">
        <v>398865</v>
      </c>
      <c r="B1311">
        <v>3</v>
      </c>
      <c r="C1311" t="s">
        <v>6259</v>
      </c>
      <c r="D1311">
        <v>17621</v>
      </c>
      <c r="E1311" t="s">
        <v>6253</v>
      </c>
      <c r="F1311" s="1">
        <v>45918</v>
      </c>
      <c r="G1311" s="1">
        <v>45924</v>
      </c>
      <c r="H1311" t="s">
        <v>6254</v>
      </c>
      <c r="I1311" t="s">
        <v>6257</v>
      </c>
      <c r="J1311" t="s">
        <v>4492</v>
      </c>
      <c r="K1311">
        <v>127163.69</v>
      </c>
      <c r="L1311">
        <f>Report[[#This Row],[Entrada]]-Report[[#This Row],[Emissão]]</f>
        <v>6</v>
      </c>
    </row>
    <row r="1312" spans="1:12" x14ac:dyDescent="0.25">
      <c r="A1312">
        <v>398868</v>
      </c>
      <c r="B1312">
        <v>3</v>
      </c>
      <c r="C1312" t="s">
        <v>6259</v>
      </c>
      <c r="D1312">
        <v>17621</v>
      </c>
      <c r="E1312" t="s">
        <v>6253</v>
      </c>
      <c r="F1312" s="1">
        <v>45918</v>
      </c>
      <c r="G1312" s="1">
        <v>45924</v>
      </c>
      <c r="H1312" t="s">
        <v>6254</v>
      </c>
      <c r="I1312" t="s">
        <v>6255</v>
      </c>
      <c r="J1312" t="s">
        <v>4492</v>
      </c>
      <c r="K1312">
        <v>20210.490000000002</v>
      </c>
      <c r="L1312">
        <f>Report[[#This Row],[Entrada]]-Report[[#This Row],[Emissão]]</f>
        <v>6</v>
      </c>
    </row>
    <row r="1313" spans="1:12" x14ac:dyDescent="0.25">
      <c r="A1313">
        <v>398869</v>
      </c>
      <c r="B1313">
        <v>3</v>
      </c>
      <c r="C1313" t="s">
        <v>6259</v>
      </c>
      <c r="D1313">
        <v>17601</v>
      </c>
      <c r="E1313" t="s">
        <v>6253</v>
      </c>
      <c r="F1313" s="1">
        <v>45918</v>
      </c>
      <c r="G1313" s="1">
        <v>45924</v>
      </c>
      <c r="H1313" t="s">
        <v>6254</v>
      </c>
      <c r="I1313" t="s">
        <v>6255</v>
      </c>
      <c r="J1313" t="s">
        <v>4492</v>
      </c>
      <c r="K1313">
        <v>30336.42</v>
      </c>
      <c r="L1313">
        <f>Report[[#This Row],[Entrada]]-Report[[#This Row],[Emissão]]</f>
        <v>6</v>
      </c>
    </row>
    <row r="1314" spans="1:12" x14ac:dyDescent="0.25">
      <c r="A1314">
        <v>398870</v>
      </c>
      <c r="B1314">
        <v>3</v>
      </c>
      <c r="C1314" t="s">
        <v>6259</v>
      </c>
      <c r="D1314">
        <v>17601</v>
      </c>
      <c r="E1314" t="s">
        <v>6253</v>
      </c>
      <c r="F1314" s="1">
        <v>45918</v>
      </c>
      <c r="G1314" s="1">
        <v>45924</v>
      </c>
      <c r="H1314" t="s">
        <v>6254</v>
      </c>
      <c r="I1314" t="s">
        <v>6255</v>
      </c>
      <c r="J1314" t="s">
        <v>4492</v>
      </c>
      <c r="K1314">
        <v>40733.58</v>
      </c>
      <c r="L1314">
        <f>Report[[#This Row],[Entrada]]-Report[[#This Row],[Emissão]]</f>
        <v>6</v>
      </c>
    </row>
    <row r="1315" spans="1:12" x14ac:dyDescent="0.25">
      <c r="A1315">
        <v>343175</v>
      </c>
      <c r="B1315">
        <v>3</v>
      </c>
      <c r="C1315" t="s">
        <v>6260</v>
      </c>
      <c r="D1315">
        <v>17557</v>
      </c>
      <c r="E1315" t="s">
        <v>6253</v>
      </c>
      <c r="F1315" s="1">
        <v>45915</v>
      </c>
      <c r="G1315" s="1">
        <v>45924</v>
      </c>
      <c r="H1315" t="s">
        <v>6254</v>
      </c>
      <c r="I1315" t="s">
        <v>6257</v>
      </c>
      <c r="J1315" t="s">
        <v>4465</v>
      </c>
      <c r="K1315">
        <v>54546.53</v>
      </c>
      <c r="L1315">
        <f>Report[[#This Row],[Entrada]]-Report[[#This Row],[Emissão]]</f>
        <v>9</v>
      </c>
    </row>
    <row r="1316" spans="1:12" x14ac:dyDescent="0.25">
      <c r="A1316">
        <v>343176</v>
      </c>
      <c r="B1316">
        <v>3</v>
      </c>
      <c r="C1316" t="s">
        <v>6260</v>
      </c>
      <c r="D1316">
        <v>17557</v>
      </c>
      <c r="E1316" t="s">
        <v>6253</v>
      </c>
      <c r="F1316" s="1">
        <v>45915</v>
      </c>
      <c r="G1316" s="1">
        <v>45924</v>
      </c>
      <c r="H1316" t="s">
        <v>6254</v>
      </c>
      <c r="I1316" t="s">
        <v>6257</v>
      </c>
      <c r="J1316" t="s">
        <v>4465</v>
      </c>
      <c r="K1316">
        <v>254947.22</v>
      </c>
      <c r="L1316">
        <f>Report[[#This Row],[Entrada]]-Report[[#This Row],[Emissão]]</f>
        <v>9</v>
      </c>
    </row>
    <row r="1317" spans="1:12" x14ac:dyDescent="0.25">
      <c r="A1317">
        <v>343177</v>
      </c>
      <c r="B1317">
        <v>3</v>
      </c>
      <c r="C1317" t="s">
        <v>6260</v>
      </c>
      <c r="D1317">
        <v>17573</v>
      </c>
      <c r="E1317" t="s">
        <v>6253</v>
      </c>
      <c r="F1317" s="1">
        <v>45915</v>
      </c>
      <c r="G1317" s="1">
        <v>45924</v>
      </c>
      <c r="H1317" t="s">
        <v>6254</v>
      </c>
      <c r="I1317" t="s">
        <v>6257</v>
      </c>
      <c r="J1317" t="s">
        <v>4465</v>
      </c>
      <c r="K1317">
        <v>40064</v>
      </c>
      <c r="L1317">
        <f>Report[[#This Row],[Entrada]]-Report[[#This Row],[Emissão]]</f>
        <v>9</v>
      </c>
    </row>
    <row r="1318" spans="1:12" x14ac:dyDescent="0.25">
      <c r="A1318">
        <v>343178</v>
      </c>
      <c r="B1318">
        <v>3</v>
      </c>
      <c r="C1318" t="s">
        <v>6260</v>
      </c>
      <c r="D1318">
        <v>17573</v>
      </c>
      <c r="E1318" t="s">
        <v>6253</v>
      </c>
      <c r="F1318" s="1">
        <v>45915</v>
      </c>
      <c r="G1318" s="1">
        <v>45924</v>
      </c>
      <c r="H1318" t="s">
        <v>6254</v>
      </c>
      <c r="I1318" t="s">
        <v>6257</v>
      </c>
      <c r="J1318" t="s">
        <v>4465</v>
      </c>
      <c r="K1318">
        <v>26663.5</v>
      </c>
      <c r="L1318">
        <f>Report[[#This Row],[Entrada]]-Report[[#This Row],[Emissão]]</f>
        <v>9</v>
      </c>
    </row>
    <row r="1319" spans="1:12" x14ac:dyDescent="0.25">
      <c r="A1319">
        <v>343179</v>
      </c>
      <c r="B1319">
        <v>3</v>
      </c>
      <c r="C1319" t="s">
        <v>6260</v>
      </c>
      <c r="D1319">
        <v>17573</v>
      </c>
      <c r="E1319" t="s">
        <v>6253</v>
      </c>
      <c r="F1319" s="1">
        <v>45915</v>
      </c>
      <c r="G1319" s="1">
        <v>45924</v>
      </c>
      <c r="H1319" t="s">
        <v>6254</v>
      </c>
      <c r="I1319" t="s">
        <v>6257</v>
      </c>
      <c r="J1319" t="s">
        <v>4465</v>
      </c>
      <c r="K1319">
        <v>47976.3</v>
      </c>
      <c r="L1319">
        <f>Report[[#This Row],[Entrada]]-Report[[#This Row],[Emissão]]</f>
        <v>9</v>
      </c>
    </row>
    <row r="1320" spans="1:12" x14ac:dyDescent="0.25">
      <c r="A1320">
        <v>343180</v>
      </c>
      <c r="B1320">
        <v>3</v>
      </c>
      <c r="C1320" t="s">
        <v>6260</v>
      </c>
      <c r="D1320">
        <v>17573</v>
      </c>
      <c r="E1320" t="s">
        <v>6253</v>
      </c>
      <c r="F1320" s="1">
        <v>45915</v>
      </c>
      <c r="G1320" s="1">
        <v>45924</v>
      </c>
      <c r="H1320" t="s">
        <v>6254</v>
      </c>
      <c r="I1320" t="s">
        <v>6257</v>
      </c>
      <c r="J1320" t="s">
        <v>4465</v>
      </c>
      <c r="K1320">
        <v>78479.199999999997</v>
      </c>
      <c r="L1320">
        <f>Report[[#This Row],[Entrada]]-Report[[#This Row],[Emissão]]</f>
        <v>9</v>
      </c>
    </row>
    <row r="1321" spans="1:12" x14ac:dyDescent="0.25">
      <c r="A1321">
        <v>343181</v>
      </c>
      <c r="B1321">
        <v>3</v>
      </c>
      <c r="C1321" t="s">
        <v>6260</v>
      </c>
      <c r="D1321">
        <v>17573</v>
      </c>
      <c r="E1321" t="s">
        <v>6253</v>
      </c>
      <c r="F1321" s="1">
        <v>45915</v>
      </c>
      <c r="G1321" s="1">
        <v>45924</v>
      </c>
      <c r="H1321" t="s">
        <v>6254</v>
      </c>
      <c r="I1321" t="s">
        <v>6257</v>
      </c>
      <c r="J1321" t="s">
        <v>4465</v>
      </c>
      <c r="K1321">
        <v>50605.599999999999</v>
      </c>
      <c r="L1321">
        <f>Report[[#This Row],[Entrada]]-Report[[#This Row],[Emissão]]</f>
        <v>9</v>
      </c>
    </row>
    <row r="1322" spans="1:12" x14ac:dyDescent="0.25">
      <c r="A1322">
        <v>343211</v>
      </c>
      <c r="B1322">
        <v>3</v>
      </c>
      <c r="C1322" t="s">
        <v>6260</v>
      </c>
      <c r="D1322">
        <v>17557</v>
      </c>
      <c r="E1322" t="s">
        <v>6253</v>
      </c>
      <c r="F1322" s="1">
        <v>45915</v>
      </c>
      <c r="G1322" s="1">
        <v>45924</v>
      </c>
      <c r="H1322" t="s">
        <v>6254</v>
      </c>
      <c r="I1322" t="s">
        <v>6257</v>
      </c>
      <c r="J1322" t="s">
        <v>4465</v>
      </c>
      <c r="K1322">
        <v>6069.98</v>
      </c>
      <c r="L1322">
        <f>Report[[#This Row],[Entrada]]-Report[[#This Row],[Emissão]]</f>
        <v>9</v>
      </c>
    </row>
    <row r="1323" spans="1:12" x14ac:dyDescent="0.25">
      <c r="A1323">
        <v>343240</v>
      </c>
      <c r="B1323">
        <v>3</v>
      </c>
      <c r="C1323" t="s">
        <v>6260</v>
      </c>
      <c r="D1323">
        <v>17584</v>
      </c>
      <c r="E1323" t="s">
        <v>6253</v>
      </c>
      <c r="F1323" s="1">
        <v>45916</v>
      </c>
      <c r="G1323" s="1">
        <v>45924</v>
      </c>
      <c r="H1323" t="s">
        <v>6254</v>
      </c>
      <c r="I1323" t="s">
        <v>6257</v>
      </c>
      <c r="J1323" t="s">
        <v>4465</v>
      </c>
      <c r="K1323">
        <v>42645.599999999999</v>
      </c>
      <c r="L1323">
        <f>Report[[#This Row],[Entrada]]-Report[[#This Row],[Emissão]]</f>
        <v>8</v>
      </c>
    </row>
    <row r="1324" spans="1:12" x14ac:dyDescent="0.25">
      <c r="A1324">
        <v>343241</v>
      </c>
      <c r="B1324">
        <v>3</v>
      </c>
      <c r="C1324" t="s">
        <v>6260</v>
      </c>
      <c r="D1324">
        <v>17584</v>
      </c>
      <c r="E1324" t="s">
        <v>6253</v>
      </c>
      <c r="F1324" s="1">
        <v>45916</v>
      </c>
      <c r="G1324" s="1">
        <v>45924</v>
      </c>
      <c r="H1324" t="s">
        <v>6254</v>
      </c>
      <c r="I1324" t="s">
        <v>6257</v>
      </c>
      <c r="J1324" t="s">
        <v>4465</v>
      </c>
      <c r="K1324">
        <v>5867</v>
      </c>
      <c r="L1324">
        <f>Report[[#This Row],[Entrada]]-Report[[#This Row],[Emissão]]</f>
        <v>8</v>
      </c>
    </row>
    <row r="1325" spans="1:12" x14ac:dyDescent="0.25">
      <c r="A1325">
        <v>343266</v>
      </c>
      <c r="B1325">
        <v>3</v>
      </c>
      <c r="C1325" t="s">
        <v>6260</v>
      </c>
      <c r="D1325">
        <v>17610</v>
      </c>
      <c r="E1325" t="s">
        <v>6253</v>
      </c>
      <c r="F1325" s="1">
        <v>45917</v>
      </c>
      <c r="G1325" s="1">
        <v>45924</v>
      </c>
      <c r="H1325" t="s">
        <v>6254</v>
      </c>
      <c r="I1325" t="s">
        <v>6257</v>
      </c>
      <c r="J1325" t="s">
        <v>4465</v>
      </c>
      <c r="K1325">
        <v>276017.8</v>
      </c>
      <c r="L1325">
        <f>Report[[#This Row],[Entrada]]-Report[[#This Row],[Emissão]]</f>
        <v>7</v>
      </c>
    </row>
    <row r="1326" spans="1:12" x14ac:dyDescent="0.25">
      <c r="A1326">
        <v>343267</v>
      </c>
      <c r="B1326">
        <v>3</v>
      </c>
      <c r="C1326" t="s">
        <v>6260</v>
      </c>
      <c r="D1326">
        <v>17610</v>
      </c>
      <c r="E1326" t="s">
        <v>6253</v>
      </c>
      <c r="F1326" s="1">
        <v>45917</v>
      </c>
      <c r="G1326" s="1">
        <v>45924</v>
      </c>
      <c r="H1326" t="s">
        <v>6254</v>
      </c>
      <c r="I1326" t="s">
        <v>6257</v>
      </c>
      <c r="J1326" t="s">
        <v>4465</v>
      </c>
      <c r="K1326">
        <v>67661.100000000006</v>
      </c>
      <c r="L1326">
        <f>Report[[#This Row],[Entrada]]-Report[[#This Row],[Emissão]]</f>
        <v>7</v>
      </c>
    </row>
    <row r="1327" spans="1:12" x14ac:dyDescent="0.25">
      <c r="A1327">
        <v>343268</v>
      </c>
      <c r="B1327">
        <v>3</v>
      </c>
      <c r="C1327" t="s">
        <v>6260</v>
      </c>
      <c r="D1327">
        <v>17610</v>
      </c>
      <c r="E1327" t="s">
        <v>6253</v>
      </c>
      <c r="F1327" s="1">
        <v>45917</v>
      </c>
      <c r="G1327" s="1">
        <v>45924</v>
      </c>
      <c r="H1327" t="s">
        <v>6254</v>
      </c>
      <c r="I1327" t="s">
        <v>6257</v>
      </c>
      <c r="J1327" t="s">
        <v>4465</v>
      </c>
      <c r="K1327">
        <v>14380.2</v>
      </c>
      <c r="L1327">
        <f>Report[[#This Row],[Entrada]]-Report[[#This Row],[Emissão]]</f>
        <v>7</v>
      </c>
    </row>
    <row r="1328" spans="1:12" x14ac:dyDescent="0.25">
      <c r="A1328">
        <v>4148</v>
      </c>
      <c r="B1328">
        <v>3</v>
      </c>
      <c r="C1328" t="s">
        <v>6336</v>
      </c>
      <c r="D1328">
        <v>17301</v>
      </c>
      <c r="E1328" t="s">
        <v>6253</v>
      </c>
      <c r="F1328" s="1">
        <v>45896</v>
      </c>
      <c r="G1328" s="1">
        <v>45924</v>
      </c>
      <c r="H1328" t="s">
        <v>6254</v>
      </c>
      <c r="I1328" t="s">
        <v>6255</v>
      </c>
      <c r="J1328" t="s">
        <v>2759</v>
      </c>
      <c r="K1328">
        <v>11700</v>
      </c>
      <c r="L1328">
        <f>Report[[#This Row],[Entrada]]-Report[[#This Row],[Emissão]]</f>
        <v>28</v>
      </c>
    </row>
    <row r="1329" spans="1:12" x14ac:dyDescent="0.25">
      <c r="A1329">
        <v>250232</v>
      </c>
      <c r="B1329">
        <v>4</v>
      </c>
      <c r="C1329" t="s">
        <v>6261</v>
      </c>
      <c r="D1329">
        <v>17517</v>
      </c>
      <c r="E1329" t="s">
        <v>6253</v>
      </c>
      <c r="F1329" s="1">
        <v>45912</v>
      </c>
      <c r="G1329" s="1">
        <v>45924</v>
      </c>
      <c r="H1329" t="s">
        <v>6262</v>
      </c>
      <c r="I1329" t="s">
        <v>6255</v>
      </c>
      <c r="J1329" t="s">
        <v>115</v>
      </c>
      <c r="K1329">
        <v>111420.6</v>
      </c>
      <c r="L1329">
        <f>Report[[#This Row],[Entrada]]-Report[[#This Row],[Emissão]]</f>
        <v>12</v>
      </c>
    </row>
    <row r="1330" spans="1:12" x14ac:dyDescent="0.25">
      <c r="A1330">
        <v>250234</v>
      </c>
      <c r="B1330">
        <v>4</v>
      </c>
      <c r="C1330" t="s">
        <v>6261</v>
      </c>
      <c r="D1330">
        <v>17514</v>
      </c>
      <c r="E1330" t="s">
        <v>6253</v>
      </c>
      <c r="F1330" s="1">
        <v>45912</v>
      </c>
      <c r="G1330" s="1">
        <v>45924</v>
      </c>
      <c r="H1330" t="s">
        <v>6262</v>
      </c>
      <c r="I1330" t="s">
        <v>6255</v>
      </c>
      <c r="J1330" t="s">
        <v>115</v>
      </c>
      <c r="K1330">
        <v>37140.39</v>
      </c>
      <c r="L1330">
        <f>Report[[#This Row],[Entrada]]-Report[[#This Row],[Emissão]]</f>
        <v>12</v>
      </c>
    </row>
    <row r="1331" spans="1:12" x14ac:dyDescent="0.25">
      <c r="A1331">
        <v>446326</v>
      </c>
      <c r="B1331">
        <v>3</v>
      </c>
      <c r="C1331" t="s">
        <v>6263</v>
      </c>
      <c r="D1331">
        <v>17453</v>
      </c>
      <c r="E1331" t="s">
        <v>6253</v>
      </c>
      <c r="F1331" s="1">
        <v>45908</v>
      </c>
      <c r="G1331" s="1">
        <v>45924</v>
      </c>
      <c r="H1331" t="s">
        <v>6254</v>
      </c>
      <c r="I1331" t="s">
        <v>6255</v>
      </c>
      <c r="J1331" t="s">
        <v>5059</v>
      </c>
      <c r="K1331">
        <v>3378507.4</v>
      </c>
      <c r="L1331">
        <f>Report[[#This Row],[Entrada]]-Report[[#This Row],[Emissão]]</f>
        <v>16</v>
      </c>
    </row>
    <row r="1332" spans="1:12" x14ac:dyDescent="0.25">
      <c r="A1332">
        <v>446890</v>
      </c>
      <c r="B1332">
        <v>3</v>
      </c>
      <c r="C1332" t="s">
        <v>6263</v>
      </c>
      <c r="D1332">
        <v>17286</v>
      </c>
      <c r="E1332" t="s">
        <v>6253</v>
      </c>
      <c r="F1332" s="1">
        <v>45916</v>
      </c>
      <c r="G1332" s="1">
        <v>45924</v>
      </c>
      <c r="H1332" t="s">
        <v>6254</v>
      </c>
      <c r="I1332" t="s">
        <v>6257</v>
      </c>
      <c r="J1332" t="s">
        <v>5059</v>
      </c>
      <c r="K1332">
        <v>35670.589999999997</v>
      </c>
      <c r="L1332">
        <f>Report[[#This Row],[Entrada]]-Report[[#This Row],[Emissão]]</f>
        <v>8</v>
      </c>
    </row>
    <row r="1333" spans="1:12" x14ac:dyDescent="0.25">
      <c r="A1333">
        <v>152020</v>
      </c>
      <c r="B1333">
        <v>2</v>
      </c>
      <c r="C1333" t="s">
        <v>6347</v>
      </c>
      <c r="D1333">
        <v>17625</v>
      </c>
      <c r="E1333" t="s">
        <v>6253</v>
      </c>
      <c r="F1333" s="1">
        <v>45919</v>
      </c>
      <c r="G1333" s="1">
        <v>45924</v>
      </c>
      <c r="H1333" t="s">
        <v>6269</v>
      </c>
      <c r="I1333" t="s">
        <v>6257</v>
      </c>
      <c r="J1333" t="s">
        <v>5102</v>
      </c>
      <c r="K1333">
        <v>292555.34999999998</v>
      </c>
      <c r="L1333">
        <f>Report[[#This Row],[Entrada]]-Report[[#This Row],[Emissão]]</f>
        <v>5</v>
      </c>
    </row>
    <row r="1334" spans="1:12" x14ac:dyDescent="0.25">
      <c r="A1334">
        <v>3297</v>
      </c>
      <c r="B1334">
        <v>1</v>
      </c>
      <c r="C1334" t="s">
        <v>6264</v>
      </c>
      <c r="D1334">
        <v>0</v>
      </c>
      <c r="E1334" t="s">
        <v>6265</v>
      </c>
      <c r="F1334" s="1">
        <v>45924</v>
      </c>
      <c r="G1334" s="1">
        <v>45924</v>
      </c>
      <c r="H1334" t="s">
        <v>18</v>
      </c>
      <c r="I1334" t="s">
        <v>6266</v>
      </c>
      <c r="J1334" t="s">
        <v>6267</v>
      </c>
      <c r="K1334">
        <v>2853.89</v>
      </c>
      <c r="L1334">
        <f>Report[[#This Row],[Entrada]]-Report[[#This Row],[Emissão]]</f>
        <v>0</v>
      </c>
    </row>
    <row r="1335" spans="1:12" x14ac:dyDescent="0.25">
      <c r="A1335">
        <v>3298</v>
      </c>
      <c r="B1335">
        <v>1</v>
      </c>
      <c r="C1335" t="s">
        <v>6264</v>
      </c>
      <c r="D1335">
        <v>0</v>
      </c>
      <c r="E1335" t="s">
        <v>6265</v>
      </c>
      <c r="F1335" s="1">
        <v>45924</v>
      </c>
      <c r="G1335" s="1">
        <v>45924</v>
      </c>
      <c r="H1335" t="s">
        <v>18</v>
      </c>
      <c r="I1335" t="s">
        <v>6266</v>
      </c>
      <c r="J1335" t="s">
        <v>6267</v>
      </c>
      <c r="K1335">
        <v>1130.43</v>
      </c>
      <c r="L1335">
        <f>Report[[#This Row],[Entrada]]-Report[[#This Row],[Emissão]]</f>
        <v>0</v>
      </c>
    </row>
    <row r="1336" spans="1:12" x14ac:dyDescent="0.25">
      <c r="A1336">
        <v>3299</v>
      </c>
      <c r="B1336">
        <v>1</v>
      </c>
      <c r="C1336" t="s">
        <v>6264</v>
      </c>
      <c r="D1336">
        <v>0</v>
      </c>
      <c r="E1336" t="s">
        <v>6265</v>
      </c>
      <c r="F1336" s="1">
        <v>45924</v>
      </c>
      <c r="G1336" s="1">
        <v>45924</v>
      </c>
      <c r="H1336" t="s">
        <v>18</v>
      </c>
      <c r="I1336" t="s">
        <v>6266</v>
      </c>
      <c r="J1336" t="s">
        <v>6267</v>
      </c>
      <c r="K1336">
        <v>4996.09</v>
      </c>
      <c r="L1336">
        <f>Report[[#This Row],[Entrada]]-Report[[#This Row],[Emissão]]</f>
        <v>0</v>
      </c>
    </row>
    <row r="1337" spans="1:12" x14ac:dyDescent="0.25">
      <c r="A1337">
        <v>3300</v>
      </c>
      <c r="B1337">
        <v>1</v>
      </c>
      <c r="C1337" t="s">
        <v>6264</v>
      </c>
      <c r="D1337">
        <v>0</v>
      </c>
      <c r="E1337" t="s">
        <v>6265</v>
      </c>
      <c r="F1337" s="1">
        <v>45924</v>
      </c>
      <c r="G1337" s="1">
        <v>45924</v>
      </c>
      <c r="H1337" t="s">
        <v>18</v>
      </c>
      <c r="I1337" t="s">
        <v>6266</v>
      </c>
      <c r="J1337" t="s">
        <v>6267</v>
      </c>
      <c r="K1337">
        <v>20221.79</v>
      </c>
      <c r="L1337">
        <f>Report[[#This Row],[Entrada]]-Report[[#This Row],[Emissão]]</f>
        <v>0</v>
      </c>
    </row>
    <row r="1338" spans="1:12" x14ac:dyDescent="0.25">
      <c r="A1338">
        <v>3301</v>
      </c>
      <c r="B1338">
        <v>1</v>
      </c>
      <c r="C1338" t="s">
        <v>6264</v>
      </c>
      <c r="D1338">
        <v>0</v>
      </c>
      <c r="E1338" t="s">
        <v>6265</v>
      </c>
      <c r="F1338" s="1">
        <v>45924</v>
      </c>
      <c r="G1338" s="1">
        <v>45924</v>
      </c>
      <c r="H1338" t="s">
        <v>18</v>
      </c>
      <c r="I1338" t="s">
        <v>6306</v>
      </c>
      <c r="J1338" t="s">
        <v>6267</v>
      </c>
      <c r="K1338">
        <v>10657.11</v>
      </c>
      <c r="L1338">
        <f>Report[[#This Row],[Entrada]]-Report[[#This Row],[Emissão]]</f>
        <v>0</v>
      </c>
    </row>
    <row r="1339" spans="1:12" x14ac:dyDescent="0.25">
      <c r="A1339">
        <v>3302</v>
      </c>
      <c r="B1339">
        <v>1</v>
      </c>
      <c r="C1339" t="s">
        <v>6264</v>
      </c>
      <c r="D1339">
        <v>0</v>
      </c>
      <c r="E1339" t="s">
        <v>6265</v>
      </c>
      <c r="F1339" s="1">
        <v>45924</v>
      </c>
      <c r="G1339" s="1">
        <v>45924</v>
      </c>
      <c r="H1339" t="s">
        <v>18</v>
      </c>
      <c r="I1339" t="s">
        <v>6266</v>
      </c>
      <c r="J1339" t="s">
        <v>6267</v>
      </c>
      <c r="K1339">
        <v>2514.46</v>
      </c>
      <c r="L1339">
        <f>Report[[#This Row],[Entrada]]-Report[[#This Row],[Emissão]]</f>
        <v>0</v>
      </c>
    </row>
    <row r="1340" spans="1:12" x14ac:dyDescent="0.25">
      <c r="A1340">
        <v>3303</v>
      </c>
      <c r="B1340">
        <v>1</v>
      </c>
      <c r="C1340" t="s">
        <v>6264</v>
      </c>
      <c r="D1340">
        <v>0</v>
      </c>
      <c r="E1340" t="s">
        <v>6265</v>
      </c>
      <c r="F1340" s="1">
        <v>45924</v>
      </c>
      <c r="G1340" s="1">
        <v>45924</v>
      </c>
      <c r="H1340" t="s">
        <v>18</v>
      </c>
      <c r="I1340" t="s">
        <v>6266</v>
      </c>
      <c r="J1340" t="s">
        <v>6267</v>
      </c>
      <c r="K1340">
        <v>280.91000000000003</v>
      </c>
      <c r="L1340">
        <f>Report[[#This Row],[Entrada]]-Report[[#This Row],[Emissão]]</f>
        <v>0</v>
      </c>
    </row>
    <row r="1341" spans="1:12" x14ac:dyDescent="0.25">
      <c r="A1341">
        <v>3304</v>
      </c>
      <c r="B1341">
        <v>1</v>
      </c>
      <c r="C1341" t="s">
        <v>6264</v>
      </c>
      <c r="D1341">
        <v>0</v>
      </c>
      <c r="E1341" t="s">
        <v>6265</v>
      </c>
      <c r="F1341" s="1">
        <v>45924</v>
      </c>
      <c r="G1341" s="1">
        <v>45924</v>
      </c>
      <c r="H1341" t="s">
        <v>18</v>
      </c>
      <c r="I1341" t="s">
        <v>6266</v>
      </c>
      <c r="J1341" t="s">
        <v>6267</v>
      </c>
      <c r="K1341">
        <v>4037.6</v>
      </c>
      <c r="L1341">
        <f>Report[[#This Row],[Entrada]]-Report[[#This Row],[Emissão]]</f>
        <v>0</v>
      </c>
    </row>
    <row r="1342" spans="1:12" x14ac:dyDescent="0.25">
      <c r="A1342">
        <v>3305</v>
      </c>
      <c r="B1342">
        <v>1</v>
      </c>
      <c r="C1342" t="s">
        <v>6264</v>
      </c>
      <c r="D1342">
        <v>0</v>
      </c>
      <c r="E1342" t="s">
        <v>6265</v>
      </c>
      <c r="F1342" s="1">
        <v>45924</v>
      </c>
      <c r="G1342" s="1">
        <v>45924</v>
      </c>
      <c r="H1342" t="s">
        <v>18</v>
      </c>
      <c r="I1342" t="s">
        <v>6266</v>
      </c>
      <c r="J1342" t="s">
        <v>6267</v>
      </c>
      <c r="K1342">
        <v>34717</v>
      </c>
      <c r="L1342">
        <f>Report[[#This Row],[Entrada]]-Report[[#This Row],[Emissão]]</f>
        <v>0</v>
      </c>
    </row>
    <row r="1343" spans="1:12" x14ac:dyDescent="0.25">
      <c r="A1343">
        <v>3306</v>
      </c>
      <c r="B1343">
        <v>1</v>
      </c>
      <c r="C1343" t="s">
        <v>6264</v>
      </c>
      <c r="D1343">
        <v>0</v>
      </c>
      <c r="E1343" t="s">
        <v>6265</v>
      </c>
      <c r="F1343" s="1">
        <v>45924</v>
      </c>
      <c r="G1343" s="1">
        <v>45924</v>
      </c>
      <c r="H1343" t="s">
        <v>18</v>
      </c>
      <c r="I1343" t="s">
        <v>6266</v>
      </c>
      <c r="J1343" t="s">
        <v>6267</v>
      </c>
      <c r="K1343">
        <v>1414.94</v>
      </c>
      <c r="L1343">
        <f>Report[[#This Row],[Entrada]]-Report[[#This Row],[Emissão]]</f>
        <v>0</v>
      </c>
    </row>
    <row r="1344" spans="1:12" x14ac:dyDescent="0.25">
      <c r="A1344">
        <v>3307</v>
      </c>
      <c r="B1344">
        <v>1</v>
      </c>
      <c r="C1344" t="s">
        <v>6264</v>
      </c>
      <c r="D1344">
        <v>0</v>
      </c>
      <c r="E1344" t="s">
        <v>6265</v>
      </c>
      <c r="F1344" s="1">
        <v>45924</v>
      </c>
      <c r="G1344" s="1">
        <v>45924</v>
      </c>
      <c r="H1344" t="s">
        <v>18</v>
      </c>
      <c r="I1344" t="s">
        <v>6266</v>
      </c>
      <c r="J1344" t="s">
        <v>6267</v>
      </c>
      <c r="K1344">
        <v>1130.43</v>
      </c>
      <c r="L1344">
        <f>Report[[#This Row],[Entrada]]-Report[[#This Row],[Emissão]]</f>
        <v>0</v>
      </c>
    </row>
    <row r="1345" spans="1:12" x14ac:dyDescent="0.25">
      <c r="A1345">
        <v>3308</v>
      </c>
      <c r="B1345">
        <v>1</v>
      </c>
      <c r="C1345" t="s">
        <v>6264</v>
      </c>
      <c r="D1345">
        <v>0</v>
      </c>
      <c r="E1345" t="s">
        <v>6265</v>
      </c>
      <c r="F1345" s="1">
        <v>45924</v>
      </c>
      <c r="G1345" s="1">
        <v>45924</v>
      </c>
      <c r="H1345" t="s">
        <v>18</v>
      </c>
      <c r="I1345" t="s">
        <v>6266</v>
      </c>
      <c r="J1345" t="s">
        <v>6267</v>
      </c>
      <c r="K1345">
        <v>5659.75</v>
      </c>
      <c r="L1345">
        <f>Report[[#This Row],[Entrada]]-Report[[#This Row],[Emissão]]</f>
        <v>0</v>
      </c>
    </row>
    <row r="1346" spans="1:12" x14ac:dyDescent="0.25">
      <c r="A1346">
        <v>85992</v>
      </c>
      <c r="B1346">
        <v>3</v>
      </c>
      <c r="C1346" t="s">
        <v>6268</v>
      </c>
      <c r="D1346">
        <v>17411</v>
      </c>
      <c r="E1346" t="s">
        <v>6253</v>
      </c>
      <c r="F1346" s="1">
        <v>45911</v>
      </c>
      <c r="G1346" s="1">
        <v>45924</v>
      </c>
      <c r="H1346" t="s">
        <v>6269</v>
      </c>
      <c r="I1346" t="s">
        <v>6255</v>
      </c>
      <c r="J1346" t="s">
        <v>2683</v>
      </c>
      <c r="K1346">
        <v>127031.65</v>
      </c>
      <c r="L1346">
        <f>Report[[#This Row],[Entrada]]-Report[[#This Row],[Emissão]]</f>
        <v>13</v>
      </c>
    </row>
    <row r="1347" spans="1:12" x14ac:dyDescent="0.25">
      <c r="A1347">
        <v>85993</v>
      </c>
      <c r="B1347">
        <v>3</v>
      </c>
      <c r="C1347" t="s">
        <v>6268</v>
      </c>
      <c r="D1347">
        <v>17412</v>
      </c>
      <c r="E1347" t="s">
        <v>6253</v>
      </c>
      <c r="F1347" s="1">
        <v>45911</v>
      </c>
      <c r="G1347" s="1">
        <v>45924</v>
      </c>
      <c r="H1347" t="s">
        <v>6269</v>
      </c>
      <c r="I1347" t="s">
        <v>6255</v>
      </c>
      <c r="J1347" t="s">
        <v>2683</v>
      </c>
      <c r="K1347">
        <v>63515.82</v>
      </c>
      <c r="L1347">
        <f>Report[[#This Row],[Entrada]]-Report[[#This Row],[Emissão]]</f>
        <v>13</v>
      </c>
    </row>
    <row r="1348" spans="1:12" x14ac:dyDescent="0.25">
      <c r="A1348">
        <v>91415</v>
      </c>
      <c r="B1348">
        <v>1</v>
      </c>
      <c r="C1348" t="s">
        <v>6270</v>
      </c>
      <c r="D1348">
        <v>17536</v>
      </c>
      <c r="E1348" t="s">
        <v>6253</v>
      </c>
      <c r="F1348" s="1">
        <v>45912</v>
      </c>
      <c r="G1348" s="1">
        <v>45924</v>
      </c>
      <c r="H1348" t="s">
        <v>6269</v>
      </c>
      <c r="I1348" t="s">
        <v>6255</v>
      </c>
      <c r="J1348" t="s">
        <v>2524</v>
      </c>
      <c r="K1348">
        <v>449.17</v>
      </c>
      <c r="L1348">
        <f>Report[[#This Row],[Entrada]]-Report[[#This Row],[Emissão]]</f>
        <v>12</v>
      </c>
    </row>
    <row r="1349" spans="1:12" x14ac:dyDescent="0.25">
      <c r="A1349">
        <v>15644</v>
      </c>
      <c r="B1349">
        <v>1</v>
      </c>
      <c r="C1349" t="s">
        <v>6271</v>
      </c>
      <c r="D1349">
        <v>17229</v>
      </c>
      <c r="E1349" t="s">
        <v>6253</v>
      </c>
      <c r="F1349" s="1">
        <v>45911</v>
      </c>
      <c r="G1349" s="1">
        <v>45924</v>
      </c>
      <c r="H1349" t="s">
        <v>6269</v>
      </c>
      <c r="I1349" t="s">
        <v>6255</v>
      </c>
      <c r="J1349" t="s">
        <v>1471</v>
      </c>
      <c r="K1349">
        <v>6456.03</v>
      </c>
      <c r="L1349">
        <f>Report[[#This Row],[Entrada]]-Report[[#This Row],[Emissão]]</f>
        <v>13</v>
      </c>
    </row>
    <row r="1350" spans="1:12" x14ac:dyDescent="0.25">
      <c r="A1350">
        <v>103433</v>
      </c>
      <c r="B1350">
        <v>3</v>
      </c>
      <c r="C1350" t="s">
        <v>6417</v>
      </c>
      <c r="D1350">
        <v>17560</v>
      </c>
      <c r="E1350" t="s">
        <v>6253</v>
      </c>
      <c r="F1350" s="1">
        <v>45916</v>
      </c>
      <c r="G1350" s="1">
        <v>45924</v>
      </c>
      <c r="H1350" t="s">
        <v>6318</v>
      </c>
      <c r="I1350" t="s">
        <v>6255</v>
      </c>
      <c r="J1350" t="s">
        <v>5765</v>
      </c>
      <c r="K1350">
        <v>49764.24</v>
      </c>
      <c r="L1350">
        <f>Report[[#This Row],[Entrada]]-Report[[#This Row],[Emissão]]</f>
        <v>8</v>
      </c>
    </row>
    <row r="1351" spans="1:12" x14ac:dyDescent="0.25">
      <c r="A1351">
        <v>29589</v>
      </c>
      <c r="B1351">
        <v>3</v>
      </c>
      <c r="C1351" t="s">
        <v>6353</v>
      </c>
      <c r="D1351">
        <v>24028474</v>
      </c>
      <c r="E1351" t="s">
        <v>6276</v>
      </c>
      <c r="F1351" s="1">
        <v>45924</v>
      </c>
      <c r="G1351" s="1">
        <v>45924</v>
      </c>
      <c r="H1351" t="s">
        <v>6254</v>
      </c>
      <c r="I1351" t="s">
        <v>6282</v>
      </c>
      <c r="J1351" t="s">
        <v>6291</v>
      </c>
      <c r="K1351">
        <v>4339.8</v>
      </c>
      <c r="L1351">
        <f>Report[[#This Row],[Entrada]]-Report[[#This Row],[Emissão]]</f>
        <v>0</v>
      </c>
    </row>
    <row r="1352" spans="1:12" x14ac:dyDescent="0.25">
      <c r="A1352">
        <v>29540</v>
      </c>
      <c r="B1352">
        <v>3</v>
      </c>
      <c r="C1352" t="s">
        <v>6423</v>
      </c>
      <c r="D1352">
        <v>23004276</v>
      </c>
      <c r="E1352" t="s">
        <v>6276</v>
      </c>
      <c r="F1352" s="1">
        <v>45924</v>
      </c>
      <c r="G1352" s="1">
        <v>45924</v>
      </c>
      <c r="H1352" t="s">
        <v>18</v>
      </c>
      <c r="I1352" t="s">
        <v>6282</v>
      </c>
      <c r="J1352" t="s">
        <v>6424</v>
      </c>
      <c r="K1352">
        <v>137</v>
      </c>
      <c r="L1352">
        <f>Report[[#This Row],[Entrada]]-Report[[#This Row],[Emissão]]</f>
        <v>0</v>
      </c>
    </row>
    <row r="1353" spans="1:12" x14ac:dyDescent="0.25">
      <c r="A1353">
        <v>29542</v>
      </c>
      <c r="B1353">
        <v>3</v>
      </c>
      <c r="C1353" t="s">
        <v>6425</v>
      </c>
      <c r="D1353">
        <v>23004277</v>
      </c>
      <c r="E1353" t="s">
        <v>6276</v>
      </c>
      <c r="F1353" s="1">
        <v>45924</v>
      </c>
      <c r="G1353" s="1">
        <v>45924</v>
      </c>
      <c r="H1353" t="s">
        <v>18</v>
      </c>
      <c r="I1353" t="s">
        <v>6282</v>
      </c>
      <c r="J1353" t="s">
        <v>6426</v>
      </c>
      <c r="K1353">
        <v>274</v>
      </c>
      <c r="L1353">
        <f>Report[[#This Row],[Entrada]]-Report[[#This Row],[Emissão]]</f>
        <v>0</v>
      </c>
    </row>
    <row r="1354" spans="1:12" x14ac:dyDescent="0.25">
      <c r="A1354">
        <v>29543</v>
      </c>
      <c r="B1354">
        <v>3</v>
      </c>
      <c r="C1354" t="s">
        <v>6427</v>
      </c>
      <c r="D1354">
        <v>23004278</v>
      </c>
      <c r="E1354" t="s">
        <v>6276</v>
      </c>
      <c r="F1354" s="1">
        <v>45924</v>
      </c>
      <c r="G1354" s="1">
        <v>45924</v>
      </c>
      <c r="H1354" t="s">
        <v>18</v>
      </c>
      <c r="I1354" t="s">
        <v>6282</v>
      </c>
      <c r="J1354" t="s">
        <v>6428</v>
      </c>
      <c r="K1354">
        <v>274</v>
      </c>
      <c r="L1354">
        <f>Report[[#This Row],[Entrada]]-Report[[#This Row],[Emissão]]</f>
        <v>0</v>
      </c>
    </row>
    <row r="1355" spans="1:12" x14ac:dyDescent="0.25">
      <c r="A1355">
        <v>267610</v>
      </c>
      <c r="B1355">
        <v>1</v>
      </c>
      <c r="C1355" t="s">
        <v>6332</v>
      </c>
      <c r="D1355">
        <v>17614</v>
      </c>
      <c r="E1355" t="s">
        <v>6253</v>
      </c>
      <c r="F1355" s="1">
        <v>45922</v>
      </c>
      <c r="G1355" s="1">
        <v>45925</v>
      </c>
      <c r="H1355" t="s">
        <v>6328</v>
      </c>
      <c r="I1355" t="s">
        <v>6255</v>
      </c>
      <c r="J1355" t="s">
        <v>1503</v>
      </c>
      <c r="K1355">
        <v>52056</v>
      </c>
      <c r="L1355">
        <f>Report[[#This Row],[Entrada]]-Report[[#This Row],[Emissão]]</f>
        <v>3</v>
      </c>
    </row>
    <row r="1356" spans="1:12" x14ac:dyDescent="0.25">
      <c r="A1356">
        <v>50000</v>
      </c>
      <c r="B1356">
        <v>3</v>
      </c>
      <c r="C1356" t="s">
        <v>6335</v>
      </c>
      <c r="D1356">
        <v>17693</v>
      </c>
      <c r="E1356" t="s">
        <v>6253</v>
      </c>
      <c r="F1356" s="1">
        <v>45917</v>
      </c>
      <c r="G1356" s="1">
        <v>45925</v>
      </c>
      <c r="H1356" t="s">
        <v>6318</v>
      </c>
      <c r="I1356" t="s">
        <v>6257</v>
      </c>
      <c r="J1356" t="s">
        <v>1380</v>
      </c>
      <c r="K1356">
        <v>1020331.45</v>
      </c>
      <c r="L1356">
        <f>Report[[#This Row],[Entrada]]-Report[[#This Row],[Emissão]]</f>
        <v>8</v>
      </c>
    </row>
    <row r="1357" spans="1:12" x14ac:dyDescent="0.25">
      <c r="A1357">
        <v>20826</v>
      </c>
      <c r="B1357">
        <v>1</v>
      </c>
      <c r="C1357" t="s">
        <v>6429</v>
      </c>
      <c r="D1357">
        <v>17615</v>
      </c>
      <c r="E1357" t="s">
        <v>6253</v>
      </c>
      <c r="F1357" s="1">
        <v>45918</v>
      </c>
      <c r="G1357" s="1">
        <v>45925</v>
      </c>
      <c r="H1357" t="s">
        <v>6254</v>
      </c>
      <c r="I1357" t="s">
        <v>6255</v>
      </c>
      <c r="J1357" t="s">
        <v>1440</v>
      </c>
      <c r="K1357">
        <v>2200.2600000000002</v>
      </c>
      <c r="L1357">
        <f>Report[[#This Row],[Entrada]]-Report[[#This Row],[Emissão]]</f>
        <v>7</v>
      </c>
    </row>
    <row r="1358" spans="1:12" x14ac:dyDescent="0.25">
      <c r="A1358">
        <v>54119</v>
      </c>
      <c r="B1358">
        <v>4</v>
      </c>
      <c r="C1358" t="s">
        <v>6283</v>
      </c>
      <c r="E1358" t="s">
        <v>6265</v>
      </c>
      <c r="F1358" s="1">
        <v>45925</v>
      </c>
      <c r="G1358" s="1">
        <v>45925</v>
      </c>
      <c r="H1358" t="s">
        <v>12</v>
      </c>
      <c r="I1358" t="s">
        <v>6284</v>
      </c>
      <c r="J1358" t="s">
        <v>237</v>
      </c>
      <c r="K1358">
        <v>459.74</v>
      </c>
      <c r="L1358">
        <f>Report[[#This Row],[Entrada]]-Report[[#This Row],[Emissão]]</f>
        <v>0</v>
      </c>
    </row>
    <row r="1359" spans="1:12" x14ac:dyDescent="0.25">
      <c r="A1359">
        <v>287204</v>
      </c>
      <c r="B1359">
        <v>1</v>
      </c>
      <c r="C1359" t="s">
        <v>6292</v>
      </c>
      <c r="D1359">
        <v>17532</v>
      </c>
      <c r="E1359" t="s">
        <v>6253</v>
      </c>
      <c r="F1359" s="1">
        <v>45912</v>
      </c>
      <c r="G1359" s="1">
        <v>45925</v>
      </c>
      <c r="H1359" t="s">
        <v>6254</v>
      </c>
      <c r="I1359" t="s">
        <v>6255</v>
      </c>
      <c r="J1359" t="s">
        <v>1475</v>
      </c>
      <c r="K1359">
        <v>143966.73000000001</v>
      </c>
      <c r="L1359">
        <f>Report[[#This Row],[Entrada]]-Report[[#This Row],[Emissão]]</f>
        <v>13</v>
      </c>
    </row>
    <row r="1360" spans="1:12" x14ac:dyDescent="0.25">
      <c r="A1360">
        <v>8196</v>
      </c>
      <c r="B1360">
        <v>3</v>
      </c>
      <c r="C1360" t="s">
        <v>6305</v>
      </c>
      <c r="D1360">
        <v>17590</v>
      </c>
      <c r="E1360" t="s">
        <v>6253</v>
      </c>
      <c r="F1360" s="1">
        <v>45917</v>
      </c>
      <c r="G1360" s="1">
        <v>45925</v>
      </c>
      <c r="H1360" t="s">
        <v>6254</v>
      </c>
      <c r="I1360" t="s">
        <v>6257</v>
      </c>
      <c r="J1360" t="s">
        <v>2716</v>
      </c>
      <c r="K1360">
        <v>7908.03</v>
      </c>
      <c r="L1360">
        <f>Report[[#This Row],[Entrada]]-Report[[#This Row],[Emissão]]</f>
        <v>8</v>
      </c>
    </row>
    <row r="1361" spans="1:12" x14ac:dyDescent="0.25">
      <c r="A1361">
        <v>398237</v>
      </c>
      <c r="B1361">
        <v>3</v>
      </c>
      <c r="C1361" t="s">
        <v>6259</v>
      </c>
      <c r="D1361">
        <v>17505</v>
      </c>
      <c r="E1361" t="s">
        <v>6253</v>
      </c>
      <c r="F1361" s="1">
        <v>45911</v>
      </c>
      <c r="G1361" s="1">
        <v>45925</v>
      </c>
      <c r="H1361" t="s">
        <v>6254</v>
      </c>
      <c r="I1361" t="s">
        <v>6255</v>
      </c>
      <c r="J1361" t="s">
        <v>4492</v>
      </c>
      <c r="K1361">
        <v>180</v>
      </c>
      <c r="L1361">
        <f>Report[[#This Row],[Entrada]]-Report[[#This Row],[Emissão]]</f>
        <v>14</v>
      </c>
    </row>
    <row r="1362" spans="1:12" x14ac:dyDescent="0.25">
      <c r="A1362">
        <v>250236</v>
      </c>
      <c r="B1362">
        <v>3</v>
      </c>
      <c r="C1362" t="s">
        <v>6261</v>
      </c>
      <c r="D1362">
        <v>17506</v>
      </c>
      <c r="E1362" t="s">
        <v>6253</v>
      </c>
      <c r="F1362" s="1">
        <v>45912</v>
      </c>
      <c r="G1362" s="1">
        <v>45925</v>
      </c>
      <c r="H1362" t="s">
        <v>6262</v>
      </c>
      <c r="I1362" t="s">
        <v>6255</v>
      </c>
      <c r="J1362" t="s">
        <v>115</v>
      </c>
      <c r="K1362">
        <v>350.11</v>
      </c>
      <c r="L1362">
        <f>Report[[#This Row],[Entrada]]-Report[[#This Row],[Emissão]]</f>
        <v>13</v>
      </c>
    </row>
    <row r="1363" spans="1:12" x14ac:dyDescent="0.25">
      <c r="A1363">
        <v>446599</v>
      </c>
      <c r="B1363">
        <v>3</v>
      </c>
      <c r="C1363" t="s">
        <v>6263</v>
      </c>
      <c r="D1363">
        <v>17507</v>
      </c>
      <c r="E1363" t="s">
        <v>6253</v>
      </c>
      <c r="F1363" s="1">
        <v>45911</v>
      </c>
      <c r="G1363" s="1">
        <v>45925</v>
      </c>
      <c r="H1363" t="s">
        <v>6254</v>
      </c>
      <c r="I1363" t="s">
        <v>6255</v>
      </c>
      <c r="J1363" t="s">
        <v>5059</v>
      </c>
      <c r="K1363">
        <v>15374.78</v>
      </c>
      <c r="L1363">
        <f>Report[[#This Row],[Entrada]]-Report[[#This Row],[Emissão]]</f>
        <v>14</v>
      </c>
    </row>
    <row r="1364" spans="1:12" x14ac:dyDescent="0.25">
      <c r="A1364">
        <v>446848</v>
      </c>
      <c r="B1364">
        <v>1</v>
      </c>
      <c r="C1364" t="s">
        <v>6263</v>
      </c>
      <c r="D1364">
        <v>17440</v>
      </c>
      <c r="E1364" t="s">
        <v>6253</v>
      </c>
      <c r="F1364" s="1">
        <v>45915</v>
      </c>
      <c r="G1364" s="1">
        <v>45925</v>
      </c>
      <c r="H1364" t="s">
        <v>6254</v>
      </c>
      <c r="I1364" t="s">
        <v>6257</v>
      </c>
      <c r="J1364" t="s">
        <v>5059</v>
      </c>
      <c r="K1364">
        <v>142850.71</v>
      </c>
      <c r="L1364">
        <f>Report[[#This Row],[Entrada]]-Report[[#This Row],[Emissão]]</f>
        <v>10</v>
      </c>
    </row>
    <row r="1365" spans="1:12" x14ac:dyDescent="0.25">
      <c r="A1365">
        <v>446859</v>
      </c>
      <c r="B1365">
        <v>1</v>
      </c>
      <c r="C1365" t="s">
        <v>6263</v>
      </c>
      <c r="D1365">
        <v>17449</v>
      </c>
      <c r="E1365" t="s">
        <v>6253</v>
      </c>
      <c r="F1365" s="1">
        <v>45915</v>
      </c>
      <c r="G1365" s="1">
        <v>45925</v>
      </c>
      <c r="H1365" t="s">
        <v>6254</v>
      </c>
      <c r="I1365" t="s">
        <v>6257</v>
      </c>
      <c r="J1365" t="s">
        <v>5059</v>
      </c>
      <c r="K1365">
        <v>103190.24</v>
      </c>
      <c r="L1365">
        <f>Report[[#This Row],[Entrada]]-Report[[#This Row],[Emissão]]</f>
        <v>10</v>
      </c>
    </row>
    <row r="1366" spans="1:12" x14ac:dyDescent="0.25">
      <c r="A1366">
        <v>3309</v>
      </c>
      <c r="B1366">
        <v>1</v>
      </c>
      <c r="C1366" t="s">
        <v>6264</v>
      </c>
      <c r="D1366">
        <v>0</v>
      </c>
      <c r="E1366" t="s">
        <v>6265</v>
      </c>
      <c r="F1366" s="1">
        <v>45925</v>
      </c>
      <c r="G1366" s="1">
        <v>45925</v>
      </c>
      <c r="H1366" t="s">
        <v>18</v>
      </c>
      <c r="I1366" t="s">
        <v>6266</v>
      </c>
      <c r="J1366" t="s">
        <v>6267</v>
      </c>
      <c r="K1366">
        <v>2514.46</v>
      </c>
      <c r="L1366">
        <f>Report[[#This Row],[Entrada]]-Report[[#This Row],[Emissão]]</f>
        <v>0</v>
      </c>
    </row>
    <row r="1367" spans="1:12" x14ac:dyDescent="0.25">
      <c r="A1367">
        <v>3310</v>
      </c>
      <c r="B1367">
        <v>1</v>
      </c>
      <c r="C1367" t="s">
        <v>6264</v>
      </c>
      <c r="D1367">
        <v>0</v>
      </c>
      <c r="E1367" t="s">
        <v>6265</v>
      </c>
      <c r="F1367" s="1">
        <v>45925</v>
      </c>
      <c r="G1367" s="1">
        <v>45925</v>
      </c>
      <c r="H1367" t="s">
        <v>18</v>
      </c>
      <c r="I1367" t="s">
        <v>6266</v>
      </c>
      <c r="J1367" t="s">
        <v>6267</v>
      </c>
      <c r="K1367">
        <v>17927.96</v>
      </c>
      <c r="L1367">
        <f>Report[[#This Row],[Entrada]]-Report[[#This Row],[Emissão]]</f>
        <v>0</v>
      </c>
    </row>
    <row r="1368" spans="1:12" x14ac:dyDescent="0.25">
      <c r="A1368">
        <v>3311</v>
      </c>
      <c r="B1368">
        <v>1</v>
      </c>
      <c r="C1368" t="s">
        <v>6264</v>
      </c>
      <c r="D1368">
        <v>0</v>
      </c>
      <c r="E1368" t="s">
        <v>6265</v>
      </c>
      <c r="F1368" s="1">
        <v>45925</v>
      </c>
      <c r="G1368" s="1">
        <v>45925</v>
      </c>
      <c r="H1368" t="s">
        <v>18</v>
      </c>
      <c r="I1368" t="s">
        <v>6266</v>
      </c>
      <c r="J1368" t="s">
        <v>6267</v>
      </c>
      <c r="K1368">
        <v>57133.3</v>
      </c>
      <c r="L1368">
        <f>Report[[#This Row],[Entrada]]-Report[[#This Row],[Emissão]]</f>
        <v>0</v>
      </c>
    </row>
    <row r="1369" spans="1:12" x14ac:dyDescent="0.25">
      <c r="A1369">
        <v>3312</v>
      </c>
      <c r="B1369">
        <v>1</v>
      </c>
      <c r="C1369" t="s">
        <v>6264</v>
      </c>
      <c r="D1369">
        <v>0</v>
      </c>
      <c r="E1369" t="s">
        <v>6265</v>
      </c>
      <c r="F1369" s="1">
        <v>45925</v>
      </c>
      <c r="G1369" s="1">
        <v>45925</v>
      </c>
      <c r="H1369" t="s">
        <v>18</v>
      </c>
      <c r="I1369" t="s">
        <v>6266</v>
      </c>
      <c r="J1369" t="s">
        <v>6267</v>
      </c>
      <c r="K1369">
        <v>3391.3</v>
      </c>
      <c r="L1369">
        <f>Report[[#This Row],[Entrada]]-Report[[#This Row],[Emissão]]</f>
        <v>0</v>
      </c>
    </row>
    <row r="1370" spans="1:12" x14ac:dyDescent="0.25">
      <c r="A1370">
        <v>3313</v>
      </c>
      <c r="B1370">
        <v>1</v>
      </c>
      <c r="C1370" t="s">
        <v>6264</v>
      </c>
      <c r="D1370">
        <v>0</v>
      </c>
      <c r="E1370" t="s">
        <v>6265</v>
      </c>
      <c r="F1370" s="1">
        <v>45925</v>
      </c>
      <c r="G1370" s="1">
        <v>45925</v>
      </c>
      <c r="H1370" t="s">
        <v>18</v>
      </c>
      <c r="I1370" t="s">
        <v>6266</v>
      </c>
      <c r="J1370" t="s">
        <v>6267</v>
      </c>
      <c r="K1370">
        <v>53783.89</v>
      </c>
      <c r="L1370">
        <f>Report[[#This Row],[Entrada]]-Report[[#This Row],[Emissão]]</f>
        <v>0</v>
      </c>
    </row>
    <row r="1371" spans="1:12" x14ac:dyDescent="0.25">
      <c r="A1371">
        <v>3314</v>
      </c>
      <c r="B1371">
        <v>1</v>
      </c>
      <c r="C1371" t="s">
        <v>6264</v>
      </c>
      <c r="D1371">
        <v>0</v>
      </c>
      <c r="E1371" t="s">
        <v>6265</v>
      </c>
      <c r="F1371" s="1">
        <v>45925</v>
      </c>
      <c r="G1371" s="1">
        <v>45925</v>
      </c>
      <c r="H1371" t="s">
        <v>18</v>
      </c>
      <c r="I1371" t="s">
        <v>6266</v>
      </c>
      <c r="J1371" t="s">
        <v>6267</v>
      </c>
      <c r="K1371">
        <v>5467.34</v>
      </c>
      <c r="L1371">
        <f>Report[[#This Row],[Entrada]]-Report[[#This Row],[Emissão]]</f>
        <v>0</v>
      </c>
    </row>
    <row r="1372" spans="1:12" x14ac:dyDescent="0.25">
      <c r="A1372">
        <v>3315</v>
      </c>
      <c r="B1372">
        <v>1</v>
      </c>
      <c r="C1372" t="s">
        <v>6264</v>
      </c>
      <c r="D1372">
        <v>0</v>
      </c>
      <c r="E1372" t="s">
        <v>6265</v>
      </c>
      <c r="F1372" s="1">
        <v>45925</v>
      </c>
      <c r="G1372" s="1">
        <v>45925</v>
      </c>
      <c r="H1372" t="s">
        <v>18</v>
      </c>
      <c r="I1372" t="s">
        <v>6266</v>
      </c>
      <c r="J1372" t="s">
        <v>6267</v>
      </c>
      <c r="K1372">
        <v>2514.46</v>
      </c>
      <c r="L1372">
        <f>Report[[#This Row],[Entrada]]-Report[[#This Row],[Emissão]]</f>
        <v>0</v>
      </c>
    </row>
    <row r="1373" spans="1:12" x14ac:dyDescent="0.25">
      <c r="A1373">
        <v>90141</v>
      </c>
      <c r="B1373">
        <v>1</v>
      </c>
      <c r="C1373" t="s">
        <v>6270</v>
      </c>
      <c r="D1373">
        <v>17521</v>
      </c>
      <c r="E1373" t="s">
        <v>6253</v>
      </c>
      <c r="F1373" s="1">
        <v>45911</v>
      </c>
      <c r="G1373" s="1">
        <v>45925</v>
      </c>
      <c r="H1373" t="s">
        <v>6269</v>
      </c>
      <c r="I1373" t="s">
        <v>6255</v>
      </c>
      <c r="J1373" t="s">
        <v>2524</v>
      </c>
      <c r="K1373">
        <v>24047.83</v>
      </c>
      <c r="L1373">
        <f>Report[[#This Row],[Entrada]]-Report[[#This Row],[Emissão]]</f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F47C-A7A3-4E4D-AB06-004E79FA773F}">
  <dimension ref="A1:O1941"/>
  <sheetViews>
    <sheetView workbookViewId="0">
      <selection activeCell="B1" sqref="B1"/>
    </sheetView>
  </sheetViews>
  <sheetFormatPr defaultRowHeight="15" x14ac:dyDescent="0.25"/>
  <cols>
    <col min="1" max="1" width="27.140625" bestFit="1" customWidth="1"/>
    <col min="2" max="2" width="10.5703125" bestFit="1" customWidth="1"/>
    <col min="3" max="3" width="65.140625" bestFit="1" customWidth="1"/>
    <col min="4" max="4" width="65.28515625" bestFit="1" customWidth="1"/>
    <col min="5" max="5" width="12.7109375" bestFit="1" customWidth="1"/>
    <col min="6" max="6" width="13" bestFit="1" customWidth="1"/>
    <col min="7" max="7" width="24" bestFit="1" customWidth="1"/>
    <col min="8" max="8" width="12.140625" bestFit="1" customWidth="1"/>
    <col min="9" max="9" width="22.85546875" bestFit="1" customWidth="1"/>
    <col min="10" max="10" width="9.85546875" bestFit="1" customWidth="1"/>
    <col min="11" max="11" width="10.5703125" bestFit="1" customWidth="1"/>
    <col min="12" max="12" width="8" bestFit="1" customWidth="1"/>
    <col min="13" max="13" width="26.42578125" bestFit="1" customWidth="1"/>
    <col min="14" max="14" width="16.7109375" bestFit="1" customWidth="1"/>
    <col min="15" max="15" width="23.42578125" bestFit="1" customWidth="1"/>
  </cols>
  <sheetData>
    <row r="1" spans="1:15" x14ac:dyDescent="0.25">
      <c r="A1" t="s">
        <v>6433</v>
      </c>
      <c r="B1" t="s">
        <v>3</v>
      </c>
      <c r="C1" t="s">
        <v>6434</v>
      </c>
      <c r="D1" t="s">
        <v>6435</v>
      </c>
      <c r="E1" t="s">
        <v>6436</v>
      </c>
      <c r="F1" t="s">
        <v>1</v>
      </c>
      <c r="G1" t="s">
        <v>6437</v>
      </c>
      <c r="H1" t="s">
        <v>6438</v>
      </c>
      <c r="I1" t="s">
        <v>6439</v>
      </c>
      <c r="J1" t="s">
        <v>6440</v>
      </c>
      <c r="K1" t="s">
        <v>6441</v>
      </c>
      <c r="L1" t="s">
        <v>6250</v>
      </c>
      <c r="M1" t="s">
        <v>6442</v>
      </c>
      <c r="N1" t="s">
        <v>6443</v>
      </c>
      <c r="O1" t="s">
        <v>6444</v>
      </c>
    </row>
    <row r="2" spans="1:15" x14ac:dyDescent="0.25">
      <c r="A2">
        <v>88371</v>
      </c>
      <c r="B2">
        <v>460814</v>
      </c>
      <c r="C2" t="s">
        <v>51</v>
      </c>
      <c r="D2" t="s">
        <v>6445</v>
      </c>
      <c r="E2" t="s">
        <v>6269</v>
      </c>
      <c r="F2" t="s">
        <v>12</v>
      </c>
      <c r="G2" t="s">
        <v>6446</v>
      </c>
      <c r="H2" s="1">
        <v>45924</v>
      </c>
      <c r="I2" t="s">
        <v>6447</v>
      </c>
      <c r="J2" t="s">
        <v>6448</v>
      </c>
      <c r="K2" t="s">
        <v>6449</v>
      </c>
      <c r="L2">
        <v>6353</v>
      </c>
      <c r="M2">
        <v>499460.65</v>
      </c>
      <c r="N2" t="s">
        <v>6446</v>
      </c>
      <c r="O2" s="1"/>
    </row>
    <row r="3" spans="1:15" x14ac:dyDescent="0.25">
      <c r="A3">
        <v>79669</v>
      </c>
      <c r="B3">
        <v>6673</v>
      </c>
      <c r="C3" t="s">
        <v>6450</v>
      </c>
      <c r="D3" t="s">
        <v>6451</v>
      </c>
      <c r="E3" t="s">
        <v>6269</v>
      </c>
      <c r="F3" t="s">
        <v>12</v>
      </c>
      <c r="G3" t="s">
        <v>6446</v>
      </c>
      <c r="H3" s="1">
        <v>45924</v>
      </c>
      <c r="I3" t="s">
        <v>6447</v>
      </c>
      <c r="J3" t="s">
        <v>6448</v>
      </c>
      <c r="K3" t="s">
        <v>6449</v>
      </c>
      <c r="L3">
        <v>6353</v>
      </c>
      <c r="M3">
        <v>9131.52</v>
      </c>
      <c r="N3" t="s">
        <v>6446</v>
      </c>
      <c r="O3" s="1"/>
    </row>
    <row r="4" spans="1:15" x14ac:dyDescent="0.25">
      <c r="A4">
        <v>495030</v>
      </c>
      <c r="B4">
        <v>134202</v>
      </c>
      <c r="C4" t="s">
        <v>2683</v>
      </c>
      <c r="D4" t="s">
        <v>6452</v>
      </c>
      <c r="E4" t="s">
        <v>6254</v>
      </c>
      <c r="F4" t="s">
        <v>18</v>
      </c>
      <c r="G4" t="s">
        <v>6446</v>
      </c>
      <c r="H4" s="1">
        <v>45925</v>
      </c>
      <c r="I4" t="s">
        <v>6447</v>
      </c>
      <c r="J4" t="s">
        <v>6448</v>
      </c>
      <c r="K4" t="s">
        <v>6449</v>
      </c>
      <c r="L4">
        <v>6352</v>
      </c>
      <c r="M4">
        <v>31269.16</v>
      </c>
      <c r="N4" t="s">
        <v>6446</v>
      </c>
      <c r="O4" s="1"/>
    </row>
    <row r="5" spans="1:15" x14ac:dyDescent="0.25">
      <c r="A5">
        <v>502066</v>
      </c>
      <c r="B5">
        <v>383264</v>
      </c>
      <c r="C5" t="s">
        <v>36</v>
      </c>
      <c r="D5" t="s">
        <v>6453</v>
      </c>
      <c r="E5" t="s">
        <v>6254</v>
      </c>
      <c r="F5" t="s">
        <v>18</v>
      </c>
      <c r="G5" t="s">
        <v>6446</v>
      </c>
      <c r="H5" s="1">
        <v>45924</v>
      </c>
      <c r="I5" t="s">
        <v>6447</v>
      </c>
      <c r="J5" t="s">
        <v>6448</v>
      </c>
      <c r="K5" t="s">
        <v>6449</v>
      </c>
      <c r="L5">
        <v>6352</v>
      </c>
      <c r="M5">
        <v>372291.41</v>
      </c>
      <c r="N5" t="s">
        <v>6446</v>
      </c>
      <c r="O5" s="1"/>
    </row>
    <row r="6" spans="1:15" x14ac:dyDescent="0.25">
      <c r="A6">
        <v>446725</v>
      </c>
      <c r="B6">
        <v>12948</v>
      </c>
      <c r="C6" t="s">
        <v>5059</v>
      </c>
      <c r="D6" t="s">
        <v>6454</v>
      </c>
      <c r="E6" t="s">
        <v>12</v>
      </c>
      <c r="F6" t="s">
        <v>12</v>
      </c>
      <c r="G6" t="s">
        <v>6446</v>
      </c>
      <c r="H6" s="1">
        <v>45924</v>
      </c>
      <c r="I6" t="s">
        <v>6455</v>
      </c>
      <c r="J6" t="s">
        <v>6448</v>
      </c>
      <c r="K6" t="s">
        <v>6449</v>
      </c>
      <c r="L6">
        <v>5351</v>
      </c>
      <c r="M6">
        <v>1519002.56</v>
      </c>
      <c r="N6" t="s">
        <v>6456</v>
      </c>
      <c r="O6" s="1"/>
    </row>
    <row r="7" spans="1:15" x14ac:dyDescent="0.25">
      <c r="A7">
        <v>50115</v>
      </c>
      <c r="B7">
        <v>6778</v>
      </c>
      <c r="C7" t="s">
        <v>6457</v>
      </c>
      <c r="D7" t="s">
        <v>6458</v>
      </c>
      <c r="E7" t="s">
        <v>6318</v>
      </c>
      <c r="F7" t="s">
        <v>12</v>
      </c>
      <c r="G7" t="s">
        <v>6446</v>
      </c>
      <c r="H7" s="1">
        <v>45924</v>
      </c>
      <c r="I7" t="s">
        <v>6455</v>
      </c>
      <c r="J7" t="s">
        <v>6448</v>
      </c>
      <c r="K7" t="s">
        <v>6449</v>
      </c>
      <c r="L7">
        <v>6353</v>
      </c>
      <c r="M7">
        <v>160113.54999999999</v>
      </c>
      <c r="N7" t="s">
        <v>6446</v>
      </c>
      <c r="O7" s="1"/>
    </row>
    <row r="8" spans="1:15" x14ac:dyDescent="0.25">
      <c r="A8">
        <v>0</v>
      </c>
      <c r="B8">
        <v>460948</v>
      </c>
      <c r="C8" t="s">
        <v>6459</v>
      </c>
      <c r="D8" t="s">
        <v>6445</v>
      </c>
      <c r="E8" t="s">
        <v>6269</v>
      </c>
      <c r="F8" t="s">
        <v>12</v>
      </c>
      <c r="G8" t="s">
        <v>6460</v>
      </c>
      <c r="H8" s="1">
        <v>45925</v>
      </c>
      <c r="I8" t="s">
        <v>6447</v>
      </c>
      <c r="J8" t="s">
        <v>6448</v>
      </c>
      <c r="K8" t="s">
        <v>6449</v>
      </c>
      <c r="L8">
        <v>6353</v>
      </c>
      <c r="M8">
        <v>0</v>
      </c>
      <c r="N8" t="s">
        <v>6446</v>
      </c>
      <c r="O8" s="1"/>
    </row>
    <row r="9" spans="1:15" x14ac:dyDescent="0.25">
      <c r="A9">
        <v>91521</v>
      </c>
      <c r="B9">
        <v>355605</v>
      </c>
      <c r="C9" t="s">
        <v>2524</v>
      </c>
      <c r="D9" t="s">
        <v>6461</v>
      </c>
      <c r="E9" t="s">
        <v>6269</v>
      </c>
      <c r="F9" t="s">
        <v>18</v>
      </c>
      <c r="G9" t="s">
        <v>6446</v>
      </c>
      <c r="H9" s="1">
        <v>45925</v>
      </c>
      <c r="I9" t="s">
        <v>6447</v>
      </c>
      <c r="J9" t="s">
        <v>6448</v>
      </c>
      <c r="K9" t="s">
        <v>6449</v>
      </c>
      <c r="L9">
        <v>6353</v>
      </c>
      <c r="M9">
        <v>49787.1</v>
      </c>
      <c r="N9" t="s">
        <v>6446</v>
      </c>
      <c r="O9" s="1"/>
    </row>
    <row r="10" spans="1:15" x14ac:dyDescent="0.25">
      <c r="A10">
        <v>36372</v>
      </c>
      <c r="B10">
        <v>11121064</v>
      </c>
      <c r="C10" t="s">
        <v>6462</v>
      </c>
      <c r="D10" t="s">
        <v>6463</v>
      </c>
      <c r="E10" t="s">
        <v>6254</v>
      </c>
      <c r="F10" t="s">
        <v>18</v>
      </c>
      <c r="G10" t="s">
        <v>6446</v>
      </c>
      <c r="H10" s="1">
        <v>45925</v>
      </c>
      <c r="I10" t="s">
        <v>6447</v>
      </c>
      <c r="J10" t="s">
        <v>6448</v>
      </c>
      <c r="K10" t="s">
        <v>6449</v>
      </c>
      <c r="L10">
        <v>6352</v>
      </c>
      <c r="M10">
        <v>4904.17</v>
      </c>
      <c r="N10" t="s">
        <v>6446</v>
      </c>
      <c r="O10" s="1"/>
    </row>
    <row r="11" spans="1:15" x14ac:dyDescent="0.25">
      <c r="A11">
        <v>79672</v>
      </c>
      <c r="B11">
        <v>6679</v>
      </c>
      <c r="C11" t="s">
        <v>6450</v>
      </c>
      <c r="D11" t="s">
        <v>6451</v>
      </c>
      <c r="E11" t="s">
        <v>6269</v>
      </c>
      <c r="F11" t="s">
        <v>97</v>
      </c>
      <c r="G11" t="s">
        <v>6446</v>
      </c>
      <c r="H11" s="1">
        <v>45924</v>
      </c>
      <c r="I11" t="s">
        <v>6447</v>
      </c>
      <c r="J11" t="s">
        <v>6448</v>
      </c>
      <c r="K11" t="s">
        <v>6464</v>
      </c>
      <c r="L11">
        <v>6353</v>
      </c>
      <c r="M11">
        <v>6403.45</v>
      </c>
      <c r="N11" t="s">
        <v>6446</v>
      </c>
      <c r="O11" s="1">
        <v>45924</v>
      </c>
    </row>
    <row r="12" spans="1:15" x14ac:dyDescent="0.25">
      <c r="A12">
        <v>79729</v>
      </c>
      <c r="B12">
        <v>6679</v>
      </c>
      <c r="C12" t="s">
        <v>6450</v>
      </c>
      <c r="D12" t="s">
        <v>6451</v>
      </c>
      <c r="E12" t="s">
        <v>6269</v>
      </c>
      <c r="F12" t="s">
        <v>97</v>
      </c>
      <c r="G12" t="s">
        <v>6446</v>
      </c>
      <c r="H12" s="1">
        <v>45924</v>
      </c>
      <c r="I12" t="s">
        <v>6447</v>
      </c>
      <c r="J12" t="s">
        <v>6448</v>
      </c>
      <c r="K12" t="s">
        <v>6464</v>
      </c>
      <c r="L12">
        <v>6353</v>
      </c>
      <c r="M12">
        <v>6403.45</v>
      </c>
      <c r="N12" t="s">
        <v>6446</v>
      </c>
      <c r="O12" s="1">
        <v>45924</v>
      </c>
    </row>
    <row r="13" spans="1:15" x14ac:dyDescent="0.25">
      <c r="A13">
        <v>29555</v>
      </c>
      <c r="B13">
        <v>1225137</v>
      </c>
      <c r="C13" t="s">
        <v>6465</v>
      </c>
      <c r="D13" t="s">
        <v>6466</v>
      </c>
      <c r="E13" t="s">
        <v>46</v>
      </c>
      <c r="F13" t="s">
        <v>693</v>
      </c>
      <c r="G13" t="s">
        <v>6446</v>
      </c>
      <c r="H13" s="1">
        <v>45925</v>
      </c>
      <c r="I13" t="s">
        <v>6447</v>
      </c>
      <c r="J13" t="s">
        <v>6448</v>
      </c>
      <c r="K13" t="s">
        <v>6449</v>
      </c>
      <c r="L13">
        <v>6353</v>
      </c>
      <c r="M13">
        <v>8459.1</v>
      </c>
      <c r="N13" t="s">
        <v>6446</v>
      </c>
      <c r="O13" s="1"/>
    </row>
    <row r="14" spans="1:15" x14ac:dyDescent="0.25">
      <c r="A14">
        <v>29629</v>
      </c>
      <c r="B14">
        <v>1225137</v>
      </c>
      <c r="C14" t="s">
        <v>6465</v>
      </c>
      <c r="D14" t="s">
        <v>6466</v>
      </c>
      <c r="E14" t="s">
        <v>46</v>
      </c>
      <c r="F14" t="s">
        <v>693</v>
      </c>
      <c r="G14" t="s">
        <v>6446</v>
      </c>
      <c r="H14" s="1">
        <v>45925</v>
      </c>
      <c r="I14" t="s">
        <v>6447</v>
      </c>
      <c r="J14" t="s">
        <v>6448</v>
      </c>
      <c r="K14" t="s">
        <v>6449</v>
      </c>
      <c r="L14">
        <v>6353</v>
      </c>
      <c r="M14">
        <v>8459.1</v>
      </c>
      <c r="N14" t="s">
        <v>6446</v>
      </c>
      <c r="O14" s="1"/>
    </row>
    <row r="15" spans="1:15" x14ac:dyDescent="0.25">
      <c r="A15">
        <v>0</v>
      </c>
      <c r="B15">
        <v>460945</v>
      </c>
      <c r="C15" t="s">
        <v>6459</v>
      </c>
      <c r="D15" t="s">
        <v>6445</v>
      </c>
      <c r="E15" t="s">
        <v>6269</v>
      </c>
      <c r="F15" t="s">
        <v>12</v>
      </c>
      <c r="G15" t="s">
        <v>6460</v>
      </c>
      <c r="H15" s="1">
        <v>45925</v>
      </c>
      <c r="I15" t="s">
        <v>6447</v>
      </c>
      <c r="J15" t="s">
        <v>6448</v>
      </c>
      <c r="K15" t="s">
        <v>6449</v>
      </c>
      <c r="L15">
        <v>6353</v>
      </c>
      <c r="M15">
        <v>0</v>
      </c>
      <c r="N15" t="s">
        <v>6446</v>
      </c>
      <c r="O15" s="1"/>
    </row>
    <row r="16" spans="1:15" x14ac:dyDescent="0.25">
      <c r="A16">
        <v>446875</v>
      </c>
      <c r="B16">
        <v>12947</v>
      </c>
      <c r="C16" t="s">
        <v>5059</v>
      </c>
      <c r="D16" t="s">
        <v>6454</v>
      </c>
      <c r="E16" t="s">
        <v>12</v>
      </c>
      <c r="F16" t="s">
        <v>12</v>
      </c>
      <c r="G16" t="s">
        <v>6446</v>
      </c>
      <c r="H16" s="1">
        <v>45924</v>
      </c>
      <c r="I16" t="s">
        <v>6455</v>
      </c>
      <c r="J16" t="s">
        <v>6448</v>
      </c>
      <c r="K16" t="s">
        <v>6449</v>
      </c>
      <c r="L16">
        <v>5351</v>
      </c>
      <c r="M16">
        <v>190195.22</v>
      </c>
      <c r="N16" t="s">
        <v>6456</v>
      </c>
      <c r="O16" s="1"/>
    </row>
    <row r="17" spans="1:15" x14ac:dyDescent="0.25">
      <c r="A17">
        <v>343366</v>
      </c>
      <c r="B17">
        <v>914647</v>
      </c>
      <c r="C17" t="s">
        <v>5382</v>
      </c>
      <c r="D17" t="s">
        <v>6467</v>
      </c>
      <c r="E17" t="s">
        <v>6254</v>
      </c>
      <c r="F17" t="s">
        <v>46</v>
      </c>
      <c r="G17" t="s">
        <v>6446</v>
      </c>
      <c r="H17" s="1">
        <v>45925</v>
      </c>
      <c r="I17" t="s">
        <v>6455</v>
      </c>
      <c r="J17" t="s">
        <v>6448</v>
      </c>
      <c r="K17" t="s">
        <v>6449</v>
      </c>
      <c r="L17">
        <v>6352</v>
      </c>
      <c r="M17">
        <v>318.86</v>
      </c>
      <c r="N17" t="s">
        <v>6446</v>
      </c>
      <c r="O17" s="1"/>
    </row>
    <row r="18" spans="1:15" x14ac:dyDescent="0.25">
      <c r="A18">
        <v>54055</v>
      </c>
      <c r="B18">
        <v>3159162</v>
      </c>
      <c r="C18" t="s">
        <v>6465</v>
      </c>
      <c r="D18" t="s">
        <v>6466</v>
      </c>
      <c r="E18" t="s">
        <v>18</v>
      </c>
      <c r="F18" t="s">
        <v>693</v>
      </c>
      <c r="G18" t="s">
        <v>6446</v>
      </c>
      <c r="H18" s="1">
        <v>45924</v>
      </c>
      <c r="I18" t="s">
        <v>6447</v>
      </c>
      <c r="J18" t="s">
        <v>6448</v>
      </c>
      <c r="K18" t="s">
        <v>6449</v>
      </c>
      <c r="L18">
        <v>6353</v>
      </c>
      <c r="M18">
        <v>41361.629999999997</v>
      </c>
      <c r="N18" t="s">
        <v>6446</v>
      </c>
      <c r="O18" s="1"/>
    </row>
    <row r="19" spans="1:15" x14ac:dyDescent="0.25">
      <c r="A19">
        <v>54064</v>
      </c>
      <c r="B19">
        <v>3159162</v>
      </c>
      <c r="C19" t="s">
        <v>6465</v>
      </c>
      <c r="D19" t="s">
        <v>6466</v>
      </c>
      <c r="E19" t="s">
        <v>18</v>
      </c>
      <c r="F19" t="s">
        <v>693</v>
      </c>
      <c r="G19" t="s">
        <v>6446</v>
      </c>
      <c r="H19" s="1">
        <v>45924</v>
      </c>
      <c r="I19" t="s">
        <v>6447</v>
      </c>
      <c r="J19" t="s">
        <v>6448</v>
      </c>
      <c r="K19" t="s">
        <v>6449</v>
      </c>
      <c r="L19">
        <v>6353</v>
      </c>
      <c r="M19">
        <v>41361.629999999997</v>
      </c>
      <c r="N19" t="s">
        <v>6446</v>
      </c>
      <c r="O19" s="1"/>
    </row>
    <row r="20" spans="1:15" x14ac:dyDescent="0.25">
      <c r="A20">
        <v>79729</v>
      </c>
      <c r="B20">
        <v>6685</v>
      </c>
      <c r="C20" t="s">
        <v>6450</v>
      </c>
      <c r="D20" t="s">
        <v>6451</v>
      </c>
      <c r="E20" t="s">
        <v>6269</v>
      </c>
      <c r="F20" t="s">
        <v>97</v>
      </c>
      <c r="G20" t="s">
        <v>6446</v>
      </c>
      <c r="H20" s="1">
        <v>45924</v>
      </c>
      <c r="I20" t="s">
        <v>6447</v>
      </c>
      <c r="J20" t="s">
        <v>6448</v>
      </c>
      <c r="K20" t="s">
        <v>6449</v>
      </c>
      <c r="L20">
        <v>6353</v>
      </c>
      <c r="M20">
        <v>6219</v>
      </c>
      <c r="N20" t="s">
        <v>6446</v>
      </c>
      <c r="O20" s="1"/>
    </row>
    <row r="21" spans="1:15" x14ac:dyDescent="0.25">
      <c r="A21">
        <v>8197</v>
      </c>
      <c r="B21">
        <v>4468</v>
      </c>
      <c r="C21" t="s">
        <v>6468</v>
      </c>
      <c r="D21" t="s">
        <v>6469</v>
      </c>
      <c r="E21" t="s">
        <v>46</v>
      </c>
      <c r="F21" t="s">
        <v>46</v>
      </c>
      <c r="G21" t="s">
        <v>6446</v>
      </c>
      <c r="H21" s="1">
        <v>45924</v>
      </c>
      <c r="I21" t="s">
        <v>6447</v>
      </c>
      <c r="J21" t="s">
        <v>6448</v>
      </c>
      <c r="K21" t="s">
        <v>6449</v>
      </c>
      <c r="L21">
        <v>5353</v>
      </c>
      <c r="M21">
        <v>107750.39999999999</v>
      </c>
      <c r="N21" t="s">
        <v>6470</v>
      </c>
      <c r="O21" s="1"/>
    </row>
    <row r="22" spans="1:15" x14ac:dyDescent="0.25">
      <c r="A22">
        <v>79672</v>
      </c>
      <c r="B22">
        <v>6684</v>
      </c>
      <c r="C22" t="s">
        <v>6450</v>
      </c>
      <c r="D22" t="s">
        <v>6451</v>
      </c>
      <c r="E22" t="s">
        <v>6269</v>
      </c>
      <c r="F22" t="s">
        <v>97</v>
      </c>
      <c r="G22" t="s">
        <v>6446</v>
      </c>
      <c r="H22" s="1">
        <v>45924</v>
      </c>
      <c r="I22" t="s">
        <v>6447</v>
      </c>
      <c r="J22" t="s">
        <v>6448</v>
      </c>
      <c r="K22" t="s">
        <v>6449</v>
      </c>
      <c r="L22">
        <v>6353</v>
      </c>
      <c r="M22">
        <v>184.45</v>
      </c>
      <c r="N22" t="s">
        <v>6446</v>
      </c>
      <c r="O22" s="1"/>
    </row>
    <row r="23" spans="1:15" x14ac:dyDescent="0.25">
      <c r="A23">
        <v>1012177</v>
      </c>
      <c r="B23">
        <v>460318</v>
      </c>
      <c r="C23" t="s">
        <v>6471</v>
      </c>
      <c r="D23" t="s">
        <v>6472</v>
      </c>
      <c r="E23" t="s">
        <v>6269</v>
      </c>
      <c r="F23" t="s">
        <v>97</v>
      </c>
      <c r="G23" t="s">
        <v>6446</v>
      </c>
      <c r="H23" s="1">
        <v>45924</v>
      </c>
      <c r="I23" t="s">
        <v>6455</v>
      </c>
      <c r="J23" t="s">
        <v>6448</v>
      </c>
      <c r="K23" t="s">
        <v>6449</v>
      </c>
      <c r="L23">
        <v>6932</v>
      </c>
      <c r="M23">
        <v>14394.24</v>
      </c>
      <c r="N23" t="s">
        <v>6446</v>
      </c>
      <c r="O23" s="1"/>
    </row>
    <row r="24" spans="1:15" x14ac:dyDescent="0.25">
      <c r="A24">
        <v>152020</v>
      </c>
      <c r="B24">
        <v>625372</v>
      </c>
      <c r="C24" t="s">
        <v>5103</v>
      </c>
      <c r="D24" t="s">
        <v>6473</v>
      </c>
      <c r="E24" t="s">
        <v>18</v>
      </c>
      <c r="F24" t="s">
        <v>12</v>
      </c>
      <c r="G24" t="s">
        <v>6446</v>
      </c>
      <c r="H24" s="1">
        <v>45924</v>
      </c>
      <c r="I24" t="s">
        <v>6455</v>
      </c>
      <c r="J24" t="s">
        <v>6448</v>
      </c>
      <c r="K24" t="s">
        <v>6449</v>
      </c>
      <c r="L24">
        <v>6351</v>
      </c>
      <c r="M24">
        <v>292555.34999999998</v>
      </c>
      <c r="N24" t="s">
        <v>6456</v>
      </c>
      <c r="O24" s="1"/>
    </row>
    <row r="25" spans="1:15" x14ac:dyDescent="0.25">
      <c r="A25">
        <v>54072</v>
      </c>
      <c r="B25">
        <v>3159213</v>
      </c>
      <c r="C25" t="s">
        <v>6465</v>
      </c>
      <c r="D25" t="s">
        <v>6466</v>
      </c>
      <c r="E25" t="s">
        <v>18</v>
      </c>
      <c r="F25" t="s">
        <v>97</v>
      </c>
      <c r="G25" t="s">
        <v>6446</v>
      </c>
      <c r="H25" s="1">
        <v>45925</v>
      </c>
      <c r="I25" t="s">
        <v>6447</v>
      </c>
      <c r="J25" t="s">
        <v>6448</v>
      </c>
      <c r="K25" t="s">
        <v>6449</v>
      </c>
      <c r="L25">
        <v>6353</v>
      </c>
      <c r="M25">
        <v>3321.3</v>
      </c>
      <c r="N25" t="s">
        <v>6446</v>
      </c>
      <c r="O25" s="1"/>
    </row>
    <row r="26" spans="1:15" x14ac:dyDescent="0.25">
      <c r="A26">
        <v>54066</v>
      </c>
      <c r="B26">
        <v>3159213</v>
      </c>
      <c r="C26" t="s">
        <v>6465</v>
      </c>
      <c r="D26" t="s">
        <v>6466</v>
      </c>
      <c r="E26" t="s">
        <v>18</v>
      </c>
      <c r="F26" t="s">
        <v>97</v>
      </c>
      <c r="G26" t="s">
        <v>6446</v>
      </c>
      <c r="H26" s="1">
        <v>45925</v>
      </c>
      <c r="I26" t="s">
        <v>6447</v>
      </c>
      <c r="J26" t="s">
        <v>6448</v>
      </c>
      <c r="K26" t="s">
        <v>6449</v>
      </c>
      <c r="L26">
        <v>6353</v>
      </c>
      <c r="M26">
        <v>3321.3</v>
      </c>
      <c r="N26" t="s">
        <v>6446</v>
      </c>
      <c r="O26" s="1"/>
    </row>
    <row r="27" spans="1:15" x14ac:dyDescent="0.25">
      <c r="A27">
        <v>0</v>
      </c>
      <c r="B27">
        <v>460906</v>
      </c>
      <c r="C27" t="s">
        <v>6459</v>
      </c>
      <c r="D27" t="s">
        <v>6445</v>
      </c>
      <c r="E27" t="s">
        <v>6269</v>
      </c>
      <c r="F27" t="s">
        <v>46</v>
      </c>
      <c r="G27" t="s">
        <v>6460</v>
      </c>
      <c r="H27" s="1">
        <v>45925</v>
      </c>
      <c r="I27" t="s">
        <v>6447</v>
      </c>
      <c r="J27" t="s">
        <v>6448</v>
      </c>
      <c r="K27" t="s">
        <v>6449</v>
      </c>
      <c r="L27">
        <v>6353</v>
      </c>
      <c r="M27">
        <v>0</v>
      </c>
      <c r="N27" t="s">
        <v>6446</v>
      </c>
      <c r="O27" s="1"/>
    </row>
    <row r="28" spans="1:15" x14ac:dyDescent="0.25">
      <c r="A28">
        <v>0</v>
      </c>
      <c r="B28">
        <v>133514</v>
      </c>
      <c r="C28" t="s">
        <v>5059</v>
      </c>
      <c r="D28" t="s">
        <v>6452</v>
      </c>
      <c r="E28" t="s">
        <v>6254</v>
      </c>
      <c r="F28" t="s">
        <v>12</v>
      </c>
      <c r="G28" t="s">
        <v>6460</v>
      </c>
      <c r="H28" s="1">
        <v>45924</v>
      </c>
      <c r="I28" t="s">
        <v>6447</v>
      </c>
      <c r="J28" t="s">
        <v>6448</v>
      </c>
      <c r="K28" t="s">
        <v>6449</v>
      </c>
      <c r="L28">
        <v>6353</v>
      </c>
      <c r="M28">
        <v>0</v>
      </c>
      <c r="N28" t="s">
        <v>6446</v>
      </c>
      <c r="O28" s="1"/>
    </row>
    <row r="29" spans="1:15" x14ac:dyDescent="0.25">
      <c r="A29">
        <v>50101</v>
      </c>
      <c r="B29">
        <v>12931</v>
      </c>
      <c r="C29" t="s">
        <v>36</v>
      </c>
      <c r="D29" t="s">
        <v>6454</v>
      </c>
      <c r="E29" t="s">
        <v>12</v>
      </c>
      <c r="F29" t="s">
        <v>12</v>
      </c>
      <c r="G29" t="s">
        <v>6446</v>
      </c>
      <c r="H29" s="1">
        <v>45925</v>
      </c>
      <c r="I29" t="s">
        <v>6455</v>
      </c>
      <c r="J29" t="s">
        <v>6448</v>
      </c>
      <c r="K29" t="s">
        <v>6449</v>
      </c>
      <c r="L29">
        <v>5351</v>
      </c>
      <c r="M29">
        <v>98108.79</v>
      </c>
      <c r="N29" t="s">
        <v>6456</v>
      </c>
      <c r="O29" s="1"/>
    </row>
    <row r="30" spans="1:15" x14ac:dyDescent="0.25">
      <c r="A30">
        <v>8226</v>
      </c>
      <c r="B30">
        <v>45035</v>
      </c>
      <c r="C30" t="s">
        <v>6468</v>
      </c>
      <c r="D30" t="s">
        <v>6474</v>
      </c>
      <c r="E30" t="s">
        <v>6254</v>
      </c>
      <c r="F30" t="s">
        <v>46</v>
      </c>
      <c r="G30" t="s">
        <v>6446</v>
      </c>
      <c r="H30" s="1">
        <v>45924</v>
      </c>
      <c r="I30" t="s">
        <v>6447</v>
      </c>
      <c r="J30" t="s">
        <v>6448</v>
      </c>
      <c r="K30" t="s">
        <v>6449</v>
      </c>
      <c r="L30">
        <v>6353</v>
      </c>
      <c r="M30">
        <v>34129.480000000003</v>
      </c>
      <c r="N30" t="s">
        <v>6446</v>
      </c>
      <c r="O30" s="1"/>
    </row>
    <row r="31" spans="1:15" x14ac:dyDescent="0.25">
      <c r="A31">
        <v>8196</v>
      </c>
      <c r="B31">
        <v>4467</v>
      </c>
      <c r="C31" t="s">
        <v>6468</v>
      </c>
      <c r="D31" t="s">
        <v>6469</v>
      </c>
      <c r="E31" t="s">
        <v>46</v>
      </c>
      <c r="F31" t="s">
        <v>46</v>
      </c>
      <c r="G31" t="s">
        <v>6446</v>
      </c>
      <c r="H31" s="1">
        <v>45924</v>
      </c>
      <c r="I31" t="s">
        <v>6447</v>
      </c>
      <c r="J31" t="s">
        <v>6448</v>
      </c>
      <c r="K31" t="s">
        <v>6449</v>
      </c>
      <c r="L31">
        <v>5353</v>
      </c>
      <c r="M31">
        <v>7908.03</v>
      </c>
      <c r="N31" t="s">
        <v>6470</v>
      </c>
      <c r="O31" s="1"/>
    </row>
    <row r="32" spans="1:15" x14ac:dyDescent="0.25">
      <c r="A32">
        <v>8217</v>
      </c>
      <c r="B32">
        <v>45033</v>
      </c>
      <c r="C32" t="s">
        <v>6468</v>
      </c>
      <c r="D32" t="s">
        <v>6474</v>
      </c>
      <c r="E32" t="s">
        <v>6254</v>
      </c>
      <c r="F32" t="s">
        <v>12</v>
      </c>
      <c r="G32" t="s">
        <v>6446</v>
      </c>
      <c r="H32" s="1">
        <v>45924</v>
      </c>
      <c r="I32" t="s">
        <v>6447</v>
      </c>
      <c r="J32" t="s">
        <v>6448</v>
      </c>
      <c r="K32" t="s">
        <v>6449</v>
      </c>
      <c r="L32">
        <v>6353</v>
      </c>
      <c r="M32">
        <v>420618.1</v>
      </c>
      <c r="N32" t="s">
        <v>6446</v>
      </c>
      <c r="O32" s="1"/>
    </row>
    <row r="33" spans="1:15" x14ac:dyDescent="0.25">
      <c r="A33">
        <v>501968</v>
      </c>
      <c r="B33">
        <v>383209</v>
      </c>
      <c r="C33" t="s">
        <v>36</v>
      </c>
      <c r="D33" t="s">
        <v>6453</v>
      </c>
      <c r="E33" t="s">
        <v>6254</v>
      </c>
      <c r="F33" t="s">
        <v>18</v>
      </c>
      <c r="G33" t="s">
        <v>6446</v>
      </c>
      <c r="H33" s="1">
        <v>45924</v>
      </c>
      <c r="I33" t="s">
        <v>6455</v>
      </c>
      <c r="J33" t="s">
        <v>6448</v>
      </c>
      <c r="K33" t="s">
        <v>6449</v>
      </c>
      <c r="L33">
        <v>6352</v>
      </c>
      <c r="M33">
        <v>31552.21</v>
      </c>
      <c r="N33" t="s">
        <v>6446</v>
      </c>
      <c r="O33" s="1"/>
    </row>
    <row r="34" spans="1:15" x14ac:dyDescent="0.25">
      <c r="A34">
        <v>8199</v>
      </c>
      <c r="B34">
        <v>4469</v>
      </c>
      <c r="C34" t="s">
        <v>6468</v>
      </c>
      <c r="D34" t="s">
        <v>6469</v>
      </c>
      <c r="E34" t="s">
        <v>46</v>
      </c>
      <c r="F34" t="s">
        <v>46</v>
      </c>
      <c r="G34" t="s">
        <v>6446</v>
      </c>
      <c r="H34" s="1">
        <v>45924</v>
      </c>
      <c r="I34" t="s">
        <v>6447</v>
      </c>
      <c r="J34" t="s">
        <v>6448</v>
      </c>
      <c r="K34" t="s">
        <v>6449</v>
      </c>
      <c r="L34">
        <v>5353</v>
      </c>
      <c r="M34">
        <v>210506.8</v>
      </c>
      <c r="N34" t="s">
        <v>6470</v>
      </c>
      <c r="O34" s="1"/>
    </row>
    <row r="35" spans="1:15" x14ac:dyDescent="0.25">
      <c r="A35">
        <v>92787</v>
      </c>
      <c r="B35">
        <v>802111</v>
      </c>
      <c r="C35" t="s">
        <v>2524</v>
      </c>
      <c r="D35" t="s">
        <v>6475</v>
      </c>
      <c r="E35" t="s">
        <v>6269</v>
      </c>
      <c r="F35" t="s">
        <v>46</v>
      </c>
      <c r="G35" t="s">
        <v>6446</v>
      </c>
      <c r="H35" s="1">
        <v>45924</v>
      </c>
      <c r="I35" t="s">
        <v>6455</v>
      </c>
      <c r="J35" t="s">
        <v>6448</v>
      </c>
      <c r="K35" t="s">
        <v>6449</v>
      </c>
      <c r="L35">
        <v>6353</v>
      </c>
      <c r="M35">
        <v>3042.82</v>
      </c>
      <c r="N35" t="s">
        <v>6446</v>
      </c>
      <c r="O35" s="1"/>
    </row>
    <row r="36" spans="1:15" x14ac:dyDescent="0.25">
      <c r="A36">
        <v>36370</v>
      </c>
      <c r="B36">
        <v>11121010</v>
      </c>
      <c r="C36" t="s">
        <v>6462</v>
      </c>
      <c r="D36" t="s">
        <v>6463</v>
      </c>
      <c r="E36" t="s">
        <v>6254</v>
      </c>
      <c r="F36" t="s">
        <v>12</v>
      </c>
      <c r="G36" t="s">
        <v>6446</v>
      </c>
      <c r="H36" s="1">
        <v>45925</v>
      </c>
      <c r="I36" t="s">
        <v>6447</v>
      </c>
      <c r="J36" t="s">
        <v>6448</v>
      </c>
      <c r="K36" t="s">
        <v>6449</v>
      </c>
      <c r="L36">
        <v>6352</v>
      </c>
      <c r="M36">
        <v>2827.7</v>
      </c>
      <c r="N36" t="s">
        <v>6446</v>
      </c>
      <c r="O36" s="1"/>
    </row>
    <row r="37" spans="1:15" x14ac:dyDescent="0.25">
      <c r="A37">
        <v>79729</v>
      </c>
      <c r="B37">
        <v>6682</v>
      </c>
      <c r="C37" t="s">
        <v>6450</v>
      </c>
      <c r="D37" t="s">
        <v>6451</v>
      </c>
      <c r="E37" t="s">
        <v>6269</v>
      </c>
      <c r="F37" t="s">
        <v>97</v>
      </c>
      <c r="G37" t="s">
        <v>6446</v>
      </c>
      <c r="H37" s="1">
        <v>45924</v>
      </c>
      <c r="I37" t="s">
        <v>6447</v>
      </c>
      <c r="J37" t="s">
        <v>6448</v>
      </c>
      <c r="K37" t="s">
        <v>6464</v>
      </c>
      <c r="L37">
        <v>6353</v>
      </c>
      <c r="M37">
        <v>6219</v>
      </c>
      <c r="N37" t="s">
        <v>6446</v>
      </c>
      <c r="O37" s="1">
        <v>45924</v>
      </c>
    </row>
    <row r="38" spans="1:15" x14ac:dyDescent="0.25">
      <c r="A38">
        <v>8198</v>
      </c>
      <c r="B38">
        <v>3410</v>
      </c>
      <c r="C38" t="s">
        <v>6474</v>
      </c>
      <c r="D38" t="s">
        <v>6476</v>
      </c>
      <c r="E38" t="s">
        <v>12</v>
      </c>
      <c r="F38" t="s">
        <v>12</v>
      </c>
      <c r="G38" t="s">
        <v>6446</v>
      </c>
      <c r="H38" s="1">
        <v>45923</v>
      </c>
      <c r="I38" t="s">
        <v>6447</v>
      </c>
      <c r="J38" t="s">
        <v>6448</v>
      </c>
      <c r="K38" t="s">
        <v>6449</v>
      </c>
      <c r="L38">
        <v>5351</v>
      </c>
      <c r="M38">
        <v>183995.7</v>
      </c>
      <c r="N38" t="s">
        <v>6456</v>
      </c>
      <c r="O38" s="1"/>
    </row>
    <row r="39" spans="1:15" x14ac:dyDescent="0.25">
      <c r="A39">
        <v>517957</v>
      </c>
      <c r="B39">
        <v>2318031</v>
      </c>
      <c r="C39" t="s">
        <v>13</v>
      </c>
      <c r="D39" t="s">
        <v>6475</v>
      </c>
      <c r="E39" t="s">
        <v>6254</v>
      </c>
      <c r="F39" t="s">
        <v>12</v>
      </c>
      <c r="G39" t="s">
        <v>6446</v>
      </c>
      <c r="H39" s="1">
        <v>45923</v>
      </c>
      <c r="I39" t="s">
        <v>6455</v>
      </c>
      <c r="J39" t="s">
        <v>6448</v>
      </c>
      <c r="K39" t="s">
        <v>6449</v>
      </c>
      <c r="L39">
        <v>6353</v>
      </c>
      <c r="M39">
        <v>5559.6</v>
      </c>
      <c r="N39" t="s">
        <v>6446</v>
      </c>
      <c r="O39" s="1"/>
    </row>
    <row r="40" spans="1:15" x14ac:dyDescent="0.25">
      <c r="A40">
        <v>4142</v>
      </c>
      <c r="B40">
        <v>122166502</v>
      </c>
      <c r="C40" t="s">
        <v>6477</v>
      </c>
      <c r="D40" t="s">
        <v>6478</v>
      </c>
      <c r="E40" t="s">
        <v>6254</v>
      </c>
      <c r="F40" t="s">
        <v>18</v>
      </c>
      <c r="G40" t="s">
        <v>6446</v>
      </c>
      <c r="H40" s="1">
        <v>45923</v>
      </c>
      <c r="I40" t="s">
        <v>6447</v>
      </c>
      <c r="J40" t="s">
        <v>6448</v>
      </c>
      <c r="K40" t="s">
        <v>6449</v>
      </c>
      <c r="L40">
        <v>6357</v>
      </c>
      <c r="M40">
        <v>50.4</v>
      </c>
      <c r="N40" t="s">
        <v>6446</v>
      </c>
      <c r="O40" s="1"/>
    </row>
    <row r="41" spans="1:15" x14ac:dyDescent="0.25">
      <c r="A41">
        <v>0</v>
      </c>
      <c r="B41">
        <v>6653</v>
      </c>
      <c r="C41" t="s">
        <v>6450</v>
      </c>
      <c r="D41" t="s">
        <v>6451</v>
      </c>
      <c r="E41" t="s">
        <v>6269</v>
      </c>
      <c r="F41" t="s">
        <v>97</v>
      </c>
      <c r="G41" t="s">
        <v>6460</v>
      </c>
      <c r="H41" s="1">
        <v>45923</v>
      </c>
      <c r="I41" t="s">
        <v>6447</v>
      </c>
      <c r="J41" t="s">
        <v>6448</v>
      </c>
      <c r="K41" t="s">
        <v>6449</v>
      </c>
      <c r="L41">
        <v>6353</v>
      </c>
      <c r="M41">
        <v>0</v>
      </c>
      <c r="N41" t="s">
        <v>6446</v>
      </c>
      <c r="O41" s="1"/>
    </row>
    <row r="42" spans="1:15" x14ac:dyDescent="0.25">
      <c r="A42">
        <v>267610</v>
      </c>
      <c r="B42">
        <v>173141</v>
      </c>
      <c r="C42" t="s">
        <v>1503</v>
      </c>
      <c r="D42" t="s">
        <v>6479</v>
      </c>
      <c r="E42" t="s">
        <v>6328</v>
      </c>
      <c r="F42" t="s">
        <v>18</v>
      </c>
      <c r="G42" t="s">
        <v>6446</v>
      </c>
      <c r="H42" s="1">
        <v>45923</v>
      </c>
      <c r="I42" t="s">
        <v>6447</v>
      </c>
      <c r="J42" t="s">
        <v>6448</v>
      </c>
      <c r="K42" t="s">
        <v>6464</v>
      </c>
      <c r="L42">
        <v>6353</v>
      </c>
      <c r="M42">
        <v>52056</v>
      </c>
      <c r="N42" t="s">
        <v>6446</v>
      </c>
      <c r="O42" s="1">
        <v>45924</v>
      </c>
    </row>
    <row r="43" spans="1:15" x14ac:dyDescent="0.25">
      <c r="A43">
        <v>17623</v>
      </c>
      <c r="B43">
        <v>801883</v>
      </c>
      <c r="C43" t="s">
        <v>1440</v>
      </c>
      <c r="D43" t="s">
        <v>6475</v>
      </c>
      <c r="E43" t="s">
        <v>6269</v>
      </c>
      <c r="F43" t="s">
        <v>18</v>
      </c>
      <c r="G43" t="s">
        <v>6446</v>
      </c>
      <c r="H43" s="1">
        <v>45924</v>
      </c>
      <c r="I43" t="s">
        <v>6455</v>
      </c>
      <c r="J43" t="s">
        <v>6448</v>
      </c>
      <c r="K43" t="s">
        <v>6449</v>
      </c>
      <c r="L43">
        <v>6353</v>
      </c>
      <c r="M43">
        <v>105166.8</v>
      </c>
      <c r="N43" t="s">
        <v>6446</v>
      </c>
      <c r="O43" s="1"/>
    </row>
    <row r="44" spans="1:15" x14ac:dyDescent="0.25">
      <c r="A44">
        <v>7948</v>
      </c>
      <c r="B44">
        <v>3401</v>
      </c>
      <c r="C44" t="s">
        <v>6474</v>
      </c>
      <c r="D44" t="s">
        <v>6476</v>
      </c>
      <c r="E44" t="s">
        <v>12</v>
      </c>
      <c r="F44" t="s">
        <v>12</v>
      </c>
      <c r="G44" t="s">
        <v>6446</v>
      </c>
      <c r="H44" s="1">
        <v>45923</v>
      </c>
      <c r="I44" t="s">
        <v>6447</v>
      </c>
      <c r="J44" t="s">
        <v>6448</v>
      </c>
      <c r="K44" t="s">
        <v>6449</v>
      </c>
      <c r="L44">
        <v>5351</v>
      </c>
      <c r="M44">
        <v>12398.54</v>
      </c>
      <c r="N44" t="s">
        <v>6456</v>
      </c>
      <c r="O44" s="1"/>
    </row>
    <row r="45" spans="1:15" x14ac:dyDescent="0.25">
      <c r="A45">
        <v>267610</v>
      </c>
      <c r="B45">
        <v>173149</v>
      </c>
      <c r="C45" t="s">
        <v>1503</v>
      </c>
      <c r="D45" t="s">
        <v>6479</v>
      </c>
      <c r="E45" t="s">
        <v>6328</v>
      </c>
      <c r="F45" t="s">
        <v>18</v>
      </c>
      <c r="G45" t="s">
        <v>6446</v>
      </c>
      <c r="H45" s="1">
        <v>45923</v>
      </c>
      <c r="I45" t="s">
        <v>6447</v>
      </c>
      <c r="J45" t="s">
        <v>6448</v>
      </c>
      <c r="K45" t="s">
        <v>6449</v>
      </c>
      <c r="L45">
        <v>6353</v>
      </c>
      <c r="M45">
        <v>52056</v>
      </c>
      <c r="N45" t="s">
        <v>6446</v>
      </c>
      <c r="O45" s="1"/>
    </row>
    <row r="46" spans="1:15" x14ac:dyDescent="0.25">
      <c r="A46">
        <v>501806</v>
      </c>
      <c r="B46">
        <v>382531</v>
      </c>
      <c r="C46" t="s">
        <v>36</v>
      </c>
      <c r="D46" t="s">
        <v>6453</v>
      </c>
      <c r="E46" t="s">
        <v>6254</v>
      </c>
      <c r="F46" t="s">
        <v>12</v>
      </c>
      <c r="G46" t="s">
        <v>6446</v>
      </c>
      <c r="H46" s="1">
        <v>45924</v>
      </c>
      <c r="I46" t="s">
        <v>6455</v>
      </c>
      <c r="J46" t="s">
        <v>6448</v>
      </c>
      <c r="K46" t="s">
        <v>6449</v>
      </c>
      <c r="L46">
        <v>6352</v>
      </c>
      <c r="M46">
        <v>83577.69</v>
      </c>
      <c r="N46" t="s">
        <v>6446</v>
      </c>
      <c r="O46" s="1"/>
    </row>
    <row r="47" spans="1:15" x14ac:dyDescent="0.25">
      <c r="A47">
        <v>53993</v>
      </c>
      <c r="B47">
        <v>3154375</v>
      </c>
      <c r="C47" t="s">
        <v>6465</v>
      </c>
      <c r="D47" t="s">
        <v>6466</v>
      </c>
      <c r="E47" t="s">
        <v>18</v>
      </c>
      <c r="F47" t="s">
        <v>693</v>
      </c>
      <c r="G47" t="s">
        <v>6446</v>
      </c>
      <c r="H47" s="1">
        <v>45923</v>
      </c>
      <c r="I47" t="s">
        <v>6447</v>
      </c>
      <c r="J47" t="s">
        <v>6448</v>
      </c>
      <c r="K47" t="s">
        <v>6449</v>
      </c>
      <c r="L47">
        <v>6353</v>
      </c>
      <c r="M47">
        <v>66108.95</v>
      </c>
      <c r="N47" t="s">
        <v>6446</v>
      </c>
      <c r="O47" s="1"/>
    </row>
    <row r="48" spans="1:15" x14ac:dyDescent="0.25">
      <c r="A48">
        <v>53994</v>
      </c>
      <c r="B48">
        <v>3154375</v>
      </c>
      <c r="C48" t="s">
        <v>6465</v>
      </c>
      <c r="D48" t="s">
        <v>6466</v>
      </c>
      <c r="E48" t="s">
        <v>18</v>
      </c>
      <c r="F48" t="s">
        <v>693</v>
      </c>
      <c r="G48" t="s">
        <v>6446</v>
      </c>
      <c r="H48" s="1">
        <v>45923</v>
      </c>
      <c r="I48" t="s">
        <v>6447</v>
      </c>
      <c r="J48" t="s">
        <v>6448</v>
      </c>
      <c r="K48" t="s">
        <v>6449</v>
      </c>
      <c r="L48">
        <v>6353</v>
      </c>
      <c r="M48">
        <v>66108.95</v>
      </c>
      <c r="N48" t="s">
        <v>6446</v>
      </c>
      <c r="O48" s="1"/>
    </row>
    <row r="49" spans="1:15" x14ac:dyDescent="0.25">
      <c r="A49">
        <v>53988</v>
      </c>
      <c r="B49">
        <v>3154375</v>
      </c>
      <c r="C49" t="s">
        <v>6465</v>
      </c>
      <c r="D49" t="s">
        <v>6466</v>
      </c>
      <c r="E49" t="s">
        <v>18</v>
      </c>
      <c r="F49" t="s">
        <v>693</v>
      </c>
      <c r="G49" t="s">
        <v>6446</v>
      </c>
      <c r="H49" s="1">
        <v>45923</v>
      </c>
      <c r="I49" t="s">
        <v>6447</v>
      </c>
      <c r="J49" t="s">
        <v>6448</v>
      </c>
      <c r="K49" t="s">
        <v>6449</v>
      </c>
      <c r="L49">
        <v>6353</v>
      </c>
      <c r="M49">
        <v>66108.95</v>
      </c>
      <c r="N49" t="s">
        <v>6446</v>
      </c>
      <c r="O49" s="1"/>
    </row>
    <row r="50" spans="1:15" x14ac:dyDescent="0.25">
      <c r="A50">
        <v>29354</v>
      </c>
      <c r="B50">
        <v>1223738</v>
      </c>
      <c r="C50" t="s">
        <v>6465</v>
      </c>
      <c r="D50" t="s">
        <v>6466</v>
      </c>
      <c r="E50" t="s">
        <v>46</v>
      </c>
      <c r="F50" t="s">
        <v>97</v>
      </c>
      <c r="G50" t="s">
        <v>6446</v>
      </c>
      <c r="H50" s="1">
        <v>45924</v>
      </c>
      <c r="I50" t="s">
        <v>6447</v>
      </c>
      <c r="J50" t="s">
        <v>6448</v>
      </c>
      <c r="K50" t="s">
        <v>6449</v>
      </c>
      <c r="L50">
        <v>6353</v>
      </c>
      <c r="M50">
        <v>32460</v>
      </c>
      <c r="N50" t="s">
        <v>6446</v>
      </c>
      <c r="O50" s="1"/>
    </row>
    <row r="51" spans="1:15" x14ac:dyDescent="0.25">
      <c r="A51">
        <v>29383</v>
      </c>
      <c r="B51">
        <v>1223738</v>
      </c>
      <c r="C51" t="s">
        <v>6465</v>
      </c>
      <c r="D51" t="s">
        <v>6466</v>
      </c>
      <c r="E51" t="s">
        <v>46</v>
      </c>
      <c r="F51" t="s">
        <v>97</v>
      </c>
      <c r="G51" t="s">
        <v>6446</v>
      </c>
      <c r="H51" s="1">
        <v>45924</v>
      </c>
      <c r="I51" t="s">
        <v>6447</v>
      </c>
      <c r="J51" t="s">
        <v>6448</v>
      </c>
      <c r="K51" t="s">
        <v>6449</v>
      </c>
      <c r="L51">
        <v>6353</v>
      </c>
      <c r="M51">
        <v>32460</v>
      </c>
      <c r="N51" t="s">
        <v>6446</v>
      </c>
      <c r="O51" s="1"/>
    </row>
    <row r="52" spans="1:15" x14ac:dyDescent="0.25">
      <c r="A52">
        <v>8134</v>
      </c>
      <c r="B52">
        <v>3407</v>
      </c>
      <c r="C52" t="s">
        <v>6474</v>
      </c>
      <c r="D52" t="s">
        <v>6476</v>
      </c>
      <c r="E52" t="s">
        <v>12</v>
      </c>
      <c r="F52" t="s">
        <v>12</v>
      </c>
      <c r="G52" t="s">
        <v>6446</v>
      </c>
      <c r="H52" s="1">
        <v>45923</v>
      </c>
      <c r="I52" t="s">
        <v>6447</v>
      </c>
      <c r="J52" t="s">
        <v>6448</v>
      </c>
      <c r="K52" t="s">
        <v>6449</v>
      </c>
      <c r="L52">
        <v>5351</v>
      </c>
      <c r="M52">
        <v>90800</v>
      </c>
      <c r="N52" t="s">
        <v>6456</v>
      </c>
      <c r="O52" s="1"/>
    </row>
    <row r="53" spans="1:15" x14ac:dyDescent="0.25">
      <c r="A53">
        <v>87185</v>
      </c>
      <c r="B53">
        <v>460656</v>
      </c>
      <c r="C53" t="s">
        <v>51</v>
      </c>
      <c r="D53" t="s">
        <v>6445</v>
      </c>
      <c r="E53" t="s">
        <v>6269</v>
      </c>
      <c r="F53" t="s">
        <v>12</v>
      </c>
      <c r="G53" t="s">
        <v>6446</v>
      </c>
      <c r="H53" s="1">
        <v>45923</v>
      </c>
      <c r="I53" t="s">
        <v>6447</v>
      </c>
      <c r="J53" t="s">
        <v>6448</v>
      </c>
      <c r="K53" t="s">
        <v>6449</v>
      </c>
      <c r="L53">
        <v>6353</v>
      </c>
      <c r="M53">
        <v>111152.69</v>
      </c>
      <c r="N53" t="s">
        <v>6446</v>
      </c>
      <c r="O53" s="1"/>
    </row>
    <row r="54" spans="1:15" x14ac:dyDescent="0.25">
      <c r="A54">
        <v>447293</v>
      </c>
      <c r="B54">
        <v>133206</v>
      </c>
      <c r="C54" t="s">
        <v>5059</v>
      </c>
      <c r="D54" t="s">
        <v>6452</v>
      </c>
      <c r="E54" t="s">
        <v>6254</v>
      </c>
      <c r="F54" t="s">
        <v>46</v>
      </c>
      <c r="G54" t="s">
        <v>6446</v>
      </c>
      <c r="H54" s="1">
        <v>45923</v>
      </c>
      <c r="I54" t="s">
        <v>6447</v>
      </c>
      <c r="J54" t="s">
        <v>6448</v>
      </c>
      <c r="K54" t="s">
        <v>6449</v>
      </c>
      <c r="L54">
        <v>6353</v>
      </c>
      <c r="M54">
        <v>222262.18</v>
      </c>
      <c r="N54" t="s">
        <v>6446</v>
      </c>
      <c r="O54" s="1"/>
    </row>
    <row r="55" spans="1:15" x14ac:dyDescent="0.25">
      <c r="A55">
        <v>501823</v>
      </c>
      <c r="B55">
        <v>382487</v>
      </c>
      <c r="C55" t="s">
        <v>36</v>
      </c>
      <c r="D55" t="s">
        <v>6453</v>
      </c>
      <c r="E55" t="s">
        <v>6254</v>
      </c>
      <c r="F55" t="s">
        <v>46</v>
      </c>
      <c r="G55" t="s">
        <v>6446</v>
      </c>
      <c r="H55" s="1">
        <v>45923</v>
      </c>
      <c r="I55" t="s">
        <v>6447</v>
      </c>
      <c r="J55" t="s">
        <v>6448</v>
      </c>
      <c r="K55" t="s">
        <v>6449</v>
      </c>
      <c r="L55">
        <v>6352</v>
      </c>
      <c r="M55">
        <v>237342.09</v>
      </c>
      <c r="N55" t="s">
        <v>6446</v>
      </c>
      <c r="O55" s="1"/>
    </row>
    <row r="56" spans="1:15" x14ac:dyDescent="0.25">
      <c r="A56">
        <v>7960</v>
      </c>
      <c r="B56">
        <v>3403</v>
      </c>
      <c r="C56" t="s">
        <v>6474</v>
      </c>
      <c r="D56" t="s">
        <v>6476</v>
      </c>
      <c r="E56" t="s">
        <v>12</v>
      </c>
      <c r="F56" t="s">
        <v>12</v>
      </c>
      <c r="G56" t="s">
        <v>6446</v>
      </c>
      <c r="H56" s="1">
        <v>45923</v>
      </c>
      <c r="I56" t="s">
        <v>6447</v>
      </c>
      <c r="J56" t="s">
        <v>6448</v>
      </c>
      <c r="K56" t="s">
        <v>6449</v>
      </c>
      <c r="L56">
        <v>5351</v>
      </c>
      <c r="M56">
        <v>52231.199999999997</v>
      </c>
      <c r="N56" t="s">
        <v>6456</v>
      </c>
      <c r="O56" s="1"/>
    </row>
    <row r="57" spans="1:15" x14ac:dyDescent="0.25">
      <c r="A57">
        <v>29344</v>
      </c>
      <c r="B57">
        <v>1223743</v>
      </c>
      <c r="C57" t="s">
        <v>6465</v>
      </c>
      <c r="D57" t="s">
        <v>6466</v>
      </c>
      <c r="E57" t="s">
        <v>46</v>
      </c>
      <c r="F57" t="s">
        <v>693</v>
      </c>
      <c r="G57" t="s">
        <v>6446</v>
      </c>
      <c r="H57" s="1">
        <v>45924</v>
      </c>
      <c r="I57" t="s">
        <v>6447</v>
      </c>
      <c r="J57" t="s">
        <v>6448</v>
      </c>
      <c r="K57" t="s">
        <v>6449</v>
      </c>
      <c r="L57">
        <v>6353</v>
      </c>
      <c r="M57">
        <v>38737.199999999997</v>
      </c>
      <c r="N57" t="s">
        <v>6446</v>
      </c>
      <c r="O57" s="1"/>
    </row>
    <row r="58" spans="1:15" x14ac:dyDescent="0.25">
      <c r="A58">
        <v>29271</v>
      </c>
      <c r="B58">
        <v>1223743</v>
      </c>
      <c r="C58" t="s">
        <v>6465</v>
      </c>
      <c r="D58" t="s">
        <v>6466</v>
      </c>
      <c r="E58" t="s">
        <v>46</v>
      </c>
      <c r="F58" t="s">
        <v>693</v>
      </c>
      <c r="G58" t="s">
        <v>6446</v>
      </c>
      <c r="H58" s="1">
        <v>45924</v>
      </c>
      <c r="I58" t="s">
        <v>6447</v>
      </c>
      <c r="J58" t="s">
        <v>6448</v>
      </c>
      <c r="K58" t="s">
        <v>6449</v>
      </c>
      <c r="L58">
        <v>6353</v>
      </c>
      <c r="M58">
        <v>38737.199999999997</v>
      </c>
      <c r="N58" t="s">
        <v>6446</v>
      </c>
      <c r="O58" s="1"/>
    </row>
    <row r="59" spans="1:15" x14ac:dyDescent="0.25">
      <c r="A59">
        <v>29381</v>
      </c>
      <c r="B59">
        <v>1223743</v>
      </c>
      <c r="C59" t="s">
        <v>6465</v>
      </c>
      <c r="D59" t="s">
        <v>6466</v>
      </c>
      <c r="E59" t="s">
        <v>46</v>
      </c>
      <c r="F59" t="s">
        <v>693</v>
      </c>
      <c r="G59" t="s">
        <v>6446</v>
      </c>
      <c r="H59" s="1">
        <v>45924</v>
      </c>
      <c r="I59" t="s">
        <v>6447</v>
      </c>
      <c r="J59" t="s">
        <v>6448</v>
      </c>
      <c r="K59" t="s">
        <v>6449</v>
      </c>
      <c r="L59">
        <v>6353</v>
      </c>
      <c r="M59">
        <v>38737.199999999997</v>
      </c>
      <c r="N59" t="s">
        <v>6446</v>
      </c>
      <c r="O59" s="1"/>
    </row>
    <row r="60" spans="1:15" x14ac:dyDescent="0.25">
      <c r="A60">
        <v>50101</v>
      </c>
      <c r="B60">
        <v>6588</v>
      </c>
      <c r="C60" t="s">
        <v>6457</v>
      </c>
      <c r="D60" t="s">
        <v>6458</v>
      </c>
      <c r="E60" t="s">
        <v>6318</v>
      </c>
      <c r="F60" t="s">
        <v>12</v>
      </c>
      <c r="G60" t="s">
        <v>6446</v>
      </c>
      <c r="H60" s="1">
        <v>45923</v>
      </c>
      <c r="I60" t="s">
        <v>6455</v>
      </c>
      <c r="J60" t="s">
        <v>6448</v>
      </c>
      <c r="K60" t="s">
        <v>6449</v>
      </c>
      <c r="L60">
        <v>6353</v>
      </c>
      <c r="M60">
        <v>98108.79</v>
      </c>
      <c r="N60" t="s">
        <v>6446</v>
      </c>
      <c r="O60" s="1"/>
    </row>
    <row r="61" spans="1:15" x14ac:dyDescent="0.25">
      <c r="A61">
        <v>518648</v>
      </c>
      <c r="B61">
        <v>2318247</v>
      </c>
      <c r="C61" t="s">
        <v>13</v>
      </c>
      <c r="D61" t="s">
        <v>6475</v>
      </c>
      <c r="E61" t="s">
        <v>6254</v>
      </c>
      <c r="F61" t="s">
        <v>46</v>
      </c>
      <c r="G61" t="s">
        <v>6446</v>
      </c>
      <c r="H61" s="1">
        <v>45923</v>
      </c>
      <c r="I61" t="s">
        <v>6455</v>
      </c>
      <c r="J61" t="s">
        <v>6448</v>
      </c>
      <c r="K61" t="s">
        <v>6449</v>
      </c>
      <c r="L61">
        <v>6353</v>
      </c>
      <c r="M61">
        <v>35495.96</v>
      </c>
      <c r="N61" t="s">
        <v>6446</v>
      </c>
      <c r="O61" s="1"/>
    </row>
    <row r="62" spans="1:15" x14ac:dyDescent="0.25">
      <c r="A62">
        <v>518649</v>
      </c>
      <c r="B62">
        <v>2318247</v>
      </c>
      <c r="C62" t="s">
        <v>13</v>
      </c>
      <c r="D62" t="s">
        <v>6475</v>
      </c>
      <c r="E62" t="s">
        <v>6254</v>
      </c>
      <c r="F62" t="s">
        <v>46</v>
      </c>
      <c r="G62" t="s">
        <v>6446</v>
      </c>
      <c r="H62" s="1">
        <v>45923</v>
      </c>
      <c r="I62" t="s">
        <v>6455</v>
      </c>
      <c r="J62" t="s">
        <v>6448</v>
      </c>
      <c r="K62" t="s">
        <v>6449</v>
      </c>
      <c r="L62">
        <v>6353</v>
      </c>
      <c r="M62">
        <v>35495.96</v>
      </c>
      <c r="N62" t="s">
        <v>6446</v>
      </c>
      <c r="O62" s="1"/>
    </row>
    <row r="63" spans="1:15" x14ac:dyDescent="0.25">
      <c r="A63">
        <v>518650</v>
      </c>
      <c r="B63">
        <v>2318247</v>
      </c>
      <c r="C63" t="s">
        <v>13</v>
      </c>
      <c r="D63" t="s">
        <v>6475</v>
      </c>
      <c r="E63" t="s">
        <v>6254</v>
      </c>
      <c r="F63" t="s">
        <v>46</v>
      </c>
      <c r="G63" t="s">
        <v>6446</v>
      </c>
      <c r="H63" s="1">
        <v>45923</v>
      </c>
      <c r="I63" t="s">
        <v>6455</v>
      </c>
      <c r="J63" t="s">
        <v>6448</v>
      </c>
      <c r="K63" t="s">
        <v>6449</v>
      </c>
      <c r="L63">
        <v>6353</v>
      </c>
      <c r="M63">
        <v>35495.96</v>
      </c>
      <c r="N63" t="s">
        <v>6446</v>
      </c>
      <c r="O63" s="1"/>
    </row>
    <row r="64" spans="1:15" x14ac:dyDescent="0.25">
      <c r="A64">
        <v>54006</v>
      </c>
      <c r="B64">
        <v>3154339</v>
      </c>
      <c r="C64" t="s">
        <v>6465</v>
      </c>
      <c r="D64" t="s">
        <v>6466</v>
      </c>
      <c r="E64" t="s">
        <v>18</v>
      </c>
      <c r="F64" t="s">
        <v>46</v>
      </c>
      <c r="G64" t="s">
        <v>6446</v>
      </c>
      <c r="H64" s="1">
        <v>45923</v>
      </c>
      <c r="I64" t="s">
        <v>6447</v>
      </c>
      <c r="J64" t="s">
        <v>6448</v>
      </c>
      <c r="K64" t="s">
        <v>6449</v>
      </c>
      <c r="L64">
        <v>6353</v>
      </c>
      <c r="M64">
        <v>426.63</v>
      </c>
      <c r="N64" t="s">
        <v>6446</v>
      </c>
      <c r="O64" s="1"/>
    </row>
    <row r="65" spans="1:15" x14ac:dyDescent="0.25">
      <c r="A65">
        <v>501858</v>
      </c>
      <c r="B65">
        <v>1873301</v>
      </c>
      <c r="C65" t="s">
        <v>36</v>
      </c>
      <c r="D65" t="s">
        <v>6475</v>
      </c>
      <c r="E65" t="s">
        <v>6254</v>
      </c>
      <c r="F65" t="s">
        <v>46</v>
      </c>
      <c r="G65" t="s">
        <v>6446</v>
      </c>
      <c r="H65" s="1">
        <v>45923</v>
      </c>
      <c r="I65" t="s">
        <v>6455</v>
      </c>
      <c r="J65" t="s">
        <v>6448</v>
      </c>
      <c r="K65" t="s">
        <v>6449</v>
      </c>
      <c r="L65">
        <v>6353</v>
      </c>
      <c r="M65">
        <v>410.93</v>
      </c>
      <c r="N65" t="s">
        <v>6446</v>
      </c>
      <c r="O65" s="1"/>
    </row>
    <row r="66" spans="1:15" x14ac:dyDescent="0.25">
      <c r="A66">
        <v>343337</v>
      </c>
      <c r="B66">
        <v>914412</v>
      </c>
      <c r="C66" t="s">
        <v>5382</v>
      </c>
      <c r="D66" t="s">
        <v>6467</v>
      </c>
      <c r="E66" t="s">
        <v>6254</v>
      </c>
      <c r="F66" t="s">
        <v>46</v>
      </c>
      <c r="G66" t="s">
        <v>6446</v>
      </c>
      <c r="H66" s="1">
        <v>45923</v>
      </c>
      <c r="I66" t="s">
        <v>6455</v>
      </c>
      <c r="J66" t="s">
        <v>6448</v>
      </c>
      <c r="K66" t="s">
        <v>6449</v>
      </c>
      <c r="L66">
        <v>6352</v>
      </c>
      <c r="M66">
        <v>393420.5</v>
      </c>
      <c r="N66" t="s">
        <v>6446</v>
      </c>
      <c r="O66" s="1"/>
    </row>
    <row r="67" spans="1:15" x14ac:dyDescent="0.25">
      <c r="A67">
        <v>343336</v>
      </c>
      <c r="B67">
        <v>914412</v>
      </c>
      <c r="C67" t="s">
        <v>5382</v>
      </c>
      <c r="D67" t="s">
        <v>6467</v>
      </c>
      <c r="E67" t="s">
        <v>6254</v>
      </c>
      <c r="F67" t="s">
        <v>46</v>
      </c>
      <c r="G67" t="s">
        <v>6446</v>
      </c>
      <c r="H67" s="1">
        <v>45923</v>
      </c>
      <c r="I67" t="s">
        <v>6455</v>
      </c>
      <c r="J67" t="s">
        <v>6448</v>
      </c>
      <c r="K67" t="s">
        <v>6449</v>
      </c>
      <c r="L67">
        <v>6352</v>
      </c>
      <c r="M67">
        <v>393420.5</v>
      </c>
      <c r="N67" t="s">
        <v>6446</v>
      </c>
      <c r="O67" s="1"/>
    </row>
    <row r="68" spans="1:15" x14ac:dyDescent="0.25">
      <c r="A68">
        <v>343338</v>
      </c>
      <c r="B68">
        <v>914412</v>
      </c>
      <c r="C68" t="s">
        <v>5382</v>
      </c>
      <c r="D68" t="s">
        <v>6467</v>
      </c>
      <c r="E68" t="s">
        <v>6254</v>
      </c>
      <c r="F68" t="s">
        <v>46</v>
      </c>
      <c r="G68" t="s">
        <v>6446</v>
      </c>
      <c r="H68" s="1">
        <v>45923</v>
      </c>
      <c r="I68" t="s">
        <v>6455</v>
      </c>
      <c r="J68" t="s">
        <v>6448</v>
      </c>
      <c r="K68" t="s">
        <v>6449</v>
      </c>
      <c r="L68">
        <v>6352</v>
      </c>
      <c r="M68">
        <v>393420.5</v>
      </c>
      <c r="N68" t="s">
        <v>6446</v>
      </c>
      <c r="O68" s="1"/>
    </row>
    <row r="69" spans="1:15" x14ac:dyDescent="0.25">
      <c r="A69">
        <v>54002</v>
      </c>
      <c r="B69">
        <v>3154336</v>
      </c>
      <c r="C69" t="s">
        <v>6465</v>
      </c>
      <c r="D69" t="s">
        <v>6466</v>
      </c>
      <c r="E69" t="s">
        <v>18</v>
      </c>
      <c r="F69" t="s">
        <v>97</v>
      </c>
      <c r="G69" t="s">
        <v>6446</v>
      </c>
      <c r="H69" s="1">
        <v>45923</v>
      </c>
      <c r="I69" t="s">
        <v>6447</v>
      </c>
      <c r="J69" t="s">
        <v>6448</v>
      </c>
      <c r="K69" t="s">
        <v>6449</v>
      </c>
      <c r="L69">
        <v>6353</v>
      </c>
      <c r="M69">
        <v>34405.4</v>
      </c>
      <c r="N69" t="s">
        <v>6446</v>
      </c>
      <c r="O69" s="1"/>
    </row>
    <row r="70" spans="1:15" x14ac:dyDescent="0.25">
      <c r="A70">
        <v>54001</v>
      </c>
      <c r="B70">
        <v>3154336</v>
      </c>
      <c r="C70" t="s">
        <v>6465</v>
      </c>
      <c r="D70" t="s">
        <v>6466</v>
      </c>
      <c r="E70" t="s">
        <v>18</v>
      </c>
      <c r="F70" t="s">
        <v>97</v>
      </c>
      <c r="G70" t="s">
        <v>6446</v>
      </c>
      <c r="H70" s="1">
        <v>45923</v>
      </c>
      <c r="I70" t="s">
        <v>6447</v>
      </c>
      <c r="J70" t="s">
        <v>6448</v>
      </c>
      <c r="K70" t="s">
        <v>6449</v>
      </c>
      <c r="L70">
        <v>6353</v>
      </c>
      <c r="M70">
        <v>34405.4</v>
      </c>
      <c r="N70" t="s">
        <v>6446</v>
      </c>
      <c r="O70" s="1"/>
    </row>
    <row r="71" spans="1:15" x14ac:dyDescent="0.25">
      <c r="A71">
        <v>53990</v>
      </c>
      <c r="B71">
        <v>3154336</v>
      </c>
      <c r="C71" t="s">
        <v>6465</v>
      </c>
      <c r="D71" t="s">
        <v>6466</v>
      </c>
      <c r="E71" t="s">
        <v>18</v>
      </c>
      <c r="F71" t="s">
        <v>97</v>
      </c>
      <c r="G71" t="s">
        <v>6446</v>
      </c>
      <c r="H71" s="1">
        <v>45923</v>
      </c>
      <c r="I71" t="s">
        <v>6447</v>
      </c>
      <c r="J71" t="s">
        <v>6448</v>
      </c>
      <c r="K71" t="s">
        <v>6449</v>
      </c>
      <c r="L71">
        <v>6353</v>
      </c>
      <c r="M71">
        <v>34405.4</v>
      </c>
      <c r="N71" t="s">
        <v>6446</v>
      </c>
      <c r="O71" s="1"/>
    </row>
    <row r="72" spans="1:15" x14ac:dyDescent="0.25">
      <c r="A72">
        <v>54013</v>
      </c>
      <c r="B72">
        <v>3154336</v>
      </c>
      <c r="C72" t="s">
        <v>6465</v>
      </c>
      <c r="D72" t="s">
        <v>6466</v>
      </c>
      <c r="E72" t="s">
        <v>18</v>
      </c>
      <c r="F72" t="s">
        <v>97</v>
      </c>
      <c r="G72" t="s">
        <v>6446</v>
      </c>
      <c r="H72" s="1">
        <v>45923</v>
      </c>
      <c r="I72" t="s">
        <v>6447</v>
      </c>
      <c r="J72" t="s">
        <v>6448</v>
      </c>
      <c r="K72" t="s">
        <v>6449</v>
      </c>
      <c r="L72">
        <v>6353</v>
      </c>
      <c r="M72">
        <v>34405.4</v>
      </c>
      <c r="N72" t="s">
        <v>6446</v>
      </c>
      <c r="O72" s="1"/>
    </row>
    <row r="73" spans="1:15" x14ac:dyDescent="0.25">
      <c r="A73">
        <v>8204</v>
      </c>
      <c r="B73">
        <v>44711</v>
      </c>
      <c r="C73" t="s">
        <v>6468</v>
      </c>
      <c r="D73" t="s">
        <v>6474</v>
      </c>
      <c r="E73" t="s">
        <v>6254</v>
      </c>
      <c r="F73" t="s">
        <v>12</v>
      </c>
      <c r="G73" t="s">
        <v>6446</v>
      </c>
      <c r="H73" s="1">
        <v>45923</v>
      </c>
      <c r="I73" t="s">
        <v>6447</v>
      </c>
      <c r="J73" t="s">
        <v>6448</v>
      </c>
      <c r="K73" t="s">
        <v>6449</v>
      </c>
      <c r="L73">
        <v>6353</v>
      </c>
      <c r="M73">
        <v>52231.199999999997</v>
      </c>
      <c r="N73" t="s">
        <v>6446</v>
      </c>
      <c r="O73" s="1"/>
    </row>
    <row r="74" spans="1:15" x14ac:dyDescent="0.25">
      <c r="A74">
        <v>501042</v>
      </c>
      <c r="B74">
        <v>1873681</v>
      </c>
      <c r="C74" t="s">
        <v>36</v>
      </c>
      <c r="D74" t="s">
        <v>6475</v>
      </c>
      <c r="E74" t="s">
        <v>6254</v>
      </c>
      <c r="F74" t="s">
        <v>46</v>
      </c>
      <c r="G74" t="s">
        <v>6446</v>
      </c>
      <c r="H74" s="1">
        <v>45924</v>
      </c>
      <c r="I74" t="s">
        <v>6455</v>
      </c>
      <c r="J74" t="s">
        <v>6448</v>
      </c>
      <c r="K74" t="s">
        <v>6449</v>
      </c>
      <c r="L74">
        <v>6353</v>
      </c>
      <c r="M74">
        <v>15992.64</v>
      </c>
      <c r="N74" t="s">
        <v>6446</v>
      </c>
      <c r="O74" s="1"/>
    </row>
    <row r="75" spans="1:15" x14ac:dyDescent="0.25">
      <c r="A75">
        <v>501043</v>
      </c>
      <c r="B75">
        <v>1873681</v>
      </c>
      <c r="C75" t="s">
        <v>36</v>
      </c>
      <c r="D75" t="s">
        <v>6475</v>
      </c>
      <c r="E75" t="s">
        <v>6254</v>
      </c>
      <c r="F75" t="s">
        <v>46</v>
      </c>
      <c r="G75" t="s">
        <v>6446</v>
      </c>
      <c r="H75" s="1">
        <v>45924</v>
      </c>
      <c r="I75" t="s">
        <v>6455</v>
      </c>
      <c r="J75" t="s">
        <v>6448</v>
      </c>
      <c r="K75" t="s">
        <v>6449</v>
      </c>
      <c r="L75">
        <v>6353</v>
      </c>
      <c r="M75">
        <v>15992.64</v>
      </c>
      <c r="N75" t="s">
        <v>6446</v>
      </c>
      <c r="O75" s="1"/>
    </row>
    <row r="76" spans="1:15" x14ac:dyDescent="0.25">
      <c r="A76">
        <v>8206</v>
      </c>
      <c r="B76">
        <v>44717</v>
      </c>
      <c r="C76" t="s">
        <v>6468</v>
      </c>
      <c r="D76" t="s">
        <v>6474</v>
      </c>
      <c r="E76" t="s">
        <v>6254</v>
      </c>
      <c r="F76" t="s">
        <v>18</v>
      </c>
      <c r="G76" t="s">
        <v>6446</v>
      </c>
      <c r="H76" s="1">
        <v>45923</v>
      </c>
      <c r="I76" t="s">
        <v>6447</v>
      </c>
      <c r="J76" t="s">
        <v>6448</v>
      </c>
      <c r="K76" t="s">
        <v>6449</v>
      </c>
      <c r="L76">
        <v>6353</v>
      </c>
      <c r="M76">
        <v>136012.79999999999</v>
      </c>
      <c r="N76" t="s">
        <v>6446</v>
      </c>
      <c r="O76" s="1"/>
    </row>
    <row r="77" spans="1:15" x14ac:dyDescent="0.25">
      <c r="A77">
        <v>7903</v>
      </c>
      <c r="B77">
        <v>3400</v>
      </c>
      <c r="C77" t="s">
        <v>6474</v>
      </c>
      <c r="D77" t="s">
        <v>6476</v>
      </c>
      <c r="E77" t="s">
        <v>12</v>
      </c>
      <c r="F77" t="s">
        <v>12</v>
      </c>
      <c r="G77" t="s">
        <v>6446</v>
      </c>
      <c r="H77" s="1">
        <v>45923</v>
      </c>
      <c r="I77" t="s">
        <v>6447</v>
      </c>
      <c r="J77" t="s">
        <v>6448</v>
      </c>
      <c r="K77" t="s">
        <v>6449</v>
      </c>
      <c r="L77">
        <v>5351</v>
      </c>
      <c r="M77">
        <v>105253.4</v>
      </c>
      <c r="N77" t="s">
        <v>6456</v>
      </c>
      <c r="O77" s="1"/>
    </row>
    <row r="78" spans="1:15" x14ac:dyDescent="0.25">
      <c r="A78">
        <v>20263</v>
      </c>
      <c r="B78">
        <v>173171</v>
      </c>
      <c r="C78" t="s">
        <v>79</v>
      </c>
      <c r="D78" t="s">
        <v>6479</v>
      </c>
      <c r="E78" t="s">
        <v>6328</v>
      </c>
      <c r="F78" t="s">
        <v>46</v>
      </c>
      <c r="G78" t="s">
        <v>6446</v>
      </c>
      <c r="H78" s="1">
        <v>45923</v>
      </c>
      <c r="I78" t="s">
        <v>6447</v>
      </c>
      <c r="J78" t="s">
        <v>6448</v>
      </c>
      <c r="K78" t="s">
        <v>6449</v>
      </c>
      <c r="L78">
        <v>6354</v>
      </c>
      <c r="M78">
        <v>32940</v>
      </c>
      <c r="N78" t="s">
        <v>6456</v>
      </c>
      <c r="O78" s="1"/>
    </row>
    <row r="79" spans="1:15" x14ac:dyDescent="0.25">
      <c r="A79">
        <v>7986</v>
      </c>
      <c r="B79">
        <v>3404</v>
      </c>
      <c r="C79" t="s">
        <v>6474</v>
      </c>
      <c r="D79" t="s">
        <v>6476</v>
      </c>
      <c r="E79" t="s">
        <v>12</v>
      </c>
      <c r="F79" t="s">
        <v>12</v>
      </c>
      <c r="G79" t="s">
        <v>6446</v>
      </c>
      <c r="H79" s="1">
        <v>45923</v>
      </c>
      <c r="I79" t="s">
        <v>6447</v>
      </c>
      <c r="J79" t="s">
        <v>6448</v>
      </c>
      <c r="K79" t="s">
        <v>6449</v>
      </c>
      <c r="L79">
        <v>5351</v>
      </c>
      <c r="M79">
        <v>236226.9</v>
      </c>
      <c r="N79" t="s">
        <v>6456</v>
      </c>
      <c r="O79" s="1"/>
    </row>
    <row r="80" spans="1:15" x14ac:dyDescent="0.25">
      <c r="A80">
        <v>8176</v>
      </c>
      <c r="B80">
        <v>3409</v>
      </c>
      <c r="C80" t="s">
        <v>6474</v>
      </c>
      <c r="D80" t="s">
        <v>6476</v>
      </c>
      <c r="E80" t="s">
        <v>12</v>
      </c>
      <c r="F80" t="s">
        <v>12</v>
      </c>
      <c r="G80" t="s">
        <v>6446</v>
      </c>
      <c r="H80" s="1">
        <v>45923</v>
      </c>
      <c r="I80" t="s">
        <v>6447</v>
      </c>
      <c r="J80" t="s">
        <v>6448</v>
      </c>
      <c r="K80" t="s">
        <v>6449</v>
      </c>
      <c r="L80">
        <v>5351</v>
      </c>
      <c r="M80">
        <v>263133.5</v>
      </c>
      <c r="N80" t="s">
        <v>6456</v>
      </c>
      <c r="O80" s="1"/>
    </row>
    <row r="81" spans="1:15" x14ac:dyDescent="0.25">
      <c r="A81">
        <v>8092</v>
      </c>
      <c r="B81">
        <v>3411</v>
      </c>
      <c r="C81" t="s">
        <v>6474</v>
      </c>
      <c r="D81" t="s">
        <v>6476</v>
      </c>
      <c r="E81" t="s">
        <v>12</v>
      </c>
      <c r="F81" t="s">
        <v>12</v>
      </c>
      <c r="G81" t="s">
        <v>6446</v>
      </c>
      <c r="H81" s="1">
        <v>45923</v>
      </c>
      <c r="I81" t="s">
        <v>6447</v>
      </c>
      <c r="J81" t="s">
        <v>6448</v>
      </c>
      <c r="K81" t="s">
        <v>6449</v>
      </c>
      <c r="L81">
        <v>5351</v>
      </c>
      <c r="M81">
        <v>836625</v>
      </c>
      <c r="N81" t="s">
        <v>6456</v>
      </c>
      <c r="O81" s="1"/>
    </row>
    <row r="82" spans="1:15" x14ac:dyDescent="0.25">
      <c r="A82">
        <v>447208</v>
      </c>
      <c r="B82">
        <v>133204</v>
      </c>
      <c r="C82" t="s">
        <v>5059</v>
      </c>
      <c r="D82" t="s">
        <v>6452</v>
      </c>
      <c r="E82" t="s">
        <v>6254</v>
      </c>
      <c r="F82" t="s">
        <v>46</v>
      </c>
      <c r="G82" t="s">
        <v>6446</v>
      </c>
      <c r="H82" s="1">
        <v>45923</v>
      </c>
      <c r="I82" t="s">
        <v>6447</v>
      </c>
      <c r="J82" t="s">
        <v>6448</v>
      </c>
      <c r="K82" t="s">
        <v>6449</v>
      </c>
      <c r="L82">
        <v>6353</v>
      </c>
      <c r="M82">
        <v>37604.53</v>
      </c>
      <c r="N82" t="s">
        <v>6446</v>
      </c>
      <c r="O82" s="1"/>
    </row>
    <row r="83" spans="1:15" x14ac:dyDescent="0.25">
      <c r="A83">
        <v>16863</v>
      </c>
      <c r="B83">
        <v>1683571</v>
      </c>
      <c r="C83" t="s">
        <v>1440</v>
      </c>
      <c r="D83" t="s">
        <v>6480</v>
      </c>
      <c r="E83" t="s">
        <v>6269</v>
      </c>
      <c r="F83" t="s">
        <v>12</v>
      </c>
      <c r="G83" t="s">
        <v>6446</v>
      </c>
      <c r="H83" s="1">
        <v>45923</v>
      </c>
      <c r="I83" t="s">
        <v>6455</v>
      </c>
      <c r="J83" t="s">
        <v>6448</v>
      </c>
      <c r="K83" t="s">
        <v>6449</v>
      </c>
      <c r="L83">
        <v>6932</v>
      </c>
      <c r="M83">
        <v>896804.69</v>
      </c>
      <c r="N83" t="s">
        <v>6446</v>
      </c>
      <c r="O83" s="1"/>
    </row>
    <row r="84" spans="1:15" x14ac:dyDescent="0.25">
      <c r="A84">
        <v>16865</v>
      </c>
      <c r="B84">
        <v>1683571</v>
      </c>
      <c r="C84" t="s">
        <v>1440</v>
      </c>
      <c r="D84" t="s">
        <v>6480</v>
      </c>
      <c r="E84" t="s">
        <v>6269</v>
      </c>
      <c r="F84" t="s">
        <v>12</v>
      </c>
      <c r="G84" t="s">
        <v>6446</v>
      </c>
      <c r="H84" s="1">
        <v>45923</v>
      </c>
      <c r="I84" t="s">
        <v>6455</v>
      </c>
      <c r="J84" t="s">
        <v>6448</v>
      </c>
      <c r="K84" t="s">
        <v>6449</v>
      </c>
      <c r="L84">
        <v>6932</v>
      </c>
      <c r="M84">
        <v>896804.69</v>
      </c>
      <c r="N84" t="s">
        <v>6446</v>
      </c>
      <c r="O84" s="1"/>
    </row>
    <row r="85" spans="1:15" x14ac:dyDescent="0.25">
      <c r="A85">
        <v>501807</v>
      </c>
      <c r="B85">
        <v>382533</v>
      </c>
      <c r="C85" t="s">
        <v>36</v>
      </c>
      <c r="D85" t="s">
        <v>6453</v>
      </c>
      <c r="E85" t="s">
        <v>6254</v>
      </c>
      <c r="F85" t="s">
        <v>12</v>
      </c>
      <c r="G85" t="s">
        <v>6446</v>
      </c>
      <c r="H85" s="1">
        <v>45924</v>
      </c>
      <c r="I85" t="s">
        <v>6455</v>
      </c>
      <c r="J85" t="s">
        <v>6448</v>
      </c>
      <c r="K85" t="s">
        <v>6449</v>
      </c>
      <c r="L85">
        <v>6352</v>
      </c>
      <c r="M85">
        <v>27859.23</v>
      </c>
      <c r="N85" t="s">
        <v>6446</v>
      </c>
      <c r="O85" s="1"/>
    </row>
    <row r="86" spans="1:15" x14ac:dyDescent="0.25">
      <c r="A86">
        <v>251761</v>
      </c>
      <c r="B86">
        <v>805517</v>
      </c>
      <c r="C86" t="s">
        <v>115</v>
      </c>
      <c r="D86" t="s">
        <v>6475</v>
      </c>
      <c r="E86" t="s">
        <v>6262</v>
      </c>
      <c r="F86" t="s">
        <v>12</v>
      </c>
      <c r="G86" t="s">
        <v>6446</v>
      </c>
      <c r="H86" s="1">
        <v>45923</v>
      </c>
      <c r="I86" t="s">
        <v>6455</v>
      </c>
      <c r="J86" t="s">
        <v>6448</v>
      </c>
      <c r="K86" t="s">
        <v>6449</v>
      </c>
      <c r="L86">
        <v>6352</v>
      </c>
      <c r="M86">
        <v>153478.28</v>
      </c>
      <c r="N86" t="s">
        <v>6446</v>
      </c>
      <c r="O86" s="1"/>
    </row>
    <row r="87" spans="1:15" x14ac:dyDescent="0.25">
      <c r="A87">
        <v>8112</v>
      </c>
      <c r="B87">
        <v>3406</v>
      </c>
      <c r="C87" t="s">
        <v>6474</v>
      </c>
      <c r="D87" t="s">
        <v>6476</v>
      </c>
      <c r="E87" t="s">
        <v>12</v>
      </c>
      <c r="F87" t="s">
        <v>12</v>
      </c>
      <c r="G87" t="s">
        <v>6446</v>
      </c>
      <c r="H87" s="1">
        <v>45923</v>
      </c>
      <c r="I87" t="s">
        <v>6447</v>
      </c>
      <c r="J87" t="s">
        <v>6448</v>
      </c>
      <c r="K87" t="s">
        <v>6449</v>
      </c>
      <c r="L87">
        <v>5351</v>
      </c>
      <c r="M87">
        <v>210506.8</v>
      </c>
      <c r="N87" t="s">
        <v>6456</v>
      </c>
      <c r="O87" s="1"/>
    </row>
    <row r="88" spans="1:15" x14ac:dyDescent="0.25">
      <c r="A88">
        <v>8207</v>
      </c>
      <c r="B88">
        <v>44718</v>
      </c>
      <c r="C88" t="s">
        <v>6468</v>
      </c>
      <c r="D88" t="s">
        <v>6474</v>
      </c>
      <c r="E88" t="s">
        <v>6254</v>
      </c>
      <c r="F88" t="s">
        <v>18</v>
      </c>
      <c r="G88" t="s">
        <v>6446</v>
      </c>
      <c r="H88" s="1">
        <v>45923</v>
      </c>
      <c r="I88" t="s">
        <v>6447</v>
      </c>
      <c r="J88" t="s">
        <v>6448</v>
      </c>
      <c r="K88" t="s">
        <v>6449</v>
      </c>
      <c r="L88">
        <v>6353</v>
      </c>
      <c r="M88">
        <v>66240</v>
      </c>
      <c r="N88" t="s">
        <v>6446</v>
      </c>
      <c r="O88" s="1"/>
    </row>
    <row r="89" spans="1:15" x14ac:dyDescent="0.25">
      <c r="A89">
        <v>8205</v>
      </c>
      <c r="B89">
        <v>44714</v>
      </c>
      <c r="C89" t="s">
        <v>6468</v>
      </c>
      <c r="D89" t="s">
        <v>6474</v>
      </c>
      <c r="E89" t="s">
        <v>6254</v>
      </c>
      <c r="F89" t="s">
        <v>18</v>
      </c>
      <c r="G89" t="s">
        <v>6446</v>
      </c>
      <c r="H89" s="1">
        <v>45923</v>
      </c>
      <c r="I89" t="s">
        <v>6447</v>
      </c>
      <c r="J89" t="s">
        <v>6448</v>
      </c>
      <c r="K89" t="s">
        <v>6449</v>
      </c>
      <c r="L89">
        <v>6353</v>
      </c>
      <c r="M89">
        <v>66240</v>
      </c>
      <c r="N89" t="s">
        <v>6446</v>
      </c>
      <c r="O89" s="1"/>
    </row>
    <row r="90" spans="1:15" x14ac:dyDescent="0.25">
      <c r="A90">
        <v>501817</v>
      </c>
      <c r="B90">
        <v>382539</v>
      </c>
      <c r="C90" t="s">
        <v>36</v>
      </c>
      <c r="D90" t="s">
        <v>6453</v>
      </c>
      <c r="E90" t="s">
        <v>6254</v>
      </c>
      <c r="F90" t="s">
        <v>18</v>
      </c>
      <c r="G90" t="s">
        <v>6446</v>
      </c>
      <c r="H90" s="1">
        <v>45923</v>
      </c>
      <c r="I90" t="s">
        <v>6447</v>
      </c>
      <c r="J90" t="s">
        <v>6448</v>
      </c>
      <c r="K90" t="s">
        <v>6449</v>
      </c>
      <c r="L90">
        <v>6352</v>
      </c>
      <c r="M90">
        <v>20125.53</v>
      </c>
      <c r="N90" t="s">
        <v>6446</v>
      </c>
      <c r="O90" s="1"/>
    </row>
    <row r="91" spans="1:15" x14ac:dyDescent="0.25">
      <c r="A91">
        <v>494673</v>
      </c>
      <c r="B91">
        <v>624835</v>
      </c>
      <c r="C91" t="s">
        <v>2683</v>
      </c>
      <c r="D91" t="s">
        <v>6473</v>
      </c>
      <c r="E91" t="s">
        <v>18</v>
      </c>
      <c r="F91" t="s">
        <v>12</v>
      </c>
      <c r="G91" t="s">
        <v>6446</v>
      </c>
      <c r="H91" s="1">
        <v>45923</v>
      </c>
      <c r="I91" t="s">
        <v>6455</v>
      </c>
      <c r="J91" t="s">
        <v>6448</v>
      </c>
      <c r="K91" t="s">
        <v>6449</v>
      </c>
      <c r="L91">
        <v>6351</v>
      </c>
      <c r="M91">
        <v>16092.26</v>
      </c>
      <c r="N91" t="s">
        <v>6456</v>
      </c>
      <c r="O91" s="1"/>
    </row>
    <row r="92" spans="1:15" x14ac:dyDescent="0.25">
      <c r="A92">
        <v>494888</v>
      </c>
      <c r="B92">
        <v>624835</v>
      </c>
      <c r="C92" t="s">
        <v>2683</v>
      </c>
      <c r="D92" t="s">
        <v>6473</v>
      </c>
      <c r="E92" t="s">
        <v>18</v>
      </c>
      <c r="F92" t="s">
        <v>12</v>
      </c>
      <c r="G92" t="s">
        <v>6446</v>
      </c>
      <c r="H92" s="1">
        <v>45923</v>
      </c>
      <c r="I92" t="s">
        <v>6455</v>
      </c>
      <c r="J92" t="s">
        <v>6448</v>
      </c>
      <c r="K92" t="s">
        <v>6449</v>
      </c>
      <c r="L92">
        <v>6351</v>
      </c>
      <c r="M92">
        <v>16092.26</v>
      </c>
      <c r="N92" t="s">
        <v>6456</v>
      </c>
      <c r="O92" s="1"/>
    </row>
    <row r="93" spans="1:15" x14ac:dyDescent="0.25">
      <c r="A93">
        <v>517065</v>
      </c>
      <c r="B93">
        <v>2316884</v>
      </c>
      <c r="C93" t="s">
        <v>13</v>
      </c>
      <c r="D93" t="s">
        <v>6475</v>
      </c>
      <c r="E93" t="s">
        <v>6254</v>
      </c>
      <c r="F93" t="s">
        <v>12</v>
      </c>
      <c r="G93" t="s">
        <v>6446</v>
      </c>
      <c r="H93" s="1">
        <v>45922</v>
      </c>
      <c r="I93" t="s">
        <v>6455</v>
      </c>
      <c r="J93" t="s">
        <v>6448</v>
      </c>
      <c r="K93" t="s">
        <v>6449</v>
      </c>
      <c r="L93">
        <v>6353</v>
      </c>
      <c r="M93">
        <v>10547.36</v>
      </c>
      <c r="N93" t="s">
        <v>6446</v>
      </c>
      <c r="O93" s="1"/>
    </row>
    <row r="94" spans="1:15" x14ac:dyDescent="0.25">
      <c r="A94">
        <v>517066</v>
      </c>
      <c r="B94">
        <v>2316884</v>
      </c>
      <c r="C94" t="s">
        <v>13</v>
      </c>
      <c r="D94" t="s">
        <v>6475</v>
      </c>
      <c r="E94" t="s">
        <v>6254</v>
      </c>
      <c r="F94" t="s">
        <v>12</v>
      </c>
      <c r="G94" t="s">
        <v>6446</v>
      </c>
      <c r="H94" s="1">
        <v>45922</v>
      </c>
      <c r="I94" t="s">
        <v>6455</v>
      </c>
      <c r="J94" t="s">
        <v>6448</v>
      </c>
      <c r="K94" t="s">
        <v>6449</v>
      </c>
      <c r="L94">
        <v>6353</v>
      </c>
      <c r="M94">
        <v>10547.36</v>
      </c>
      <c r="N94" t="s">
        <v>6446</v>
      </c>
      <c r="O94" s="1"/>
    </row>
    <row r="95" spans="1:15" x14ac:dyDescent="0.25">
      <c r="A95">
        <v>517067</v>
      </c>
      <c r="B95">
        <v>2316884</v>
      </c>
      <c r="C95" t="s">
        <v>13</v>
      </c>
      <c r="D95" t="s">
        <v>6475</v>
      </c>
      <c r="E95" t="s">
        <v>6254</v>
      </c>
      <c r="F95" t="s">
        <v>12</v>
      </c>
      <c r="G95" t="s">
        <v>6446</v>
      </c>
      <c r="H95" s="1">
        <v>45922</v>
      </c>
      <c r="I95" t="s">
        <v>6455</v>
      </c>
      <c r="J95" t="s">
        <v>6448</v>
      </c>
      <c r="K95" t="s">
        <v>6449</v>
      </c>
      <c r="L95">
        <v>6353</v>
      </c>
      <c r="M95">
        <v>10547.36</v>
      </c>
      <c r="N95" t="s">
        <v>6446</v>
      </c>
      <c r="O95" s="1"/>
    </row>
    <row r="96" spans="1:15" x14ac:dyDescent="0.25">
      <c r="A96">
        <v>517068</v>
      </c>
      <c r="B96">
        <v>2316884</v>
      </c>
      <c r="C96" t="s">
        <v>13</v>
      </c>
      <c r="D96" t="s">
        <v>6475</v>
      </c>
      <c r="E96" t="s">
        <v>6254</v>
      </c>
      <c r="F96" t="s">
        <v>12</v>
      </c>
      <c r="G96" t="s">
        <v>6446</v>
      </c>
      <c r="H96" s="1">
        <v>45922</v>
      </c>
      <c r="I96" t="s">
        <v>6455</v>
      </c>
      <c r="J96" t="s">
        <v>6448</v>
      </c>
      <c r="K96" t="s">
        <v>6449</v>
      </c>
      <c r="L96">
        <v>6353</v>
      </c>
      <c r="M96">
        <v>10547.36</v>
      </c>
      <c r="N96" t="s">
        <v>6446</v>
      </c>
      <c r="O96" s="1"/>
    </row>
    <row r="97" spans="1:15" x14ac:dyDescent="0.25">
      <c r="A97">
        <v>517069</v>
      </c>
      <c r="B97">
        <v>2316884</v>
      </c>
      <c r="C97" t="s">
        <v>13</v>
      </c>
      <c r="D97" t="s">
        <v>6475</v>
      </c>
      <c r="E97" t="s">
        <v>6254</v>
      </c>
      <c r="F97" t="s">
        <v>12</v>
      </c>
      <c r="G97" t="s">
        <v>6446</v>
      </c>
      <c r="H97" s="1">
        <v>45922</v>
      </c>
      <c r="I97" t="s">
        <v>6455</v>
      </c>
      <c r="J97" t="s">
        <v>6448</v>
      </c>
      <c r="K97" t="s">
        <v>6449</v>
      </c>
      <c r="L97">
        <v>6353</v>
      </c>
      <c r="M97">
        <v>10547.36</v>
      </c>
      <c r="N97" t="s">
        <v>6446</v>
      </c>
      <c r="O97" s="1"/>
    </row>
    <row r="98" spans="1:15" x14ac:dyDescent="0.25">
      <c r="A98">
        <v>517070</v>
      </c>
      <c r="B98">
        <v>2316884</v>
      </c>
      <c r="C98" t="s">
        <v>13</v>
      </c>
      <c r="D98" t="s">
        <v>6475</v>
      </c>
      <c r="E98" t="s">
        <v>6254</v>
      </c>
      <c r="F98" t="s">
        <v>12</v>
      </c>
      <c r="G98" t="s">
        <v>6446</v>
      </c>
      <c r="H98" s="1">
        <v>45922</v>
      </c>
      <c r="I98" t="s">
        <v>6455</v>
      </c>
      <c r="J98" t="s">
        <v>6448</v>
      </c>
      <c r="K98" t="s">
        <v>6449</v>
      </c>
      <c r="L98">
        <v>6353</v>
      </c>
      <c r="M98">
        <v>10547.36</v>
      </c>
      <c r="N98" t="s">
        <v>6446</v>
      </c>
      <c r="O98" s="1"/>
    </row>
    <row r="99" spans="1:15" x14ac:dyDescent="0.25">
      <c r="A99">
        <v>517071</v>
      </c>
      <c r="B99">
        <v>2316884</v>
      </c>
      <c r="C99" t="s">
        <v>13</v>
      </c>
      <c r="D99" t="s">
        <v>6475</v>
      </c>
      <c r="E99" t="s">
        <v>6254</v>
      </c>
      <c r="F99" t="s">
        <v>12</v>
      </c>
      <c r="G99" t="s">
        <v>6446</v>
      </c>
      <c r="H99" s="1">
        <v>45922</v>
      </c>
      <c r="I99" t="s">
        <v>6455</v>
      </c>
      <c r="J99" t="s">
        <v>6448</v>
      </c>
      <c r="K99" t="s">
        <v>6449</v>
      </c>
      <c r="L99">
        <v>6353</v>
      </c>
      <c r="M99">
        <v>10547.36</v>
      </c>
      <c r="N99" t="s">
        <v>6446</v>
      </c>
      <c r="O99" s="1"/>
    </row>
    <row r="100" spans="1:15" x14ac:dyDescent="0.25">
      <c r="A100">
        <v>251541</v>
      </c>
      <c r="B100">
        <v>1435</v>
      </c>
      <c r="C100" t="s">
        <v>115</v>
      </c>
      <c r="D100" t="s">
        <v>6458</v>
      </c>
      <c r="E100" t="s">
        <v>6262</v>
      </c>
      <c r="F100" t="s">
        <v>46</v>
      </c>
      <c r="G100" t="s">
        <v>6446</v>
      </c>
      <c r="H100" s="1">
        <v>45922</v>
      </c>
      <c r="I100" t="s">
        <v>6455</v>
      </c>
      <c r="J100" t="s">
        <v>6448</v>
      </c>
      <c r="K100" t="s">
        <v>6449</v>
      </c>
      <c r="L100">
        <v>6352</v>
      </c>
      <c r="M100">
        <v>91446.64</v>
      </c>
      <c r="N100" t="s">
        <v>6446</v>
      </c>
      <c r="O100" s="1"/>
    </row>
    <row r="101" spans="1:15" x14ac:dyDescent="0.25">
      <c r="A101">
        <v>251540</v>
      </c>
      <c r="B101">
        <v>1435</v>
      </c>
      <c r="C101" t="s">
        <v>115</v>
      </c>
      <c r="D101" t="s">
        <v>6458</v>
      </c>
      <c r="E101" t="s">
        <v>6262</v>
      </c>
      <c r="F101" t="s">
        <v>46</v>
      </c>
      <c r="G101" t="s">
        <v>6446</v>
      </c>
      <c r="H101" s="1">
        <v>45922</v>
      </c>
      <c r="I101" t="s">
        <v>6455</v>
      </c>
      <c r="J101" t="s">
        <v>6448</v>
      </c>
      <c r="K101" t="s">
        <v>6449</v>
      </c>
      <c r="L101">
        <v>6352</v>
      </c>
      <c r="M101">
        <v>91446.64</v>
      </c>
      <c r="N101" t="s">
        <v>6446</v>
      </c>
      <c r="O101" s="1"/>
    </row>
    <row r="102" spans="1:15" x14ac:dyDescent="0.25">
      <c r="A102">
        <v>251539</v>
      </c>
      <c r="B102">
        <v>1435</v>
      </c>
      <c r="C102" t="s">
        <v>115</v>
      </c>
      <c r="D102" t="s">
        <v>6458</v>
      </c>
      <c r="E102" t="s">
        <v>6262</v>
      </c>
      <c r="F102" t="s">
        <v>46</v>
      </c>
      <c r="G102" t="s">
        <v>6446</v>
      </c>
      <c r="H102" s="1">
        <v>45922</v>
      </c>
      <c r="I102" t="s">
        <v>6455</v>
      </c>
      <c r="J102" t="s">
        <v>6448</v>
      </c>
      <c r="K102" t="s">
        <v>6449</v>
      </c>
      <c r="L102">
        <v>6352</v>
      </c>
      <c r="M102">
        <v>91446.64</v>
      </c>
      <c r="N102" t="s">
        <v>6446</v>
      </c>
      <c r="O102" s="1"/>
    </row>
    <row r="103" spans="1:15" x14ac:dyDescent="0.25">
      <c r="A103">
        <v>29079</v>
      </c>
      <c r="B103">
        <v>28233452</v>
      </c>
      <c r="C103" t="s">
        <v>6481</v>
      </c>
      <c r="D103" t="s">
        <v>6466</v>
      </c>
      <c r="E103" t="s">
        <v>6254</v>
      </c>
      <c r="F103" t="s">
        <v>46</v>
      </c>
      <c r="G103" t="s">
        <v>6446</v>
      </c>
      <c r="H103" s="1">
        <v>45922</v>
      </c>
      <c r="I103" t="s">
        <v>6447</v>
      </c>
      <c r="J103" t="s">
        <v>6448</v>
      </c>
      <c r="K103" t="s">
        <v>6464</v>
      </c>
      <c r="L103">
        <v>6353</v>
      </c>
      <c r="M103">
        <v>1220</v>
      </c>
      <c r="N103" t="s">
        <v>6446</v>
      </c>
      <c r="O103" s="1">
        <v>45922</v>
      </c>
    </row>
    <row r="104" spans="1:15" x14ac:dyDescent="0.25">
      <c r="A104">
        <v>8198</v>
      </c>
      <c r="B104">
        <v>44457</v>
      </c>
      <c r="C104" t="s">
        <v>6468</v>
      </c>
      <c r="D104" t="s">
        <v>6474</v>
      </c>
      <c r="E104" t="s">
        <v>6254</v>
      </c>
      <c r="F104" t="s">
        <v>12</v>
      </c>
      <c r="G104" t="s">
        <v>6446</v>
      </c>
      <c r="H104" s="1">
        <v>45922</v>
      </c>
      <c r="I104" t="s">
        <v>6447</v>
      </c>
      <c r="J104" t="s">
        <v>6448</v>
      </c>
      <c r="K104" t="s">
        <v>6449</v>
      </c>
      <c r="L104">
        <v>6353</v>
      </c>
      <c r="M104">
        <v>183995.7</v>
      </c>
      <c r="N104" t="s">
        <v>6446</v>
      </c>
      <c r="O104" s="1"/>
    </row>
    <row r="105" spans="1:15" x14ac:dyDescent="0.25">
      <c r="A105">
        <v>53965</v>
      </c>
      <c r="B105">
        <v>3150413</v>
      </c>
      <c r="C105" t="s">
        <v>6465</v>
      </c>
      <c r="D105" t="s">
        <v>6466</v>
      </c>
      <c r="E105" t="s">
        <v>18</v>
      </c>
      <c r="F105" t="s">
        <v>46</v>
      </c>
      <c r="G105" t="s">
        <v>6446</v>
      </c>
      <c r="H105" s="1">
        <v>45922</v>
      </c>
      <c r="I105" t="s">
        <v>6447</v>
      </c>
      <c r="J105" t="s">
        <v>6448</v>
      </c>
      <c r="K105" t="s">
        <v>6449</v>
      </c>
      <c r="L105">
        <v>6353</v>
      </c>
      <c r="M105">
        <v>118750</v>
      </c>
      <c r="N105" t="s">
        <v>6446</v>
      </c>
      <c r="O105" s="1"/>
    </row>
    <row r="106" spans="1:15" x14ac:dyDescent="0.25">
      <c r="A106">
        <v>447294</v>
      </c>
      <c r="B106">
        <v>132939</v>
      </c>
      <c r="C106" t="s">
        <v>5059</v>
      </c>
      <c r="D106" t="s">
        <v>6452</v>
      </c>
      <c r="E106" t="s">
        <v>6254</v>
      </c>
      <c r="F106" t="s">
        <v>46</v>
      </c>
      <c r="G106" t="s">
        <v>6446</v>
      </c>
      <c r="H106" s="1">
        <v>45923</v>
      </c>
      <c r="I106" t="s">
        <v>6447</v>
      </c>
      <c r="J106" t="s">
        <v>6448</v>
      </c>
      <c r="K106" t="s">
        <v>6449</v>
      </c>
      <c r="L106">
        <v>6353</v>
      </c>
      <c r="M106">
        <v>158466.21</v>
      </c>
      <c r="N106" t="s">
        <v>6446</v>
      </c>
      <c r="O106" s="1"/>
    </row>
    <row r="107" spans="1:15" x14ac:dyDescent="0.25">
      <c r="A107">
        <v>447284</v>
      </c>
      <c r="B107">
        <v>132939</v>
      </c>
      <c r="C107" t="s">
        <v>5059</v>
      </c>
      <c r="D107" t="s">
        <v>6452</v>
      </c>
      <c r="E107" t="s">
        <v>6254</v>
      </c>
      <c r="F107" t="s">
        <v>46</v>
      </c>
      <c r="G107" t="s">
        <v>6446</v>
      </c>
      <c r="H107" s="1">
        <v>45923</v>
      </c>
      <c r="I107" t="s">
        <v>6447</v>
      </c>
      <c r="J107" t="s">
        <v>6448</v>
      </c>
      <c r="K107" t="s">
        <v>6449</v>
      </c>
      <c r="L107">
        <v>6353</v>
      </c>
      <c r="M107">
        <v>158466.21</v>
      </c>
      <c r="N107" t="s">
        <v>6446</v>
      </c>
      <c r="O107" s="1"/>
    </row>
    <row r="108" spans="1:15" x14ac:dyDescent="0.25">
      <c r="A108">
        <v>501483</v>
      </c>
      <c r="B108">
        <v>381893</v>
      </c>
      <c r="C108" t="s">
        <v>36</v>
      </c>
      <c r="D108" t="s">
        <v>6453</v>
      </c>
      <c r="E108" t="s">
        <v>6254</v>
      </c>
      <c r="F108" t="s">
        <v>46</v>
      </c>
      <c r="G108" t="s">
        <v>6446</v>
      </c>
      <c r="H108" s="1">
        <v>45923</v>
      </c>
      <c r="I108" t="s">
        <v>6455</v>
      </c>
      <c r="J108" t="s">
        <v>6448</v>
      </c>
      <c r="K108" t="s">
        <v>6449</v>
      </c>
      <c r="L108">
        <v>6352</v>
      </c>
      <c r="M108">
        <v>6034.51</v>
      </c>
      <c r="N108" t="s">
        <v>6446</v>
      </c>
      <c r="O108" s="1"/>
    </row>
    <row r="109" spans="1:15" x14ac:dyDescent="0.25">
      <c r="A109">
        <v>514761</v>
      </c>
      <c r="B109">
        <v>170262</v>
      </c>
      <c r="C109" t="s">
        <v>6482</v>
      </c>
      <c r="D109" t="s">
        <v>6483</v>
      </c>
      <c r="E109" t="s">
        <v>6254</v>
      </c>
      <c r="F109" t="s">
        <v>46</v>
      </c>
      <c r="G109" t="s">
        <v>6446</v>
      </c>
      <c r="H109" s="1">
        <v>45922</v>
      </c>
      <c r="I109" t="s">
        <v>6447</v>
      </c>
      <c r="J109" t="s">
        <v>6448</v>
      </c>
      <c r="K109" t="s">
        <v>6449</v>
      </c>
      <c r="L109">
        <v>6352</v>
      </c>
      <c r="M109">
        <v>198292.2</v>
      </c>
      <c r="N109" t="s">
        <v>6446</v>
      </c>
      <c r="O109" s="1"/>
    </row>
    <row r="110" spans="1:15" x14ac:dyDescent="0.25">
      <c r="A110">
        <v>514762</v>
      </c>
      <c r="B110">
        <v>170262</v>
      </c>
      <c r="C110" t="s">
        <v>6482</v>
      </c>
      <c r="D110" t="s">
        <v>6483</v>
      </c>
      <c r="E110" t="s">
        <v>6254</v>
      </c>
      <c r="F110" t="s">
        <v>46</v>
      </c>
      <c r="G110" t="s">
        <v>6446</v>
      </c>
      <c r="H110" s="1">
        <v>45922</v>
      </c>
      <c r="I110" t="s">
        <v>6447</v>
      </c>
      <c r="J110" t="s">
        <v>6448</v>
      </c>
      <c r="K110" t="s">
        <v>6449</v>
      </c>
      <c r="L110">
        <v>6352</v>
      </c>
      <c r="M110">
        <v>198292.2</v>
      </c>
      <c r="N110" t="s">
        <v>6446</v>
      </c>
      <c r="O110" s="1"/>
    </row>
    <row r="111" spans="1:15" x14ac:dyDescent="0.25">
      <c r="A111">
        <v>514763</v>
      </c>
      <c r="B111">
        <v>170262</v>
      </c>
      <c r="C111" t="s">
        <v>6482</v>
      </c>
      <c r="D111" t="s">
        <v>6483</v>
      </c>
      <c r="E111" t="s">
        <v>6254</v>
      </c>
      <c r="F111" t="s">
        <v>46</v>
      </c>
      <c r="G111" t="s">
        <v>6446</v>
      </c>
      <c r="H111" s="1">
        <v>45922</v>
      </c>
      <c r="I111" t="s">
        <v>6447</v>
      </c>
      <c r="J111" t="s">
        <v>6448</v>
      </c>
      <c r="K111" t="s">
        <v>6449</v>
      </c>
      <c r="L111">
        <v>6352</v>
      </c>
      <c r="M111">
        <v>198292.2</v>
      </c>
      <c r="N111" t="s">
        <v>6446</v>
      </c>
      <c r="O111" s="1"/>
    </row>
    <row r="112" spans="1:15" x14ac:dyDescent="0.25">
      <c r="A112">
        <v>514764</v>
      </c>
      <c r="B112">
        <v>170262</v>
      </c>
      <c r="C112" t="s">
        <v>6482</v>
      </c>
      <c r="D112" t="s">
        <v>6483</v>
      </c>
      <c r="E112" t="s">
        <v>6254</v>
      </c>
      <c r="F112" t="s">
        <v>46</v>
      </c>
      <c r="G112" t="s">
        <v>6446</v>
      </c>
      <c r="H112" s="1">
        <v>45922</v>
      </c>
      <c r="I112" t="s">
        <v>6447</v>
      </c>
      <c r="J112" t="s">
        <v>6448</v>
      </c>
      <c r="K112" t="s">
        <v>6449</v>
      </c>
      <c r="L112">
        <v>6352</v>
      </c>
      <c r="M112">
        <v>198292.2</v>
      </c>
      <c r="N112" t="s">
        <v>6446</v>
      </c>
      <c r="O112" s="1"/>
    </row>
    <row r="113" spans="1:15" x14ac:dyDescent="0.25">
      <c r="A113">
        <v>514765</v>
      </c>
      <c r="B113">
        <v>170262</v>
      </c>
      <c r="C113" t="s">
        <v>6482</v>
      </c>
      <c r="D113" t="s">
        <v>6483</v>
      </c>
      <c r="E113" t="s">
        <v>6254</v>
      </c>
      <c r="F113" t="s">
        <v>46</v>
      </c>
      <c r="G113" t="s">
        <v>6446</v>
      </c>
      <c r="H113" s="1">
        <v>45922</v>
      </c>
      <c r="I113" t="s">
        <v>6447</v>
      </c>
      <c r="J113" t="s">
        <v>6448</v>
      </c>
      <c r="K113" t="s">
        <v>6449</v>
      </c>
      <c r="L113">
        <v>6352</v>
      </c>
      <c r="M113">
        <v>198292.2</v>
      </c>
      <c r="N113" t="s">
        <v>6446</v>
      </c>
      <c r="O113" s="1"/>
    </row>
    <row r="114" spans="1:15" x14ac:dyDescent="0.25">
      <c r="A114">
        <v>514766</v>
      </c>
      <c r="B114">
        <v>170262</v>
      </c>
      <c r="C114" t="s">
        <v>6482</v>
      </c>
      <c r="D114" t="s">
        <v>6483</v>
      </c>
      <c r="E114" t="s">
        <v>6254</v>
      </c>
      <c r="F114" t="s">
        <v>46</v>
      </c>
      <c r="G114" t="s">
        <v>6446</v>
      </c>
      <c r="H114" s="1">
        <v>45922</v>
      </c>
      <c r="I114" t="s">
        <v>6447</v>
      </c>
      <c r="J114" t="s">
        <v>6448</v>
      </c>
      <c r="K114" t="s">
        <v>6449</v>
      </c>
      <c r="L114">
        <v>6352</v>
      </c>
      <c r="M114">
        <v>198292.2</v>
      </c>
      <c r="N114" t="s">
        <v>6446</v>
      </c>
      <c r="O114" s="1"/>
    </row>
    <row r="115" spans="1:15" x14ac:dyDescent="0.25">
      <c r="A115">
        <v>514767</v>
      </c>
      <c r="B115">
        <v>170262</v>
      </c>
      <c r="C115" t="s">
        <v>6482</v>
      </c>
      <c r="D115" t="s">
        <v>6483</v>
      </c>
      <c r="E115" t="s">
        <v>6254</v>
      </c>
      <c r="F115" t="s">
        <v>46</v>
      </c>
      <c r="G115" t="s">
        <v>6446</v>
      </c>
      <c r="H115" s="1">
        <v>45922</v>
      </c>
      <c r="I115" t="s">
        <v>6447</v>
      </c>
      <c r="J115" t="s">
        <v>6448</v>
      </c>
      <c r="K115" t="s">
        <v>6449</v>
      </c>
      <c r="L115">
        <v>6352</v>
      </c>
      <c r="M115">
        <v>198292.2</v>
      </c>
      <c r="N115" t="s">
        <v>6446</v>
      </c>
      <c r="O115" s="1"/>
    </row>
    <row r="116" spans="1:15" x14ac:dyDescent="0.25">
      <c r="A116">
        <v>514768</v>
      </c>
      <c r="B116">
        <v>170262</v>
      </c>
      <c r="C116" t="s">
        <v>6482</v>
      </c>
      <c r="D116" t="s">
        <v>6483</v>
      </c>
      <c r="E116" t="s">
        <v>6254</v>
      </c>
      <c r="F116" t="s">
        <v>46</v>
      </c>
      <c r="G116" t="s">
        <v>6446</v>
      </c>
      <c r="H116" s="1">
        <v>45922</v>
      </c>
      <c r="I116" t="s">
        <v>6447</v>
      </c>
      <c r="J116" t="s">
        <v>6448</v>
      </c>
      <c r="K116" t="s">
        <v>6449</v>
      </c>
      <c r="L116">
        <v>6352</v>
      </c>
      <c r="M116">
        <v>198292.2</v>
      </c>
      <c r="N116" t="s">
        <v>6446</v>
      </c>
      <c r="O116" s="1"/>
    </row>
    <row r="117" spans="1:15" x14ac:dyDescent="0.25">
      <c r="A117">
        <v>514769</v>
      </c>
      <c r="B117">
        <v>170262</v>
      </c>
      <c r="C117" t="s">
        <v>6482</v>
      </c>
      <c r="D117" t="s">
        <v>6483</v>
      </c>
      <c r="E117" t="s">
        <v>6254</v>
      </c>
      <c r="F117" t="s">
        <v>46</v>
      </c>
      <c r="G117" t="s">
        <v>6446</v>
      </c>
      <c r="H117" s="1">
        <v>45922</v>
      </c>
      <c r="I117" t="s">
        <v>6447</v>
      </c>
      <c r="J117" t="s">
        <v>6448</v>
      </c>
      <c r="K117" t="s">
        <v>6449</v>
      </c>
      <c r="L117">
        <v>6352</v>
      </c>
      <c r="M117">
        <v>198292.2</v>
      </c>
      <c r="N117" t="s">
        <v>6446</v>
      </c>
      <c r="O117" s="1"/>
    </row>
    <row r="118" spans="1:15" x14ac:dyDescent="0.25">
      <c r="A118">
        <v>514770</v>
      </c>
      <c r="B118">
        <v>170262</v>
      </c>
      <c r="C118" t="s">
        <v>6482</v>
      </c>
      <c r="D118" t="s">
        <v>6483</v>
      </c>
      <c r="E118" t="s">
        <v>6254</v>
      </c>
      <c r="F118" t="s">
        <v>46</v>
      </c>
      <c r="G118" t="s">
        <v>6446</v>
      </c>
      <c r="H118" s="1">
        <v>45922</v>
      </c>
      <c r="I118" t="s">
        <v>6447</v>
      </c>
      <c r="J118" t="s">
        <v>6448</v>
      </c>
      <c r="K118" t="s">
        <v>6449</v>
      </c>
      <c r="L118">
        <v>6352</v>
      </c>
      <c r="M118">
        <v>198292.2</v>
      </c>
      <c r="N118" t="s">
        <v>6446</v>
      </c>
      <c r="O118" s="1"/>
    </row>
    <row r="119" spans="1:15" x14ac:dyDescent="0.25">
      <c r="A119">
        <v>514771</v>
      </c>
      <c r="B119">
        <v>170262</v>
      </c>
      <c r="C119" t="s">
        <v>6482</v>
      </c>
      <c r="D119" t="s">
        <v>6483</v>
      </c>
      <c r="E119" t="s">
        <v>6254</v>
      </c>
      <c r="F119" t="s">
        <v>46</v>
      </c>
      <c r="G119" t="s">
        <v>6446</v>
      </c>
      <c r="H119" s="1">
        <v>45922</v>
      </c>
      <c r="I119" t="s">
        <v>6447</v>
      </c>
      <c r="J119" t="s">
        <v>6448</v>
      </c>
      <c r="K119" t="s">
        <v>6449</v>
      </c>
      <c r="L119">
        <v>6352</v>
      </c>
      <c r="M119">
        <v>198292.2</v>
      </c>
      <c r="N119" t="s">
        <v>6446</v>
      </c>
      <c r="O119" s="1"/>
    </row>
    <row r="120" spans="1:15" x14ac:dyDescent="0.25">
      <c r="A120">
        <v>514772</v>
      </c>
      <c r="B120">
        <v>170262</v>
      </c>
      <c r="C120" t="s">
        <v>6482</v>
      </c>
      <c r="D120" t="s">
        <v>6483</v>
      </c>
      <c r="E120" t="s">
        <v>6254</v>
      </c>
      <c r="F120" t="s">
        <v>46</v>
      </c>
      <c r="G120" t="s">
        <v>6446</v>
      </c>
      <c r="H120" s="1">
        <v>45922</v>
      </c>
      <c r="I120" t="s">
        <v>6447</v>
      </c>
      <c r="J120" t="s">
        <v>6448</v>
      </c>
      <c r="K120" t="s">
        <v>6449</v>
      </c>
      <c r="L120">
        <v>6352</v>
      </c>
      <c r="M120">
        <v>198292.2</v>
      </c>
      <c r="N120" t="s">
        <v>6446</v>
      </c>
      <c r="O120" s="1"/>
    </row>
    <row r="121" spans="1:15" x14ac:dyDescent="0.25">
      <c r="A121">
        <v>514773</v>
      </c>
      <c r="B121">
        <v>170262</v>
      </c>
      <c r="C121" t="s">
        <v>6482</v>
      </c>
      <c r="D121" t="s">
        <v>6483</v>
      </c>
      <c r="E121" t="s">
        <v>6254</v>
      </c>
      <c r="F121" t="s">
        <v>46</v>
      </c>
      <c r="G121" t="s">
        <v>6446</v>
      </c>
      <c r="H121" s="1">
        <v>45922</v>
      </c>
      <c r="I121" t="s">
        <v>6447</v>
      </c>
      <c r="J121" t="s">
        <v>6448</v>
      </c>
      <c r="K121" t="s">
        <v>6449</v>
      </c>
      <c r="L121">
        <v>6352</v>
      </c>
      <c r="M121">
        <v>198292.2</v>
      </c>
      <c r="N121" t="s">
        <v>6446</v>
      </c>
      <c r="O121" s="1"/>
    </row>
    <row r="122" spans="1:15" x14ac:dyDescent="0.25">
      <c r="A122">
        <v>514774</v>
      </c>
      <c r="B122">
        <v>170262</v>
      </c>
      <c r="C122" t="s">
        <v>6482</v>
      </c>
      <c r="D122" t="s">
        <v>6483</v>
      </c>
      <c r="E122" t="s">
        <v>6254</v>
      </c>
      <c r="F122" t="s">
        <v>46</v>
      </c>
      <c r="G122" t="s">
        <v>6446</v>
      </c>
      <c r="H122" s="1">
        <v>45922</v>
      </c>
      <c r="I122" t="s">
        <v>6447</v>
      </c>
      <c r="J122" t="s">
        <v>6448</v>
      </c>
      <c r="K122" t="s">
        <v>6449</v>
      </c>
      <c r="L122">
        <v>6352</v>
      </c>
      <c r="M122">
        <v>198292.2</v>
      </c>
      <c r="N122" t="s">
        <v>6446</v>
      </c>
      <c r="O122" s="1"/>
    </row>
    <row r="123" spans="1:15" x14ac:dyDescent="0.25">
      <c r="A123">
        <v>514775</v>
      </c>
      <c r="B123">
        <v>170262</v>
      </c>
      <c r="C123" t="s">
        <v>6482</v>
      </c>
      <c r="D123" t="s">
        <v>6483</v>
      </c>
      <c r="E123" t="s">
        <v>6254</v>
      </c>
      <c r="F123" t="s">
        <v>46</v>
      </c>
      <c r="G123" t="s">
        <v>6446</v>
      </c>
      <c r="H123" s="1">
        <v>45922</v>
      </c>
      <c r="I123" t="s">
        <v>6447</v>
      </c>
      <c r="J123" t="s">
        <v>6448</v>
      </c>
      <c r="K123" t="s">
        <v>6449</v>
      </c>
      <c r="L123">
        <v>6352</v>
      </c>
      <c r="M123">
        <v>198292.2</v>
      </c>
      <c r="N123" t="s">
        <v>6446</v>
      </c>
      <c r="O123" s="1"/>
    </row>
    <row r="124" spans="1:15" x14ac:dyDescent="0.25">
      <c r="A124">
        <v>501788</v>
      </c>
      <c r="B124">
        <v>1871779</v>
      </c>
      <c r="C124" t="s">
        <v>36</v>
      </c>
      <c r="D124" t="s">
        <v>6475</v>
      </c>
      <c r="E124" t="s">
        <v>6254</v>
      </c>
      <c r="F124" t="s">
        <v>46</v>
      </c>
      <c r="G124" t="s">
        <v>6446</v>
      </c>
      <c r="H124" s="1">
        <v>45923</v>
      </c>
      <c r="I124" t="s">
        <v>6455</v>
      </c>
      <c r="J124" t="s">
        <v>6448</v>
      </c>
      <c r="K124" t="s">
        <v>6449</v>
      </c>
      <c r="L124">
        <v>6353</v>
      </c>
      <c r="M124">
        <v>205.42</v>
      </c>
      <c r="N124" t="s">
        <v>6446</v>
      </c>
      <c r="O124" s="1"/>
    </row>
    <row r="125" spans="1:15" x14ac:dyDescent="0.25">
      <c r="A125">
        <v>8199</v>
      </c>
      <c r="B125">
        <v>44456</v>
      </c>
      <c r="C125" t="s">
        <v>6468</v>
      </c>
      <c r="D125" t="s">
        <v>6474</v>
      </c>
      <c r="E125" t="s">
        <v>6254</v>
      </c>
      <c r="F125" t="s">
        <v>46</v>
      </c>
      <c r="G125" t="s">
        <v>6446</v>
      </c>
      <c r="H125" s="1">
        <v>45922</v>
      </c>
      <c r="I125" t="s">
        <v>6447</v>
      </c>
      <c r="J125" t="s">
        <v>6448</v>
      </c>
      <c r="K125" t="s">
        <v>6449</v>
      </c>
      <c r="L125">
        <v>6353</v>
      </c>
      <c r="M125">
        <v>210506.8</v>
      </c>
      <c r="N125" t="s">
        <v>6446</v>
      </c>
      <c r="O125" s="1"/>
    </row>
    <row r="126" spans="1:15" x14ac:dyDescent="0.25">
      <c r="A126">
        <v>152020</v>
      </c>
      <c r="B126">
        <v>460582</v>
      </c>
      <c r="C126" t="s">
        <v>6459</v>
      </c>
      <c r="D126" t="s">
        <v>6445</v>
      </c>
      <c r="E126" t="s">
        <v>6269</v>
      </c>
      <c r="F126" t="s">
        <v>12</v>
      </c>
      <c r="G126" t="s">
        <v>6446</v>
      </c>
      <c r="H126" s="1">
        <v>45922</v>
      </c>
      <c r="I126" t="s">
        <v>6447</v>
      </c>
      <c r="J126" t="s">
        <v>6448</v>
      </c>
      <c r="K126" t="s">
        <v>6449</v>
      </c>
      <c r="L126">
        <v>6353</v>
      </c>
      <c r="M126">
        <v>292555.34999999998</v>
      </c>
      <c r="N126" t="s">
        <v>6446</v>
      </c>
      <c r="O126" s="1"/>
    </row>
    <row r="127" spans="1:15" x14ac:dyDescent="0.25">
      <c r="A127">
        <v>87185</v>
      </c>
      <c r="B127">
        <v>460535</v>
      </c>
      <c r="C127" t="s">
        <v>51</v>
      </c>
      <c r="D127" t="s">
        <v>6445</v>
      </c>
      <c r="E127" t="s">
        <v>6269</v>
      </c>
      <c r="F127" t="s">
        <v>12</v>
      </c>
      <c r="G127" t="s">
        <v>6446</v>
      </c>
      <c r="H127" s="1">
        <v>45922</v>
      </c>
      <c r="I127" t="s">
        <v>6447</v>
      </c>
      <c r="J127" t="s">
        <v>6448</v>
      </c>
      <c r="K127" t="s">
        <v>6464</v>
      </c>
      <c r="L127">
        <v>6353</v>
      </c>
      <c r="M127">
        <v>111152.69</v>
      </c>
      <c r="N127" t="s">
        <v>6446</v>
      </c>
      <c r="O127" s="1">
        <v>45922</v>
      </c>
    </row>
    <row r="128" spans="1:15" x14ac:dyDescent="0.25">
      <c r="A128">
        <v>0</v>
      </c>
      <c r="B128">
        <v>132295</v>
      </c>
      <c r="C128" t="s">
        <v>5059</v>
      </c>
      <c r="D128" t="s">
        <v>6452</v>
      </c>
      <c r="E128" t="s">
        <v>6254</v>
      </c>
      <c r="F128" t="s">
        <v>12</v>
      </c>
      <c r="G128" t="s">
        <v>6460</v>
      </c>
      <c r="H128" s="1">
        <v>45922</v>
      </c>
      <c r="I128" t="s">
        <v>6447</v>
      </c>
      <c r="J128" t="s">
        <v>6448</v>
      </c>
      <c r="K128" t="s">
        <v>6449</v>
      </c>
      <c r="L128">
        <v>6353</v>
      </c>
      <c r="M128">
        <v>0</v>
      </c>
      <c r="N128" t="s">
        <v>6446</v>
      </c>
      <c r="O128" s="1"/>
    </row>
    <row r="129" spans="1:15" x14ac:dyDescent="0.25">
      <c r="A129">
        <v>0</v>
      </c>
      <c r="B129">
        <v>132336</v>
      </c>
      <c r="C129" t="s">
        <v>5059</v>
      </c>
      <c r="D129" t="s">
        <v>6452</v>
      </c>
      <c r="E129" t="s">
        <v>6254</v>
      </c>
      <c r="F129" t="s">
        <v>12</v>
      </c>
      <c r="G129" t="s">
        <v>6460</v>
      </c>
      <c r="H129" s="1">
        <v>45922</v>
      </c>
      <c r="I129" t="s">
        <v>6447</v>
      </c>
      <c r="J129" t="s">
        <v>6448</v>
      </c>
      <c r="K129" t="s">
        <v>6449</v>
      </c>
      <c r="L129">
        <v>6353</v>
      </c>
      <c r="M129">
        <v>0</v>
      </c>
      <c r="N129" t="s">
        <v>6446</v>
      </c>
      <c r="O129" s="1"/>
    </row>
    <row r="130" spans="1:15" x14ac:dyDescent="0.25">
      <c r="A130">
        <v>398816</v>
      </c>
      <c r="B130">
        <v>624834</v>
      </c>
      <c r="C130" t="s">
        <v>4492</v>
      </c>
      <c r="D130" t="s">
        <v>6473</v>
      </c>
      <c r="E130" t="s">
        <v>18</v>
      </c>
      <c r="F130" t="s">
        <v>12</v>
      </c>
      <c r="G130" t="s">
        <v>6446</v>
      </c>
      <c r="H130" s="1">
        <v>45923</v>
      </c>
      <c r="I130" t="s">
        <v>6455</v>
      </c>
      <c r="J130" t="s">
        <v>6448</v>
      </c>
      <c r="K130" t="s">
        <v>6449</v>
      </c>
      <c r="L130">
        <v>6351</v>
      </c>
      <c r="M130">
        <v>21725.46</v>
      </c>
      <c r="N130" t="s">
        <v>6456</v>
      </c>
      <c r="O130" s="1"/>
    </row>
    <row r="131" spans="1:15" x14ac:dyDescent="0.25">
      <c r="A131">
        <v>8197</v>
      </c>
      <c r="B131">
        <v>44455</v>
      </c>
      <c r="C131" t="s">
        <v>6468</v>
      </c>
      <c r="D131" t="s">
        <v>6474</v>
      </c>
      <c r="E131" t="s">
        <v>6254</v>
      </c>
      <c r="F131" t="s">
        <v>46</v>
      </c>
      <c r="G131" t="s">
        <v>6446</v>
      </c>
      <c r="H131" s="1">
        <v>45922</v>
      </c>
      <c r="I131" t="s">
        <v>6447</v>
      </c>
      <c r="J131" t="s">
        <v>6448</v>
      </c>
      <c r="K131" t="s">
        <v>6449</v>
      </c>
      <c r="L131">
        <v>6353</v>
      </c>
      <c r="M131">
        <v>107750.39999999999</v>
      </c>
      <c r="N131" t="s">
        <v>6446</v>
      </c>
      <c r="O131" s="1"/>
    </row>
    <row r="132" spans="1:15" x14ac:dyDescent="0.25">
      <c r="A132">
        <v>29079</v>
      </c>
      <c r="B132">
        <v>28233543</v>
      </c>
      <c r="C132" t="s">
        <v>6481</v>
      </c>
      <c r="D132" t="s">
        <v>6466</v>
      </c>
      <c r="E132" t="s">
        <v>6254</v>
      </c>
      <c r="F132" t="s">
        <v>46</v>
      </c>
      <c r="G132" t="s">
        <v>6446</v>
      </c>
      <c r="H132" s="1">
        <v>45922</v>
      </c>
      <c r="I132" t="s">
        <v>6447</v>
      </c>
      <c r="J132" t="s">
        <v>6448</v>
      </c>
      <c r="K132" t="s">
        <v>6449</v>
      </c>
      <c r="L132">
        <v>6353</v>
      </c>
      <c r="M132">
        <v>1220</v>
      </c>
      <c r="N132" t="s">
        <v>6446</v>
      </c>
      <c r="O132" s="1"/>
    </row>
    <row r="133" spans="1:15" x14ac:dyDescent="0.25">
      <c r="A133">
        <v>8196</v>
      </c>
      <c r="B133">
        <v>44454</v>
      </c>
      <c r="C133" t="s">
        <v>6468</v>
      </c>
      <c r="D133" t="s">
        <v>6474</v>
      </c>
      <c r="E133" t="s">
        <v>6254</v>
      </c>
      <c r="F133" t="s">
        <v>46</v>
      </c>
      <c r="G133" t="s">
        <v>6446</v>
      </c>
      <c r="H133" s="1">
        <v>45922</v>
      </c>
      <c r="I133" t="s">
        <v>6447</v>
      </c>
      <c r="J133" t="s">
        <v>6448</v>
      </c>
      <c r="K133" t="s">
        <v>6449</v>
      </c>
      <c r="L133">
        <v>6353</v>
      </c>
      <c r="M133">
        <v>7908.03</v>
      </c>
      <c r="N133" t="s">
        <v>6446</v>
      </c>
      <c r="O133" s="1"/>
    </row>
    <row r="134" spans="1:15" x14ac:dyDescent="0.25">
      <c r="A134">
        <v>501785</v>
      </c>
      <c r="B134">
        <v>381894</v>
      </c>
      <c r="C134" t="s">
        <v>36</v>
      </c>
      <c r="D134" t="s">
        <v>6453</v>
      </c>
      <c r="E134" t="s">
        <v>6254</v>
      </c>
      <c r="F134" t="s">
        <v>12</v>
      </c>
      <c r="G134" t="s">
        <v>6446</v>
      </c>
      <c r="H134" s="1">
        <v>45923</v>
      </c>
      <c r="I134" t="s">
        <v>6455</v>
      </c>
      <c r="J134" t="s">
        <v>6448</v>
      </c>
      <c r="K134" t="s">
        <v>6449</v>
      </c>
      <c r="L134">
        <v>6352</v>
      </c>
      <c r="M134">
        <v>247032.23</v>
      </c>
      <c r="N134" t="s">
        <v>6446</v>
      </c>
      <c r="O134" s="1"/>
    </row>
    <row r="135" spans="1:15" x14ac:dyDescent="0.25">
      <c r="A135">
        <v>29246</v>
      </c>
      <c r="B135">
        <v>1221637</v>
      </c>
      <c r="C135" t="s">
        <v>6465</v>
      </c>
      <c r="D135" t="s">
        <v>6466</v>
      </c>
      <c r="E135" t="s">
        <v>46</v>
      </c>
      <c r="F135" t="s">
        <v>693</v>
      </c>
      <c r="G135" t="s">
        <v>6446</v>
      </c>
      <c r="H135" s="1">
        <v>45923</v>
      </c>
      <c r="I135" t="s">
        <v>6447</v>
      </c>
      <c r="J135" t="s">
        <v>6448</v>
      </c>
      <c r="K135" t="s">
        <v>6449</v>
      </c>
      <c r="L135">
        <v>6353</v>
      </c>
      <c r="M135">
        <v>23667.46</v>
      </c>
      <c r="N135" t="s">
        <v>6446</v>
      </c>
      <c r="O135" s="1"/>
    </row>
    <row r="136" spans="1:15" x14ac:dyDescent="0.25">
      <c r="A136">
        <v>29079</v>
      </c>
      <c r="B136">
        <v>28233487</v>
      </c>
      <c r="C136" t="s">
        <v>6481</v>
      </c>
      <c r="D136" t="s">
        <v>6466</v>
      </c>
      <c r="E136" t="s">
        <v>6254</v>
      </c>
      <c r="F136" t="s">
        <v>46</v>
      </c>
      <c r="G136" t="s">
        <v>6446</v>
      </c>
      <c r="H136" s="1">
        <v>45922</v>
      </c>
      <c r="I136" t="s">
        <v>6447</v>
      </c>
      <c r="J136" t="s">
        <v>6448</v>
      </c>
      <c r="K136" t="s">
        <v>6464</v>
      </c>
      <c r="L136">
        <v>6353</v>
      </c>
      <c r="M136">
        <v>1220</v>
      </c>
      <c r="N136" t="s">
        <v>6446</v>
      </c>
      <c r="O136" s="1">
        <v>45922</v>
      </c>
    </row>
    <row r="137" spans="1:15" x14ac:dyDescent="0.25">
      <c r="A137">
        <v>103680</v>
      </c>
      <c r="B137">
        <v>3967</v>
      </c>
      <c r="C137" t="s">
        <v>6484</v>
      </c>
      <c r="D137" t="s">
        <v>6452</v>
      </c>
      <c r="E137" t="s">
        <v>6318</v>
      </c>
      <c r="F137" t="s">
        <v>46</v>
      </c>
      <c r="G137" t="s">
        <v>6446</v>
      </c>
      <c r="H137" s="1">
        <v>45922</v>
      </c>
      <c r="I137" t="s">
        <v>6447</v>
      </c>
      <c r="J137" t="s">
        <v>6448</v>
      </c>
      <c r="K137" t="s">
        <v>6449</v>
      </c>
      <c r="L137">
        <v>6353</v>
      </c>
      <c r="M137">
        <v>149292.73000000001</v>
      </c>
      <c r="N137" t="s">
        <v>6446</v>
      </c>
      <c r="O137" s="1"/>
    </row>
    <row r="138" spans="1:15" x14ac:dyDescent="0.25">
      <c r="A138">
        <v>398869</v>
      </c>
      <c r="B138">
        <v>132195</v>
      </c>
      <c r="C138" t="s">
        <v>4492</v>
      </c>
      <c r="D138" t="s">
        <v>6452</v>
      </c>
      <c r="E138" t="s">
        <v>6254</v>
      </c>
      <c r="F138" t="s">
        <v>46</v>
      </c>
      <c r="G138" t="s">
        <v>6446</v>
      </c>
      <c r="H138" s="1">
        <v>45921</v>
      </c>
      <c r="I138" t="s">
        <v>6447</v>
      </c>
      <c r="J138" t="s">
        <v>6448</v>
      </c>
      <c r="K138" t="s">
        <v>6449</v>
      </c>
      <c r="L138">
        <v>6352</v>
      </c>
      <c r="M138">
        <v>218444.18</v>
      </c>
      <c r="N138" t="s">
        <v>6446</v>
      </c>
      <c r="O138" s="1"/>
    </row>
    <row r="139" spans="1:15" x14ac:dyDescent="0.25">
      <c r="A139">
        <v>398870</v>
      </c>
      <c r="B139">
        <v>132195</v>
      </c>
      <c r="C139" t="s">
        <v>4492</v>
      </c>
      <c r="D139" t="s">
        <v>6452</v>
      </c>
      <c r="E139" t="s">
        <v>6254</v>
      </c>
      <c r="F139" t="s">
        <v>46</v>
      </c>
      <c r="G139" t="s">
        <v>6446</v>
      </c>
      <c r="H139" s="1">
        <v>45921</v>
      </c>
      <c r="I139" t="s">
        <v>6447</v>
      </c>
      <c r="J139" t="s">
        <v>6448</v>
      </c>
      <c r="K139" t="s">
        <v>6449</v>
      </c>
      <c r="L139">
        <v>6352</v>
      </c>
      <c r="M139">
        <v>218444.18</v>
      </c>
      <c r="N139" t="s">
        <v>6446</v>
      </c>
      <c r="O139" s="1"/>
    </row>
    <row r="140" spans="1:15" x14ac:dyDescent="0.25">
      <c r="A140">
        <v>398868</v>
      </c>
      <c r="B140">
        <v>132195</v>
      </c>
      <c r="C140" t="s">
        <v>4492</v>
      </c>
      <c r="D140" t="s">
        <v>6452</v>
      </c>
      <c r="E140" t="s">
        <v>6254</v>
      </c>
      <c r="F140" t="s">
        <v>46</v>
      </c>
      <c r="G140" t="s">
        <v>6446</v>
      </c>
      <c r="H140" s="1">
        <v>45921</v>
      </c>
      <c r="I140" t="s">
        <v>6447</v>
      </c>
      <c r="J140" t="s">
        <v>6448</v>
      </c>
      <c r="K140" t="s">
        <v>6449</v>
      </c>
      <c r="L140">
        <v>6352</v>
      </c>
      <c r="M140">
        <v>218444.18</v>
      </c>
      <c r="N140" t="s">
        <v>6446</v>
      </c>
      <c r="O140" s="1"/>
    </row>
    <row r="141" spans="1:15" x14ac:dyDescent="0.25">
      <c r="A141">
        <v>398865</v>
      </c>
      <c r="B141">
        <v>132195</v>
      </c>
      <c r="C141" t="s">
        <v>4492</v>
      </c>
      <c r="D141" t="s">
        <v>6452</v>
      </c>
      <c r="E141" t="s">
        <v>6254</v>
      </c>
      <c r="F141" t="s">
        <v>46</v>
      </c>
      <c r="G141" t="s">
        <v>6446</v>
      </c>
      <c r="H141" s="1">
        <v>45921</v>
      </c>
      <c r="I141" t="s">
        <v>6447</v>
      </c>
      <c r="J141" t="s">
        <v>6448</v>
      </c>
      <c r="K141" t="s">
        <v>6449</v>
      </c>
      <c r="L141">
        <v>6352</v>
      </c>
      <c r="M141">
        <v>218444.18</v>
      </c>
      <c r="N141" t="s">
        <v>6446</v>
      </c>
      <c r="O141" s="1"/>
    </row>
    <row r="142" spans="1:15" x14ac:dyDescent="0.25">
      <c r="A142">
        <v>398816</v>
      </c>
      <c r="B142">
        <v>132196</v>
      </c>
      <c r="C142" t="s">
        <v>4492</v>
      </c>
      <c r="D142" t="s">
        <v>6452</v>
      </c>
      <c r="E142" t="s">
        <v>6254</v>
      </c>
      <c r="F142" t="s">
        <v>12</v>
      </c>
      <c r="G142" t="s">
        <v>6446</v>
      </c>
      <c r="H142" s="1">
        <v>45921</v>
      </c>
      <c r="I142" t="s">
        <v>6447</v>
      </c>
      <c r="J142" t="s">
        <v>6448</v>
      </c>
      <c r="K142" t="s">
        <v>6449</v>
      </c>
      <c r="L142">
        <v>6352</v>
      </c>
      <c r="M142">
        <v>21725.46</v>
      </c>
      <c r="N142" t="s">
        <v>6446</v>
      </c>
      <c r="O142" s="1"/>
    </row>
    <row r="143" spans="1:15" x14ac:dyDescent="0.25">
      <c r="A143">
        <v>501786</v>
      </c>
      <c r="B143">
        <v>381503</v>
      </c>
      <c r="C143" t="s">
        <v>36</v>
      </c>
      <c r="D143" t="s">
        <v>6453</v>
      </c>
      <c r="E143" t="s">
        <v>6254</v>
      </c>
      <c r="F143" t="s">
        <v>12</v>
      </c>
      <c r="G143" t="s">
        <v>6446</v>
      </c>
      <c r="H143" s="1">
        <v>45921</v>
      </c>
      <c r="I143" t="s">
        <v>6455</v>
      </c>
      <c r="J143" t="s">
        <v>6448</v>
      </c>
      <c r="K143" t="s">
        <v>6449</v>
      </c>
      <c r="L143">
        <v>6352</v>
      </c>
      <c r="M143">
        <v>75268.740000000005</v>
      </c>
      <c r="N143" t="s">
        <v>6446</v>
      </c>
      <c r="O143" s="1"/>
    </row>
    <row r="144" spans="1:15" x14ac:dyDescent="0.25">
      <c r="A144">
        <v>494885</v>
      </c>
      <c r="B144">
        <v>132189</v>
      </c>
      <c r="C144" t="s">
        <v>2683</v>
      </c>
      <c r="D144" t="s">
        <v>6452</v>
      </c>
      <c r="E144" t="s">
        <v>6254</v>
      </c>
      <c r="F144" t="s">
        <v>97</v>
      </c>
      <c r="G144" t="s">
        <v>6446</v>
      </c>
      <c r="H144" s="1">
        <v>45922</v>
      </c>
      <c r="I144" t="s">
        <v>6447</v>
      </c>
      <c r="J144" t="s">
        <v>6448</v>
      </c>
      <c r="K144" t="s">
        <v>6449</v>
      </c>
      <c r="L144">
        <v>6352</v>
      </c>
      <c r="M144">
        <v>135282.63</v>
      </c>
      <c r="N144" t="s">
        <v>6446</v>
      </c>
      <c r="O144" s="1"/>
    </row>
    <row r="145" spans="1:15" x14ac:dyDescent="0.25">
      <c r="A145">
        <v>494673</v>
      </c>
      <c r="B145">
        <v>132191</v>
      </c>
      <c r="C145" t="s">
        <v>2683</v>
      </c>
      <c r="D145" t="s">
        <v>6452</v>
      </c>
      <c r="E145" t="s">
        <v>6254</v>
      </c>
      <c r="F145" t="s">
        <v>12</v>
      </c>
      <c r="G145" t="s">
        <v>6446</v>
      </c>
      <c r="H145" s="1">
        <v>45921</v>
      </c>
      <c r="I145" t="s">
        <v>6447</v>
      </c>
      <c r="J145" t="s">
        <v>6448</v>
      </c>
      <c r="K145" t="s">
        <v>6449</v>
      </c>
      <c r="L145">
        <v>6352</v>
      </c>
      <c r="M145">
        <v>16092.26</v>
      </c>
      <c r="N145" t="s">
        <v>6446</v>
      </c>
      <c r="O145" s="1"/>
    </row>
    <row r="146" spans="1:15" x14ac:dyDescent="0.25">
      <c r="A146">
        <v>494888</v>
      </c>
      <c r="B146">
        <v>132191</v>
      </c>
      <c r="C146" t="s">
        <v>2683</v>
      </c>
      <c r="D146" t="s">
        <v>6452</v>
      </c>
      <c r="E146" t="s">
        <v>6254</v>
      </c>
      <c r="F146" t="s">
        <v>12</v>
      </c>
      <c r="G146" t="s">
        <v>6446</v>
      </c>
      <c r="H146" s="1">
        <v>45921</v>
      </c>
      <c r="I146" t="s">
        <v>6447</v>
      </c>
      <c r="J146" t="s">
        <v>6448</v>
      </c>
      <c r="K146" t="s">
        <v>6449</v>
      </c>
      <c r="L146">
        <v>6352</v>
      </c>
      <c r="M146">
        <v>16092.26</v>
      </c>
      <c r="N146" t="s">
        <v>6446</v>
      </c>
      <c r="O146" s="1"/>
    </row>
    <row r="147" spans="1:15" x14ac:dyDescent="0.25">
      <c r="A147">
        <v>446890</v>
      </c>
      <c r="B147">
        <v>132200</v>
      </c>
      <c r="C147" t="s">
        <v>5059</v>
      </c>
      <c r="D147" t="s">
        <v>6452</v>
      </c>
      <c r="E147" t="s">
        <v>6254</v>
      </c>
      <c r="F147" t="s">
        <v>46</v>
      </c>
      <c r="G147" t="s">
        <v>6446</v>
      </c>
      <c r="H147" s="1">
        <v>45921</v>
      </c>
      <c r="I147" t="s">
        <v>6447</v>
      </c>
      <c r="J147" t="s">
        <v>6448</v>
      </c>
      <c r="K147" t="s">
        <v>6449</v>
      </c>
      <c r="L147">
        <v>6353</v>
      </c>
      <c r="M147">
        <v>35670.589999999997</v>
      </c>
      <c r="N147" t="s">
        <v>6446</v>
      </c>
      <c r="O147" s="1"/>
    </row>
    <row r="148" spans="1:15" x14ac:dyDescent="0.25">
      <c r="A148">
        <v>501481</v>
      </c>
      <c r="B148">
        <v>1869377</v>
      </c>
      <c r="C148" t="s">
        <v>36</v>
      </c>
      <c r="D148" t="s">
        <v>6475</v>
      </c>
      <c r="E148" t="s">
        <v>6254</v>
      </c>
      <c r="F148" t="s">
        <v>12</v>
      </c>
      <c r="G148" t="s">
        <v>6446</v>
      </c>
      <c r="H148" s="1">
        <v>45920</v>
      </c>
      <c r="I148" t="s">
        <v>6455</v>
      </c>
      <c r="J148" t="s">
        <v>6448</v>
      </c>
      <c r="K148" t="s">
        <v>6449</v>
      </c>
      <c r="L148">
        <v>6353</v>
      </c>
      <c r="M148">
        <v>59890.91</v>
      </c>
      <c r="N148" t="s">
        <v>6446</v>
      </c>
      <c r="O148" s="1"/>
    </row>
    <row r="149" spans="1:15" x14ac:dyDescent="0.25">
      <c r="A149">
        <v>29086</v>
      </c>
      <c r="B149">
        <v>1219444</v>
      </c>
      <c r="C149" t="s">
        <v>6465</v>
      </c>
      <c r="D149" t="s">
        <v>6466</v>
      </c>
      <c r="E149" t="s">
        <v>46</v>
      </c>
      <c r="F149" t="s">
        <v>693</v>
      </c>
      <c r="G149" t="s">
        <v>6446</v>
      </c>
      <c r="H149" s="1">
        <v>45920</v>
      </c>
      <c r="I149" t="s">
        <v>6447</v>
      </c>
      <c r="J149" t="s">
        <v>6448</v>
      </c>
      <c r="K149" t="s">
        <v>6449</v>
      </c>
      <c r="L149">
        <v>6353</v>
      </c>
      <c r="M149">
        <v>10746.1</v>
      </c>
      <c r="N149" t="s">
        <v>6446</v>
      </c>
      <c r="O149" s="1"/>
    </row>
    <row r="150" spans="1:15" x14ac:dyDescent="0.25">
      <c r="A150">
        <v>29190</v>
      </c>
      <c r="B150">
        <v>1219444</v>
      </c>
      <c r="C150" t="s">
        <v>6465</v>
      </c>
      <c r="D150" t="s">
        <v>6466</v>
      </c>
      <c r="E150" t="s">
        <v>46</v>
      </c>
      <c r="F150" t="s">
        <v>693</v>
      </c>
      <c r="G150" t="s">
        <v>6446</v>
      </c>
      <c r="H150" s="1">
        <v>45920</v>
      </c>
      <c r="I150" t="s">
        <v>6447</v>
      </c>
      <c r="J150" t="s">
        <v>6448</v>
      </c>
      <c r="K150" t="s">
        <v>6449</v>
      </c>
      <c r="L150">
        <v>6353</v>
      </c>
      <c r="M150">
        <v>10746.1</v>
      </c>
      <c r="N150" t="s">
        <v>6446</v>
      </c>
      <c r="O150" s="1"/>
    </row>
    <row r="151" spans="1:15" x14ac:dyDescent="0.25">
      <c r="A151">
        <v>53961</v>
      </c>
      <c r="B151">
        <v>3143830</v>
      </c>
      <c r="C151" t="s">
        <v>6465</v>
      </c>
      <c r="D151" t="s">
        <v>6466</v>
      </c>
      <c r="E151" t="s">
        <v>18</v>
      </c>
      <c r="F151" t="s">
        <v>693</v>
      </c>
      <c r="G151" t="s">
        <v>6446</v>
      </c>
      <c r="H151" s="1">
        <v>45920</v>
      </c>
      <c r="I151" t="s">
        <v>6447</v>
      </c>
      <c r="J151" t="s">
        <v>6448</v>
      </c>
      <c r="K151" t="s">
        <v>6449</v>
      </c>
      <c r="L151">
        <v>6353</v>
      </c>
      <c r="M151">
        <v>19400.400000000001</v>
      </c>
      <c r="N151" t="s">
        <v>6446</v>
      </c>
      <c r="O151" s="1"/>
    </row>
    <row r="152" spans="1:15" x14ac:dyDescent="0.25">
      <c r="A152">
        <v>53949</v>
      </c>
      <c r="B152">
        <v>3143830</v>
      </c>
      <c r="C152" t="s">
        <v>6465</v>
      </c>
      <c r="D152" t="s">
        <v>6466</v>
      </c>
      <c r="E152" t="s">
        <v>18</v>
      </c>
      <c r="F152" t="s">
        <v>693</v>
      </c>
      <c r="G152" t="s">
        <v>6446</v>
      </c>
      <c r="H152" s="1">
        <v>45920</v>
      </c>
      <c r="I152" t="s">
        <v>6447</v>
      </c>
      <c r="J152" t="s">
        <v>6448</v>
      </c>
      <c r="K152" t="s">
        <v>6449</v>
      </c>
      <c r="L152">
        <v>6353</v>
      </c>
      <c r="M152">
        <v>19400.400000000001</v>
      </c>
      <c r="N152" t="s">
        <v>6446</v>
      </c>
      <c r="O152" s="1"/>
    </row>
    <row r="153" spans="1:15" x14ac:dyDescent="0.25">
      <c r="A153">
        <v>29063</v>
      </c>
      <c r="B153">
        <v>254901</v>
      </c>
      <c r="C153" t="s">
        <v>6485</v>
      </c>
      <c r="D153" t="s">
        <v>6486</v>
      </c>
      <c r="E153" t="s">
        <v>46</v>
      </c>
      <c r="F153" t="s">
        <v>97</v>
      </c>
      <c r="G153" t="s">
        <v>6446</v>
      </c>
      <c r="H153" s="1">
        <v>45920</v>
      </c>
      <c r="I153" t="s">
        <v>6455</v>
      </c>
      <c r="J153" t="s">
        <v>6448</v>
      </c>
      <c r="K153" t="s">
        <v>6449</v>
      </c>
      <c r="L153">
        <v>6357</v>
      </c>
      <c r="M153">
        <v>27933.86</v>
      </c>
      <c r="N153" t="s">
        <v>6446</v>
      </c>
      <c r="O153" s="1"/>
    </row>
    <row r="154" spans="1:15" x14ac:dyDescent="0.25">
      <c r="A154">
        <v>29034</v>
      </c>
      <c r="B154">
        <v>254898</v>
      </c>
      <c r="C154" t="s">
        <v>6485</v>
      </c>
      <c r="D154" t="s">
        <v>6486</v>
      </c>
      <c r="E154" t="s">
        <v>46</v>
      </c>
      <c r="F154" t="s">
        <v>97</v>
      </c>
      <c r="G154" t="s">
        <v>6446</v>
      </c>
      <c r="H154" s="1">
        <v>45920</v>
      </c>
      <c r="I154" t="s">
        <v>6455</v>
      </c>
      <c r="J154" t="s">
        <v>6448</v>
      </c>
      <c r="K154" t="s">
        <v>6449</v>
      </c>
      <c r="L154">
        <v>6357</v>
      </c>
      <c r="M154">
        <v>10299.4</v>
      </c>
      <c r="N154" t="s">
        <v>6446</v>
      </c>
      <c r="O154" s="1"/>
    </row>
    <row r="155" spans="1:15" x14ac:dyDescent="0.25">
      <c r="A155">
        <v>29191</v>
      </c>
      <c r="B155">
        <v>254898</v>
      </c>
      <c r="C155" t="s">
        <v>6485</v>
      </c>
      <c r="D155" t="s">
        <v>6486</v>
      </c>
      <c r="E155" t="s">
        <v>46</v>
      </c>
      <c r="F155" t="s">
        <v>97</v>
      </c>
      <c r="G155" t="s">
        <v>6446</v>
      </c>
      <c r="H155" s="1">
        <v>45920</v>
      </c>
      <c r="I155" t="s">
        <v>6455</v>
      </c>
      <c r="J155" t="s">
        <v>6448</v>
      </c>
      <c r="K155" t="s">
        <v>6449</v>
      </c>
      <c r="L155">
        <v>6357</v>
      </c>
      <c r="M155">
        <v>10299.4</v>
      </c>
      <c r="N155" t="s">
        <v>6446</v>
      </c>
      <c r="O155" s="1"/>
    </row>
    <row r="156" spans="1:15" x14ac:dyDescent="0.25">
      <c r="A156">
        <v>53941</v>
      </c>
      <c r="B156">
        <v>3143855</v>
      </c>
      <c r="C156" t="s">
        <v>6465</v>
      </c>
      <c r="D156" t="s">
        <v>6466</v>
      </c>
      <c r="E156" t="s">
        <v>18</v>
      </c>
      <c r="F156" t="s">
        <v>46</v>
      </c>
      <c r="G156" t="s">
        <v>6446</v>
      </c>
      <c r="H156" s="1">
        <v>45920</v>
      </c>
      <c r="I156" t="s">
        <v>6447</v>
      </c>
      <c r="J156" t="s">
        <v>6448</v>
      </c>
      <c r="K156" t="s">
        <v>6449</v>
      </c>
      <c r="L156">
        <v>6353</v>
      </c>
      <c r="M156">
        <v>786364.37</v>
      </c>
      <c r="N156" t="s">
        <v>6446</v>
      </c>
      <c r="O156" s="1"/>
    </row>
    <row r="157" spans="1:15" x14ac:dyDescent="0.25">
      <c r="A157">
        <v>53926</v>
      </c>
      <c r="B157">
        <v>3143855</v>
      </c>
      <c r="C157" t="s">
        <v>6465</v>
      </c>
      <c r="D157" t="s">
        <v>6466</v>
      </c>
      <c r="E157" t="s">
        <v>18</v>
      </c>
      <c r="F157" t="s">
        <v>46</v>
      </c>
      <c r="G157" t="s">
        <v>6446</v>
      </c>
      <c r="H157" s="1">
        <v>45920</v>
      </c>
      <c r="I157" t="s">
        <v>6447</v>
      </c>
      <c r="J157" t="s">
        <v>6448</v>
      </c>
      <c r="K157" t="s">
        <v>6449</v>
      </c>
      <c r="L157">
        <v>6353</v>
      </c>
      <c r="M157">
        <v>786364.37</v>
      </c>
      <c r="N157" t="s">
        <v>6446</v>
      </c>
      <c r="O157" s="1"/>
    </row>
    <row r="158" spans="1:15" x14ac:dyDescent="0.25">
      <c r="A158">
        <v>53940</v>
      </c>
      <c r="B158">
        <v>3143855</v>
      </c>
      <c r="C158" t="s">
        <v>6465</v>
      </c>
      <c r="D158" t="s">
        <v>6466</v>
      </c>
      <c r="E158" t="s">
        <v>18</v>
      </c>
      <c r="F158" t="s">
        <v>46</v>
      </c>
      <c r="G158" t="s">
        <v>6446</v>
      </c>
      <c r="H158" s="1">
        <v>45920</v>
      </c>
      <c r="I158" t="s">
        <v>6447</v>
      </c>
      <c r="J158" t="s">
        <v>6448</v>
      </c>
      <c r="K158" t="s">
        <v>6449</v>
      </c>
      <c r="L158">
        <v>6353</v>
      </c>
      <c r="M158">
        <v>786364.37</v>
      </c>
      <c r="N158" t="s">
        <v>6446</v>
      </c>
      <c r="O158" s="1"/>
    </row>
    <row r="159" spans="1:15" x14ac:dyDescent="0.25">
      <c r="A159">
        <v>53942</v>
      </c>
      <c r="B159">
        <v>3143855</v>
      </c>
      <c r="C159" t="s">
        <v>6465</v>
      </c>
      <c r="D159" t="s">
        <v>6466</v>
      </c>
      <c r="E159" t="s">
        <v>18</v>
      </c>
      <c r="F159" t="s">
        <v>46</v>
      </c>
      <c r="G159" t="s">
        <v>6446</v>
      </c>
      <c r="H159" s="1">
        <v>45920</v>
      </c>
      <c r="I159" t="s">
        <v>6447</v>
      </c>
      <c r="J159" t="s">
        <v>6448</v>
      </c>
      <c r="K159" t="s">
        <v>6449</v>
      </c>
      <c r="L159">
        <v>6353</v>
      </c>
      <c r="M159">
        <v>786364.37</v>
      </c>
      <c r="N159" t="s">
        <v>6446</v>
      </c>
      <c r="O159" s="1"/>
    </row>
    <row r="160" spans="1:15" x14ac:dyDescent="0.25">
      <c r="A160">
        <v>53943</v>
      </c>
      <c r="B160">
        <v>3143855</v>
      </c>
      <c r="C160" t="s">
        <v>6465</v>
      </c>
      <c r="D160" t="s">
        <v>6466</v>
      </c>
      <c r="E160" t="s">
        <v>18</v>
      </c>
      <c r="F160" t="s">
        <v>46</v>
      </c>
      <c r="G160" t="s">
        <v>6446</v>
      </c>
      <c r="H160" s="1">
        <v>45920</v>
      </c>
      <c r="I160" t="s">
        <v>6447</v>
      </c>
      <c r="J160" t="s">
        <v>6448</v>
      </c>
      <c r="K160" t="s">
        <v>6449</v>
      </c>
      <c r="L160">
        <v>6353</v>
      </c>
      <c r="M160">
        <v>786364.37</v>
      </c>
      <c r="N160" t="s">
        <v>6446</v>
      </c>
      <c r="O160" s="1"/>
    </row>
    <row r="161" spans="1:15" x14ac:dyDescent="0.25">
      <c r="A161">
        <v>53944</v>
      </c>
      <c r="B161">
        <v>3143855</v>
      </c>
      <c r="C161" t="s">
        <v>6465</v>
      </c>
      <c r="D161" t="s">
        <v>6466</v>
      </c>
      <c r="E161" t="s">
        <v>18</v>
      </c>
      <c r="F161" t="s">
        <v>46</v>
      </c>
      <c r="G161" t="s">
        <v>6446</v>
      </c>
      <c r="H161" s="1">
        <v>45920</v>
      </c>
      <c r="I161" t="s">
        <v>6447</v>
      </c>
      <c r="J161" t="s">
        <v>6448</v>
      </c>
      <c r="K161" t="s">
        <v>6449</v>
      </c>
      <c r="L161">
        <v>6353</v>
      </c>
      <c r="M161">
        <v>786364.37</v>
      </c>
      <c r="N161" t="s">
        <v>6446</v>
      </c>
      <c r="O161" s="1"/>
    </row>
    <row r="162" spans="1:15" x14ac:dyDescent="0.25">
      <c r="A162">
        <v>53945</v>
      </c>
      <c r="B162">
        <v>3143855</v>
      </c>
      <c r="C162" t="s">
        <v>6465</v>
      </c>
      <c r="D162" t="s">
        <v>6466</v>
      </c>
      <c r="E162" t="s">
        <v>18</v>
      </c>
      <c r="F162" t="s">
        <v>46</v>
      </c>
      <c r="G162" t="s">
        <v>6446</v>
      </c>
      <c r="H162" s="1">
        <v>45920</v>
      </c>
      <c r="I162" t="s">
        <v>6447</v>
      </c>
      <c r="J162" t="s">
        <v>6448</v>
      </c>
      <c r="K162" t="s">
        <v>6449</v>
      </c>
      <c r="L162">
        <v>6353</v>
      </c>
      <c r="M162">
        <v>786364.37</v>
      </c>
      <c r="N162" t="s">
        <v>6446</v>
      </c>
      <c r="O162" s="1"/>
    </row>
    <row r="163" spans="1:15" x14ac:dyDescent="0.25">
      <c r="A163">
        <v>53947</v>
      </c>
      <c r="B163">
        <v>3143855</v>
      </c>
      <c r="C163" t="s">
        <v>6465</v>
      </c>
      <c r="D163" t="s">
        <v>6466</v>
      </c>
      <c r="E163" t="s">
        <v>18</v>
      </c>
      <c r="F163" t="s">
        <v>46</v>
      </c>
      <c r="G163" t="s">
        <v>6446</v>
      </c>
      <c r="H163" s="1">
        <v>45920</v>
      </c>
      <c r="I163" t="s">
        <v>6447</v>
      </c>
      <c r="J163" t="s">
        <v>6448</v>
      </c>
      <c r="K163" t="s">
        <v>6449</v>
      </c>
      <c r="L163">
        <v>6353</v>
      </c>
      <c r="M163">
        <v>786364.37</v>
      </c>
      <c r="N163" t="s">
        <v>6446</v>
      </c>
      <c r="O163" s="1"/>
    </row>
    <row r="164" spans="1:15" x14ac:dyDescent="0.25">
      <c r="A164">
        <v>53948</v>
      </c>
      <c r="B164">
        <v>3143855</v>
      </c>
      <c r="C164" t="s">
        <v>6465</v>
      </c>
      <c r="D164" t="s">
        <v>6466</v>
      </c>
      <c r="E164" t="s">
        <v>18</v>
      </c>
      <c r="F164" t="s">
        <v>46</v>
      </c>
      <c r="G164" t="s">
        <v>6446</v>
      </c>
      <c r="H164" s="1">
        <v>45920</v>
      </c>
      <c r="I164" t="s">
        <v>6447</v>
      </c>
      <c r="J164" t="s">
        <v>6448</v>
      </c>
      <c r="K164" t="s">
        <v>6449</v>
      </c>
      <c r="L164">
        <v>6353</v>
      </c>
      <c r="M164">
        <v>786364.37</v>
      </c>
      <c r="N164" t="s">
        <v>6446</v>
      </c>
      <c r="O164" s="1"/>
    </row>
    <row r="165" spans="1:15" x14ac:dyDescent="0.25">
      <c r="A165">
        <v>53950</v>
      </c>
      <c r="B165">
        <v>3143855</v>
      </c>
      <c r="C165" t="s">
        <v>6465</v>
      </c>
      <c r="D165" t="s">
        <v>6466</v>
      </c>
      <c r="E165" t="s">
        <v>18</v>
      </c>
      <c r="F165" t="s">
        <v>46</v>
      </c>
      <c r="G165" t="s">
        <v>6446</v>
      </c>
      <c r="H165" s="1">
        <v>45920</v>
      </c>
      <c r="I165" t="s">
        <v>6447</v>
      </c>
      <c r="J165" t="s">
        <v>6448</v>
      </c>
      <c r="K165" t="s">
        <v>6449</v>
      </c>
      <c r="L165">
        <v>6353</v>
      </c>
      <c r="M165">
        <v>786364.37</v>
      </c>
      <c r="N165" t="s">
        <v>6446</v>
      </c>
      <c r="O165" s="1"/>
    </row>
    <row r="166" spans="1:15" x14ac:dyDescent="0.25">
      <c r="A166">
        <v>53951</v>
      </c>
      <c r="B166">
        <v>3143855</v>
      </c>
      <c r="C166" t="s">
        <v>6465</v>
      </c>
      <c r="D166" t="s">
        <v>6466</v>
      </c>
      <c r="E166" t="s">
        <v>18</v>
      </c>
      <c r="F166" t="s">
        <v>46</v>
      </c>
      <c r="G166" t="s">
        <v>6446</v>
      </c>
      <c r="H166" s="1">
        <v>45920</v>
      </c>
      <c r="I166" t="s">
        <v>6447</v>
      </c>
      <c r="J166" t="s">
        <v>6448</v>
      </c>
      <c r="K166" t="s">
        <v>6449</v>
      </c>
      <c r="L166">
        <v>6353</v>
      </c>
      <c r="M166">
        <v>786364.37</v>
      </c>
      <c r="N166" t="s">
        <v>6446</v>
      </c>
      <c r="O166" s="1"/>
    </row>
    <row r="167" spans="1:15" x14ac:dyDescent="0.25">
      <c r="A167">
        <v>53952</v>
      </c>
      <c r="B167">
        <v>3143855</v>
      </c>
      <c r="C167" t="s">
        <v>6465</v>
      </c>
      <c r="D167" t="s">
        <v>6466</v>
      </c>
      <c r="E167" t="s">
        <v>18</v>
      </c>
      <c r="F167" t="s">
        <v>46</v>
      </c>
      <c r="G167" t="s">
        <v>6446</v>
      </c>
      <c r="H167" s="1">
        <v>45920</v>
      </c>
      <c r="I167" t="s">
        <v>6447</v>
      </c>
      <c r="J167" t="s">
        <v>6448</v>
      </c>
      <c r="K167" t="s">
        <v>6449</v>
      </c>
      <c r="L167">
        <v>6353</v>
      </c>
      <c r="M167">
        <v>786364.37</v>
      </c>
      <c r="N167" t="s">
        <v>6446</v>
      </c>
      <c r="O167" s="1"/>
    </row>
    <row r="168" spans="1:15" x14ac:dyDescent="0.25">
      <c r="A168">
        <v>53953</v>
      </c>
      <c r="B168">
        <v>3143855</v>
      </c>
      <c r="C168" t="s">
        <v>6465</v>
      </c>
      <c r="D168" t="s">
        <v>6466</v>
      </c>
      <c r="E168" t="s">
        <v>18</v>
      </c>
      <c r="F168" t="s">
        <v>46</v>
      </c>
      <c r="G168" t="s">
        <v>6446</v>
      </c>
      <c r="H168" s="1">
        <v>45920</v>
      </c>
      <c r="I168" t="s">
        <v>6447</v>
      </c>
      <c r="J168" t="s">
        <v>6448</v>
      </c>
      <c r="K168" t="s">
        <v>6449</v>
      </c>
      <c r="L168">
        <v>6353</v>
      </c>
      <c r="M168">
        <v>786364.37</v>
      </c>
      <c r="N168" t="s">
        <v>6446</v>
      </c>
      <c r="O168" s="1"/>
    </row>
    <row r="169" spans="1:15" x14ac:dyDescent="0.25">
      <c r="A169">
        <v>53955</v>
      </c>
      <c r="B169">
        <v>3143855</v>
      </c>
      <c r="C169" t="s">
        <v>6465</v>
      </c>
      <c r="D169" t="s">
        <v>6466</v>
      </c>
      <c r="E169" t="s">
        <v>18</v>
      </c>
      <c r="F169" t="s">
        <v>46</v>
      </c>
      <c r="G169" t="s">
        <v>6446</v>
      </c>
      <c r="H169" s="1">
        <v>45920</v>
      </c>
      <c r="I169" t="s">
        <v>6447</v>
      </c>
      <c r="J169" t="s">
        <v>6448</v>
      </c>
      <c r="K169" t="s">
        <v>6449</v>
      </c>
      <c r="L169">
        <v>6353</v>
      </c>
      <c r="M169">
        <v>786364.37</v>
      </c>
      <c r="N169" t="s">
        <v>6446</v>
      </c>
      <c r="O169" s="1"/>
    </row>
    <row r="170" spans="1:15" x14ac:dyDescent="0.25">
      <c r="A170">
        <v>53956</v>
      </c>
      <c r="B170">
        <v>3143855</v>
      </c>
      <c r="C170" t="s">
        <v>6465</v>
      </c>
      <c r="D170" t="s">
        <v>6466</v>
      </c>
      <c r="E170" t="s">
        <v>18</v>
      </c>
      <c r="F170" t="s">
        <v>46</v>
      </c>
      <c r="G170" t="s">
        <v>6446</v>
      </c>
      <c r="H170" s="1">
        <v>45920</v>
      </c>
      <c r="I170" t="s">
        <v>6447</v>
      </c>
      <c r="J170" t="s">
        <v>6448</v>
      </c>
      <c r="K170" t="s">
        <v>6449</v>
      </c>
      <c r="L170">
        <v>6353</v>
      </c>
      <c r="M170">
        <v>786364.37</v>
      </c>
      <c r="N170" t="s">
        <v>6446</v>
      </c>
      <c r="O170" s="1"/>
    </row>
    <row r="171" spans="1:15" x14ac:dyDescent="0.25">
      <c r="A171">
        <v>53957</v>
      </c>
      <c r="B171">
        <v>3143855</v>
      </c>
      <c r="C171" t="s">
        <v>6465</v>
      </c>
      <c r="D171" t="s">
        <v>6466</v>
      </c>
      <c r="E171" t="s">
        <v>18</v>
      </c>
      <c r="F171" t="s">
        <v>46</v>
      </c>
      <c r="G171" t="s">
        <v>6446</v>
      </c>
      <c r="H171" s="1">
        <v>45920</v>
      </c>
      <c r="I171" t="s">
        <v>6447</v>
      </c>
      <c r="J171" t="s">
        <v>6448</v>
      </c>
      <c r="K171" t="s">
        <v>6449</v>
      </c>
      <c r="L171">
        <v>6353</v>
      </c>
      <c r="M171">
        <v>786364.37</v>
      </c>
      <c r="N171" t="s">
        <v>6446</v>
      </c>
      <c r="O171" s="1"/>
    </row>
    <row r="172" spans="1:15" x14ac:dyDescent="0.25">
      <c r="A172">
        <v>79393</v>
      </c>
      <c r="B172">
        <v>6582</v>
      </c>
      <c r="C172" t="s">
        <v>6450</v>
      </c>
      <c r="D172" t="s">
        <v>6451</v>
      </c>
      <c r="E172" t="s">
        <v>6269</v>
      </c>
      <c r="F172" t="s">
        <v>12</v>
      </c>
      <c r="G172" t="s">
        <v>6446</v>
      </c>
      <c r="H172" s="1">
        <v>45920</v>
      </c>
      <c r="I172" t="s">
        <v>6447</v>
      </c>
      <c r="J172" t="s">
        <v>6448</v>
      </c>
      <c r="K172" t="s">
        <v>6449</v>
      </c>
      <c r="L172">
        <v>6353</v>
      </c>
      <c r="M172">
        <v>449.4</v>
      </c>
      <c r="N172" t="s">
        <v>6446</v>
      </c>
      <c r="O172" s="1"/>
    </row>
    <row r="173" spans="1:15" x14ac:dyDescent="0.25">
      <c r="A173">
        <v>41264</v>
      </c>
      <c r="B173">
        <v>678741</v>
      </c>
      <c r="C173" t="s">
        <v>6487</v>
      </c>
      <c r="D173" t="s">
        <v>6488</v>
      </c>
      <c r="E173" t="s">
        <v>6338</v>
      </c>
      <c r="F173" t="s">
        <v>18</v>
      </c>
      <c r="G173" t="s">
        <v>6446</v>
      </c>
      <c r="H173" s="1">
        <v>45919</v>
      </c>
      <c r="I173" t="s">
        <v>6455</v>
      </c>
      <c r="J173" t="s">
        <v>6448</v>
      </c>
      <c r="K173" t="s">
        <v>6449</v>
      </c>
      <c r="L173">
        <v>6353</v>
      </c>
      <c r="M173">
        <v>6466.21</v>
      </c>
      <c r="N173" t="s">
        <v>6446</v>
      </c>
      <c r="O173" s="1"/>
    </row>
    <row r="174" spans="1:15" x14ac:dyDescent="0.25">
      <c r="A174">
        <v>446859</v>
      </c>
      <c r="B174">
        <v>131861</v>
      </c>
      <c r="C174" t="s">
        <v>5059</v>
      </c>
      <c r="D174" t="s">
        <v>6452</v>
      </c>
      <c r="E174" t="s">
        <v>6254</v>
      </c>
      <c r="F174" t="s">
        <v>18</v>
      </c>
      <c r="G174" t="s">
        <v>6446</v>
      </c>
      <c r="H174" s="1">
        <v>45919</v>
      </c>
      <c r="I174" t="s">
        <v>6447</v>
      </c>
      <c r="J174" t="s">
        <v>6448</v>
      </c>
      <c r="K174" t="s">
        <v>6449</v>
      </c>
      <c r="L174">
        <v>6353</v>
      </c>
      <c r="M174">
        <v>103190.24</v>
      </c>
      <c r="N174" t="s">
        <v>6446</v>
      </c>
      <c r="O174" s="1"/>
    </row>
    <row r="175" spans="1:15" x14ac:dyDescent="0.25">
      <c r="A175">
        <v>151745</v>
      </c>
      <c r="B175">
        <v>624225</v>
      </c>
      <c r="C175" t="s">
        <v>5103</v>
      </c>
      <c r="D175" t="s">
        <v>6473</v>
      </c>
      <c r="E175" t="s">
        <v>18</v>
      </c>
      <c r="F175" t="s">
        <v>12</v>
      </c>
      <c r="G175" t="s">
        <v>6446</v>
      </c>
      <c r="H175" s="1">
        <v>45919</v>
      </c>
      <c r="I175" t="s">
        <v>6455</v>
      </c>
      <c r="J175" t="s">
        <v>6448</v>
      </c>
      <c r="K175" t="s">
        <v>6449</v>
      </c>
      <c r="L175">
        <v>6351</v>
      </c>
      <c r="M175">
        <v>3871.48</v>
      </c>
      <c r="N175" t="s">
        <v>6456</v>
      </c>
      <c r="O175" s="1"/>
    </row>
    <row r="176" spans="1:15" x14ac:dyDescent="0.25">
      <c r="A176">
        <v>446849</v>
      </c>
      <c r="B176">
        <v>131864</v>
      </c>
      <c r="C176" t="s">
        <v>5059</v>
      </c>
      <c r="D176" t="s">
        <v>6452</v>
      </c>
      <c r="E176" t="s">
        <v>6254</v>
      </c>
      <c r="F176" t="s">
        <v>46</v>
      </c>
      <c r="G176" t="s">
        <v>6446</v>
      </c>
      <c r="H176" s="1">
        <v>45919</v>
      </c>
      <c r="I176" t="s">
        <v>6447</v>
      </c>
      <c r="J176" t="s">
        <v>6448</v>
      </c>
      <c r="K176" t="s">
        <v>6449</v>
      </c>
      <c r="L176">
        <v>6353</v>
      </c>
      <c r="M176">
        <v>280354.12</v>
      </c>
      <c r="N176" t="s">
        <v>6446</v>
      </c>
      <c r="O176" s="1"/>
    </row>
    <row r="177" spans="1:15" x14ac:dyDescent="0.25">
      <c r="A177">
        <v>446847</v>
      </c>
      <c r="B177">
        <v>131864</v>
      </c>
      <c r="C177" t="s">
        <v>5059</v>
      </c>
      <c r="D177" t="s">
        <v>6452</v>
      </c>
      <c r="E177" t="s">
        <v>6254</v>
      </c>
      <c r="F177" t="s">
        <v>46</v>
      </c>
      <c r="G177" t="s">
        <v>6446</v>
      </c>
      <c r="H177" s="1">
        <v>45919</v>
      </c>
      <c r="I177" t="s">
        <v>6447</v>
      </c>
      <c r="J177" t="s">
        <v>6448</v>
      </c>
      <c r="K177" t="s">
        <v>6449</v>
      </c>
      <c r="L177">
        <v>6353</v>
      </c>
      <c r="M177">
        <v>280354.12</v>
      </c>
      <c r="N177" t="s">
        <v>6446</v>
      </c>
      <c r="O177" s="1"/>
    </row>
    <row r="178" spans="1:15" x14ac:dyDescent="0.25">
      <c r="A178">
        <v>53907</v>
      </c>
      <c r="B178">
        <v>3141604</v>
      </c>
      <c r="C178" t="s">
        <v>6465</v>
      </c>
      <c r="D178" t="s">
        <v>6466</v>
      </c>
      <c r="E178" t="s">
        <v>18</v>
      </c>
      <c r="F178" t="s">
        <v>46</v>
      </c>
      <c r="G178" t="s">
        <v>6446</v>
      </c>
      <c r="H178" s="1">
        <v>45919</v>
      </c>
      <c r="I178" t="s">
        <v>6447</v>
      </c>
      <c r="J178" t="s">
        <v>6448</v>
      </c>
      <c r="K178" t="s">
        <v>6449</v>
      </c>
      <c r="L178">
        <v>6353</v>
      </c>
      <c r="M178">
        <v>6949.32</v>
      </c>
      <c r="N178" t="s">
        <v>6446</v>
      </c>
      <c r="O178" s="1"/>
    </row>
    <row r="179" spans="1:15" x14ac:dyDescent="0.25">
      <c r="A179">
        <v>53906</v>
      </c>
      <c r="B179">
        <v>3141604</v>
      </c>
      <c r="C179" t="s">
        <v>6465</v>
      </c>
      <c r="D179" t="s">
        <v>6466</v>
      </c>
      <c r="E179" t="s">
        <v>18</v>
      </c>
      <c r="F179" t="s">
        <v>46</v>
      </c>
      <c r="G179" t="s">
        <v>6446</v>
      </c>
      <c r="H179" s="1">
        <v>45919</v>
      </c>
      <c r="I179" t="s">
        <v>6447</v>
      </c>
      <c r="J179" t="s">
        <v>6448</v>
      </c>
      <c r="K179" t="s">
        <v>6449</v>
      </c>
      <c r="L179">
        <v>6353</v>
      </c>
      <c r="M179">
        <v>6949.32</v>
      </c>
      <c r="N179" t="s">
        <v>6446</v>
      </c>
      <c r="O179" s="1"/>
    </row>
    <row r="180" spans="1:15" x14ac:dyDescent="0.25">
      <c r="A180">
        <v>494569</v>
      </c>
      <c r="B180">
        <v>624226</v>
      </c>
      <c r="C180" t="s">
        <v>2683</v>
      </c>
      <c r="D180" t="s">
        <v>6473</v>
      </c>
      <c r="E180" t="s">
        <v>18</v>
      </c>
      <c r="F180" t="s">
        <v>12</v>
      </c>
      <c r="G180" t="s">
        <v>6446</v>
      </c>
      <c r="H180" s="1">
        <v>45919</v>
      </c>
      <c r="I180" t="s">
        <v>6455</v>
      </c>
      <c r="J180" t="s">
        <v>6448</v>
      </c>
      <c r="K180" t="s">
        <v>6449</v>
      </c>
      <c r="L180">
        <v>6351</v>
      </c>
      <c r="M180">
        <v>12640.34</v>
      </c>
      <c r="N180" t="s">
        <v>6456</v>
      </c>
      <c r="O180" s="1"/>
    </row>
    <row r="181" spans="1:15" x14ac:dyDescent="0.25">
      <c r="A181">
        <v>398864</v>
      </c>
      <c r="B181">
        <v>132086</v>
      </c>
      <c r="C181" t="s">
        <v>4492</v>
      </c>
      <c r="D181" t="s">
        <v>6452</v>
      </c>
      <c r="E181" t="s">
        <v>6254</v>
      </c>
      <c r="F181" t="s">
        <v>46</v>
      </c>
      <c r="G181" t="s">
        <v>6446</v>
      </c>
      <c r="H181" s="1">
        <v>45920</v>
      </c>
      <c r="I181" t="s">
        <v>6447</v>
      </c>
      <c r="J181" t="s">
        <v>6448</v>
      </c>
      <c r="K181" t="s">
        <v>6449</v>
      </c>
      <c r="L181">
        <v>6352</v>
      </c>
      <c r="M181">
        <v>401787.54</v>
      </c>
      <c r="N181" t="s">
        <v>6446</v>
      </c>
      <c r="O181" s="1"/>
    </row>
    <row r="182" spans="1:15" x14ac:dyDescent="0.25">
      <c r="A182">
        <v>398863</v>
      </c>
      <c r="B182">
        <v>132086</v>
      </c>
      <c r="C182" t="s">
        <v>4492</v>
      </c>
      <c r="D182" t="s">
        <v>6452</v>
      </c>
      <c r="E182" t="s">
        <v>6254</v>
      </c>
      <c r="F182" t="s">
        <v>46</v>
      </c>
      <c r="G182" t="s">
        <v>6446</v>
      </c>
      <c r="H182" s="1">
        <v>45920</v>
      </c>
      <c r="I182" t="s">
        <v>6447</v>
      </c>
      <c r="J182" t="s">
        <v>6448</v>
      </c>
      <c r="K182" t="s">
        <v>6449</v>
      </c>
      <c r="L182">
        <v>6352</v>
      </c>
      <c r="M182">
        <v>401787.54</v>
      </c>
      <c r="N182" t="s">
        <v>6446</v>
      </c>
      <c r="O182" s="1"/>
    </row>
    <row r="183" spans="1:15" x14ac:dyDescent="0.25">
      <c r="A183">
        <v>398867</v>
      </c>
      <c r="B183">
        <v>132086</v>
      </c>
      <c r="C183" t="s">
        <v>4492</v>
      </c>
      <c r="D183" t="s">
        <v>6452</v>
      </c>
      <c r="E183" t="s">
        <v>6254</v>
      </c>
      <c r="F183" t="s">
        <v>46</v>
      </c>
      <c r="G183" t="s">
        <v>6446</v>
      </c>
      <c r="H183" s="1">
        <v>45920</v>
      </c>
      <c r="I183" t="s">
        <v>6447</v>
      </c>
      <c r="J183" t="s">
        <v>6448</v>
      </c>
      <c r="K183" t="s">
        <v>6449</v>
      </c>
      <c r="L183">
        <v>6352</v>
      </c>
      <c r="M183">
        <v>401787.54</v>
      </c>
      <c r="N183" t="s">
        <v>6446</v>
      </c>
      <c r="O183" s="1"/>
    </row>
    <row r="184" spans="1:15" x14ac:dyDescent="0.25">
      <c r="A184">
        <v>398866</v>
      </c>
      <c r="B184">
        <v>132086</v>
      </c>
      <c r="C184" t="s">
        <v>4492</v>
      </c>
      <c r="D184" t="s">
        <v>6452</v>
      </c>
      <c r="E184" t="s">
        <v>6254</v>
      </c>
      <c r="F184" t="s">
        <v>46</v>
      </c>
      <c r="G184" t="s">
        <v>6446</v>
      </c>
      <c r="H184" s="1">
        <v>45920</v>
      </c>
      <c r="I184" t="s">
        <v>6447</v>
      </c>
      <c r="J184" t="s">
        <v>6448</v>
      </c>
      <c r="K184" t="s">
        <v>6449</v>
      </c>
      <c r="L184">
        <v>6352</v>
      </c>
      <c r="M184">
        <v>401787.54</v>
      </c>
      <c r="N184" t="s">
        <v>6446</v>
      </c>
      <c r="O184" s="1"/>
    </row>
    <row r="185" spans="1:15" x14ac:dyDescent="0.25">
      <c r="A185">
        <v>398862</v>
      </c>
      <c r="B185">
        <v>132086</v>
      </c>
      <c r="C185" t="s">
        <v>4492</v>
      </c>
      <c r="D185" t="s">
        <v>6452</v>
      </c>
      <c r="E185" t="s">
        <v>6254</v>
      </c>
      <c r="F185" t="s">
        <v>46</v>
      </c>
      <c r="G185" t="s">
        <v>6446</v>
      </c>
      <c r="H185" s="1">
        <v>45920</v>
      </c>
      <c r="I185" t="s">
        <v>6447</v>
      </c>
      <c r="J185" t="s">
        <v>6448</v>
      </c>
      <c r="K185" t="s">
        <v>6449</v>
      </c>
      <c r="L185">
        <v>6352</v>
      </c>
      <c r="M185">
        <v>401787.54</v>
      </c>
      <c r="N185" t="s">
        <v>6446</v>
      </c>
      <c r="O185" s="1"/>
    </row>
    <row r="186" spans="1:15" x14ac:dyDescent="0.25">
      <c r="A186">
        <v>29119</v>
      </c>
      <c r="B186">
        <v>1219356</v>
      </c>
      <c r="C186" t="s">
        <v>6465</v>
      </c>
      <c r="D186" t="s">
        <v>6466</v>
      </c>
      <c r="E186" t="s">
        <v>46</v>
      </c>
      <c r="F186" t="s">
        <v>693</v>
      </c>
      <c r="G186" t="s">
        <v>6446</v>
      </c>
      <c r="H186" s="1">
        <v>45920</v>
      </c>
      <c r="I186" t="s">
        <v>6447</v>
      </c>
      <c r="J186" t="s">
        <v>6448</v>
      </c>
      <c r="K186" t="s">
        <v>6449</v>
      </c>
      <c r="L186">
        <v>6353</v>
      </c>
      <c r="M186">
        <v>2146.2600000000002</v>
      </c>
      <c r="N186" t="s">
        <v>6446</v>
      </c>
      <c r="O186" s="1"/>
    </row>
    <row r="187" spans="1:15" x14ac:dyDescent="0.25">
      <c r="A187">
        <v>511799</v>
      </c>
      <c r="B187">
        <v>2314651</v>
      </c>
      <c r="C187" t="s">
        <v>13</v>
      </c>
      <c r="D187" t="s">
        <v>6475</v>
      </c>
      <c r="E187" t="s">
        <v>6254</v>
      </c>
      <c r="F187" t="s">
        <v>12</v>
      </c>
      <c r="G187" t="s">
        <v>6446</v>
      </c>
      <c r="H187" s="1">
        <v>45919</v>
      </c>
      <c r="I187" t="s">
        <v>6455</v>
      </c>
      <c r="J187" t="s">
        <v>6448</v>
      </c>
      <c r="K187" t="s">
        <v>6449</v>
      </c>
      <c r="L187">
        <v>6353</v>
      </c>
      <c r="M187">
        <v>3259.43</v>
      </c>
      <c r="N187" t="s">
        <v>6446</v>
      </c>
      <c r="O187" s="1"/>
    </row>
    <row r="188" spans="1:15" x14ac:dyDescent="0.25">
      <c r="A188">
        <v>91932</v>
      </c>
      <c r="B188">
        <v>798009</v>
      </c>
      <c r="C188" t="s">
        <v>2524</v>
      </c>
      <c r="D188" t="s">
        <v>6475</v>
      </c>
      <c r="E188" t="s">
        <v>6269</v>
      </c>
      <c r="F188" t="s">
        <v>46</v>
      </c>
      <c r="G188" t="s">
        <v>6446</v>
      </c>
      <c r="H188" s="1">
        <v>45919</v>
      </c>
      <c r="I188" t="s">
        <v>6455</v>
      </c>
      <c r="J188" t="s">
        <v>6448</v>
      </c>
      <c r="K188" t="s">
        <v>6449</v>
      </c>
      <c r="L188">
        <v>6353</v>
      </c>
      <c r="M188">
        <v>14613.06</v>
      </c>
      <c r="N188" t="s">
        <v>6446</v>
      </c>
      <c r="O188" s="1"/>
    </row>
    <row r="189" spans="1:15" x14ac:dyDescent="0.25">
      <c r="A189">
        <v>493931</v>
      </c>
      <c r="B189">
        <v>12442</v>
      </c>
      <c r="C189" t="s">
        <v>2683</v>
      </c>
      <c r="D189" t="s">
        <v>6454</v>
      </c>
      <c r="E189" t="s">
        <v>12</v>
      </c>
      <c r="F189" t="s">
        <v>12</v>
      </c>
      <c r="G189" t="s">
        <v>6446</v>
      </c>
      <c r="H189" s="1">
        <v>45919</v>
      </c>
      <c r="I189" t="s">
        <v>6455</v>
      </c>
      <c r="J189" t="s">
        <v>6448</v>
      </c>
      <c r="K189" t="s">
        <v>6449</v>
      </c>
      <c r="L189">
        <v>5351</v>
      </c>
      <c r="M189">
        <v>20320.330000000002</v>
      </c>
      <c r="N189" t="s">
        <v>6456</v>
      </c>
      <c r="O189" s="1"/>
    </row>
    <row r="190" spans="1:15" x14ac:dyDescent="0.25">
      <c r="A190">
        <v>511798</v>
      </c>
      <c r="B190">
        <v>2314657</v>
      </c>
      <c r="C190" t="s">
        <v>13</v>
      </c>
      <c r="D190" t="s">
        <v>6475</v>
      </c>
      <c r="E190" t="s">
        <v>6254</v>
      </c>
      <c r="F190" t="s">
        <v>18</v>
      </c>
      <c r="G190" t="s">
        <v>6446</v>
      </c>
      <c r="H190" s="1">
        <v>45919</v>
      </c>
      <c r="I190" t="s">
        <v>6455</v>
      </c>
      <c r="J190" t="s">
        <v>6448</v>
      </c>
      <c r="K190" t="s">
        <v>6449</v>
      </c>
      <c r="L190">
        <v>6353</v>
      </c>
      <c r="M190">
        <v>50686.400000000001</v>
      </c>
      <c r="N190" t="s">
        <v>6446</v>
      </c>
      <c r="O190" s="1"/>
    </row>
    <row r="191" spans="1:15" x14ac:dyDescent="0.25">
      <c r="A191">
        <v>79322</v>
      </c>
      <c r="B191">
        <v>6578</v>
      </c>
      <c r="C191" t="s">
        <v>6450</v>
      </c>
      <c r="D191" t="s">
        <v>6451</v>
      </c>
      <c r="E191" t="s">
        <v>6269</v>
      </c>
      <c r="F191" t="s">
        <v>18</v>
      </c>
      <c r="G191" t="s">
        <v>6446</v>
      </c>
      <c r="H191" s="1">
        <v>45920</v>
      </c>
      <c r="I191" t="s">
        <v>6447</v>
      </c>
      <c r="J191" t="s">
        <v>6448</v>
      </c>
      <c r="K191" t="s">
        <v>6449</v>
      </c>
      <c r="L191">
        <v>6353</v>
      </c>
      <c r="M191">
        <v>9963.0400000000009</v>
      </c>
      <c r="N191" t="s">
        <v>6446</v>
      </c>
      <c r="O191" s="1"/>
    </row>
    <row r="192" spans="1:15" x14ac:dyDescent="0.25">
      <c r="A192">
        <v>28813</v>
      </c>
      <c r="B192">
        <v>3141627</v>
      </c>
      <c r="C192" t="s">
        <v>6465</v>
      </c>
      <c r="D192" t="s">
        <v>6466</v>
      </c>
      <c r="E192" t="s">
        <v>18</v>
      </c>
      <c r="F192" t="s">
        <v>46</v>
      </c>
      <c r="G192" t="s">
        <v>6446</v>
      </c>
      <c r="H192" s="1">
        <v>45919</v>
      </c>
      <c r="I192" t="s">
        <v>6447</v>
      </c>
      <c r="J192" t="s">
        <v>6448</v>
      </c>
      <c r="K192" t="s">
        <v>6449</v>
      </c>
      <c r="L192">
        <v>6353</v>
      </c>
      <c r="M192">
        <v>1936.94</v>
      </c>
      <c r="N192" t="s">
        <v>6446</v>
      </c>
      <c r="O192" s="1"/>
    </row>
    <row r="193" spans="1:15" x14ac:dyDescent="0.25">
      <c r="A193">
        <v>55980</v>
      </c>
      <c r="B193">
        <v>264229</v>
      </c>
      <c r="C193" t="s">
        <v>6489</v>
      </c>
      <c r="D193" t="s">
        <v>6490</v>
      </c>
      <c r="E193" t="s">
        <v>6254</v>
      </c>
      <c r="F193" t="s">
        <v>18</v>
      </c>
      <c r="G193" t="s">
        <v>6446</v>
      </c>
      <c r="H193" s="1">
        <v>45919</v>
      </c>
      <c r="I193" t="s">
        <v>6447</v>
      </c>
      <c r="J193" t="s">
        <v>6448</v>
      </c>
      <c r="K193" t="s">
        <v>6449</v>
      </c>
      <c r="L193">
        <v>6351</v>
      </c>
      <c r="M193">
        <v>300274.27</v>
      </c>
      <c r="N193" t="s">
        <v>6470</v>
      </c>
      <c r="O193" s="1"/>
    </row>
    <row r="194" spans="1:15" x14ac:dyDescent="0.25">
      <c r="A194">
        <v>446726</v>
      </c>
      <c r="B194">
        <v>131862</v>
      </c>
      <c r="C194" t="s">
        <v>5059</v>
      </c>
      <c r="D194" t="s">
        <v>6452</v>
      </c>
      <c r="E194" t="s">
        <v>6254</v>
      </c>
      <c r="F194" t="s">
        <v>12</v>
      </c>
      <c r="G194" t="s">
        <v>6446</v>
      </c>
      <c r="H194" s="1">
        <v>45919</v>
      </c>
      <c r="I194" t="s">
        <v>6447</v>
      </c>
      <c r="J194" t="s">
        <v>6448</v>
      </c>
      <c r="K194" t="s">
        <v>6449</v>
      </c>
      <c r="L194">
        <v>6353</v>
      </c>
      <c r="M194">
        <v>244221.81</v>
      </c>
      <c r="N194" t="s">
        <v>6446</v>
      </c>
      <c r="O194" s="1"/>
    </row>
    <row r="195" spans="1:15" x14ac:dyDescent="0.25">
      <c r="A195">
        <v>446863</v>
      </c>
      <c r="B195">
        <v>131862</v>
      </c>
      <c r="C195" t="s">
        <v>5059</v>
      </c>
      <c r="D195" t="s">
        <v>6452</v>
      </c>
      <c r="E195" t="s">
        <v>6254</v>
      </c>
      <c r="F195" t="s">
        <v>12</v>
      </c>
      <c r="G195" t="s">
        <v>6446</v>
      </c>
      <c r="H195" s="1">
        <v>45919</v>
      </c>
      <c r="I195" t="s">
        <v>6447</v>
      </c>
      <c r="J195" t="s">
        <v>6448</v>
      </c>
      <c r="K195" t="s">
        <v>6449</v>
      </c>
      <c r="L195">
        <v>6353</v>
      </c>
      <c r="M195">
        <v>244221.81</v>
      </c>
      <c r="N195" t="s">
        <v>6446</v>
      </c>
      <c r="O195" s="1"/>
    </row>
    <row r="196" spans="1:15" x14ac:dyDescent="0.25">
      <c r="A196">
        <v>53893</v>
      </c>
      <c r="B196">
        <v>3141587</v>
      </c>
      <c r="C196" t="s">
        <v>6465</v>
      </c>
      <c r="D196" t="s">
        <v>6466</v>
      </c>
      <c r="E196" t="s">
        <v>18</v>
      </c>
      <c r="F196" t="s">
        <v>46</v>
      </c>
      <c r="G196" t="s">
        <v>6446</v>
      </c>
      <c r="H196" s="1">
        <v>45919</v>
      </c>
      <c r="I196" t="s">
        <v>6447</v>
      </c>
      <c r="J196" t="s">
        <v>6448</v>
      </c>
      <c r="K196" t="s">
        <v>6449</v>
      </c>
      <c r="L196">
        <v>6353</v>
      </c>
      <c r="M196">
        <v>2640</v>
      </c>
      <c r="N196" t="s">
        <v>6446</v>
      </c>
      <c r="O196" s="1"/>
    </row>
    <row r="197" spans="1:15" x14ac:dyDescent="0.25">
      <c r="A197">
        <v>55980</v>
      </c>
      <c r="B197">
        <v>121994</v>
      </c>
      <c r="C197" t="s">
        <v>6489</v>
      </c>
      <c r="D197" t="s">
        <v>6491</v>
      </c>
      <c r="E197" t="s">
        <v>6254</v>
      </c>
      <c r="F197" t="s">
        <v>18</v>
      </c>
      <c r="G197" t="s">
        <v>6446</v>
      </c>
      <c r="H197" s="1">
        <v>45919</v>
      </c>
      <c r="I197" t="s">
        <v>6447</v>
      </c>
      <c r="J197" t="s">
        <v>6448</v>
      </c>
      <c r="K197" t="s">
        <v>6449</v>
      </c>
      <c r="L197">
        <v>6353</v>
      </c>
      <c r="M197">
        <v>300274.27</v>
      </c>
      <c r="N197" t="s">
        <v>6446</v>
      </c>
      <c r="O197" s="1"/>
    </row>
    <row r="198" spans="1:15" x14ac:dyDescent="0.25">
      <c r="A198">
        <v>53596</v>
      </c>
      <c r="B198">
        <v>800729</v>
      </c>
      <c r="C198" t="s">
        <v>6465</v>
      </c>
      <c r="D198" t="s">
        <v>6466</v>
      </c>
      <c r="E198" t="s">
        <v>97</v>
      </c>
      <c r="F198" t="s">
        <v>12</v>
      </c>
      <c r="G198" t="s">
        <v>6446</v>
      </c>
      <c r="H198" s="1">
        <v>45919</v>
      </c>
      <c r="I198" t="s">
        <v>6447</v>
      </c>
      <c r="J198" t="s">
        <v>6448</v>
      </c>
      <c r="K198" t="s">
        <v>6449</v>
      </c>
      <c r="L198">
        <v>6353</v>
      </c>
      <c r="M198">
        <v>712.4</v>
      </c>
      <c r="N198" t="s">
        <v>6446</v>
      </c>
      <c r="O198" s="1"/>
    </row>
    <row r="199" spans="1:15" x14ac:dyDescent="0.25">
      <c r="A199">
        <v>53881</v>
      </c>
      <c r="B199">
        <v>3138047</v>
      </c>
      <c r="C199" t="s">
        <v>6465</v>
      </c>
      <c r="D199" t="s">
        <v>6466</v>
      </c>
      <c r="E199" t="s">
        <v>18</v>
      </c>
      <c r="F199" t="s">
        <v>97</v>
      </c>
      <c r="G199" t="s">
        <v>6446</v>
      </c>
      <c r="H199" s="1">
        <v>45918</v>
      </c>
      <c r="I199" t="s">
        <v>6447</v>
      </c>
      <c r="J199" t="s">
        <v>6448</v>
      </c>
      <c r="K199" t="s">
        <v>6449</v>
      </c>
      <c r="L199">
        <v>6353</v>
      </c>
      <c r="M199">
        <v>36954</v>
      </c>
      <c r="N199" t="s">
        <v>6446</v>
      </c>
      <c r="O199" s="1"/>
    </row>
    <row r="200" spans="1:15" x14ac:dyDescent="0.25">
      <c r="A200">
        <v>53879</v>
      </c>
      <c r="B200">
        <v>3138047</v>
      </c>
      <c r="C200" t="s">
        <v>6465</v>
      </c>
      <c r="D200" t="s">
        <v>6466</v>
      </c>
      <c r="E200" t="s">
        <v>18</v>
      </c>
      <c r="F200" t="s">
        <v>97</v>
      </c>
      <c r="G200" t="s">
        <v>6446</v>
      </c>
      <c r="H200" s="1">
        <v>45918</v>
      </c>
      <c r="I200" t="s">
        <v>6447</v>
      </c>
      <c r="J200" t="s">
        <v>6448</v>
      </c>
      <c r="K200" t="s">
        <v>6449</v>
      </c>
      <c r="L200">
        <v>6353</v>
      </c>
      <c r="M200">
        <v>36954</v>
      </c>
      <c r="N200" t="s">
        <v>6446</v>
      </c>
      <c r="O200" s="1"/>
    </row>
    <row r="201" spans="1:15" x14ac:dyDescent="0.25">
      <c r="A201">
        <v>53844</v>
      </c>
      <c r="B201">
        <v>3138047</v>
      </c>
      <c r="C201" t="s">
        <v>6465</v>
      </c>
      <c r="D201" t="s">
        <v>6466</v>
      </c>
      <c r="E201" t="s">
        <v>18</v>
      </c>
      <c r="F201" t="s">
        <v>97</v>
      </c>
      <c r="G201" t="s">
        <v>6446</v>
      </c>
      <c r="H201" s="1">
        <v>45918</v>
      </c>
      <c r="I201" t="s">
        <v>6447</v>
      </c>
      <c r="J201" t="s">
        <v>6448</v>
      </c>
      <c r="K201" t="s">
        <v>6449</v>
      </c>
      <c r="L201">
        <v>6353</v>
      </c>
      <c r="M201">
        <v>36954</v>
      </c>
      <c r="N201" t="s">
        <v>6446</v>
      </c>
      <c r="O201" s="1"/>
    </row>
    <row r="202" spans="1:15" x14ac:dyDescent="0.25">
      <c r="A202">
        <v>53884</v>
      </c>
      <c r="B202">
        <v>3138029</v>
      </c>
      <c r="C202" t="s">
        <v>6465</v>
      </c>
      <c r="D202" t="s">
        <v>6466</v>
      </c>
      <c r="E202" t="s">
        <v>18</v>
      </c>
      <c r="F202" t="s">
        <v>693</v>
      </c>
      <c r="G202" t="s">
        <v>6446</v>
      </c>
      <c r="H202" s="1">
        <v>45918</v>
      </c>
      <c r="I202" t="s">
        <v>6447</v>
      </c>
      <c r="J202" t="s">
        <v>6448</v>
      </c>
      <c r="K202" t="s">
        <v>6449</v>
      </c>
      <c r="L202">
        <v>6353</v>
      </c>
      <c r="M202">
        <v>78448.5</v>
      </c>
      <c r="N202" t="s">
        <v>6446</v>
      </c>
      <c r="O202" s="1"/>
    </row>
    <row r="203" spans="1:15" x14ac:dyDescent="0.25">
      <c r="A203">
        <v>494568</v>
      </c>
      <c r="B203">
        <v>131556</v>
      </c>
      <c r="C203" t="s">
        <v>2683</v>
      </c>
      <c r="D203" t="s">
        <v>6452</v>
      </c>
      <c r="E203" t="s">
        <v>6254</v>
      </c>
      <c r="F203" t="s">
        <v>18</v>
      </c>
      <c r="G203" t="s">
        <v>6446</v>
      </c>
      <c r="H203" s="1">
        <v>45919</v>
      </c>
      <c r="I203" t="s">
        <v>6447</v>
      </c>
      <c r="J203" t="s">
        <v>6448</v>
      </c>
      <c r="K203" t="s">
        <v>6449</v>
      </c>
      <c r="L203">
        <v>6352</v>
      </c>
      <c r="M203">
        <v>118616.73</v>
      </c>
      <c r="N203" t="s">
        <v>6446</v>
      </c>
      <c r="O203" s="1"/>
    </row>
    <row r="204" spans="1:15" x14ac:dyDescent="0.25">
      <c r="A204">
        <v>173853</v>
      </c>
      <c r="B204">
        <v>173044</v>
      </c>
      <c r="C204" t="s">
        <v>257</v>
      </c>
      <c r="D204" t="s">
        <v>6479</v>
      </c>
      <c r="E204" t="s">
        <v>6328</v>
      </c>
      <c r="F204" t="s">
        <v>46</v>
      </c>
      <c r="G204" t="s">
        <v>6446</v>
      </c>
      <c r="H204" s="1">
        <v>45918</v>
      </c>
      <c r="I204" t="s">
        <v>6447</v>
      </c>
      <c r="J204" t="s">
        <v>6448</v>
      </c>
      <c r="K204" t="s">
        <v>6449</v>
      </c>
      <c r="L204">
        <v>6353</v>
      </c>
      <c r="M204">
        <v>27440</v>
      </c>
      <c r="N204" t="s">
        <v>6446</v>
      </c>
      <c r="O204" s="1"/>
    </row>
    <row r="205" spans="1:15" x14ac:dyDescent="0.25">
      <c r="A205">
        <v>53858</v>
      </c>
      <c r="B205">
        <v>3138033</v>
      </c>
      <c r="C205" t="s">
        <v>6465</v>
      </c>
      <c r="D205" t="s">
        <v>6466</v>
      </c>
      <c r="E205" t="s">
        <v>18</v>
      </c>
      <c r="F205" t="s">
        <v>46</v>
      </c>
      <c r="G205" t="s">
        <v>6446</v>
      </c>
      <c r="H205" s="1">
        <v>45918</v>
      </c>
      <c r="I205" t="s">
        <v>6447</v>
      </c>
      <c r="J205" t="s">
        <v>6448</v>
      </c>
      <c r="K205" t="s">
        <v>6449</v>
      </c>
      <c r="L205">
        <v>6353</v>
      </c>
      <c r="M205">
        <v>62398.78</v>
      </c>
      <c r="N205" t="s">
        <v>6446</v>
      </c>
      <c r="O205" s="1"/>
    </row>
    <row r="206" spans="1:15" x14ac:dyDescent="0.25">
      <c r="A206">
        <v>53857</v>
      </c>
      <c r="B206">
        <v>3138033</v>
      </c>
      <c r="C206" t="s">
        <v>6465</v>
      </c>
      <c r="D206" t="s">
        <v>6466</v>
      </c>
      <c r="E206" t="s">
        <v>18</v>
      </c>
      <c r="F206" t="s">
        <v>46</v>
      </c>
      <c r="G206" t="s">
        <v>6446</v>
      </c>
      <c r="H206" s="1">
        <v>45918</v>
      </c>
      <c r="I206" t="s">
        <v>6447</v>
      </c>
      <c r="J206" t="s">
        <v>6448</v>
      </c>
      <c r="K206" t="s">
        <v>6449</v>
      </c>
      <c r="L206">
        <v>6353</v>
      </c>
      <c r="M206">
        <v>62398.78</v>
      </c>
      <c r="N206" t="s">
        <v>6446</v>
      </c>
      <c r="O206" s="1"/>
    </row>
    <row r="207" spans="1:15" x14ac:dyDescent="0.25">
      <c r="A207">
        <v>53856</v>
      </c>
      <c r="B207">
        <v>3138033</v>
      </c>
      <c r="C207" t="s">
        <v>6465</v>
      </c>
      <c r="D207" t="s">
        <v>6466</v>
      </c>
      <c r="E207" t="s">
        <v>18</v>
      </c>
      <c r="F207" t="s">
        <v>46</v>
      </c>
      <c r="G207" t="s">
        <v>6446</v>
      </c>
      <c r="H207" s="1">
        <v>45918</v>
      </c>
      <c r="I207" t="s">
        <v>6447</v>
      </c>
      <c r="J207" t="s">
        <v>6448</v>
      </c>
      <c r="K207" t="s">
        <v>6449</v>
      </c>
      <c r="L207">
        <v>6353</v>
      </c>
      <c r="M207">
        <v>62398.78</v>
      </c>
      <c r="N207" t="s">
        <v>6446</v>
      </c>
      <c r="O207" s="1"/>
    </row>
    <row r="208" spans="1:15" x14ac:dyDescent="0.25">
      <c r="A208">
        <v>53869</v>
      </c>
      <c r="B208">
        <v>3138033</v>
      </c>
      <c r="C208" t="s">
        <v>6465</v>
      </c>
      <c r="D208" t="s">
        <v>6466</v>
      </c>
      <c r="E208" t="s">
        <v>18</v>
      </c>
      <c r="F208" t="s">
        <v>46</v>
      </c>
      <c r="G208" t="s">
        <v>6446</v>
      </c>
      <c r="H208" s="1">
        <v>45918</v>
      </c>
      <c r="I208" t="s">
        <v>6447</v>
      </c>
      <c r="J208" t="s">
        <v>6448</v>
      </c>
      <c r="K208" t="s">
        <v>6449</v>
      </c>
      <c r="L208">
        <v>6353</v>
      </c>
      <c r="M208">
        <v>62398.78</v>
      </c>
      <c r="N208" t="s">
        <v>6446</v>
      </c>
      <c r="O208" s="1"/>
    </row>
    <row r="209" spans="1:15" x14ac:dyDescent="0.25">
      <c r="A209">
        <v>53863</v>
      </c>
      <c r="B209">
        <v>3138007</v>
      </c>
      <c r="C209" t="s">
        <v>6465</v>
      </c>
      <c r="D209" t="s">
        <v>6466</v>
      </c>
      <c r="E209" t="s">
        <v>18</v>
      </c>
      <c r="F209" t="s">
        <v>97</v>
      </c>
      <c r="G209" t="s">
        <v>6446</v>
      </c>
      <c r="H209" s="1">
        <v>45918</v>
      </c>
      <c r="I209" t="s">
        <v>6447</v>
      </c>
      <c r="J209" t="s">
        <v>6448</v>
      </c>
      <c r="K209" t="s">
        <v>6449</v>
      </c>
      <c r="L209">
        <v>6353</v>
      </c>
      <c r="M209">
        <v>15640</v>
      </c>
      <c r="N209" t="s">
        <v>6446</v>
      </c>
      <c r="O209" s="1"/>
    </row>
    <row r="210" spans="1:15" x14ac:dyDescent="0.25">
      <c r="A210">
        <v>53878</v>
      </c>
      <c r="B210">
        <v>3138007</v>
      </c>
      <c r="C210" t="s">
        <v>6465</v>
      </c>
      <c r="D210" t="s">
        <v>6466</v>
      </c>
      <c r="E210" t="s">
        <v>18</v>
      </c>
      <c r="F210" t="s">
        <v>97</v>
      </c>
      <c r="G210" t="s">
        <v>6446</v>
      </c>
      <c r="H210" s="1">
        <v>45918</v>
      </c>
      <c r="I210" t="s">
        <v>6447</v>
      </c>
      <c r="J210" t="s">
        <v>6448</v>
      </c>
      <c r="K210" t="s">
        <v>6449</v>
      </c>
      <c r="L210">
        <v>6353</v>
      </c>
      <c r="M210">
        <v>15640</v>
      </c>
      <c r="N210" t="s">
        <v>6446</v>
      </c>
      <c r="O210" s="1"/>
    </row>
    <row r="211" spans="1:15" x14ac:dyDescent="0.25">
      <c r="A211">
        <v>53880</v>
      </c>
      <c r="B211">
        <v>3138007</v>
      </c>
      <c r="C211" t="s">
        <v>6465</v>
      </c>
      <c r="D211" t="s">
        <v>6466</v>
      </c>
      <c r="E211" t="s">
        <v>18</v>
      </c>
      <c r="F211" t="s">
        <v>97</v>
      </c>
      <c r="G211" t="s">
        <v>6446</v>
      </c>
      <c r="H211" s="1">
        <v>45918</v>
      </c>
      <c r="I211" t="s">
        <v>6447</v>
      </c>
      <c r="J211" t="s">
        <v>6448</v>
      </c>
      <c r="K211" t="s">
        <v>6449</v>
      </c>
      <c r="L211">
        <v>6353</v>
      </c>
      <c r="M211">
        <v>15640</v>
      </c>
      <c r="N211" t="s">
        <v>6446</v>
      </c>
      <c r="O211" s="1"/>
    </row>
    <row r="212" spans="1:15" x14ac:dyDescent="0.25">
      <c r="A212">
        <v>20826</v>
      </c>
      <c r="B212">
        <v>1864898</v>
      </c>
      <c r="C212" t="s">
        <v>1440</v>
      </c>
      <c r="D212" t="s">
        <v>6475</v>
      </c>
      <c r="E212" t="s">
        <v>6254</v>
      </c>
      <c r="F212" t="s">
        <v>18</v>
      </c>
      <c r="G212" t="s">
        <v>6446</v>
      </c>
      <c r="H212" s="1">
        <v>45918</v>
      </c>
      <c r="I212" t="s">
        <v>6455</v>
      </c>
      <c r="J212" t="s">
        <v>6448</v>
      </c>
      <c r="K212" t="s">
        <v>6449</v>
      </c>
      <c r="L212">
        <v>6352</v>
      </c>
      <c r="M212">
        <v>2200.2600000000002</v>
      </c>
      <c r="N212" t="s">
        <v>6446</v>
      </c>
      <c r="O212" s="1"/>
    </row>
    <row r="213" spans="1:15" x14ac:dyDescent="0.25">
      <c r="A213">
        <v>287687</v>
      </c>
      <c r="B213">
        <v>131374</v>
      </c>
      <c r="C213" t="s">
        <v>6492</v>
      </c>
      <c r="D213" t="s">
        <v>6452</v>
      </c>
      <c r="E213" t="s">
        <v>6254</v>
      </c>
      <c r="F213" t="s">
        <v>18</v>
      </c>
      <c r="G213" t="s">
        <v>6446</v>
      </c>
      <c r="H213" s="1">
        <v>45918</v>
      </c>
      <c r="I213" t="s">
        <v>6447</v>
      </c>
      <c r="J213" t="s">
        <v>6448</v>
      </c>
      <c r="K213" t="s">
        <v>6449</v>
      </c>
      <c r="L213">
        <v>6352</v>
      </c>
      <c r="M213">
        <v>143966.73000000001</v>
      </c>
      <c r="N213" t="s">
        <v>6446</v>
      </c>
      <c r="O213" s="1"/>
    </row>
    <row r="214" spans="1:15" x14ac:dyDescent="0.25">
      <c r="A214">
        <v>500892</v>
      </c>
      <c r="B214">
        <v>1863863</v>
      </c>
      <c r="C214" t="s">
        <v>36</v>
      </c>
      <c r="D214" t="s">
        <v>6475</v>
      </c>
      <c r="E214" t="s">
        <v>6254</v>
      </c>
      <c r="F214" t="s">
        <v>97</v>
      </c>
      <c r="G214" t="s">
        <v>6446</v>
      </c>
      <c r="H214" s="1">
        <v>45918</v>
      </c>
      <c r="I214" t="s">
        <v>6455</v>
      </c>
      <c r="J214" t="s">
        <v>6448</v>
      </c>
      <c r="K214" t="s">
        <v>6449</v>
      </c>
      <c r="L214">
        <v>6353</v>
      </c>
      <c r="M214">
        <v>3007.75</v>
      </c>
      <c r="N214" t="s">
        <v>6446</v>
      </c>
      <c r="O214" s="1"/>
    </row>
    <row r="215" spans="1:15" x14ac:dyDescent="0.25">
      <c r="A215">
        <v>53851</v>
      </c>
      <c r="B215">
        <v>3138035</v>
      </c>
      <c r="C215" t="s">
        <v>6465</v>
      </c>
      <c r="D215" t="s">
        <v>6466</v>
      </c>
      <c r="E215" t="s">
        <v>18</v>
      </c>
      <c r="F215" t="s">
        <v>97</v>
      </c>
      <c r="G215" t="s">
        <v>6446</v>
      </c>
      <c r="H215" s="1">
        <v>45918</v>
      </c>
      <c r="I215" t="s">
        <v>6447</v>
      </c>
      <c r="J215" t="s">
        <v>6448</v>
      </c>
      <c r="K215" t="s">
        <v>6449</v>
      </c>
      <c r="L215">
        <v>6353</v>
      </c>
      <c r="M215">
        <v>7668</v>
      </c>
      <c r="N215" t="s">
        <v>6446</v>
      </c>
      <c r="O215" s="1"/>
    </row>
    <row r="216" spans="1:15" x14ac:dyDescent="0.25">
      <c r="A216">
        <v>29020</v>
      </c>
      <c r="B216">
        <v>254625</v>
      </c>
      <c r="C216" t="s">
        <v>6485</v>
      </c>
      <c r="D216" t="s">
        <v>6486</v>
      </c>
      <c r="E216" t="s">
        <v>46</v>
      </c>
      <c r="F216" t="s">
        <v>97</v>
      </c>
      <c r="G216" t="s">
        <v>6446</v>
      </c>
      <c r="H216" s="1">
        <v>45918</v>
      </c>
      <c r="I216" t="s">
        <v>6455</v>
      </c>
      <c r="J216" t="s">
        <v>6448</v>
      </c>
      <c r="K216" t="s">
        <v>6449</v>
      </c>
      <c r="L216">
        <v>6357</v>
      </c>
      <c r="M216">
        <v>1970</v>
      </c>
      <c r="N216" t="s">
        <v>6446</v>
      </c>
      <c r="O216" s="1"/>
    </row>
    <row r="217" spans="1:15" x14ac:dyDescent="0.25">
      <c r="A217">
        <v>0</v>
      </c>
      <c r="B217">
        <v>84409</v>
      </c>
      <c r="C217" t="s">
        <v>6489</v>
      </c>
      <c r="D217" t="s">
        <v>6493</v>
      </c>
      <c r="E217" t="s">
        <v>6254</v>
      </c>
      <c r="F217" t="s">
        <v>12</v>
      </c>
      <c r="G217" t="s">
        <v>6446</v>
      </c>
      <c r="H217" s="1">
        <v>45918</v>
      </c>
      <c r="I217" t="s">
        <v>6447</v>
      </c>
      <c r="J217" t="s">
        <v>6448</v>
      </c>
      <c r="K217" t="s">
        <v>6449</v>
      </c>
      <c r="L217">
        <v>6932</v>
      </c>
      <c r="M217">
        <v>1270.58</v>
      </c>
      <c r="N217" t="s">
        <v>6470</v>
      </c>
      <c r="O217" s="1"/>
    </row>
    <row r="218" spans="1:15" x14ac:dyDescent="0.25">
      <c r="A218">
        <v>494570</v>
      </c>
      <c r="B218">
        <v>131567</v>
      </c>
      <c r="C218" t="s">
        <v>2683</v>
      </c>
      <c r="D218" t="s">
        <v>6452</v>
      </c>
      <c r="E218" t="s">
        <v>6254</v>
      </c>
      <c r="F218" t="s">
        <v>46</v>
      </c>
      <c r="G218" t="s">
        <v>6446</v>
      </c>
      <c r="H218" s="1">
        <v>45919</v>
      </c>
      <c r="I218" t="s">
        <v>6447</v>
      </c>
      <c r="J218" t="s">
        <v>6448</v>
      </c>
      <c r="K218" t="s">
        <v>6449</v>
      </c>
      <c r="L218">
        <v>6352</v>
      </c>
      <c r="M218">
        <v>44977.42</v>
      </c>
      <c r="N218" t="s">
        <v>6446</v>
      </c>
      <c r="O218" s="1"/>
    </row>
    <row r="219" spans="1:15" x14ac:dyDescent="0.25">
      <c r="A219">
        <v>29018</v>
      </c>
      <c r="B219">
        <v>1218153</v>
      </c>
      <c r="C219" t="s">
        <v>6465</v>
      </c>
      <c r="D219" t="s">
        <v>6466</v>
      </c>
      <c r="E219" t="s">
        <v>46</v>
      </c>
      <c r="F219" t="s">
        <v>693</v>
      </c>
      <c r="G219" t="s">
        <v>6446</v>
      </c>
      <c r="H219" s="1">
        <v>45919</v>
      </c>
      <c r="I219" t="s">
        <v>6447</v>
      </c>
      <c r="J219" t="s">
        <v>6448</v>
      </c>
      <c r="K219" t="s">
        <v>6449</v>
      </c>
      <c r="L219">
        <v>6353</v>
      </c>
      <c r="M219">
        <v>5810</v>
      </c>
      <c r="N219" t="s">
        <v>6446</v>
      </c>
      <c r="O219" s="1"/>
    </row>
    <row r="220" spans="1:15" x14ac:dyDescent="0.25">
      <c r="A220">
        <v>53864</v>
      </c>
      <c r="B220">
        <v>3138014</v>
      </c>
      <c r="C220" t="s">
        <v>6465</v>
      </c>
      <c r="D220" t="s">
        <v>6466</v>
      </c>
      <c r="E220" t="s">
        <v>18</v>
      </c>
      <c r="F220" t="s">
        <v>693</v>
      </c>
      <c r="G220" t="s">
        <v>6446</v>
      </c>
      <c r="H220" s="1">
        <v>45918</v>
      </c>
      <c r="I220" t="s">
        <v>6447</v>
      </c>
      <c r="J220" t="s">
        <v>6448</v>
      </c>
      <c r="K220" t="s">
        <v>6449</v>
      </c>
      <c r="L220">
        <v>6353</v>
      </c>
      <c r="M220">
        <v>7750</v>
      </c>
      <c r="N220" t="s">
        <v>6446</v>
      </c>
      <c r="O220" s="1"/>
    </row>
    <row r="221" spans="1:15" x14ac:dyDescent="0.25">
      <c r="A221">
        <v>55973</v>
      </c>
      <c r="B221">
        <v>264207</v>
      </c>
      <c r="C221" t="s">
        <v>6489</v>
      </c>
      <c r="D221" t="s">
        <v>6490</v>
      </c>
      <c r="E221" t="s">
        <v>6254</v>
      </c>
      <c r="F221" t="s">
        <v>18</v>
      </c>
      <c r="G221" t="s">
        <v>6446</v>
      </c>
      <c r="H221" s="1">
        <v>45918</v>
      </c>
      <c r="I221" t="s">
        <v>6447</v>
      </c>
      <c r="J221" t="s">
        <v>6448</v>
      </c>
      <c r="K221" t="s">
        <v>6449</v>
      </c>
      <c r="L221">
        <v>6351</v>
      </c>
      <c r="M221">
        <v>711687.11</v>
      </c>
      <c r="N221" t="s">
        <v>6470</v>
      </c>
      <c r="O221" s="1"/>
    </row>
    <row r="222" spans="1:15" x14ac:dyDescent="0.25">
      <c r="A222">
        <v>287689</v>
      </c>
      <c r="B222">
        <v>131391</v>
      </c>
      <c r="C222" t="s">
        <v>6492</v>
      </c>
      <c r="D222" t="s">
        <v>6452</v>
      </c>
      <c r="E222" t="s">
        <v>6254</v>
      </c>
      <c r="F222" t="s">
        <v>46</v>
      </c>
      <c r="G222" t="s">
        <v>6446</v>
      </c>
      <c r="H222" s="1">
        <v>45918</v>
      </c>
      <c r="I222" t="s">
        <v>6447</v>
      </c>
      <c r="J222" t="s">
        <v>6448</v>
      </c>
      <c r="K222" t="s">
        <v>6449</v>
      </c>
      <c r="L222">
        <v>6352</v>
      </c>
      <c r="M222">
        <v>239942.03</v>
      </c>
      <c r="N222" t="s">
        <v>6446</v>
      </c>
      <c r="O222" s="1"/>
    </row>
    <row r="223" spans="1:15" x14ac:dyDescent="0.25">
      <c r="A223">
        <v>55974</v>
      </c>
      <c r="B223">
        <v>264206</v>
      </c>
      <c r="C223" t="s">
        <v>6489</v>
      </c>
      <c r="D223" t="s">
        <v>6490</v>
      </c>
      <c r="E223" t="s">
        <v>6254</v>
      </c>
      <c r="F223" t="s">
        <v>18</v>
      </c>
      <c r="G223" t="s">
        <v>6446</v>
      </c>
      <c r="H223" s="1">
        <v>45918</v>
      </c>
      <c r="I223" t="s">
        <v>6447</v>
      </c>
      <c r="J223" t="s">
        <v>6448</v>
      </c>
      <c r="K223" t="s">
        <v>6449</v>
      </c>
      <c r="L223">
        <v>6351</v>
      </c>
      <c r="M223">
        <v>444804.44</v>
      </c>
      <c r="N223" t="s">
        <v>6470</v>
      </c>
      <c r="O223" s="1"/>
    </row>
    <row r="224" spans="1:15" x14ac:dyDescent="0.25">
      <c r="A224">
        <v>53886</v>
      </c>
      <c r="B224">
        <v>3138043</v>
      </c>
      <c r="C224" t="s">
        <v>6465</v>
      </c>
      <c r="D224" t="s">
        <v>6466</v>
      </c>
      <c r="E224" t="s">
        <v>18</v>
      </c>
      <c r="F224" t="s">
        <v>46</v>
      </c>
      <c r="G224" t="s">
        <v>6446</v>
      </c>
      <c r="H224" s="1">
        <v>45918</v>
      </c>
      <c r="I224" t="s">
        <v>6447</v>
      </c>
      <c r="J224" t="s">
        <v>6448</v>
      </c>
      <c r="K224" t="s">
        <v>6449</v>
      </c>
      <c r="L224">
        <v>6353</v>
      </c>
      <c r="M224">
        <v>266126.23</v>
      </c>
      <c r="N224" t="s">
        <v>6446</v>
      </c>
      <c r="O224" s="1"/>
    </row>
    <row r="225" spans="1:15" x14ac:dyDescent="0.25">
      <c r="A225">
        <v>53888</v>
      </c>
      <c r="B225">
        <v>3138043</v>
      </c>
      <c r="C225" t="s">
        <v>6465</v>
      </c>
      <c r="D225" t="s">
        <v>6466</v>
      </c>
      <c r="E225" t="s">
        <v>18</v>
      </c>
      <c r="F225" t="s">
        <v>46</v>
      </c>
      <c r="G225" t="s">
        <v>6446</v>
      </c>
      <c r="H225" s="1">
        <v>45918</v>
      </c>
      <c r="I225" t="s">
        <v>6447</v>
      </c>
      <c r="J225" t="s">
        <v>6448</v>
      </c>
      <c r="K225" t="s">
        <v>6449</v>
      </c>
      <c r="L225">
        <v>6353</v>
      </c>
      <c r="M225">
        <v>266126.23</v>
      </c>
      <c r="N225" t="s">
        <v>6446</v>
      </c>
      <c r="O225" s="1"/>
    </row>
    <row r="226" spans="1:15" x14ac:dyDescent="0.25">
      <c r="A226">
        <v>53887</v>
      </c>
      <c r="B226">
        <v>3138043</v>
      </c>
      <c r="C226" t="s">
        <v>6465</v>
      </c>
      <c r="D226" t="s">
        <v>6466</v>
      </c>
      <c r="E226" t="s">
        <v>18</v>
      </c>
      <c r="F226" t="s">
        <v>46</v>
      </c>
      <c r="G226" t="s">
        <v>6446</v>
      </c>
      <c r="H226" s="1">
        <v>45918</v>
      </c>
      <c r="I226" t="s">
        <v>6447</v>
      </c>
      <c r="J226" t="s">
        <v>6448</v>
      </c>
      <c r="K226" t="s">
        <v>6449</v>
      </c>
      <c r="L226">
        <v>6353</v>
      </c>
      <c r="M226">
        <v>266126.23</v>
      </c>
      <c r="N226" t="s">
        <v>6446</v>
      </c>
      <c r="O226" s="1"/>
    </row>
    <row r="227" spans="1:15" x14ac:dyDescent="0.25">
      <c r="A227">
        <v>53874</v>
      </c>
      <c r="B227">
        <v>3138043</v>
      </c>
      <c r="C227" t="s">
        <v>6465</v>
      </c>
      <c r="D227" t="s">
        <v>6466</v>
      </c>
      <c r="E227" t="s">
        <v>18</v>
      </c>
      <c r="F227" t="s">
        <v>46</v>
      </c>
      <c r="G227" t="s">
        <v>6446</v>
      </c>
      <c r="H227" s="1">
        <v>45918</v>
      </c>
      <c r="I227" t="s">
        <v>6447</v>
      </c>
      <c r="J227" t="s">
        <v>6448</v>
      </c>
      <c r="K227" t="s">
        <v>6449</v>
      </c>
      <c r="L227">
        <v>6353</v>
      </c>
      <c r="M227">
        <v>266126.23</v>
      </c>
      <c r="N227" t="s">
        <v>6446</v>
      </c>
      <c r="O227" s="1"/>
    </row>
    <row r="228" spans="1:15" x14ac:dyDescent="0.25">
      <c r="A228">
        <v>53873</v>
      </c>
      <c r="B228">
        <v>3138043</v>
      </c>
      <c r="C228" t="s">
        <v>6465</v>
      </c>
      <c r="D228" t="s">
        <v>6466</v>
      </c>
      <c r="E228" t="s">
        <v>18</v>
      </c>
      <c r="F228" t="s">
        <v>46</v>
      </c>
      <c r="G228" t="s">
        <v>6446</v>
      </c>
      <c r="H228" s="1">
        <v>45918</v>
      </c>
      <c r="I228" t="s">
        <v>6447</v>
      </c>
      <c r="J228" t="s">
        <v>6448</v>
      </c>
      <c r="K228" t="s">
        <v>6449</v>
      </c>
      <c r="L228">
        <v>6353</v>
      </c>
      <c r="M228">
        <v>266126.23</v>
      </c>
      <c r="N228" t="s">
        <v>6446</v>
      </c>
      <c r="O228" s="1"/>
    </row>
    <row r="229" spans="1:15" x14ac:dyDescent="0.25">
      <c r="A229">
        <v>53872</v>
      </c>
      <c r="B229">
        <v>3138043</v>
      </c>
      <c r="C229" t="s">
        <v>6465</v>
      </c>
      <c r="D229" t="s">
        <v>6466</v>
      </c>
      <c r="E229" t="s">
        <v>18</v>
      </c>
      <c r="F229" t="s">
        <v>46</v>
      </c>
      <c r="G229" t="s">
        <v>6446</v>
      </c>
      <c r="H229" s="1">
        <v>45918</v>
      </c>
      <c r="I229" t="s">
        <v>6447</v>
      </c>
      <c r="J229" t="s">
        <v>6448</v>
      </c>
      <c r="K229" t="s">
        <v>6449</v>
      </c>
      <c r="L229">
        <v>6353</v>
      </c>
      <c r="M229">
        <v>266126.23</v>
      </c>
      <c r="N229" t="s">
        <v>6446</v>
      </c>
      <c r="O229" s="1"/>
    </row>
    <row r="230" spans="1:15" x14ac:dyDescent="0.25">
      <c r="A230">
        <v>53871</v>
      </c>
      <c r="B230">
        <v>3138043</v>
      </c>
      <c r="C230" t="s">
        <v>6465</v>
      </c>
      <c r="D230" t="s">
        <v>6466</v>
      </c>
      <c r="E230" t="s">
        <v>18</v>
      </c>
      <c r="F230" t="s">
        <v>46</v>
      </c>
      <c r="G230" t="s">
        <v>6446</v>
      </c>
      <c r="H230" s="1">
        <v>45918</v>
      </c>
      <c r="I230" t="s">
        <v>6447</v>
      </c>
      <c r="J230" t="s">
        <v>6448</v>
      </c>
      <c r="K230" t="s">
        <v>6449</v>
      </c>
      <c r="L230">
        <v>6353</v>
      </c>
      <c r="M230">
        <v>266126.23</v>
      </c>
      <c r="N230" t="s">
        <v>6446</v>
      </c>
      <c r="O230" s="1"/>
    </row>
    <row r="231" spans="1:15" x14ac:dyDescent="0.25">
      <c r="A231">
        <v>53870</v>
      </c>
      <c r="B231">
        <v>3138043</v>
      </c>
      <c r="C231" t="s">
        <v>6465</v>
      </c>
      <c r="D231" t="s">
        <v>6466</v>
      </c>
      <c r="E231" t="s">
        <v>18</v>
      </c>
      <c r="F231" t="s">
        <v>46</v>
      </c>
      <c r="G231" t="s">
        <v>6446</v>
      </c>
      <c r="H231" s="1">
        <v>45918</v>
      </c>
      <c r="I231" t="s">
        <v>6447</v>
      </c>
      <c r="J231" t="s">
        <v>6448</v>
      </c>
      <c r="K231" t="s">
        <v>6449</v>
      </c>
      <c r="L231">
        <v>6353</v>
      </c>
      <c r="M231">
        <v>266126.23</v>
      </c>
      <c r="N231" t="s">
        <v>6446</v>
      </c>
      <c r="O231" s="1"/>
    </row>
    <row r="232" spans="1:15" x14ac:dyDescent="0.25">
      <c r="A232">
        <v>53883</v>
      </c>
      <c r="B232">
        <v>3138043</v>
      </c>
      <c r="C232" t="s">
        <v>6465</v>
      </c>
      <c r="D232" t="s">
        <v>6466</v>
      </c>
      <c r="E232" t="s">
        <v>18</v>
      </c>
      <c r="F232" t="s">
        <v>46</v>
      </c>
      <c r="G232" t="s">
        <v>6446</v>
      </c>
      <c r="H232" s="1">
        <v>45918</v>
      </c>
      <c r="I232" t="s">
        <v>6447</v>
      </c>
      <c r="J232" t="s">
        <v>6448</v>
      </c>
      <c r="K232" t="s">
        <v>6449</v>
      </c>
      <c r="L232">
        <v>6353</v>
      </c>
      <c r="M232">
        <v>266126.23</v>
      </c>
      <c r="N232" t="s">
        <v>6446</v>
      </c>
      <c r="O232" s="1"/>
    </row>
    <row r="233" spans="1:15" x14ac:dyDescent="0.25">
      <c r="A233">
        <v>55974</v>
      </c>
      <c r="B233">
        <v>121970</v>
      </c>
      <c r="C233" t="s">
        <v>6489</v>
      </c>
      <c r="D233" t="s">
        <v>6491</v>
      </c>
      <c r="E233" t="s">
        <v>6254</v>
      </c>
      <c r="F233" t="s">
        <v>18</v>
      </c>
      <c r="G233" t="s">
        <v>6446</v>
      </c>
      <c r="H233" s="1">
        <v>45918</v>
      </c>
      <c r="I233" t="s">
        <v>6447</v>
      </c>
      <c r="J233" t="s">
        <v>6448</v>
      </c>
      <c r="K233" t="s">
        <v>6449</v>
      </c>
      <c r="L233">
        <v>6353</v>
      </c>
      <c r="M233">
        <v>444804.44</v>
      </c>
      <c r="N233" t="s">
        <v>6446</v>
      </c>
      <c r="O233" s="1"/>
    </row>
    <row r="234" spans="1:15" x14ac:dyDescent="0.25">
      <c r="A234">
        <v>0</v>
      </c>
      <c r="B234">
        <v>12277</v>
      </c>
      <c r="C234" t="s">
        <v>2683</v>
      </c>
      <c r="D234" t="s">
        <v>6454</v>
      </c>
      <c r="E234" t="s">
        <v>12</v>
      </c>
      <c r="F234" t="s">
        <v>12</v>
      </c>
      <c r="G234" t="s">
        <v>6446</v>
      </c>
      <c r="H234" s="1">
        <v>45918</v>
      </c>
      <c r="I234" t="s">
        <v>6455</v>
      </c>
      <c r="J234" t="s">
        <v>6448</v>
      </c>
      <c r="K234" t="s">
        <v>6449</v>
      </c>
      <c r="L234">
        <v>5351</v>
      </c>
      <c r="M234">
        <v>0</v>
      </c>
      <c r="N234" t="s">
        <v>6456</v>
      </c>
      <c r="O234" s="1"/>
    </row>
    <row r="235" spans="1:15" x14ac:dyDescent="0.25">
      <c r="A235">
        <v>55973</v>
      </c>
      <c r="B235">
        <v>121971</v>
      </c>
      <c r="C235" t="s">
        <v>6489</v>
      </c>
      <c r="D235" t="s">
        <v>6491</v>
      </c>
      <c r="E235" t="s">
        <v>6254</v>
      </c>
      <c r="F235" t="s">
        <v>18</v>
      </c>
      <c r="G235" t="s">
        <v>6446</v>
      </c>
      <c r="H235" s="1">
        <v>45918</v>
      </c>
      <c r="I235" t="s">
        <v>6447</v>
      </c>
      <c r="J235" t="s">
        <v>6448</v>
      </c>
      <c r="K235" t="s">
        <v>6449</v>
      </c>
      <c r="L235">
        <v>6353</v>
      </c>
      <c r="M235">
        <v>711687.11</v>
      </c>
      <c r="N235" t="s">
        <v>6446</v>
      </c>
      <c r="O235" s="1"/>
    </row>
    <row r="236" spans="1:15" x14ac:dyDescent="0.25">
      <c r="A236">
        <v>501034</v>
      </c>
      <c r="B236">
        <v>379890</v>
      </c>
      <c r="C236" t="s">
        <v>36</v>
      </c>
      <c r="D236" t="s">
        <v>6453</v>
      </c>
      <c r="E236" t="s">
        <v>6254</v>
      </c>
      <c r="F236" t="s">
        <v>12</v>
      </c>
      <c r="G236" t="s">
        <v>6446</v>
      </c>
      <c r="H236" s="1">
        <v>45918</v>
      </c>
      <c r="I236" t="s">
        <v>6455</v>
      </c>
      <c r="J236" t="s">
        <v>6448</v>
      </c>
      <c r="K236" t="s">
        <v>6449</v>
      </c>
      <c r="L236">
        <v>6352</v>
      </c>
      <c r="M236">
        <v>818717.16</v>
      </c>
      <c r="N236" t="s">
        <v>6446</v>
      </c>
      <c r="O236" s="1"/>
    </row>
    <row r="237" spans="1:15" x14ac:dyDescent="0.25">
      <c r="A237">
        <v>28716</v>
      </c>
      <c r="B237">
        <v>254515</v>
      </c>
      <c r="C237" t="s">
        <v>6485</v>
      </c>
      <c r="D237" t="s">
        <v>6486</v>
      </c>
      <c r="E237" t="s">
        <v>46</v>
      </c>
      <c r="F237" t="s">
        <v>97</v>
      </c>
      <c r="G237" t="s">
        <v>6446</v>
      </c>
      <c r="H237" s="1">
        <v>45918</v>
      </c>
      <c r="I237" t="s">
        <v>6455</v>
      </c>
      <c r="J237" t="s">
        <v>6448</v>
      </c>
      <c r="K237" t="s">
        <v>6449</v>
      </c>
      <c r="L237">
        <v>6357</v>
      </c>
      <c r="M237">
        <v>1936.57</v>
      </c>
      <c r="N237" t="s">
        <v>6446</v>
      </c>
      <c r="O237" s="1"/>
    </row>
    <row r="238" spans="1:15" x14ac:dyDescent="0.25">
      <c r="A238">
        <v>28730</v>
      </c>
      <c r="B238">
        <v>254515</v>
      </c>
      <c r="C238" t="s">
        <v>6485</v>
      </c>
      <c r="D238" t="s">
        <v>6486</v>
      </c>
      <c r="E238" t="s">
        <v>46</v>
      </c>
      <c r="F238" t="s">
        <v>97</v>
      </c>
      <c r="G238" t="s">
        <v>6446</v>
      </c>
      <c r="H238" s="1">
        <v>45918</v>
      </c>
      <c r="I238" t="s">
        <v>6455</v>
      </c>
      <c r="J238" t="s">
        <v>6448</v>
      </c>
      <c r="K238" t="s">
        <v>6449</v>
      </c>
      <c r="L238">
        <v>6357</v>
      </c>
      <c r="M238">
        <v>1936.57</v>
      </c>
      <c r="N238" t="s">
        <v>6446</v>
      </c>
      <c r="O238" s="1"/>
    </row>
    <row r="239" spans="1:15" x14ac:dyDescent="0.25">
      <c r="A239">
        <v>151512</v>
      </c>
      <c r="B239">
        <v>623591</v>
      </c>
      <c r="C239" t="s">
        <v>5103</v>
      </c>
      <c r="D239" t="s">
        <v>6473</v>
      </c>
      <c r="E239" t="s">
        <v>18</v>
      </c>
      <c r="F239" t="s">
        <v>12</v>
      </c>
      <c r="G239" t="s">
        <v>6446</v>
      </c>
      <c r="H239" s="1">
        <v>45917</v>
      </c>
      <c r="I239" t="s">
        <v>6455</v>
      </c>
      <c r="J239" t="s">
        <v>6448</v>
      </c>
      <c r="K239" t="s">
        <v>6449</v>
      </c>
      <c r="L239">
        <v>6351</v>
      </c>
      <c r="M239">
        <v>134848.6</v>
      </c>
      <c r="N239" t="s">
        <v>6456</v>
      </c>
      <c r="O239" s="1"/>
    </row>
    <row r="240" spans="1:15" x14ac:dyDescent="0.25">
      <c r="A240">
        <v>53832</v>
      </c>
      <c r="B240">
        <v>3134517</v>
      </c>
      <c r="C240" t="s">
        <v>6465</v>
      </c>
      <c r="D240" t="s">
        <v>6466</v>
      </c>
      <c r="E240" t="s">
        <v>18</v>
      </c>
      <c r="F240" t="s">
        <v>97</v>
      </c>
      <c r="G240" t="s">
        <v>6446</v>
      </c>
      <c r="H240" s="1">
        <v>45917</v>
      </c>
      <c r="I240" t="s">
        <v>6447</v>
      </c>
      <c r="J240" t="s">
        <v>6448</v>
      </c>
      <c r="K240" t="s">
        <v>6449</v>
      </c>
      <c r="L240">
        <v>6353</v>
      </c>
      <c r="M240">
        <v>11445</v>
      </c>
      <c r="N240" t="s">
        <v>6446</v>
      </c>
      <c r="O240" s="1"/>
    </row>
    <row r="241" spans="1:15" x14ac:dyDescent="0.25">
      <c r="A241">
        <v>53807</v>
      </c>
      <c r="B241">
        <v>3134517</v>
      </c>
      <c r="C241" t="s">
        <v>6465</v>
      </c>
      <c r="D241" t="s">
        <v>6466</v>
      </c>
      <c r="E241" t="s">
        <v>18</v>
      </c>
      <c r="F241" t="s">
        <v>97</v>
      </c>
      <c r="G241" t="s">
        <v>6446</v>
      </c>
      <c r="H241" s="1">
        <v>45917</v>
      </c>
      <c r="I241" t="s">
        <v>6447</v>
      </c>
      <c r="J241" t="s">
        <v>6448</v>
      </c>
      <c r="K241" t="s">
        <v>6449</v>
      </c>
      <c r="L241">
        <v>6353</v>
      </c>
      <c r="M241">
        <v>11445</v>
      </c>
      <c r="N241" t="s">
        <v>6446</v>
      </c>
      <c r="O241" s="1"/>
    </row>
    <row r="242" spans="1:15" x14ac:dyDescent="0.25">
      <c r="A242">
        <v>151793</v>
      </c>
      <c r="B242">
        <v>460242</v>
      </c>
      <c r="C242" t="s">
        <v>6459</v>
      </c>
      <c r="D242" t="s">
        <v>6445</v>
      </c>
      <c r="E242" t="s">
        <v>6269</v>
      </c>
      <c r="F242" t="s">
        <v>46</v>
      </c>
      <c r="G242" t="s">
        <v>6446</v>
      </c>
      <c r="H242" s="1">
        <v>45917</v>
      </c>
      <c r="I242" t="s">
        <v>6447</v>
      </c>
      <c r="J242" t="s">
        <v>6448</v>
      </c>
      <c r="K242" t="s">
        <v>6449</v>
      </c>
      <c r="L242">
        <v>6353</v>
      </c>
      <c r="M242">
        <v>112536.72</v>
      </c>
      <c r="N242" t="s">
        <v>6446</v>
      </c>
      <c r="O242" s="1"/>
    </row>
    <row r="243" spans="1:15" x14ac:dyDescent="0.25">
      <c r="A243">
        <v>53799</v>
      </c>
      <c r="B243">
        <v>3134489</v>
      </c>
      <c r="C243" t="s">
        <v>6465</v>
      </c>
      <c r="D243" t="s">
        <v>6466</v>
      </c>
      <c r="E243" t="s">
        <v>18</v>
      </c>
      <c r="F243" t="s">
        <v>46</v>
      </c>
      <c r="G243" t="s">
        <v>6446</v>
      </c>
      <c r="H243" s="1">
        <v>45917</v>
      </c>
      <c r="I243" t="s">
        <v>6447</v>
      </c>
      <c r="J243" t="s">
        <v>6448</v>
      </c>
      <c r="K243" t="s">
        <v>6449</v>
      </c>
      <c r="L243">
        <v>6353</v>
      </c>
      <c r="M243">
        <v>238955.53</v>
      </c>
      <c r="N243" t="s">
        <v>6446</v>
      </c>
      <c r="O243" s="1"/>
    </row>
    <row r="244" spans="1:15" x14ac:dyDescent="0.25">
      <c r="A244">
        <v>16375</v>
      </c>
      <c r="B244">
        <v>796464</v>
      </c>
      <c r="C244" t="s">
        <v>1440</v>
      </c>
      <c r="D244" t="s">
        <v>6475</v>
      </c>
      <c r="E244" t="s">
        <v>6269</v>
      </c>
      <c r="F244" t="s">
        <v>12</v>
      </c>
      <c r="G244" t="s">
        <v>6446</v>
      </c>
      <c r="H244" s="1">
        <v>45918</v>
      </c>
      <c r="I244" t="s">
        <v>6455</v>
      </c>
      <c r="J244" t="s">
        <v>6448</v>
      </c>
      <c r="K244" t="s">
        <v>6449</v>
      </c>
      <c r="L244">
        <v>6353</v>
      </c>
      <c r="M244">
        <v>1390.05</v>
      </c>
      <c r="N244" t="s">
        <v>6446</v>
      </c>
      <c r="O244" s="1"/>
    </row>
    <row r="245" spans="1:15" x14ac:dyDescent="0.25">
      <c r="A245">
        <v>53810</v>
      </c>
      <c r="B245">
        <v>3134471</v>
      </c>
      <c r="C245" t="s">
        <v>6465</v>
      </c>
      <c r="D245" t="s">
        <v>6466</v>
      </c>
      <c r="E245" t="s">
        <v>18</v>
      </c>
      <c r="F245" t="s">
        <v>46</v>
      </c>
      <c r="G245" t="s">
        <v>6446</v>
      </c>
      <c r="H245" s="1">
        <v>45917</v>
      </c>
      <c r="I245" t="s">
        <v>6447</v>
      </c>
      <c r="J245" t="s">
        <v>6448</v>
      </c>
      <c r="K245" t="s">
        <v>6449</v>
      </c>
      <c r="L245">
        <v>6353</v>
      </c>
      <c r="M245">
        <v>368.78</v>
      </c>
      <c r="N245" t="s">
        <v>6446</v>
      </c>
      <c r="O245" s="1"/>
    </row>
    <row r="246" spans="1:15" x14ac:dyDescent="0.25">
      <c r="A246">
        <v>53811</v>
      </c>
      <c r="B246">
        <v>3134471</v>
      </c>
      <c r="C246" t="s">
        <v>6465</v>
      </c>
      <c r="D246" t="s">
        <v>6466</v>
      </c>
      <c r="E246" t="s">
        <v>18</v>
      </c>
      <c r="F246" t="s">
        <v>46</v>
      </c>
      <c r="G246" t="s">
        <v>6446</v>
      </c>
      <c r="H246" s="1">
        <v>45917</v>
      </c>
      <c r="I246" t="s">
        <v>6447</v>
      </c>
      <c r="J246" t="s">
        <v>6448</v>
      </c>
      <c r="K246" t="s">
        <v>6449</v>
      </c>
      <c r="L246">
        <v>6353</v>
      </c>
      <c r="M246">
        <v>368.78</v>
      </c>
      <c r="N246" t="s">
        <v>6446</v>
      </c>
      <c r="O246" s="1"/>
    </row>
    <row r="247" spans="1:15" x14ac:dyDescent="0.25">
      <c r="A247">
        <v>47099</v>
      </c>
      <c r="B247">
        <v>12143</v>
      </c>
      <c r="C247" t="s">
        <v>6494</v>
      </c>
      <c r="D247" t="s">
        <v>6454</v>
      </c>
      <c r="E247" t="s">
        <v>12</v>
      </c>
      <c r="F247" t="s">
        <v>12</v>
      </c>
      <c r="G247" t="s">
        <v>6446</v>
      </c>
      <c r="H247" s="1">
        <v>45917</v>
      </c>
      <c r="I247" t="s">
        <v>6447</v>
      </c>
      <c r="J247" t="s">
        <v>6448</v>
      </c>
      <c r="K247" t="s">
        <v>6449</v>
      </c>
      <c r="L247">
        <v>5351</v>
      </c>
      <c r="M247">
        <v>256355.91</v>
      </c>
      <c r="N247" t="s">
        <v>6446</v>
      </c>
      <c r="O247" s="1"/>
    </row>
    <row r="248" spans="1:15" x14ac:dyDescent="0.25">
      <c r="A248">
        <v>79130</v>
      </c>
      <c r="B248">
        <v>6540</v>
      </c>
      <c r="C248" t="s">
        <v>6450</v>
      </c>
      <c r="D248" t="s">
        <v>6451</v>
      </c>
      <c r="E248" t="s">
        <v>6269</v>
      </c>
      <c r="F248" t="s">
        <v>12</v>
      </c>
      <c r="G248" t="s">
        <v>6446</v>
      </c>
      <c r="H248" s="1">
        <v>45918</v>
      </c>
      <c r="I248" t="s">
        <v>6447</v>
      </c>
      <c r="J248" t="s">
        <v>6448</v>
      </c>
      <c r="K248" t="s">
        <v>6449</v>
      </c>
      <c r="L248">
        <v>6353</v>
      </c>
      <c r="M248">
        <v>4747.5</v>
      </c>
      <c r="N248" t="s">
        <v>6446</v>
      </c>
      <c r="O248" s="1"/>
    </row>
    <row r="249" spans="1:15" x14ac:dyDescent="0.25">
      <c r="A249">
        <v>28884</v>
      </c>
      <c r="B249">
        <v>1216965</v>
      </c>
      <c r="C249" t="s">
        <v>6465</v>
      </c>
      <c r="D249" t="s">
        <v>6466</v>
      </c>
      <c r="E249" t="s">
        <v>46</v>
      </c>
      <c r="F249" t="s">
        <v>693</v>
      </c>
      <c r="G249" t="s">
        <v>6446</v>
      </c>
      <c r="H249" s="1">
        <v>45918</v>
      </c>
      <c r="I249" t="s">
        <v>6447</v>
      </c>
      <c r="J249" t="s">
        <v>6448</v>
      </c>
      <c r="K249" t="s">
        <v>6449</v>
      </c>
      <c r="L249">
        <v>6353</v>
      </c>
      <c r="M249">
        <v>58206.86</v>
      </c>
      <c r="N249" t="s">
        <v>6446</v>
      </c>
      <c r="O249" s="1"/>
    </row>
    <row r="250" spans="1:15" x14ac:dyDescent="0.25">
      <c r="A250">
        <v>28790</v>
      </c>
      <c r="B250">
        <v>1216965</v>
      </c>
      <c r="C250" t="s">
        <v>6465</v>
      </c>
      <c r="D250" t="s">
        <v>6466</v>
      </c>
      <c r="E250" t="s">
        <v>46</v>
      </c>
      <c r="F250" t="s">
        <v>693</v>
      </c>
      <c r="G250" t="s">
        <v>6446</v>
      </c>
      <c r="H250" s="1">
        <v>45918</v>
      </c>
      <c r="I250" t="s">
        <v>6447</v>
      </c>
      <c r="J250" t="s">
        <v>6448</v>
      </c>
      <c r="K250" t="s">
        <v>6449</v>
      </c>
      <c r="L250">
        <v>6353</v>
      </c>
      <c r="M250">
        <v>58206.86</v>
      </c>
      <c r="N250" t="s">
        <v>6446</v>
      </c>
      <c r="O250" s="1"/>
    </row>
    <row r="251" spans="1:15" x14ac:dyDescent="0.25">
      <c r="A251">
        <v>501087</v>
      </c>
      <c r="B251">
        <v>379901</v>
      </c>
      <c r="C251" t="s">
        <v>36</v>
      </c>
      <c r="D251" t="s">
        <v>6453</v>
      </c>
      <c r="E251" t="s">
        <v>6254</v>
      </c>
      <c r="F251" t="s">
        <v>18</v>
      </c>
      <c r="G251" t="s">
        <v>6446</v>
      </c>
      <c r="H251" s="1">
        <v>45918</v>
      </c>
      <c r="I251" t="s">
        <v>6447</v>
      </c>
      <c r="J251" t="s">
        <v>6448</v>
      </c>
      <c r="K251" t="s">
        <v>6449</v>
      </c>
      <c r="L251">
        <v>6352</v>
      </c>
      <c r="M251">
        <v>350391.88</v>
      </c>
      <c r="N251" t="s">
        <v>6446</v>
      </c>
      <c r="O251" s="1"/>
    </row>
    <row r="252" spans="1:15" x14ac:dyDescent="0.25">
      <c r="A252">
        <v>343267</v>
      </c>
      <c r="B252">
        <v>913635</v>
      </c>
      <c r="C252" t="s">
        <v>5382</v>
      </c>
      <c r="D252" t="s">
        <v>6467</v>
      </c>
      <c r="E252" t="s">
        <v>6254</v>
      </c>
      <c r="F252" t="s">
        <v>46</v>
      </c>
      <c r="G252" t="s">
        <v>6446</v>
      </c>
      <c r="H252" s="1">
        <v>45918</v>
      </c>
      <c r="I252" t="s">
        <v>6455</v>
      </c>
      <c r="J252" t="s">
        <v>6448</v>
      </c>
      <c r="K252" t="s">
        <v>6449</v>
      </c>
      <c r="L252">
        <v>6352</v>
      </c>
      <c r="M252">
        <v>358059.1</v>
      </c>
      <c r="N252" t="s">
        <v>6446</v>
      </c>
      <c r="O252" s="1"/>
    </row>
    <row r="253" spans="1:15" x14ac:dyDescent="0.25">
      <c r="A253">
        <v>343268</v>
      </c>
      <c r="B253">
        <v>913635</v>
      </c>
      <c r="C253" t="s">
        <v>5382</v>
      </c>
      <c r="D253" t="s">
        <v>6467</v>
      </c>
      <c r="E253" t="s">
        <v>6254</v>
      </c>
      <c r="F253" t="s">
        <v>46</v>
      </c>
      <c r="G253" t="s">
        <v>6446</v>
      </c>
      <c r="H253" s="1">
        <v>45918</v>
      </c>
      <c r="I253" t="s">
        <v>6455</v>
      </c>
      <c r="J253" t="s">
        <v>6448</v>
      </c>
      <c r="K253" t="s">
        <v>6449</v>
      </c>
      <c r="L253">
        <v>6352</v>
      </c>
      <c r="M253">
        <v>358059.1</v>
      </c>
      <c r="N253" t="s">
        <v>6446</v>
      </c>
      <c r="O253" s="1"/>
    </row>
    <row r="254" spans="1:15" x14ac:dyDescent="0.25">
      <c r="A254">
        <v>343266</v>
      </c>
      <c r="B254">
        <v>913635</v>
      </c>
      <c r="C254" t="s">
        <v>5382</v>
      </c>
      <c r="D254" t="s">
        <v>6467</v>
      </c>
      <c r="E254" t="s">
        <v>6254</v>
      </c>
      <c r="F254" t="s">
        <v>46</v>
      </c>
      <c r="G254" t="s">
        <v>6446</v>
      </c>
      <c r="H254" s="1">
        <v>45918</v>
      </c>
      <c r="I254" t="s">
        <v>6455</v>
      </c>
      <c r="J254" t="s">
        <v>6448</v>
      </c>
      <c r="K254" t="s">
        <v>6449</v>
      </c>
      <c r="L254">
        <v>6352</v>
      </c>
      <c r="M254">
        <v>358059.1</v>
      </c>
      <c r="N254" t="s">
        <v>6446</v>
      </c>
      <c r="O254" s="1"/>
    </row>
    <row r="255" spans="1:15" x14ac:dyDescent="0.25">
      <c r="A255">
        <v>397768</v>
      </c>
      <c r="B255">
        <v>12215</v>
      </c>
      <c r="C255" t="s">
        <v>4492</v>
      </c>
      <c r="D255" t="s">
        <v>6454</v>
      </c>
      <c r="E255" t="s">
        <v>12</v>
      </c>
      <c r="F255" t="s">
        <v>12</v>
      </c>
      <c r="G255" t="s">
        <v>6446</v>
      </c>
      <c r="H255" s="1">
        <v>45918</v>
      </c>
      <c r="I255" t="s">
        <v>6455</v>
      </c>
      <c r="J255" t="s">
        <v>6448</v>
      </c>
      <c r="K255" t="s">
        <v>6449</v>
      </c>
      <c r="L255">
        <v>5351</v>
      </c>
      <c r="M255">
        <v>112262.24</v>
      </c>
      <c r="N255" t="s">
        <v>6456</v>
      </c>
      <c r="O255" s="1"/>
    </row>
    <row r="256" spans="1:15" x14ac:dyDescent="0.25">
      <c r="A256">
        <v>53831</v>
      </c>
      <c r="B256">
        <v>3134475</v>
      </c>
      <c r="C256" t="s">
        <v>6465</v>
      </c>
      <c r="D256" t="s">
        <v>6466</v>
      </c>
      <c r="E256" t="s">
        <v>18</v>
      </c>
      <c r="F256" t="s">
        <v>693</v>
      </c>
      <c r="G256" t="s">
        <v>6446</v>
      </c>
      <c r="H256" s="1">
        <v>45917</v>
      </c>
      <c r="I256" t="s">
        <v>6447</v>
      </c>
      <c r="J256" t="s">
        <v>6448</v>
      </c>
      <c r="K256" t="s">
        <v>6449</v>
      </c>
      <c r="L256">
        <v>6353</v>
      </c>
      <c r="M256">
        <v>38745.050000000003</v>
      </c>
      <c r="N256" t="s">
        <v>6446</v>
      </c>
      <c r="O256" s="1"/>
    </row>
    <row r="257" spans="1:15" x14ac:dyDescent="0.25">
      <c r="A257">
        <v>16381</v>
      </c>
      <c r="B257">
        <v>796465</v>
      </c>
      <c r="C257" t="s">
        <v>1440</v>
      </c>
      <c r="D257" t="s">
        <v>6475</v>
      </c>
      <c r="E257" t="s">
        <v>6269</v>
      </c>
      <c r="F257" t="s">
        <v>12</v>
      </c>
      <c r="G257" t="s">
        <v>6446</v>
      </c>
      <c r="H257" s="1">
        <v>45918</v>
      </c>
      <c r="I257" t="s">
        <v>6455</v>
      </c>
      <c r="J257" t="s">
        <v>6448</v>
      </c>
      <c r="K257" t="s">
        <v>6449</v>
      </c>
      <c r="L257">
        <v>6353</v>
      </c>
      <c r="M257">
        <v>7943.14</v>
      </c>
      <c r="N257" t="s">
        <v>6446</v>
      </c>
      <c r="O257" s="1"/>
    </row>
    <row r="258" spans="1:15" x14ac:dyDescent="0.25">
      <c r="A258">
        <v>49999</v>
      </c>
      <c r="B258">
        <v>6108</v>
      </c>
      <c r="C258" t="s">
        <v>6457</v>
      </c>
      <c r="D258" t="s">
        <v>6458</v>
      </c>
      <c r="E258" t="s">
        <v>6318</v>
      </c>
      <c r="F258" t="s">
        <v>46</v>
      </c>
      <c r="G258" t="s">
        <v>6446</v>
      </c>
      <c r="H258" s="1">
        <v>45917</v>
      </c>
      <c r="I258" t="s">
        <v>6455</v>
      </c>
      <c r="J258" t="s">
        <v>6448</v>
      </c>
      <c r="K258" t="s">
        <v>6449</v>
      </c>
      <c r="L258">
        <v>6353</v>
      </c>
      <c r="M258">
        <v>47092.22</v>
      </c>
      <c r="N258" t="s">
        <v>6446</v>
      </c>
      <c r="O258" s="1"/>
    </row>
    <row r="259" spans="1:15" x14ac:dyDescent="0.25">
      <c r="A259">
        <v>151745</v>
      </c>
      <c r="B259">
        <v>460215</v>
      </c>
      <c r="C259" t="s">
        <v>6459</v>
      </c>
      <c r="D259" t="s">
        <v>6445</v>
      </c>
      <c r="E259" t="s">
        <v>6269</v>
      </c>
      <c r="F259" t="s">
        <v>12</v>
      </c>
      <c r="G259" t="s">
        <v>6446</v>
      </c>
      <c r="H259" s="1">
        <v>45917</v>
      </c>
      <c r="I259" t="s">
        <v>6447</v>
      </c>
      <c r="J259" t="s">
        <v>6448</v>
      </c>
      <c r="K259" t="s">
        <v>6449</v>
      </c>
      <c r="L259">
        <v>6353</v>
      </c>
      <c r="M259">
        <v>3871.48</v>
      </c>
      <c r="N259" t="s">
        <v>6446</v>
      </c>
      <c r="O259" s="1"/>
    </row>
    <row r="260" spans="1:15" x14ac:dyDescent="0.25">
      <c r="A260">
        <v>28791</v>
      </c>
      <c r="B260">
        <v>1216974</v>
      </c>
      <c r="C260" t="s">
        <v>6465</v>
      </c>
      <c r="D260" t="s">
        <v>6466</v>
      </c>
      <c r="E260" t="s">
        <v>46</v>
      </c>
      <c r="F260" t="s">
        <v>693</v>
      </c>
      <c r="G260" t="s">
        <v>6446</v>
      </c>
      <c r="H260" s="1">
        <v>45918</v>
      </c>
      <c r="I260" t="s">
        <v>6447</v>
      </c>
      <c r="J260" t="s">
        <v>6448</v>
      </c>
      <c r="K260" t="s">
        <v>6449</v>
      </c>
      <c r="L260">
        <v>6353</v>
      </c>
      <c r="M260">
        <v>88852.28</v>
      </c>
      <c r="N260" t="s">
        <v>6446</v>
      </c>
      <c r="O260" s="1"/>
    </row>
    <row r="261" spans="1:15" x14ac:dyDescent="0.25">
      <c r="A261">
        <v>28826</v>
      </c>
      <c r="B261">
        <v>1216974</v>
      </c>
      <c r="C261" t="s">
        <v>6465</v>
      </c>
      <c r="D261" t="s">
        <v>6466</v>
      </c>
      <c r="E261" t="s">
        <v>46</v>
      </c>
      <c r="F261" t="s">
        <v>693</v>
      </c>
      <c r="G261" t="s">
        <v>6446</v>
      </c>
      <c r="H261" s="1">
        <v>45918</v>
      </c>
      <c r="I261" t="s">
        <v>6447</v>
      </c>
      <c r="J261" t="s">
        <v>6448</v>
      </c>
      <c r="K261" t="s">
        <v>6449</v>
      </c>
      <c r="L261">
        <v>6353</v>
      </c>
      <c r="M261">
        <v>88852.28</v>
      </c>
      <c r="N261" t="s">
        <v>6446</v>
      </c>
      <c r="O261" s="1"/>
    </row>
    <row r="262" spans="1:15" x14ac:dyDescent="0.25">
      <c r="A262">
        <v>446875</v>
      </c>
      <c r="B262">
        <v>131200</v>
      </c>
      <c r="C262" t="s">
        <v>5059</v>
      </c>
      <c r="D262" t="s">
        <v>6452</v>
      </c>
      <c r="E262" t="s">
        <v>6254</v>
      </c>
      <c r="F262" t="s">
        <v>12</v>
      </c>
      <c r="G262" t="s">
        <v>6446</v>
      </c>
      <c r="H262" s="1">
        <v>45918</v>
      </c>
      <c r="I262" t="s">
        <v>6447</v>
      </c>
      <c r="J262" t="s">
        <v>6448</v>
      </c>
      <c r="K262" t="s">
        <v>6449</v>
      </c>
      <c r="L262">
        <v>6353</v>
      </c>
      <c r="M262">
        <v>190195.22</v>
      </c>
      <c r="N262" t="s">
        <v>6446</v>
      </c>
      <c r="O262" s="1"/>
    </row>
    <row r="263" spans="1:15" x14ac:dyDescent="0.25">
      <c r="A263">
        <v>53812</v>
      </c>
      <c r="B263">
        <v>3134568</v>
      </c>
      <c r="C263" t="s">
        <v>6465</v>
      </c>
      <c r="D263" t="s">
        <v>6466</v>
      </c>
      <c r="E263" t="s">
        <v>18</v>
      </c>
      <c r="F263" t="s">
        <v>46</v>
      </c>
      <c r="G263" t="s">
        <v>6446</v>
      </c>
      <c r="H263" s="1">
        <v>45917</v>
      </c>
      <c r="I263" t="s">
        <v>6447</v>
      </c>
      <c r="J263" t="s">
        <v>6448</v>
      </c>
      <c r="K263" t="s">
        <v>6449</v>
      </c>
      <c r="L263">
        <v>6353</v>
      </c>
      <c r="M263">
        <v>35199.32</v>
      </c>
      <c r="N263" t="s">
        <v>6446</v>
      </c>
      <c r="O263" s="1"/>
    </row>
    <row r="264" spans="1:15" x14ac:dyDescent="0.25">
      <c r="A264">
        <v>53819</v>
      </c>
      <c r="B264">
        <v>3134568</v>
      </c>
      <c r="C264" t="s">
        <v>6465</v>
      </c>
      <c r="D264" t="s">
        <v>6466</v>
      </c>
      <c r="E264" t="s">
        <v>18</v>
      </c>
      <c r="F264" t="s">
        <v>46</v>
      </c>
      <c r="G264" t="s">
        <v>6446</v>
      </c>
      <c r="H264" s="1">
        <v>45917</v>
      </c>
      <c r="I264" t="s">
        <v>6447</v>
      </c>
      <c r="J264" t="s">
        <v>6448</v>
      </c>
      <c r="K264" t="s">
        <v>6449</v>
      </c>
      <c r="L264">
        <v>6353</v>
      </c>
      <c r="M264">
        <v>35199.32</v>
      </c>
      <c r="N264" t="s">
        <v>6446</v>
      </c>
      <c r="O264" s="1"/>
    </row>
    <row r="265" spans="1:15" x14ac:dyDescent="0.25">
      <c r="A265">
        <v>53823</v>
      </c>
      <c r="B265">
        <v>3134568</v>
      </c>
      <c r="C265" t="s">
        <v>6465</v>
      </c>
      <c r="D265" t="s">
        <v>6466</v>
      </c>
      <c r="E265" t="s">
        <v>18</v>
      </c>
      <c r="F265" t="s">
        <v>46</v>
      </c>
      <c r="G265" t="s">
        <v>6446</v>
      </c>
      <c r="H265" s="1">
        <v>45917</v>
      </c>
      <c r="I265" t="s">
        <v>6447</v>
      </c>
      <c r="J265" t="s">
        <v>6448</v>
      </c>
      <c r="K265" t="s">
        <v>6449</v>
      </c>
      <c r="L265">
        <v>6353</v>
      </c>
      <c r="M265">
        <v>35199.32</v>
      </c>
      <c r="N265" t="s">
        <v>6446</v>
      </c>
      <c r="O265" s="1"/>
    </row>
    <row r="266" spans="1:15" x14ac:dyDescent="0.25">
      <c r="A266">
        <v>53824</v>
      </c>
      <c r="B266">
        <v>3134568</v>
      </c>
      <c r="C266" t="s">
        <v>6465</v>
      </c>
      <c r="D266" t="s">
        <v>6466</v>
      </c>
      <c r="E266" t="s">
        <v>18</v>
      </c>
      <c r="F266" t="s">
        <v>46</v>
      </c>
      <c r="G266" t="s">
        <v>6446</v>
      </c>
      <c r="H266" s="1">
        <v>45917</v>
      </c>
      <c r="I266" t="s">
        <v>6447</v>
      </c>
      <c r="J266" t="s">
        <v>6448</v>
      </c>
      <c r="K266" t="s">
        <v>6449</v>
      </c>
      <c r="L266">
        <v>6353</v>
      </c>
      <c r="M266">
        <v>35199.32</v>
      </c>
      <c r="N266" t="s">
        <v>6446</v>
      </c>
      <c r="O266" s="1"/>
    </row>
    <row r="267" spans="1:15" x14ac:dyDescent="0.25">
      <c r="A267">
        <v>53825</v>
      </c>
      <c r="B267">
        <v>3134568</v>
      </c>
      <c r="C267" t="s">
        <v>6465</v>
      </c>
      <c r="D267" t="s">
        <v>6466</v>
      </c>
      <c r="E267" t="s">
        <v>18</v>
      </c>
      <c r="F267" t="s">
        <v>46</v>
      </c>
      <c r="G267" t="s">
        <v>6446</v>
      </c>
      <c r="H267" s="1">
        <v>45917</v>
      </c>
      <c r="I267" t="s">
        <v>6447</v>
      </c>
      <c r="J267" t="s">
        <v>6448</v>
      </c>
      <c r="K267" t="s">
        <v>6449</v>
      </c>
      <c r="L267">
        <v>6353</v>
      </c>
      <c r="M267">
        <v>35199.32</v>
      </c>
      <c r="N267" t="s">
        <v>6446</v>
      </c>
      <c r="O267" s="1"/>
    </row>
    <row r="268" spans="1:15" x14ac:dyDescent="0.25">
      <c r="A268">
        <v>53826</v>
      </c>
      <c r="B268">
        <v>3134568</v>
      </c>
      <c r="C268" t="s">
        <v>6465</v>
      </c>
      <c r="D268" t="s">
        <v>6466</v>
      </c>
      <c r="E268" t="s">
        <v>18</v>
      </c>
      <c r="F268" t="s">
        <v>46</v>
      </c>
      <c r="G268" t="s">
        <v>6446</v>
      </c>
      <c r="H268" s="1">
        <v>45917</v>
      </c>
      <c r="I268" t="s">
        <v>6447</v>
      </c>
      <c r="J268" t="s">
        <v>6448</v>
      </c>
      <c r="K268" t="s">
        <v>6449</v>
      </c>
      <c r="L268">
        <v>6353</v>
      </c>
      <c r="M268">
        <v>35199.32</v>
      </c>
      <c r="N268" t="s">
        <v>6446</v>
      </c>
      <c r="O268" s="1"/>
    </row>
    <row r="269" spans="1:15" x14ac:dyDescent="0.25">
      <c r="A269">
        <v>53827</v>
      </c>
      <c r="B269">
        <v>3134568</v>
      </c>
      <c r="C269" t="s">
        <v>6465</v>
      </c>
      <c r="D269" t="s">
        <v>6466</v>
      </c>
      <c r="E269" t="s">
        <v>18</v>
      </c>
      <c r="F269" t="s">
        <v>46</v>
      </c>
      <c r="G269" t="s">
        <v>6446</v>
      </c>
      <c r="H269" s="1">
        <v>45917</v>
      </c>
      <c r="I269" t="s">
        <v>6447</v>
      </c>
      <c r="J269" t="s">
        <v>6448</v>
      </c>
      <c r="K269" t="s">
        <v>6449</v>
      </c>
      <c r="L269">
        <v>6353</v>
      </c>
      <c r="M269">
        <v>35199.32</v>
      </c>
      <c r="N269" t="s">
        <v>6446</v>
      </c>
      <c r="O269" s="1"/>
    </row>
    <row r="270" spans="1:15" x14ac:dyDescent="0.25">
      <c r="A270">
        <v>53828</v>
      </c>
      <c r="B270">
        <v>3134568</v>
      </c>
      <c r="C270" t="s">
        <v>6465</v>
      </c>
      <c r="D270" t="s">
        <v>6466</v>
      </c>
      <c r="E270" t="s">
        <v>18</v>
      </c>
      <c r="F270" t="s">
        <v>46</v>
      </c>
      <c r="G270" t="s">
        <v>6446</v>
      </c>
      <c r="H270" s="1">
        <v>45917</v>
      </c>
      <c r="I270" t="s">
        <v>6447</v>
      </c>
      <c r="J270" t="s">
        <v>6448</v>
      </c>
      <c r="K270" t="s">
        <v>6449</v>
      </c>
      <c r="L270">
        <v>6353</v>
      </c>
      <c r="M270">
        <v>35199.32</v>
      </c>
      <c r="N270" t="s">
        <v>6446</v>
      </c>
      <c r="O270" s="1"/>
    </row>
    <row r="271" spans="1:15" x14ac:dyDescent="0.25">
      <c r="A271">
        <v>53829</v>
      </c>
      <c r="B271">
        <v>3134568</v>
      </c>
      <c r="C271" t="s">
        <v>6465</v>
      </c>
      <c r="D271" t="s">
        <v>6466</v>
      </c>
      <c r="E271" t="s">
        <v>18</v>
      </c>
      <c r="F271" t="s">
        <v>46</v>
      </c>
      <c r="G271" t="s">
        <v>6446</v>
      </c>
      <c r="H271" s="1">
        <v>45917</v>
      </c>
      <c r="I271" t="s">
        <v>6447</v>
      </c>
      <c r="J271" t="s">
        <v>6448</v>
      </c>
      <c r="K271" t="s">
        <v>6449</v>
      </c>
      <c r="L271">
        <v>6353</v>
      </c>
      <c r="M271">
        <v>35199.32</v>
      </c>
      <c r="N271" t="s">
        <v>6446</v>
      </c>
      <c r="O271" s="1"/>
    </row>
    <row r="272" spans="1:15" x14ac:dyDescent="0.25">
      <c r="A272">
        <v>53830</v>
      </c>
      <c r="B272">
        <v>3134568</v>
      </c>
      <c r="C272" t="s">
        <v>6465</v>
      </c>
      <c r="D272" t="s">
        <v>6466</v>
      </c>
      <c r="E272" t="s">
        <v>18</v>
      </c>
      <c r="F272" t="s">
        <v>46</v>
      </c>
      <c r="G272" t="s">
        <v>6446</v>
      </c>
      <c r="H272" s="1">
        <v>45917</v>
      </c>
      <c r="I272" t="s">
        <v>6447</v>
      </c>
      <c r="J272" t="s">
        <v>6448</v>
      </c>
      <c r="K272" t="s">
        <v>6449</v>
      </c>
      <c r="L272">
        <v>6353</v>
      </c>
      <c r="M272">
        <v>35199.32</v>
      </c>
      <c r="N272" t="s">
        <v>6446</v>
      </c>
      <c r="O272" s="1"/>
    </row>
    <row r="273" spans="1:15" x14ac:dyDescent="0.25">
      <c r="A273">
        <v>53820</v>
      </c>
      <c r="B273">
        <v>3134568</v>
      </c>
      <c r="C273" t="s">
        <v>6465</v>
      </c>
      <c r="D273" t="s">
        <v>6466</v>
      </c>
      <c r="E273" t="s">
        <v>18</v>
      </c>
      <c r="F273" t="s">
        <v>46</v>
      </c>
      <c r="G273" t="s">
        <v>6446</v>
      </c>
      <c r="H273" s="1">
        <v>45917</v>
      </c>
      <c r="I273" t="s">
        <v>6447</v>
      </c>
      <c r="J273" t="s">
        <v>6448</v>
      </c>
      <c r="K273" t="s">
        <v>6449</v>
      </c>
      <c r="L273">
        <v>6353</v>
      </c>
      <c r="M273">
        <v>35199.32</v>
      </c>
      <c r="N273" t="s">
        <v>6446</v>
      </c>
      <c r="O273" s="1"/>
    </row>
    <row r="274" spans="1:15" x14ac:dyDescent="0.25">
      <c r="A274">
        <v>53833</v>
      </c>
      <c r="B274">
        <v>3134568</v>
      </c>
      <c r="C274" t="s">
        <v>6465</v>
      </c>
      <c r="D274" t="s">
        <v>6466</v>
      </c>
      <c r="E274" t="s">
        <v>18</v>
      </c>
      <c r="F274" t="s">
        <v>46</v>
      </c>
      <c r="G274" t="s">
        <v>6446</v>
      </c>
      <c r="H274" s="1">
        <v>45917</v>
      </c>
      <c r="I274" t="s">
        <v>6447</v>
      </c>
      <c r="J274" t="s">
        <v>6448</v>
      </c>
      <c r="K274" t="s">
        <v>6449</v>
      </c>
      <c r="L274">
        <v>6353</v>
      </c>
      <c r="M274">
        <v>35199.32</v>
      </c>
      <c r="N274" t="s">
        <v>6446</v>
      </c>
      <c r="O274" s="1"/>
    </row>
    <row r="275" spans="1:15" x14ac:dyDescent="0.25">
      <c r="A275">
        <v>53834</v>
      </c>
      <c r="B275">
        <v>3134568</v>
      </c>
      <c r="C275" t="s">
        <v>6465</v>
      </c>
      <c r="D275" t="s">
        <v>6466</v>
      </c>
      <c r="E275" t="s">
        <v>18</v>
      </c>
      <c r="F275" t="s">
        <v>46</v>
      </c>
      <c r="G275" t="s">
        <v>6446</v>
      </c>
      <c r="H275" s="1">
        <v>45917</v>
      </c>
      <c r="I275" t="s">
        <v>6447</v>
      </c>
      <c r="J275" t="s">
        <v>6448</v>
      </c>
      <c r="K275" t="s">
        <v>6449</v>
      </c>
      <c r="L275">
        <v>6353</v>
      </c>
      <c r="M275">
        <v>35199.32</v>
      </c>
      <c r="N275" t="s">
        <v>6446</v>
      </c>
      <c r="O275" s="1"/>
    </row>
    <row r="276" spans="1:15" x14ac:dyDescent="0.25">
      <c r="A276">
        <v>53835</v>
      </c>
      <c r="B276">
        <v>3134568</v>
      </c>
      <c r="C276" t="s">
        <v>6465</v>
      </c>
      <c r="D276" t="s">
        <v>6466</v>
      </c>
      <c r="E276" t="s">
        <v>18</v>
      </c>
      <c r="F276" t="s">
        <v>46</v>
      </c>
      <c r="G276" t="s">
        <v>6446</v>
      </c>
      <c r="H276" s="1">
        <v>45917</v>
      </c>
      <c r="I276" t="s">
        <v>6447</v>
      </c>
      <c r="J276" t="s">
        <v>6448</v>
      </c>
      <c r="K276" t="s">
        <v>6449</v>
      </c>
      <c r="L276">
        <v>6353</v>
      </c>
      <c r="M276">
        <v>35199.32</v>
      </c>
      <c r="N276" t="s">
        <v>6446</v>
      </c>
      <c r="O276" s="1"/>
    </row>
    <row r="277" spans="1:15" x14ac:dyDescent="0.25">
      <c r="A277">
        <v>53836</v>
      </c>
      <c r="B277">
        <v>3134568</v>
      </c>
      <c r="C277" t="s">
        <v>6465</v>
      </c>
      <c r="D277" t="s">
        <v>6466</v>
      </c>
      <c r="E277" t="s">
        <v>18</v>
      </c>
      <c r="F277" t="s">
        <v>46</v>
      </c>
      <c r="G277" t="s">
        <v>6446</v>
      </c>
      <c r="H277" s="1">
        <v>45917</v>
      </c>
      <c r="I277" t="s">
        <v>6447</v>
      </c>
      <c r="J277" t="s">
        <v>6448</v>
      </c>
      <c r="K277" t="s">
        <v>6449</v>
      </c>
      <c r="L277">
        <v>6353</v>
      </c>
      <c r="M277">
        <v>35199.32</v>
      </c>
      <c r="N277" t="s">
        <v>6446</v>
      </c>
      <c r="O277" s="1"/>
    </row>
    <row r="278" spans="1:15" x14ac:dyDescent="0.25">
      <c r="A278">
        <v>53837</v>
      </c>
      <c r="B278">
        <v>3134568</v>
      </c>
      <c r="C278" t="s">
        <v>6465</v>
      </c>
      <c r="D278" t="s">
        <v>6466</v>
      </c>
      <c r="E278" t="s">
        <v>18</v>
      </c>
      <c r="F278" t="s">
        <v>46</v>
      </c>
      <c r="G278" t="s">
        <v>6446</v>
      </c>
      <c r="H278" s="1">
        <v>45917</v>
      </c>
      <c r="I278" t="s">
        <v>6447</v>
      </c>
      <c r="J278" t="s">
        <v>6448</v>
      </c>
      <c r="K278" t="s">
        <v>6449</v>
      </c>
      <c r="L278">
        <v>6353</v>
      </c>
      <c r="M278">
        <v>35199.32</v>
      </c>
      <c r="N278" t="s">
        <v>6446</v>
      </c>
      <c r="O278" s="1"/>
    </row>
    <row r="279" spans="1:15" x14ac:dyDescent="0.25">
      <c r="A279">
        <v>53838</v>
      </c>
      <c r="B279">
        <v>3134568</v>
      </c>
      <c r="C279" t="s">
        <v>6465</v>
      </c>
      <c r="D279" t="s">
        <v>6466</v>
      </c>
      <c r="E279" t="s">
        <v>18</v>
      </c>
      <c r="F279" t="s">
        <v>46</v>
      </c>
      <c r="G279" t="s">
        <v>6446</v>
      </c>
      <c r="H279" s="1">
        <v>45917</v>
      </c>
      <c r="I279" t="s">
        <v>6447</v>
      </c>
      <c r="J279" t="s">
        <v>6448</v>
      </c>
      <c r="K279" t="s">
        <v>6449</v>
      </c>
      <c r="L279">
        <v>6353</v>
      </c>
      <c r="M279">
        <v>35199.32</v>
      </c>
      <c r="N279" t="s">
        <v>6446</v>
      </c>
      <c r="O279" s="1"/>
    </row>
    <row r="280" spans="1:15" x14ac:dyDescent="0.25">
      <c r="A280">
        <v>28641</v>
      </c>
      <c r="B280">
        <v>3134511</v>
      </c>
      <c r="C280" t="s">
        <v>6465</v>
      </c>
      <c r="D280" t="s">
        <v>6466</v>
      </c>
      <c r="E280" t="s">
        <v>18</v>
      </c>
      <c r="F280" t="s">
        <v>46</v>
      </c>
      <c r="G280" t="s">
        <v>6446</v>
      </c>
      <c r="H280" s="1">
        <v>45917</v>
      </c>
      <c r="I280" t="s">
        <v>6447</v>
      </c>
      <c r="J280" t="s">
        <v>6448</v>
      </c>
      <c r="K280" t="s">
        <v>6449</v>
      </c>
      <c r="L280">
        <v>6353</v>
      </c>
      <c r="M280">
        <v>436.99</v>
      </c>
      <c r="N280" t="s">
        <v>6446</v>
      </c>
      <c r="O280" s="1"/>
    </row>
    <row r="281" spans="1:15" x14ac:dyDescent="0.25">
      <c r="A281">
        <v>50000</v>
      </c>
      <c r="B281">
        <v>6129</v>
      </c>
      <c r="C281" t="s">
        <v>6457</v>
      </c>
      <c r="D281" t="s">
        <v>6458</v>
      </c>
      <c r="E281" t="s">
        <v>6318</v>
      </c>
      <c r="F281" t="s">
        <v>46</v>
      </c>
      <c r="G281" t="s">
        <v>6446</v>
      </c>
      <c r="H281" s="1">
        <v>45917</v>
      </c>
      <c r="I281" t="s">
        <v>6455</v>
      </c>
      <c r="J281" t="s">
        <v>6448</v>
      </c>
      <c r="K281" t="s">
        <v>6449</v>
      </c>
      <c r="L281">
        <v>6353</v>
      </c>
      <c r="M281">
        <v>1020331.45</v>
      </c>
      <c r="N281" t="s">
        <v>6446</v>
      </c>
      <c r="O281" s="1"/>
    </row>
    <row r="282" spans="1:15" x14ac:dyDescent="0.25">
      <c r="A282">
        <v>509436</v>
      </c>
      <c r="B282">
        <v>4791</v>
      </c>
      <c r="C282" t="s">
        <v>13</v>
      </c>
      <c r="D282" t="s">
        <v>6495</v>
      </c>
      <c r="E282" t="s">
        <v>6254</v>
      </c>
      <c r="F282" t="s">
        <v>46</v>
      </c>
      <c r="G282" t="s">
        <v>6446</v>
      </c>
      <c r="H282" s="1">
        <v>45918</v>
      </c>
      <c r="I282" t="s">
        <v>6447</v>
      </c>
      <c r="J282" t="s">
        <v>6448</v>
      </c>
      <c r="K282" t="s">
        <v>6449</v>
      </c>
      <c r="L282">
        <v>6353</v>
      </c>
      <c r="M282">
        <v>1700848.22</v>
      </c>
      <c r="N282" t="s">
        <v>6446</v>
      </c>
      <c r="O282" s="1"/>
    </row>
    <row r="283" spans="1:15" x14ac:dyDescent="0.25">
      <c r="A283">
        <v>509437</v>
      </c>
      <c r="B283">
        <v>4791</v>
      </c>
      <c r="C283" t="s">
        <v>13</v>
      </c>
      <c r="D283" t="s">
        <v>6495</v>
      </c>
      <c r="E283" t="s">
        <v>6254</v>
      </c>
      <c r="F283" t="s">
        <v>46</v>
      </c>
      <c r="G283" t="s">
        <v>6446</v>
      </c>
      <c r="H283" s="1">
        <v>45918</v>
      </c>
      <c r="I283" t="s">
        <v>6447</v>
      </c>
      <c r="J283" t="s">
        <v>6448</v>
      </c>
      <c r="K283" t="s">
        <v>6449</v>
      </c>
      <c r="L283">
        <v>6353</v>
      </c>
      <c r="M283">
        <v>1700848.22</v>
      </c>
      <c r="N283" t="s">
        <v>6446</v>
      </c>
      <c r="O283" s="1"/>
    </row>
    <row r="284" spans="1:15" x14ac:dyDescent="0.25">
      <c r="A284">
        <v>509438</v>
      </c>
      <c r="B284">
        <v>4791</v>
      </c>
      <c r="C284" t="s">
        <v>13</v>
      </c>
      <c r="D284" t="s">
        <v>6495</v>
      </c>
      <c r="E284" t="s">
        <v>6254</v>
      </c>
      <c r="F284" t="s">
        <v>46</v>
      </c>
      <c r="G284" t="s">
        <v>6446</v>
      </c>
      <c r="H284" s="1">
        <v>45918</v>
      </c>
      <c r="I284" t="s">
        <v>6447</v>
      </c>
      <c r="J284" t="s">
        <v>6448</v>
      </c>
      <c r="K284" t="s">
        <v>6449</v>
      </c>
      <c r="L284">
        <v>6353</v>
      </c>
      <c r="M284">
        <v>1700848.22</v>
      </c>
      <c r="N284" t="s">
        <v>6446</v>
      </c>
      <c r="O284" s="1"/>
    </row>
    <row r="285" spans="1:15" x14ac:dyDescent="0.25">
      <c r="A285">
        <v>509439</v>
      </c>
      <c r="B285">
        <v>4791</v>
      </c>
      <c r="C285" t="s">
        <v>13</v>
      </c>
      <c r="D285" t="s">
        <v>6495</v>
      </c>
      <c r="E285" t="s">
        <v>6254</v>
      </c>
      <c r="F285" t="s">
        <v>46</v>
      </c>
      <c r="G285" t="s">
        <v>6446</v>
      </c>
      <c r="H285" s="1">
        <v>45918</v>
      </c>
      <c r="I285" t="s">
        <v>6447</v>
      </c>
      <c r="J285" t="s">
        <v>6448</v>
      </c>
      <c r="K285" t="s">
        <v>6449</v>
      </c>
      <c r="L285">
        <v>6353</v>
      </c>
      <c r="M285">
        <v>1700848.22</v>
      </c>
      <c r="N285" t="s">
        <v>6446</v>
      </c>
      <c r="O285" s="1"/>
    </row>
    <row r="286" spans="1:15" x14ac:dyDescent="0.25">
      <c r="A286">
        <v>509440</v>
      </c>
      <c r="B286">
        <v>4791</v>
      </c>
      <c r="C286" t="s">
        <v>13</v>
      </c>
      <c r="D286" t="s">
        <v>6495</v>
      </c>
      <c r="E286" t="s">
        <v>6254</v>
      </c>
      <c r="F286" t="s">
        <v>46</v>
      </c>
      <c r="G286" t="s">
        <v>6446</v>
      </c>
      <c r="H286" s="1">
        <v>45918</v>
      </c>
      <c r="I286" t="s">
        <v>6447</v>
      </c>
      <c r="J286" t="s">
        <v>6448</v>
      </c>
      <c r="K286" t="s">
        <v>6449</v>
      </c>
      <c r="L286">
        <v>6353</v>
      </c>
      <c r="M286">
        <v>1700848.22</v>
      </c>
      <c r="N286" t="s">
        <v>6446</v>
      </c>
      <c r="O286" s="1"/>
    </row>
    <row r="287" spans="1:15" x14ac:dyDescent="0.25">
      <c r="A287">
        <v>509441</v>
      </c>
      <c r="B287">
        <v>4791</v>
      </c>
      <c r="C287" t="s">
        <v>13</v>
      </c>
      <c r="D287" t="s">
        <v>6495</v>
      </c>
      <c r="E287" t="s">
        <v>6254</v>
      </c>
      <c r="F287" t="s">
        <v>46</v>
      </c>
      <c r="G287" t="s">
        <v>6446</v>
      </c>
      <c r="H287" s="1">
        <v>45918</v>
      </c>
      <c r="I287" t="s">
        <v>6447</v>
      </c>
      <c r="J287" t="s">
        <v>6448</v>
      </c>
      <c r="K287" t="s">
        <v>6449</v>
      </c>
      <c r="L287">
        <v>6353</v>
      </c>
      <c r="M287">
        <v>1700848.22</v>
      </c>
      <c r="N287" t="s">
        <v>6446</v>
      </c>
      <c r="O287" s="1"/>
    </row>
    <row r="288" spans="1:15" x14ac:dyDescent="0.25">
      <c r="A288">
        <v>509442</v>
      </c>
      <c r="B288">
        <v>4791</v>
      </c>
      <c r="C288" t="s">
        <v>13</v>
      </c>
      <c r="D288" t="s">
        <v>6495</v>
      </c>
      <c r="E288" t="s">
        <v>6254</v>
      </c>
      <c r="F288" t="s">
        <v>46</v>
      </c>
      <c r="G288" t="s">
        <v>6446</v>
      </c>
      <c r="H288" s="1">
        <v>45918</v>
      </c>
      <c r="I288" t="s">
        <v>6447</v>
      </c>
      <c r="J288" t="s">
        <v>6448</v>
      </c>
      <c r="K288" t="s">
        <v>6449</v>
      </c>
      <c r="L288">
        <v>6353</v>
      </c>
      <c r="M288">
        <v>1700848.22</v>
      </c>
      <c r="N288" t="s">
        <v>6446</v>
      </c>
      <c r="O288" s="1"/>
    </row>
    <row r="289" spans="1:15" x14ac:dyDescent="0.25">
      <c r="A289">
        <v>509443</v>
      </c>
      <c r="B289">
        <v>4791</v>
      </c>
      <c r="C289" t="s">
        <v>13</v>
      </c>
      <c r="D289" t="s">
        <v>6495</v>
      </c>
      <c r="E289" t="s">
        <v>6254</v>
      </c>
      <c r="F289" t="s">
        <v>46</v>
      </c>
      <c r="G289" t="s">
        <v>6446</v>
      </c>
      <c r="H289" s="1">
        <v>45918</v>
      </c>
      <c r="I289" t="s">
        <v>6447</v>
      </c>
      <c r="J289" t="s">
        <v>6448</v>
      </c>
      <c r="K289" t="s">
        <v>6449</v>
      </c>
      <c r="L289">
        <v>6353</v>
      </c>
      <c r="M289">
        <v>1700848.22</v>
      </c>
      <c r="N289" t="s">
        <v>6446</v>
      </c>
      <c r="O289" s="1"/>
    </row>
    <row r="290" spans="1:15" x14ac:dyDescent="0.25">
      <c r="A290">
        <v>509444</v>
      </c>
      <c r="B290">
        <v>4791</v>
      </c>
      <c r="C290" t="s">
        <v>13</v>
      </c>
      <c r="D290" t="s">
        <v>6495</v>
      </c>
      <c r="E290" t="s">
        <v>6254</v>
      </c>
      <c r="F290" t="s">
        <v>46</v>
      </c>
      <c r="G290" t="s">
        <v>6446</v>
      </c>
      <c r="H290" s="1">
        <v>45918</v>
      </c>
      <c r="I290" t="s">
        <v>6447</v>
      </c>
      <c r="J290" t="s">
        <v>6448</v>
      </c>
      <c r="K290" t="s">
        <v>6449</v>
      </c>
      <c r="L290">
        <v>6353</v>
      </c>
      <c r="M290">
        <v>1700848.22</v>
      </c>
      <c r="N290" t="s">
        <v>6446</v>
      </c>
      <c r="O290" s="1"/>
    </row>
    <row r="291" spans="1:15" x14ac:dyDescent="0.25">
      <c r="A291">
        <v>509445</v>
      </c>
      <c r="B291">
        <v>4791</v>
      </c>
      <c r="C291" t="s">
        <v>13</v>
      </c>
      <c r="D291" t="s">
        <v>6495</v>
      </c>
      <c r="E291" t="s">
        <v>6254</v>
      </c>
      <c r="F291" t="s">
        <v>46</v>
      </c>
      <c r="G291" t="s">
        <v>6446</v>
      </c>
      <c r="H291" s="1">
        <v>45918</v>
      </c>
      <c r="I291" t="s">
        <v>6447</v>
      </c>
      <c r="J291" t="s">
        <v>6448</v>
      </c>
      <c r="K291" t="s">
        <v>6449</v>
      </c>
      <c r="L291">
        <v>6353</v>
      </c>
      <c r="M291">
        <v>1700848.22</v>
      </c>
      <c r="N291" t="s">
        <v>6446</v>
      </c>
      <c r="O291" s="1"/>
    </row>
    <row r="292" spans="1:15" x14ac:dyDescent="0.25">
      <c r="A292">
        <v>509446</v>
      </c>
      <c r="B292">
        <v>4791</v>
      </c>
      <c r="C292" t="s">
        <v>13</v>
      </c>
      <c r="D292" t="s">
        <v>6495</v>
      </c>
      <c r="E292" t="s">
        <v>6254</v>
      </c>
      <c r="F292" t="s">
        <v>46</v>
      </c>
      <c r="G292" t="s">
        <v>6446</v>
      </c>
      <c r="H292" s="1">
        <v>45918</v>
      </c>
      <c r="I292" t="s">
        <v>6447</v>
      </c>
      <c r="J292" t="s">
        <v>6448</v>
      </c>
      <c r="K292" t="s">
        <v>6449</v>
      </c>
      <c r="L292">
        <v>6353</v>
      </c>
      <c r="M292">
        <v>1700848.22</v>
      </c>
      <c r="N292" t="s">
        <v>6446</v>
      </c>
      <c r="O292" s="1"/>
    </row>
    <row r="293" spans="1:15" x14ac:dyDescent="0.25">
      <c r="A293">
        <v>509447</v>
      </c>
      <c r="B293">
        <v>4791</v>
      </c>
      <c r="C293" t="s">
        <v>13</v>
      </c>
      <c r="D293" t="s">
        <v>6495</v>
      </c>
      <c r="E293" t="s">
        <v>6254</v>
      </c>
      <c r="F293" t="s">
        <v>46</v>
      </c>
      <c r="G293" t="s">
        <v>6446</v>
      </c>
      <c r="H293" s="1">
        <v>45918</v>
      </c>
      <c r="I293" t="s">
        <v>6447</v>
      </c>
      <c r="J293" t="s">
        <v>6448</v>
      </c>
      <c r="K293" t="s">
        <v>6449</v>
      </c>
      <c r="L293">
        <v>6353</v>
      </c>
      <c r="M293">
        <v>1700848.22</v>
      </c>
      <c r="N293" t="s">
        <v>6446</v>
      </c>
      <c r="O293" s="1"/>
    </row>
    <row r="294" spans="1:15" x14ac:dyDescent="0.25">
      <c r="A294">
        <v>509448</v>
      </c>
      <c r="B294">
        <v>4791</v>
      </c>
      <c r="C294" t="s">
        <v>13</v>
      </c>
      <c r="D294" t="s">
        <v>6495</v>
      </c>
      <c r="E294" t="s">
        <v>6254</v>
      </c>
      <c r="F294" t="s">
        <v>46</v>
      </c>
      <c r="G294" t="s">
        <v>6446</v>
      </c>
      <c r="H294" s="1">
        <v>45918</v>
      </c>
      <c r="I294" t="s">
        <v>6447</v>
      </c>
      <c r="J294" t="s">
        <v>6448</v>
      </c>
      <c r="K294" t="s">
        <v>6449</v>
      </c>
      <c r="L294">
        <v>6353</v>
      </c>
      <c r="M294">
        <v>1700848.22</v>
      </c>
      <c r="N294" t="s">
        <v>6446</v>
      </c>
      <c r="O294" s="1"/>
    </row>
    <row r="295" spans="1:15" x14ac:dyDescent="0.25">
      <c r="A295">
        <v>509449</v>
      </c>
      <c r="B295">
        <v>4791</v>
      </c>
      <c r="C295" t="s">
        <v>13</v>
      </c>
      <c r="D295" t="s">
        <v>6495</v>
      </c>
      <c r="E295" t="s">
        <v>6254</v>
      </c>
      <c r="F295" t="s">
        <v>46</v>
      </c>
      <c r="G295" t="s">
        <v>6446</v>
      </c>
      <c r="H295" s="1">
        <v>45918</v>
      </c>
      <c r="I295" t="s">
        <v>6447</v>
      </c>
      <c r="J295" t="s">
        <v>6448</v>
      </c>
      <c r="K295" t="s">
        <v>6449</v>
      </c>
      <c r="L295">
        <v>6353</v>
      </c>
      <c r="M295">
        <v>1700848.22</v>
      </c>
      <c r="N295" t="s">
        <v>6446</v>
      </c>
      <c r="O295" s="1"/>
    </row>
    <row r="296" spans="1:15" x14ac:dyDescent="0.25">
      <c r="A296">
        <v>509450</v>
      </c>
      <c r="B296">
        <v>4791</v>
      </c>
      <c r="C296" t="s">
        <v>13</v>
      </c>
      <c r="D296" t="s">
        <v>6495</v>
      </c>
      <c r="E296" t="s">
        <v>6254</v>
      </c>
      <c r="F296" t="s">
        <v>46</v>
      </c>
      <c r="G296" t="s">
        <v>6446</v>
      </c>
      <c r="H296" s="1">
        <v>45918</v>
      </c>
      <c r="I296" t="s">
        <v>6447</v>
      </c>
      <c r="J296" t="s">
        <v>6448</v>
      </c>
      <c r="K296" t="s">
        <v>6449</v>
      </c>
      <c r="L296">
        <v>6353</v>
      </c>
      <c r="M296">
        <v>1700848.22</v>
      </c>
      <c r="N296" t="s">
        <v>6446</v>
      </c>
      <c r="O296" s="1"/>
    </row>
    <row r="297" spans="1:15" x14ac:dyDescent="0.25">
      <c r="A297">
        <v>509451</v>
      </c>
      <c r="B297">
        <v>4791</v>
      </c>
      <c r="C297" t="s">
        <v>13</v>
      </c>
      <c r="D297" t="s">
        <v>6495</v>
      </c>
      <c r="E297" t="s">
        <v>6254</v>
      </c>
      <c r="F297" t="s">
        <v>46</v>
      </c>
      <c r="G297" t="s">
        <v>6446</v>
      </c>
      <c r="H297" s="1">
        <v>45918</v>
      </c>
      <c r="I297" t="s">
        <v>6447</v>
      </c>
      <c r="J297" t="s">
        <v>6448</v>
      </c>
      <c r="K297" t="s">
        <v>6449</v>
      </c>
      <c r="L297">
        <v>6353</v>
      </c>
      <c r="M297">
        <v>1700848.22</v>
      </c>
      <c r="N297" t="s">
        <v>6446</v>
      </c>
      <c r="O297" s="1"/>
    </row>
    <row r="298" spans="1:15" x14ac:dyDescent="0.25">
      <c r="A298">
        <v>509452</v>
      </c>
      <c r="B298">
        <v>4791</v>
      </c>
      <c r="C298" t="s">
        <v>13</v>
      </c>
      <c r="D298" t="s">
        <v>6495</v>
      </c>
      <c r="E298" t="s">
        <v>6254</v>
      </c>
      <c r="F298" t="s">
        <v>46</v>
      </c>
      <c r="G298" t="s">
        <v>6446</v>
      </c>
      <c r="H298" s="1">
        <v>45918</v>
      </c>
      <c r="I298" t="s">
        <v>6447</v>
      </c>
      <c r="J298" t="s">
        <v>6448</v>
      </c>
      <c r="K298" t="s">
        <v>6449</v>
      </c>
      <c r="L298">
        <v>6353</v>
      </c>
      <c r="M298">
        <v>1700848.22</v>
      </c>
      <c r="N298" t="s">
        <v>6446</v>
      </c>
      <c r="O298" s="1"/>
    </row>
    <row r="299" spans="1:15" x14ac:dyDescent="0.25">
      <c r="A299">
        <v>509453</v>
      </c>
      <c r="B299">
        <v>4791</v>
      </c>
      <c r="C299" t="s">
        <v>13</v>
      </c>
      <c r="D299" t="s">
        <v>6495</v>
      </c>
      <c r="E299" t="s">
        <v>6254</v>
      </c>
      <c r="F299" t="s">
        <v>46</v>
      </c>
      <c r="G299" t="s">
        <v>6446</v>
      </c>
      <c r="H299" s="1">
        <v>45918</v>
      </c>
      <c r="I299" t="s">
        <v>6447</v>
      </c>
      <c r="J299" t="s">
        <v>6448</v>
      </c>
      <c r="K299" t="s">
        <v>6449</v>
      </c>
      <c r="L299">
        <v>6353</v>
      </c>
      <c r="M299">
        <v>1700848.22</v>
      </c>
      <c r="N299" t="s">
        <v>6446</v>
      </c>
      <c r="O299" s="1"/>
    </row>
    <row r="300" spans="1:15" x14ac:dyDescent="0.25">
      <c r="A300">
        <v>509454</v>
      </c>
      <c r="B300">
        <v>4791</v>
      </c>
      <c r="C300" t="s">
        <v>13</v>
      </c>
      <c r="D300" t="s">
        <v>6495</v>
      </c>
      <c r="E300" t="s">
        <v>6254</v>
      </c>
      <c r="F300" t="s">
        <v>46</v>
      </c>
      <c r="G300" t="s">
        <v>6446</v>
      </c>
      <c r="H300" s="1">
        <v>45918</v>
      </c>
      <c r="I300" t="s">
        <v>6447</v>
      </c>
      <c r="J300" t="s">
        <v>6448</v>
      </c>
      <c r="K300" t="s">
        <v>6449</v>
      </c>
      <c r="L300">
        <v>6353</v>
      </c>
      <c r="M300">
        <v>1700848.22</v>
      </c>
      <c r="N300" t="s">
        <v>6446</v>
      </c>
      <c r="O300" s="1"/>
    </row>
    <row r="301" spans="1:15" x14ac:dyDescent="0.25">
      <c r="A301">
        <v>509455</v>
      </c>
      <c r="B301">
        <v>4791</v>
      </c>
      <c r="C301" t="s">
        <v>13</v>
      </c>
      <c r="D301" t="s">
        <v>6495</v>
      </c>
      <c r="E301" t="s">
        <v>6254</v>
      </c>
      <c r="F301" t="s">
        <v>46</v>
      </c>
      <c r="G301" t="s">
        <v>6446</v>
      </c>
      <c r="H301" s="1">
        <v>45918</v>
      </c>
      <c r="I301" t="s">
        <v>6447</v>
      </c>
      <c r="J301" t="s">
        <v>6448</v>
      </c>
      <c r="K301" t="s">
        <v>6449</v>
      </c>
      <c r="L301">
        <v>6353</v>
      </c>
      <c r="M301">
        <v>1700848.22</v>
      </c>
      <c r="N301" t="s">
        <v>6446</v>
      </c>
      <c r="O301" s="1"/>
    </row>
    <row r="302" spans="1:15" x14ac:dyDescent="0.25">
      <c r="A302">
        <v>509456</v>
      </c>
      <c r="B302">
        <v>4791</v>
      </c>
      <c r="C302" t="s">
        <v>13</v>
      </c>
      <c r="D302" t="s">
        <v>6495</v>
      </c>
      <c r="E302" t="s">
        <v>6254</v>
      </c>
      <c r="F302" t="s">
        <v>46</v>
      </c>
      <c r="G302" t="s">
        <v>6446</v>
      </c>
      <c r="H302" s="1">
        <v>45918</v>
      </c>
      <c r="I302" t="s">
        <v>6447</v>
      </c>
      <c r="J302" t="s">
        <v>6448</v>
      </c>
      <c r="K302" t="s">
        <v>6449</v>
      </c>
      <c r="L302">
        <v>6353</v>
      </c>
      <c r="M302">
        <v>1700848.22</v>
      </c>
      <c r="N302" t="s">
        <v>6446</v>
      </c>
      <c r="O302" s="1"/>
    </row>
    <row r="303" spans="1:15" x14ac:dyDescent="0.25">
      <c r="A303">
        <v>509457</v>
      </c>
      <c r="B303">
        <v>4791</v>
      </c>
      <c r="C303" t="s">
        <v>13</v>
      </c>
      <c r="D303" t="s">
        <v>6495</v>
      </c>
      <c r="E303" t="s">
        <v>6254</v>
      </c>
      <c r="F303" t="s">
        <v>46</v>
      </c>
      <c r="G303" t="s">
        <v>6446</v>
      </c>
      <c r="H303" s="1">
        <v>45918</v>
      </c>
      <c r="I303" t="s">
        <v>6447</v>
      </c>
      <c r="J303" t="s">
        <v>6448</v>
      </c>
      <c r="K303" t="s">
        <v>6449</v>
      </c>
      <c r="L303">
        <v>6353</v>
      </c>
      <c r="M303">
        <v>1700848.22</v>
      </c>
      <c r="N303" t="s">
        <v>6446</v>
      </c>
      <c r="O303" s="1"/>
    </row>
    <row r="304" spans="1:15" x14ac:dyDescent="0.25">
      <c r="A304">
        <v>509458</v>
      </c>
      <c r="B304">
        <v>4791</v>
      </c>
      <c r="C304" t="s">
        <v>13</v>
      </c>
      <c r="D304" t="s">
        <v>6495</v>
      </c>
      <c r="E304" t="s">
        <v>6254</v>
      </c>
      <c r="F304" t="s">
        <v>46</v>
      </c>
      <c r="G304" t="s">
        <v>6446</v>
      </c>
      <c r="H304" s="1">
        <v>45918</v>
      </c>
      <c r="I304" t="s">
        <v>6447</v>
      </c>
      <c r="J304" t="s">
        <v>6448</v>
      </c>
      <c r="K304" t="s">
        <v>6449</v>
      </c>
      <c r="L304">
        <v>6353</v>
      </c>
      <c r="M304">
        <v>1700848.22</v>
      </c>
      <c r="N304" t="s">
        <v>6446</v>
      </c>
      <c r="O304" s="1"/>
    </row>
    <row r="305" spans="1:15" x14ac:dyDescent="0.25">
      <c r="A305">
        <v>509459</v>
      </c>
      <c r="B305">
        <v>4791</v>
      </c>
      <c r="C305" t="s">
        <v>13</v>
      </c>
      <c r="D305" t="s">
        <v>6495</v>
      </c>
      <c r="E305" t="s">
        <v>6254</v>
      </c>
      <c r="F305" t="s">
        <v>46</v>
      </c>
      <c r="G305" t="s">
        <v>6446</v>
      </c>
      <c r="H305" s="1">
        <v>45918</v>
      </c>
      <c r="I305" t="s">
        <v>6447</v>
      </c>
      <c r="J305" t="s">
        <v>6448</v>
      </c>
      <c r="K305" t="s">
        <v>6449</v>
      </c>
      <c r="L305">
        <v>6353</v>
      </c>
      <c r="M305">
        <v>1700848.22</v>
      </c>
      <c r="N305" t="s">
        <v>6446</v>
      </c>
      <c r="O305" s="1"/>
    </row>
    <row r="306" spans="1:15" x14ac:dyDescent="0.25">
      <c r="A306">
        <v>509460</v>
      </c>
      <c r="B306">
        <v>4791</v>
      </c>
      <c r="C306" t="s">
        <v>13</v>
      </c>
      <c r="D306" t="s">
        <v>6495</v>
      </c>
      <c r="E306" t="s">
        <v>6254</v>
      </c>
      <c r="F306" t="s">
        <v>46</v>
      </c>
      <c r="G306" t="s">
        <v>6446</v>
      </c>
      <c r="H306" s="1">
        <v>45918</v>
      </c>
      <c r="I306" t="s">
        <v>6447</v>
      </c>
      <c r="J306" t="s">
        <v>6448</v>
      </c>
      <c r="K306" t="s">
        <v>6449</v>
      </c>
      <c r="L306">
        <v>6353</v>
      </c>
      <c r="M306">
        <v>1700848.22</v>
      </c>
      <c r="N306" t="s">
        <v>6446</v>
      </c>
      <c r="O306" s="1"/>
    </row>
    <row r="307" spans="1:15" x14ac:dyDescent="0.25">
      <c r="A307">
        <v>509461</v>
      </c>
      <c r="B307">
        <v>4791</v>
      </c>
      <c r="C307" t="s">
        <v>13</v>
      </c>
      <c r="D307" t="s">
        <v>6495</v>
      </c>
      <c r="E307" t="s">
        <v>6254</v>
      </c>
      <c r="F307" t="s">
        <v>46</v>
      </c>
      <c r="G307" t="s">
        <v>6446</v>
      </c>
      <c r="H307" s="1">
        <v>45918</v>
      </c>
      <c r="I307" t="s">
        <v>6447</v>
      </c>
      <c r="J307" t="s">
        <v>6448</v>
      </c>
      <c r="K307" t="s">
        <v>6449</v>
      </c>
      <c r="L307">
        <v>6353</v>
      </c>
      <c r="M307">
        <v>1700848.22</v>
      </c>
      <c r="N307" t="s">
        <v>6446</v>
      </c>
      <c r="O307" s="1"/>
    </row>
    <row r="308" spans="1:15" x14ac:dyDescent="0.25">
      <c r="A308">
        <v>509462</v>
      </c>
      <c r="B308">
        <v>4791</v>
      </c>
      <c r="C308" t="s">
        <v>13</v>
      </c>
      <c r="D308" t="s">
        <v>6495</v>
      </c>
      <c r="E308" t="s">
        <v>6254</v>
      </c>
      <c r="F308" t="s">
        <v>46</v>
      </c>
      <c r="G308" t="s">
        <v>6446</v>
      </c>
      <c r="H308" s="1">
        <v>45918</v>
      </c>
      <c r="I308" t="s">
        <v>6447</v>
      </c>
      <c r="J308" t="s">
        <v>6448</v>
      </c>
      <c r="K308" t="s">
        <v>6449</v>
      </c>
      <c r="L308">
        <v>6353</v>
      </c>
      <c r="M308">
        <v>1700848.22</v>
      </c>
      <c r="N308" t="s">
        <v>6446</v>
      </c>
      <c r="O308" s="1"/>
    </row>
    <row r="309" spans="1:15" x14ac:dyDescent="0.25">
      <c r="A309">
        <v>509463</v>
      </c>
      <c r="B309">
        <v>4791</v>
      </c>
      <c r="C309" t="s">
        <v>13</v>
      </c>
      <c r="D309" t="s">
        <v>6495</v>
      </c>
      <c r="E309" t="s">
        <v>6254</v>
      </c>
      <c r="F309" t="s">
        <v>46</v>
      </c>
      <c r="G309" t="s">
        <v>6446</v>
      </c>
      <c r="H309" s="1">
        <v>45918</v>
      </c>
      <c r="I309" t="s">
        <v>6447</v>
      </c>
      <c r="J309" t="s">
        <v>6448</v>
      </c>
      <c r="K309" t="s">
        <v>6449</v>
      </c>
      <c r="L309">
        <v>6353</v>
      </c>
      <c r="M309">
        <v>1700848.22</v>
      </c>
      <c r="N309" t="s">
        <v>6446</v>
      </c>
      <c r="O309" s="1"/>
    </row>
    <row r="310" spans="1:15" x14ac:dyDescent="0.25">
      <c r="A310">
        <v>509464</v>
      </c>
      <c r="B310">
        <v>4791</v>
      </c>
      <c r="C310" t="s">
        <v>13</v>
      </c>
      <c r="D310" t="s">
        <v>6495</v>
      </c>
      <c r="E310" t="s">
        <v>6254</v>
      </c>
      <c r="F310" t="s">
        <v>46</v>
      </c>
      <c r="G310" t="s">
        <v>6446</v>
      </c>
      <c r="H310" s="1">
        <v>45918</v>
      </c>
      <c r="I310" t="s">
        <v>6447</v>
      </c>
      <c r="J310" t="s">
        <v>6448</v>
      </c>
      <c r="K310" t="s">
        <v>6449</v>
      </c>
      <c r="L310">
        <v>6353</v>
      </c>
      <c r="M310">
        <v>1700848.22</v>
      </c>
      <c r="N310" t="s">
        <v>6446</v>
      </c>
      <c r="O310" s="1"/>
    </row>
    <row r="311" spans="1:15" x14ac:dyDescent="0.25">
      <c r="A311">
        <v>509465</v>
      </c>
      <c r="B311">
        <v>4791</v>
      </c>
      <c r="C311" t="s">
        <v>13</v>
      </c>
      <c r="D311" t="s">
        <v>6495</v>
      </c>
      <c r="E311" t="s">
        <v>6254</v>
      </c>
      <c r="F311" t="s">
        <v>46</v>
      </c>
      <c r="G311" t="s">
        <v>6446</v>
      </c>
      <c r="H311" s="1">
        <v>45918</v>
      </c>
      <c r="I311" t="s">
        <v>6447</v>
      </c>
      <c r="J311" t="s">
        <v>6448</v>
      </c>
      <c r="K311" t="s">
        <v>6449</v>
      </c>
      <c r="L311">
        <v>6353</v>
      </c>
      <c r="M311">
        <v>1700848.22</v>
      </c>
      <c r="N311" t="s">
        <v>6446</v>
      </c>
      <c r="O311" s="1"/>
    </row>
    <row r="312" spans="1:15" x14ac:dyDescent="0.25">
      <c r="A312">
        <v>509466</v>
      </c>
      <c r="B312">
        <v>4791</v>
      </c>
      <c r="C312" t="s">
        <v>13</v>
      </c>
      <c r="D312" t="s">
        <v>6495</v>
      </c>
      <c r="E312" t="s">
        <v>6254</v>
      </c>
      <c r="F312" t="s">
        <v>46</v>
      </c>
      <c r="G312" t="s">
        <v>6446</v>
      </c>
      <c r="H312" s="1">
        <v>45918</v>
      </c>
      <c r="I312" t="s">
        <v>6447</v>
      </c>
      <c r="J312" t="s">
        <v>6448</v>
      </c>
      <c r="K312" t="s">
        <v>6449</v>
      </c>
      <c r="L312">
        <v>6353</v>
      </c>
      <c r="M312">
        <v>1700848.22</v>
      </c>
      <c r="N312" t="s">
        <v>6446</v>
      </c>
      <c r="O312" s="1"/>
    </row>
    <row r="313" spans="1:15" x14ac:dyDescent="0.25">
      <c r="A313">
        <v>509467</v>
      </c>
      <c r="B313">
        <v>4791</v>
      </c>
      <c r="C313" t="s">
        <v>13</v>
      </c>
      <c r="D313" t="s">
        <v>6495</v>
      </c>
      <c r="E313" t="s">
        <v>6254</v>
      </c>
      <c r="F313" t="s">
        <v>46</v>
      </c>
      <c r="G313" t="s">
        <v>6446</v>
      </c>
      <c r="H313" s="1">
        <v>45918</v>
      </c>
      <c r="I313" t="s">
        <v>6447</v>
      </c>
      <c r="J313" t="s">
        <v>6448</v>
      </c>
      <c r="K313" t="s">
        <v>6449</v>
      </c>
      <c r="L313">
        <v>6353</v>
      </c>
      <c r="M313">
        <v>1700848.22</v>
      </c>
      <c r="N313" t="s">
        <v>6446</v>
      </c>
      <c r="O313" s="1"/>
    </row>
    <row r="314" spans="1:15" x14ac:dyDescent="0.25">
      <c r="A314">
        <v>509468</v>
      </c>
      <c r="B314">
        <v>4791</v>
      </c>
      <c r="C314" t="s">
        <v>13</v>
      </c>
      <c r="D314" t="s">
        <v>6495</v>
      </c>
      <c r="E314" t="s">
        <v>6254</v>
      </c>
      <c r="F314" t="s">
        <v>46</v>
      </c>
      <c r="G314" t="s">
        <v>6446</v>
      </c>
      <c r="H314" s="1">
        <v>45918</v>
      </c>
      <c r="I314" t="s">
        <v>6447</v>
      </c>
      <c r="J314" t="s">
        <v>6448</v>
      </c>
      <c r="K314" t="s">
        <v>6449</v>
      </c>
      <c r="L314">
        <v>6353</v>
      </c>
      <c r="M314">
        <v>1700848.22</v>
      </c>
      <c r="N314" t="s">
        <v>6446</v>
      </c>
      <c r="O314" s="1"/>
    </row>
    <row r="315" spans="1:15" x14ac:dyDescent="0.25">
      <c r="A315">
        <v>509469</v>
      </c>
      <c r="B315">
        <v>4791</v>
      </c>
      <c r="C315" t="s">
        <v>13</v>
      </c>
      <c r="D315" t="s">
        <v>6495</v>
      </c>
      <c r="E315" t="s">
        <v>6254</v>
      </c>
      <c r="F315" t="s">
        <v>46</v>
      </c>
      <c r="G315" t="s">
        <v>6446</v>
      </c>
      <c r="H315" s="1">
        <v>45918</v>
      </c>
      <c r="I315" t="s">
        <v>6447</v>
      </c>
      <c r="J315" t="s">
        <v>6448</v>
      </c>
      <c r="K315" t="s">
        <v>6449</v>
      </c>
      <c r="L315">
        <v>6353</v>
      </c>
      <c r="M315">
        <v>1700848.22</v>
      </c>
      <c r="N315" t="s">
        <v>6446</v>
      </c>
      <c r="O315" s="1"/>
    </row>
    <row r="316" spans="1:15" x14ac:dyDescent="0.25">
      <c r="A316">
        <v>509470</v>
      </c>
      <c r="B316">
        <v>4791</v>
      </c>
      <c r="C316" t="s">
        <v>13</v>
      </c>
      <c r="D316" t="s">
        <v>6495</v>
      </c>
      <c r="E316" t="s">
        <v>6254</v>
      </c>
      <c r="F316" t="s">
        <v>46</v>
      </c>
      <c r="G316" t="s">
        <v>6446</v>
      </c>
      <c r="H316" s="1">
        <v>45918</v>
      </c>
      <c r="I316" t="s">
        <v>6447</v>
      </c>
      <c r="J316" t="s">
        <v>6448</v>
      </c>
      <c r="K316" t="s">
        <v>6449</v>
      </c>
      <c r="L316">
        <v>6353</v>
      </c>
      <c r="M316">
        <v>1700848.22</v>
      </c>
      <c r="N316" t="s">
        <v>6446</v>
      </c>
      <c r="O316" s="1"/>
    </row>
    <row r="317" spans="1:15" x14ac:dyDescent="0.25">
      <c r="A317">
        <v>509471</v>
      </c>
      <c r="B317">
        <v>4791</v>
      </c>
      <c r="C317" t="s">
        <v>13</v>
      </c>
      <c r="D317" t="s">
        <v>6495</v>
      </c>
      <c r="E317" t="s">
        <v>6254</v>
      </c>
      <c r="F317" t="s">
        <v>46</v>
      </c>
      <c r="G317" t="s">
        <v>6446</v>
      </c>
      <c r="H317" s="1">
        <v>45918</v>
      </c>
      <c r="I317" t="s">
        <v>6447</v>
      </c>
      <c r="J317" t="s">
        <v>6448</v>
      </c>
      <c r="K317" t="s">
        <v>6449</v>
      </c>
      <c r="L317">
        <v>6353</v>
      </c>
      <c r="M317">
        <v>1700848.22</v>
      </c>
      <c r="N317" t="s">
        <v>6446</v>
      </c>
      <c r="O317" s="1"/>
    </row>
    <row r="318" spans="1:15" x14ac:dyDescent="0.25">
      <c r="A318">
        <v>509472</v>
      </c>
      <c r="B318">
        <v>4791</v>
      </c>
      <c r="C318" t="s">
        <v>13</v>
      </c>
      <c r="D318" t="s">
        <v>6495</v>
      </c>
      <c r="E318" t="s">
        <v>6254</v>
      </c>
      <c r="F318" t="s">
        <v>46</v>
      </c>
      <c r="G318" t="s">
        <v>6446</v>
      </c>
      <c r="H318" s="1">
        <v>45918</v>
      </c>
      <c r="I318" t="s">
        <v>6447</v>
      </c>
      <c r="J318" t="s">
        <v>6448</v>
      </c>
      <c r="K318" t="s">
        <v>6449</v>
      </c>
      <c r="L318">
        <v>6353</v>
      </c>
      <c r="M318">
        <v>1700848.22</v>
      </c>
      <c r="N318" t="s">
        <v>6446</v>
      </c>
      <c r="O318" s="1"/>
    </row>
    <row r="319" spans="1:15" x14ac:dyDescent="0.25">
      <c r="A319">
        <v>509473</v>
      </c>
      <c r="B319">
        <v>4791</v>
      </c>
      <c r="C319" t="s">
        <v>13</v>
      </c>
      <c r="D319" t="s">
        <v>6495</v>
      </c>
      <c r="E319" t="s">
        <v>6254</v>
      </c>
      <c r="F319" t="s">
        <v>46</v>
      </c>
      <c r="G319" t="s">
        <v>6446</v>
      </c>
      <c r="H319" s="1">
        <v>45918</v>
      </c>
      <c r="I319" t="s">
        <v>6447</v>
      </c>
      <c r="J319" t="s">
        <v>6448</v>
      </c>
      <c r="K319" t="s">
        <v>6449</v>
      </c>
      <c r="L319">
        <v>6353</v>
      </c>
      <c r="M319">
        <v>1700848.22</v>
      </c>
      <c r="N319" t="s">
        <v>6446</v>
      </c>
      <c r="O319" s="1"/>
    </row>
    <row r="320" spans="1:15" x14ac:dyDescent="0.25">
      <c r="A320">
        <v>509474</v>
      </c>
      <c r="B320">
        <v>4791</v>
      </c>
      <c r="C320" t="s">
        <v>13</v>
      </c>
      <c r="D320" t="s">
        <v>6495</v>
      </c>
      <c r="E320" t="s">
        <v>6254</v>
      </c>
      <c r="F320" t="s">
        <v>46</v>
      </c>
      <c r="G320" t="s">
        <v>6446</v>
      </c>
      <c r="H320" s="1">
        <v>45918</v>
      </c>
      <c r="I320" t="s">
        <v>6447</v>
      </c>
      <c r="J320" t="s">
        <v>6448</v>
      </c>
      <c r="K320" t="s">
        <v>6449</v>
      </c>
      <c r="L320">
        <v>6353</v>
      </c>
      <c r="M320">
        <v>1700848.22</v>
      </c>
      <c r="N320" t="s">
        <v>6446</v>
      </c>
      <c r="O320" s="1"/>
    </row>
    <row r="321" spans="1:15" x14ac:dyDescent="0.25">
      <c r="A321">
        <v>509475</v>
      </c>
      <c r="B321">
        <v>4791</v>
      </c>
      <c r="C321" t="s">
        <v>13</v>
      </c>
      <c r="D321" t="s">
        <v>6495</v>
      </c>
      <c r="E321" t="s">
        <v>6254</v>
      </c>
      <c r="F321" t="s">
        <v>46</v>
      </c>
      <c r="G321" t="s">
        <v>6446</v>
      </c>
      <c r="H321" s="1">
        <v>45918</v>
      </c>
      <c r="I321" t="s">
        <v>6447</v>
      </c>
      <c r="J321" t="s">
        <v>6448</v>
      </c>
      <c r="K321" t="s">
        <v>6449</v>
      </c>
      <c r="L321">
        <v>6353</v>
      </c>
      <c r="M321">
        <v>1700848.22</v>
      </c>
      <c r="N321" t="s">
        <v>6446</v>
      </c>
      <c r="O321" s="1"/>
    </row>
    <row r="322" spans="1:15" x14ac:dyDescent="0.25">
      <c r="A322">
        <v>509476</v>
      </c>
      <c r="B322">
        <v>4791</v>
      </c>
      <c r="C322" t="s">
        <v>13</v>
      </c>
      <c r="D322" t="s">
        <v>6495</v>
      </c>
      <c r="E322" t="s">
        <v>6254</v>
      </c>
      <c r="F322" t="s">
        <v>46</v>
      </c>
      <c r="G322" t="s">
        <v>6446</v>
      </c>
      <c r="H322" s="1">
        <v>45918</v>
      </c>
      <c r="I322" t="s">
        <v>6447</v>
      </c>
      <c r="J322" t="s">
        <v>6448</v>
      </c>
      <c r="K322" t="s">
        <v>6449</v>
      </c>
      <c r="L322">
        <v>6353</v>
      </c>
      <c r="M322">
        <v>1700848.22</v>
      </c>
      <c r="N322" t="s">
        <v>6446</v>
      </c>
      <c r="O322" s="1"/>
    </row>
    <row r="323" spans="1:15" x14ac:dyDescent="0.25">
      <c r="A323">
        <v>509477</v>
      </c>
      <c r="B323">
        <v>4791</v>
      </c>
      <c r="C323" t="s">
        <v>13</v>
      </c>
      <c r="D323" t="s">
        <v>6495</v>
      </c>
      <c r="E323" t="s">
        <v>6254</v>
      </c>
      <c r="F323" t="s">
        <v>46</v>
      </c>
      <c r="G323" t="s">
        <v>6446</v>
      </c>
      <c r="H323" s="1">
        <v>45918</v>
      </c>
      <c r="I323" t="s">
        <v>6447</v>
      </c>
      <c r="J323" t="s">
        <v>6448</v>
      </c>
      <c r="K323" t="s">
        <v>6449</v>
      </c>
      <c r="L323">
        <v>6353</v>
      </c>
      <c r="M323">
        <v>1700848.22</v>
      </c>
      <c r="N323" t="s">
        <v>6446</v>
      </c>
      <c r="O323" s="1"/>
    </row>
    <row r="324" spans="1:15" x14ac:dyDescent="0.25">
      <c r="A324">
        <v>509478</v>
      </c>
      <c r="B324">
        <v>4791</v>
      </c>
      <c r="C324" t="s">
        <v>13</v>
      </c>
      <c r="D324" t="s">
        <v>6495</v>
      </c>
      <c r="E324" t="s">
        <v>6254</v>
      </c>
      <c r="F324" t="s">
        <v>46</v>
      </c>
      <c r="G324" t="s">
        <v>6446</v>
      </c>
      <c r="H324" s="1">
        <v>45918</v>
      </c>
      <c r="I324" t="s">
        <v>6447</v>
      </c>
      <c r="J324" t="s">
        <v>6448</v>
      </c>
      <c r="K324" t="s">
        <v>6449</v>
      </c>
      <c r="L324">
        <v>6353</v>
      </c>
      <c r="M324">
        <v>1700848.22</v>
      </c>
      <c r="N324" t="s">
        <v>6446</v>
      </c>
      <c r="O324" s="1"/>
    </row>
    <row r="325" spans="1:15" x14ac:dyDescent="0.25">
      <c r="A325">
        <v>509479</v>
      </c>
      <c r="B325">
        <v>4791</v>
      </c>
      <c r="C325" t="s">
        <v>13</v>
      </c>
      <c r="D325" t="s">
        <v>6495</v>
      </c>
      <c r="E325" t="s">
        <v>6254</v>
      </c>
      <c r="F325" t="s">
        <v>46</v>
      </c>
      <c r="G325" t="s">
        <v>6446</v>
      </c>
      <c r="H325" s="1">
        <v>45918</v>
      </c>
      <c r="I325" t="s">
        <v>6447</v>
      </c>
      <c r="J325" t="s">
        <v>6448</v>
      </c>
      <c r="K325" t="s">
        <v>6449</v>
      </c>
      <c r="L325">
        <v>6353</v>
      </c>
      <c r="M325">
        <v>1700848.22</v>
      </c>
      <c r="N325" t="s">
        <v>6446</v>
      </c>
      <c r="O325" s="1"/>
    </row>
    <row r="326" spans="1:15" x14ac:dyDescent="0.25">
      <c r="A326">
        <v>509480</v>
      </c>
      <c r="B326">
        <v>4791</v>
      </c>
      <c r="C326" t="s">
        <v>13</v>
      </c>
      <c r="D326" t="s">
        <v>6495</v>
      </c>
      <c r="E326" t="s">
        <v>6254</v>
      </c>
      <c r="F326" t="s">
        <v>46</v>
      </c>
      <c r="G326" t="s">
        <v>6446</v>
      </c>
      <c r="H326" s="1">
        <v>45918</v>
      </c>
      <c r="I326" t="s">
        <v>6447</v>
      </c>
      <c r="J326" t="s">
        <v>6448</v>
      </c>
      <c r="K326" t="s">
        <v>6449</v>
      </c>
      <c r="L326">
        <v>6353</v>
      </c>
      <c r="M326">
        <v>1700848.22</v>
      </c>
      <c r="N326" t="s">
        <v>6446</v>
      </c>
      <c r="O326" s="1"/>
    </row>
    <row r="327" spans="1:15" x14ac:dyDescent="0.25">
      <c r="A327">
        <v>509481</v>
      </c>
      <c r="B327">
        <v>4791</v>
      </c>
      <c r="C327" t="s">
        <v>13</v>
      </c>
      <c r="D327" t="s">
        <v>6495</v>
      </c>
      <c r="E327" t="s">
        <v>6254</v>
      </c>
      <c r="F327" t="s">
        <v>46</v>
      </c>
      <c r="G327" t="s">
        <v>6446</v>
      </c>
      <c r="H327" s="1">
        <v>45918</v>
      </c>
      <c r="I327" t="s">
        <v>6447</v>
      </c>
      <c r="J327" t="s">
        <v>6448</v>
      </c>
      <c r="K327" t="s">
        <v>6449</v>
      </c>
      <c r="L327">
        <v>6353</v>
      </c>
      <c r="M327">
        <v>1700848.22</v>
      </c>
      <c r="N327" t="s">
        <v>6446</v>
      </c>
      <c r="O327" s="1"/>
    </row>
    <row r="328" spans="1:15" x14ac:dyDescent="0.25">
      <c r="A328">
        <v>509482</v>
      </c>
      <c r="B328">
        <v>4791</v>
      </c>
      <c r="C328" t="s">
        <v>13</v>
      </c>
      <c r="D328" t="s">
        <v>6495</v>
      </c>
      <c r="E328" t="s">
        <v>6254</v>
      </c>
      <c r="F328" t="s">
        <v>46</v>
      </c>
      <c r="G328" t="s">
        <v>6446</v>
      </c>
      <c r="H328" s="1">
        <v>45918</v>
      </c>
      <c r="I328" t="s">
        <v>6447</v>
      </c>
      <c r="J328" t="s">
        <v>6448</v>
      </c>
      <c r="K328" t="s">
        <v>6449</v>
      </c>
      <c r="L328">
        <v>6353</v>
      </c>
      <c r="M328">
        <v>1700848.22</v>
      </c>
      <c r="N328" t="s">
        <v>6446</v>
      </c>
      <c r="O328" s="1"/>
    </row>
    <row r="329" spans="1:15" x14ac:dyDescent="0.25">
      <c r="A329">
        <v>509483</v>
      </c>
      <c r="B329">
        <v>4791</v>
      </c>
      <c r="C329" t="s">
        <v>13</v>
      </c>
      <c r="D329" t="s">
        <v>6495</v>
      </c>
      <c r="E329" t="s">
        <v>6254</v>
      </c>
      <c r="F329" t="s">
        <v>46</v>
      </c>
      <c r="G329" t="s">
        <v>6446</v>
      </c>
      <c r="H329" s="1">
        <v>45918</v>
      </c>
      <c r="I329" t="s">
        <v>6447</v>
      </c>
      <c r="J329" t="s">
        <v>6448</v>
      </c>
      <c r="K329" t="s">
        <v>6449</v>
      </c>
      <c r="L329">
        <v>6353</v>
      </c>
      <c r="M329">
        <v>1700848.22</v>
      </c>
      <c r="N329" t="s">
        <v>6446</v>
      </c>
      <c r="O329" s="1"/>
    </row>
    <row r="330" spans="1:15" x14ac:dyDescent="0.25">
      <c r="A330">
        <v>509484</v>
      </c>
      <c r="B330">
        <v>4791</v>
      </c>
      <c r="C330" t="s">
        <v>13</v>
      </c>
      <c r="D330" t="s">
        <v>6495</v>
      </c>
      <c r="E330" t="s">
        <v>6254</v>
      </c>
      <c r="F330" t="s">
        <v>46</v>
      </c>
      <c r="G330" t="s">
        <v>6446</v>
      </c>
      <c r="H330" s="1">
        <v>45918</v>
      </c>
      <c r="I330" t="s">
        <v>6447</v>
      </c>
      <c r="J330" t="s">
        <v>6448</v>
      </c>
      <c r="K330" t="s">
        <v>6449</v>
      </c>
      <c r="L330">
        <v>6353</v>
      </c>
      <c r="M330">
        <v>1700848.22</v>
      </c>
      <c r="N330" t="s">
        <v>6446</v>
      </c>
      <c r="O330" s="1"/>
    </row>
    <row r="331" spans="1:15" x14ac:dyDescent="0.25">
      <c r="A331">
        <v>509485</v>
      </c>
      <c r="B331">
        <v>4791</v>
      </c>
      <c r="C331" t="s">
        <v>13</v>
      </c>
      <c r="D331" t="s">
        <v>6495</v>
      </c>
      <c r="E331" t="s">
        <v>6254</v>
      </c>
      <c r="F331" t="s">
        <v>46</v>
      </c>
      <c r="G331" t="s">
        <v>6446</v>
      </c>
      <c r="H331" s="1">
        <v>45918</v>
      </c>
      <c r="I331" t="s">
        <v>6447</v>
      </c>
      <c r="J331" t="s">
        <v>6448</v>
      </c>
      <c r="K331" t="s">
        <v>6449</v>
      </c>
      <c r="L331">
        <v>6353</v>
      </c>
      <c r="M331">
        <v>1700848.22</v>
      </c>
      <c r="N331" t="s">
        <v>6446</v>
      </c>
      <c r="O331" s="1"/>
    </row>
    <row r="332" spans="1:15" x14ac:dyDescent="0.25">
      <c r="A332">
        <v>509486</v>
      </c>
      <c r="B332">
        <v>4791</v>
      </c>
      <c r="C332" t="s">
        <v>13</v>
      </c>
      <c r="D332" t="s">
        <v>6495</v>
      </c>
      <c r="E332" t="s">
        <v>6254</v>
      </c>
      <c r="F332" t="s">
        <v>46</v>
      </c>
      <c r="G332" t="s">
        <v>6446</v>
      </c>
      <c r="H332" s="1">
        <v>45918</v>
      </c>
      <c r="I332" t="s">
        <v>6447</v>
      </c>
      <c r="J332" t="s">
        <v>6448</v>
      </c>
      <c r="K332" t="s">
        <v>6449</v>
      </c>
      <c r="L332">
        <v>6353</v>
      </c>
      <c r="M332">
        <v>1700848.22</v>
      </c>
      <c r="N332" t="s">
        <v>6446</v>
      </c>
      <c r="O332" s="1"/>
    </row>
    <row r="333" spans="1:15" x14ac:dyDescent="0.25">
      <c r="A333">
        <v>509487</v>
      </c>
      <c r="B333">
        <v>4791</v>
      </c>
      <c r="C333" t="s">
        <v>13</v>
      </c>
      <c r="D333" t="s">
        <v>6495</v>
      </c>
      <c r="E333" t="s">
        <v>6254</v>
      </c>
      <c r="F333" t="s">
        <v>46</v>
      </c>
      <c r="G333" t="s">
        <v>6446</v>
      </c>
      <c r="H333" s="1">
        <v>45918</v>
      </c>
      <c r="I333" t="s">
        <v>6447</v>
      </c>
      <c r="J333" t="s">
        <v>6448</v>
      </c>
      <c r="K333" t="s">
        <v>6449</v>
      </c>
      <c r="L333">
        <v>6353</v>
      </c>
      <c r="M333">
        <v>1700848.22</v>
      </c>
      <c r="N333" t="s">
        <v>6446</v>
      </c>
      <c r="O333" s="1"/>
    </row>
    <row r="334" spans="1:15" x14ac:dyDescent="0.25">
      <c r="A334">
        <v>509488</v>
      </c>
      <c r="B334">
        <v>4791</v>
      </c>
      <c r="C334" t="s">
        <v>13</v>
      </c>
      <c r="D334" t="s">
        <v>6495</v>
      </c>
      <c r="E334" t="s">
        <v>6254</v>
      </c>
      <c r="F334" t="s">
        <v>46</v>
      </c>
      <c r="G334" t="s">
        <v>6446</v>
      </c>
      <c r="H334" s="1">
        <v>45918</v>
      </c>
      <c r="I334" t="s">
        <v>6447</v>
      </c>
      <c r="J334" t="s">
        <v>6448</v>
      </c>
      <c r="K334" t="s">
        <v>6449</v>
      </c>
      <c r="L334">
        <v>6353</v>
      </c>
      <c r="M334">
        <v>1700848.22</v>
      </c>
      <c r="N334" t="s">
        <v>6446</v>
      </c>
      <c r="O334" s="1"/>
    </row>
    <row r="335" spans="1:15" x14ac:dyDescent="0.25">
      <c r="A335">
        <v>509489</v>
      </c>
      <c r="B335">
        <v>4791</v>
      </c>
      <c r="C335" t="s">
        <v>13</v>
      </c>
      <c r="D335" t="s">
        <v>6495</v>
      </c>
      <c r="E335" t="s">
        <v>6254</v>
      </c>
      <c r="F335" t="s">
        <v>46</v>
      </c>
      <c r="G335" t="s">
        <v>6446</v>
      </c>
      <c r="H335" s="1">
        <v>45918</v>
      </c>
      <c r="I335" t="s">
        <v>6447</v>
      </c>
      <c r="J335" t="s">
        <v>6448</v>
      </c>
      <c r="K335" t="s">
        <v>6449</v>
      </c>
      <c r="L335">
        <v>6353</v>
      </c>
      <c r="M335">
        <v>1700848.22</v>
      </c>
      <c r="N335" t="s">
        <v>6446</v>
      </c>
      <c r="O335" s="1"/>
    </row>
    <row r="336" spans="1:15" x14ac:dyDescent="0.25">
      <c r="A336">
        <v>509490</v>
      </c>
      <c r="B336">
        <v>4791</v>
      </c>
      <c r="C336" t="s">
        <v>13</v>
      </c>
      <c r="D336" t="s">
        <v>6495</v>
      </c>
      <c r="E336" t="s">
        <v>6254</v>
      </c>
      <c r="F336" t="s">
        <v>46</v>
      </c>
      <c r="G336" t="s">
        <v>6446</v>
      </c>
      <c r="H336" s="1">
        <v>45918</v>
      </c>
      <c r="I336" t="s">
        <v>6447</v>
      </c>
      <c r="J336" t="s">
        <v>6448</v>
      </c>
      <c r="K336" t="s">
        <v>6449</v>
      </c>
      <c r="L336">
        <v>6353</v>
      </c>
      <c r="M336">
        <v>1700848.22</v>
      </c>
      <c r="N336" t="s">
        <v>6446</v>
      </c>
      <c r="O336" s="1"/>
    </row>
    <row r="337" spans="1:15" x14ac:dyDescent="0.25">
      <c r="A337">
        <v>509491</v>
      </c>
      <c r="B337">
        <v>4791</v>
      </c>
      <c r="C337" t="s">
        <v>13</v>
      </c>
      <c r="D337" t="s">
        <v>6495</v>
      </c>
      <c r="E337" t="s">
        <v>6254</v>
      </c>
      <c r="F337" t="s">
        <v>46</v>
      </c>
      <c r="G337" t="s">
        <v>6446</v>
      </c>
      <c r="H337" s="1">
        <v>45918</v>
      </c>
      <c r="I337" t="s">
        <v>6447</v>
      </c>
      <c r="J337" t="s">
        <v>6448</v>
      </c>
      <c r="K337" t="s">
        <v>6449</v>
      </c>
      <c r="L337">
        <v>6353</v>
      </c>
      <c r="M337">
        <v>1700848.22</v>
      </c>
      <c r="N337" t="s">
        <v>6446</v>
      </c>
      <c r="O337" s="1"/>
    </row>
    <row r="338" spans="1:15" x14ac:dyDescent="0.25">
      <c r="A338">
        <v>509492</v>
      </c>
      <c r="B338">
        <v>4791</v>
      </c>
      <c r="C338" t="s">
        <v>13</v>
      </c>
      <c r="D338" t="s">
        <v>6495</v>
      </c>
      <c r="E338" t="s">
        <v>6254</v>
      </c>
      <c r="F338" t="s">
        <v>46</v>
      </c>
      <c r="G338" t="s">
        <v>6446</v>
      </c>
      <c r="H338" s="1">
        <v>45918</v>
      </c>
      <c r="I338" t="s">
        <v>6447</v>
      </c>
      <c r="J338" t="s">
        <v>6448</v>
      </c>
      <c r="K338" t="s">
        <v>6449</v>
      </c>
      <c r="L338">
        <v>6353</v>
      </c>
      <c r="M338">
        <v>1700848.22</v>
      </c>
      <c r="N338" t="s">
        <v>6446</v>
      </c>
      <c r="O338" s="1"/>
    </row>
    <row r="339" spans="1:15" x14ac:dyDescent="0.25">
      <c r="A339">
        <v>509493</v>
      </c>
      <c r="B339">
        <v>4791</v>
      </c>
      <c r="C339" t="s">
        <v>13</v>
      </c>
      <c r="D339" t="s">
        <v>6495</v>
      </c>
      <c r="E339" t="s">
        <v>6254</v>
      </c>
      <c r="F339" t="s">
        <v>46</v>
      </c>
      <c r="G339" t="s">
        <v>6446</v>
      </c>
      <c r="H339" s="1">
        <v>45918</v>
      </c>
      <c r="I339" t="s">
        <v>6447</v>
      </c>
      <c r="J339" t="s">
        <v>6448</v>
      </c>
      <c r="K339" t="s">
        <v>6449</v>
      </c>
      <c r="L339">
        <v>6353</v>
      </c>
      <c r="M339">
        <v>1700848.22</v>
      </c>
      <c r="N339" t="s">
        <v>6446</v>
      </c>
      <c r="O339" s="1"/>
    </row>
    <row r="340" spans="1:15" x14ac:dyDescent="0.25">
      <c r="A340">
        <v>509494</v>
      </c>
      <c r="B340">
        <v>4791</v>
      </c>
      <c r="C340" t="s">
        <v>13</v>
      </c>
      <c r="D340" t="s">
        <v>6495</v>
      </c>
      <c r="E340" t="s">
        <v>6254</v>
      </c>
      <c r="F340" t="s">
        <v>46</v>
      </c>
      <c r="G340" t="s">
        <v>6446</v>
      </c>
      <c r="H340" s="1">
        <v>45918</v>
      </c>
      <c r="I340" t="s">
        <v>6447</v>
      </c>
      <c r="J340" t="s">
        <v>6448</v>
      </c>
      <c r="K340" t="s">
        <v>6449</v>
      </c>
      <c r="L340">
        <v>6353</v>
      </c>
      <c r="M340">
        <v>1700848.22</v>
      </c>
      <c r="N340" t="s">
        <v>6446</v>
      </c>
      <c r="O340" s="1"/>
    </row>
    <row r="341" spans="1:15" x14ac:dyDescent="0.25">
      <c r="A341">
        <v>509495</v>
      </c>
      <c r="B341">
        <v>4791</v>
      </c>
      <c r="C341" t="s">
        <v>13</v>
      </c>
      <c r="D341" t="s">
        <v>6495</v>
      </c>
      <c r="E341" t="s">
        <v>6254</v>
      </c>
      <c r="F341" t="s">
        <v>46</v>
      </c>
      <c r="G341" t="s">
        <v>6446</v>
      </c>
      <c r="H341" s="1">
        <v>45918</v>
      </c>
      <c r="I341" t="s">
        <v>6447</v>
      </c>
      <c r="J341" t="s">
        <v>6448</v>
      </c>
      <c r="K341" t="s">
        <v>6449</v>
      </c>
      <c r="L341">
        <v>6353</v>
      </c>
      <c r="M341">
        <v>1700848.22</v>
      </c>
      <c r="N341" t="s">
        <v>6446</v>
      </c>
      <c r="O341" s="1"/>
    </row>
    <row r="342" spans="1:15" x14ac:dyDescent="0.25">
      <c r="A342">
        <v>509496</v>
      </c>
      <c r="B342">
        <v>4791</v>
      </c>
      <c r="C342" t="s">
        <v>13</v>
      </c>
      <c r="D342" t="s">
        <v>6495</v>
      </c>
      <c r="E342" t="s">
        <v>6254</v>
      </c>
      <c r="F342" t="s">
        <v>46</v>
      </c>
      <c r="G342" t="s">
        <v>6446</v>
      </c>
      <c r="H342" s="1">
        <v>45918</v>
      </c>
      <c r="I342" t="s">
        <v>6447</v>
      </c>
      <c r="J342" t="s">
        <v>6448</v>
      </c>
      <c r="K342" t="s">
        <v>6449</v>
      </c>
      <c r="L342">
        <v>6353</v>
      </c>
      <c r="M342">
        <v>1700848.22</v>
      </c>
      <c r="N342" t="s">
        <v>6446</v>
      </c>
      <c r="O342" s="1"/>
    </row>
    <row r="343" spans="1:15" x14ac:dyDescent="0.25">
      <c r="A343">
        <v>509497</v>
      </c>
      <c r="B343">
        <v>4791</v>
      </c>
      <c r="C343" t="s">
        <v>13</v>
      </c>
      <c r="D343" t="s">
        <v>6495</v>
      </c>
      <c r="E343" t="s">
        <v>6254</v>
      </c>
      <c r="F343" t="s">
        <v>46</v>
      </c>
      <c r="G343" t="s">
        <v>6446</v>
      </c>
      <c r="H343" s="1">
        <v>45918</v>
      </c>
      <c r="I343" t="s">
        <v>6447</v>
      </c>
      <c r="J343" t="s">
        <v>6448</v>
      </c>
      <c r="K343" t="s">
        <v>6449</v>
      </c>
      <c r="L343">
        <v>6353</v>
      </c>
      <c r="M343">
        <v>1700848.22</v>
      </c>
      <c r="N343" t="s">
        <v>6446</v>
      </c>
      <c r="O343" s="1"/>
    </row>
    <row r="344" spans="1:15" x14ac:dyDescent="0.25">
      <c r="A344">
        <v>509498</v>
      </c>
      <c r="B344">
        <v>4791</v>
      </c>
      <c r="C344" t="s">
        <v>13</v>
      </c>
      <c r="D344" t="s">
        <v>6495</v>
      </c>
      <c r="E344" t="s">
        <v>6254</v>
      </c>
      <c r="F344" t="s">
        <v>46</v>
      </c>
      <c r="G344" t="s">
        <v>6446</v>
      </c>
      <c r="H344" s="1">
        <v>45918</v>
      </c>
      <c r="I344" t="s">
        <v>6447</v>
      </c>
      <c r="J344" t="s">
        <v>6448</v>
      </c>
      <c r="K344" t="s">
        <v>6449</v>
      </c>
      <c r="L344">
        <v>6353</v>
      </c>
      <c r="M344">
        <v>1700848.22</v>
      </c>
      <c r="N344" t="s">
        <v>6446</v>
      </c>
      <c r="O344" s="1"/>
    </row>
    <row r="345" spans="1:15" x14ac:dyDescent="0.25">
      <c r="A345">
        <v>509499</v>
      </c>
      <c r="B345">
        <v>4791</v>
      </c>
      <c r="C345" t="s">
        <v>13</v>
      </c>
      <c r="D345" t="s">
        <v>6495</v>
      </c>
      <c r="E345" t="s">
        <v>6254</v>
      </c>
      <c r="F345" t="s">
        <v>46</v>
      </c>
      <c r="G345" t="s">
        <v>6446</v>
      </c>
      <c r="H345" s="1">
        <v>45918</v>
      </c>
      <c r="I345" t="s">
        <v>6447</v>
      </c>
      <c r="J345" t="s">
        <v>6448</v>
      </c>
      <c r="K345" t="s">
        <v>6449</v>
      </c>
      <c r="L345">
        <v>6353</v>
      </c>
      <c r="M345">
        <v>1700848.22</v>
      </c>
      <c r="N345" t="s">
        <v>6446</v>
      </c>
      <c r="O345" s="1"/>
    </row>
    <row r="346" spans="1:15" x14ac:dyDescent="0.25">
      <c r="A346">
        <v>509500</v>
      </c>
      <c r="B346">
        <v>4791</v>
      </c>
      <c r="C346" t="s">
        <v>13</v>
      </c>
      <c r="D346" t="s">
        <v>6495</v>
      </c>
      <c r="E346" t="s">
        <v>6254</v>
      </c>
      <c r="F346" t="s">
        <v>46</v>
      </c>
      <c r="G346" t="s">
        <v>6446</v>
      </c>
      <c r="H346" s="1">
        <v>45918</v>
      </c>
      <c r="I346" t="s">
        <v>6447</v>
      </c>
      <c r="J346" t="s">
        <v>6448</v>
      </c>
      <c r="K346" t="s">
        <v>6449</v>
      </c>
      <c r="L346">
        <v>6353</v>
      </c>
      <c r="M346">
        <v>1700848.22</v>
      </c>
      <c r="N346" t="s">
        <v>6446</v>
      </c>
      <c r="O346" s="1"/>
    </row>
    <row r="347" spans="1:15" x14ac:dyDescent="0.25">
      <c r="A347">
        <v>509501</v>
      </c>
      <c r="B347">
        <v>4791</v>
      </c>
      <c r="C347" t="s">
        <v>13</v>
      </c>
      <c r="D347" t="s">
        <v>6495</v>
      </c>
      <c r="E347" t="s">
        <v>6254</v>
      </c>
      <c r="F347" t="s">
        <v>46</v>
      </c>
      <c r="G347" t="s">
        <v>6446</v>
      </c>
      <c r="H347" s="1">
        <v>45918</v>
      </c>
      <c r="I347" t="s">
        <v>6447</v>
      </c>
      <c r="J347" t="s">
        <v>6448</v>
      </c>
      <c r="K347" t="s">
        <v>6449</v>
      </c>
      <c r="L347">
        <v>6353</v>
      </c>
      <c r="M347">
        <v>1700848.22</v>
      </c>
      <c r="N347" t="s">
        <v>6446</v>
      </c>
      <c r="O347" s="1"/>
    </row>
    <row r="348" spans="1:15" x14ac:dyDescent="0.25">
      <c r="A348">
        <v>509502</v>
      </c>
      <c r="B348">
        <v>4791</v>
      </c>
      <c r="C348" t="s">
        <v>13</v>
      </c>
      <c r="D348" t="s">
        <v>6495</v>
      </c>
      <c r="E348" t="s">
        <v>6254</v>
      </c>
      <c r="F348" t="s">
        <v>46</v>
      </c>
      <c r="G348" t="s">
        <v>6446</v>
      </c>
      <c r="H348" s="1">
        <v>45918</v>
      </c>
      <c r="I348" t="s">
        <v>6447</v>
      </c>
      <c r="J348" t="s">
        <v>6448</v>
      </c>
      <c r="K348" t="s">
        <v>6449</v>
      </c>
      <c r="L348">
        <v>6353</v>
      </c>
      <c r="M348">
        <v>1700848.22</v>
      </c>
      <c r="N348" t="s">
        <v>6446</v>
      </c>
      <c r="O348" s="1"/>
    </row>
    <row r="349" spans="1:15" x14ac:dyDescent="0.25">
      <c r="A349">
        <v>509503</v>
      </c>
      <c r="B349">
        <v>4791</v>
      </c>
      <c r="C349" t="s">
        <v>13</v>
      </c>
      <c r="D349" t="s">
        <v>6495</v>
      </c>
      <c r="E349" t="s">
        <v>6254</v>
      </c>
      <c r="F349" t="s">
        <v>46</v>
      </c>
      <c r="G349" t="s">
        <v>6446</v>
      </c>
      <c r="H349" s="1">
        <v>45918</v>
      </c>
      <c r="I349" t="s">
        <v>6447</v>
      </c>
      <c r="J349" t="s">
        <v>6448</v>
      </c>
      <c r="K349" t="s">
        <v>6449</v>
      </c>
      <c r="L349">
        <v>6353</v>
      </c>
      <c r="M349">
        <v>1700848.22</v>
      </c>
      <c r="N349" t="s">
        <v>6446</v>
      </c>
      <c r="O349" s="1"/>
    </row>
    <row r="350" spans="1:15" x14ac:dyDescent="0.25">
      <c r="A350">
        <v>509504</v>
      </c>
      <c r="B350">
        <v>4791</v>
      </c>
      <c r="C350" t="s">
        <v>13</v>
      </c>
      <c r="D350" t="s">
        <v>6495</v>
      </c>
      <c r="E350" t="s">
        <v>6254</v>
      </c>
      <c r="F350" t="s">
        <v>46</v>
      </c>
      <c r="G350" t="s">
        <v>6446</v>
      </c>
      <c r="H350" s="1">
        <v>45918</v>
      </c>
      <c r="I350" t="s">
        <v>6447</v>
      </c>
      <c r="J350" t="s">
        <v>6448</v>
      </c>
      <c r="K350" t="s">
        <v>6449</v>
      </c>
      <c r="L350">
        <v>6353</v>
      </c>
      <c r="M350">
        <v>1700848.22</v>
      </c>
      <c r="N350" t="s">
        <v>6446</v>
      </c>
      <c r="O350" s="1"/>
    </row>
    <row r="351" spans="1:15" x14ac:dyDescent="0.25">
      <c r="A351">
        <v>509505</v>
      </c>
      <c r="B351">
        <v>4791</v>
      </c>
      <c r="C351" t="s">
        <v>13</v>
      </c>
      <c r="D351" t="s">
        <v>6495</v>
      </c>
      <c r="E351" t="s">
        <v>6254</v>
      </c>
      <c r="F351" t="s">
        <v>46</v>
      </c>
      <c r="G351" t="s">
        <v>6446</v>
      </c>
      <c r="H351" s="1">
        <v>45918</v>
      </c>
      <c r="I351" t="s">
        <v>6447</v>
      </c>
      <c r="J351" t="s">
        <v>6448</v>
      </c>
      <c r="K351" t="s">
        <v>6449</v>
      </c>
      <c r="L351">
        <v>6353</v>
      </c>
      <c r="M351">
        <v>1700848.22</v>
      </c>
      <c r="N351" t="s">
        <v>6446</v>
      </c>
      <c r="O351" s="1"/>
    </row>
    <row r="352" spans="1:15" x14ac:dyDescent="0.25">
      <c r="A352">
        <v>509506</v>
      </c>
      <c r="B352">
        <v>4791</v>
      </c>
      <c r="C352" t="s">
        <v>13</v>
      </c>
      <c r="D352" t="s">
        <v>6495</v>
      </c>
      <c r="E352" t="s">
        <v>6254</v>
      </c>
      <c r="F352" t="s">
        <v>46</v>
      </c>
      <c r="G352" t="s">
        <v>6446</v>
      </c>
      <c r="H352" s="1">
        <v>45918</v>
      </c>
      <c r="I352" t="s">
        <v>6447</v>
      </c>
      <c r="J352" t="s">
        <v>6448</v>
      </c>
      <c r="K352" t="s">
        <v>6449</v>
      </c>
      <c r="L352">
        <v>6353</v>
      </c>
      <c r="M352">
        <v>1700848.22</v>
      </c>
      <c r="N352" t="s">
        <v>6446</v>
      </c>
      <c r="O352" s="1"/>
    </row>
    <row r="353" spans="1:15" x14ac:dyDescent="0.25">
      <c r="A353">
        <v>85994</v>
      </c>
      <c r="B353">
        <v>623594</v>
      </c>
      <c r="C353" t="s">
        <v>2683</v>
      </c>
      <c r="D353" t="s">
        <v>6473</v>
      </c>
      <c r="E353" t="s">
        <v>18</v>
      </c>
      <c r="F353" t="s">
        <v>12</v>
      </c>
      <c r="G353" t="s">
        <v>6446</v>
      </c>
      <c r="H353" s="1">
        <v>45917</v>
      </c>
      <c r="I353" t="s">
        <v>6447</v>
      </c>
      <c r="J353" t="s">
        <v>6448</v>
      </c>
      <c r="K353" t="s">
        <v>6449</v>
      </c>
      <c r="L353">
        <v>6351</v>
      </c>
      <c r="M353">
        <v>63515.83</v>
      </c>
      <c r="N353" t="s">
        <v>6456</v>
      </c>
      <c r="O353" s="1"/>
    </row>
    <row r="354" spans="1:15" x14ac:dyDescent="0.25">
      <c r="A354">
        <v>494569</v>
      </c>
      <c r="B354">
        <v>131158</v>
      </c>
      <c r="C354" t="s">
        <v>2683</v>
      </c>
      <c r="D354" t="s">
        <v>6452</v>
      </c>
      <c r="E354" t="s">
        <v>6254</v>
      </c>
      <c r="F354" t="s">
        <v>12</v>
      </c>
      <c r="G354" t="s">
        <v>6446</v>
      </c>
      <c r="H354" s="1">
        <v>45918</v>
      </c>
      <c r="I354" t="s">
        <v>6447</v>
      </c>
      <c r="J354" t="s">
        <v>6448</v>
      </c>
      <c r="K354" t="s">
        <v>6449</v>
      </c>
      <c r="L354">
        <v>6352</v>
      </c>
      <c r="M354">
        <v>12640.34</v>
      </c>
      <c r="N354" t="s">
        <v>6446</v>
      </c>
      <c r="O354" s="1"/>
    </row>
    <row r="355" spans="1:15" x14ac:dyDescent="0.25">
      <c r="A355">
        <v>501087</v>
      </c>
      <c r="B355">
        <v>379880</v>
      </c>
      <c r="C355" t="s">
        <v>36</v>
      </c>
      <c r="D355" t="s">
        <v>6453</v>
      </c>
      <c r="E355" t="s">
        <v>6254</v>
      </c>
      <c r="F355" t="s">
        <v>18</v>
      </c>
      <c r="G355" t="s">
        <v>6446</v>
      </c>
      <c r="H355" s="1">
        <v>45918</v>
      </c>
      <c r="I355" t="s">
        <v>6447</v>
      </c>
      <c r="J355" t="s">
        <v>6448</v>
      </c>
      <c r="K355" t="s">
        <v>6464</v>
      </c>
      <c r="L355">
        <v>6352</v>
      </c>
      <c r="M355">
        <v>350391.88</v>
      </c>
      <c r="N355" t="s">
        <v>6446</v>
      </c>
      <c r="O355" s="1">
        <v>45917</v>
      </c>
    </row>
    <row r="356" spans="1:15" x14ac:dyDescent="0.25">
      <c r="A356">
        <v>508626</v>
      </c>
      <c r="B356">
        <v>170183</v>
      </c>
      <c r="C356" t="s">
        <v>6482</v>
      </c>
      <c r="D356" t="s">
        <v>6483</v>
      </c>
      <c r="E356" t="s">
        <v>6254</v>
      </c>
      <c r="F356" t="s">
        <v>12</v>
      </c>
      <c r="G356" t="s">
        <v>6446</v>
      </c>
      <c r="H356" s="1">
        <v>45917</v>
      </c>
      <c r="I356" t="s">
        <v>6447</v>
      </c>
      <c r="J356" t="s">
        <v>6448</v>
      </c>
      <c r="K356" t="s">
        <v>6449</v>
      </c>
      <c r="L356">
        <v>6352</v>
      </c>
      <c r="M356">
        <v>160127.82</v>
      </c>
      <c r="N356" t="s">
        <v>6446</v>
      </c>
      <c r="O356" s="1"/>
    </row>
    <row r="357" spans="1:15" x14ac:dyDescent="0.25">
      <c r="A357">
        <v>508627</v>
      </c>
      <c r="B357">
        <v>170183</v>
      </c>
      <c r="C357" t="s">
        <v>6482</v>
      </c>
      <c r="D357" t="s">
        <v>6483</v>
      </c>
      <c r="E357" t="s">
        <v>6254</v>
      </c>
      <c r="F357" t="s">
        <v>12</v>
      </c>
      <c r="G357" t="s">
        <v>6446</v>
      </c>
      <c r="H357" s="1">
        <v>45917</v>
      </c>
      <c r="I357" t="s">
        <v>6447</v>
      </c>
      <c r="J357" t="s">
        <v>6448</v>
      </c>
      <c r="K357" t="s">
        <v>6449</v>
      </c>
      <c r="L357">
        <v>6352</v>
      </c>
      <c r="M357">
        <v>160127.82</v>
      </c>
      <c r="N357" t="s">
        <v>6446</v>
      </c>
      <c r="O357" s="1"/>
    </row>
    <row r="358" spans="1:15" x14ac:dyDescent="0.25">
      <c r="A358">
        <v>508628</v>
      </c>
      <c r="B358">
        <v>170183</v>
      </c>
      <c r="C358" t="s">
        <v>6482</v>
      </c>
      <c r="D358" t="s">
        <v>6483</v>
      </c>
      <c r="E358" t="s">
        <v>6254</v>
      </c>
      <c r="F358" t="s">
        <v>12</v>
      </c>
      <c r="G358" t="s">
        <v>6446</v>
      </c>
      <c r="H358" s="1">
        <v>45917</v>
      </c>
      <c r="I358" t="s">
        <v>6447</v>
      </c>
      <c r="J358" t="s">
        <v>6448</v>
      </c>
      <c r="K358" t="s">
        <v>6449</v>
      </c>
      <c r="L358">
        <v>6352</v>
      </c>
      <c r="M358">
        <v>160127.82</v>
      </c>
      <c r="N358" t="s">
        <v>6446</v>
      </c>
      <c r="O358" s="1"/>
    </row>
    <row r="359" spans="1:15" x14ac:dyDescent="0.25">
      <c r="A359">
        <v>508630</v>
      </c>
      <c r="B359">
        <v>170183</v>
      </c>
      <c r="C359" t="s">
        <v>6482</v>
      </c>
      <c r="D359" t="s">
        <v>6483</v>
      </c>
      <c r="E359" t="s">
        <v>6254</v>
      </c>
      <c r="F359" t="s">
        <v>12</v>
      </c>
      <c r="G359" t="s">
        <v>6446</v>
      </c>
      <c r="H359" s="1">
        <v>45917</v>
      </c>
      <c r="I359" t="s">
        <v>6447</v>
      </c>
      <c r="J359" t="s">
        <v>6448</v>
      </c>
      <c r="K359" t="s">
        <v>6449</v>
      </c>
      <c r="L359">
        <v>6352</v>
      </c>
      <c r="M359">
        <v>160127.82</v>
      </c>
      <c r="N359" t="s">
        <v>6446</v>
      </c>
      <c r="O359" s="1"/>
    </row>
    <row r="360" spans="1:15" x14ac:dyDescent="0.25">
      <c r="A360">
        <v>508631</v>
      </c>
      <c r="B360">
        <v>170183</v>
      </c>
      <c r="C360" t="s">
        <v>6482</v>
      </c>
      <c r="D360" t="s">
        <v>6483</v>
      </c>
      <c r="E360" t="s">
        <v>6254</v>
      </c>
      <c r="F360" t="s">
        <v>12</v>
      </c>
      <c r="G360" t="s">
        <v>6446</v>
      </c>
      <c r="H360" s="1">
        <v>45917</v>
      </c>
      <c r="I360" t="s">
        <v>6447</v>
      </c>
      <c r="J360" t="s">
        <v>6448</v>
      </c>
      <c r="K360" t="s">
        <v>6449</v>
      </c>
      <c r="L360">
        <v>6352</v>
      </c>
      <c r="M360">
        <v>160127.82</v>
      </c>
      <c r="N360" t="s">
        <v>6446</v>
      </c>
      <c r="O360" s="1"/>
    </row>
    <row r="361" spans="1:15" x14ac:dyDescent="0.25">
      <c r="A361">
        <v>508632</v>
      </c>
      <c r="B361">
        <v>170183</v>
      </c>
      <c r="C361" t="s">
        <v>6482</v>
      </c>
      <c r="D361" t="s">
        <v>6483</v>
      </c>
      <c r="E361" t="s">
        <v>6254</v>
      </c>
      <c r="F361" t="s">
        <v>12</v>
      </c>
      <c r="G361" t="s">
        <v>6446</v>
      </c>
      <c r="H361" s="1">
        <v>45917</v>
      </c>
      <c r="I361" t="s">
        <v>6447</v>
      </c>
      <c r="J361" t="s">
        <v>6448</v>
      </c>
      <c r="K361" t="s">
        <v>6449</v>
      </c>
      <c r="L361">
        <v>6352</v>
      </c>
      <c r="M361">
        <v>160127.82</v>
      </c>
      <c r="N361" t="s">
        <v>6446</v>
      </c>
      <c r="O361" s="1"/>
    </row>
    <row r="362" spans="1:15" x14ac:dyDescent="0.25">
      <c r="A362">
        <v>508633</v>
      </c>
      <c r="B362">
        <v>170183</v>
      </c>
      <c r="C362" t="s">
        <v>6482</v>
      </c>
      <c r="D362" t="s">
        <v>6483</v>
      </c>
      <c r="E362" t="s">
        <v>6254</v>
      </c>
      <c r="F362" t="s">
        <v>12</v>
      </c>
      <c r="G362" t="s">
        <v>6446</v>
      </c>
      <c r="H362" s="1">
        <v>45917</v>
      </c>
      <c r="I362" t="s">
        <v>6447</v>
      </c>
      <c r="J362" t="s">
        <v>6448</v>
      </c>
      <c r="K362" t="s">
        <v>6449</v>
      </c>
      <c r="L362">
        <v>6352</v>
      </c>
      <c r="M362">
        <v>160127.82</v>
      </c>
      <c r="N362" t="s">
        <v>6446</v>
      </c>
      <c r="O362" s="1"/>
    </row>
    <row r="363" spans="1:15" x14ac:dyDescent="0.25">
      <c r="A363">
        <v>508634</v>
      </c>
      <c r="B363">
        <v>170183</v>
      </c>
      <c r="C363" t="s">
        <v>6482</v>
      </c>
      <c r="D363" t="s">
        <v>6483</v>
      </c>
      <c r="E363" t="s">
        <v>6254</v>
      </c>
      <c r="F363" t="s">
        <v>12</v>
      </c>
      <c r="G363" t="s">
        <v>6446</v>
      </c>
      <c r="H363" s="1">
        <v>45917</v>
      </c>
      <c r="I363" t="s">
        <v>6447</v>
      </c>
      <c r="J363" t="s">
        <v>6448</v>
      </c>
      <c r="K363" t="s">
        <v>6449</v>
      </c>
      <c r="L363">
        <v>6352</v>
      </c>
      <c r="M363">
        <v>160127.82</v>
      </c>
      <c r="N363" t="s">
        <v>6446</v>
      </c>
      <c r="O363" s="1"/>
    </row>
    <row r="364" spans="1:15" x14ac:dyDescent="0.25">
      <c r="A364">
        <v>508637</v>
      </c>
      <c r="B364">
        <v>170183</v>
      </c>
      <c r="C364" t="s">
        <v>6482</v>
      </c>
      <c r="D364" t="s">
        <v>6483</v>
      </c>
      <c r="E364" t="s">
        <v>6254</v>
      </c>
      <c r="F364" t="s">
        <v>12</v>
      </c>
      <c r="G364" t="s">
        <v>6446</v>
      </c>
      <c r="H364" s="1">
        <v>45917</v>
      </c>
      <c r="I364" t="s">
        <v>6447</v>
      </c>
      <c r="J364" t="s">
        <v>6448</v>
      </c>
      <c r="K364" t="s">
        <v>6449</v>
      </c>
      <c r="L364">
        <v>6352</v>
      </c>
      <c r="M364">
        <v>160127.82</v>
      </c>
      <c r="N364" t="s">
        <v>6446</v>
      </c>
      <c r="O364" s="1"/>
    </row>
    <row r="365" spans="1:15" x14ac:dyDescent="0.25">
      <c r="A365">
        <v>508638</v>
      </c>
      <c r="B365">
        <v>170183</v>
      </c>
      <c r="C365" t="s">
        <v>6482</v>
      </c>
      <c r="D365" t="s">
        <v>6483</v>
      </c>
      <c r="E365" t="s">
        <v>6254</v>
      </c>
      <c r="F365" t="s">
        <v>12</v>
      </c>
      <c r="G365" t="s">
        <v>6446</v>
      </c>
      <c r="H365" s="1">
        <v>45917</v>
      </c>
      <c r="I365" t="s">
        <v>6447</v>
      </c>
      <c r="J365" t="s">
        <v>6448</v>
      </c>
      <c r="K365" t="s">
        <v>6449</v>
      </c>
      <c r="L365">
        <v>6352</v>
      </c>
      <c r="M365">
        <v>160127.82</v>
      </c>
      <c r="N365" t="s">
        <v>6446</v>
      </c>
      <c r="O365" s="1"/>
    </row>
    <row r="366" spans="1:15" x14ac:dyDescent="0.25">
      <c r="A366">
        <v>508639</v>
      </c>
      <c r="B366">
        <v>170183</v>
      </c>
      <c r="C366" t="s">
        <v>6482</v>
      </c>
      <c r="D366" t="s">
        <v>6483</v>
      </c>
      <c r="E366" t="s">
        <v>6254</v>
      </c>
      <c r="F366" t="s">
        <v>12</v>
      </c>
      <c r="G366" t="s">
        <v>6446</v>
      </c>
      <c r="H366" s="1">
        <v>45917</v>
      </c>
      <c r="I366" t="s">
        <v>6447</v>
      </c>
      <c r="J366" t="s">
        <v>6448</v>
      </c>
      <c r="K366" t="s">
        <v>6449</v>
      </c>
      <c r="L366">
        <v>6352</v>
      </c>
      <c r="M366">
        <v>160127.82</v>
      </c>
      <c r="N366" t="s">
        <v>6446</v>
      </c>
      <c r="O366" s="1"/>
    </row>
    <row r="367" spans="1:15" x14ac:dyDescent="0.25">
      <c r="A367">
        <v>508640</v>
      </c>
      <c r="B367">
        <v>170183</v>
      </c>
      <c r="C367" t="s">
        <v>6482</v>
      </c>
      <c r="D367" t="s">
        <v>6483</v>
      </c>
      <c r="E367" t="s">
        <v>6254</v>
      </c>
      <c r="F367" t="s">
        <v>12</v>
      </c>
      <c r="G367" t="s">
        <v>6446</v>
      </c>
      <c r="H367" s="1">
        <v>45917</v>
      </c>
      <c r="I367" t="s">
        <v>6447</v>
      </c>
      <c r="J367" t="s">
        <v>6448</v>
      </c>
      <c r="K367" t="s">
        <v>6449</v>
      </c>
      <c r="L367">
        <v>6352</v>
      </c>
      <c r="M367">
        <v>160127.82</v>
      </c>
      <c r="N367" t="s">
        <v>6446</v>
      </c>
      <c r="O367" s="1"/>
    </row>
    <row r="368" spans="1:15" x14ac:dyDescent="0.25">
      <c r="A368">
        <v>508641</v>
      </c>
      <c r="B368">
        <v>170183</v>
      </c>
      <c r="C368" t="s">
        <v>6482</v>
      </c>
      <c r="D368" t="s">
        <v>6483</v>
      </c>
      <c r="E368" t="s">
        <v>6254</v>
      </c>
      <c r="F368" t="s">
        <v>12</v>
      </c>
      <c r="G368" t="s">
        <v>6446</v>
      </c>
      <c r="H368" s="1">
        <v>45917</v>
      </c>
      <c r="I368" t="s">
        <v>6447</v>
      </c>
      <c r="J368" t="s">
        <v>6448</v>
      </c>
      <c r="K368" t="s">
        <v>6449</v>
      </c>
      <c r="L368">
        <v>6352</v>
      </c>
      <c r="M368">
        <v>160127.82</v>
      </c>
      <c r="N368" t="s">
        <v>6446</v>
      </c>
      <c r="O368" s="1"/>
    </row>
    <row r="369" spans="1:15" x14ac:dyDescent="0.25">
      <c r="A369">
        <v>508642</v>
      </c>
      <c r="B369">
        <v>170183</v>
      </c>
      <c r="C369" t="s">
        <v>6482</v>
      </c>
      <c r="D369" t="s">
        <v>6483</v>
      </c>
      <c r="E369" t="s">
        <v>6254</v>
      </c>
      <c r="F369" t="s">
        <v>12</v>
      </c>
      <c r="G369" t="s">
        <v>6446</v>
      </c>
      <c r="H369" s="1">
        <v>45917</v>
      </c>
      <c r="I369" t="s">
        <v>6447</v>
      </c>
      <c r="J369" t="s">
        <v>6448</v>
      </c>
      <c r="K369" t="s">
        <v>6449</v>
      </c>
      <c r="L369">
        <v>6352</v>
      </c>
      <c r="M369">
        <v>160127.82</v>
      </c>
      <c r="N369" t="s">
        <v>6446</v>
      </c>
      <c r="O369" s="1"/>
    </row>
    <row r="370" spans="1:15" x14ac:dyDescent="0.25">
      <c r="A370">
        <v>508643</v>
      </c>
      <c r="B370">
        <v>170183</v>
      </c>
      <c r="C370" t="s">
        <v>6482</v>
      </c>
      <c r="D370" t="s">
        <v>6483</v>
      </c>
      <c r="E370" t="s">
        <v>6254</v>
      </c>
      <c r="F370" t="s">
        <v>12</v>
      </c>
      <c r="G370" t="s">
        <v>6446</v>
      </c>
      <c r="H370" s="1">
        <v>45917</v>
      </c>
      <c r="I370" t="s">
        <v>6447</v>
      </c>
      <c r="J370" t="s">
        <v>6448</v>
      </c>
      <c r="K370" t="s">
        <v>6449</v>
      </c>
      <c r="L370">
        <v>6352</v>
      </c>
      <c r="M370">
        <v>160127.82</v>
      </c>
      <c r="N370" t="s">
        <v>6446</v>
      </c>
      <c r="O370" s="1"/>
    </row>
    <row r="371" spans="1:15" x14ac:dyDescent="0.25">
      <c r="A371">
        <v>508644</v>
      </c>
      <c r="B371">
        <v>170183</v>
      </c>
      <c r="C371" t="s">
        <v>6482</v>
      </c>
      <c r="D371" t="s">
        <v>6483</v>
      </c>
      <c r="E371" t="s">
        <v>6254</v>
      </c>
      <c r="F371" t="s">
        <v>12</v>
      </c>
      <c r="G371" t="s">
        <v>6446</v>
      </c>
      <c r="H371" s="1">
        <v>45917</v>
      </c>
      <c r="I371" t="s">
        <v>6447</v>
      </c>
      <c r="J371" t="s">
        <v>6448</v>
      </c>
      <c r="K371" t="s">
        <v>6449</v>
      </c>
      <c r="L371">
        <v>6352</v>
      </c>
      <c r="M371">
        <v>160127.82</v>
      </c>
      <c r="N371" t="s">
        <v>6446</v>
      </c>
      <c r="O371" s="1"/>
    </row>
    <row r="372" spans="1:15" x14ac:dyDescent="0.25">
      <c r="A372">
        <v>508645</v>
      </c>
      <c r="B372">
        <v>170183</v>
      </c>
      <c r="C372" t="s">
        <v>6482</v>
      </c>
      <c r="D372" t="s">
        <v>6483</v>
      </c>
      <c r="E372" t="s">
        <v>6254</v>
      </c>
      <c r="F372" t="s">
        <v>12</v>
      </c>
      <c r="G372" t="s">
        <v>6446</v>
      </c>
      <c r="H372" s="1">
        <v>45917</v>
      </c>
      <c r="I372" t="s">
        <v>6447</v>
      </c>
      <c r="J372" t="s">
        <v>6448</v>
      </c>
      <c r="K372" t="s">
        <v>6449</v>
      </c>
      <c r="L372">
        <v>6352</v>
      </c>
      <c r="M372">
        <v>160127.82</v>
      </c>
      <c r="N372" t="s">
        <v>6446</v>
      </c>
      <c r="O372" s="1"/>
    </row>
    <row r="373" spans="1:15" x14ac:dyDescent="0.25">
      <c r="A373">
        <v>508646</v>
      </c>
      <c r="B373">
        <v>170183</v>
      </c>
      <c r="C373" t="s">
        <v>6482</v>
      </c>
      <c r="D373" t="s">
        <v>6483</v>
      </c>
      <c r="E373" t="s">
        <v>6254</v>
      </c>
      <c r="F373" t="s">
        <v>12</v>
      </c>
      <c r="G373" t="s">
        <v>6446</v>
      </c>
      <c r="H373" s="1">
        <v>45917</v>
      </c>
      <c r="I373" t="s">
        <v>6447</v>
      </c>
      <c r="J373" t="s">
        <v>6448</v>
      </c>
      <c r="K373" t="s">
        <v>6449</v>
      </c>
      <c r="L373">
        <v>6352</v>
      </c>
      <c r="M373">
        <v>160127.82</v>
      </c>
      <c r="N373" t="s">
        <v>6446</v>
      </c>
      <c r="O373" s="1"/>
    </row>
    <row r="374" spans="1:15" x14ac:dyDescent="0.25">
      <c r="A374">
        <v>508647</v>
      </c>
      <c r="B374">
        <v>170183</v>
      </c>
      <c r="C374" t="s">
        <v>6482</v>
      </c>
      <c r="D374" t="s">
        <v>6483</v>
      </c>
      <c r="E374" t="s">
        <v>6254</v>
      </c>
      <c r="F374" t="s">
        <v>12</v>
      </c>
      <c r="G374" t="s">
        <v>6446</v>
      </c>
      <c r="H374" s="1">
        <v>45917</v>
      </c>
      <c r="I374" t="s">
        <v>6447</v>
      </c>
      <c r="J374" t="s">
        <v>6448</v>
      </c>
      <c r="K374" t="s">
        <v>6449</v>
      </c>
      <c r="L374">
        <v>6352</v>
      </c>
      <c r="M374">
        <v>160127.82</v>
      </c>
      <c r="N374" t="s">
        <v>6446</v>
      </c>
      <c r="O374" s="1"/>
    </row>
    <row r="375" spans="1:15" x14ac:dyDescent="0.25">
      <c r="A375">
        <v>508648</v>
      </c>
      <c r="B375">
        <v>170183</v>
      </c>
      <c r="C375" t="s">
        <v>6482</v>
      </c>
      <c r="D375" t="s">
        <v>6483</v>
      </c>
      <c r="E375" t="s">
        <v>6254</v>
      </c>
      <c r="F375" t="s">
        <v>12</v>
      </c>
      <c r="G375" t="s">
        <v>6446</v>
      </c>
      <c r="H375" s="1">
        <v>45917</v>
      </c>
      <c r="I375" t="s">
        <v>6447</v>
      </c>
      <c r="J375" t="s">
        <v>6448</v>
      </c>
      <c r="K375" t="s">
        <v>6449</v>
      </c>
      <c r="L375">
        <v>6352</v>
      </c>
      <c r="M375">
        <v>160127.82</v>
      </c>
      <c r="N375" t="s">
        <v>6446</v>
      </c>
      <c r="O375" s="1"/>
    </row>
    <row r="376" spans="1:15" x14ac:dyDescent="0.25">
      <c r="A376">
        <v>508649</v>
      </c>
      <c r="B376">
        <v>170183</v>
      </c>
      <c r="C376" t="s">
        <v>6482</v>
      </c>
      <c r="D376" t="s">
        <v>6483</v>
      </c>
      <c r="E376" t="s">
        <v>6254</v>
      </c>
      <c r="F376" t="s">
        <v>12</v>
      </c>
      <c r="G376" t="s">
        <v>6446</v>
      </c>
      <c r="H376" s="1">
        <v>45917</v>
      </c>
      <c r="I376" t="s">
        <v>6447</v>
      </c>
      <c r="J376" t="s">
        <v>6448</v>
      </c>
      <c r="K376" t="s">
        <v>6449</v>
      </c>
      <c r="L376">
        <v>6352</v>
      </c>
      <c r="M376">
        <v>160127.82</v>
      </c>
      <c r="N376" t="s">
        <v>6446</v>
      </c>
      <c r="O376" s="1"/>
    </row>
    <row r="377" spans="1:15" x14ac:dyDescent="0.25">
      <c r="A377">
        <v>508650</v>
      </c>
      <c r="B377">
        <v>170183</v>
      </c>
      <c r="C377" t="s">
        <v>6482</v>
      </c>
      <c r="D377" t="s">
        <v>6483</v>
      </c>
      <c r="E377" t="s">
        <v>6254</v>
      </c>
      <c r="F377" t="s">
        <v>12</v>
      </c>
      <c r="G377" t="s">
        <v>6446</v>
      </c>
      <c r="H377" s="1">
        <v>45917</v>
      </c>
      <c r="I377" t="s">
        <v>6447</v>
      </c>
      <c r="J377" t="s">
        <v>6448</v>
      </c>
      <c r="K377" t="s">
        <v>6449</v>
      </c>
      <c r="L377">
        <v>6352</v>
      </c>
      <c r="M377">
        <v>160127.82</v>
      </c>
      <c r="N377" t="s">
        <v>6446</v>
      </c>
      <c r="O377" s="1"/>
    </row>
    <row r="378" spans="1:15" x14ac:dyDescent="0.25">
      <c r="A378">
        <v>508651</v>
      </c>
      <c r="B378">
        <v>170183</v>
      </c>
      <c r="C378" t="s">
        <v>6482</v>
      </c>
      <c r="D378" t="s">
        <v>6483</v>
      </c>
      <c r="E378" t="s">
        <v>6254</v>
      </c>
      <c r="F378" t="s">
        <v>12</v>
      </c>
      <c r="G378" t="s">
        <v>6446</v>
      </c>
      <c r="H378" s="1">
        <v>45917</v>
      </c>
      <c r="I378" t="s">
        <v>6447</v>
      </c>
      <c r="J378" t="s">
        <v>6448</v>
      </c>
      <c r="K378" t="s">
        <v>6449</v>
      </c>
      <c r="L378">
        <v>6352</v>
      </c>
      <c r="M378">
        <v>160127.82</v>
      </c>
      <c r="N378" t="s">
        <v>6446</v>
      </c>
      <c r="O378" s="1"/>
    </row>
    <row r="379" spans="1:15" x14ac:dyDescent="0.25">
      <c r="A379">
        <v>508652</v>
      </c>
      <c r="B379">
        <v>170183</v>
      </c>
      <c r="C379" t="s">
        <v>6482</v>
      </c>
      <c r="D379" t="s">
        <v>6483</v>
      </c>
      <c r="E379" t="s">
        <v>6254</v>
      </c>
      <c r="F379" t="s">
        <v>12</v>
      </c>
      <c r="G379" t="s">
        <v>6446</v>
      </c>
      <c r="H379" s="1">
        <v>45917</v>
      </c>
      <c r="I379" t="s">
        <v>6447</v>
      </c>
      <c r="J379" t="s">
        <v>6448</v>
      </c>
      <c r="K379" t="s">
        <v>6449</v>
      </c>
      <c r="L379">
        <v>6352</v>
      </c>
      <c r="M379">
        <v>160127.82</v>
      </c>
      <c r="N379" t="s">
        <v>6446</v>
      </c>
      <c r="O379" s="1"/>
    </row>
    <row r="380" spans="1:15" x14ac:dyDescent="0.25">
      <c r="A380">
        <v>508653</v>
      </c>
      <c r="B380">
        <v>170183</v>
      </c>
      <c r="C380" t="s">
        <v>6482</v>
      </c>
      <c r="D380" t="s">
        <v>6483</v>
      </c>
      <c r="E380" t="s">
        <v>6254</v>
      </c>
      <c r="F380" t="s">
        <v>12</v>
      </c>
      <c r="G380" t="s">
        <v>6446</v>
      </c>
      <c r="H380" s="1">
        <v>45917</v>
      </c>
      <c r="I380" t="s">
        <v>6447</v>
      </c>
      <c r="J380" t="s">
        <v>6448</v>
      </c>
      <c r="K380" t="s">
        <v>6449</v>
      </c>
      <c r="L380">
        <v>6352</v>
      </c>
      <c r="M380">
        <v>160127.82</v>
      </c>
      <c r="N380" t="s">
        <v>6446</v>
      </c>
      <c r="O380" s="1"/>
    </row>
    <row r="381" spans="1:15" x14ac:dyDescent="0.25">
      <c r="A381">
        <v>508654</v>
      </c>
      <c r="B381">
        <v>170183</v>
      </c>
      <c r="C381" t="s">
        <v>6482</v>
      </c>
      <c r="D381" t="s">
        <v>6483</v>
      </c>
      <c r="E381" t="s">
        <v>6254</v>
      </c>
      <c r="F381" t="s">
        <v>12</v>
      </c>
      <c r="G381" t="s">
        <v>6446</v>
      </c>
      <c r="H381" s="1">
        <v>45917</v>
      </c>
      <c r="I381" t="s">
        <v>6447</v>
      </c>
      <c r="J381" t="s">
        <v>6448</v>
      </c>
      <c r="K381" t="s">
        <v>6449</v>
      </c>
      <c r="L381">
        <v>6352</v>
      </c>
      <c r="M381">
        <v>160127.82</v>
      </c>
      <c r="N381" t="s">
        <v>6446</v>
      </c>
      <c r="O381" s="1"/>
    </row>
    <row r="382" spans="1:15" x14ac:dyDescent="0.25">
      <c r="A382">
        <v>508655</v>
      </c>
      <c r="B382">
        <v>170183</v>
      </c>
      <c r="C382" t="s">
        <v>6482</v>
      </c>
      <c r="D382" t="s">
        <v>6483</v>
      </c>
      <c r="E382" t="s">
        <v>6254</v>
      </c>
      <c r="F382" t="s">
        <v>12</v>
      </c>
      <c r="G382" t="s">
        <v>6446</v>
      </c>
      <c r="H382" s="1">
        <v>45917</v>
      </c>
      <c r="I382" t="s">
        <v>6447</v>
      </c>
      <c r="J382" t="s">
        <v>6448</v>
      </c>
      <c r="K382" t="s">
        <v>6449</v>
      </c>
      <c r="L382">
        <v>6352</v>
      </c>
      <c r="M382">
        <v>160127.82</v>
      </c>
      <c r="N382" t="s">
        <v>6446</v>
      </c>
      <c r="O382" s="1"/>
    </row>
    <row r="383" spans="1:15" x14ac:dyDescent="0.25">
      <c r="A383">
        <v>103433</v>
      </c>
      <c r="B383">
        <v>6060</v>
      </c>
      <c r="C383" t="s">
        <v>6484</v>
      </c>
      <c r="D383" t="s">
        <v>6458</v>
      </c>
      <c r="E383" t="s">
        <v>6318</v>
      </c>
      <c r="F383" t="s">
        <v>46</v>
      </c>
      <c r="G383" t="s">
        <v>6446</v>
      </c>
      <c r="H383" s="1">
        <v>45917</v>
      </c>
      <c r="I383" t="s">
        <v>6455</v>
      </c>
      <c r="J383" t="s">
        <v>6448</v>
      </c>
      <c r="K383" t="s">
        <v>6449</v>
      </c>
      <c r="L383">
        <v>6353</v>
      </c>
      <c r="M383">
        <v>49764.24</v>
      </c>
      <c r="N383" t="s">
        <v>6446</v>
      </c>
      <c r="O383" s="1"/>
    </row>
    <row r="384" spans="1:15" x14ac:dyDescent="0.25">
      <c r="A384">
        <v>151747</v>
      </c>
      <c r="B384">
        <v>460162</v>
      </c>
      <c r="C384" t="s">
        <v>6496</v>
      </c>
      <c r="D384" t="s">
        <v>6445</v>
      </c>
      <c r="E384" t="s">
        <v>6269</v>
      </c>
      <c r="F384" t="s">
        <v>46</v>
      </c>
      <c r="G384" t="s">
        <v>6446</v>
      </c>
      <c r="H384" s="1">
        <v>45917</v>
      </c>
      <c r="I384" t="s">
        <v>6447</v>
      </c>
      <c r="J384" t="s">
        <v>6448</v>
      </c>
      <c r="K384" t="s">
        <v>6449</v>
      </c>
      <c r="L384">
        <v>6353</v>
      </c>
      <c r="M384">
        <v>234306.9</v>
      </c>
      <c r="N384" t="s">
        <v>6446</v>
      </c>
      <c r="O384" s="1"/>
    </row>
    <row r="385" spans="1:15" x14ac:dyDescent="0.25">
      <c r="A385">
        <v>28634</v>
      </c>
      <c r="B385">
        <v>254323</v>
      </c>
      <c r="C385" t="s">
        <v>6485</v>
      </c>
      <c r="D385" t="s">
        <v>6486</v>
      </c>
      <c r="E385" t="s">
        <v>46</v>
      </c>
      <c r="F385" t="s">
        <v>97</v>
      </c>
      <c r="G385" t="s">
        <v>6446</v>
      </c>
      <c r="H385" s="1">
        <v>45917</v>
      </c>
      <c r="I385" t="s">
        <v>6455</v>
      </c>
      <c r="J385" t="s">
        <v>6448</v>
      </c>
      <c r="K385" t="s">
        <v>6449</v>
      </c>
      <c r="L385">
        <v>6357</v>
      </c>
      <c r="M385">
        <v>57150</v>
      </c>
      <c r="N385" t="s">
        <v>6446</v>
      </c>
      <c r="O385" s="1"/>
    </row>
    <row r="386" spans="1:15" x14ac:dyDescent="0.25">
      <c r="A386">
        <v>28642</v>
      </c>
      <c r="B386">
        <v>254323</v>
      </c>
      <c r="C386" t="s">
        <v>6485</v>
      </c>
      <c r="D386" t="s">
        <v>6486</v>
      </c>
      <c r="E386" t="s">
        <v>46</v>
      </c>
      <c r="F386" t="s">
        <v>97</v>
      </c>
      <c r="G386" t="s">
        <v>6446</v>
      </c>
      <c r="H386" s="1">
        <v>45917</v>
      </c>
      <c r="I386" t="s">
        <v>6455</v>
      </c>
      <c r="J386" t="s">
        <v>6448</v>
      </c>
      <c r="K386" t="s">
        <v>6449</v>
      </c>
      <c r="L386">
        <v>6357</v>
      </c>
      <c r="M386">
        <v>57150</v>
      </c>
      <c r="N386" t="s">
        <v>6446</v>
      </c>
      <c r="O386" s="1"/>
    </row>
    <row r="387" spans="1:15" x14ac:dyDescent="0.25">
      <c r="A387">
        <v>15017</v>
      </c>
      <c r="B387">
        <v>11935</v>
      </c>
      <c r="C387" t="s">
        <v>6497</v>
      </c>
      <c r="D387" t="s">
        <v>6454</v>
      </c>
      <c r="E387" t="s">
        <v>12</v>
      </c>
      <c r="F387" t="s">
        <v>12</v>
      </c>
      <c r="G387" t="s">
        <v>6446</v>
      </c>
      <c r="H387" s="1">
        <v>45916</v>
      </c>
      <c r="I387" t="s">
        <v>6447</v>
      </c>
      <c r="J387" t="s">
        <v>6448</v>
      </c>
      <c r="K387" t="s">
        <v>6464</v>
      </c>
      <c r="L387">
        <v>5351</v>
      </c>
      <c r="M387">
        <v>33315.050000000003</v>
      </c>
      <c r="N387" t="s">
        <v>6456</v>
      </c>
      <c r="O387" s="1">
        <v>45916</v>
      </c>
    </row>
    <row r="388" spans="1:15" x14ac:dyDescent="0.25">
      <c r="A388">
        <v>79052</v>
      </c>
      <c r="B388">
        <v>6520</v>
      </c>
      <c r="C388" t="s">
        <v>6450</v>
      </c>
      <c r="D388" t="s">
        <v>6451</v>
      </c>
      <c r="E388" t="s">
        <v>6269</v>
      </c>
      <c r="F388" t="s">
        <v>46</v>
      </c>
      <c r="G388" t="s">
        <v>6446</v>
      </c>
      <c r="H388" s="1">
        <v>45917</v>
      </c>
      <c r="I388" t="s">
        <v>6447</v>
      </c>
      <c r="J388" t="s">
        <v>6448</v>
      </c>
      <c r="K388" t="s">
        <v>6449</v>
      </c>
      <c r="L388">
        <v>6353</v>
      </c>
      <c r="M388">
        <v>46838.400000000001</v>
      </c>
      <c r="N388" t="s">
        <v>6446</v>
      </c>
      <c r="O388" s="1"/>
    </row>
    <row r="389" spans="1:15" x14ac:dyDescent="0.25">
      <c r="A389">
        <v>53688</v>
      </c>
      <c r="B389">
        <v>3130000</v>
      </c>
      <c r="C389" t="s">
        <v>6465</v>
      </c>
      <c r="D389" t="s">
        <v>6466</v>
      </c>
      <c r="E389" t="s">
        <v>18</v>
      </c>
      <c r="F389" t="s">
        <v>46</v>
      </c>
      <c r="G389" t="s">
        <v>6446</v>
      </c>
      <c r="H389" s="1">
        <v>45916</v>
      </c>
      <c r="I389" t="s">
        <v>6447</v>
      </c>
      <c r="J389" t="s">
        <v>6448</v>
      </c>
      <c r="K389" t="s">
        <v>6449</v>
      </c>
      <c r="L389">
        <v>6353</v>
      </c>
      <c r="M389">
        <v>55923.38</v>
      </c>
      <c r="N389" t="s">
        <v>6446</v>
      </c>
      <c r="O389" s="1"/>
    </row>
    <row r="390" spans="1:15" x14ac:dyDescent="0.25">
      <c r="A390">
        <v>53706</v>
      </c>
      <c r="B390">
        <v>3130000</v>
      </c>
      <c r="C390" t="s">
        <v>6465</v>
      </c>
      <c r="D390" t="s">
        <v>6466</v>
      </c>
      <c r="E390" t="s">
        <v>18</v>
      </c>
      <c r="F390" t="s">
        <v>46</v>
      </c>
      <c r="G390" t="s">
        <v>6446</v>
      </c>
      <c r="H390" s="1">
        <v>45916</v>
      </c>
      <c r="I390" t="s">
        <v>6447</v>
      </c>
      <c r="J390" t="s">
        <v>6448</v>
      </c>
      <c r="K390" t="s">
        <v>6449</v>
      </c>
      <c r="L390">
        <v>6353</v>
      </c>
      <c r="M390">
        <v>55923.38</v>
      </c>
      <c r="N390" t="s">
        <v>6446</v>
      </c>
      <c r="O390" s="1"/>
    </row>
    <row r="391" spans="1:15" x14ac:dyDescent="0.25">
      <c r="A391">
        <v>500764</v>
      </c>
      <c r="B391">
        <v>379102</v>
      </c>
      <c r="C391" t="s">
        <v>36</v>
      </c>
      <c r="D391" t="s">
        <v>6453</v>
      </c>
      <c r="E391" t="s">
        <v>6254</v>
      </c>
      <c r="F391" t="s">
        <v>46</v>
      </c>
      <c r="G391" t="s">
        <v>6446</v>
      </c>
      <c r="H391" s="1">
        <v>45917</v>
      </c>
      <c r="I391" t="s">
        <v>6447</v>
      </c>
      <c r="J391" t="s">
        <v>6448</v>
      </c>
      <c r="K391" t="s">
        <v>6449</v>
      </c>
      <c r="L391">
        <v>6352</v>
      </c>
      <c r="M391">
        <v>59276.01</v>
      </c>
      <c r="N391" t="s">
        <v>6446</v>
      </c>
      <c r="O391" s="1"/>
    </row>
    <row r="392" spans="1:15" x14ac:dyDescent="0.25">
      <c r="A392">
        <v>8175</v>
      </c>
      <c r="B392">
        <v>4456</v>
      </c>
      <c r="C392" t="s">
        <v>6468</v>
      </c>
      <c r="D392" t="s">
        <v>6469</v>
      </c>
      <c r="E392" t="s">
        <v>46</v>
      </c>
      <c r="F392" t="s">
        <v>46</v>
      </c>
      <c r="G392" t="s">
        <v>6446</v>
      </c>
      <c r="H392" s="1">
        <v>45916</v>
      </c>
      <c r="I392" t="s">
        <v>6447</v>
      </c>
      <c r="J392" t="s">
        <v>6448</v>
      </c>
      <c r="K392" t="s">
        <v>6449</v>
      </c>
      <c r="L392">
        <v>5353</v>
      </c>
      <c r="M392">
        <v>157880.1</v>
      </c>
      <c r="N392" t="s">
        <v>6470</v>
      </c>
      <c r="O392" s="1"/>
    </row>
    <row r="393" spans="1:15" x14ac:dyDescent="0.25">
      <c r="A393">
        <v>28291</v>
      </c>
      <c r="B393">
        <v>3129958</v>
      </c>
      <c r="C393" t="s">
        <v>6465</v>
      </c>
      <c r="D393" t="s">
        <v>6466</v>
      </c>
      <c r="E393" t="s">
        <v>18</v>
      </c>
      <c r="F393" t="s">
        <v>46</v>
      </c>
      <c r="G393" t="s">
        <v>6446</v>
      </c>
      <c r="H393" s="1">
        <v>45916</v>
      </c>
      <c r="I393" t="s">
        <v>6447</v>
      </c>
      <c r="J393" t="s">
        <v>6448</v>
      </c>
      <c r="K393" t="s">
        <v>6449</v>
      </c>
      <c r="L393">
        <v>6353</v>
      </c>
      <c r="M393">
        <v>12258.65</v>
      </c>
      <c r="N393" t="s">
        <v>6446</v>
      </c>
      <c r="O393" s="1"/>
    </row>
    <row r="394" spans="1:15" x14ac:dyDescent="0.25">
      <c r="A394">
        <v>500408</v>
      </c>
      <c r="B394">
        <v>378951</v>
      </c>
      <c r="C394" t="s">
        <v>36</v>
      </c>
      <c r="D394" t="s">
        <v>6453</v>
      </c>
      <c r="E394" t="s">
        <v>6254</v>
      </c>
      <c r="F394" t="s">
        <v>12</v>
      </c>
      <c r="G394" t="s">
        <v>6446</v>
      </c>
      <c r="H394" s="1">
        <v>45916</v>
      </c>
      <c r="I394" t="s">
        <v>6455</v>
      </c>
      <c r="J394" t="s">
        <v>6448</v>
      </c>
      <c r="K394" t="s">
        <v>6449</v>
      </c>
      <c r="L394">
        <v>6352</v>
      </c>
      <c r="M394">
        <v>94622.8</v>
      </c>
      <c r="N394" t="s">
        <v>6446</v>
      </c>
      <c r="O394" s="1"/>
    </row>
    <row r="395" spans="1:15" x14ac:dyDescent="0.25">
      <c r="A395">
        <v>343175</v>
      </c>
      <c r="B395">
        <v>913198</v>
      </c>
      <c r="C395" t="s">
        <v>5382</v>
      </c>
      <c r="D395" t="s">
        <v>6467</v>
      </c>
      <c r="E395" t="s">
        <v>6254</v>
      </c>
      <c r="F395" t="s">
        <v>46</v>
      </c>
      <c r="G395" t="s">
        <v>6446</v>
      </c>
      <c r="H395" s="1">
        <v>45916</v>
      </c>
      <c r="I395" t="s">
        <v>6455</v>
      </c>
      <c r="J395" t="s">
        <v>6448</v>
      </c>
      <c r="K395" t="s">
        <v>6449</v>
      </c>
      <c r="L395">
        <v>6352</v>
      </c>
      <c r="M395">
        <v>559352.32999999996</v>
      </c>
      <c r="N395" t="s">
        <v>6446</v>
      </c>
      <c r="O395" s="1"/>
    </row>
    <row r="396" spans="1:15" x14ac:dyDescent="0.25">
      <c r="A396">
        <v>343178</v>
      </c>
      <c r="B396">
        <v>913198</v>
      </c>
      <c r="C396" t="s">
        <v>5382</v>
      </c>
      <c r="D396" t="s">
        <v>6467</v>
      </c>
      <c r="E396" t="s">
        <v>6254</v>
      </c>
      <c r="F396" t="s">
        <v>46</v>
      </c>
      <c r="G396" t="s">
        <v>6446</v>
      </c>
      <c r="H396" s="1">
        <v>45916</v>
      </c>
      <c r="I396" t="s">
        <v>6455</v>
      </c>
      <c r="J396" t="s">
        <v>6448</v>
      </c>
      <c r="K396" t="s">
        <v>6449</v>
      </c>
      <c r="L396">
        <v>6352</v>
      </c>
      <c r="M396">
        <v>559352.32999999996</v>
      </c>
      <c r="N396" t="s">
        <v>6446</v>
      </c>
      <c r="O396" s="1"/>
    </row>
    <row r="397" spans="1:15" x14ac:dyDescent="0.25">
      <c r="A397">
        <v>343177</v>
      </c>
      <c r="B397">
        <v>913198</v>
      </c>
      <c r="C397" t="s">
        <v>5382</v>
      </c>
      <c r="D397" t="s">
        <v>6467</v>
      </c>
      <c r="E397" t="s">
        <v>6254</v>
      </c>
      <c r="F397" t="s">
        <v>46</v>
      </c>
      <c r="G397" t="s">
        <v>6446</v>
      </c>
      <c r="H397" s="1">
        <v>45916</v>
      </c>
      <c r="I397" t="s">
        <v>6455</v>
      </c>
      <c r="J397" t="s">
        <v>6448</v>
      </c>
      <c r="K397" t="s">
        <v>6449</v>
      </c>
      <c r="L397">
        <v>6352</v>
      </c>
      <c r="M397">
        <v>559352.32999999996</v>
      </c>
      <c r="N397" t="s">
        <v>6446</v>
      </c>
      <c r="O397" s="1"/>
    </row>
    <row r="398" spans="1:15" x14ac:dyDescent="0.25">
      <c r="A398">
        <v>343179</v>
      </c>
      <c r="B398">
        <v>913198</v>
      </c>
      <c r="C398" t="s">
        <v>5382</v>
      </c>
      <c r="D398" t="s">
        <v>6467</v>
      </c>
      <c r="E398" t="s">
        <v>6254</v>
      </c>
      <c r="F398" t="s">
        <v>46</v>
      </c>
      <c r="G398" t="s">
        <v>6446</v>
      </c>
      <c r="H398" s="1">
        <v>45916</v>
      </c>
      <c r="I398" t="s">
        <v>6455</v>
      </c>
      <c r="J398" t="s">
        <v>6448</v>
      </c>
      <c r="K398" t="s">
        <v>6449</v>
      </c>
      <c r="L398">
        <v>6352</v>
      </c>
      <c r="M398">
        <v>559352.32999999996</v>
      </c>
      <c r="N398" t="s">
        <v>6446</v>
      </c>
      <c r="O398" s="1"/>
    </row>
    <row r="399" spans="1:15" x14ac:dyDescent="0.25">
      <c r="A399">
        <v>343181</v>
      </c>
      <c r="B399">
        <v>913198</v>
      </c>
      <c r="C399" t="s">
        <v>5382</v>
      </c>
      <c r="D399" t="s">
        <v>6467</v>
      </c>
      <c r="E399" t="s">
        <v>6254</v>
      </c>
      <c r="F399" t="s">
        <v>46</v>
      </c>
      <c r="G399" t="s">
        <v>6446</v>
      </c>
      <c r="H399" s="1">
        <v>45916</v>
      </c>
      <c r="I399" t="s">
        <v>6455</v>
      </c>
      <c r="J399" t="s">
        <v>6448</v>
      </c>
      <c r="K399" t="s">
        <v>6449</v>
      </c>
      <c r="L399">
        <v>6352</v>
      </c>
      <c r="M399">
        <v>559352.32999999996</v>
      </c>
      <c r="N399" t="s">
        <v>6446</v>
      </c>
      <c r="O399" s="1"/>
    </row>
    <row r="400" spans="1:15" x14ac:dyDescent="0.25">
      <c r="A400">
        <v>343176</v>
      </c>
      <c r="B400">
        <v>913198</v>
      </c>
      <c r="C400" t="s">
        <v>5382</v>
      </c>
      <c r="D400" t="s">
        <v>6467</v>
      </c>
      <c r="E400" t="s">
        <v>6254</v>
      </c>
      <c r="F400" t="s">
        <v>46</v>
      </c>
      <c r="G400" t="s">
        <v>6446</v>
      </c>
      <c r="H400" s="1">
        <v>45916</v>
      </c>
      <c r="I400" t="s">
        <v>6455</v>
      </c>
      <c r="J400" t="s">
        <v>6448</v>
      </c>
      <c r="K400" t="s">
        <v>6449</v>
      </c>
      <c r="L400">
        <v>6352</v>
      </c>
      <c r="M400">
        <v>559352.32999999996</v>
      </c>
      <c r="N400" t="s">
        <v>6446</v>
      </c>
      <c r="O400" s="1"/>
    </row>
    <row r="401" spans="1:15" x14ac:dyDescent="0.25">
      <c r="A401">
        <v>343180</v>
      </c>
      <c r="B401">
        <v>913198</v>
      </c>
      <c r="C401" t="s">
        <v>5382</v>
      </c>
      <c r="D401" t="s">
        <v>6467</v>
      </c>
      <c r="E401" t="s">
        <v>6254</v>
      </c>
      <c r="F401" t="s">
        <v>46</v>
      </c>
      <c r="G401" t="s">
        <v>6446</v>
      </c>
      <c r="H401" s="1">
        <v>45916</v>
      </c>
      <c r="I401" t="s">
        <v>6455</v>
      </c>
      <c r="J401" t="s">
        <v>6448</v>
      </c>
      <c r="K401" t="s">
        <v>6449</v>
      </c>
      <c r="L401">
        <v>6352</v>
      </c>
      <c r="M401">
        <v>559352.32999999996</v>
      </c>
      <c r="N401" t="s">
        <v>6446</v>
      </c>
      <c r="O401" s="1"/>
    </row>
    <row r="402" spans="1:15" x14ac:dyDescent="0.25">
      <c r="A402">
        <v>343211</v>
      </c>
      <c r="B402">
        <v>913198</v>
      </c>
      <c r="C402" t="s">
        <v>5382</v>
      </c>
      <c r="D402" t="s">
        <v>6467</v>
      </c>
      <c r="E402" t="s">
        <v>6254</v>
      </c>
      <c r="F402" t="s">
        <v>46</v>
      </c>
      <c r="G402" t="s">
        <v>6446</v>
      </c>
      <c r="H402" s="1">
        <v>45916</v>
      </c>
      <c r="I402" t="s">
        <v>6455</v>
      </c>
      <c r="J402" t="s">
        <v>6448</v>
      </c>
      <c r="K402" t="s">
        <v>6449</v>
      </c>
      <c r="L402">
        <v>6352</v>
      </c>
      <c r="M402">
        <v>559352.32999999996</v>
      </c>
      <c r="N402" t="s">
        <v>6446</v>
      </c>
      <c r="O402" s="1"/>
    </row>
    <row r="403" spans="1:15" x14ac:dyDescent="0.25">
      <c r="A403">
        <v>53690</v>
      </c>
      <c r="B403">
        <v>3130096</v>
      </c>
      <c r="C403" t="s">
        <v>6465</v>
      </c>
      <c r="D403" t="s">
        <v>6466</v>
      </c>
      <c r="E403" t="s">
        <v>18</v>
      </c>
      <c r="F403" t="s">
        <v>97</v>
      </c>
      <c r="G403" t="s">
        <v>6446</v>
      </c>
      <c r="H403" s="1">
        <v>45916</v>
      </c>
      <c r="I403" t="s">
        <v>6447</v>
      </c>
      <c r="J403" t="s">
        <v>6448</v>
      </c>
      <c r="K403" t="s">
        <v>6449</v>
      </c>
      <c r="L403">
        <v>6353</v>
      </c>
      <c r="M403">
        <v>17058.75</v>
      </c>
      <c r="N403" t="s">
        <v>6446</v>
      </c>
      <c r="O403" s="1"/>
    </row>
    <row r="404" spans="1:15" x14ac:dyDescent="0.25">
      <c r="A404">
        <v>53778</v>
      </c>
      <c r="B404">
        <v>3130096</v>
      </c>
      <c r="C404" t="s">
        <v>6465</v>
      </c>
      <c r="D404" t="s">
        <v>6466</v>
      </c>
      <c r="E404" t="s">
        <v>18</v>
      </c>
      <c r="F404" t="s">
        <v>97</v>
      </c>
      <c r="G404" t="s">
        <v>6446</v>
      </c>
      <c r="H404" s="1">
        <v>45916</v>
      </c>
      <c r="I404" t="s">
        <v>6447</v>
      </c>
      <c r="J404" t="s">
        <v>6448</v>
      </c>
      <c r="K404" t="s">
        <v>6449</v>
      </c>
      <c r="L404">
        <v>6353</v>
      </c>
      <c r="M404">
        <v>17058.75</v>
      </c>
      <c r="N404" t="s">
        <v>6446</v>
      </c>
      <c r="O404" s="1"/>
    </row>
    <row r="405" spans="1:15" x14ac:dyDescent="0.25">
      <c r="A405">
        <v>53709</v>
      </c>
      <c r="B405">
        <v>3130096</v>
      </c>
      <c r="C405" t="s">
        <v>6465</v>
      </c>
      <c r="D405" t="s">
        <v>6466</v>
      </c>
      <c r="E405" t="s">
        <v>18</v>
      </c>
      <c r="F405" t="s">
        <v>97</v>
      </c>
      <c r="G405" t="s">
        <v>6446</v>
      </c>
      <c r="H405" s="1">
        <v>45916</v>
      </c>
      <c r="I405" t="s">
        <v>6447</v>
      </c>
      <c r="J405" t="s">
        <v>6448</v>
      </c>
      <c r="K405" t="s">
        <v>6449</v>
      </c>
      <c r="L405">
        <v>6353</v>
      </c>
      <c r="M405">
        <v>17058.75</v>
      </c>
      <c r="N405" t="s">
        <v>6446</v>
      </c>
      <c r="O405" s="1"/>
    </row>
    <row r="406" spans="1:15" x14ac:dyDescent="0.25">
      <c r="A406">
        <v>53703</v>
      </c>
      <c r="B406">
        <v>3130096</v>
      </c>
      <c r="C406" t="s">
        <v>6465</v>
      </c>
      <c r="D406" t="s">
        <v>6466</v>
      </c>
      <c r="E406" t="s">
        <v>18</v>
      </c>
      <c r="F406" t="s">
        <v>97</v>
      </c>
      <c r="G406" t="s">
        <v>6446</v>
      </c>
      <c r="H406" s="1">
        <v>45916</v>
      </c>
      <c r="I406" t="s">
        <v>6447</v>
      </c>
      <c r="J406" t="s">
        <v>6448</v>
      </c>
      <c r="K406" t="s">
        <v>6449</v>
      </c>
      <c r="L406">
        <v>6353</v>
      </c>
      <c r="M406">
        <v>17058.75</v>
      </c>
      <c r="N406" t="s">
        <v>6446</v>
      </c>
      <c r="O406" s="1"/>
    </row>
    <row r="407" spans="1:15" x14ac:dyDescent="0.25">
      <c r="A407">
        <v>53698</v>
      </c>
      <c r="B407">
        <v>3130096</v>
      </c>
      <c r="C407" t="s">
        <v>6465</v>
      </c>
      <c r="D407" t="s">
        <v>6466</v>
      </c>
      <c r="E407" t="s">
        <v>18</v>
      </c>
      <c r="F407" t="s">
        <v>97</v>
      </c>
      <c r="G407" t="s">
        <v>6446</v>
      </c>
      <c r="H407" s="1">
        <v>45916</v>
      </c>
      <c r="I407" t="s">
        <v>6447</v>
      </c>
      <c r="J407" t="s">
        <v>6448</v>
      </c>
      <c r="K407" t="s">
        <v>6449</v>
      </c>
      <c r="L407">
        <v>6353</v>
      </c>
      <c r="M407">
        <v>17058.75</v>
      </c>
      <c r="N407" t="s">
        <v>6446</v>
      </c>
      <c r="O407" s="1"/>
    </row>
    <row r="408" spans="1:15" x14ac:dyDescent="0.25">
      <c r="A408">
        <v>28555</v>
      </c>
      <c r="B408">
        <v>1214383</v>
      </c>
      <c r="C408" t="s">
        <v>6465</v>
      </c>
      <c r="D408" t="s">
        <v>6466</v>
      </c>
      <c r="E408" t="s">
        <v>46</v>
      </c>
      <c r="F408" t="s">
        <v>693</v>
      </c>
      <c r="G408" t="s">
        <v>6446</v>
      </c>
      <c r="H408" s="1">
        <v>45916</v>
      </c>
      <c r="I408" t="s">
        <v>6447</v>
      </c>
      <c r="J408" t="s">
        <v>6448</v>
      </c>
      <c r="K408" t="s">
        <v>6449</v>
      </c>
      <c r="L408">
        <v>6353</v>
      </c>
      <c r="M408">
        <v>34484.78</v>
      </c>
      <c r="N408" t="s">
        <v>6446</v>
      </c>
      <c r="O408" s="1"/>
    </row>
    <row r="409" spans="1:15" x14ac:dyDescent="0.25">
      <c r="A409">
        <v>28550</v>
      </c>
      <c r="B409">
        <v>1214383</v>
      </c>
      <c r="C409" t="s">
        <v>6465</v>
      </c>
      <c r="D409" t="s">
        <v>6466</v>
      </c>
      <c r="E409" t="s">
        <v>46</v>
      </c>
      <c r="F409" t="s">
        <v>693</v>
      </c>
      <c r="G409" t="s">
        <v>6446</v>
      </c>
      <c r="H409" s="1">
        <v>45916</v>
      </c>
      <c r="I409" t="s">
        <v>6447</v>
      </c>
      <c r="J409" t="s">
        <v>6448</v>
      </c>
      <c r="K409" t="s">
        <v>6449</v>
      </c>
      <c r="L409">
        <v>6353</v>
      </c>
      <c r="M409">
        <v>34484.78</v>
      </c>
      <c r="N409" t="s">
        <v>6446</v>
      </c>
      <c r="O409" s="1"/>
    </row>
    <row r="410" spans="1:15" x14ac:dyDescent="0.25">
      <c r="A410">
        <v>28554</v>
      </c>
      <c r="B410">
        <v>1214383</v>
      </c>
      <c r="C410" t="s">
        <v>6465</v>
      </c>
      <c r="D410" t="s">
        <v>6466</v>
      </c>
      <c r="E410" t="s">
        <v>46</v>
      </c>
      <c r="F410" t="s">
        <v>693</v>
      </c>
      <c r="G410" t="s">
        <v>6446</v>
      </c>
      <c r="H410" s="1">
        <v>45916</v>
      </c>
      <c r="I410" t="s">
        <v>6447</v>
      </c>
      <c r="J410" t="s">
        <v>6448</v>
      </c>
      <c r="K410" t="s">
        <v>6449</v>
      </c>
      <c r="L410">
        <v>6353</v>
      </c>
      <c r="M410">
        <v>34484.78</v>
      </c>
      <c r="N410" t="s">
        <v>6446</v>
      </c>
      <c r="O410" s="1"/>
    </row>
    <row r="411" spans="1:15" x14ac:dyDescent="0.25">
      <c r="A411">
        <v>500411</v>
      </c>
      <c r="B411">
        <v>1861994</v>
      </c>
      <c r="C411" t="s">
        <v>36</v>
      </c>
      <c r="D411" t="s">
        <v>6475</v>
      </c>
      <c r="E411" t="s">
        <v>6254</v>
      </c>
      <c r="F411" t="s">
        <v>97</v>
      </c>
      <c r="G411" t="s">
        <v>6446</v>
      </c>
      <c r="H411" s="1">
        <v>45917</v>
      </c>
      <c r="I411" t="s">
        <v>6455</v>
      </c>
      <c r="J411" t="s">
        <v>6448</v>
      </c>
      <c r="K411" t="s">
        <v>6449</v>
      </c>
      <c r="L411">
        <v>6353</v>
      </c>
      <c r="M411">
        <v>278216.52</v>
      </c>
      <c r="N411" t="s">
        <v>6446</v>
      </c>
      <c r="O411" s="1"/>
    </row>
    <row r="412" spans="1:15" x14ac:dyDescent="0.25">
      <c r="A412">
        <v>55876</v>
      </c>
      <c r="B412">
        <v>264172</v>
      </c>
      <c r="C412" t="s">
        <v>6489</v>
      </c>
      <c r="D412" t="s">
        <v>6490</v>
      </c>
      <c r="E412" t="s">
        <v>6254</v>
      </c>
      <c r="F412" t="s">
        <v>18</v>
      </c>
      <c r="G412" t="s">
        <v>6446</v>
      </c>
      <c r="H412" s="1">
        <v>45916</v>
      </c>
      <c r="I412" t="s">
        <v>6447</v>
      </c>
      <c r="J412" t="s">
        <v>6448</v>
      </c>
      <c r="K412" t="s">
        <v>6449</v>
      </c>
      <c r="L412">
        <v>6351</v>
      </c>
      <c r="M412">
        <v>739375.66</v>
      </c>
      <c r="N412" t="s">
        <v>6470</v>
      </c>
      <c r="O412" s="1"/>
    </row>
    <row r="413" spans="1:15" x14ac:dyDescent="0.25">
      <c r="A413">
        <v>55816</v>
      </c>
      <c r="B413">
        <v>121942</v>
      </c>
      <c r="C413" t="s">
        <v>6489</v>
      </c>
      <c r="D413" t="s">
        <v>6491</v>
      </c>
      <c r="E413" t="s">
        <v>6254</v>
      </c>
      <c r="F413" t="s">
        <v>12</v>
      </c>
      <c r="G413" t="s">
        <v>6446</v>
      </c>
      <c r="H413" s="1">
        <v>45916</v>
      </c>
      <c r="I413" t="s">
        <v>6447</v>
      </c>
      <c r="J413" t="s">
        <v>6448</v>
      </c>
      <c r="K413" t="s">
        <v>6449</v>
      </c>
      <c r="L413">
        <v>6353</v>
      </c>
      <c r="M413">
        <v>1270.58</v>
      </c>
      <c r="N413" t="s">
        <v>6446</v>
      </c>
      <c r="O413" s="1"/>
    </row>
    <row r="414" spans="1:15" x14ac:dyDescent="0.25">
      <c r="A414">
        <v>28636</v>
      </c>
      <c r="B414">
        <v>1215203</v>
      </c>
      <c r="C414" t="s">
        <v>6465</v>
      </c>
      <c r="D414" t="s">
        <v>6466</v>
      </c>
      <c r="E414" t="s">
        <v>46</v>
      </c>
      <c r="F414" t="s">
        <v>693</v>
      </c>
      <c r="G414" t="s">
        <v>6446</v>
      </c>
      <c r="H414" s="1">
        <v>45917</v>
      </c>
      <c r="I414" t="s">
        <v>6447</v>
      </c>
      <c r="J414" t="s">
        <v>6448</v>
      </c>
      <c r="K414" t="s">
        <v>6449</v>
      </c>
      <c r="L414">
        <v>6353</v>
      </c>
      <c r="M414">
        <v>22606.560000000001</v>
      </c>
      <c r="N414" t="s">
        <v>6446</v>
      </c>
      <c r="O414" s="1"/>
    </row>
    <row r="415" spans="1:15" x14ac:dyDescent="0.25">
      <c r="A415">
        <v>28590</v>
      </c>
      <c r="B415">
        <v>1215191</v>
      </c>
      <c r="C415" t="s">
        <v>6465</v>
      </c>
      <c r="D415" t="s">
        <v>6466</v>
      </c>
      <c r="E415" t="s">
        <v>46</v>
      </c>
      <c r="F415" t="s">
        <v>693</v>
      </c>
      <c r="G415" t="s">
        <v>6446</v>
      </c>
      <c r="H415" s="1">
        <v>45917</v>
      </c>
      <c r="I415" t="s">
        <v>6447</v>
      </c>
      <c r="J415" t="s">
        <v>6448</v>
      </c>
      <c r="K415" t="s">
        <v>6449</v>
      </c>
      <c r="L415">
        <v>6353</v>
      </c>
      <c r="M415">
        <v>6248</v>
      </c>
      <c r="N415" t="s">
        <v>6446</v>
      </c>
      <c r="O415" s="1"/>
    </row>
    <row r="416" spans="1:15" x14ac:dyDescent="0.25">
      <c r="A416">
        <v>28600</v>
      </c>
      <c r="B416">
        <v>1215191</v>
      </c>
      <c r="C416" t="s">
        <v>6465</v>
      </c>
      <c r="D416" t="s">
        <v>6466</v>
      </c>
      <c r="E416" t="s">
        <v>46</v>
      </c>
      <c r="F416" t="s">
        <v>693</v>
      </c>
      <c r="G416" t="s">
        <v>6446</v>
      </c>
      <c r="H416" s="1">
        <v>45917</v>
      </c>
      <c r="I416" t="s">
        <v>6447</v>
      </c>
      <c r="J416" t="s">
        <v>6448</v>
      </c>
      <c r="K416" t="s">
        <v>6449</v>
      </c>
      <c r="L416">
        <v>6353</v>
      </c>
      <c r="M416">
        <v>6248</v>
      </c>
      <c r="N416" t="s">
        <v>6446</v>
      </c>
      <c r="O416" s="1"/>
    </row>
    <row r="417" spans="1:15" x14ac:dyDescent="0.25">
      <c r="A417">
        <v>53780</v>
      </c>
      <c r="B417">
        <v>3129992</v>
      </c>
      <c r="C417" t="s">
        <v>6465</v>
      </c>
      <c r="D417" t="s">
        <v>6466</v>
      </c>
      <c r="E417" t="s">
        <v>18</v>
      </c>
      <c r="F417" t="s">
        <v>97</v>
      </c>
      <c r="G417" t="s">
        <v>6446</v>
      </c>
      <c r="H417" s="1">
        <v>45916</v>
      </c>
      <c r="I417" t="s">
        <v>6447</v>
      </c>
      <c r="J417" t="s">
        <v>6448</v>
      </c>
      <c r="K417" t="s">
        <v>6449</v>
      </c>
      <c r="L417">
        <v>6353</v>
      </c>
      <c r="M417">
        <v>685.77</v>
      </c>
      <c r="N417" t="s">
        <v>6446</v>
      </c>
      <c r="O417" s="1"/>
    </row>
    <row r="418" spans="1:15" x14ac:dyDescent="0.25">
      <c r="A418">
        <v>53690</v>
      </c>
      <c r="B418">
        <v>3130056</v>
      </c>
      <c r="C418" t="s">
        <v>6465</v>
      </c>
      <c r="D418" t="s">
        <v>6466</v>
      </c>
      <c r="E418" t="s">
        <v>18</v>
      </c>
      <c r="F418" t="s">
        <v>97</v>
      </c>
      <c r="G418" t="s">
        <v>6446</v>
      </c>
      <c r="H418" s="1">
        <v>45916</v>
      </c>
      <c r="I418" t="s">
        <v>6447</v>
      </c>
      <c r="J418" t="s">
        <v>6448</v>
      </c>
      <c r="K418" t="s">
        <v>6464</v>
      </c>
      <c r="L418">
        <v>6353</v>
      </c>
      <c r="M418">
        <v>17058.75</v>
      </c>
      <c r="N418" t="s">
        <v>6446</v>
      </c>
      <c r="O418" s="1">
        <v>45916</v>
      </c>
    </row>
    <row r="419" spans="1:15" x14ac:dyDescent="0.25">
      <c r="A419">
        <v>53778</v>
      </c>
      <c r="B419">
        <v>3130056</v>
      </c>
      <c r="C419" t="s">
        <v>6465</v>
      </c>
      <c r="D419" t="s">
        <v>6466</v>
      </c>
      <c r="E419" t="s">
        <v>18</v>
      </c>
      <c r="F419" t="s">
        <v>97</v>
      </c>
      <c r="G419" t="s">
        <v>6446</v>
      </c>
      <c r="H419" s="1">
        <v>45916</v>
      </c>
      <c r="I419" t="s">
        <v>6447</v>
      </c>
      <c r="J419" t="s">
        <v>6448</v>
      </c>
      <c r="K419" t="s">
        <v>6464</v>
      </c>
      <c r="L419">
        <v>6353</v>
      </c>
      <c r="M419">
        <v>17058.75</v>
      </c>
      <c r="N419" t="s">
        <v>6446</v>
      </c>
      <c r="O419" s="1">
        <v>45916</v>
      </c>
    </row>
    <row r="420" spans="1:15" x14ac:dyDescent="0.25">
      <c r="A420">
        <v>53709</v>
      </c>
      <c r="B420">
        <v>3130056</v>
      </c>
      <c r="C420" t="s">
        <v>6465</v>
      </c>
      <c r="D420" t="s">
        <v>6466</v>
      </c>
      <c r="E420" t="s">
        <v>18</v>
      </c>
      <c r="F420" t="s">
        <v>97</v>
      </c>
      <c r="G420" t="s">
        <v>6446</v>
      </c>
      <c r="H420" s="1">
        <v>45916</v>
      </c>
      <c r="I420" t="s">
        <v>6447</v>
      </c>
      <c r="J420" t="s">
        <v>6448</v>
      </c>
      <c r="K420" t="s">
        <v>6464</v>
      </c>
      <c r="L420">
        <v>6353</v>
      </c>
      <c r="M420">
        <v>17058.75</v>
      </c>
      <c r="N420" t="s">
        <v>6446</v>
      </c>
      <c r="O420" s="1">
        <v>45916</v>
      </c>
    </row>
    <row r="421" spans="1:15" x14ac:dyDescent="0.25">
      <c r="A421">
        <v>53703</v>
      </c>
      <c r="B421">
        <v>3130056</v>
      </c>
      <c r="C421" t="s">
        <v>6465</v>
      </c>
      <c r="D421" t="s">
        <v>6466</v>
      </c>
      <c r="E421" t="s">
        <v>18</v>
      </c>
      <c r="F421" t="s">
        <v>97</v>
      </c>
      <c r="G421" t="s">
        <v>6446</v>
      </c>
      <c r="H421" s="1">
        <v>45916</v>
      </c>
      <c r="I421" t="s">
        <v>6447</v>
      </c>
      <c r="J421" t="s">
        <v>6448</v>
      </c>
      <c r="K421" t="s">
        <v>6464</v>
      </c>
      <c r="L421">
        <v>6353</v>
      </c>
      <c r="M421">
        <v>17058.75</v>
      </c>
      <c r="N421" t="s">
        <v>6446</v>
      </c>
      <c r="O421" s="1">
        <v>45916</v>
      </c>
    </row>
    <row r="422" spans="1:15" x14ac:dyDescent="0.25">
      <c r="A422">
        <v>53698</v>
      </c>
      <c r="B422">
        <v>3130056</v>
      </c>
      <c r="C422" t="s">
        <v>6465</v>
      </c>
      <c r="D422" t="s">
        <v>6466</v>
      </c>
      <c r="E422" t="s">
        <v>18</v>
      </c>
      <c r="F422" t="s">
        <v>97</v>
      </c>
      <c r="G422" t="s">
        <v>6446</v>
      </c>
      <c r="H422" s="1">
        <v>45916</v>
      </c>
      <c r="I422" t="s">
        <v>6447</v>
      </c>
      <c r="J422" t="s">
        <v>6448</v>
      </c>
      <c r="K422" t="s">
        <v>6464</v>
      </c>
      <c r="L422">
        <v>6353</v>
      </c>
      <c r="M422">
        <v>17058.75</v>
      </c>
      <c r="N422" t="s">
        <v>6446</v>
      </c>
      <c r="O422" s="1">
        <v>45916</v>
      </c>
    </row>
    <row r="423" spans="1:15" x14ac:dyDescent="0.25">
      <c r="A423">
        <v>55875</v>
      </c>
      <c r="B423">
        <v>264173</v>
      </c>
      <c r="C423" t="s">
        <v>6489</v>
      </c>
      <c r="D423" t="s">
        <v>6490</v>
      </c>
      <c r="E423" t="s">
        <v>6254</v>
      </c>
      <c r="F423" t="s">
        <v>18</v>
      </c>
      <c r="G423" t="s">
        <v>6446</v>
      </c>
      <c r="H423" s="1">
        <v>45916</v>
      </c>
      <c r="I423" t="s">
        <v>6447</v>
      </c>
      <c r="J423" t="s">
        <v>6448</v>
      </c>
      <c r="K423" t="s">
        <v>6449</v>
      </c>
      <c r="L423">
        <v>6351</v>
      </c>
      <c r="M423">
        <v>739375.66</v>
      </c>
      <c r="N423" t="s">
        <v>6470</v>
      </c>
      <c r="O423" s="1"/>
    </row>
    <row r="424" spans="1:15" x14ac:dyDescent="0.25">
      <c r="A424">
        <v>28636</v>
      </c>
      <c r="B424">
        <v>1215202</v>
      </c>
      <c r="C424" t="s">
        <v>6465</v>
      </c>
      <c r="D424" t="s">
        <v>6466</v>
      </c>
      <c r="E424" t="s">
        <v>46</v>
      </c>
      <c r="F424" t="s">
        <v>693</v>
      </c>
      <c r="G424" t="s">
        <v>6446</v>
      </c>
      <c r="H424" s="1">
        <v>45917</v>
      </c>
      <c r="I424" t="s">
        <v>6447</v>
      </c>
      <c r="J424" t="s">
        <v>6448</v>
      </c>
      <c r="K424" t="s">
        <v>6464</v>
      </c>
      <c r="L424">
        <v>6353</v>
      </c>
      <c r="M424">
        <v>22606.560000000001</v>
      </c>
      <c r="N424" t="s">
        <v>6446</v>
      </c>
      <c r="O424" s="1">
        <v>45916</v>
      </c>
    </row>
    <row r="425" spans="1:15" x14ac:dyDescent="0.25">
      <c r="A425">
        <v>8169</v>
      </c>
      <c r="B425">
        <v>193905</v>
      </c>
      <c r="C425" t="s">
        <v>6498</v>
      </c>
      <c r="D425" t="s">
        <v>6499</v>
      </c>
      <c r="E425" t="s">
        <v>6254</v>
      </c>
      <c r="F425" t="s">
        <v>97</v>
      </c>
      <c r="G425" t="s">
        <v>6446</v>
      </c>
      <c r="H425" s="1">
        <v>45916</v>
      </c>
      <c r="I425" t="s">
        <v>6447</v>
      </c>
      <c r="J425" t="s">
        <v>6448</v>
      </c>
      <c r="K425" t="s">
        <v>6449</v>
      </c>
      <c r="L425">
        <v>6360</v>
      </c>
      <c r="M425">
        <v>21816.3</v>
      </c>
      <c r="N425" t="s">
        <v>6470</v>
      </c>
      <c r="O425" s="1"/>
    </row>
    <row r="426" spans="1:15" x14ac:dyDescent="0.25">
      <c r="A426">
        <v>500765</v>
      </c>
      <c r="B426">
        <v>379103</v>
      </c>
      <c r="C426" t="s">
        <v>36</v>
      </c>
      <c r="D426" t="s">
        <v>6453</v>
      </c>
      <c r="E426" t="s">
        <v>6254</v>
      </c>
      <c r="F426" t="s">
        <v>46</v>
      </c>
      <c r="G426" t="s">
        <v>6446</v>
      </c>
      <c r="H426" s="1">
        <v>45917</v>
      </c>
      <c r="I426" t="s">
        <v>6447</v>
      </c>
      <c r="J426" t="s">
        <v>6448</v>
      </c>
      <c r="K426" t="s">
        <v>6449</v>
      </c>
      <c r="L426">
        <v>6352</v>
      </c>
      <c r="M426">
        <v>2589.5</v>
      </c>
      <c r="N426" t="s">
        <v>6446</v>
      </c>
      <c r="O426" s="1"/>
    </row>
    <row r="427" spans="1:15" x14ac:dyDescent="0.25">
      <c r="A427">
        <v>55876</v>
      </c>
      <c r="B427">
        <v>121939</v>
      </c>
      <c r="C427" t="s">
        <v>6489</v>
      </c>
      <c r="D427" t="s">
        <v>6491</v>
      </c>
      <c r="E427" t="s">
        <v>6254</v>
      </c>
      <c r="F427" t="s">
        <v>18</v>
      </c>
      <c r="G427" t="s">
        <v>6446</v>
      </c>
      <c r="H427" s="1">
        <v>45916</v>
      </c>
      <c r="I427" t="s">
        <v>6447</v>
      </c>
      <c r="J427" t="s">
        <v>6448</v>
      </c>
      <c r="K427" t="s">
        <v>6449</v>
      </c>
      <c r="L427">
        <v>6353</v>
      </c>
      <c r="M427">
        <v>739375.66</v>
      </c>
      <c r="N427" t="s">
        <v>6446</v>
      </c>
      <c r="O427" s="1"/>
    </row>
    <row r="428" spans="1:15" x14ac:dyDescent="0.25">
      <c r="A428">
        <v>446725</v>
      </c>
      <c r="B428">
        <v>130810</v>
      </c>
      <c r="C428" t="s">
        <v>5059</v>
      </c>
      <c r="D428" t="s">
        <v>6452</v>
      </c>
      <c r="E428" t="s">
        <v>6254</v>
      </c>
      <c r="F428" t="s">
        <v>12</v>
      </c>
      <c r="G428" t="s">
        <v>6446</v>
      </c>
      <c r="H428" s="1">
        <v>45917</v>
      </c>
      <c r="I428" t="s">
        <v>6447</v>
      </c>
      <c r="J428" t="s">
        <v>6448</v>
      </c>
      <c r="K428" t="s">
        <v>6449</v>
      </c>
      <c r="L428">
        <v>6353</v>
      </c>
      <c r="M428">
        <v>1519002.56</v>
      </c>
      <c r="N428" t="s">
        <v>6446</v>
      </c>
      <c r="O428" s="1"/>
    </row>
    <row r="429" spans="1:15" x14ac:dyDescent="0.25">
      <c r="A429">
        <v>171240</v>
      </c>
      <c r="B429">
        <v>13938</v>
      </c>
      <c r="C429" t="s">
        <v>6500</v>
      </c>
      <c r="D429" t="s">
        <v>6501</v>
      </c>
      <c r="E429" t="s">
        <v>12</v>
      </c>
      <c r="F429" t="s">
        <v>18</v>
      </c>
      <c r="G429" t="s">
        <v>6446</v>
      </c>
      <c r="H429" s="1">
        <v>45916</v>
      </c>
      <c r="I429" t="s">
        <v>6447</v>
      </c>
      <c r="J429" t="s">
        <v>6448</v>
      </c>
      <c r="K429" t="s">
        <v>6449</v>
      </c>
      <c r="L429">
        <v>6353</v>
      </c>
      <c r="M429">
        <v>2781.9</v>
      </c>
      <c r="N429" t="s">
        <v>6446</v>
      </c>
      <c r="O429" s="1"/>
    </row>
    <row r="430" spans="1:15" x14ac:dyDescent="0.25">
      <c r="A430">
        <v>53708</v>
      </c>
      <c r="B430">
        <v>3130008</v>
      </c>
      <c r="C430" t="s">
        <v>6465</v>
      </c>
      <c r="D430" t="s">
        <v>6466</v>
      </c>
      <c r="E430" t="s">
        <v>18</v>
      </c>
      <c r="F430" t="s">
        <v>693</v>
      </c>
      <c r="G430" t="s">
        <v>6446</v>
      </c>
      <c r="H430" s="1">
        <v>45916</v>
      </c>
      <c r="I430" t="s">
        <v>6447</v>
      </c>
      <c r="J430" t="s">
        <v>6448</v>
      </c>
      <c r="K430" t="s">
        <v>6449</v>
      </c>
      <c r="L430">
        <v>6353</v>
      </c>
      <c r="M430">
        <v>83243.490000000005</v>
      </c>
      <c r="N430" t="s">
        <v>6446</v>
      </c>
      <c r="O430" s="1"/>
    </row>
    <row r="431" spans="1:15" x14ac:dyDescent="0.25">
      <c r="A431">
        <v>53686</v>
      </c>
      <c r="B431">
        <v>3130008</v>
      </c>
      <c r="C431" t="s">
        <v>6465</v>
      </c>
      <c r="D431" t="s">
        <v>6466</v>
      </c>
      <c r="E431" t="s">
        <v>18</v>
      </c>
      <c r="F431" t="s">
        <v>693</v>
      </c>
      <c r="G431" t="s">
        <v>6446</v>
      </c>
      <c r="H431" s="1">
        <v>45916</v>
      </c>
      <c r="I431" t="s">
        <v>6447</v>
      </c>
      <c r="J431" t="s">
        <v>6448</v>
      </c>
      <c r="K431" t="s">
        <v>6449</v>
      </c>
      <c r="L431">
        <v>6353</v>
      </c>
      <c r="M431">
        <v>83243.490000000005</v>
      </c>
      <c r="N431" t="s">
        <v>6446</v>
      </c>
      <c r="O431" s="1"/>
    </row>
    <row r="432" spans="1:15" x14ac:dyDescent="0.25">
      <c r="A432">
        <v>500408</v>
      </c>
      <c r="B432">
        <v>378950</v>
      </c>
      <c r="C432" t="s">
        <v>36</v>
      </c>
      <c r="D432" t="s">
        <v>6453</v>
      </c>
      <c r="E432" t="s">
        <v>6254</v>
      </c>
      <c r="F432" t="s">
        <v>12</v>
      </c>
      <c r="G432" t="s">
        <v>6446</v>
      </c>
      <c r="H432" s="1">
        <v>45916</v>
      </c>
      <c r="I432" t="s">
        <v>6455</v>
      </c>
      <c r="J432" t="s">
        <v>6448</v>
      </c>
      <c r="K432" t="s">
        <v>6464</v>
      </c>
      <c r="L432">
        <v>6352</v>
      </c>
      <c r="M432">
        <v>94622.8</v>
      </c>
      <c r="N432" t="s">
        <v>6446</v>
      </c>
      <c r="O432" s="1">
        <v>45916</v>
      </c>
    </row>
    <row r="433" spans="1:15" x14ac:dyDescent="0.25">
      <c r="A433">
        <v>15688</v>
      </c>
      <c r="B433">
        <v>1680531</v>
      </c>
      <c r="C433" t="s">
        <v>1440</v>
      </c>
      <c r="D433" t="s">
        <v>6480</v>
      </c>
      <c r="E433" t="s">
        <v>6269</v>
      </c>
      <c r="F433" t="s">
        <v>18</v>
      </c>
      <c r="G433" t="s">
        <v>6446</v>
      </c>
      <c r="H433" s="1">
        <v>45916</v>
      </c>
      <c r="I433" t="s">
        <v>6455</v>
      </c>
      <c r="J433" t="s">
        <v>6448</v>
      </c>
      <c r="K433" t="s">
        <v>6449</v>
      </c>
      <c r="L433">
        <v>6932</v>
      </c>
      <c r="M433">
        <v>504794.56</v>
      </c>
      <c r="N433" t="s">
        <v>6446</v>
      </c>
      <c r="O433" s="1"/>
    </row>
    <row r="434" spans="1:15" x14ac:dyDescent="0.25">
      <c r="A434">
        <v>343239</v>
      </c>
      <c r="B434">
        <v>913322</v>
      </c>
      <c r="C434" t="s">
        <v>5382</v>
      </c>
      <c r="D434" t="s">
        <v>6467</v>
      </c>
      <c r="E434" t="s">
        <v>6254</v>
      </c>
      <c r="F434" t="s">
        <v>12</v>
      </c>
      <c r="G434" t="s">
        <v>6446</v>
      </c>
      <c r="H434" s="1">
        <v>45917</v>
      </c>
      <c r="I434" t="s">
        <v>6455</v>
      </c>
      <c r="J434" t="s">
        <v>6448</v>
      </c>
      <c r="K434" t="s">
        <v>6449</v>
      </c>
      <c r="L434">
        <v>6352</v>
      </c>
      <c r="M434">
        <v>2559.44</v>
      </c>
      <c r="N434" t="s">
        <v>6446</v>
      </c>
      <c r="O434" s="1"/>
    </row>
    <row r="435" spans="1:15" x14ac:dyDescent="0.25">
      <c r="A435">
        <v>55875</v>
      </c>
      <c r="B435">
        <v>121940</v>
      </c>
      <c r="C435" t="s">
        <v>6489</v>
      </c>
      <c r="D435" t="s">
        <v>6491</v>
      </c>
      <c r="E435" t="s">
        <v>6254</v>
      </c>
      <c r="F435" t="s">
        <v>18</v>
      </c>
      <c r="G435" t="s">
        <v>6446</v>
      </c>
      <c r="H435" s="1">
        <v>45916</v>
      </c>
      <c r="I435" t="s">
        <v>6447</v>
      </c>
      <c r="J435" t="s">
        <v>6448</v>
      </c>
      <c r="K435" t="s">
        <v>6449</v>
      </c>
      <c r="L435">
        <v>6353</v>
      </c>
      <c r="M435">
        <v>739375.66</v>
      </c>
      <c r="N435" t="s">
        <v>6446</v>
      </c>
      <c r="O435" s="1"/>
    </row>
    <row r="436" spans="1:15" x14ac:dyDescent="0.25">
      <c r="A436">
        <v>52</v>
      </c>
      <c r="B436">
        <v>76575</v>
      </c>
      <c r="C436" t="s">
        <v>6502</v>
      </c>
      <c r="D436" t="s">
        <v>6503</v>
      </c>
      <c r="E436" t="s">
        <v>6254</v>
      </c>
      <c r="F436" t="s">
        <v>46</v>
      </c>
      <c r="G436" t="s">
        <v>6446</v>
      </c>
      <c r="H436" s="1">
        <v>45916</v>
      </c>
      <c r="I436" t="s">
        <v>6455</v>
      </c>
      <c r="J436" t="s">
        <v>6448</v>
      </c>
      <c r="K436" t="s">
        <v>6449</v>
      </c>
      <c r="L436">
        <v>6353</v>
      </c>
      <c r="M436">
        <v>2999</v>
      </c>
      <c r="N436" t="s">
        <v>6446</v>
      </c>
      <c r="O436" s="1"/>
    </row>
    <row r="437" spans="1:15" x14ac:dyDescent="0.25">
      <c r="A437">
        <v>28575</v>
      </c>
      <c r="B437">
        <v>254326</v>
      </c>
      <c r="C437" t="s">
        <v>6485</v>
      </c>
      <c r="D437" t="s">
        <v>6486</v>
      </c>
      <c r="E437" t="s">
        <v>46</v>
      </c>
      <c r="F437" t="s">
        <v>97</v>
      </c>
      <c r="G437" t="s">
        <v>6446</v>
      </c>
      <c r="H437" s="1">
        <v>45917</v>
      </c>
      <c r="I437" t="s">
        <v>6455</v>
      </c>
      <c r="J437" t="s">
        <v>6448</v>
      </c>
      <c r="K437" t="s">
        <v>6449</v>
      </c>
      <c r="L437">
        <v>6357</v>
      </c>
      <c r="M437">
        <v>18772</v>
      </c>
      <c r="N437" t="s">
        <v>6446</v>
      </c>
      <c r="O437" s="1"/>
    </row>
    <row r="438" spans="1:15" x14ac:dyDescent="0.25">
      <c r="A438">
        <v>28573</v>
      </c>
      <c r="B438">
        <v>254326</v>
      </c>
      <c r="C438" t="s">
        <v>6485</v>
      </c>
      <c r="D438" t="s">
        <v>6486</v>
      </c>
      <c r="E438" t="s">
        <v>46</v>
      </c>
      <c r="F438" t="s">
        <v>97</v>
      </c>
      <c r="G438" t="s">
        <v>6446</v>
      </c>
      <c r="H438" s="1">
        <v>45917</v>
      </c>
      <c r="I438" t="s">
        <v>6455</v>
      </c>
      <c r="J438" t="s">
        <v>6448</v>
      </c>
      <c r="K438" t="s">
        <v>6449</v>
      </c>
      <c r="L438">
        <v>6357</v>
      </c>
      <c r="M438">
        <v>18772</v>
      </c>
      <c r="N438" t="s">
        <v>6446</v>
      </c>
      <c r="O438" s="1"/>
    </row>
    <row r="439" spans="1:15" x14ac:dyDescent="0.25">
      <c r="A439">
        <v>267236</v>
      </c>
      <c r="B439">
        <v>172954</v>
      </c>
      <c r="C439" t="s">
        <v>1503</v>
      </c>
      <c r="D439" t="s">
        <v>6479</v>
      </c>
      <c r="E439" t="s">
        <v>6328</v>
      </c>
      <c r="F439" t="s">
        <v>46</v>
      </c>
      <c r="G439" t="s">
        <v>6446</v>
      </c>
      <c r="H439" s="1">
        <v>45916</v>
      </c>
      <c r="I439" t="s">
        <v>6447</v>
      </c>
      <c r="J439" t="s">
        <v>6448</v>
      </c>
      <c r="K439" t="s">
        <v>6449</v>
      </c>
      <c r="L439">
        <v>6353</v>
      </c>
      <c r="M439">
        <v>168000</v>
      </c>
      <c r="N439" t="s">
        <v>6446</v>
      </c>
      <c r="O439" s="1"/>
    </row>
    <row r="440" spans="1:15" x14ac:dyDescent="0.25">
      <c r="A440">
        <v>8169</v>
      </c>
      <c r="B440">
        <v>43000</v>
      </c>
      <c r="C440" t="s">
        <v>6468</v>
      </c>
      <c r="D440" t="s">
        <v>6474</v>
      </c>
      <c r="E440" t="s">
        <v>6254</v>
      </c>
      <c r="F440" t="s">
        <v>97</v>
      </c>
      <c r="G440" t="s">
        <v>6446</v>
      </c>
      <c r="H440" s="1">
        <v>45916</v>
      </c>
      <c r="I440" t="s">
        <v>6447</v>
      </c>
      <c r="J440" t="s">
        <v>6448</v>
      </c>
      <c r="K440" t="s">
        <v>6449</v>
      </c>
      <c r="L440">
        <v>6353</v>
      </c>
      <c r="M440">
        <v>21816.3</v>
      </c>
      <c r="N440" t="s">
        <v>6446</v>
      </c>
      <c r="O440" s="1"/>
    </row>
    <row r="441" spans="1:15" x14ac:dyDescent="0.25">
      <c r="A441">
        <v>343240</v>
      </c>
      <c r="B441">
        <v>913320</v>
      </c>
      <c r="C441" t="s">
        <v>5382</v>
      </c>
      <c r="D441" t="s">
        <v>6467</v>
      </c>
      <c r="E441" t="s">
        <v>6254</v>
      </c>
      <c r="F441" t="s">
        <v>46</v>
      </c>
      <c r="G441" t="s">
        <v>6446</v>
      </c>
      <c r="H441" s="1">
        <v>45917</v>
      </c>
      <c r="I441" t="s">
        <v>6455</v>
      </c>
      <c r="J441" t="s">
        <v>6448</v>
      </c>
      <c r="K441" t="s">
        <v>6449</v>
      </c>
      <c r="L441">
        <v>6352</v>
      </c>
      <c r="M441">
        <v>48512.6</v>
      </c>
      <c r="N441" t="s">
        <v>6446</v>
      </c>
      <c r="O441" s="1"/>
    </row>
    <row r="442" spans="1:15" x14ac:dyDescent="0.25">
      <c r="A442">
        <v>343241</v>
      </c>
      <c r="B442">
        <v>913320</v>
      </c>
      <c r="C442" t="s">
        <v>5382</v>
      </c>
      <c r="D442" t="s">
        <v>6467</v>
      </c>
      <c r="E442" t="s">
        <v>6254</v>
      </c>
      <c r="F442" t="s">
        <v>46</v>
      </c>
      <c r="G442" t="s">
        <v>6446</v>
      </c>
      <c r="H442" s="1">
        <v>45917</v>
      </c>
      <c r="I442" t="s">
        <v>6455</v>
      </c>
      <c r="J442" t="s">
        <v>6448</v>
      </c>
      <c r="K442" t="s">
        <v>6449</v>
      </c>
      <c r="L442">
        <v>6352</v>
      </c>
      <c r="M442">
        <v>48512.6</v>
      </c>
      <c r="N442" t="s">
        <v>6446</v>
      </c>
      <c r="O442" s="1"/>
    </row>
    <row r="443" spans="1:15" x14ac:dyDescent="0.25">
      <c r="A443">
        <v>267235</v>
      </c>
      <c r="B443">
        <v>172953</v>
      </c>
      <c r="C443" t="s">
        <v>1503</v>
      </c>
      <c r="D443" t="s">
        <v>6479</v>
      </c>
      <c r="E443" t="s">
        <v>6328</v>
      </c>
      <c r="F443" t="s">
        <v>12</v>
      </c>
      <c r="G443" t="s">
        <v>6446</v>
      </c>
      <c r="H443" s="1">
        <v>45916</v>
      </c>
      <c r="I443" t="s">
        <v>6447</v>
      </c>
      <c r="J443" t="s">
        <v>6448</v>
      </c>
      <c r="K443" t="s">
        <v>6449</v>
      </c>
      <c r="L443">
        <v>6353</v>
      </c>
      <c r="M443">
        <v>84000</v>
      </c>
      <c r="N443" t="s">
        <v>6446</v>
      </c>
      <c r="O443" s="1"/>
    </row>
    <row r="444" spans="1:15" x14ac:dyDescent="0.25">
      <c r="A444">
        <v>55816</v>
      </c>
      <c r="B444">
        <v>264175</v>
      </c>
      <c r="C444" t="s">
        <v>6489</v>
      </c>
      <c r="D444" t="s">
        <v>6490</v>
      </c>
      <c r="E444" t="s">
        <v>6254</v>
      </c>
      <c r="F444" t="s">
        <v>12</v>
      </c>
      <c r="G444" t="s">
        <v>6446</v>
      </c>
      <c r="H444" s="1">
        <v>45916</v>
      </c>
      <c r="I444" t="s">
        <v>6447</v>
      </c>
      <c r="J444" t="s">
        <v>6448</v>
      </c>
      <c r="K444" t="s">
        <v>6449</v>
      </c>
      <c r="L444">
        <v>6351</v>
      </c>
      <c r="M444">
        <v>1270.58</v>
      </c>
      <c r="N444" t="s">
        <v>6470</v>
      </c>
      <c r="O444" s="1"/>
    </row>
    <row r="445" spans="1:15" x14ac:dyDescent="0.25">
      <c r="A445">
        <v>267231</v>
      </c>
      <c r="B445">
        <v>172952</v>
      </c>
      <c r="C445" t="s">
        <v>1503</v>
      </c>
      <c r="D445" t="s">
        <v>6479</v>
      </c>
      <c r="E445" t="s">
        <v>6328</v>
      </c>
      <c r="F445" t="s">
        <v>18</v>
      </c>
      <c r="G445" t="s">
        <v>6446</v>
      </c>
      <c r="H445" s="1">
        <v>45916</v>
      </c>
      <c r="I445" t="s">
        <v>6447</v>
      </c>
      <c r="J445" t="s">
        <v>6448</v>
      </c>
      <c r="K445" t="s">
        <v>6449</v>
      </c>
      <c r="L445">
        <v>6353</v>
      </c>
      <c r="M445">
        <v>4831.3999999999996</v>
      </c>
      <c r="N445" t="s">
        <v>6446</v>
      </c>
      <c r="O445" s="1"/>
    </row>
    <row r="446" spans="1:15" x14ac:dyDescent="0.25">
      <c r="A446">
        <v>52391</v>
      </c>
      <c r="B446">
        <v>597</v>
      </c>
      <c r="C446" t="s">
        <v>6504</v>
      </c>
      <c r="D446" t="s">
        <v>6267</v>
      </c>
      <c r="E446" t="s">
        <v>18</v>
      </c>
      <c r="F446" t="s">
        <v>46</v>
      </c>
      <c r="G446" t="s">
        <v>6446</v>
      </c>
      <c r="H446" s="1">
        <v>45916</v>
      </c>
      <c r="I446" t="s">
        <v>6455</v>
      </c>
      <c r="J446" t="s">
        <v>6448</v>
      </c>
      <c r="K446" t="s">
        <v>6449</v>
      </c>
      <c r="L446">
        <v>6353</v>
      </c>
      <c r="M446">
        <v>2923.31</v>
      </c>
      <c r="N446" t="s">
        <v>6446</v>
      </c>
      <c r="O446" s="1"/>
    </row>
    <row r="447" spans="1:15" x14ac:dyDescent="0.25">
      <c r="A447">
        <v>446848</v>
      </c>
      <c r="B447">
        <v>130794</v>
      </c>
      <c r="C447" t="s">
        <v>5059</v>
      </c>
      <c r="D447" t="s">
        <v>6452</v>
      </c>
      <c r="E447" t="s">
        <v>6254</v>
      </c>
      <c r="F447" t="s">
        <v>18</v>
      </c>
      <c r="G447" t="s">
        <v>6446</v>
      </c>
      <c r="H447" s="1">
        <v>45917</v>
      </c>
      <c r="I447" t="s">
        <v>6447</v>
      </c>
      <c r="J447" t="s">
        <v>6448</v>
      </c>
      <c r="K447" t="s">
        <v>6449</v>
      </c>
      <c r="L447">
        <v>6353</v>
      </c>
      <c r="M447">
        <v>142850.71</v>
      </c>
      <c r="N447" t="s">
        <v>6446</v>
      </c>
      <c r="O447" s="1"/>
    </row>
    <row r="448" spans="1:15" x14ac:dyDescent="0.25">
      <c r="A448">
        <v>20221</v>
      </c>
      <c r="B448">
        <v>172938</v>
      </c>
      <c r="C448" t="s">
        <v>79</v>
      </c>
      <c r="D448" t="s">
        <v>6479</v>
      </c>
      <c r="E448" t="s">
        <v>6328</v>
      </c>
      <c r="F448" t="s">
        <v>46</v>
      </c>
      <c r="G448" t="s">
        <v>6446</v>
      </c>
      <c r="H448" s="1">
        <v>45915</v>
      </c>
      <c r="I448" t="s">
        <v>6447</v>
      </c>
      <c r="J448" t="s">
        <v>6448</v>
      </c>
      <c r="K448" t="s">
        <v>6449</v>
      </c>
      <c r="L448">
        <v>6354</v>
      </c>
      <c r="M448">
        <v>32940</v>
      </c>
      <c r="N448" t="s">
        <v>6456</v>
      </c>
      <c r="O448" s="1"/>
    </row>
    <row r="449" spans="1:15" x14ac:dyDescent="0.25">
      <c r="A449">
        <v>15484</v>
      </c>
      <c r="B449">
        <v>1679756</v>
      </c>
      <c r="C449" t="s">
        <v>1440</v>
      </c>
      <c r="D449" t="s">
        <v>6480</v>
      </c>
      <c r="E449" t="s">
        <v>6269</v>
      </c>
      <c r="F449" t="s">
        <v>46</v>
      </c>
      <c r="G449" t="s">
        <v>6446</v>
      </c>
      <c r="H449" s="1">
        <v>45915</v>
      </c>
      <c r="I449" t="s">
        <v>6455</v>
      </c>
      <c r="J449" t="s">
        <v>6448</v>
      </c>
      <c r="K449" t="s">
        <v>6449</v>
      </c>
      <c r="L449">
        <v>6932</v>
      </c>
      <c r="M449">
        <v>580515.88</v>
      </c>
      <c r="N449" t="s">
        <v>6446</v>
      </c>
      <c r="O449" s="1"/>
    </row>
    <row r="450" spans="1:15" x14ac:dyDescent="0.25">
      <c r="A450">
        <v>15486</v>
      </c>
      <c r="B450">
        <v>1679756</v>
      </c>
      <c r="C450" t="s">
        <v>1440</v>
      </c>
      <c r="D450" t="s">
        <v>6480</v>
      </c>
      <c r="E450" t="s">
        <v>6269</v>
      </c>
      <c r="F450" t="s">
        <v>46</v>
      </c>
      <c r="G450" t="s">
        <v>6446</v>
      </c>
      <c r="H450" s="1">
        <v>45915</v>
      </c>
      <c r="I450" t="s">
        <v>6455</v>
      </c>
      <c r="J450" t="s">
        <v>6448</v>
      </c>
      <c r="K450" t="s">
        <v>6449</v>
      </c>
      <c r="L450">
        <v>6932</v>
      </c>
      <c r="M450">
        <v>580515.88</v>
      </c>
      <c r="N450" t="s">
        <v>6446</v>
      </c>
      <c r="O450" s="1"/>
    </row>
    <row r="451" spans="1:15" x14ac:dyDescent="0.25">
      <c r="A451">
        <v>250236</v>
      </c>
      <c r="B451">
        <v>802993</v>
      </c>
      <c r="C451" t="s">
        <v>115</v>
      </c>
      <c r="D451" t="s">
        <v>6475</v>
      </c>
      <c r="E451" t="s">
        <v>6262</v>
      </c>
      <c r="F451" t="s">
        <v>46</v>
      </c>
      <c r="G451" t="s">
        <v>6446</v>
      </c>
      <c r="H451" s="1">
        <v>45915</v>
      </c>
      <c r="I451" t="s">
        <v>6455</v>
      </c>
      <c r="J451" t="s">
        <v>6448</v>
      </c>
      <c r="K451" t="s">
        <v>6449</v>
      </c>
      <c r="L451">
        <v>6352</v>
      </c>
      <c r="M451">
        <v>350.11</v>
      </c>
      <c r="N451" t="s">
        <v>6446</v>
      </c>
      <c r="O451" s="1"/>
    </row>
    <row r="452" spans="1:15" x14ac:dyDescent="0.25">
      <c r="A452">
        <v>29</v>
      </c>
      <c r="B452">
        <v>570491</v>
      </c>
      <c r="C452" t="s">
        <v>6465</v>
      </c>
      <c r="D452" t="s">
        <v>6466</v>
      </c>
      <c r="E452" t="s">
        <v>693</v>
      </c>
      <c r="F452" t="s">
        <v>97</v>
      </c>
      <c r="G452" t="s">
        <v>6446</v>
      </c>
      <c r="H452" s="1">
        <v>45915</v>
      </c>
      <c r="I452" t="s">
        <v>6447</v>
      </c>
      <c r="J452" t="s">
        <v>6448</v>
      </c>
      <c r="K452" t="s">
        <v>6449</v>
      </c>
      <c r="L452">
        <v>6353</v>
      </c>
      <c r="M452">
        <v>1350</v>
      </c>
      <c r="N452" t="s">
        <v>6446</v>
      </c>
      <c r="O452" s="1"/>
    </row>
    <row r="453" spans="1:15" x14ac:dyDescent="0.25">
      <c r="A453">
        <v>91418</v>
      </c>
      <c r="B453">
        <v>794167</v>
      </c>
      <c r="C453" t="s">
        <v>2524</v>
      </c>
      <c r="D453" t="s">
        <v>6475</v>
      </c>
      <c r="E453" t="s">
        <v>6269</v>
      </c>
      <c r="F453" t="s">
        <v>46</v>
      </c>
      <c r="G453" t="s">
        <v>6446</v>
      </c>
      <c r="H453" s="1">
        <v>45915</v>
      </c>
      <c r="I453" t="s">
        <v>6455</v>
      </c>
      <c r="J453" t="s">
        <v>6448</v>
      </c>
      <c r="K453" t="s">
        <v>6449</v>
      </c>
      <c r="L453">
        <v>6353</v>
      </c>
      <c r="M453">
        <v>46575.15</v>
      </c>
      <c r="N453" t="s">
        <v>6446</v>
      </c>
      <c r="O453" s="1"/>
    </row>
    <row r="454" spans="1:15" x14ac:dyDescent="0.25">
      <c r="A454">
        <v>287204</v>
      </c>
      <c r="B454">
        <v>129941</v>
      </c>
      <c r="C454" t="s">
        <v>6505</v>
      </c>
      <c r="D454" t="s">
        <v>6452</v>
      </c>
      <c r="E454" t="s">
        <v>6254</v>
      </c>
      <c r="F454" t="s">
        <v>18</v>
      </c>
      <c r="G454" t="s">
        <v>6446</v>
      </c>
      <c r="H454" s="1">
        <v>45915</v>
      </c>
      <c r="I454" t="s">
        <v>6447</v>
      </c>
      <c r="J454" t="s">
        <v>6448</v>
      </c>
      <c r="K454" t="s">
        <v>6449</v>
      </c>
      <c r="L454">
        <v>6352</v>
      </c>
      <c r="M454">
        <v>143966.73000000001</v>
      </c>
      <c r="N454" t="s">
        <v>6446</v>
      </c>
      <c r="O454" s="1"/>
    </row>
    <row r="455" spans="1:15" x14ac:dyDescent="0.25">
      <c r="A455">
        <v>36266</v>
      </c>
      <c r="B455">
        <v>11087625</v>
      </c>
      <c r="C455" t="s">
        <v>6506</v>
      </c>
      <c r="D455" t="s">
        <v>6463</v>
      </c>
      <c r="E455" t="s">
        <v>6254</v>
      </c>
      <c r="F455" t="s">
        <v>12</v>
      </c>
      <c r="G455" t="s">
        <v>6446</v>
      </c>
      <c r="H455" s="1">
        <v>45915</v>
      </c>
      <c r="I455" t="s">
        <v>6447</v>
      </c>
      <c r="J455" t="s">
        <v>6448</v>
      </c>
      <c r="K455" t="s">
        <v>6449</v>
      </c>
      <c r="L455">
        <v>6352</v>
      </c>
      <c r="M455">
        <v>11147.83</v>
      </c>
      <c r="N455" t="s">
        <v>6446</v>
      </c>
      <c r="O455" s="1"/>
    </row>
    <row r="456" spans="1:15" x14ac:dyDescent="0.25">
      <c r="A456">
        <v>47099</v>
      </c>
      <c r="B456">
        <v>67120</v>
      </c>
      <c r="C456" t="s">
        <v>6494</v>
      </c>
      <c r="D456" t="s">
        <v>6452</v>
      </c>
      <c r="E456" t="s">
        <v>6318</v>
      </c>
      <c r="F456" t="s">
        <v>12</v>
      </c>
      <c r="G456" t="s">
        <v>6446</v>
      </c>
      <c r="H456" s="1">
        <v>45916</v>
      </c>
      <c r="I456" t="s">
        <v>6447</v>
      </c>
      <c r="J456" t="s">
        <v>6448</v>
      </c>
      <c r="K456" t="s">
        <v>6449</v>
      </c>
      <c r="L456">
        <v>6353</v>
      </c>
      <c r="M456">
        <v>188985.57</v>
      </c>
      <c r="N456" t="s">
        <v>6446</v>
      </c>
      <c r="O456" s="1"/>
    </row>
    <row r="457" spans="1:15" x14ac:dyDescent="0.25">
      <c r="A457">
        <v>151512</v>
      </c>
      <c r="B457">
        <v>460015</v>
      </c>
      <c r="C457" t="s">
        <v>6459</v>
      </c>
      <c r="D457" t="s">
        <v>6445</v>
      </c>
      <c r="E457" t="s">
        <v>6269</v>
      </c>
      <c r="F457" t="s">
        <v>12</v>
      </c>
      <c r="G457" t="s">
        <v>6446</v>
      </c>
      <c r="H457" s="1">
        <v>45915</v>
      </c>
      <c r="I457" t="s">
        <v>6447</v>
      </c>
      <c r="J457" t="s">
        <v>6448</v>
      </c>
      <c r="K457" t="s">
        <v>6449</v>
      </c>
      <c r="L457">
        <v>6353</v>
      </c>
      <c r="M457">
        <v>134848.6</v>
      </c>
      <c r="N457" t="s">
        <v>6446</v>
      </c>
      <c r="O457" s="1"/>
    </row>
    <row r="458" spans="1:15" x14ac:dyDescent="0.25">
      <c r="A458">
        <v>8177</v>
      </c>
      <c r="B458">
        <v>42699</v>
      </c>
      <c r="C458" t="s">
        <v>6468</v>
      </c>
      <c r="D458" t="s">
        <v>6474</v>
      </c>
      <c r="E458" t="s">
        <v>6254</v>
      </c>
      <c r="F458" t="s">
        <v>18</v>
      </c>
      <c r="G458" t="s">
        <v>6446</v>
      </c>
      <c r="H458" s="1">
        <v>45915</v>
      </c>
      <c r="I458" t="s">
        <v>6447</v>
      </c>
      <c r="J458" t="s">
        <v>6448</v>
      </c>
      <c r="K458" t="s">
        <v>6449</v>
      </c>
      <c r="L458">
        <v>6353</v>
      </c>
      <c r="M458">
        <v>122360</v>
      </c>
      <c r="N458" t="s">
        <v>6446</v>
      </c>
      <c r="O458" s="1"/>
    </row>
    <row r="459" spans="1:15" x14ac:dyDescent="0.25">
      <c r="A459">
        <v>500762</v>
      </c>
      <c r="B459">
        <v>378540</v>
      </c>
      <c r="C459" t="s">
        <v>36</v>
      </c>
      <c r="D459" t="s">
        <v>6453</v>
      </c>
      <c r="E459" t="s">
        <v>6254</v>
      </c>
      <c r="F459" t="s">
        <v>12</v>
      </c>
      <c r="G459" t="s">
        <v>6446</v>
      </c>
      <c r="H459" s="1">
        <v>45916</v>
      </c>
      <c r="I459" t="s">
        <v>6447</v>
      </c>
      <c r="J459" t="s">
        <v>6448</v>
      </c>
      <c r="K459" t="s">
        <v>6449</v>
      </c>
      <c r="L459">
        <v>6352</v>
      </c>
      <c r="M459">
        <v>21829.599999999999</v>
      </c>
      <c r="N459" t="s">
        <v>6446</v>
      </c>
      <c r="O459" s="1"/>
    </row>
    <row r="460" spans="1:15" x14ac:dyDescent="0.25">
      <c r="A460">
        <v>78870</v>
      </c>
      <c r="B460">
        <v>6499</v>
      </c>
      <c r="C460" t="s">
        <v>6450</v>
      </c>
      <c r="D460" t="s">
        <v>6451</v>
      </c>
      <c r="E460" t="s">
        <v>6269</v>
      </c>
      <c r="F460" t="s">
        <v>12</v>
      </c>
      <c r="G460" t="s">
        <v>6446</v>
      </c>
      <c r="H460" s="1">
        <v>45916</v>
      </c>
      <c r="I460" t="s">
        <v>6447</v>
      </c>
      <c r="J460" t="s">
        <v>6448</v>
      </c>
      <c r="K460" t="s">
        <v>6449</v>
      </c>
      <c r="L460">
        <v>6353</v>
      </c>
      <c r="M460">
        <v>116744</v>
      </c>
      <c r="N460" t="s">
        <v>6446</v>
      </c>
      <c r="O460" s="1"/>
    </row>
    <row r="461" spans="1:15" x14ac:dyDescent="0.25">
      <c r="A461">
        <v>494234</v>
      </c>
      <c r="B461">
        <v>623005</v>
      </c>
      <c r="C461" t="s">
        <v>2683</v>
      </c>
      <c r="D461" t="s">
        <v>6473</v>
      </c>
      <c r="E461" t="s">
        <v>18</v>
      </c>
      <c r="F461" t="s">
        <v>12</v>
      </c>
      <c r="G461" t="s">
        <v>6446</v>
      </c>
      <c r="H461" s="1">
        <v>45916</v>
      </c>
      <c r="I461" t="s">
        <v>6447</v>
      </c>
      <c r="J461" t="s">
        <v>6448</v>
      </c>
      <c r="K461" t="s">
        <v>6449</v>
      </c>
      <c r="L461">
        <v>6351</v>
      </c>
      <c r="M461">
        <v>108880.33</v>
      </c>
      <c r="N461" t="s">
        <v>6456</v>
      </c>
      <c r="O461" s="1"/>
    </row>
    <row r="462" spans="1:15" x14ac:dyDescent="0.25">
      <c r="A462">
        <v>8176</v>
      </c>
      <c r="B462">
        <v>42698</v>
      </c>
      <c r="C462" t="s">
        <v>6468</v>
      </c>
      <c r="D462" t="s">
        <v>6474</v>
      </c>
      <c r="E462" t="s">
        <v>6254</v>
      </c>
      <c r="F462" t="s">
        <v>12</v>
      </c>
      <c r="G462" t="s">
        <v>6446</v>
      </c>
      <c r="H462" s="1">
        <v>45915</v>
      </c>
      <c r="I462" t="s">
        <v>6447</v>
      </c>
      <c r="J462" t="s">
        <v>6448</v>
      </c>
      <c r="K462" t="s">
        <v>6449</v>
      </c>
      <c r="L462">
        <v>6353</v>
      </c>
      <c r="M462">
        <v>263133.5</v>
      </c>
      <c r="N462" t="s">
        <v>6446</v>
      </c>
      <c r="O462" s="1"/>
    </row>
    <row r="463" spans="1:15" x14ac:dyDescent="0.25">
      <c r="A463">
        <v>250234</v>
      </c>
      <c r="B463">
        <v>802995</v>
      </c>
      <c r="C463" t="s">
        <v>115</v>
      </c>
      <c r="D463" t="s">
        <v>6475</v>
      </c>
      <c r="E463" t="s">
        <v>6262</v>
      </c>
      <c r="F463" t="s">
        <v>97</v>
      </c>
      <c r="G463" t="s">
        <v>6446</v>
      </c>
      <c r="H463" s="1">
        <v>45915</v>
      </c>
      <c r="I463" t="s">
        <v>6455</v>
      </c>
      <c r="J463" t="s">
        <v>6448</v>
      </c>
      <c r="K463" t="s">
        <v>6449</v>
      </c>
      <c r="L463">
        <v>6352</v>
      </c>
      <c r="M463">
        <v>148561.18</v>
      </c>
      <c r="N463" t="s">
        <v>6446</v>
      </c>
      <c r="O463" s="1"/>
    </row>
    <row r="464" spans="1:15" x14ac:dyDescent="0.25">
      <c r="A464">
        <v>250232</v>
      </c>
      <c r="B464">
        <v>802995</v>
      </c>
      <c r="C464" t="s">
        <v>115</v>
      </c>
      <c r="D464" t="s">
        <v>6475</v>
      </c>
      <c r="E464" t="s">
        <v>6262</v>
      </c>
      <c r="F464" t="s">
        <v>97</v>
      </c>
      <c r="G464" t="s">
        <v>6446</v>
      </c>
      <c r="H464" s="1">
        <v>45915</v>
      </c>
      <c r="I464" t="s">
        <v>6455</v>
      </c>
      <c r="J464" t="s">
        <v>6448</v>
      </c>
      <c r="K464" t="s">
        <v>6449</v>
      </c>
      <c r="L464">
        <v>6352</v>
      </c>
      <c r="M464">
        <v>148561.18</v>
      </c>
      <c r="N464" t="s">
        <v>6446</v>
      </c>
      <c r="O464" s="1"/>
    </row>
    <row r="465" spans="1:15" x14ac:dyDescent="0.25">
      <c r="A465">
        <v>53684</v>
      </c>
      <c r="B465">
        <v>3125846</v>
      </c>
      <c r="C465" t="s">
        <v>6465</v>
      </c>
      <c r="D465" t="s">
        <v>6466</v>
      </c>
      <c r="E465" t="s">
        <v>18</v>
      </c>
      <c r="F465" t="s">
        <v>46</v>
      </c>
      <c r="G465" t="s">
        <v>6446</v>
      </c>
      <c r="H465" s="1">
        <v>45915</v>
      </c>
      <c r="I465" t="s">
        <v>6447</v>
      </c>
      <c r="J465" t="s">
        <v>6448</v>
      </c>
      <c r="K465" t="s">
        <v>6449</v>
      </c>
      <c r="L465">
        <v>6353</v>
      </c>
      <c r="M465">
        <v>17051.46</v>
      </c>
      <c r="N465" t="s">
        <v>6446</v>
      </c>
      <c r="O465" s="1"/>
    </row>
    <row r="466" spans="1:15" x14ac:dyDescent="0.25">
      <c r="A466">
        <v>53674</v>
      </c>
      <c r="B466">
        <v>3125846</v>
      </c>
      <c r="C466" t="s">
        <v>6465</v>
      </c>
      <c r="D466" t="s">
        <v>6466</v>
      </c>
      <c r="E466" t="s">
        <v>18</v>
      </c>
      <c r="F466" t="s">
        <v>46</v>
      </c>
      <c r="G466" t="s">
        <v>6446</v>
      </c>
      <c r="H466" s="1">
        <v>45915</v>
      </c>
      <c r="I466" t="s">
        <v>6447</v>
      </c>
      <c r="J466" t="s">
        <v>6448</v>
      </c>
      <c r="K466" t="s">
        <v>6449</v>
      </c>
      <c r="L466">
        <v>6353</v>
      </c>
      <c r="M466">
        <v>17051.46</v>
      </c>
      <c r="N466" t="s">
        <v>6446</v>
      </c>
      <c r="O466" s="1"/>
    </row>
    <row r="467" spans="1:15" x14ac:dyDescent="0.25">
      <c r="A467">
        <v>53675</v>
      </c>
      <c r="B467">
        <v>3125846</v>
      </c>
      <c r="C467" t="s">
        <v>6465</v>
      </c>
      <c r="D467" t="s">
        <v>6466</v>
      </c>
      <c r="E467" t="s">
        <v>18</v>
      </c>
      <c r="F467" t="s">
        <v>46</v>
      </c>
      <c r="G467" t="s">
        <v>6446</v>
      </c>
      <c r="H467" s="1">
        <v>45915</v>
      </c>
      <c r="I467" t="s">
        <v>6447</v>
      </c>
      <c r="J467" t="s">
        <v>6448</v>
      </c>
      <c r="K467" t="s">
        <v>6449</v>
      </c>
      <c r="L467">
        <v>6353</v>
      </c>
      <c r="M467">
        <v>17051.46</v>
      </c>
      <c r="N467" t="s">
        <v>6446</v>
      </c>
      <c r="O467" s="1"/>
    </row>
    <row r="468" spans="1:15" x14ac:dyDescent="0.25">
      <c r="A468">
        <v>53676</v>
      </c>
      <c r="B468">
        <v>3125846</v>
      </c>
      <c r="C468" t="s">
        <v>6465</v>
      </c>
      <c r="D468" t="s">
        <v>6466</v>
      </c>
      <c r="E468" t="s">
        <v>18</v>
      </c>
      <c r="F468" t="s">
        <v>46</v>
      </c>
      <c r="G468" t="s">
        <v>6446</v>
      </c>
      <c r="H468" s="1">
        <v>45915</v>
      </c>
      <c r="I468" t="s">
        <v>6447</v>
      </c>
      <c r="J468" t="s">
        <v>6448</v>
      </c>
      <c r="K468" t="s">
        <v>6449</v>
      </c>
      <c r="L468">
        <v>6353</v>
      </c>
      <c r="M468">
        <v>17051.46</v>
      </c>
      <c r="N468" t="s">
        <v>6446</v>
      </c>
      <c r="O468" s="1"/>
    </row>
    <row r="469" spans="1:15" x14ac:dyDescent="0.25">
      <c r="A469">
        <v>53677</v>
      </c>
      <c r="B469">
        <v>3125846</v>
      </c>
      <c r="C469" t="s">
        <v>6465</v>
      </c>
      <c r="D469" t="s">
        <v>6466</v>
      </c>
      <c r="E469" t="s">
        <v>18</v>
      </c>
      <c r="F469" t="s">
        <v>46</v>
      </c>
      <c r="G469" t="s">
        <v>6446</v>
      </c>
      <c r="H469" s="1">
        <v>45915</v>
      </c>
      <c r="I469" t="s">
        <v>6447</v>
      </c>
      <c r="J469" t="s">
        <v>6448</v>
      </c>
      <c r="K469" t="s">
        <v>6449</v>
      </c>
      <c r="L469">
        <v>6353</v>
      </c>
      <c r="M469">
        <v>17051.46</v>
      </c>
      <c r="N469" t="s">
        <v>6446</v>
      </c>
      <c r="O469" s="1"/>
    </row>
    <row r="470" spans="1:15" x14ac:dyDescent="0.25">
      <c r="A470">
        <v>53678</v>
      </c>
      <c r="B470">
        <v>3125846</v>
      </c>
      <c r="C470" t="s">
        <v>6465</v>
      </c>
      <c r="D470" t="s">
        <v>6466</v>
      </c>
      <c r="E470" t="s">
        <v>18</v>
      </c>
      <c r="F470" t="s">
        <v>46</v>
      </c>
      <c r="G470" t="s">
        <v>6446</v>
      </c>
      <c r="H470" s="1">
        <v>45915</v>
      </c>
      <c r="I470" t="s">
        <v>6447</v>
      </c>
      <c r="J470" t="s">
        <v>6448</v>
      </c>
      <c r="K470" t="s">
        <v>6449</v>
      </c>
      <c r="L470">
        <v>6353</v>
      </c>
      <c r="M470">
        <v>17051.46</v>
      </c>
      <c r="N470" t="s">
        <v>6446</v>
      </c>
      <c r="O470" s="1"/>
    </row>
    <row r="471" spans="1:15" x14ac:dyDescent="0.25">
      <c r="A471">
        <v>53679</v>
      </c>
      <c r="B471">
        <v>3125846</v>
      </c>
      <c r="C471" t="s">
        <v>6465</v>
      </c>
      <c r="D471" t="s">
        <v>6466</v>
      </c>
      <c r="E471" t="s">
        <v>18</v>
      </c>
      <c r="F471" t="s">
        <v>46</v>
      </c>
      <c r="G471" t="s">
        <v>6446</v>
      </c>
      <c r="H471" s="1">
        <v>45915</v>
      </c>
      <c r="I471" t="s">
        <v>6447</v>
      </c>
      <c r="J471" t="s">
        <v>6448</v>
      </c>
      <c r="K471" t="s">
        <v>6449</v>
      </c>
      <c r="L471">
        <v>6353</v>
      </c>
      <c r="M471">
        <v>17051.46</v>
      </c>
      <c r="N471" t="s">
        <v>6446</v>
      </c>
      <c r="O471" s="1"/>
    </row>
    <row r="472" spans="1:15" x14ac:dyDescent="0.25">
      <c r="A472">
        <v>53680</v>
      </c>
      <c r="B472">
        <v>3125846</v>
      </c>
      <c r="C472" t="s">
        <v>6465</v>
      </c>
      <c r="D472" t="s">
        <v>6466</v>
      </c>
      <c r="E472" t="s">
        <v>18</v>
      </c>
      <c r="F472" t="s">
        <v>46</v>
      </c>
      <c r="G472" t="s">
        <v>6446</v>
      </c>
      <c r="H472" s="1">
        <v>45915</v>
      </c>
      <c r="I472" t="s">
        <v>6447</v>
      </c>
      <c r="J472" t="s">
        <v>6448</v>
      </c>
      <c r="K472" t="s">
        <v>6449</v>
      </c>
      <c r="L472">
        <v>6353</v>
      </c>
      <c r="M472">
        <v>17051.46</v>
      </c>
      <c r="N472" t="s">
        <v>6446</v>
      </c>
      <c r="O472" s="1"/>
    </row>
    <row r="473" spans="1:15" x14ac:dyDescent="0.25">
      <c r="A473">
        <v>53682</v>
      </c>
      <c r="B473">
        <v>3125846</v>
      </c>
      <c r="C473" t="s">
        <v>6465</v>
      </c>
      <c r="D473" t="s">
        <v>6466</v>
      </c>
      <c r="E473" t="s">
        <v>18</v>
      </c>
      <c r="F473" t="s">
        <v>46</v>
      </c>
      <c r="G473" t="s">
        <v>6446</v>
      </c>
      <c r="H473" s="1">
        <v>45915</v>
      </c>
      <c r="I473" t="s">
        <v>6447</v>
      </c>
      <c r="J473" t="s">
        <v>6448</v>
      </c>
      <c r="K473" t="s">
        <v>6449</v>
      </c>
      <c r="L473">
        <v>6353</v>
      </c>
      <c r="M473">
        <v>17051.46</v>
      </c>
      <c r="N473" t="s">
        <v>6446</v>
      </c>
      <c r="O473" s="1"/>
    </row>
    <row r="474" spans="1:15" x14ac:dyDescent="0.25">
      <c r="A474">
        <v>53681</v>
      </c>
      <c r="B474">
        <v>3125846</v>
      </c>
      <c r="C474" t="s">
        <v>6465</v>
      </c>
      <c r="D474" t="s">
        <v>6466</v>
      </c>
      <c r="E474" t="s">
        <v>18</v>
      </c>
      <c r="F474" t="s">
        <v>46</v>
      </c>
      <c r="G474" t="s">
        <v>6446</v>
      </c>
      <c r="H474" s="1">
        <v>45915</v>
      </c>
      <c r="I474" t="s">
        <v>6447</v>
      </c>
      <c r="J474" t="s">
        <v>6448</v>
      </c>
      <c r="K474" t="s">
        <v>6449</v>
      </c>
      <c r="L474">
        <v>6353</v>
      </c>
      <c r="M474">
        <v>17051.46</v>
      </c>
      <c r="N474" t="s">
        <v>6446</v>
      </c>
      <c r="O474" s="1"/>
    </row>
    <row r="475" spans="1:15" x14ac:dyDescent="0.25">
      <c r="A475">
        <v>250186</v>
      </c>
      <c r="B475">
        <v>1306</v>
      </c>
      <c r="C475" t="s">
        <v>115</v>
      </c>
      <c r="D475" t="s">
        <v>6458</v>
      </c>
      <c r="E475" t="s">
        <v>6262</v>
      </c>
      <c r="F475" t="s">
        <v>46</v>
      </c>
      <c r="G475" t="s">
        <v>6446</v>
      </c>
      <c r="H475" s="1">
        <v>45915</v>
      </c>
      <c r="I475" t="s">
        <v>6447</v>
      </c>
      <c r="J475" t="s">
        <v>6448</v>
      </c>
      <c r="K475" t="s">
        <v>6449</v>
      </c>
      <c r="L475">
        <v>6352</v>
      </c>
      <c r="M475">
        <v>39816.480000000003</v>
      </c>
      <c r="N475" t="s">
        <v>6446</v>
      </c>
      <c r="O475" s="1"/>
    </row>
    <row r="476" spans="1:15" x14ac:dyDescent="0.25">
      <c r="A476">
        <v>0</v>
      </c>
      <c r="B476">
        <v>83778</v>
      </c>
      <c r="C476" t="s">
        <v>6489</v>
      </c>
      <c r="D476" t="s">
        <v>6493</v>
      </c>
      <c r="E476" t="s">
        <v>6254</v>
      </c>
      <c r="F476" t="s">
        <v>12</v>
      </c>
      <c r="G476" t="s">
        <v>6446</v>
      </c>
      <c r="H476" s="1">
        <v>45915</v>
      </c>
      <c r="I476" t="s">
        <v>6447</v>
      </c>
      <c r="J476" t="s">
        <v>6448</v>
      </c>
      <c r="K476" t="s">
        <v>6449</v>
      </c>
      <c r="L476">
        <v>6932</v>
      </c>
      <c r="M476">
        <v>10468.65</v>
      </c>
      <c r="N476" t="s">
        <v>6470</v>
      </c>
      <c r="O476" s="1"/>
    </row>
    <row r="477" spans="1:15" x14ac:dyDescent="0.25">
      <c r="A477">
        <v>49948</v>
      </c>
      <c r="B477">
        <v>5831</v>
      </c>
      <c r="C477" t="s">
        <v>6457</v>
      </c>
      <c r="D477" t="s">
        <v>6458</v>
      </c>
      <c r="E477" t="s">
        <v>6318</v>
      </c>
      <c r="F477" t="s">
        <v>46</v>
      </c>
      <c r="G477" t="s">
        <v>6446</v>
      </c>
      <c r="H477" s="1">
        <v>45915</v>
      </c>
      <c r="I477" t="s">
        <v>6455</v>
      </c>
      <c r="J477" t="s">
        <v>6448</v>
      </c>
      <c r="K477" t="s">
        <v>6449</v>
      </c>
      <c r="L477">
        <v>6353</v>
      </c>
      <c r="M477">
        <v>106011.12</v>
      </c>
      <c r="N477" t="s">
        <v>6446</v>
      </c>
      <c r="O477" s="1"/>
    </row>
    <row r="478" spans="1:15" x14ac:dyDescent="0.25">
      <c r="A478">
        <v>91416</v>
      </c>
      <c r="B478">
        <v>794166</v>
      </c>
      <c r="C478" t="s">
        <v>2524</v>
      </c>
      <c r="D478" t="s">
        <v>6475</v>
      </c>
      <c r="E478" t="s">
        <v>6269</v>
      </c>
      <c r="F478" t="s">
        <v>12</v>
      </c>
      <c r="G478" t="s">
        <v>6446</v>
      </c>
      <c r="H478" s="1">
        <v>45915</v>
      </c>
      <c r="I478" t="s">
        <v>6455</v>
      </c>
      <c r="J478" t="s">
        <v>6448</v>
      </c>
      <c r="K478" t="s">
        <v>6449</v>
      </c>
      <c r="L478">
        <v>6353</v>
      </c>
      <c r="M478">
        <v>361111.56</v>
      </c>
      <c r="N478" t="s">
        <v>6446</v>
      </c>
      <c r="O478" s="1"/>
    </row>
    <row r="479" spans="1:15" x14ac:dyDescent="0.25">
      <c r="A479">
        <v>91417</v>
      </c>
      <c r="B479">
        <v>794166</v>
      </c>
      <c r="C479" t="s">
        <v>2524</v>
      </c>
      <c r="D479" t="s">
        <v>6475</v>
      </c>
      <c r="E479" t="s">
        <v>6269</v>
      </c>
      <c r="F479" t="s">
        <v>12</v>
      </c>
      <c r="G479" t="s">
        <v>6446</v>
      </c>
      <c r="H479" s="1">
        <v>45915</v>
      </c>
      <c r="I479" t="s">
        <v>6455</v>
      </c>
      <c r="J479" t="s">
        <v>6448</v>
      </c>
      <c r="K479" t="s">
        <v>6449</v>
      </c>
      <c r="L479">
        <v>6353</v>
      </c>
      <c r="M479">
        <v>361111.56</v>
      </c>
      <c r="N479" t="s">
        <v>6446</v>
      </c>
      <c r="O479" s="1"/>
    </row>
    <row r="480" spans="1:15" x14ac:dyDescent="0.25">
      <c r="A480">
        <v>8175</v>
      </c>
      <c r="B480">
        <v>42697</v>
      </c>
      <c r="C480" t="s">
        <v>6468</v>
      </c>
      <c r="D480" t="s">
        <v>6474</v>
      </c>
      <c r="E480" t="s">
        <v>6254</v>
      </c>
      <c r="F480" t="s">
        <v>46</v>
      </c>
      <c r="G480" t="s">
        <v>6446</v>
      </c>
      <c r="H480" s="1">
        <v>45915</v>
      </c>
      <c r="I480" t="s">
        <v>6447</v>
      </c>
      <c r="J480" t="s">
        <v>6448</v>
      </c>
      <c r="K480" t="s">
        <v>6449</v>
      </c>
      <c r="L480">
        <v>6353</v>
      </c>
      <c r="M480">
        <v>157880.1</v>
      </c>
      <c r="N480" t="s">
        <v>6446</v>
      </c>
      <c r="O480" s="1"/>
    </row>
    <row r="481" spans="1:15" x14ac:dyDescent="0.25">
      <c r="A481">
        <v>49879</v>
      </c>
      <c r="B481">
        <v>5874</v>
      </c>
      <c r="C481" t="s">
        <v>6457</v>
      </c>
      <c r="D481" t="s">
        <v>6458</v>
      </c>
      <c r="E481" t="s">
        <v>6318</v>
      </c>
      <c r="F481" t="s">
        <v>46</v>
      </c>
      <c r="G481" t="s">
        <v>6446</v>
      </c>
      <c r="H481" s="1">
        <v>45915</v>
      </c>
      <c r="I481" t="s">
        <v>6455</v>
      </c>
      <c r="J481" t="s">
        <v>6448</v>
      </c>
      <c r="K481" t="s">
        <v>6449</v>
      </c>
      <c r="L481">
        <v>6353</v>
      </c>
      <c r="M481">
        <v>519680.96</v>
      </c>
      <c r="N481" t="s">
        <v>6446</v>
      </c>
      <c r="O481" s="1"/>
    </row>
    <row r="482" spans="1:15" x14ac:dyDescent="0.25">
      <c r="A482">
        <v>91415</v>
      </c>
      <c r="B482">
        <v>794165</v>
      </c>
      <c r="C482" t="s">
        <v>2524</v>
      </c>
      <c r="D482" t="s">
        <v>6475</v>
      </c>
      <c r="E482" t="s">
        <v>6269</v>
      </c>
      <c r="F482" t="s">
        <v>18</v>
      </c>
      <c r="G482" t="s">
        <v>6446</v>
      </c>
      <c r="H482" s="1">
        <v>45915</v>
      </c>
      <c r="I482" t="s">
        <v>6455</v>
      </c>
      <c r="J482" t="s">
        <v>6448</v>
      </c>
      <c r="K482" t="s">
        <v>6449</v>
      </c>
      <c r="L482">
        <v>6353</v>
      </c>
      <c r="M482">
        <v>449.17</v>
      </c>
      <c r="N482" t="s">
        <v>6446</v>
      </c>
      <c r="O482" s="1"/>
    </row>
    <row r="483" spans="1:15" x14ac:dyDescent="0.25">
      <c r="A483">
        <v>85994</v>
      </c>
      <c r="B483">
        <v>459958</v>
      </c>
      <c r="C483" t="s">
        <v>51</v>
      </c>
      <c r="D483" t="s">
        <v>6445</v>
      </c>
      <c r="E483" t="s">
        <v>6269</v>
      </c>
      <c r="F483" t="s">
        <v>12</v>
      </c>
      <c r="G483" t="s">
        <v>6446</v>
      </c>
      <c r="H483" s="1">
        <v>45915</v>
      </c>
      <c r="I483" t="s">
        <v>6447</v>
      </c>
      <c r="J483" t="s">
        <v>6448</v>
      </c>
      <c r="K483" t="s">
        <v>6449</v>
      </c>
      <c r="L483">
        <v>6353</v>
      </c>
      <c r="M483">
        <v>63515.82</v>
      </c>
      <c r="N483" t="s">
        <v>6446</v>
      </c>
      <c r="O483" s="1"/>
    </row>
    <row r="484" spans="1:15" x14ac:dyDescent="0.25">
      <c r="A484">
        <v>15545</v>
      </c>
      <c r="B484">
        <v>1679728</v>
      </c>
      <c r="C484" t="s">
        <v>1440</v>
      </c>
      <c r="D484" t="s">
        <v>6480</v>
      </c>
      <c r="E484" t="s">
        <v>6269</v>
      </c>
      <c r="F484" t="s">
        <v>18</v>
      </c>
      <c r="G484" t="s">
        <v>6446</v>
      </c>
      <c r="H484" s="1">
        <v>45915</v>
      </c>
      <c r="I484" t="s">
        <v>6455</v>
      </c>
      <c r="J484" t="s">
        <v>6448</v>
      </c>
      <c r="K484" t="s">
        <v>6449</v>
      </c>
      <c r="L484">
        <v>6932</v>
      </c>
      <c r="M484">
        <v>84132.43</v>
      </c>
      <c r="N484" t="s">
        <v>6446</v>
      </c>
      <c r="O484" s="1"/>
    </row>
    <row r="485" spans="1:15" x14ac:dyDescent="0.25">
      <c r="A485">
        <v>500466</v>
      </c>
      <c r="B485">
        <v>378536</v>
      </c>
      <c r="C485" t="s">
        <v>36</v>
      </c>
      <c r="D485" t="s">
        <v>6453</v>
      </c>
      <c r="E485" t="s">
        <v>6254</v>
      </c>
      <c r="F485" t="s">
        <v>46</v>
      </c>
      <c r="G485" t="s">
        <v>6446</v>
      </c>
      <c r="H485" s="1">
        <v>45916</v>
      </c>
      <c r="I485" t="s">
        <v>6455</v>
      </c>
      <c r="J485" t="s">
        <v>6448</v>
      </c>
      <c r="K485" t="s">
        <v>6449</v>
      </c>
      <c r="L485">
        <v>6352</v>
      </c>
      <c r="M485">
        <v>2059551.48</v>
      </c>
      <c r="N485" t="s">
        <v>6446</v>
      </c>
      <c r="O485" s="1"/>
    </row>
    <row r="486" spans="1:15" x14ac:dyDescent="0.25">
      <c r="A486">
        <v>28532</v>
      </c>
      <c r="B486">
        <v>1212359</v>
      </c>
      <c r="C486" t="s">
        <v>6465</v>
      </c>
      <c r="D486" t="s">
        <v>6466</v>
      </c>
      <c r="E486" t="s">
        <v>46</v>
      </c>
      <c r="F486" t="s">
        <v>693</v>
      </c>
      <c r="G486" t="s">
        <v>6446</v>
      </c>
      <c r="H486" s="1">
        <v>45916</v>
      </c>
      <c r="I486" t="s">
        <v>6447</v>
      </c>
      <c r="J486" t="s">
        <v>6448</v>
      </c>
      <c r="K486" t="s">
        <v>6449</v>
      </c>
      <c r="L486">
        <v>6353</v>
      </c>
      <c r="M486">
        <v>25100</v>
      </c>
      <c r="N486" t="s">
        <v>6446</v>
      </c>
      <c r="O486" s="1"/>
    </row>
    <row r="487" spans="1:15" x14ac:dyDescent="0.25">
      <c r="A487">
        <v>28533</v>
      </c>
      <c r="B487">
        <v>1212359</v>
      </c>
      <c r="C487" t="s">
        <v>6465</v>
      </c>
      <c r="D487" t="s">
        <v>6466</v>
      </c>
      <c r="E487" t="s">
        <v>46</v>
      </c>
      <c r="F487" t="s">
        <v>693</v>
      </c>
      <c r="G487" t="s">
        <v>6446</v>
      </c>
      <c r="H487" s="1">
        <v>45916</v>
      </c>
      <c r="I487" t="s">
        <v>6447</v>
      </c>
      <c r="J487" t="s">
        <v>6448</v>
      </c>
      <c r="K487" t="s">
        <v>6449</v>
      </c>
      <c r="L487">
        <v>6353</v>
      </c>
      <c r="M487">
        <v>25100</v>
      </c>
      <c r="N487" t="s">
        <v>6446</v>
      </c>
      <c r="O487" s="1"/>
    </row>
    <row r="488" spans="1:15" x14ac:dyDescent="0.25">
      <c r="A488">
        <v>53670</v>
      </c>
      <c r="B488">
        <v>3125813</v>
      </c>
      <c r="C488" t="s">
        <v>6465</v>
      </c>
      <c r="D488" t="s">
        <v>6466</v>
      </c>
      <c r="E488" t="s">
        <v>18</v>
      </c>
      <c r="F488" t="s">
        <v>97</v>
      </c>
      <c r="G488" t="s">
        <v>6446</v>
      </c>
      <c r="H488" s="1">
        <v>45915</v>
      </c>
      <c r="I488" t="s">
        <v>6447</v>
      </c>
      <c r="J488" t="s">
        <v>6448</v>
      </c>
      <c r="K488" t="s">
        <v>6449</v>
      </c>
      <c r="L488">
        <v>6353</v>
      </c>
      <c r="M488">
        <v>3692.67</v>
      </c>
      <c r="N488" t="s">
        <v>6446</v>
      </c>
      <c r="O488" s="1"/>
    </row>
    <row r="489" spans="1:15" x14ac:dyDescent="0.25">
      <c r="A489">
        <v>53673</v>
      </c>
      <c r="B489">
        <v>3125813</v>
      </c>
      <c r="C489" t="s">
        <v>6465</v>
      </c>
      <c r="D489" t="s">
        <v>6466</v>
      </c>
      <c r="E489" t="s">
        <v>18</v>
      </c>
      <c r="F489" t="s">
        <v>97</v>
      </c>
      <c r="G489" t="s">
        <v>6446</v>
      </c>
      <c r="H489" s="1">
        <v>45915</v>
      </c>
      <c r="I489" t="s">
        <v>6447</v>
      </c>
      <c r="J489" t="s">
        <v>6448</v>
      </c>
      <c r="K489" t="s">
        <v>6449</v>
      </c>
      <c r="L489">
        <v>6353</v>
      </c>
      <c r="M489">
        <v>3692.67</v>
      </c>
      <c r="N489" t="s">
        <v>6446</v>
      </c>
      <c r="O489" s="1"/>
    </row>
    <row r="490" spans="1:15" x14ac:dyDescent="0.25">
      <c r="A490">
        <v>446326</v>
      </c>
      <c r="B490">
        <v>130338</v>
      </c>
      <c r="C490" t="s">
        <v>5059</v>
      </c>
      <c r="D490" t="s">
        <v>6452</v>
      </c>
      <c r="E490" t="s">
        <v>6254</v>
      </c>
      <c r="F490" t="s">
        <v>46</v>
      </c>
      <c r="G490" t="s">
        <v>6446</v>
      </c>
      <c r="H490" s="1">
        <v>45916</v>
      </c>
      <c r="I490" t="s">
        <v>6447</v>
      </c>
      <c r="J490" t="s">
        <v>6448</v>
      </c>
      <c r="K490" t="s">
        <v>6449</v>
      </c>
      <c r="L490">
        <v>6353</v>
      </c>
      <c r="M490">
        <v>3378507.4</v>
      </c>
      <c r="N490" t="s">
        <v>6446</v>
      </c>
      <c r="O490" s="1"/>
    </row>
    <row r="491" spans="1:15" x14ac:dyDescent="0.25">
      <c r="A491">
        <v>85993</v>
      </c>
      <c r="B491">
        <v>459959</v>
      </c>
      <c r="C491" t="s">
        <v>51</v>
      </c>
      <c r="D491" t="s">
        <v>6445</v>
      </c>
      <c r="E491" t="s">
        <v>6269</v>
      </c>
      <c r="F491" t="s">
        <v>46</v>
      </c>
      <c r="G491" t="s">
        <v>6446</v>
      </c>
      <c r="H491" s="1">
        <v>45915</v>
      </c>
      <c r="I491" t="s">
        <v>6447</v>
      </c>
      <c r="J491" t="s">
        <v>6448</v>
      </c>
      <c r="K491" t="s">
        <v>6449</v>
      </c>
      <c r="L491">
        <v>6353</v>
      </c>
      <c r="M491">
        <v>190547.47</v>
      </c>
      <c r="N491" t="s">
        <v>6446</v>
      </c>
      <c r="O491" s="1"/>
    </row>
    <row r="492" spans="1:15" x14ac:dyDescent="0.25">
      <c r="A492">
        <v>85992</v>
      </c>
      <c r="B492">
        <v>459959</v>
      </c>
      <c r="C492" t="s">
        <v>51</v>
      </c>
      <c r="D492" t="s">
        <v>6445</v>
      </c>
      <c r="E492" t="s">
        <v>6269</v>
      </c>
      <c r="F492" t="s">
        <v>46</v>
      </c>
      <c r="G492" t="s">
        <v>6446</v>
      </c>
      <c r="H492" s="1">
        <v>45915</v>
      </c>
      <c r="I492" t="s">
        <v>6447</v>
      </c>
      <c r="J492" t="s">
        <v>6448</v>
      </c>
      <c r="K492" t="s">
        <v>6449</v>
      </c>
      <c r="L492">
        <v>6353</v>
      </c>
      <c r="M492">
        <v>190547.47</v>
      </c>
      <c r="N492" t="s">
        <v>6446</v>
      </c>
      <c r="O492" s="1"/>
    </row>
    <row r="493" spans="1:15" x14ac:dyDescent="0.25">
      <c r="A493">
        <v>151521</v>
      </c>
      <c r="B493">
        <v>459934</v>
      </c>
      <c r="C493" t="s">
        <v>6459</v>
      </c>
      <c r="D493" t="s">
        <v>6445</v>
      </c>
      <c r="E493" t="s">
        <v>6269</v>
      </c>
      <c r="F493" t="s">
        <v>46</v>
      </c>
      <c r="G493" t="s">
        <v>6446</v>
      </c>
      <c r="H493" s="1">
        <v>45914</v>
      </c>
      <c r="I493" t="s">
        <v>6447</v>
      </c>
      <c r="J493" t="s">
        <v>6448</v>
      </c>
      <c r="K493" t="s">
        <v>6449</v>
      </c>
      <c r="L493">
        <v>6353</v>
      </c>
      <c r="M493">
        <v>333129.27</v>
      </c>
      <c r="N493" t="s">
        <v>6446</v>
      </c>
      <c r="O493" s="1"/>
    </row>
    <row r="494" spans="1:15" x14ac:dyDescent="0.25">
      <c r="A494">
        <v>494046</v>
      </c>
      <c r="B494">
        <v>129833</v>
      </c>
      <c r="C494" t="s">
        <v>2683</v>
      </c>
      <c r="D494" t="s">
        <v>6452</v>
      </c>
      <c r="E494" t="s">
        <v>6254</v>
      </c>
      <c r="F494" t="s">
        <v>18</v>
      </c>
      <c r="G494" t="s">
        <v>6446</v>
      </c>
      <c r="H494" s="1">
        <v>45915</v>
      </c>
      <c r="I494" t="s">
        <v>6447</v>
      </c>
      <c r="J494" t="s">
        <v>6448</v>
      </c>
      <c r="K494" t="s">
        <v>6449</v>
      </c>
      <c r="L494">
        <v>6352</v>
      </c>
      <c r="M494">
        <v>173021.3</v>
      </c>
      <c r="N494" t="s">
        <v>6446</v>
      </c>
      <c r="O494" s="1"/>
    </row>
    <row r="495" spans="1:15" x14ac:dyDescent="0.25">
      <c r="A495">
        <v>494234</v>
      </c>
      <c r="B495">
        <v>129836</v>
      </c>
      <c r="C495" t="s">
        <v>2683</v>
      </c>
      <c r="D495" t="s">
        <v>6452</v>
      </c>
      <c r="E495" t="s">
        <v>6254</v>
      </c>
      <c r="F495" t="s">
        <v>12</v>
      </c>
      <c r="G495" t="s">
        <v>6446</v>
      </c>
      <c r="H495" s="1">
        <v>45915</v>
      </c>
      <c r="I495" t="s">
        <v>6447</v>
      </c>
      <c r="J495" t="s">
        <v>6448</v>
      </c>
      <c r="K495" t="s">
        <v>6449</v>
      </c>
      <c r="L495">
        <v>6352</v>
      </c>
      <c r="M495">
        <v>108880.33</v>
      </c>
      <c r="N495" t="s">
        <v>6446</v>
      </c>
      <c r="O495" s="1"/>
    </row>
    <row r="496" spans="1:15" x14ac:dyDescent="0.25">
      <c r="A496">
        <v>506011</v>
      </c>
      <c r="B496">
        <v>2309950</v>
      </c>
      <c r="C496" t="s">
        <v>13</v>
      </c>
      <c r="D496" t="s">
        <v>6475</v>
      </c>
      <c r="E496" t="s">
        <v>6254</v>
      </c>
      <c r="F496" t="s">
        <v>18</v>
      </c>
      <c r="G496" t="s">
        <v>6446</v>
      </c>
      <c r="H496" s="1">
        <v>45913</v>
      </c>
      <c r="I496" t="s">
        <v>6455</v>
      </c>
      <c r="J496" t="s">
        <v>6448</v>
      </c>
      <c r="K496" t="s">
        <v>6449</v>
      </c>
      <c r="L496">
        <v>6353</v>
      </c>
      <c r="M496">
        <v>7528.24</v>
      </c>
      <c r="N496" t="s">
        <v>6446</v>
      </c>
      <c r="O496" s="1"/>
    </row>
    <row r="497" spans="1:15" x14ac:dyDescent="0.25">
      <c r="A497">
        <v>26268</v>
      </c>
      <c r="B497">
        <v>3115755</v>
      </c>
      <c r="C497" t="s">
        <v>6465</v>
      </c>
      <c r="D497" t="s">
        <v>6466</v>
      </c>
      <c r="E497" t="s">
        <v>18</v>
      </c>
      <c r="F497" t="s">
        <v>46</v>
      </c>
      <c r="G497" t="s">
        <v>6446</v>
      </c>
      <c r="H497" s="1">
        <v>45913</v>
      </c>
      <c r="I497" t="s">
        <v>6447</v>
      </c>
      <c r="J497" t="s">
        <v>6448</v>
      </c>
      <c r="K497" t="s">
        <v>6449</v>
      </c>
      <c r="L497">
        <v>6353</v>
      </c>
      <c r="M497">
        <v>1920</v>
      </c>
      <c r="N497" t="s">
        <v>6446</v>
      </c>
      <c r="O497" s="1"/>
    </row>
    <row r="498" spans="1:15" x14ac:dyDescent="0.25">
      <c r="A498">
        <v>53627</v>
      </c>
      <c r="B498">
        <v>3115752</v>
      </c>
      <c r="C498" t="s">
        <v>6465</v>
      </c>
      <c r="D498" t="s">
        <v>6466</v>
      </c>
      <c r="E498" t="s">
        <v>18</v>
      </c>
      <c r="F498" t="s">
        <v>693</v>
      </c>
      <c r="G498" t="s">
        <v>6446</v>
      </c>
      <c r="H498" s="1">
        <v>45913</v>
      </c>
      <c r="I498" t="s">
        <v>6447</v>
      </c>
      <c r="J498" t="s">
        <v>6448</v>
      </c>
      <c r="K498" t="s">
        <v>6449</v>
      </c>
      <c r="L498">
        <v>6353</v>
      </c>
      <c r="M498">
        <v>1548.39</v>
      </c>
      <c r="N498" t="s">
        <v>6446</v>
      </c>
      <c r="O498" s="1"/>
    </row>
    <row r="499" spans="1:15" x14ac:dyDescent="0.25">
      <c r="A499">
        <v>53639</v>
      </c>
      <c r="B499">
        <v>3115758</v>
      </c>
      <c r="C499" t="s">
        <v>6465</v>
      </c>
      <c r="D499" t="s">
        <v>6466</v>
      </c>
      <c r="E499" t="s">
        <v>18</v>
      </c>
      <c r="F499" t="s">
        <v>97</v>
      </c>
      <c r="G499" t="s">
        <v>6446</v>
      </c>
      <c r="H499" s="1">
        <v>45913</v>
      </c>
      <c r="I499" t="s">
        <v>6447</v>
      </c>
      <c r="J499" t="s">
        <v>6448</v>
      </c>
      <c r="K499" t="s">
        <v>6449</v>
      </c>
      <c r="L499">
        <v>6353</v>
      </c>
      <c r="M499">
        <v>15389.46</v>
      </c>
      <c r="N499" t="s">
        <v>6446</v>
      </c>
      <c r="O499" s="1"/>
    </row>
    <row r="500" spans="1:15" x14ac:dyDescent="0.25">
      <c r="A500">
        <v>53640</v>
      </c>
      <c r="B500">
        <v>3115758</v>
      </c>
      <c r="C500" t="s">
        <v>6465</v>
      </c>
      <c r="D500" t="s">
        <v>6466</v>
      </c>
      <c r="E500" t="s">
        <v>18</v>
      </c>
      <c r="F500" t="s">
        <v>97</v>
      </c>
      <c r="G500" t="s">
        <v>6446</v>
      </c>
      <c r="H500" s="1">
        <v>45913</v>
      </c>
      <c r="I500" t="s">
        <v>6447</v>
      </c>
      <c r="J500" t="s">
        <v>6448</v>
      </c>
      <c r="K500" t="s">
        <v>6449</v>
      </c>
      <c r="L500">
        <v>6353</v>
      </c>
      <c r="M500">
        <v>15389.46</v>
      </c>
      <c r="N500" t="s">
        <v>6446</v>
      </c>
      <c r="O500" s="1"/>
    </row>
    <row r="501" spans="1:15" x14ac:dyDescent="0.25">
      <c r="A501">
        <v>53651</v>
      </c>
      <c r="B501">
        <v>3115758</v>
      </c>
      <c r="C501" t="s">
        <v>6465</v>
      </c>
      <c r="D501" t="s">
        <v>6466</v>
      </c>
      <c r="E501" t="s">
        <v>18</v>
      </c>
      <c r="F501" t="s">
        <v>97</v>
      </c>
      <c r="G501" t="s">
        <v>6446</v>
      </c>
      <c r="H501" s="1">
        <v>45913</v>
      </c>
      <c r="I501" t="s">
        <v>6447</v>
      </c>
      <c r="J501" t="s">
        <v>6448</v>
      </c>
      <c r="K501" t="s">
        <v>6449</v>
      </c>
      <c r="L501">
        <v>6353</v>
      </c>
      <c r="M501">
        <v>15389.46</v>
      </c>
      <c r="N501" t="s">
        <v>6446</v>
      </c>
      <c r="O501" s="1"/>
    </row>
    <row r="502" spans="1:15" x14ac:dyDescent="0.25">
      <c r="A502">
        <v>28358</v>
      </c>
      <c r="B502">
        <v>254070</v>
      </c>
      <c r="C502" t="s">
        <v>6485</v>
      </c>
      <c r="D502" t="s">
        <v>6486</v>
      </c>
      <c r="E502" t="s">
        <v>46</v>
      </c>
      <c r="F502" t="s">
        <v>97</v>
      </c>
      <c r="G502" t="s">
        <v>6446</v>
      </c>
      <c r="H502" s="1">
        <v>45913</v>
      </c>
      <c r="I502" t="s">
        <v>6455</v>
      </c>
      <c r="J502" t="s">
        <v>6448</v>
      </c>
      <c r="K502" t="s">
        <v>6449</v>
      </c>
      <c r="L502">
        <v>6357</v>
      </c>
      <c r="M502">
        <v>12966.18</v>
      </c>
      <c r="N502" t="s">
        <v>6446</v>
      </c>
      <c r="O502" s="1"/>
    </row>
    <row r="503" spans="1:15" x14ac:dyDescent="0.25">
      <c r="A503">
        <v>28472</v>
      </c>
      <c r="B503">
        <v>254071</v>
      </c>
      <c r="C503" t="s">
        <v>6485</v>
      </c>
      <c r="D503" t="s">
        <v>6486</v>
      </c>
      <c r="E503" t="s">
        <v>46</v>
      </c>
      <c r="F503" t="s">
        <v>97</v>
      </c>
      <c r="G503" t="s">
        <v>6446</v>
      </c>
      <c r="H503" s="1">
        <v>45913</v>
      </c>
      <c r="I503" t="s">
        <v>6455</v>
      </c>
      <c r="J503" t="s">
        <v>6448</v>
      </c>
      <c r="K503" t="s">
        <v>6449</v>
      </c>
      <c r="L503">
        <v>6357</v>
      </c>
      <c r="M503">
        <v>12093.4</v>
      </c>
      <c r="N503" t="s">
        <v>6446</v>
      </c>
      <c r="O503" s="1"/>
    </row>
    <row r="504" spans="1:15" x14ac:dyDescent="0.25">
      <c r="A504">
        <v>28457</v>
      </c>
      <c r="B504">
        <v>254071</v>
      </c>
      <c r="C504" t="s">
        <v>6485</v>
      </c>
      <c r="D504" t="s">
        <v>6486</v>
      </c>
      <c r="E504" t="s">
        <v>46</v>
      </c>
      <c r="F504" t="s">
        <v>97</v>
      </c>
      <c r="G504" t="s">
        <v>6446</v>
      </c>
      <c r="H504" s="1">
        <v>45913</v>
      </c>
      <c r="I504" t="s">
        <v>6455</v>
      </c>
      <c r="J504" t="s">
        <v>6448</v>
      </c>
      <c r="K504" t="s">
        <v>6449</v>
      </c>
      <c r="L504">
        <v>6357</v>
      </c>
      <c r="M504">
        <v>12093.4</v>
      </c>
      <c r="N504" t="s">
        <v>6446</v>
      </c>
      <c r="O504" s="1"/>
    </row>
    <row r="505" spans="1:15" x14ac:dyDescent="0.25">
      <c r="A505">
        <v>53638</v>
      </c>
      <c r="B505">
        <v>3115751</v>
      </c>
      <c r="C505" t="s">
        <v>6465</v>
      </c>
      <c r="D505" t="s">
        <v>6466</v>
      </c>
      <c r="E505" t="s">
        <v>18</v>
      </c>
      <c r="F505" t="s">
        <v>46</v>
      </c>
      <c r="G505" t="s">
        <v>6446</v>
      </c>
      <c r="H505" s="1">
        <v>45913</v>
      </c>
      <c r="I505" t="s">
        <v>6447</v>
      </c>
      <c r="J505" t="s">
        <v>6448</v>
      </c>
      <c r="K505" t="s">
        <v>6449</v>
      </c>
      <c r="L505">
        <v>6353</v>
      </c>
      <c r="M505">
        <v>21119.07</v>
      </c>
      <c r="N505" t="s">
        <v>6446</v>
      </c>
      <c r="O505" s="1"/>
    </row>
    <row r="506" spans="1:15" x14ac:dyDescent="0.25">
      <c r="A506">
        <v>53649</v>
      </c>
      <c r="B506">
        <v>3115751</v>
      </c>
      <c r="C506" t="s">
        <v>6465</v>
      </c>
      <c r="D506" t="s">
        <v>6466</v>
      </c>
      <c r="E506" t="s">
        <v>18</v>
      </c>
      <c r="F506" t="s">
        <v>46</v>
      </c>
      <c r="G506" t="s">
        <v>6446</v>
      </c>
      <c r="H506" s="1">
        <v>45913</v>
      </c>
      <c r="I506" t="s">
        <v>6447</v>
      </c>
      <c r="J506" t="s">
        <v>6448</v>
      </c>
      <c r="K506" t="s">
        <v>6449</v>
      </c>
      <c r="L506">
        <v>6353</v>
      </c>
      <c r="M506">
        <v>21119.07</v>
      </c>
      <c r="N506" t="s">
        <v>6446</v>
      </c>
      <c r="O506" s="1"/>
    </row>
    <row r="507" spans="1:15" x14ac:dyDescent="0.25">
      <c r="A507">
        <v>53655</v>
      </c>
      <c r="B507">
        <v>3115751</v>
      </c>
      <c r="C507" t="s">
        <v>6465</v>
      </c>
      <c r="D507" t="s">
        <v>6466</v>
      </c>
      <c r="E507" t="s">
        <v>18</v>
      </c>
      <c r="F507" t="s">
        <v>46</v>
      </c>
      <c r="G507" t="s">
        <v>6446</v>
      </c>
      <c r="H507" s="1">
        <v>45913</v>
      </c>
      <c r="I507" t="s">
        <v>6447</v>
      </c>
      <c r="J507" t="s">
        <v>6448</v>
      </c>
      <c r="K507" t="s">
        <v>6449</v>
      </c>
      <c r="L507">
        <v>6353</v>
      </c>
      <c r="M507">
        <v>21119.07</v>
      </c>
      <c r="N507" t="s">
        <v>6446</v>
      </c>
      <c r="O507" s="1"/>
    </row>
    <row r="508" spans="1:15" x14ac:dyDescent="0.25">
      <c r="A508">
        <v>53656</v>
      </c>
      <c r="B508">
        <v>3115751</v>
      </c>
      <c r="C508" t="s">
        <v>6465</v>
      </c>
      <c r="D508" t="s">
        <v>6466</v>
      </c>
      <c r="E508" t="s">
        <v>18</v>
      </c>
      <c r="F508" t="s">
        <v>46</v>
      </c>
      <c r="G508" t="s">
        <v>6446</v>
      </c>
      <c r="H508" s="1">
        <v>45913</v>
      </c>
      <c r="I508" t="s">
        <v>6447</v>
      </c>
      <c r="J508" t="s">
        <v>6448</v>
      </c>
      <c r="K508" t="s">
        <v>6449</v>
      </c>
      <c r="L508">
        <v>6353</v>
      </c>
      <c r="M508">
        <v>21119.07</v>
      </c>
      <c r="N508" t="s">
        <v>6446</v>
      </c>
      <c r="O508" s="1"/>
    </row>
    <row r="509" spans="1:15" x14ac:dyDescent="0.25">
      <c r="A509">
        <v>53658</v>
      </c>
      <c r="B509">
        <v>3115751</v>
      </c>
      <c r="C509" t="s">
        <v>6465</v>
      </c>
      <c r="D509" t="s">
        <v>6466</v>
      </c>
      <c r="E509" t="s">
        <v>18</v>
      </c>
      <c r="F509" t="s">
        <v>46</v>
      </c>
      <c r="G509" t="s">
        <v>6446</v>
      </c>
      <c r="H509" s="1">
        <v>45913</v>
      </c>
      <c r="I509" t="s">
        <v>6447</v>
      </c>
      <c r="J509" t="s">
        <v>6448</v>
      </c>
      <c r="K509" t="s">
        <v>6449</v>
      </c>
      <c r="L509">
        <v>6353</v>
      </c>
      <c r="M509">
        <v>21119.07</v>
      </c>
      <c r="N509" t="s">
        <v>6446</v>
      </c>
      <c r="O509" s="1"/>
    </row>
    <row r="510" spans="1:15" x14ac:dyDescent="0.25">
      <c r="A510">
        <v>53664</v>
      </c>
      <c r="B510">
        <v>3115751</v>
      </c>
      <c r="C510" t="s">
        <v>6465</v>
      </c>
      <c r="D510" t="s">
        <v>6466</v>
      </c>
      <c r="E510" t="s">
        <v>18</v>
      </c>
      <c r="F510" t="s">
        <v>46</v>
      </c>
      <c r="G510" t="s">
        <v>6446</v>
      </c>
      <c r="H510" s="1">
        <v>45913</v>
      </c>
      <c r="I510" t="s">
        <v>6447</v>
      </c>
      <c r="J510" t="s">
        <v>6448</v>
      </c>
      <c r="K510" t="s">
        <v>6449</v>
      </c>
      <c r="L510">
        <v>6353</v>
      </c>
      <c r="M510">
        <v>21119.07</v>
      </c>
      <c r="N510" t="s">
        <v>6446</v>
      </c>
      <c r="O510" s="1"/>
    </row>
    <row r="511" spans="1:15" x14ac:dyDescent="0.25">
      <c r="A511">
        <v>53660</v>
      </c>
      <c r="B511">
        <v>3115751</v>
      </c>
      <c r="C511" t="s">
        <v>6465</v>
      </c>
      <c r="D511" t="s">
        <v>6466</v>
      </c>
      <c r="E511" t="s">
        <v>18</v>
      </c>
      <c r="F511" t="s">
        <v>46</v>
      </c>
      <c r="G511" t="s">
        <v>6446</v>
      </c>
      <c r="H511" s="1">
        <v>45913</v>
      </c>
      <c r="I511" t="s">
        <v>6447</v>
      </c>
      <c r="J511" t="s">
        <v>6448</v>
      </c>
      <c r="K511" t="s">
        <v>6449</v>
      </c>
      <c r="L511">
        <v>6353</v>
      </c>
      <c r="M511">
        <v>21119.07</v>
      </c>
      <c r="N511" t="s">
        <v>6446</v>
      </c>
      <c r="O511" s="1"/>
    </row>
    <row r="512" spans="1:15" x14ac:dyDescent="0.25">
      <c r="A512">
        <v>53659</v>
      </c>
      <c r="B512">
        <v>3115751</v>
      </c>
      <c r="C512" t="s">
        <v>6465</v>
      </c>
      <c r="D512" t="s">
        <v>6466</v>
      </c>
      <c r="E512" t="s">
        <v>18</v>
      </c>
      <c r="F512" t="s">
        <v>46</v>
      </c>
      <c r="G512" t="s">
        <v>6446</v>
      </c>
      <c r="H512" s="1">
        <v>45913</v>
      </c>
      <c r="I512" t="s">
        <v>6447</v>
      </c>
      <c r="J512" t="s">
        <v>6448</v>
      </c>
      <c r="K512" t="s">
        <v>6449</v>
      </c>
      <c r="L512">
        <v>6353</v>
      </c>
      <c r="M512">
        <v>21119.07</v>
      </c>
      <c r="N512" t="s">
        <v>6446</v>
      </c>
      <c r="O512" s="1"/>
    </row>
    <row r="513" spans="1:15" x14ac:dyDescent="0.25">
      <c r="A513">
        <v>55814</v>
      </c>
      <c r="B513">
        <v>264160</v>
      </c>
      <c r="C513" t="s">
        <v>6489</v>
      </c>
      <c r="D513" t="s">
        <v>6490</v>
      </c>
      <c r="E513" t="s">
        <v>6254</v>
      </c>
      <c r="F513" t="s">
        <v>18</v>
      </c>
      <c r="G513" t="s">
        <v>6446</v>
      </c>
      <c r="H513" s="1">
        <v>45912</v>
      </c>
      <c r="I513" t="s">
        <v>6447</v>
      </c>
      <c r="J513" t="s">
        <v>6448</v>
      </c>
      <c r="K513" t="s">
        <v>6449</v>
      </c>
      <c r="L513">
        <v>6351</v>
      </c>
      <c r="M513">
        <v>42040.83</v>
      </c>
      <c r="N513" t="s">
        <v>6470</v>
      </c>
      <c r="O513" s="1"/>
    </row>
    <row r="514" spans="1:15" x14ac:dyDescent="0.25">
      <c r="A514">
        <v>52309</v>
      </c>
      <c r="B514">
        <v>577</v>
      </c>
      <c r="C514" t="s">
        <v>6504</v>
      </c>
      <c r="D514" t="s">
        <v>6267</v>
      </c>
      <c r="E514" t="s">
        <v>18</v>
      </c>
      <c r="F514" t="s">
        <v>46</v>
      </c>
      <c r="G514" t="s">
        <v>6446</v>
      </c>
      <c r="H514" s="1">
        <v>45912</v>
      </c>
      <c r="I514" t="s">
        <v>6447</v>
      </c>
      <c r="J514" t="s">
        <v>6448</v>
      </c>
      <c r="K514" t="s">
        <v>6449</v>
      </c>
      <c r="L514">
        <v>6353</v>
      </c>
      <c r="M514">
        <v>54131.7</v>
      </c>
      <c r="N514" t="s">
        <v>6446</v>
      </c>
      <c r="O514" s="1"/>
    </row>
    <row r="515" spans="1:15" x14ac:dyDescent="0.25">
      <c r="A515">
        <v>55815</v>
      </c>
      <c r="B515">
        <v>121928</v>
      </c>
      <c r="C515" t="s">
        <v>6489</v>
      </c>
      <c r="D515" t="s">
        <v>6491</v>
      </c>
      <c r="E515" t="s">
        <v>6254</v>
      </c>
      <c r="F515" t="s">
        <v>18</v>
      </c>
      <c r="G515" t="s">
        <v>6446</v>
      </c>
      <c r="H515" s="1">
        <v>45912</v>
      </c>
      <c r="I515" t="s">
        <v>6447</v>
      </c>
      <c r="J515" t="s">
        <v>6448</v>
      </c>
      <c r="K515" t="s">
        <v>6449</v>
      </c>
      <c r="L515">
        <v>6353</v>
      </c>
      <c r="M515">
        <v>269211.42</v>
      </c>
      <c r="N515" t="s">
        <v>6446</v>
      </c>
      <c r="O515" s="1"/>
    </row>
    <row r="516" spans="1:15" x14ac:dyDescent="0.25">
      <c r="A516">
        <v>398161</v>
      </c>
      <c r="B516">
        <v>129783</v>
      </c>
      <c r="C516" t="s">
        <v>4492</v>
      </c>
      <c r="D516" t="s">
        <v>6452</v>
      </c>
      <c r="E516" t="s">
        <v>6254</v>
      </c>
      <c r="F516" t="s">
        <v>46</v>
      </c>
      <c r="G516" t="s">
        <v>6446</v>
      </c>
      <c r="H516" s="1">
        <v>45913</v>
      </c>
      <c r="I516" t="s">
        <v>6447</v>
      </c>
      <c r="J516" t="s">
        <v>6448</v>
      </c>
      <c r="K516" t="s">
        <v>6449</v>
      </c>
      <c r="L516">
        <v>6352</v>
      </c>
      <c r="M516">
        <v>16195.31</v>
      </c>
      <c r="N516" t="s">
        <v>6446</v>
      </c>
      <c r="O516" s="1"/>
    </row>
    <row r="517" spans="1:15" x14ac:dyDescent="0.25">
      <c r="A517">
        <v>15644</v>
      </c>
      <c r="B517">
        <v>793505</v>
      </c>
      <c r="C517" t="s">
        <v>1440</v>
      </c>
      <c r="D517" t="s">
        <v>6475</v>
      </c>
      <c r="E517" t="s">
        <v>6269</v>
      </c>
      <c r="F517" t="s">
        <v>18</v>
      </c>
      <c r="G517" t="s">
        <v>6446</v>
      </c>
      <c r="H517" s="1">
        <v>45913</v>
      </c>
      <c r="I517" t="s">
        <v>6455</v>
      </c>
      <c r="J517" t="s">
        <v>6448</v>
      </c>
      <c r="K517" t="s">
        <v>6449</v>
      </c>
      <c r="L517">
        <v>6353</v>
      </c>
      <c r="M517">
        <v>6456.03</v>
      </c>
      <c r="N517" t="s">
        <v>6446</v>
      </c>
      <c r="O517" s="1"/>
    </row>
    <row r="518" spans="1:15" x14ac:dyDescent="0.25">
      <c r="A518">
        <v>286933</v>
      </c>
      <c r="B518">
        <v>129621</v>
      </c>
      <c r="C518" t="s">
        <v>6492</v>
      </c>
      <c r="D518" t="s">
        <v>6452</v>
      </c>
      <c r="E518" t="s">
        <v>6254</v>
      </c>
      <c r="F518" t="s">
        <v>46</v>
      </c>
      <c r="G518" t="s">
        <v>6446</v>
      </c>
      <c r="H518" s="1">
        <v>45912</v>
      </c>
      <c r="I518" t="s">
        <v>6447</v>
      </c>
      <c r="J518" t="s">
        <v>6448</v>
      </c>
      <c r="K518" t="s">
        <v>6449</v>
      </c>
      <c r="L518">
        <v>6352</v>
      </c>
      <c r="M518">
        <v>335918.84</v>
      </c>
      <c r="N518" t="s">
        <v>6446</v>
      </c>
      <c r="O518" s="1"/>
    </row>
    <row r="519" spans="1:15" x14ac:dyDescent="0.25">
      <c r="A519">
        <v>1005515</v>
      </c>
      <c r="B519">
        <v>16930</v>
      </c>
      <c r="C519" t="s">
        <v>6507</v>
      </c>
      <c r="D519" t="s">
        <v>6508</v>
      </c>
      <c r="E519" t="s">
        <v>12</v>
      </c>
      <c r="F519" t="s">
        <v>12</v>
      </c>
      <c r="G519" t="s">
        <v>6446</v>
      </c>
      <c r="H519" s="1">
        <v>45912</v>
      </c>
      <c r="I519" t="s">
        <v>6447</v>
      </c>
      <c r="J519" t="s">
        <v>6448</v>
      </c>
      <c r="K519" t="s">
        <v>6449</v>
      </c>
      <c r="L519">
        <v>5351</v>
      </c>
      <c r="M519">
        <v>3417.87</v>
      </c>
      <c r="N519" t="s">
        <v>6470</v>
      </c>
      <c r="O519" s="1"/>
    </row>
    <row r="520" spans="1:15" x14ac:dyDescent="0.25">
      <c r="A520">
        <v>1005516</v>
      </c>
      <c r="B520">
        <v>16930</v>
      </c>
      <c r="C520" t="s">
        <v>6507</v>
      </c>
      <c r="D520" t="s">
        <v>6508</v>
      </c>
      <c r="E520" t="s">
        <v>12</v>
      </c>
      <c r="F520" t="s">
        <v>12</v>
      </c>
      <c r="G520" t="s">
        <v>6446</v>
      </c>
      <c r="H520" s="1">
        <v>45912</v>
      </c>
      <c r="I520" t="s">
        <v>6447</v>
      </c>
      <c r="J520" t="s">
        <v>6448</v>
      </c>
      <c r="K520" t="s">
        <v>6449</v>
      </c>
      <c r="L520">
        <v>5351</v>
      </c>
      <c r="M520">
        <v>3417.87</v>
      </c>
      <c r="N520" t="s">
        <v>6470</v>
      </c>
      <c r="O520" s="1"/>
    </row>
    <row r="521" spans="1:15" x14ac:dyDescent="0.25">
      <c r="A521">
        <v>53616</v>
      </c>
      <c r="B521">
        <v>3114037</v>
      </c>
      <c r="C521" t="s">
        <v>6465</v>
      </c>
      <c r="D521" t="s">
        <v>6466</v>
      </c>
      <c r="E521" t="s">
        <v>18</v>
      </c>
      <c r="F521" t="s">
        <v>46</v>
      </c>
      <c r="G521" t="s">
        <v>6446</v>
      </c>
      <c r="H521" s="1">
        <v>45912</v>
      </c>
      <c r="I521" t="s">
        <v>6447</v>
      </c>
      <c r="J521" t="s">
        <v>6448</v>
      </c>
      <c r="K521" t="s">
        <v>6449</v>
      </c>
      <c r="L521">
        <v>6353</v>
      </c>
      <c r="M521">
        <v>20079.3</v>
      </c>
      <c r="N521" t="s">
        <v>6446</v>
      </c>
      <c r="O521" s="1"/>
    </row>
    <row r="522" spans="1:15" x14ac:dyDescent="0.25">
      <c r="A522">
        <v>55815</v>
      </c>
      <c r="B522">
        <v>264158</v>
      </c>
      <c r="C522" t="s">
        <v>6489</v>
      </c>
      <c r="D522" t="s">
        <v>6490</v>
      </c>
      <c r="E522" t="s">
        <v>6254</v>
      </c>
      <c r="F522" t="s">
        <v>18</v>
      </c>
      <c r="G522" t="s">
        <v>6446</v>
      </c>
      <c r="H522" s="1">
        <v>45912</v>
      </c>
      <c r="I522" t="s">
        <v>6447</v>
      </c>
      <c r="J522" t="s">
        <v>6448</v>
      </c>
      <c r="K522" t="s">
        <v>6449</v>
      </c>
      <c r="L522">
        <v>6351</v>
      </c>
      <c r="M522">
        <v>269211.42</v>
      </c>
      <c r="N522" t="s">
        <v>6470</v>
      </c>
      <c r="O522" s="1"/>
    </row>
    <row r="523" spans="1:15" x14ac:dyDescent="0.25">
      <c r="A523">
        <v>0</v>
      </c>
      <c r="B523">
        <v>83632</v>
      </c>
      <c r="C523" t="s">
        <v>6509</v>
      </c>
      <c r="D523" t="s">
        <v>6493</v>
      </c>
      <c r="E523" t="s">
        <v>6262</v>
      </c>
      <c r="F523" t="s">
        <v>12</v>
      </c>
      <c r="G523" t="s">
        <v>6446</v>
      </c>
      <c r="H523" s="1">
        <v>45912</v>
      </c>
      <c r="I523" t="s">
        <v>6447</v>
      </c>
      <c r="J523" t="s">
        <v>6448</v>
      </c>
      <c r="K523" t="s">
        <v>6449</v>
      </c>
      <c r="L523">
        <v>6932</v>
      </c>
      <c r="M523">
        <v>259036.85</v>
      </c>
      <c r="N523" t="s">
        <v>6470</v>
      </c>
      <c r="O523" s="1"/>
    </row>
    <row r="524" spans="1:15" x14ac:dyDescent="0.25">
      <c r="A524">
        <v>446599</v>
      </c>
      <c r="B524">
        <v>129786</v>
      </c>
      <c r="C524" t="s">
        <v>5059</v>
      </c>
      <c r="D524" t="s">
        <v>6452</v>
      </c>
      <c r="E524" t="s">
        <v>6254</v>
      </c>
      <c r="F524" t="s">
        <v>46</v>
      </c>
      <c r="G524" t="s">
        <v>6446</v>
      </c>
      <c r="H524" s="1">
        <v>45913</v>
      </c>
      <c r="I524" t="s">
        <v>6447</v>
      </c>
      <c r="J524" t="s">
        <v>6448</v>
      </c>
      <c r="K524" t="s">
        <v>6449</v>
      </c>
      <c r="L524">
        <v>6353</v>
      </c>
      <c r="M524">
        <v>15374.78</v>
      </c>
      <c r="N524" t="s">
        <v>6446</v>
      </c>
      <c r="O524" s="1"/>
    </row>
    <row r="525" spans="1:15" x14ac:dyDescent="0.25">
      <c r="A525">
        <v>0</v>
      </c>
      <c r="B525">
        <v>5409</v>
      </c>
      <c r="C525" t="s">
        <v>6510</v>
      </c>
      <c r="D525" t="s">
        <v>6511</v>
      </c>
      <c r="E525" t="s">
        <v>6338</v>
      </c>
      <c r="F525" t="s">
        <v>6262</v>
      </c>
      <c r="G525" t="s">
        <v>6446</v>
      </c>
      <c r="H525" s="1">
        <v>45912</v>
      </c>
      <c r="I525" t="s">
        <v>6447</v>
      </c>
      <c r="J525" t="s">
        <v>6448</v>
      </c>
      <c r="K525" t="s">
        <v>6449</v>
      </c>
      <c r="L525">
        <v>6359</v>
      </c>
      <c r="M525">
        <v>0</v>
      </c>
      <c r="N525" t="s">
        <v>6446</v>
      </c>
      <c r="O525" s="1"/>
    </row>
    <row r="526" spans="1:15" x14ac:dyDescent="0.25">
      <c r="A526">
        <v>49829</v>
      </c>
      <c r="B526">
        <v>5665</v>
      </c>
      <c r="C526" t="s">
        <v>6457</v>
      </c>
      <c r="D526" t="s">
        <v>6458</v>
      </c>
      <c r="E526" t="s">
        <v>6318</v>
      </c>
      <c r="F526" t="s">
        <v>46</v>
      </c>
      <c r="G526" t="s">
        <v>6446</v>
      </c>
      <c r="H526" s="1">
        <v>45912</v>
      </c>
      <c r="I526" t="s">
        <v>6455</v>
      </c>
      <c r="J526" t="s">
        <v>6448</v>
      </c>
      <c r="K526" t="s">
        <v>6449</v>
      </c>
      <c r="L526">
        <v>6353</v>
      </c>
      <c r="M526">
        <v>122439.77</v>
      </c>
      <c r="N526" t="s">
        <v>6446</v>
      </c>
      <c r="O526" s="1"/>
    </row>
    <row r="527" spans="1:15" x14ac:dyDescent="0.25">
      <c r="A527">
        <v>28290</v>
      </c>
      <c r="B527">
        <v>154197</v>
      </c>
      <c r="C527" t="s">
        <v>6512</v>
      </c>
      <c r="D527" t="s">
        <v>6466</v>
      </c>
      <c r="E527" t="s">
        <v>6406</v>
      </c>
      <c r="F527" t="s">
        <v>46</v>
      </c>
      <c r="G527" t="s">
        <v>6446</v>
      </c>
      <c r="H527" s="1">
        <v>45912</v>
      </c>
      <c r="I527" t="s">
        <v>6447</v>
      </c>
      <c r="J527" t="s">
        <v>6448</v>
      </c>
      <c r="K527" t="s">
        <v>6449</v>
      </c>
      <c r="L527">
        <v>6351</v>
      </c>
      <c r="M527">
        <v>4438.2</v>
      </c>
      <c r="N527" t="s">
        <v>6446</v>
      </c>
      <c r="O527" s="1"/>
    </row>
    <row r="528" spans="1:15" x14ac:dyDescent="0.25">
      <c r="A528">
        <v>27886</v>
      </c>
      <c r="B528">
        <v>27845292</v>
      </c>
      <c r="C528" t="s">
        <v>6513</v>
      </c>
      <c r="D528" t="s">
        <v>6466</v>
      </c>
      <c r="E528" t="s">
        <v>6254</v>
      </c>
      <c r="F528" t="s">
        <v>46</v>
      </c>
      <c r="G528" t="s">
        <v>6446</v>
      </c>
      <c r="H528" s="1">
        <v>45912</v>
      </c>
      <c r="I528" t="s">
        <v>6447</v>
      </c>
      <c r="J528" t="s">
        <v>6448</v>
      </c>
      <c r="K528" t="s">
        <v>6449</v>
      </c>
      <c r="L528">
        <v>6353</v>
      </c>
      <c r="M528">
        <v>690</v>
      </c>
      <c r="N528" t="s">
        <v>6446</v>
      </c>
      <c r="O528" s="1"/>
    </row>
    <row r="529" spans="1:15" x14ac:dyDescent="0.25">
      <c r="A529">
        <v>49831</v>
      </c>
      <c r="B529">
        <v>5663</v>
      </c>
      <c r="C529" t="s">
        <v>6457</v>
      </c>
      <c r="D529" t="s">
        <v>6458</v>
      </c>
      <c r="E529" t="s">
        <v>6318</v>
      </c>
      <c r="F529" t="s">
        <v>97</v>
      </c>
      <c r="G529" t="s">
        <v>6446</v>
      </c>
      <c r="H529" s="1">
        <v>45912</v>
      </c>
      <c r="I529" t="s">
        <v>6455</v>
      </c>
      <c r="J529" t="s">
        <v>6448</v>
      </c>
      <c r="K529" t="s">
        <v>6449</v>
      </c>
      <c r="L529">
        <v>6353</v>
      </c>
      <c r="M529">
        <v>129589.09</v>
      </c>
      <c r="N529" t="s">
        <v>6446</v>
      </c>
      <c r="O529" s="1"/>
    </row>
    <row r="530" spans="1:15" x14ac:dyDescent="0.25">
      <c r="A530">
        <v>503499</v>
      </c>
      <c r="B530">
        <v>2308895</v>
      </c>
      <c r="C530" t="s">
        <v>13</v>
      </c>
      <c r="D530" t="s">
        <v>6475</v>
      </c>
      <c r="E530" t="s">
        <v>6254</v>
      </c>
      <c r="F530" t="s">
        <v>12</v>
      </c>
      <c r="G530" t="s">
        <v>6446</v>
      </c>
      <c r="H530" s="1">
        <v>45912</v>
      </c>
      <c r="I530" t="s">
        <v>6455</v>
      </c>
      <c r="J530" t="s">
        <v>6448</v>
      </c>
      <c r="K530" t="s">
        <v>6449</v>
      </c>
      <c r="L530">
        <v>6353</v>
      </c>
      <c r="M530">
        <v>377.88</v>
      </c>
      <c r="N530" t="s">
        <v>6446</v>
      </c>
      <c r="O530" s="1"/>
    </row>
    <row r="531" spans="1:15" x14ac:dyDescent="0.25">
      <c r="A531">
        <v>90141</v>
      </c>
      <c r="B531">
        <v>793208</v>
      </c>
      <c r="C531" t="s">
        <v>2524</v>
      </c>
      <c r="D531" t="s">
        <v>6475</v>
      </c>
      <c r="E531" t="s">
        <v>6269</v>
      </c>
      <c r="F531" t="s">
        <v>18</v>
      </c>
      <c r="G531" t="s">
        <v>6446</v>
      </c>
      <c r="H531" s="1">
        <v>45913</v>
      </c>
      <c r="I531" t="s">
        <v>6455</v>
      </c>
      <c r="J531" t="s">
        <v>6448</v>
      </c>
      <c r="K531" t="s">
        <v>6449</v>
      </c>
      <c r="L531">
        <v>6353</v>
      </c>
      <c r="M531">
        <v>24047.83</v>
      </c>
      <c r="N531" t="s">
        <v>6446</v>
      </c>
      <c r="O531" s="1"/>
    </row>
    <row r="532" spans="1:15" x14ac:dyDescent="0.25">
      <c r="A532">
        <v>446598</v>
      </c>
      <c r="B532">
        <v>129750</v>
      </c>
      <c r="C532" t="s">
        <v>5059</v>
      </c>
      <c r="D532" t="s">
        <v>6452</v>
      </c>
      <c r="E532" t="s">
        <v>6254</v>
      </c>
      <c r="F532" t="s">
        <v>97</v>
      </c>
      <c r="G532" t="s">
        <v>6446</v>
      </c>
      <c r="H532" s="1">
        <v>45912</v>
      </c>
      <c r="I532" t="s">
        <v>6447</v>
      </c>
      <c r="J532" t="s">
        <v>6448</v>
      </c>
      <c r="K532" t="s">
        <v>6449</v>
      </c>
      <c r="L532">
        <v>6353</v>
      </c>
      <c r="M532">
        <v>949389.59</v>
      </c>
      <c r="N532" t="s">
        <v>6446</v>
      </c>
      <c r="O532" s="1"/>
    </row>
    <row r="533" spans="1:15" x14ac:dyDescent="0.25">
      <c r="A533">
        <v>55814</v>
      </c>
      <c r="B533">
        <v>121930</v>
      </c>
      <c r="C533" t="s">
        <v>6489</v>
      </c>
      <c r="D533" t="s">
        <v>6491</v>
      </c>
      <c r="E533" t="s">
        <v>6254</v>
      </c>
      <c r="F533" t="s">
        <v>18</v>
      </c>
      <c r="G533" t="s">
        <v>6446</v>
      </c>
      <c r="H533" s="1">
        <v>45912</v>
      </c>
      <c r="I533" t="s">
        <v>6447</v>
      </c>
      <c r="J533" t="s">
        <v>6448</v>
      </c>
      <c r="K533" t="s">
        <v>6449</v>
      </c>
      <c r="L533">
        <v>6353</v>
      </c>
      <c r="M533">
        <v>42040.83</v>
      </c>
      <c r="N533" t="s">
        <v>6446</v>
      </c>
      <c r="O533" s="1"/>
    </row>
    <row r="534" spans="1:15" x14ac:dyDescent="0.25">
      <c r="A534">
        <v>398237</v>
      </c>
      <c r="B534">
        <v>129785</v>
      </c>
      <c r="C534" t="s">
        <v>4492</v>
      </c>
      <c r="D534" t="s">
        <v>6452</v>
      </c>
      <c r="E534" t="s">
        <v>6254</v>
      </c>
      <c r="F534" t="s">
        <v>46</v>
      </c>
      <c r="G534" t="s">
        <v>6446</v>
      </c>
      <c r="H534" s="1">
        <v>45913</v>
      </c>
      <c r="I534" t="s">
        <v>6447</v>
      </c>
      <c r="J534" t="s">
        <v>6448</v>
      </c>
      <c r="K534" t="s">
        <v>6449</v>
      </c>
      <c r="L534">
        <v>6352</v>
      </c>
      <c r="M534">
        <v>180</v>
      </c>
      <c r="N534" t="s">
        <v>6446</v>
      </c>
      <c r="O534" s="1"/>
    </row>
    <row r="535" spans="1:15" x14ac:dyDescent="0.25">
      <c r="A535">
        <v>52407</v>
      </c>
      <c r="B535">
        <v>798477</v>
      </c>
      <c r="C535" t="s">
        <v>6465</v>
      </c>
      <c r="D535" t="s">
        <v>6466</v>
      </c>
      <c r="E535" t="s">
        <v>97</v>
      </c>
      <c r="F535" t="s">
        <v>12</v>
      </c>
      <c r="G535" t="s">
        <v>6446</v>
      </c>
      <c r="H535" s="1">
        <v>45911</v>
      </c>
      <c r="I535" t="s">
        <v>6447</v>
      </c>
      <c r="J535" t="s">
        <v>6448</v>
      </c>
      <c r="K535" t="s">
        <v>6464</v>
      </c>
      <c r="L535">
        <v>6353</v>
      </c>
      <c r="M535">
        <v>189</v>
      </c>
      <c r="N535" t="s">
        <v>6446</v>
      </c>
      <c r="O535" s="1">
        <v>45911</v>
      </c>
    </row>
    <row r="536" spans="1:15" x14ac:dyDescent="0.25">
      <c r="A536">
        <v>445972</v>
      </c>
      <c r="B536">
        <v>129462</v>
      </c>
      <c r="C536" t="s">
        <v>5059</v>
      </c>
      <c r="D536" t="s">
        <v>6452</v>
      </c>
      <c r="E536" t="s">
        <v>6254</v>
      </c>
      <c r="F536" t="s">
        <v>12</v>
      </c>
      <c r="G536" t="s">
        <v>6446</v>
      </c>
      <c r="H536" s="1">
        <v>45911</v>
      </c>
      <c r="I536" t="s">
        <v>6447</v>
      </c>
      <c r="J536" t="s">
        <v>6448</v>
      </c>
      <c r="K536" t="s">
        <v>6449</v>
      </c>
      <c r="L536">
        <v>6353</v>
      </c>
      <c r="M536">
        <v>1318870.81</v>
      </c>
      <c r="N536" t="s">
        <v>6446</v>
      </c>
      <c r="O536" s="1"/>
    </row>
    <row r="537" spans="1:15" x14ac:dyDescent="0.25">
      <c r="A537">
        <v>53592</v>
      </c>
      <c r="B537">
        <v>3108728</v>
      </c>
      <c r="C537" t="s">
        <v>6465</v>
      </c>
      <c r="D537" t="s">
        <v>6466</v>
      </c>
      <c r="E537" t="s">
        <v>18</v>
      </c>
      <c r="F537" t="s">
        <v>46</v>
      </c>
      <c r="G537" t="s">
        <v>6446</v>
      </c>
      <c r="H537" s="1">
        <v>45911</v>
      </c>
      <c r="I537" t="s">
        <v>6447</v>
      </c>
      <c r="J537" t="s">
        <v>6448</v>
      </c>
      <c r="K537" t="s">
        <v>6449</v>
      </c>
      <c r="L537">
        <v>6353</v>
      </c>
      <c r="M537">
        <v>61336.31</v>
      </c>
      <c r="N537" t="s">
        <v>6446</v>
      </c>
      <c r="O537" s="1"/>
    </row>
    <row r="538" spans="1:15" x14ac:dyDescent="0.25">
      <c r="A538">
        <v>53597</v>
      </c>
      <c r="B538">
        <v>3108728</v>
      </c>
      <c r="C538" t="s">
        <v>6465</v>
      </c>
      <c r="D538" t="s">
        <v>6466</v>
      </c>
      <c r="E538" t="s">
        <v>18</v>
      </c>
      <c r="F538" t="s">
        <v>46</v>
      </c>
      <c r="G538" t="s">
        <v>6446</v>
      </c>
      <c r="H538" s="1">
        <v>45911</v>
      </c>
      <c r="I538" t="s">
        <v>6447</v>
      </c>
      <c r="J538" t="s">
        <v>6448</v>
      </c>
      <c r="K538" t="s">
        <v>6449</v>
      </c>
      <c r="L538">
        <v>6353</v>
      </c>
      <c r="M538">
        <v>61336.31</v>
      </c>
      <c r="N538" t="s">
        <v>6446</v>
      </c>
      <c r="O538" s="1"/>
    </row>
    <row r="539" spans="1:15" x14ac:dyDescent="0.25">
      <c r="A539">
        <v>53604</v>
      </c>
      <c r="B539">
        <v>3108728</v>
      </c>
      <c r="C539" t="s">
        <v>6465</v>
      </c>
      <c r="D539" t="s">
        <v>6466</v>
      </c>
      <c r="E539" t="s">
        <v>18</v>
      </c>
      <c r="F539" t="s">
        <v>46</v>
      </c>
      <c r="G539" t="s">
        <v>6446</v>
      </c>
      <c r="H539" s="1">
        <v>45911</v>
      </c>
      <c r="I539" t="s">
        <v>6447</v>
      </c>
      <c r="J539" t="s">
        <v>6448</v>
      </c>
      <c r="K539" t="s">
        <v>6449</v>
      </c>
      <c r="L539">
        <v>6353</v>
      </c>
      <c r="M539">
        <v>61336.31</v>
      </c>
      <c r="N539" t="s">
        <v>6446</v>
      </c>
      <c r="O539" s="1"/>
    </row>
    <row r="540" spans="1:15" x14ac:dyDescent="0.25">
      <c r="A540">
        <v>53601</v>
      </c>
      <c r="B540">
        <v>3108728</v>
      </c>
      <c r="C540" t="s">
        <v>6465</v>
      </c>
      <c r="D540" t="s">
        <v>6466</v>
      </c>
      <c r="E540" t="s">
        <v>18</v>
      </c>
      <c r="F540" t="s">
        <v>46</v>
      </c>
      <c r="G540" t="s">
        <v>6446</v>
      </c>
      <c r="H540" s="1">
        <v>45911</v>
      </c>
      <c r="I540" t="s">
        <v>6447</v>
      </c>
      <c r="J540" t="s">
        <v>6448</v>
      </c>
      <c r="K540" t="s">
        <v>6449</v>
      </c>
      <c r="L540">
        <v>6353</v>
      </c>
      <c r="M540">
        <v>61336.31</v>
      </c>
      <c r="N540" t="s">
        <v>6446</v>
      </c>
      <c r="O540" s="1"/>
    </row>
    <row r="541" spans="1:15" x14ac:dyDescent="0.25">
      <c r="A541">
        <v>53602</v>
      </c>
      <c r="B541">
        <v>3108728</v>
      </c>
      <c r="C541" t="s">
        <v>6465</v>
      </c>
      <c r="D541" t="s">
        <v>6466</v>
      </c>
      <c r="E541" t="s">
        <v>18</v>
      </c>
      <c r="F541" t="s">
        <v>46</v>
      </c>
      <c r="G541" t="s">
        <v>6446</v>
      </c>
      <c r="H541" s="1">
        <v>45911</v>
      </c>
      <c r="I541" t="s">
        <v>6447</v>
      </c>
      <c r="J541" t="s">
        <v>6448</v>
      </c>
      <c r="K541" t="s">
        <v>6449</v>
      </c>
      <c r="L541">
        <v>6353</v>
      </c>
      <c r="M541">
        <v>61336.31</v>
      </c>
      <c r="N541" t="s">
        <v>6446</v>
      </c>
      <c r="O541" s="1"/>
    </row>
    <row r="542" spans="1:15" x14ac:dyDescent="0.25">
      <c r="A542">
        <v>53603</v>
      </c>
      <c r="B542">
        <v>3108728</v>
      </c>
      <c r="C542" t="s">
        <v>6465</v>
      </c>
      <c r="D542" t="s">
        <v>6466</v>
      </c>
      <c r="E542" t="s">
        <v>18</v>
      </c>
      <c r="F542" t="s">
        <v>46</v>
      </c>
      <c r="G542" t="s">
        <v>6446</v>
      </c>
      <c r="H542" s="1">
        <v>45911</v>
      </c>
      <c r="I542" t="s">
        <v>6447</v>
      </c>
      <c r="J542" t="s">
        <v>6448</v>
      </c>
      <c r="K542" t="s">
        <v>6449</v>
      </c>
      <c r="L542">
        <v>6353</v>
      </c>
      <c r="M542">
        <v>61336.31</v>
      </c>
      <c r="N542" t="s">
        <v>6446</v>
      </c>
      <c r="O542" s="1"/>
    </row>
    <row r="543" spans="1:15" x14ac:dyDescent="0.25">
      <c r="A543">
        <v>53598</v>
      </c>
      <c r="B543">
        <v>3108728</v>
      </c>
      <c r="C543" t="s">
        <v>6465</v>
      </c>
      <c r="D543" t="s">
        <v>6466</v>
      </c>
      <c r="E543" t="s">
        <v>18</v>
      </c>
      <c r="F543" t="s">
        <v>46</v>
      </c>
      <c r="G543" t="s">
        <v>6446</v>
      </c>
      <c r="H543" s="1">
        <v>45911</v>
      </c>
      <c r="I543" t="s">
        <v>6447</v>
      </c>
      <c r="J543" t="s">
        <v>6448</v>
      </c>
      <c r="K543" t="s">
        <v>6449</v>
      </c>
      <c r="L543">
        <v>6353</v>
      </c>
      <c r="M543">
        <v>61336.31</v>
      </c>
      <c r="N543" t="s">
        <v>6446</v>
      </c>
      <c r="O543" s="1"/>
    </row>
    <row r="544" spans="1:15" x14ac:dyDescent="0.25">
      <c r="A544">
        <v>53599</v>
      </c>
      <c r="B544">
        <v>3108728</v>
      </c>
      <c r="C544" t="s">
        <v>6465</v>
      </c>
      <c r="D544" t="s">
        <v>6466</v>
      </c>
      <c r="E544" t="s">
        <v>18</v>
      </c>
      <c r="F544" t="s">
        <v>46</v>
      </c>
      <c r="G544" t="s">
        <v>6446</v>
      </c>
      <c r="H544" s="1">
        <v>45911</v>
      </c>
      <c r="I544" t="s">
        <v>6447</v>
      </c>
      <c r="J544" t="s">
        <v>6448</v>
      </c>
      <c r="K544" t="s">
        <v>6449</v>
      </c>
      <c r="L544">
        <v>6353</v>
      </c>
      <c r="M544">
        <v>61336.31</v>
      </c>
      <c r="N544" t="s">
        <v>6446</v>
      </c>
      <c r="O544" s="1"/>
    </row>
    <row r="545" spans="1:15" x14ac:dyDescent="0.25">
      <c r="A545">
        <v>53606</v>
      </c>
      <c r="B545">
        <v>3108728</v>
      </c>
      <c r="C545" t="s">
        <v>6465</v>
      </c>
      <c r="D545" t="s">
        <v>6466</v>
      </c>
      <c r="E545" t="s">
        <v>18</v>
      </c>
      <c r="F545" t="s">
        <v>46</v>
      </c>
      <c r="G545" t="s">
        <v>6446</v>
      </c>
      <c r="H545" s="1">
        <v>45911</v>
      </c>
      <c r="I545" t="s">
        <v>6447</v>
      </c>
      <c r="J545" t="s">
        <v>6448</v>
      </c>
      <c r="K545" t="s">
        <v>6449</v>
      </c>
      <c r="L545">
        <v>6353</v>
      </c>
      <c r="M545">
        <v>61336.31</v>
      </c>
      <c r="N545" t="s">
        <v>6446</v>
      </c>
      <c r="O545" s="1"/>
    </row>
    <row r="546" spans="1:15" x14ac:dyDescent="0.25">
      <c r="A546">
        <v>53605</v>
      </c>
      <c r="B546">
        <v>3108728</v>
      </c>
      <c r="C546" t="s">
        <v>6465</v>
      </c>
      <c r="D546" t="s">
        <v>6466</v>
      </c>
      <c r="E546" t="s">
        <v>18</v>
      </c>
      <c r="F546" t="s">
        <v>46</v>
      </c>
      <c r="G546" t="s">
        <v>6446</v>
      </c>
      <c r="H546" s="1">
        <v>45911</v>
      </c>
      <c r="I546" t="s">
        <v>6447</v>
      </c>
      <c r="J546" t="s">
        <v>6448</v>
      </c>
      <c r="K546" t="s">
        <v>6449</v>
      </c>
      <c r="L546">
        <v>6353</v>
      </c>
      <c r="M546">
        <v>61336.31</v>
      </c>
      <c r="N546" t="s">
        <v>6446</v>
      </c>
      <c r="O546" s="1"/>
    </row>
    <row r="547" spans="1:15" x14ac:dyDescent="0.25">
      <c r="A547">
        <v>493508</v>
      </c>
      <c r="B547">
        <v>622251</v>
      </c>
      <c r="C547" t="s">
        <v>2683</v>
      </c>
      <c r="D547" t="s">
        <v>6473</v>
      </c>
      <c r="E547" t="s">
        <v>18</v>
      </c>
      <c r="F547" t="s">
        <v>12</v>
      </c>
      <c r="G547" t="s">
        <v>6446</v>
      </c>
      <c r="H547" s="1">
        <v>45911</v>
      </c>
      <c r="I547" t="s">
        <v>6447</v>
      </c>
      <c r="J547" t="s">
        <v>6448</v>
      </c>
      <c r="K547" t="s">
        <v>6449</v>
      </c>
      <c r="L547">
        <v>6351</v>
      </c>
      <c r="M547">
        <v>852693.18</v>
      </c>
      <c r="N547" t="s">
        <v>6456</v>
      </c>
      <c r="O547" s="1"/>
    </row>
    <row r="548" spans="1:15" x14ac:dyDescent="0.25">
      <c r="A548">
        <v>52407</v>
      </c>
      <c r="B548">
        <v>798478</v>
      </c>
      <c r="C548" t="s">
        <v>6465</v>
      </c>
      <c r="D548" t="s">
        <v>6466</v>
      </c>
      <c r="E548" t="s">
        <v>97</v>
      </c>
      <c r="F548" t="s">
        <v>12</v>
      </c>
      <c r="G548" t="s">
        <v>6446</v>
      </c>
      <c r="H548" s="1">
        <v>45911</v>
      </c>
      <c r="I548" t="s">
        <v>6447</v>
      </c>
      <c r="J548" t="s">
        <v>6448</v>
      </c>
      <c r="K548" t="s">
        <v>6449</v>
      </c>
      <c r="L548">
        <v>6353</v>
      </c>
      <c r="M548">
        <v>189</v>
      </c>
      <c r="N548" t="s">
        <v>6446</v>
      </c>
      <c r="O548" s="1"/>
    </row>
    <row r="549" spans="1:15" x14ac:dyDescent="0.25">
      <c r="A549">
        <v>28309</v>
      </c>
      <c r="B549">
        <v>1208371</v>
      </c>
      <c r="C549" t="s">
        <v>6465</v>
      </c>
      <c r="D549" t="s">
        <v>6466</v>
      </c>
      <c r="E549" t="s">
        <v>46</v>
      </c>
      <c r="F549" t="s">
        <v>693</v>
      </c>
      <c r="G549" t="s">
        <v>6446</v>
      </c>
      <c r="H549" s="1">
        <v>45912</v>
      </c>
      <c r="I549" t="s">
        <v>6447</v>
      </c>
      <c r="J549" t="s">
        <v>6448</v>
      </c>
      <c r="K549" t="s">
        <v>6449</v>
      </c>
      <c r="L549">
        <v>6353</v>
      </c>
      <c r="M549">
        <v>14936.2</v>
      </c>
      <c r="N549" t="s">
        <v>6446</v>
      </c>
      <c r="O549" s="1"/>
    </row>
    <row r="550" spans="1:15" x14ac:dyDescent="0.25">
      <c r="A550">
        <v>103357</v>
      </c>
      <c r="B550">
        <v>3919</v>
      </c>
      <c r="C550" t="s">
        <v>6484</v>
      </c>
      <c r="D550" t="s">
        <v>6452</v>
      </c>
      <c r="E550" t="s">
        <v>6318</v>
      </c>
      <c r="F550" t="s">
        <v>46</v>
      </c>
      <c r="G550" t="s">
        <v>6446</v>
      </c>
      <c r="H550" s="1">
        <v>45911</v>
      </c>
      <c r="I550" t="s">
        <v>6447</v>
      </c>
      <c r="J550" t="s">
        <v>6448</v>
      </c>
      <c r="K550" t="s">
        <v>6449</v>
      </c>
      <c r="L550">
        <v>6353</v>
      </c>
      <c r="M550">
        <v>99528.48</v>
      </c>
      <c r="N550" t="s">
        <v>6446</v>
      </c>
      <c r="O550" s="1"/>
    </row>
    <row r="551" spans="1:15" x14ac:dyDescent="0.25">
      <c r="A551">
        <v>397061</v>
      </c>
      <c r="B551">
        <v>11653</v>
      </c>
      <c r="C551" t="s">
        <v>4492</v>
      </c>
      <c r="D551" t="s">
        <v>6454</v>
      </c>
      <c r="E551" t="s">
        <v>12</v>
      </c>
      <c r="F551" t="s">
        <v>12</v>
      </c>
      <c r="G551" t="s">
        <v>6446</v>
      </c>
      <c r="H551" s="1">
        <v>45912</v>
      </c>
      <c r="I551" t="s">
        <v>6455</v>
      </c>
      <c r="J551" t="s">
        <v>6448</v>
      </c>
      <c r="K551" t="s">
        <v>6449</v>
      </c>
      <c r="L551">
        <v>5351</v>
      </c>
      <c r="M551">
        <v>7960.23</v>
      </c>
      <c r="N551" t="s">
        <v>6456</v>
      </c>
      <c r="O551" s="1"/>
    </row>
    <row r="552" spans="1:15" x14ac:dyDescent="0.25">
      <c r="A552">
        <v>500076</v>
      </c>
      <c r="B552">
        <v>1854250</v>
      </c>
      <c r="C552" t="s">
        <v>36</v>
      </c>
      <c r="D552" t="s">
        <v>6475</v>
      </c>
      <c r="E552" t="s">
        <v>6254</v>
      </c>
      <c r="F552" t="s">
        <v>97</v>
      </c>
      <c r="G552" t="s">
        <v>6446</v>
      </c>
      <c r="H552" s="1">
        <v>45912</v>
      </c>
      <c r="I552" t="s">
        <v>6455</v>
      </c>
      <c r="J552" t="s">
        <v>6448</v>
      </c>
      <c r="K552" t="s">
        <v>6449</v>
      </c>
      <c r="L552">
        <v>6353</v>
      </c>
      <c r="M552">
        <v>472.34</v>
      </c>
      <c r="N552" t="s">
        <v>6446</v>
      </c>
      <c r="O552" s="1"/>
    </row>
    <row r="553" spans="1:15" x14ac:dyDescent="0.25">
      <c r="A553">
        <v>28360</v>
      </c>
      <c r="B553">
        <v>253799</v>
      </c>
      <c r="C553" t="s">
        <v>6485</v>
      </c>
      <c r="D553" t="s">
        <v>6486</v>
      </c>
      <c r="E553" t="s">
        <v>46</v>
      </c>
      <c r="F553" t="s">
        <v>97</v>
      </c>
      <c r="G553" t="s">
        <v>6446</v>
      </c>
      <c r="H553" s="1">
        <v>45911</v>
      </c>
      <c r="I553" t="s">
        <v>6455</v>
      </c>
      <c r="J553" t="s">
        <v>6448</v>
      </c>
      <c r="K553" t="s">
        <v>6449</v>
      </c>
      <c r="L553">
        <v>6357</v>
      </c>
      <c r="M553">
        <v>10200</v>
      </c>
      <c r="N553" t="s">
        <v>6446</v>
      </c>
      <c r="O553" s="1"/>
    </row>
    <row r="554" spans="1:15" x14ac:dyDescent="0.25">
      <c r="A554">
        <v>15017</v>
      </c>
      <c r="B554">
        <v>11659</v>
      </c>
      <c r="C554" t="s">
        <v>6497</v>
      </c>
      <c r="D554" t="s">
        <v>6454</v>
      </c>
      <c r="E554" t="s">
        <v>12</v>
      </c>
      <c r="F554" t="s">
        <v>12</v>
      </c>
      <c r="G554" t="s">
        <v>6446</v>
      </c>
      <c r="H554" s="1">
        <v>45912</v>
      </c>
      <c r="I554" t="s">
        <v>6447</v>
      </c>
      <c r="J554" t="s">
        <v>6448</v>
      </c>
      <c r="K554" t="s">
        <v>6449</v>
      </c>
      <c r="L554">
        <v>5351</v>
      </c>
      <c r="M554">
        <v>33315.050000000003</v>
      </c>
      <c r="N554" t="s">
        <v>6446</v>
      </c>
      <c r="O554" s="1"/>
    </row>
    <row r="555" spans="1:15" x14ac:dyDescent="0.25">
      <c r="A555">
        <v>14979</v>
      </c>
      <c r="B555">
        <v>11501</v>
      </c>
      <c r="C555" t="s">
        <v>6497</v>
      </c>
      <c r="D555" t="s">
        <v>6454</v>
      </c>
      <c r="E555" t="s">
        <v>12</v>
      </c>
      <c r="F555" t="s">
        <v>12</v>
      </c>
      <c r="G555" t="s">
        <v>6446</v>
      </c>
      <c r="H555" s="1">
        <v>45911</v>
      </c>
      <c r="I555" t="s">
        <v>6455</v>
      </c>
      <c r="J555" t="s">
        <v>6448</v>
      </c>
      <c r="K555" t="s">
        <v>6449</v>
      </c>
      <c r="L555">
        <v>5351</v>
      </c>
      <c r="M555">
        <v>2482.8000000000002</v>
      </c>
      <c r="N555" t="s">
        <v>6456</v>
      </c>
      <c r="O555" s="1"/>
    </row>
    <row r="556" spans="1:15" x14ac:dyDescent="0.25">
      <c r="A556">
        <v>28295</v>
      </c>
      <c r="B556">
        <v>253727</v>
      </c>
      <c r="C556" t="s">
        <v>6485</v>
      </c>
      <c r="D556" t="s">
        <v>6486</v>
      </c>
      <c r="E556" t="s">
        <v>46</v>
      </c>
      <c r="F556" t="s">
        <v>97</v>
      </c>
      <c r="G556" t="s">
        <v>6446</v>
      </c>
      <c r="H556" s="1">
        <v>45911</v>
      </c>
      <c r="I556" t="s">
        <v>6455</v>
      </c>
      <c r="J556" t="s">
        <v>6448</v>
      </c>
      <c r="K556" t="s">
        <v>6449</v>
      </c>
      <c r="L556">
        <v>6357</v>
      </c>
      <c r="M556">
        <v>14973</v>
      </c>
      <c r="N556" t="s">
        <v>6446</v>
      </c>
      <c r="O556" s="1"/>
    </row>
    <row r="557" spans="1:15" x14ac:dyDescent="0.25">
      <c r="A557">
        <v>503074</v>
      </c>
      <c r="B557">
        <v>169975</v>
      </c>
      <c r="C557" t="s">
        <v>6482</v>
      </c>
      <c r="D557" t="s">
        <v>6483</v>
      </c>
      <c r="E557" t="s">
        <v>6254</v>
      </c>
      <c r="F557" t="s">
        <v>18</v>
      </c>
      <c r="G557" t="s">
        <v>6446</v>
      </c>
      <c r="H557" s="1">
        <v>45911</v>
      </c>
      <c r="I557" t="s">
        <v>6447</v>
      </c>
      <c r="J557" t="s">
        <v>6448</v>
      </c>
      <c r="K557" t="s">
        <v>6449</v>
      </c>
      <c r="L557">
        <v>6352</v>
      </c>
      <c r="M557">
        <v>75640.639999999999</v>
      </c>
      <c r="N557" t="s">
        <v>6446</v>
      </c>
      <c r="O557" s="1"/>
    </row>
    <row r="558" spans="1:15" x14ac:dyDescent="0.25">
      <c r="A558">
        <v>503075</v>
      </c>
      <c r="B558">
        <v>169975</v>
      </c>
      <c r="C558" t="s">
        <v>6482</v>
      </c>
      <c r="D558" t="s">
        <v>6483</v>
      </c>
      <c r="E558" t="s">
        <v>6254</v>
      </c>
      <c r="F558" t="s">
        <v>18</v>
      </c>
      <c r="G558" t="s">
        <v>6446</v>
      </c>
      <c r="H558" s="1">
        <v>45911</v>
      </c>
      <c r="I558" t="s">
        <v>6447</v>
      </c>
      <c r="J558" t="s">
        <v>6448</v>
      </c>
      <c r="K558" t="s">
        <v>6449</v>
      </c>
      <c r="L558">
        <v>6352</v>
      </c>
      <c r="M558">
        <v>75640.639999999999</v>
      </c>
      <c r="N558" t="s">
        <v>6446</v>
      </c>
      <c r="O558" s="1"/>
    </row>
    <row r="559" spans="1:15" x14ac:dyDescent="0.25">
      <c r="A559">
        <v>503076</v>
      </c>
      <c r="B559">
        <v>169975</v>
      </c>
      <c r="C559" t="s">
        <v>6482</v>
      </c>
      <c r="D559" t="s">
        <v>6483</v>
      </c>
      <c r="E559" t="s">
        <v>6254</v>
      </c>
      <c r="F559" t="s">
        <v>18</v>
      </c>
      <c r="G559" t="s">
        <v>6446</v>
      </c>
      <c r="H559" s="1">
        <v>45911</v>
      </c>
      <c r="I559" t="s">
        <v>6447</v>
      </c>
      <c r="J559" t="s">
        <v>6448</v>
      </c>
      <c r="K559" t="s">
        <v>6449</v>
      </c>
      <c r="L559">
        <v>6352</v>
      </c>
      <c r="M559">
        <v>75640.639999999999</v>
      </c>
      <c r="N559" t="s">
        <v>6446</v>
      </c>
      <c r="O559" s="1"/>
    </row>
    <row r="560" spans="1:15" x14ac:dyDescent="0.25">
      <c r="A560">
        <v>503077</v>
      </c>
      <c r="B560">
        <v>169975</v>
      </c>
      <c r="C560" t="s">
        <v>6482</v>
      </c>
      <c r="D560" t="s">
        <v>6483</v>
      </c>
      <c r="E560" t="s">
        <v>6254</v>
      </c>
      <c r="F560" t="s">
        <v>18</v>
      </c>
      <c r="G560" t="s">
        <v>6446</v>
      </c>
      <c r="H560" s="1">
        <v>45911</v>
      </c>
      <c r="I560" t="s">
        <v>6447</v>
      </c>
      <c r="J560" t="s">
        <v>6448</v>
      </c>
      <c r="K560" t="s">
        <v>6449</v>
      </c>
      <c r="L560">
        <v>6352</v>
      </c>
      <c r="M560">
        <v>75640.639999999999</v>
      </c>
      <c r="N560" t="s">
        <v>6446</v>
      </c>
      <c r="O560" s="1"/>
    </row>
    <row r="561" spans="1:15" x14ac:dyDescent="0.25">
      <c r="A561">
        <v>55803</v>
      </c>
      <c r="B561">
        <v>264141</v>
      </c>
      <c r="C561" t="s">
        <v>6489</v>
      </c>
      <c r="D561" t="s">
        <v>6490</v>
      </c>
      <c r="E561" t="s">
        <v>6254</v>
      </c>
      <c r="F561" t="s">
        <v>46</v>
      </c>
      <c r="G561" t="s">
        <v>6446</v>
      </c>
      <c r="H561" s="1">
        <v>45911</v>
      </c>
      <c r="I561" t="s">
        <v>6447</v>
      </c>
      <c r="J561" t="s">
        <v>6448</v>
      </c>
      <c r="K561" t="s">
        <v>6449</v>
      </c>
      <c r="L561">
        <v>6351</v>
      </c>
      <c r="M561">
        <v>74665.33</v>
      </c>
      <c r="N561" t="s">
        <v>6470</v>
      </c>
      <c r="O561" s="1"/>
    </row>
    <row r="562" spans="1:15" x14ac:dyDescent="0.25">
      <c r="A562">
        <v>28289</v>
      </c>
      <c r="B562">
        <v>1207025</v>
      </c>
      <c r="C562" t="s">
        <v>6465</v>
      </c>
      <c r="D562" t="s">
        <v>6466</v>
      </c>
      <c r="E562" t="s">
        <v>46</v>
      </c>
      <c r="F562" t="s">
        <v>693</v>
      </c>
      <c r="G562" t="s">
        <v>6446</v>
      </c>
      <c r="H562" s="1">
        <v>45911</v>
      </c>
      <c r="I562" t="s">
        <v>6447</v>
      </c>
      <c r="J562" t="s">
        <v>6448</v>
      </c>
      <c r="K562" t="s">
        <v>6449</v>
      </c>
      <c r="L562">
        <v>6353</v>
      </c>
      <c r="M562">
        <v>2342.6999999999998</v>
      </c>
      <c r="N562" t="s">
        <v>6446</v>
      </c>
      <c r="O562" s="1"/>
    </row>
    <row r="563" spans="1:15" x14ac:dyDescent="0.25">
      <c r="A563">
        <v>493302</v>
      </c>
      <c r="B563">
        <v>11564</v>
      </c>
      <c r="C563" t="s">
        <v>2683</v>
      </c>
      <c r="D563" t="s">
        <v>6454</v>
      </c>
      <c r="E563" t="s">
        <v>12</v>
      </c>
      <c r="F563" t="s">
        <v>12</v>
      </c>
      <c r="G563" t="s">
        <v>6446</v>
      </c>
      <c r="H563" s="1">
        <v>45912</v>
      </c>
      <c r="I563" t="s">
        <v>6455</v>
      </c>
      <c r="J563" t="s">
        <v>6448</v>
      </c>
      <c r="K563" t="s">
        <v>6449</v>
      </c>
      <c r="L563">
        <v>5351</v>
      </c>
      <c r="M563">
        <v>11637.83</v>
      </c>
      <c r="N563" t="s">
        <v>6456</v>
      </c>
      <c r="O563" s="1"/>
    </row>
    <row r="564" spans="1:15" x14ac:dyDescent="0.25">
      <c r="A564">
        <v>28328</v>
      </c>
      <c r="B564">
        <v>253800</v>
      </c>
      <c r="C564" t="s">
        <v>6485</v>
      </c>
      <c r="D564" t="s">
        <v>6486</v>
      </c>
      <c r="E564" t="s">
        <v>46</v>
      </c>
      <c r="F564" t="s">
        <v>97</v>
      </c>
      <c r="G564" t="s">
        <v>6446</v>
      </c>
      <c r="H564" s="1">
        <v>45911</v>
      </c>
      <c r="I564" t="s">
        <v>6455</v>
      </c>
      <c r="J564" t="s">
        <v>6448</v>
      </c>
      <c r="K564" t="s">
        <v>6449</v>
      </c>
      <c r="L564">
        <v>6357</v>
      </c>
      <c r="M564">
        <v>1250</v>
      </c>
      <c r="N564" t="s">
        <v>6446</v>
      </c>
      <c r="O564" s="1"/>
    </row>
    <row r="565" spans="1:15" x14ac:dyDescent="0.25">
      <c r="A565">
        <v>500287</v>
      </c>
      <c r="B565">
        <v>377269</v>
      </c>
      <c r="C565" t="s">
        <v>36</v>
      </c>
      <c r="D565" t="s">
        <v>6453</v>
      </c>
      <c r="E565" t="s">
        <v>6254</v>
      </c>
      <c r="F565" t="s">
        <v>46</v>
      </c>
      <c r="G565" t="s">
        <v>6446</v>
      </c>
      <c r="H565" s="1">
        <v>45912</v>
      </c>
      <c r="I565" t="s">
        <v>6455</v>
      </c>
      <c r="J565" t="s">
        <v>6448</v>
      </c>
      <c r="K565" t="s">
        <v>6449</v>
      </c>
      <c r="L565">
        <v>6352</v>
      </c>
      <c r="M565">
        <v>1680554.99</v>
      </c>
      <c r="N565" t="s">
        <v>6446</v>
      </c>
      <c r="O565" s="1"/>
    </row>
    <row r="566" spans="1:15" x14ac:dyDescent="0.25">
      <c r="A566">
        <v>53593</v>
      </c>
      <c r="B566">
        <v>3108716</v>
      </c>
      <c r="C566" t="s">
        <v>6465</v>
      </c>
      <c r="D566" t="s">
        <v>6466</v>
      </c>
      <c r="E566" t="s">
        <v>18</v>
      </c>
      <c r="F566" t="s">
        <v>97</v>
      </c>
      <c r="G566" t="s">
        <v>6446</v>
      </c>
      <c r="H566" s="1">
        <v>45911</v>
      </c>
      <c r="I566" t="s">
        <v>6447</v>
      </c>
      <c r="J566" t="s">
        <v>6448</v>
      </c>
      <c r="K566" t="s">
        <v>6449</v>
      </c>
      <c r="L566">
        <v>6353</v>
      </c>
      <c r="M566">
        <v>4478.22</v>
      </c>
      <c r="N566" t="s">
        <v>6446</v>
      </c>
      <c r="O566" s="1"/>
    </row>
    <row r="567" spans="1:15" x14ac:dyDescent="0.25">
      <c r="A567">
        <v>53586</v>
      </c>
      <c r="B567">
        <v>3108716</v>
      </c>
      <c r="C567" t="s">
        <v>6465</v>
      </c>
      <c r="D567" t="s">
        <v>6466</v>
      </c>
      <c r="E567" t="s">
        <v>18</v>
      </c>
      <c r="F567" t="s">
        <v>97</v>
      </c>
      <c r="G567" t="s">
        <v>6446</v>
      </c>
      <c r="H567" s="1">
        <v>45911</v>
      </c>
      <c r="I567" t="s">
        <v>6447</v>
      </c>
      <c r="J567" t="s">
        <v>6448</v>
      </c>
      <c r="K567" t="s">
        <v>6449</v>
      </c>
      <c r="L567">
        <v>6353</v>
      </c>
      <c r="M567">
        <v>4478.22</v>
      </c>
      <c r="N567" t="s">
        <v>6446</v>
      </c>
      <c r="O567" s="1"/>
    </row>
    <row r="568" spans="1:15" x14ac:dyDescent="0.25">
      <c r="A568">
        <v>28348</v>
      </c>
      <c r="B568">
        <v>366641</v>
      </c>
      <c r="C568" t="s">
        <v>6514</v>
      </c>
      <c r="D568" t="s">
        <v>6486</v>
      </c>
      <c r="E568" t="s">
        <v>97</v>
      </c>
      <c r="F568" t="s">
        <v>46</v>
      </c>
      <c r="G568" t="s">
        <v>6446</v>
      </c>
      <c r="H568" s="1">
        <v>45911</v>
      </c>
      <c r="I568" t="s">
        <v>6455</v>
      </c>
      <c r="J568" t="s">
        <v>6448</v>
      </c>
      <c r="K568" t="s">
        <v>6449</v>
      </c>
      <c r="L568">
        <v>6353</v>
      </c>
      <c r="M568">
        <v>57825</v>
      </c>
      <c r="N568" t="s">
        <v>6446</v>
      </c>
      <c r="O568" s="1"/>
    </row>
    <row r="569" spans="1:15" x14ac:dyDescent="0.25">
      <c r="A569">
        <v>27702</v>
      </c>
      <c r="B569">
        <v>366641</v>
      </c>
      <c r="C569" t="s">
        <v>6514</v>
      </c>
      <c r="D569" t="s">
        <v>6486</v>
      </c>
      <c r="E569" t="s">
        <v>97</v>
      </c>
      <c r="F569" t="s">
        <v>46</v>
      </c>
      <c r="G569" t="s">
        <v>6446</v>
      </c>
      <c r="H569" s="1">
        <v>45911</v>
      </c>
      <c r="I569" t="s">
        <v>6455</v>
      </c>
      <c r="J569" t="s">
        <v>6448</v>
      </c>
      <c r="K569" t="s">
        <v>6449</v>
      </c>
      <c r="L569">
        <v>6353</v>
      </c>
      <c r="M569">
        <v>57825</v>
      </c>
      <c r="N569" t="s">
        <v>6446</v>
      </c>
      <c r="O569" s="1"/>
    </row>
    <row r="570" spans="1:15" x14ac:dyDescent="0.25">
      <c r="A570">
        <v>85411</v>
      </c>
      <c r="B570">
        <v>459696</v>
      </c>
      <c r="C570" t="s">
        <v>51</v>
      </c>
      <c r="D570" t="s">
        <v>6445</v>
      </c>
      <c r="E570" t="s">
        <v>6269</v>
      </c>
      <c r="F570" t="s">
        <v>97</v>
      </c>
      <c r="G570" t="s">
        <v>6446</v>
      </c>
      <c r="H570" s="1">
        <v>45911</v>
      </c>
      <c r="I570" t="s">
        <v>6447</v>
      </c>
      <c r="J570" t="s">
        <v>6448</v>
      </c>
      <c r="K570" t="s">
        <v>6449</v>
      </c>
      <c r="L570">
        <v>6353</v>
      </c>
      <c r="M570">
        <v>48870.080000000002</v>
      </c>
      <c r="N570" t="s">
        <v>6446</v>
      </c>
      <c r="O570" s="1"/>
    </row>
    <row r="571" spans="1:15" x14ac:dyDescent="0.25">
      <c r="A571">
        <v>55803</v>
      </c>
      <c r="B571">
        <v>121915</v>
      </c>
      <c r="C571" t="s">
        <v>6489</v>
      </c>
      <c r="D571" t="s">
        <v>6491</v>
      </c>
      <c r="E571" t="s">
        <v>6254</v>
      </c>
      <c r="F571" t="s">
        <v>46</v>
      </c>
      <c r="G571" t="s">
        <v>6446</v>
      </c>
      <c r="H571" s="1">
        <v>45911</v>
      </c>
      <c r="I571" t="s">
        <v>6447</v>
      </c>
      <c r="J571" t="s">
        <v>6448</v>
      </c>
      <c r="K571" t="s">
        <v>6449</v>
      </c>
      <c r="L571">
        <v>6353</v>
      </c>
      <c r="M571">
        <v>74665.33</v>
      </c>
      <c r="N571" t="s">
        <v>6446</v>
      </c>
      <c r="O571" s="1"/>
    </row>
    <row r="572" spans="1:15" x14ac:dyDescent="0.25">
      <c r="A572">
        <v>85409</v>
      </c>
      <c r="B572">
        <v>459697</v>
      </c>
      <c r="C572" t="s">
        <v>51</v>
      </c>
      <c r="D572" t="s">
        <v>6445</v>
      </c>
      <c r="E572" t="s">
        <v>6269</v>
      </c>
      <c r="F572" t="s">
        <v>12</v>
      </c>
      <c r="G572" t="s">
        <v>6446</v>
      </c>
      <c r="H572" s="1">
        <v>45911</v>
      </c>
      <c r="I572" t="s">
        <v>6447</v>
      </c>
      <c r="J572" t="s">
        <v>6448</v>
      </c>
      <c r="K572" t="s">
        <v>6449</v>
      </c>
      <c r="L572">
        <v>6353</v>
      </c>
      <c r="M572">
        <v>3276.83</v>
      </c>
      <c r="N572" t="s">
        <v>6446</v>
      </c>
      <c r="O572" s="1"/>
    </row>
    <row r="573" spans="1:15" x14ac:dyDescent="0.25">
      <c r="A573">
        <v>78376</v>
      </c>
      <c r="B573">
        <v>6406</v>
      </c>
      <c r="C573" t="s">
        <v>6450</v>
      </c>
      <c r="D573" t="s">
        <v>6451</v>
      </c>
      <c r="E573" t="s">
        <v>6269</v>
      </c>
      <c r="F573" t="s">
        <v>12</v>
      </c>
      <c r="G573" t="s">
        <v>6446</v>
      </c>
      <c r="H573" s="1">
        <v>45911</v>
      </c>
      <c r="I573" t="s">
        <v>6447</v>
      </c>
      <c r="J573" t="s">
        <v>6448</v>
      </c>
      <c r="K573" t="s">
        <v>6449</v>
      </c>
      <c r="L573">
        <v>6353</v>
      </c>
      <c r="M573">
        <v>52623.95</v>
      </c>
      <c r="N573" t="s">
        <v>6446</v>
      </c>
      <c r="O573" s="1"/>
    </row>
    <row r="574" spans="1:15" x14ac:dyDescent="0.25">
      <c r="A574">
        <v>28272</v>
      </c>
      <c r="B574">
        <v>1206917</v>
      </c>
      <c r="C574" t="s">
        <v>6465</v>
      </c>
      <c r="D574" t="s">
        <v>6466</v>
      </c>
      <c r="E574" t="s">
        <v>46</v>
      </c>
      <c r="F574" t="s">
        <v>18</v>
      </c>
      <c r="G574" t="s">
        <v>6446</v>
      </c>
      <c r="H574" s="1">
        <v>45910</v>
      </c>
      <c r="I574" t="s">
        <v>6447</v>
      </c>
      <c r="J574" t="s">
        <v>6448</v>
      </c>
      <c r="K574" t="s">
        <v>6464</v>
      </c>
      <c r="L574">
        <v>6353</v>
      </c>
      <c r="M574">
        <v>6355.15</v>
      </c>
      <c r="N574" t="s">
        <v>6446</v>
      </c>
      <c r="O574" s="1">
        <v>45910</v>
      </c>
    </row>
    <row r="575" spans="1:15" x14ac:dyDescent="0.25">
      <c r="A575">
        <v>28257</v>
      </c>
      <c r="B575">
        <v>1206917</v>
      </c>
      <c r="C575" t="s">
        <v>6465</v>
      </c>
      <c r="D575" t="s">
        <v>6466</v>
      </c>
      <c r="E575" t="s">
        <v>46</v>
      </c>
      <c r="F575" t="s">
        <v>18</v>
      </c>
      <c r="G575" t="s">
        <v>6446</v>
      </c>
      <c r="H575" s="1">
        <v>45910</v>
      </c>
      <c r="I575" t="s">
        <v>6447</v>
      </c>
      <c r="J575" t="s">
        <v>6448</v>
      </c>
      <c r="K575" t="s">
        <v>6464</v>
      </c>
      <c r="L575">
        <v>6353</v>
      </c>
      <c r="M575">
        <v>6355.15</v>
      </c>
      <c r="N575" t="s">
        <v>6446</v>
      </c>
      <c r="O575" s="1">
        <v>45910</v>
      </c>
    </row>
    <row r="576" spans="1:15" x14ac:dyDescent="0.25">
      <c r="A576">
        <v>28219</v>
      </c>
      <c r="B576">
        <v>1206917</v>
      </c>
      <c r="C576" t="s">
        <v>6465</v>
      </c>
      <c r="D576" t="s">
        <v>6466</v>
      </c>
      <c r="E576" t="s">
        <v>46</v>
      </c>
      <c r="F576" t="s">
        <v>18</v>
      </c>
      <c r="G576" t="s">
        <v>6446</v>
      </c>
      <c r="H576" s="1">
        <v>45910</v>
      </c>
      <c r="I576" t="s">
        <v>6447</v>
      </c>
      <c r="J576" t="s">
        <v>6448</v>
      </c>
      <c r="K576" t="s">
        <v>6464</v>
      </c>
      <c r="L576">
        <v>6353</v>
      </c>
      <c r="M576">
        <v>6355.15</v>
      </c>
      <c r="N576" t="s">
        <v>6446</v>
      </c>
      <c r="O576" s="1">
        <v>45910</v>
      </c>
    </row>
    <row r="577" spans="1:15" x14ac:dyDescent="0.25">
      <c r="A577">
        <v>493932</v>
      </c>
      <c r="B577">
        <v>129302</v>
      </c>
      <c r="C577" t="s">
        <v>2683</v>
      </c>
      <c r="D577" t="s">
        <v>6452</v>
      </c>
      <c r="E577" t="s">
        <v>6254</v>
      </c>
      <c r="F577" t="s">
        <v>693</v>
      </c>
      <c r="G577" t="s">
        <v>6446</v>
      </c>
      <c r="H577" s="1">
        <v>45911</v>
      </c>
      <c r="I577" t="s">
        <v>6447</v>
      </c>
      <c r="J577" t="s">
        <v>6448</v>
      </c>
      <c r="K577" t="s">
        <v>6449</v>
      </c>
      <c r="L577">
        <v>6352</v>
      </c>
      <c r="M577">
        <v>9338.51</v>
      </c>
      <c r="N577" t="s">
        <v>6446</v>
      </c>
      <c r="O577" s="1"/>
    </row>
    <row r="578" spans="1:15" x14ac:dyDescent="0.25">
      <c r="A578">
        <v>397909</v>
      </c>
      <c r="B578">
        <v>129307</v>
      </c>
      <c r="C578" t="s">
        <v>4492</v>
      </c>
      <c r="D578" t="s">
        <v>6452</v>
      </c>
      <c r="E578" t="s">
        <v>6254</v>
      </c>
      <c r="F578" t="s">
        <v>18</v>
      </c>
      <c r="G578" t="s">
        <v>6446</v>
      </c>
      <c r="H578" s="1">
        <v>45911</v>
      </c>
      <c r="I578" t="s">
        <v>6447</v>
      </c>
      <c r="J578" t="s">
        <v>6448</v>
      </c>
      <c r="K578" t="s">
        <v>6449</v>
      </c>
      <c r="L578">
        <v>6352</v>
      </c>
      <c r="M578">
        <v>22285.11</v>
      </c>
      <c r="N578" t="s">
        <v>6446</v>
      </c>
      <c r="O578" s="1"/>
    </row>
    <row r="579" spans="1:15" x14ac:dyDescent="0.25">
      <c r="A579">
        <v>89584</v>
      </c>
      <c r="B579">
        <v>790931</v>
      </c>
      <c r="C579" t="s">
        <v>2524</v>
      </c>
      <c r="D579" t="s">
        <v>6475</v>
      </c>
      <c r="E579" t="s">
        <v>6269</v>
      </c>
      <c r="F579" t="s">
        <v>12</v>
      </c>
      <c r="G579" t="s">
        <v>6446</v>
      </c>
      <c r="H579" s="1">
        <v>45910</v>
      </c>
      <c r="I579" t="s">
        <v>6455</v>
      </c>
      <c r="J579" t="s">
        <v>6448</v>
      </c>
      <c r="K579" t="s">
        <v>6449</v>
      </c>
      <c r="L579">
        <v>6353</v>
      </c>
      <c r="M579">
        <v>10569.17</v>
      </c>
      <c r="N579" t="s">
        <v>6446</v>
      </c>
      <c r="O579" s="1"/>
    </row>
    <row r="580" spans="1:15" x14ac:dyDescent="0.25">
      <c r="A580">
        <v>78293</v>
      </c>
      <c r="B580">
        <v>6424</v>
      </c>
      <c r="C580" t="s">
        <v>6450</v>
      </c>
      <c r="D580" t="s">
        <v>6451</v>
      </c>
      <c r="E580" t="s">
        <v>6269</v>
      </c>
      <c r="F580" t="s">
        <v>18</v>
      </c>
      <c r="G580" t="s">
        <v>6446</v>
      </c>
      <c r="H580" s="1">
        <v>45911</v>
      </c>
      <c r="I580" t="s">
        <v>6447</v>
      </c>
      <c r="J580" t="s">
        <v>6448</v>
      </c>
      <c r="K580" t="s">
        <v>6449</v>
      </c>
      <c r="L580">
        <v>6353</v>
      </c>
      <c r="M580">
        <v>1278</v>
      </c>
      <c r="N580" t="s">
        <v>6446</v>
      </c>
      <c r="O580" s="1"/>
    </row>
    <row r="581" spans="1:15" x14ac:dyDescent="0.25">
      <c r="A581">
        <v>84356</v>
      </c>
      <c r="B581">
        <v>621860</v>
      </c>
      <c r="C581" t="s">
        <v>2683</v>
      </c>
      <c r="D581" t="s">
        <v>6473</v>
      </c>
      <c r="E581" t="s">
        <v>18</v>
      </c>
      <c r="F581" t="s">
        <v>12</v>
      </c>
      <c r="G581" t="s">
        <v>6446</v>
      </c>
      <c r="H581" s="1">
        <v>45910</v>
      </c>
      <c r="I581" t="s">
        <v>6447</v>
      </c>
      <c r="J581" t="s">
        <v>6448</v>
      </c>
      <c r="K581" t="s">
        <v>6449</v>
      </c>
      <c r="L581">
        <v>6351</v>
      </c>
      <c r="M581">
        <v>63515.82</v>
      </c>
      <c r="N581" t="s">
        <v>6456</v>
      </c>
      <c r="O581" s="1"/>
    </row>
    <row r="582" spans="1:15" x14ac:dyDescent="0.25">
      <c r="A582">
        <v>499924</v>
      </c>
      <c r="B582">
        <v>376423</v>
      </c>
      <c r="C582" t="s">
        <v>36</v>
      </c>
      <c r="D582" t="s">
        <v>6453</v>
      </c>
      <c r="E582" t="s">
        <v>6254</v>
      </c>
      <c r="F582" t="s">
        <v>46</v>
      </c>
      <c r="G582" t="s">
        <v>6446</v>
      </c>
      <c r="H582" s="1">
        <v>45911</v>
      </c>
      <c r="I582" t="s">
        <v>6455</v>
      </c>
      <c r="J582" t="s">
        <v>6448</v>
      </c>
      <c r="K582" t="s">
        <v>6449</v>
      </c>
      <c r="L582">
        <v>6352</v>
      </c>
      <c r="M582">
        <v>387697.23</v>
      </c>
      <c r="N582" t="s">
        <v>6446</v>
      </c>
      <c r="O582" s="1"/>
    </row>
    <row r="583" spans="1:15" x14ac:dyDescent="0.25">
      <c r="A583">
        <v>84354</v>
      </c>
      <c r="B583">
        <v>621931</v>
      </c>
      <c r="C583" t="s">
        <v>6515</v>
      </c>
      <c r="D583" t="s">
        <v>6473</v>
      </c>
      <c r="E583" t="s">
        <v>18</v>
      </c>
      <c r="F583" t="s">
        <v>12</v>
      </c>
      <c r="G583" t="s">
        <v>6446</v>
      </c>
      <c r="H583" s="1">
        <v>45910</v>
      </c>
      <c r="I583" t="s">
        <v>6447</v>
      </c>
      <c r="J583" t="s">
        <v>6448</v>
      </c>
      <c r="K583" t="s">
        <v>6449</v>
      </c>
      <c r="L583">
        <v>6351</v>
      </c>
      <c r="M583">
        <v>333601</v>
      </c>
      <c r="N583" t="s">
        <v>6456</v>
      </c>
      <c r="O583" s="1"/>
    </row>
    <row r="584" spans="1:15" x14ac:dyDescent="0.25">
      <c r="A584">
        <v>84355</v>
      </c>
      <c r="B584">
        <v>621931</v>
      </c>
      <c r="C584" t="s">
        <v>6515</v>
      </c>
      <c r="D584" t="s">
        <v>6473</v>
      </c>
      <c r="E584" t="s">
        <v>18</v>
      </c>
      <c r="F584" t="s">
        <v>12</v>
      </c>
      <c r="G584" t="s">
        <v>6446</v>
      </c>
      <c r="H584" s="1">
        <v>45910</v>
      </c>
      <c r="I584" t="s">
        <v>6447</v>
      </c>
      <c r="J584" t="s">
        <v>6448</v>
      </c>
      <c r="K584" t="s">
        <v>6449</v>
      </c>
      <c r="L584">
        <v>6351</v>
      </c>
      <c r="M584">
        <v>333601</v>
      </c>
      <c r="N584" t="s">
        <v>6456</v>
      </c>
      <c r="O584" s="1"/>
    </row>
    <row r="585" spans="1:15" x14ac:dyDescent="0.25">
      <c r="A585">
        <v>27888</v>
      </c>
      <c r="B585">
        <v>27774971</v>
      </c>
      <c r="C585" t="s">
        <v>6513</v>
      </c>
      <c r="D585" t="s">
        <v>6466</v>
      </c>
      <c r="E585" t="s">
        <v>6254</v>
      </c>
      <c r="F585" t="s">
        <v>46</v>
      </c>
      <c r="G585" t="s">
        <v>6446</v>
      </c>
      <c r="H585" s="1">
        <v>45911</v>
      </c>
      <c r="I585" t="s">
        <v>6447</v>
      </c>
      <c r="J585" t="s">
        <v>6448</v>
      </c>
      <c r="K585" t="s">
        <v>6449</v>
      </c>
      <c r="L585">
        <v>6353</v>
      </c>
      <c r="M585">
        <v>1242</v>
      </c>
      <c r="N585" t="s">
        <v>6446</v>
      </c>
      <c r="O585" s="1"/>
    </row>
    <row r="586" spans="1:15" x14ac:dyDescent="0.25">
      <c r="A586">
        <v>0</v>
      </c>
      <c r="B586">
        <v>83376</v>
      </c>
      <c r="C586" t="s">
        <v>6451</v>
      </c>
      <c r="D586" t="s">
        <v>6493</v>
      </c>
      <c r="E586" t="s">
        <v>6269</v>
      </c>
      <c r="F586" t="s">
        <v>6363</v>
      </c>
      <c r="G586" t="s">
        <v>6446</v>
      </c>
      <c r="H586" s="1">
        <v>45911</v>
      </c>
      <c r="I586" t="s">
        <v>6447</v>
      </c>
      <c r="J586" t="s">
        <v>6448</v>
      </c>
      <c r="K586" t="s">
        <v>6464</v>
      </c>
      <c r="L586">
        <v>6932</v>
      </c>
      <c r="M586">
        <v>18263.03</v>
      </c>
      <c r="N586" t="s">
        <v>6470</v>
      </c>
      <c r="O586" s="1">
        <v>45910</v>
      </c>
    </row>
    <row r="587" spans="1:15" x14ac:dyDescent="0.25">
      <c r="A587">
        <v>502009</v>
      </c>
      <c r="B587">
        <v>169896</v>
      </c>
      <c r="C587" t="s">
        <v>6482</v>
      </c>
      <c r="D587" t="s">
        <v>6483</v>
      </c>
      <c r="E587" t="s">
        <v>6254</v>
      </c>
      <c r="F587" t="s">
        <v>18</v>
      </c>
      <c r="G587" t="s">
        <v>6446</v>
      </c>
      <c r="H587" s="1">
        <v>45910</v>
      </c>
      <c r="I587" t="s">
        <v>6447</v>
      </c>
      <c r="J587" t="s">
        <v>6448</v>
      </c>
      <c r="K587" t="s">
        <v>6449</v>
      </c>
      <c r="L587">
        <v>6352</v>
      </c>
      <c r="M587">
        <v>150127.18</v>
      </c>
      <c r="N587" t="s">
        <v>6446</v>
      </c>
      <c r="O587" s="1"/>
    </row>
    <row r="588" spans="1:15" x14ac:dyDescent="0.25">
      <c r="A588">
        <v>502010</v>
      </c>
      <c r="B588">
        <v>169896</v>
      </c>
      <c r="C588" t="s">
        <v>6482</v>
      </c>
      <c r="D588" t="s">
        <v>6483</v>
      </c>
      <c r="E588" t="s">
        <v>6254</v>
      </c>
      <c r="F588" t="s">
        <v>18</v>
      </c>
      <c r="G588" t="s">
        <v>6446</v>
      </c>
      <c r="H588" s="1">
        <v>45910</v>
      </c>
      <c r="I588" t="s">
        <v>6447</v>
      </c>
      <c r="J588" t="s">
        <v>6448</v>
      </c>
      <c r="K588" t="s">
        <v>6449</v>
      </c>
      <c r="L588">
        <v>6352</v>
      </c>
      <c r="M588">
        <v>150127.18</v>
      </c>
      <c r="N588" t="s">
        <v>6446</v>
      </c>
      <c r="O588" s="1"/>
    </row>
    <row r="589" spans="1:15" x14ac:dyDescent="0.25">
      <c r="A589">
        <v>493926</v>
      </c>
      <c r="B589">
        <v>129082</v>
      </c>
      <c r="C589" t="s">
        <v>2683</v>
      </c>
      <c r="D589" t="s">
        <v>6452</v>
      </c>
      <c r="E589" t="s">
        <v>6254</v>
      </c>
      <c r="F589" t="s">
        <v>97</v>
      </c>
      <c r="G589" t="s">
        <v>6446</v>
      </c>
      <c r="H589" s="1">
        <v>45910</v>
      </c>
      <c r="I589" t="s">
        <v>6447</v>
      </c>
      <c r="J589" t="s">
        <v>6448</v>
      </c>
      <c r="K589" t="s">
        <v>6449</v>
      </c>
      <c r="L589">
        <v>6352</v>
      </c>
      <c r="M589">
        <v>33820.660000000003</v>
      </c>
      <c r="N589" t="s">
        <v>6446</v>
      </c>
      <c r="O589" s="1"/>
    </row>
    <row r="590" spans="1:15" x14ac:dyDescent="0.25">
      <c r="A590">
        <v>493316</v>
      </c>
      <c r="B590">
        <v>129124</v>
      </c>
      <c r="C590" t="s">
        <v>2683</v>
      </c>
      <c r="D590" t="s">
        <v>6452</v>
      </c>
      <c r="E590" t="s">
        <v>6254</v>
      </c>
      <c r="F590" t="s">
        <v>12</v>
      </c>
      <c r="G590" t="s">
        <v>6446</v>
      </c>
      <c r="H590" s="1">
        <v>45910</v>
      </c>
      <c r="I590" t="s">
        <v>6447</v>
      </c>
      <c r="J590" t="s">
        <v>6448</v>
      </c>
      <c r="K590" t="s">
        <v>6449</v>
      </c>
      <c r="L590">
        <v>6352</v>
      </c>
      <c r="M590">
        <v>9777.7000000000007</v>
      </c>
      <c r="N590" t="s">
        <v>6446</v>
      </c>
      <c r="O590" s="1"/>
    </row>
    <row r="591" spans="1:15" x14ac:dyDescent="0.25">
      <c r="A591">
        <v>53566</v>
      </c>
      <c r="B591">
        <v>3102679</v>
      </c>
      <c r="C591" t="s">
        <v>6465</v>
      </c>
      <c r="D591" t="s">
        <v>6466</v>
      </c>
      <c r="E591" t="s">
        <v>18</v>
      </c>
      <c r="F591" t="s">
        <v>97</v>
      </c>
      <c r="G591" t="s">
        <v>6446</v>
      </c>
      <c r="H591" s="1">
        <v>45910</v>
      </c>
      <c r="I591" t="s">
        <v>6447</v>
      </c>
      <c r="J591" t="s">
        <v>6448</v>
      </c>
      <c r="K591" t="s">
        <v>6449</v>
      </c>
      <c r="L591">
        <v>6353</v>
      </c>
      <c r="M591">
        <v>35177.54</v>
      </c>
      <c r="N591" t="s">
        <v>6446</v>
      </c>
      <c r="O591" s="1"/>
    </row>
    <row r="592" spans="1:15" x14ac:dyDescent="0.25">
      <c r="A592">
        <v>53567</v>
      </c>
      <c r="B592">
        <v>3102679</v>
      </c>
      <c r="C592" t="s">
        <v>6465</v>
      </c>
      <c r="D592" t="s">
        <v>6466</v>
      </c>
      <c r="E592" t="s">
        <v>18</v>
      </c>
      <c r="F592" t="s">
        <v>97</v>
      </c>
      <c r="G592" t="s">
        <v>6446</v>
      </c>
      <c r="H592" s="1">
        <v>45910</v>
      </c>
      <c r="I592" t="s">
        <v>6447</v>
      </c>
      <c r="J592" t="s">
        <v>6448</v>
      </c>
      <c r="K592" t="s">
        <v>6449</v>
      </c>
      <c r="L592">
        <v>6353</v>
      </c>
      <c r="M592">
        <v>35177.54</v>
      </c>
      <c r="N592" t="s">
        <v>6446</v>
      </c>
      <c r="O592" s="1"/>
    </row>
    <row r="593" spans="1:15" x14ac:dyDescent="0.25">
      <c r="A593">
        <v>53578</v>
      </c>
      <c r="B593">
        <v>3102679</v>
      </c>
      <c r="C593" t="s">
        <v>6465</v>
      </c>
      <c r="D593" t="s">
        <v>6466</v>
      </c>
      <c r="E593" t="s">
        <v>18</v>
      </c>
      <c r="F593" t="s">
        <v>97</v>
      </c>
      <c r="G593" t="s">
        <v>6446</v>
      </c>
      <c r="H593" s="1">
        <v>45910</v>
      </c>
      <c r="I593" t="s">
        <v>6447</v>
      </c>
      <c r="J593" t="s">
        <v>6448</v>
      </c>
      <c r="K593" t="s">
        <v>6449</v>
      </c>
      <c r="L593">
        <v>6353</v>
      </c>
      <c r="M593">
        <v>35177.54</v>
      </c>
      <c r="N593" t="s">
        <v>6446</v>
      </c>
      <c r="O593" s="1"/>
    </row>
    <row r="594" spans="1:15" x14ac:dyDescent="0.25">
      <c r="A594">
        <v>249948</v>
      </c>
      <c r="B594">
        <v>84137</v>
      </c>
      <c r="C594" t="s">
        <v>6516</v>
      </c>
      <c r="D594" t="s">
        <v>6517</v>
      </c>
      <c r="E594" t="s">
        <v>6262</v>
      </c>
      <c r="F594" t="s">
        <v>46</v>
      </c>
      <c r="G594" t="s">
        <v>6446</v>
      </c>
      <c r="H594" s="1">
        <v>45910</v>
      </c>
      <c r="I594" t="s">
        <v>6447</v>
      </c>
      <c r="J594" t="s">
        <v>6448</v>
      </c>
      <c r="K594" t="s">
        <v>6449</v>
      </c>
      <c r="L594">
        <v>6352</v>
      </c>
      <c r="M594">
        <v>87580.13</v>
      </c>
      <c r="N594" t="s">
        <v>6446</v>
      </c>
      <c r="O594" s="1"/>
    </row>
    <row r="595" spans="1:15" x14ac:dyDescent="0.25">
      <c r="A595">
        <v>249949</v>
      </c>
      <c r="B595">
        <v>84137</v>
      </c>
      <c r="C595" t="s">
        <v>6516</v>
      </c>
      <c r="D595" t="s">
        <v>6517</v>
      </c>
      <c r="E595" t="s">
        <v>6262</v>
      </c>
      <c r="F595" t="s">
        <v>46</v>
      </c>
      <c r="G595" t="s">
        <v>6446</v>
      </c>
      <c r="H595" s="1">
        <v>45910</v>
      </c>
      <c r="I595" t="s">
        <v>6447</v>
      </c>
      <c r="J595" t="s">
        <v>6448</v>
      </c>
      <c r="K595" t="s">
        <v>6449</v>
      </c>
      <c r="L595">
        <v>6352</v>
      </c>
      <c r="M595">
        <v>87580.13</v>
      </c>
      <c r="N595" t="s">
        <v>6446</v>
      </c>
      <c r="O595" s="1"/>
    </row>
    <row r="596" spans="1:15" x14ac:dyDescent="0.25">
      <c r="A596">
        <v>249870</v>
      </c>
      <c r="B596">
        <v>84136</v>
      </c>
      <c r="C596" t="s">
        <v>6516</v>
      </c>
      <c r="D596" t="s">
        <v>6517</v>
      </c>
      <c r="E596" t="s">
        <v>6262</v>
      </c>
      <c r="F596" t="s">
        <v>12</v>
      </c>
      <c r="G596" t="s">
        <v>6446</v>
      </c>
      <c r="H596" s="1">
        <v>45910</v>
      </c>
      <c r="I596" t="s">
        <v>6447</v>
      </c>
      <c r="J596" t="s">
        <v>6448</v>
      </c>
      <c r="K596" t="s">
        <v>6449</v>
      </c>
      <c r="L596">
        <v>6352</v>
      </c>
      <c r="M596">
        <v>259036.85</v>
      </c>
      <c r="N596" t="s">
        <v>6446</v>
      </c>
      <c r="O596" s="1"/>
    </row>
    <row r="597" spans="1:15" x14ac:dyDescent="0.25">
      <c r="A597">
        <v>27511</v>
      </c>
      <c r="B597">
        <v>3100745</v>
      </c>
      <c r="C597" t="s">
        <v>6465</v>
      </c>
      <c r="D597" t="s">
        <v>6466</v>
      </c>
      <c r="E597" t="s">
        <v>18</v>
      </c>
      <c r="F597" t="s">
        <v>693</v>
      </c>
      <c r="G597" t="s">
        <v>6446</v>
      </c>
      <c r="H597" s="1">
        <v>45910</v>
      </c>
      <c r="I597" t="s">
        <v>6447</v>
      </c>
      <c r="J597" t="s">
        <v>6448</v>
      </c>
      <c r="K597" t="s">
        <v>6449</v>
      </c>
      <c r="L597">
        <v>6353</v>
      </c>
      <c r="M597">
        <v>46906.76</v>
      </c>
      <c r="N597" t="s">
        <v>6446</v>
      </c>
      <c r="O597" s="1"/>
    </row>
    <row r="598" spans="1:15" x14ac:dyDescent="0.25">
      <c r="A598">
        <v>27495</v>
      </c>
      <c r="B598">
        <v>3100745</v>
      </c>
      <c r="C598" t="s">
        <v>6465</v>
      </c>
      <c r="D598" t="s">
        <v>6466</v>
      </c>
      <c r="E598" t="s">
        <v>18</v>
      </c>
      <c r="F598" t="s">
        <v>693</v>
      </c>
      <c r="G598" t="s">
        <v>6446</v>
      </c>
      <c r="H598" s="1">
        <v>45910</v>
      </c>
      <c r="I598" t="s">
        <v>6447</v>
      </c>
      <c r="J598" t="s">
        <v>6448</v>
      </c>
      <c r="K598" t="s">
        <v>6449</v>
      </c>
      <c r="L598">
        <v>6353</v>
      </c>
      <c r="M598">
        <v>46906.76</v>
      </c>
      <c r="N598" t="s">
        <v>6446</v>
      </c>
      <c r="O598" s="1"/>
    </row>
    <row r="599" spans="1:15" x14ac:dyDescent="0.25">
      <c r="A599">
        <v>499993</v>
      </c>
      <c r="B599">
        <v>376422</v>
      </c>
      <c r="C599" t="s">
        <v>36</v>
      </c>
      <c r="D599" t="s">
        <v>6453</v>
      </c>
      <c r="E599" t="s">
        <v>6254</v>
      </c>
      <c r="F599" t="s">
        <v>46</v>
      </c>
      <c r="G599" t="s">
        <v>6446</v>
      </c>
      <c r="H599" s="1">
        <v>45911</v>
      </c>
      <c r="I599" t="s">
        <v>6455</v>
      </c>
      <c r="J599" t="s">
        <v>6448</v>
      </c>
      <c r="K599" t="s">
        <v>6449</v>
      </c>
      <c r="L599">
        <v>6352</v>
      </c>
      <c r="M599">
        <v>876373.3</v>
      </c>
      <c r="N599" t="s">
        <v>6446</v>
      </c>
      <c r="O599" s="1"/>
    </row>
    <row r="600" spans="1:15" x14ac:dyDescent="0.25">
      <c r="A600">
        <v>8133</v>
      </c>
      <c r="B600">
        <v>4454</v>
      </c>
      <c r="C600" t="s">
        <v>6468</v>
      </c>
      <c r="D600" t="s">
        <v>6469</v>
      </c>
      <c r="E600" t="s">
        <v>46</v>
      </c>
      <c r="F600" t="s">
        <v>46</v>
      </c>
      <c r="G600" t="s">
        <v>6446</v>
      </c>
      <c r="H600" s="1">
        <v>45910</v>
      </c>
      <c r="I600" t="s">
        <v>6447</v>
      </c>
      <c r="J600" t="s">
        <v>6448</v>
      </c>
      <c r="K600" t="s">
        <v>6449</v>
      </c>
      <c r="L600">
        <v>5353</v>
      </c>
      <c r="M600">
        <v>4148.76</v>
      </c>
      <c r="N600" t="s">
        <v>6470</v>
      </c>
      <c r="O600" s="1"/>
    </row>
    <row r="601" spans="1:15" x14ac:dyDescent="0.25">
      <c r="A601">
        <v>1008399</v>
      </c>
      <c r="B601">
        <v>454436</v>
      </c>
      <c r="C601" t="s">
        <v>6471</v>
      </c>
      <c r="D601" t="s">
        <v>6472</v>
      </c>
      <c r="E601" t="s">
        <v>6269</v>
      </c>
      <c r="F601" t="s">
        <v>97</v>
      </c>
      <c r="G601" t="s">
        <v>6446</v>
      </c>
      <c r="H601" s="1">
        <v>45910</v>
      </c>
      <c r="I601" t="s">
        <v>6455</v>
      </c>
      <c r="J601" t="s">
        <v>6448</v>
      </c>
      <c r="K601" t="s">
        <v>6449</v>
      </c>
      <c r="L601">
        <v>6932</v>
      </c>
      <c r="M601">
        <v>5940.72</v>
      </c>
      <c r="N601" t="s">
        <v>6446</v>
      </c>
      <c r="O601" s="1"/>
    </row>
    <row r="602" spans="1:15" x14ac:dyDescent="0.25">
      <c r="A602">
        <v>53570</v>
      </c>
      <c r="B602">
        <v>3102714</v>
      </c>
      <c r="C602" t="s">
        <v>6465</v>
      </c>
      <c r="D602" t="s">
        <v>6466</v>
      </c>
      <c r="E602" t="s">
        <v>18</v>
      </c>
      <c r="F602" t="s">
        <v>693</v>
      </c>
      <c r="G602" t="s">
        <v>6446</v>
      </c>
      <c r="H602" s="1">
        <v>45910</v>
      </c>
      <c r="I602" t="s">
        <v>6447</v>
      </c>
      <c r="J602" t="s">
        <v>6448</v>
      </c>
      <c r="K602" t="s">
        <v>6449</v>
      </c>
      <c r="L602">
        <v>6353</v>
      </c>
      <c r="M602">
        <v>97462.14</v>
      </c>
      <c r="N602" t="s">
        <v>6446</v>
      </c>
      <c r="O602" s="1"/>
    </row>
    <row r="603" spans="1:15" x14ac:dyDescent="0.25">
      <c r="A603">
        <v>53568</v>
      </c>
      <c r="B603">
        <v>3102714</v>
      </c>
      <c r="C603" t="s">
        <v>6465</v>
      </c>
      <c r="D603" t="s">
        <v>6466</v>
      </c>
      <c r="E603" t="s">
        <v>18</v>
      </c>
      <c r="F603" t="s">
        <v>693</v>
      </c>
      <c r="G603" t="s">
        <v>6446</v>
      </c>
      <c r="H603" s="1">
        <v>45910</v>
      </c>
      <c r="I603" t="s">
        <v>6447</v>
      </c>
      <c r="J603" t="s">
        <v>6448</v>
      </c>
      <c r="K603" t="s">
        <v>6449</v>
      </c>
      <c r="L603">
        <v>6353</v>
      </c>
      <c r="M603">
        <v>97462.14</v>
      </c>
      <c r="N603" t="s">
        <v>6446</v>
      </c>
      <c r="O603" s="1"/>
    </row>
    <row r="604" spans="1:15" x14ac:dyDescent="0.25">
      <c r="A604">
        <v>0</v>
      </c>
      <c r="B604">
        <v>7418</v>
      </c>
      <c r="C604" t="s">
        <v>6291</v>
      </c>
      <c r="D604" t="s">
        <v>6518</v>
      </c>
      <c r="E604" t="s">
        <v>6254</v>
      </c>
      <c r="F604" t="s">
        <v>46</v>
      </c>
      <c r="G604" t="s">
        <v>6446</v>
      </c>
      <c r="H604" s="1">
        <v>45910</v>
      </c>
      <c r="I604" t="s">
        <v>6447</v>
      </c>
      <c r="J604" t="s">
        <v>6448</v>
      </c>
      <c r="K604" t="s">
        <v>6449</v>
      </c>
      <c r="L604">
        <v>6932</v>
      </c>
      <c r="M604">
        <v>690</v>
      </c>
      <c r="N604" t="s">
        <v>6470</v>
      </c>
      <c r="O604" s="1"/>
    </row>
    <row r="605" spans="1:15" x14ac:dyDescent="0.25">
      <c r="A605">
        <v>28273</v>
      </c>
      <c r="B605">
        <v>253628</v>
      </c>
      <c r="C605" t="s">
        <v>6485</v>
      </c>
      <c r="D605" t="s">
        <v>6486</v>
      </c>
      <c r="E605" t="s">
        <v>46</v>
      </c>
      <c r="F605" t="s">
        <v>97</v>
      </c>
      <c r="G605" t="s">
        <v>6446</v>
      </c>
      <c r="H605" s="1">
        <v>45910</v>
      </c>
      <c r="I605" t="s">
        <v>6455</v>
      </c>
      <c r="J605" t="s">
        <v>6448</v>
      </c>
      <c r="K605" t="s">
        <v>6449</v>
      </c>
      <c r="L605">
        <v>6357</v>
      </c>
      <c r="M605">
        <v>10200</v>
      </c>
      <c r="N605" t="s">
        <v>6446</v>
      </c>
      <c r="O605" s="1"/>
    </row>
    <row r="606" spans="1:15" x14ac:dyDescent="0.25">
      <c r="A606">
        <v>0</v>
      </c>
      <c r="B606">
        <v>83385</v>
      </c>
      <c r="C606" t="s">
        <v>6451</v>
      </c>
      <c r="D606" t="s">
        <v>6493</v>
      </c>
      <c r="E606" t="s">
        <v>6269</v>
      </c>
      <c r="F606" t="s">
        <v>12</v>
      </c>
      <c r="G606" t="s">
        <v>6446</v>
      </c>
      <c r="H606" s="1">
        <v>45911</v>
      </c>
      <c r="I606" t="s">
        <v>6447</v>
      </c>
      <c r="J606" t="s">
        <v>6448</v>
      </c>
      <c r="K606" t="s">
        <v>6449</v>
      </c>
      <c r="L606">
        <v>6932</v>
      </c>
      <c r="M606">
        <v>95661</v>
      </c>
      <c r="N606" t="s">
        <v>6470</v>
      </c>
      <c r="O606" s="1"/>
    </row>
    <row r="607" spans="1:15" x14ac:dyDescent="0.25">
      <c r="A607">
        <v>493931</v>
      </c>
      <c r="B607">
        <v>129261</v>
      </c>
      <c r="C607" t="s">
        <v>2683</v>
      </c>
      <c r="D607" t="s">
        <v>6452</v>
      </c>
      <c r="E607" t="s">
        <v>6254</v>
      </c>
      <c r="F607" t="s">
        <v>12</v>
      </c>
      <c r="G607" t="s">
        <v>6446</v>
      </c>
      <c r="H607" s="1">
        <v>45911</v>
      </c>
      <c r="I607" t="s">
        <v>6447</v>
      </c>
      <c r="J607" t="s">
        <v>6448</v>
      </c>
      <c r="K607" t="s">
        <v>6449</v>
      </c>
      <c r="L607">
        <v>6352</v>
      </c>
      <c r="M607">
        <v>20320.330000000002</v>
      </c>
      <c r="N607" t="s">
        <v>6446</v>
      </c>
      <c r="O607" s="1"/>
    </row>
    <row r="608" spans="1:15" x14ac:dyDescent="0.25">
      <c r="A608">
        <v>27888</v>
      </c>
      <c r="B608">
        <v>27774869</v>
      </c>
      <c r="C608" t="s">
        <v>6513</v>
      </c>
      <c r="D608" t="s">
        <v>6466</v>
      </c>
      <c r="E608" t="s">
        <v>6254</v>
      </c>
      <c r="F608" t="s">
        <v>46</v>
      </c>
      <c r="G608" t="s">
        <v>6446</v>
      </c>
      <c r="H608" s="1">
        <v>45911</v>
      </c>
      <c r="I608" t="s">
        <v>6447</v>
      </c>
      <c r="J608" t="s">
        <v>6448</v>
      </c>
      <c r="K608" t="s">
        <v>6464</v>
      </c>
      <c r="L608">
        <v>6353</v>
      </c>
      <c r="M608">
        <v>1242</v>
      </c>
      <c r="N608" t="s">
        <v>6446</v>
      </c>
      <c r="O608" s="1">
        <v>45910</v>
      </c>
    </row>
    <row r="609" spans="1:15" x14ac:dyDescent="0.25">
      <c r="A609">
        <v>49795</v>
      </c>
      <c r="B609">
        <v>5535</v>
      </c>
      <c r="C609" t="s">
        <v>6457</v>
      </c>
      <c r="D609" t="s">
        <v>6458</v>
      </c>
      <c r="E609" t="s">
        <v>6318</v>
      </c>
      <c r="F609" t="s">
        <v>46</v>
      </c>
      <c r="G609" t="s">
        <v>6446</v>
      </c>
      <c r="H609" s="1">
        <v>45910</v>
      </c>
      <c r="I609" t="s">
        <v>6455</v>
      </c>
      <c r="J609" t="s">
        <v>6448</v>
      </c>
      <c r="K609" t="s">
        <v>6449</v>
      </c>
      <c r="L609">
        <v>6353</v>
      </c>
      <c r="M609">
        <v>820739.19</v>
      </c>
      <c r="N609" t="s">
        <v>6446</v>
      </c>
      <c r="O609" s="1"/>
    </row>
    <row r="610" spans="1:15" x14ac:dyDescent="0.25">
      <c r="A610">
        <v>0</v>
      </c>
      <c r="B610">
        <v>83423</v>
      </c>
      <c r="C610" t="s">
        <v>6451</v>
      </c>
      <c r="D610" t="s">
        <v>6493</v>
      </c>
      <c r="E610" t="s">
        <v>6269</v>
      </c>
      <c r="F610" t="s">
        <v>12</v>
      </c>
      <c r="G610" t="s">
        <v>6446</v>
      </c>
      <c r="H610" s="1">
        <v>45911</v>
      </c>
      <c r="I610" t="s">
        <v>6447</v>
      </c>
      <c r="J610" t="s">
        <v>6448</v>
      </c>
      <c r="K610" t="s">
        <v>6449</v>
      </c>
      <c r="L610">
        <v>6932</v>
      </c>
      <c r="M610">
        <v>18263.03</v>
      </c>
      <c r="N610" t="s">
        <v>6470</v>
      </c>
      <c r="O610" s="1"/>
    </row>
    <row r="611" spans="1:15" x14ac:dyDescent="0.25">
      <c r="A611">
        <v>499793</v>
      </c>
      <c r="B611">
        <v>376421</v>
      </c>
      <c r="C611" t="s">
        <v>36</v>
      </c>
      <c r="D611" t="s">
        <v>6453</v>
      </c>
      <c r="E611" t="s">
        <v>6254</v>
      </c>
      <c r="F611" t="s">
        <v>46</v>
      </c>
      <c r="G611" t="s">
        <v>6446</v>
      </c>
      <c r="H611" s="1">
        <v>45911</v>
      </c>
      <c r="I611" t="s">
        <v>6455</v>
      </c>
      <c r="J611" t="s">
        <v>6448</v>
      </c>
      <c r="K611" t="s">
        <v>6449</v>
      </c>
      <c r="L611">
        <v>6352</v>
      </c>
      <c r="M611">
        <v>208764.6</v>
      </c>
      <c r="N611" t="s">
        <v>6446</v>
      </c>
      <c r="O611" s="1"/>
    </row>
    <row r="612" spans="1:15" x14ac:dyDescent="0.25">
      <c r="A612">
        <v>89596</v>
      </c>
      <c r="B612">
        <v>790933</v>
      </c>
      <c r="C612" t="s">
        <v>2524</v>
      </c>
      <c r="D612" t="s">
        <v>6475</v>
      </c>
      <c r="E612" t="s">
        <v>6269</v>
      </c>
      <c r="F612" t="s">
        <v>97</v>
      </c>
      <c r="G612" t="s">
        <v>6446</v>
      </c>
      <c r="H612" s="1">
        <v>45910</v>
      </c>
      <c r="I612" t="s">
        <v>6455</v>
      </c>
      <c r="J612" t="s">
        <v>6448</v>
      </c>
      <c r="K612" t="s">
        <v>6449</v>
      </c>
      <c r="L612">
        <v>6353</v>
      </c>
      <c r="M612">
        <v>241462.3</v>
      </c>
      <c r="N612" t="s">
        <v>6446</v>
      </c>
      <c r="O612" s="1"/>
    </row>
    <row r="613" spans="1:15" x14ac:dyDescent="0.25">
      <c r="A613">
        <v>53575</v>
      </c>
      <c r="B613">
        <v>3102733</v>
      </c>
      <c r="C613" t="s">
        <v>6465</v>
      </c>
      <c r="D613" t="s">
        <v>6466</v>
      </c>
      <c r="E613" t="s">
        <v>18</v>
      </c>
      <c r="F613" t="s">
        <v>46</v>
      </c>
      <c r="G613" t="s">
        <v>6446</v>
      </c>
      <c r="H613" s="1">
        <v>45910</v>
      </c>
      <c r="I613" t="s">
        <v>6447</v>
      </c>
      <c r="J613" t="s">
        <v>6448</v>
      </c>
      <c r="K613" t="s">
        <v>6449</v>
      </c>
      <c r="L613">
        <v>6353</v>
      </c>
      <c r="M613">
        <v>33759.57</v>
      </c>
      <c r="N613" t="s">
        <v>6446</v>
      </c>
      <c r="O613" s="1"/>
    </row>
    <row r="614" spans="1:15" x14ac:dyDescent="0.25">
      <c r="A614">
        <v>53574</v>
      </c>
      <c r="B614">
        <v>3102733</v>
      </c>
      <c r="C614" t="s">
        <v>6465</v>
      </c>
      <c r="D614" t="s">
        <v>6466</v>
      </c>
      <c r="E614" t="s">
        <v>18</v>
      </c>
      <c r="F614" t="s">
        <v>46</v>
      </c>
      <c r="G614" t="s">
        <v>6446</v>
      </c>
      <c r="H614" s="1">
        <v>45910</v>
      </c>
      <c r="I614" t="s">
        <v>6447</v>
      </c>
      <c r="J614" t="s">
        <v>6448</v>
      </c>
      <c r="K614" t="s">
        <v>6449</v>
      </c>
      <c r="L614">
        <v>6353</v>
      </c>
      <c r="M614">
        <v>33759.57</v>
      </c>
      <c r="N614" t="s">
        <v>6446</v>
      </c>
      <c r="O614" s="1"/>
    </row>
    <row r="615" spans="1:15" x14ac:dyDescent="0.25">
      <c r="A615">
        <v>53573</v>
      </c>
      <c r="B615">
        <v>3102733</v>
      </c>
      <c r="C615" t="s">
        <v>6465</v>
      </c>
      <c r="D615" t="s">
        <v>6466</v>
      </c>
      <c r="E615" t="s">
        <v>18</v>
      </c>
      <c r="F615" t="s">
        <v>46</v>
      </c>
      <c r="G615" t="s">
        <v>6446</v>
      </c>
      <c r="H615" s="1">
        <v>45910</v>
      </c>
      <c r="I615" t="s">
        <v>6447</v>
      </c>
      <c r="J615" t="s">
        <v>6448</v>
      </c>
      <c r="K615" t="s">
        <v>6449</v>
      </c>
      <c r="L615">
        <v>6353</v>
      </c>
      <c r="M615">
        <v>33759.57</v>
      </c>
      <c r="N615" t="s">
        <v>6446</v>
      </c>
      <c r="O615" s="1"/>
    </row>
    <row r="616" spans="1:15" x14ac:dyDescent="0.25">
      <c r="A616">
        <v>53572</v>
      </c>
      <c r="B616">
        <v>3102733</v>
      </c>
      <c r="C616" t="s">
        <v>6465</v>
      </c>
      <c r="D616" t="s">
        <v>6466</v>
      </c>
      <c r="E616" t="s">
        <v>18</v>
      </c>
      <c r="F616" t="s">
        <v>46</v>
      </c>
      <c r="G616" t="s">
        <v>6446</v>
      </c>
      <c r="H616" s="1">
        <v>45910</v>
      </c>
      <c r="I616" t="s">
        <v>6447</v>
      </c>
      <c r="J616" t="s">
        <v>6448</v>
      </c>
      <c r="K616" t="s">
        <v>6449</v>
      </c>
      <c r="L616">
        <v>6353</v>
      </c>
      <c r="M616">
        <v>33759.57</v>
      </c>
      <c r="N616" t="s">
        <v>6446</v>
      </c>
      <c r="O616" s="1"/>
    </row>
    <row r="617" spans="1:15" x14ac:dyDescent="0.25">
      <c r="A617">
        <v>53551</v>
      </c>
      <c r="B617">
        <v>3102733</v>
      </c>
      <c r="C617" t="s">
        <v>6465</v>
      </c>
      <c r="D617" t="s">
        <v>6466</v>
      </c>
      <c r="E617" t="s">
        <v>18</v>
      </c>
      <c r="F617" t="s">
        <v>46</v>
      </c>
      <c r="G617" t="s">
        <v>6446</v>
      </c>
      <c r="H617" s="1">
        <v>45910</v>
      </c>
      <c r="I617" t="s">
        <v>6447</v>
      </c>
      <c r="J617" t="s">
        <v>6448</v>
      </c>
      <c r="K617" t="s">
        <v>6449</v>
      </c>
      <c r="L617">
        <v>6353</v>
      </c>
      <c r="M617">
        <v>33759.57</v>
      </c>
      <c r="N617" t="s">
        <v>6446</v>
      </c>
      <c r="O617" s="1"/>
    </row>
    <row r="618" spans="1:15" x14ac:dyDescent="0.25">
      <c r="A618">
        <v>53577</v>
      </c>
      <c r="B618">
        <v>3102733</v>
      </c>
      <c r="C618" t="s">
        <v>6465</v>
      </c>
      <c r="D618" t="s">
        <v>6466</v>
      </c>
      <c r="E618" t="s">
        <v>18</v>
      </c>
      <c r="F618" t="s">
        <v>46</v>
      </c>
      <c r="G618" t="s">
        <v>6446</v>
      </c>
      <c r="H618" s="1">
        <v>45910</v>
      </c>
      <c r="I618" t="s">
        <v>6447</v>
      </c>
      <c r="J618" t="s">
        <v>6448</v>
      </c>
      <c r="K618" t="s">
        <v>6449</v>
      </c>
      <c r="L618">
        <v>6353</v>
      </c>
      <c r="M618">
        <v>33759.57</v>
      </c>
      <c r="N618" t="s">
        <v>6446</v>
      </c>
      <c r="O618" s="1"/>
    </row>
    <row r="619" spans="1:15" x14ac:dyDescent="0.25">
      <c r="A619">
        <v>88581</v>
      </c>
      <c r="B619">
        <v>13630</v>
      </c>
      <c r="C619" t="s">
        <v>2524</v>
      </c>
      <c r="D619" t="s">
        <v>6519</v>
      </c>
      <c r="E619" t="s">
        <v>6269</v>
      </c>
      <c r="F619" t="s">
        <v>12</v>
      </c>
      <c r="G619" t="s">
        <v>6446</v>
      </c>
      <c r="H619" s="1">
        <v>45910</v>
      </c>
      <c r="I619" t="s">
        <v>6447</v>
      </c>
      <c r="J619" t="s">
        <v>6448</v>
      </c>
      <c r="K619" t="s">
        <v>6449</v>
      </c>
      <c r="L619">
        <v>6932</v>
      </c>
      <c r="M619">
        <v>248302.03</v>
      </c>
      <c r="N619" t="s">
        <v>6446</v>
      </c>
      <c r="O619" s="1"/>
    </row>
    <row r="620" spans="1:15" x14ac:dyDescent="0.25">
      <c r="A620">
        <v>15155</v>
      </c>
      <c r="B620">
        <v>790192</v>
      </c>
      <c r="C620" t="s">
        <v>1440</v>
      </c>
      <c r="D620" t="s">
        <v>6475</v>
      </c>
      <c r="E620" t="s">
        <v>6269</v>
      </c>
      <c r="F620" t="s">
        <v>12</v>
      </c>
      <c r="G620" t="s">
        <v>6446</v>
      </c>
      <c r="H620" s="1">
        <v>45910</v>
      </c>
      <c r="I620" t="s">
        <v>6455</v>
      </c>
      <c r="J620" t="s">
        <v>6448</v>
      </c>
      <c r="K620" t="s">
        <v>6449</v>
      </c>
      <c r="L620">
        <v>6353</v>
      </c>
      <c r="M620">
        <v>985.25</v>
      </c>
      <c r="N620" t="s">
        <v>6446</v>
      </c>
      <c r="O620" s="1"/>
    </row>
    <row r="621" spans="1:15" x14ac:dyDescent="0.25">
      <c r="A621">
        <v>6152</v>
      </c>
      <c r="B621">
        <v>22723</v>
      </c>
      <c r="C621" t="s">
        <v>6520</v>
      </c>
      <c r="D621" t="s">
        <v>6521</v>
      </c>
      <c r="E621" t="s">
        <v>46</v>
      </c>
      <c r="F621" t="s">
        <v>6269</v>
      </c>
      <c r="G621" t="s">
        <v>6446</v>
      </c>
      <c r="H621" s="1">
        <v>45909</v>
      </c>
      <c r="I621" t="s">
        <v>6447</v>
      </c>
      <c r="J621" t="s">
        <v>6448</v>
      </c>
      <c r="K621" t="s">
        <v>6449</v>
      </c>
      <c r="L621">
        <v>6932</v>
      </c>
      <c r="M621">
        <v>4364.8500000000004</v>
      </c>
      <c r="N621" t="s">
        <v>6470</v>
      </c>
      <c r="O621" s="1"/>
    </row>
    <row r="622" spans="1:15" x14ac:dyDescent="0.25">
      <c r="A622">
        <v>15017</v>
      </c>
      <c r="B622">
        <v>1677212</v>
      </c>
      <c r="C622" t="s">
        <v>1440</v>
      </c>
      <c r="D622" t="s">
        <v>6480</v>
      </c>
      <c r="E622" t="s">
        <v>6269</v>
      </c>
      <c r="F622" t="s">
        <v>12</v>
      </c>
      <c r="G622" t="s">
        <v>6446</v>
      </c>
      <c r="H622" s="1">
        <v>45909</v>
      </c>
      <c r="I622" t="s">
        <v>6455</v>
      </c>
      <c r="J622" t="s">
        <v>6448</v>
      </c>
      <c r="K622" t="s">
        <v>6449</v>
      </c>
      <c r="L622">
        <v>6932</v>
      </c>
      <c r="M622">
        <v>33315.040000000001</v>
      </c>
      <c r="N622" t="s">
        <v>6446</v>
      </c>
      <c r="O622" s="1"/>
    </row>
    <row r="623" spans="1:15" x14ac:dyDescent="0.25">
      <c r="A623">
        <v>28021</v>
      </c>
      <c r="B623">
        <v>1202471</v>
      </c>
      <c r="C623" t="s">
        <v>6465</v>
      </c>
      <c r="D623" t="s">
        <v>6466</v>
      </c>
      <c r="E623" t="s">
        <v>46</v>
      </c>
      <c r="F623" t="s">
        <v>693</v>
      </c>
      <c r="G623" t="s">
        <v>6446</v>
      </c>
      <c r="H623" s="1">
        <v>45909</v>
      </c>
      <c r="I623" t="s">
        <v>6447</v>
      </c>
      <c r="J623" t="s">
        <v>6448</v>
      </c>
      <c r="K623" t="s">
        <v>6449</v>
      </c>
      <c r="L623">
        <v>6353</v>
      </c>
      <c r="M623">
        <v>27977.61</v>
      </c>
      <c r="N623" t="s">
        <v>6446</v>
      </c>
      <c r="O623" s="1"/>
    </row>
    <row r="624" spans="1:15" x14ac:dyDescent="0.25">
      <c r="A624">
        <v>28020</v>
      </c>
      <c r="B624">
        <v>1202471</v>
      </c>
      <c r="C624" t="s">
        <v>6465</v>
      </c>
      <c r="D624" t="s">
        <v>6466</v>
      </c>
      <c r="E624" t="s">
        <v>46</v>
      </c>
      <c r="F624" t="s">
        <v>693</v>
      </c>
      <c r="G624" t="s">
        <v>6446</v>
      </c>
      <c r="H624" s="1">
        <v>45909</v>
      </c>
      <c r="I624" t="s">
        <v>6447</v>
      </c>
      <c r="J624" t="s">
        <v>6448</v>
      </c>
      <c r="K624" t="s">
        <v>6449</v>
      </c>
      <c r="L624">
        <v>6353</v>
      </c>
      <c r="M624">
        <v>27977.61</v>
      </c>
      <c r="N624" t="s">
        <v>6446</v>
      </c>
      <c r="O624" s="1"/>
    </row>
    <row r="625" spans="1:15" x14ac:dyDescent="0.25">
      <c r="A625">
        <v>52258</v>
      </c>
      <c r="B625">
        <v>559</v>
      </c>
      <c r="C625" t="s">
        <v>6504</v>
      </c>
      <c r="D625" t="s">
        <v>6267</v>
      </c>
      <c r="E625" t="s">
        <v>18</v>
      </c>
      <c r="F625" t="s">
        <v>46</v>
      </c>
      <c r="G625" t="s">
        <v>6446</v>
      </c>
      <c r="H625" s="1">
        <v>45909</v>
      </c>
      <c r="I625" t="s">
        <v>6455</v>
      </c>
      <c r="J625" t="s">
        <v>6448</v>
      </c>
      <c r="K625" t="s">
        <v>6449</v>
      </c>
      <c r="L625">
        <v>6353</v>
      </c>
      <c r="M625">
        <v>60750</v>
      </c>
      <c r="N625" t="s">
        <v>6446</v>
      </c>
      <c r="O625" s="1"/>
    </row>
    <row r="626" spans="1:15" x14ac:dyDescent="0.25">
      <c r="A626">
        <v>53501</v>
      </c>
      <c r="B626">
        <v>3096733</v>
      </c>
      <c r="C626" t="s">
        <v>6267</v>
      </c>
      <c r="D626" t="s">
        <v>6466</v>
      </c>
      <c r="E626" t="s">
        <v>18</v>
      </c>
      <c r="F626" t="s">
        <v>46</v>
      </c>
      <c r="G626" t="s">
        <v>6446</v>
      </c>
      <c r="H626" s="1">
        <v>45910</v>
      </c>
      <c r="I626" t="s">
        <v>6447</v>
      </c>
      <c r="J626" t="s">
        <v>6448</v>
      </c>
      <c r="K626" t="s">
        <v>6449</v>
      </c>
      <c r="L626">
        <v>6351</v>
      </c>
      <c r="M626">
        <v>33524.39</v>
      </c>
      <c r="N626" t="s">
        <v>6446</v>
      </c>
      <c r="O626" s="1"/>
    </row>
    <row r="627" spans="1:15" x14ac:dyDescent="0.25">
      <c r="A627">
        <v>53506</v>
      </c>
      <c r="B627">
        <v>3096733</v>
      </c>
      <c r="C627" t="s">
        <v>6267</v>
      </c>
      <c r="D627" t="s">
        <v>6466</v>
      </c>
      <c r="E627" t="s">
        <v>18</v>
      </c>
      <c r="F627" t="s">
        <v>46</v>
      </c>
      <c r="G627" t="s">
        <v>6446</v>
      </c>
      <c r="H627" s="1">
        <v>45910</v>
      </c>
      <c r="I627" t="s">
        <v>6447</v>
      </c>
      <c r="J627" t="s">
        <v>6448</v>
      </c>
      <c r="K627" t="s">
        <v>6449</v>
      </c>
      <c r="L627">
        <v>6351</v>
      </c>
      <c r="M627">
        <v>33524.39</v>
      </c>
      <c r="N627" t="s">
        <v>6446</v>
      </c>
      <c r="O627" s="1"/>
    </row>
    <row r="628" spans="1:15" x14ac:dyDescent="0.25">
      <c r="A628">
        <v>53511</v>
      </c>
      <c r="B628">
        <v>3096733</v>
      </c>
      <c r="C628" t="s">
        <v>6267</v>
      </c>
      <c r="D628" t="s">
        <v>6466</v>
      </c>
      <c r="E628" t="s">
        <v>18</v>
      </c>
      <c r="F628" t="s">
        <v>46</v>
      </c>
      <c r="G628" t="s">
        <v>6446</v>
      </c>
      <c r="H628" s="1">
        <v>45910</v>
      </c>
      <c r="I628" t="s">
        <v>6447</v>
      </c>
      <c r="J628" t="s">
        <v>6448</v>
      </c>
      <c r="K628" t="s">
        <v>6449</v>
      </c>
      <c r="L628">
        <v>6351</v>
      </c>
      <c r="M628">
        <v>33524.39</v>
      </c>
      <c r="N628" t="s">
        <v>6446</v>
      </c>
      <c r="O628" s="1"/>
    </row>
    <row r="629" spans="1:15" x14ac:dyDescent="0.25">
      <c r="A629">
        <v>53541</v>
      </c>
      <c r="B629">
        <v>3096733</v>
      </c>
      <c r="C629" t="s">
        <v>6267</v>
      </c>
      <c r="D629" t="s">
        <v>6466</v>
      </c>
      <c r="E629" t="s">
        <v>18</v>
      </c>
      <c r="F629" t="s">
        <v>46</v>
      </c>
      <c r="G629" t="s">
        <v>6446</v>
      </c>
      <c r="H629" s="1">
        <v>45910</v>
      </c>
      <c r="I629" t="s">
        <v>6447</v>
      </c>
      <c r="J629" t="s">
        <v>6448</v>
      </c>
      <c r="K629" t="s">
        <v>6449</v>
      </c>
      <c r="L629">
        <v>6351</v>
      </c>
      <c r="M629">
        <v>33524.39</v>
      </c>
      <c r="N629" t="s">
        <v>6446</v>
      </c>
      <c r="O629" s="1"/>
    </row>
    <row r="630" spans="1:15" x14ac:dyDescent="0.25">
      <c r="A630">
        <v>53505</v>
      </c>
      <c r="B630">
        <v>3096733</v>
      </c>
      <c r="C630" t="s">
        <v>6267</v>
      </c>
      <c r="D630" t="s">
        <v>6466</v>
      </c>
      <c r="E630" t="s">
        <v>18</v>
      </c>
      <c r="F630" t="s">
        <v>46</v>
      </c>
      <c r="G630" t="s">
        <v>6446</v>
      </c>
      <c r="H630" s="1">
        <v>45910</v>
      </c>
      <c r="I630" t="s">
        <v>6447</v>
      </c>
      <c r="J630" t="s">
        <v>6448</v>
      </c>
      <c r="K630" t="s">
        <v>6449</v>
      </c>
      <c r="L630">
        <v>6351</v>
      </c>
      <c r="M630">
        <v>33524.39</v>
      </c>
      <c r="N630" t="s">
        <v>6446</v>
      </c>
      <c r="O630" s="1"/>
    </row>
    <row r="631" spans="1:15" x14ac:dyDescent="0.25">
      <c r="A631">
        <v>84355</v>
      </c>
      <c r="B631">
        <v>459477</v>
      </c>
      <c r="C631" t="s">
        <v>51</v>
      </c>
      <c r="D631" t="s">
        <v>6445</v>
      </c>
      <c r="E631" t="s">
        <v>6269</v>
      </c>
      <c r="F631" t="s">
        <v>12</v>
      </c>
      <c r="G631" t="s">
        <v>6446</v>
      </c>
      <c r="H631" s="1">
        <v>45909</v>
      </c>
      <c r="I631" t="s">
        <v>6447</v>
      </c>
      <c r="J631" t="s">
        <v>6448</v>
      </c>
      <c r="K631" t="s">
        <v>6449</v>
      </c>
      <c r="L631">
        <v>6353</v>
      </c>
      <c r="M631">
        <v>333600.98</v>
      </c>
      <c r="N631" t="s">
        <v>6446</v>
      </c>
      <c r="O631" s="1"/>
    </row>
    <row r="632" spans="1:15" x14ac:dyDescent="0.25">
      <c r="A632">
        <v>84354</v>
      </c>
      <c r="B632">
        <v>459477</v>
      </c>
      <c r="C632" t="s">
        <v>51</v>
      </c>
      <c r="D632" t="s">
        <v>6445</v>
      </c>
      <c r="E632" t="s">
        <v>6269</v>
      </c>
      <c r="F632" t="s">
        <v>12</v>
      </c>
      <c r="G632" t="s">
        <v>6446</v>
      </c>
      <c r="H632" s="1">
        <v>45909</v>
      </c>
      <c r="I632" t="s">
        <v>6447</v>
      </c>
      <c r="J632" t="s">
        <v>6448</v>
      </c>
      <c r="K632" t="s">
        <v>6449</v>
      </c>
      <c r="L632">
        <v>6353</v>
      </c>
      <c r="M632">
        <v>333600.98</v>
      </c>
      <c r="N632" t="s">
        <v>6446</v>
      </c>
      <c r="O632" s="1"/>
    </row>
    <row r="633" spans="1:15" x14ac:dyDescent="0.25">
      <c r="A633">
        <v>14979</v>
      </c>
      <c r="B633">
        <v>1677228</v>
      </c>
      <c r="C633" t="s">
        <v>1440</v>
      </c>
      <c r="D633" t="s">
        <v>6480</v>
      </c>
      <c r="E633" t="s">
        <v>6269</v>
      </c>
      <c r="F633" t="s">
        <v>12</v>
      </c>
      <c r="G633" t="s">
        <v>6446</v>
      </c>
      <c r="H633" s="1">
        <v>45909</v>
      </c>
      <c r="I633" t="s">
        <v>6455</v>
      </c>
      <c r="J633" t="s">
        <v>6448</v>
      </c>
      <c r="K633" t="s">
        <v>6449</v>
      </c>
      <c r="L633">
        <v>6932</v>
      </c>
      <c r="M633">
        <v>2482.8000000000002</v>
      </c>
      <c r="N633" t="s">
        <v>6446</v>
      </c>
      <c r="O633" s="1"/>
    </row>
    <row r="634" spans="1:15" x14ac:dyDescent="0.25">
      <c r="A634">
        <v>397768</v>
      </c>
      <c r="B634">
        <v>128908</v>
      </c>
      <c r="C634" t="s">
        <v>4492</v>
      </c>
      <c r="D634" t="s">
        <v>6452</v>
      </c>
      <c r="E634" t="s">
        <v>6254</v>
      </c>
      <c r="F634" t="s">
        <v>12</v>
      </c>
      <c r="G634" t="s">
        <v>6446</v>
      </c>
      <c r="H634" s="1">
        <v>45910</v>
      </c>
      <c r="I634" t="s">
        <v>6447</v>
      </c>
      <c r="J634" t="s">
        <v>6448</v>
      </c>
      <c r="K634" t="s">
        <v>6449</v>
      </c>
      <c r="L634">
        <v>6352</v>
      </c>
      <c r="M634">
        <v>112262.24</v>
      </c>
      <c r="N634" t="s">
        <v>6446</v>
      </c>
      <c r="O634" s="1"/>
    </row>
    <row r="635" spans="1:15" x14ac:dyDescent="0.25">
      <c r="A635">
        <v>397534</v>
      </c>
      <c r="B635">
        <v>128865</v>
      </c>
      <c r="C635" t="s">
        <v>4492</v>
      </c>
      <c r="D635" t="s">
        <v>6452</v>
      </c>
      <c r="E635" t="s">
        <v>6254</v>
      </c>
      <c r="F635" t="s">
        <v>46</v>
      </c>
      <c r="G635" t="s">
        <v>6446</v>
      </c>
      <c r="H635" s="1">
        <v>45910</v>
      </c>
      <c r="I635" t="s">
        <v>6447</v>
      </c>
      <c r="J635" t="s">
        <v>6448</v>
      </c>
      <c r="K635" t="s">
        <v>6449</v>
      </c>
      <c r="L635">
        <v>6352</v>
      </c>
      <c r="M635">
        <v>459534.73</v>
      </c>
      <c r="N635" t="s">
        <v>6446</v>
      </c>
      <c r="O635" s="1"/>
    </row>
    <row r="636" spans="1:15" x14ac:dyDescent="0.25">
      <c r="A636">
        <v>397540</v>
      </c>
      <c r="B636">
        <v>128865</v>
      </c>
      <c r="C636" t="s">
        <v>4492</v>
      </c>
      <c r="D636" t="s">
        <v>6452</v>
      </c>
      <c r="E636" t="s">
        <v>6254</v>
      </c>
      <c r="F636" t="s">
        <v>46</v>
      </c>
      <c r="G636" t="s">
        <v>6446</v>
      </c>
      <c r="H636" s="1">
        <v>45910</v>
      </c>
      <c r="I636" t="s">
        <v>6447</v>
      </c>
      <c r="J636" t="s">
        <v>6448</v>
      </c>
      <c r="K636" t="s">
        <v>6449</v>
      </c>
      <c r="L636">
        <v>6352</v>
      </c>
      <c r="M636">
        <v>459534.73</v>
      </c>
      <c r="N636" t="s">
        <v>6446</v>
      </c>
      <c r="O636" s="1"/>
    </row>
    <row r="637" spans="1:15" x14ac:dyDescent="0.25">
      <c r="A637">
        <v>397537</v>
      </c>
      <c r="B637">
        <v>128865</v>
      </c>
      <c r="C637" t="s">
        <v>4492</v>
      </c>
      <c r="D637" t="s">
        <v>6452</v>
      </c>
      <c r="E637" t="s">
        <v>6254</v>
      </c>
      <c r="F637" t="s">
        <v>46</v>
      </c>
      <c r="G637" t="s">
        <v>6446</v>
      </c>
      <c r="H637" s="1">
        <v>45910</v>
      </c>
      <c r="I637" t="s">
        <v>6447</v>
      </c>
      <c r="J637" t="s">
        <v>6448</v>
      </c>
      <c r="K637" t="s">
        <v>6449</v>
      </c>
      <c r="L637">
        <v>6352</v>
      </c>
      <c r="M637">
        <v>459534.73</v>
      </c>
      <c r="N637" t="s">
        <v>6446</v>
      </c>
      <c r="O637" s="1"/>
    </row>
    <row r="638" spans="1:15" x14ac:dyDescent="0.25">
      <c r="A638">
        <v>397538</v>
      </c>
      <c r="B638">
        <v>128865</v>
      </c>
      <c r="C638" t="s">
        <v>4492</v>
      </c>
      <c r="D638" t="s">
        <v>6452</v>
      </c>
      <c r="E638" t="s">
        <v>6254</v>
      </c>
      <c r="F638" t="s">
        <v>46</v>
      </c>
      <c r="G638" t="s">
        <v>6446</v>
      </c>
      <c r="H638" s="1">
        <v>45910</v>
      </c>
      <c r="I638" t="s">
        <v>6447</v>
      </c>
      <c r="J638" t="s">
        <v>6448</v>
      </c>
      <c r="K638" t="s">
        <v>6449</v>
      </c>
      <c r="L638">
        <v>6352</v>
      </c>
      <c r="M638">
        <v>459534.73</v>
      </c>
      <c r="N638" t="s">
        <v>6446</v>
      </c>
      <c r="O638" s="1"/>
    </row>
    <row r="639" spans="1:15" x14ac:dyDescent="0.25">
      <c r="A639">
        <v>397536</v>
      </c>
      <c r="B639">
        <v>128865</v>
      </c>
      <c r="C639" t="s">
        <v>4492</v>
      </c>
      <c r="D639" t="s">
        <v>6452</v>
      </c>
      <c r="E639" t="s">
        <v>6254</v>
      </c>
      <c r="F639" t="s">
        <v>46</v>
      </c>
      <c r="G639" t="s">
        <v>6446</v>
      </c>
      <c r="H639" s="1">
        <v>45910</v>
      </c>
      <c r="I639" t="s">
        <v>6447</v>
      </c>
      <c r="J639" t="s">
        <v>6448</v>
      </c>
      <c r="K639" t="s">
        <v>6449</v>
      </c>
      <c r="L639">
        <v>6352</v>
      </c>
      <c r="M639">
        <v>459534.73</v>
      </c>
      <c r="N639" t="s">
        <v>6446</v>
      </c>
      <c r="O639" s="1"/>
    </row>
    <row r="640" spans="1:15" x14ac:dyDescent="0.25">
      <c r="A640">
        <v>397539</v>
      </c>
      <c r="B640">
        <v>128865</v>
      </c>
      <c r="C640" t="s">
        <v>4492</v>
      </c>
      <c r="D640" t="s">
        <v>6452</v>
      </c>
      <c r="E640" t="s">
        <v>6254</v>
      </c>
      <c r="F640" t="s">
        <v>46</v>
      </c>
      <c r="G640" t="s">
        <v>6446</v>
      </c>
      <c r="H640" s="1">
        <v>45910</v>
      </c>
      <c r="I640" t="s">
        <v>6447</v>
      </c>
      <c r="J640" t="s">
        <v>6448</v>
      </c>
      <c r="K640" t="s">
        <v>6449</v>
      </c>
      <c r="L640">
        <v>6352</v>
      </c>
      <c r="M640">
        <v>459534.73</v>
      </c>
      <c r="N640" t="s">
        <v>6446</v>
      </c>
      <c r="O640" s="1"/>
    </row>
    <row r="641" spans="1:15" x14ac:dyDescent="0.25">
      <c r="A641">
        <v>397535</v>
      </c>
      <c r="B641">
        <v>128865</v>
      </c>
      <c r="C641" t="s">
        <v>4492</v>
      </c>
      <c r="D641" t="s">
        <v>6452</v>
      </c>
      <c r="E641" t="s">
        <v>6254</v>
      </c>
      <c r="F641" t="s">
        <v>46</v>
      </c>
      <c r="G641" t="s">
        <v>6446</v>
      </c>
      <c r="H641" s="1">
        <v>45910</v>
      </c>
      <c r="I641" t="s">
        <v>6447</v>
      </c>
      <c r="J641" t="s">
        <v>6448</v>
      </c>
      <c r="K641" t="s">
        <v>6449</v>
      </c>
      <c r="L641">
        <v>6352</v>
      </c>
      <c r="M641">
        <v>459534.73</v>
      </c>
      <c r="N641" t="s">
        <v>6446</v>
      </c>
      <c r="O641" s="1"/>
    </row>
    <row r="642" spans="1:15" x14ac:dyDescent="0.25">
      <c r="A642">
        <v>1008125</v>
      </c>
      <c r="B642">
        <v>454283</v>
      </c>
      <c r="C642" t="s">
        <v>6471</v>
      </c>
      <c r="D642" t="s">
        <v>6472</v>
      </c>
      <c r="E642" t="s">
        <v>6269</v>
      </c>
      <c r="F642" t="s">
        <v>18</v>
      </c>
      <c r="G642" t="s">
        <v>6446</v>
      </c>
      <c r="H642" s="1">
        <v>45910</v>
      </c>
      <c r="I642" t="s">
        <v>6455</v>
      </c>
      <c r="J642" t="s">
        <v>6448</v>
      </c>
      <c r="K642" t="s">
        <v>6449</v>
      </c>
      <c r="L642">
        <v>6932</v>
      </c>
      <c r="M642">
        <v>2004.48</v>
      </c>
      <c r="N642" t="s">
        <v>6446</v>
      </c>
      <c r="O642" s="1"/>
    </row>
    <row r="643" spans="1:15" x14ac:dyDescent="0.25">
      <c r="A643">
        <v>151166</v>
      </c>
      <c r="B643">
        <v>459554</v>
      </c>
      <c r="C643" t="s">
        <v>6459</v>
      </c>
      <c r="D643" t="s">
        <v>6445</v>
      </c>
      <c r="E643" t="s">
        <v>6269</v>
      </c>
      <c r="F643" t="s">
        <v>46</v>
      </c>
      <c r="G643" t="s">
        <v>6446</v>
      </c>
      <c r="H643" s="1">
        <v>45909</v>
      </c>
      <c r="I643" t="s">
        <v>6447</v>
      </c>
      <c r="J643" t="s">
        <v>6448</v>
      </c>
      <c r="K643" t="s">
        <v>6449</v>
      </c>
      <c r="L643">
        <v>6353</v>
      </c>
      <c r="M643">
        <v>118340.44</v>
      </c>
      <c r="N643" t="s">
        <v>6446</v>
      </c>
      <c r="O643" s="1"/>
    </row>
    <row r="644" spans="1:15" x14ac:dyDescent="0.25">
      <c r="A644">
        <v>500592</v>
      </c>
      <c r="B644">
        <v>2304252</v>
      </c>
      <c r="C644" t="s">
        <v>13</v>
      </c>
      <c r="D644" t="s">
        <v>6475</v>
      </c>
      <c r="E644" t="s">
        <v>6254</v>
      </c>
      <c r="F644" t="s">
        <v>12</v>
      </c>
      <c r="G644" t="s">
        <v>6446</v>
      </c>
      <c r="H644" s="1">
        <v>45909</v>
      </c>
      <c r="I644" t="s">
        <v>6455</v>
      </c>
      <c r="J644" t="s">
        <v>6448</v>
      </c>
      <c r="K644" t="s">
        <v>6449</v>
      </c>
      <c r="L644">
        <v>6353</v>
      </c>
      <c r="M644">
        <v>8162.7</v>
      </c>
      <c r="N644" t="s">
        <v>6446</v>
      </c>
      <c r="O644" s="1"/>
    </row>
    <row r="645" spans="1:15" x14ac:dyDescent="0.25">
      <c r="A645">
        <v>55709</v>
      </c>
      <c r="B645">
        <v>121879</v>
      </c>
      <c r="C645" t="s">
        <v>6489</v>
      </c>
      <c r="D645" t="s">
        <v>6491</v>
      </c>
      <c r="E645" t="s">
        <v>6254</v>
      </c>
      <c r="F645" t="s">
        <v>18</v>
      </c>
      <c r="G645" t="s">
        <v>6446</v>
      </c>
      <c r="H645" s="1">
        <v>45909</v>
      </c>
      <c r="I645" t="s">
        <v>6447</v>
      </c>
      <c r="J645" t="s">
        <v>6448</v>
      </c>
      <c r="K645" t="s">
        <v>6449</v>
      </c>
      <c r="L645">
        <v>6353</v>
      </c>
      <c r="M645">
        <v>52343.13</v>
      </c>
      <c r="N645" t="s">
        <v>6446</v>
      </c>
      <c r="O645" s="1"/>
    </row>
    <row r="646" spans="1:15" x14ac:dyDescent="0.25">
      <c r="A646">
        <v>6152</v>
      </c>
      <c r="B646">
        <v>19602</v>
      </c>
      <c r="C646" t="s">
        <v>6520</v>
      </c>
      <c r="D646" t="s">
        <v>6522</v>
      </c>
      <c r="E646" t="s">
        <v>46</v>
      </c>
      <c r="F646" t="s">
        <v>6269</v>
      </c>
      <c r="G646" t="s">
        <v>6446</v>
      </c>
      <c r="H646" s="1">
        <v>45909</v>
      </c>
      <c r="I646" t="s">
        <v>6523</v>
      </c>
      <c r="J646" t="s">
        <v>6448</v>
      </c>
      <c r="K646" t="s">
        <v>6449</v>
      </c>
      <c r="L646">
        <v>6932</v>
      </c>
      <c r="M646">
        <v>4364.8500000000004</v>
      </c>
      <c r="N646" t="s">
        <v>6446</v>
      </c>
      <c r="O646" s="1"/>
    </row>
    <row r="647" spans="1:15" x14ac:dyDescent="0.25">
      <c r="A647">
        <v>55709</v>
      </c>
      <c r="B647">
        <v>264107</v>
      </c>
      <c r="C647" t="s">
        <v>6489</v>
      </c>
      <c r="D647" t="s">
        <v>6490</v>
      </c>
      <c r="E647" t="s">
        <v>6254</v>
      </c>
      <c r="F647" t="s">
        <v>18</v>
      </c>
      <c r="G647" t="s">
        <v>6446</v>
      </c>
      <c r="H647" s="1">
        <v>45909</v>
      </c>
      <c r="I647" t="s">
        <v>6447</v>
      </c>
      <c r="J647" t="s">
        <v>6448</v>
      </c>
      <c r="K647" t="s">
        <v>6449</v>
      </c>
      <c r="L647">
        <v>6351</v>
      </c>
      <c r="M647">
        <v>52343.13</v>
      </c>
      <c r="N647" t="s">
        <v>6470</v>
      </c>
      <c r="O647" s="1"/>
    </row>
    <row r="648" spans="1:15" x14ac:dyDescent="0.25">
      <c r="A648">
        <v>15131</v>
      </c>
      <c r="B648">
        <v>790191</v>
      </c>
      <c r="C648" t="s">
        <v>1440</v>
      </c>
      <c r="D648" t="s">
        <v>6475</v>
      </c>
      <c r="E648" t="s">
        <v>6269</v>
      </c>
      <c r="F648" t="s">
        <v>12</v>
      </c>
      <c r="G648" t="s">
        <v>6446</v>
      </c>
      <c r="H648" s="1">
        <v>45910</v>
      </c>
      <c r="I648" t="s">
        <v>6455</v>
      </c>
      <c r="J648" t="s">
        <v>6448</v>
      </c>
      <c r="K648" t="s">
        <v>6449</v>
      </c>
      <c r="L648">
        <v>6353</v>
      </c>
      <c r="M648">
        <v>2061.63</v>
      </c>
      <c r="N648" t="s">
        <v>6446</v>
      </c>
      <c r="O648" s="1"/>
    </row>
    <row r="649" spans="1:15" x14ac:dyDescent="0.25">
      <c r="A649">
        <v>27495</v>
      </c>
      <c r="B649">
        <v>3096320</v>
      </c>
      <c r="C649" t="s">
        <v>6465</v>
      </c>
      <c r="D649" t="s">
        <v>6466</v>
      </c>
      <c r="E649" t="s">
        <v>18</v>
      </c>
      <c r="F649" t="s">
        <v>693</v>
      </c>
      <c r="G649" t="s">
        <v>6446</v>
      </c>
      <c r="H649" s="1">
        <v>45909</v>
      </c>
      <c r="I649" t="s">
        <v>6447</v>
      </c>
      <c r="J649" t="s">
        <v>6448</v>
      </c>
      <c r="K649" t="s">
        <v>6464</v>
      </c>
      <c r="L649">
        <v>6353</v>
      </c>
      <c r="M649">
        <v>46906.76</v>
      </c>
      <c r="N649" t="s">
        <v>6446</v>
      </c>
      <c r="O649" s="1">
        <v>45909</v>
      </c>
    </row>
    <row r="650" spans="1:15" x14ac:dyDescent="0.25">
      <c r="A650">
        <v>27511</v>
      </c>
      <c r="B650">
        <v>3096320</v>
      </c>
      <c r="C650" t="s">
        <v>6465</v>
      </c>
      <c r="D650" t="s">
        <v>6466</v>
      </c>
      <c r="E650" t="s">
        <v>18</v>
      </c>
      <c r="F650" t="s">
        <v>693</v>
      </c>
      <c r="G650" t="s">
        <v>6446</v>
      </c>
      <c r="H650" s="1">
        <v>45909</v>
      </c>
      <c r="I650" t="s">
        <v>6447</v>
      </c>
      <c r="J650" t="s">
        <v>6448</v>
      </c>
      <c r="K650" t="s">
        <v>6464</v>
      </c>
      <c r="L650">
        <v>6353</v>
      </c>
      <c r="M650">
        <v>46906.76</v>
      </c>
      <c r="N650" t="s">
        <v>6446</v>
      </c>
      <c r="O650" s="1">
        <v>45909</v>
      </c>
    </row>
    <row r="651" spans="1:15" x14ac:dyDescent="0.25">
      <c r="A651">
        <v>446327</v>
      </c>
      <c r="B651">
        <v>128905</v>
      </c>
      <c r="C651" t="s">
        <v>5059</v>
      </c>
      <c r="D651" t="s">
        <v>6452</v>
      </c>
      <c r="E651" t="s">
        <v>6254</v>
      </c>
      <c r="F651" t="s">
        <v>18</v>
      </c>
      <c r="G651" t="s">
        <v>6446</v>
      </c>
      <c r="H651" s="1">
        <v>45910</v>
      </c>
      <c r="I651" t="s">
        <v>6447</v>
      </c>
      <c r="J651" t="s">
        <v>6448</v>
      </c>
      <c r="K651" t="s">
        <v>6449</v>
      </c>
      <c r="L651">
        <v>6353</v>
      </c>
      <c r="M651">
        <v>492573.97</v>
      </c>
      <c r="N651" t="s">
        <v>6446</v>
      </c>
      <c r="O651" s="1"/>
    </row>
    <row r="652" spans="1:15" x14ac:dyDescent="0.25">
      <c r="A652">
        <v>28014</v>
      </c>
      <c r="B652">
        <v>253405</v>
      </c>
      <c r="C652" t="s">
        <v>6485</v>
      </c>
      <c r="D652" t="s">
        <v>6486</v>
      </c>
      <c r="E652" t="s">
        <v>46</v>
      </c>
      <c r="F652" t="s">
        <v>97</v>
      </c>
      <c r="G652" t="s">
        <v>6446</v>
      </c>
      <c r="H652" s="1">
        <v>45909</v>
      </c>
      <c r="I652" t="s">
        <v>6455</v>
      </c>
      <c r="J652" t="s">
        <v>6448</v>
      </c>
      <c r="K652" t="s">
        <v>6449</v>
      </c>
      <c r="L652">
        <v>6357</v>
      </c>
      <c r="M652">
        <v>1543.55</v>
      </c>
      <c r="N652" t="s">
        <v>6446</v>
      </c>
      <c r="O652" s="1"/>
    </row>
    <row r="653" spans="1:15" x14ac:dyDescent="0.25">
      <c r="A653">
        <v>493508</v>
      </c>
      <c r="B653">
        <v>128862</v>
      </c>
      <c r="C653" t="s">
        <v>2683</v>
      </c>
      <c r="D653" t="s">
        <v>6452</v>
      </c>
      <c r="E653" t="s">
        <v>6254</v>
      </c>
      <c r="F653" t="s">
        <v>12</v>
      </c>
      <c r="G653" t="s">
        <v>6446</v>
      </c>
      <c r="H653" s="1">
        <v>45910</v>
      </c>
      <c r="I653" t="s">
        <v>6447</v>
      </c>
      <c r="J653" t="s">
        <v>6448</v>
      </c>
      <c r="K653" t="s">
        <v>6449</v>
      </c>
      <c r="L653">
        <v>6352</v>
      </c>
      <c r="M653">
        <v>852693.18</v>
      </c>
      <c r="N653" t="s">
        <v>6446</v>
      </c>
      <c r="O653" s="1"/>
    </row>
    <row r="654" spans="1:15" x14ac:dyDescent="0.25">
      <c r="A654">
        <v>499771</v>
      </c>
      <c r="B654">
        <v>1849621</v>
      </c>
      <c r="C654" t="s">
        <v>36</v>
      </c>
      <c r="D654" t="s">
        <v>6475</v>
      </c>
      <c r="E654" t="s">
        <v>6254</v>
      </c>
      <c r="F654" t="s">
        <v>12</v>
      </c>
      <c r="G654" t="s">
        <v>6446</v>
      </c>
      <c r="H654" s="1">
        <v>45910</v>
      </c>
      <c r="I654" t="s">
        <v>6455</v>
      </c>
      <c r="J654" t="s">
        <v>6448</v>
      </c>
      <c r="K654" t="s">
        <v>6449</v>
      </c>
      <c r="L654">
        <v>6353</v>
      </c>
      <c r="M654">
        <v>1818.24</v>
      </c>
      <c r="N654" t="s">
        <v>6446</v>
      </c>
      <c r="O654" s="1"/>
    </row>
    <row r="655" spans="1:15" x14ac:dyDescent="0.25">
      <c r="A655">
        <v>397700</v>
      </c>
      <c r="B655">
        <v>128709</v>
      </c>
      <c r="C655" t="s">
        <v>4492</v>
      </c>
      <c r="D655" t="s">
        <v>6452</v>
      </c>
      <c r="E655" t="s">
        <v>6254</v>
      </c>
      <c r="F655" t="s">
        <v>46</v>
      </c>
      <c r="G655" t="s">
        <v>6446</v>
      </c>
      <c r="H655" s="1">
        <v>45909</v>
      </c>
      <c r="I655" t="s">
        <v>6447</v>
      </c>
      <c r="J655" t="s">
        <v>6448</v>
      </c>
      <c r="K655" t="s">
        <v>6449</v>
      </c>
      <c r="L655">
        <v>6352</v>
      </c>
      <c r="M655">
        <v>20366.79</v>
      </c>
      <c r="N655" t="s">
        <v>6446</v>
      </c>
      <c r="O655" s="1"/>
    </row>
    <row r="656" spans="1:15" x14ac:dyDescent="0.25">
      <c r="A656">
        <v>69</v>
      </c>
      <c r="B656">
        <v>3096751</v>
      </c>
      <c r="C656" t="s">
        <v>6267</v>
      </c>
      <c r="D656" t="s">
        <v>6466</v>
      </c>
      <c r="E656" t="s">
        <v>18</v>
      </c>
      <c r="F656" t="s">
        <v>97</v>
      </c>
      <c r="G656" t="s">
        <v>6446</v>
      </c>
      <c r="H656" s="1">
        <v>45909</v>
      </c>
      <c r="I656" t="s">
        <v>6447</v>
      </c>
      <c r="J656" t="s">
        <v>6448</v>
      </c>
      <c r="K656" t="s">
        <v>6449</v>
      </c>
      <c r="L656">
        <v>6351</v>
      </c>
      <c r="M656">
        <v>655.77</v>
      </c>
      <c r="N656" t="s">
        <v>6446</v>
      </c>
      <c r="O656" s="1"/>
    </row>
    <row r="657" spans="1:15" x14ac:dyDescent="0.25">
      <c r="A657">
        <v>249807</v>
      </c>
      <c r="B657">
        <v>1230</v>
      </c>
      <c r="C657" t="s">
        <v>115</v>
      </c>
      <c r="D657" t="s">
        <v>6458</v>
      </c>
      <c r="E657" t="s">
        <v>6262</v>
      </c>
      <c r="F657" t="s">
        <v>46</v>
      </c>
      <c r="G657" t="s">
        <v>6446</v>
      </c>
      <c r="H657" s="1">
        <v>45909</v>
      </c>
      <c r="I657" t="s">
        <v>6447</v>
      </c>
      <c r="J657" t="s">
        <v>6448</v>
      </c>
      <c r="K657" t="s">
        <v>6449</v>
      </c>
      <c r="L657">
        <v>6352</v>
      </c>
      <c r="M657">
        <v>9407.1</v>
      </c>
      <c r="N657" t="s">
        <v>6446</v>
      </c>
      <c r="O657" s="1"/>
    </row>
    <row r="658" spans="1:15" x14ac:dyDescent="0.25">
      <c r="A658">
        <v>6179</v>
      </c>
      <c r="B658">
        <v>19597</v>
      </c>
      <c r="C658" t="s">
        <v>6520</v>
      </c>
      <c r="D658" t="s">
        <v>6522</v>
      </c>
      <c r="E658" t="s">
        <v>46</v>
      </c>
      <c r="F658" t="s">
        <v>6269</v>
      </c>
      <c r="G658" t="s">
        <v>6446</v>
      </c>
      <c r="H658" s="1">
        <v>45909</v>
      </c>
      <c r="I658" t="s">
        <v>6523</v>
      </c>
      <c r="J658" t="s">
        <v>6448</v>
      </c>
      <c r="K658" t="s">
        <v>6449</v>
      </c>
      <c r="L658">
        <v>6932</v>
      </c>
      <c r="M658">
        <v>4364.8500000000004</v>
      </c>
      <c r="N658" t="s">
        <v>6446</v>
      </c>
      <c r="O658" s="1"/>
    </row>
    <row r="659" spans="1:15" x14ac:dyDescent="0.25">
      <c r="A659">
        <v>151134</v>
      </c>
      <c r="B659">
        <v>459553</v>
      </c>
      <c r="C659" t="s">
        <v>6459</v>
      </c>
      <c r="D659" t="s">
        <v>6445</v>
      </c>
      <c r="E659" t="s">
        <v>6269</v>
      </c>
      <c r="F659" t="s">
        <v>46</v>
      </c>
      <c r="G659" t="s">
        <v>6446</v>
      </c>
      <c r="H659" s="1">
        <v>45910</v>
      </c>
      <c r="I659" t="s">
        <v>6447</v>
      </c>
      <c r="J659" t="s">
        <v>6448</v>
      </c>
      <c r="K659" t="s">
        <v>6449</v>
      </c>
      <c r="L659">
        <v>6353</v>
      </c>
      <c r="M659">
        <v>155527.29</v>
      </c>
      <c r="N659" t="s">
        <v>6446</v>
      </c>
      <c r="O659" s="1"/>
    </row>
    <row r="660" spans="1:15" x14ac:dyDescent="0.25">
      <c r="A660">
        <v>15135</v>
      </c>
      <c r="B660">
        <v>790196</v>
      </c>
      <c r="C660" t="s">
        <v>1440</v>
      </c>
      <c r="D660" t="s">
        <v>6475</v>
      </c>
      <c r="E660" t="s">
        <v>6269</v>
      </c>
      <c r="F660" t="s">
        <v>18</v>
      </c>
      <c r="G660" t="s">
        <v>6446</v>
      </c>
      <c r="H660" s="1">
        <v>45910</v>
      </c>
      <c r="I660" t="s">
        <v>6455</v>
      </c>
      <c r="J660" t="s">
        <v>6448</v>
      </c>
      <c r="K660" t="s">
        <v>6449</v>
      </c>
      <c r="L660">
        <v>6353</v>
      </c>
      <c r="M660">
        <v>3131.84</v>
      </c>
      <c r="N660" t="s">
        <v>6446</v>
      </c>
      <c r="O660" s="1"/>
    </row>
    <row r="661" spans="1:15" x14ac:dyDescent="0.25">
      <c r="A661">
        <v>53498</v>
      </c>
      <c r="B661">
        <v>3096660</v>
      </c>
      <c r="C661" t="s">
        <v>6267</v>
      </c>
      <c r="D661" t="s">
        <v>6466</v>
      </c>
      <c r="E661" t="s">
        <v>18</v>
      </c>
      <c r="F661" t="s">
        <v>97</v>
      </c>
      <c r="G661" t="s">
        <v>6446</v>
      </c>
      <c r="H661" s="1">
        <v>45909</v>
      </c>
      <c r="I661" t="s">
        <v>6447</v>
      </c>
      <c r="J661" t="s">
        <v>6448</v>
      </c>
      <c r="K661" t="s">
        <v>6449</v>
      </c>
      <c r="L661">
        <v>6351</v>
      </c>
      <c r="M661">
        <v>59427.02</v>
      </c>
      <c r="N661" t="s">
        <v>6446</v>
      </c>
      <c r="O661" s="1"/>
    </row>
    <row r="662" spans="1:15" x14ac:dyDescent="0.25">
      <c r="A662">
        <v>53514</v>
      </c>
      <c r="B662">
        <v>3096660</v>
      </c>
      <c r="C662" t="s">
        <v>6267</v>
      </c>
      <c r="D662" t="s">
        <v>6466</v>
      </c>
      <c r="E662" t="s">
        <v>18</v>
      </c>
      <c r="F662" t="s">
        <v>97</v>
      </c>
      <c r="G662" t="s">
        <v>6446</v>
      </c>
      <c r="H662" s="1">
        <v>45909</v>
      </c>
      <c r="I662" t="s">
        <v>6447</v>
      </c>
      <c r="J662" t="s">
        <v>6448</v>
      </c>
      <c r="K662" t="s">
        <v>6449</v>
      </c>
      <c r="L662">
        <v>6351</v>
      </c>
      <c r="M662">
        <v>59427.02</v>
      </c>
      <c r="N662" t="s">
        <v>6446</v>
      </c>
      <c r="O662" s="1"/>
    </row>
    <row r="663" spans="1:15" x14ac:dyDescent="0.25">
      <c r="A663">
        <v>446328</v>
      </c>
      <c r="B663">
        <v>128912</v>
      </c>
      <c r="C663" t="s">
        <v>5059</v>
      </c>
      <c r="D663" t="s">
        <v>6452</v>
      </c>
      <c r="E663" t="s">
        <v>6254</v>
      </c>
      <c r="F663" t="s">
        <v>97</v>
      </c>
      <c r="G663" t="s">
        <v>6446</v>
      </c>
      <c r="H663" s="1">
        <v>45910</v>
      </c>
      <c r="I663" t="s">
        <v>6447</v>
      </c>
      <c r="J663" t="s">
        <v>6448</v>
      </c>
      <c r="K663" t="s">
        <v>6449</v>
      </c>
      <c r="L663">
        <v>6353</v>
      </c>
      <c r="M663">
        <v>11542.64</v>
      </c>
      <c r="N663" t="s">
        <v>6446</v>
      </c>
      <c r="O663" s="1"/>
    </row>
    <row r="664" spans="1:15" x14ac:dyDescent="0.25">
      <c r="A664">
        <v>53535</v>
      </c>
      <c r="B664">
        <v>3096721</v>
      </c>
      <c r="C664" t="s">
        <v>6267</v>
      </c>
      <c r="D664" t="s">
        <v>6466</v>
      </c>
      <c r="E664" t="s">
        <v>18</v>
      </c>
      <c r="F664" t="s">
        <v>46</v>
      </c>
      <c r="G664" t="s">
        <v>6446</v>
      </c>
      <c r="H664" s="1">
        <v>45909</v>
      </c>
      <c r="I664" t="s">
        <v>6447</v>
      </c>
      <c r="J664" t="s">
        <v>6448</v>
      </c>
      <c r="K664" t="s">
        <v>6449</v>
      </c>
      <c r="L664">
        <v>6351</v>
      </c>
      <c r="M664">
        <v>16212.02</v>
      </c>
      <c r="N664" t="s">
        <v>6446</v>
      </c>
      <c r="O664" s="1"/>
    </row>
    <row r="665" spans="1:15" x14ac:dyDescent="0.25">
      <c r="A665">
        <v>53536</v>
      </c>
      <c r="B665">
        <v>3096721</v>
      </c>
      <c r="C665" t="s">
        <v>6267</v>
      </c>
      <c r="D665" t="s">
        <v>6466</v>
      </c>
      <c r="E665" t="s">
        <v>18</v>
      </c>
      <c r="F665" t="s">
        <v>46</v>
      </c>
      <c r="G665" t="s">
        <v>6446</v>
      </c>
      <c r="H665" s="1">
        <v>45909</v>
      </c>
      <c r="I665" t="s">
        <v>6447</v>
      </c>
      <c r="J665" t="s">
        <v>6448</v>
      </c>
      <c r="K665" t="s">
        <v>6449</v>
      </c>
      <c r="L665">
        <v>6351</v>
      </c>
      <c r="M665">
        <v>16212.02</v>
      </c>
      <c r="N665" t="s">
        <v>6446</v>
      </c>
      <c r="O665" s="1"/>
    </row>
    <row r="666" spans="1:15" x14ac:dyDescent="0.25">
      <c r="A666">
        <v>53534</v>
      </c>
      <c r="B666">
        <v>3096721</v>
      </c>
      <c r="C666" t="s">
        <v>6267</v>
      </c>
      <c r="D666" t="s">
        <v>6466</v>
      </c>
      <c r="E666" t="s">
        <v>18</v>
      </c>
      <c r="F666" t="s">
        <v>46</v>
      </c>
      <c r="G666" t="s">
        <v>6446</v>
      </c>
      <c r="H666" s="1">
        <v>45909</v>
      </c>
      <c r="I666" t="s">
        <v>6447</v>
      </c>
      <c r="J666" t="s">
        <v>6448</v>
      </c>
      <c r="K666" t="s">
        <v>6449</v>
      </c>
      <c r="L666">
        <v>6351</v>
      </c>
      <c r="M666">
        <v>16212.02</v>
      </c>
      <c r="N666" t="s">
        <v>6446</v>
      </c>
      <c r="O666" s="1"/>
    </row>
    <row r="667" spans="1:15" x14ac:dyDescent="0.25">
      <c r="A667">
        <v>53537</v>
      </c>
      <c r="B667">
        <v>3096721</v>
      </c>
      <c r="C667" t="s">
        <v>6267</v>
      </c>
      <c r="D667" t="s">
        <v>6466</v>
      </c>
      <c r="E667" t="s">
        <v>18</v>
      </c>
      <c r="F667" t="s">
        <v>46</v>
      </c>
      <c r="G667" t="s">
        <v>6446</v>
      </c>
      <c r="H667" s="1">
        <v>45909</v>
      </c>
      <c r="I667" t="s">
        <v>6447</v>
      </c>
      <c r="J667" t="s">
        <v>6448</v>
      </c>
      <c r="K667" t="s">
        <v>6449</v>
      </c>
      <c r="L667">
        <v>6351</v>
      </c>
      <c r="M667">
        <v>16212.02</v>
      </c>
      <c r="N667" t="s">
        <v>6446</v>
      </c>
      <c r="O667" s="1"/>
    </row>
    <row r="668" spans="1:15" x14ac:dyDescent="0.25">
      <c r="A668">
        <v>53533</v>
      </c>
      <c r="B668">
        <v>3096721</v>
      </c>
      <c r="C668" t="s">
        <v>6267</v>
      </c>
      <c r="D668" t="s">
        <v>6466</v>
      </c>
      <c r="E668" t="s">
        <v>18</v>
      </c>
      <c r="F668" t="s">
        <v>46</v>
      </c>
      <c r="G668" t="s">
        <v>6446</v>
      </c>
      <c r="H668" s="1">
        <v>45909</v>
      </c>
      <c r="I668" t="s">
        <v>6447</v>
      </c>
      <c r="J668" t="s">
        <v>6448</v>
      </c>
      <c r="K668" t="s">
        <v>6449</v>
      </c>
      <c r="L668">
        <v>6351</v>
      </c>
      <c r="M668">
        <v>16212.02</v>
      </c>
      <c r="N668" t="s">
        <v>6446</v>
      </c>
      <c r="O668" s="1"/>
    </row>
    <row r="669" spans="1:15" x14ac:dyDescent="0.25">
      <c r="A669">
        <v>53500</v>
      </c>
      <c r="B669">
        <v>3096721</v>
      </c>
      <c r="C669" t="s">
        <v>6267</v>
      </c>
      <c r="D669" t="s">
        <v>6466</v>
      </c>
      <c r="E669" t="s">
        <v>18</v>
      </c>
      <c r="F669" t="s">
        <v>46</v>
      </c>
      <c r="G669" t="s">
        <v>6446</v>
      </c>
      <c r="H669" s="1">
        <v>45909</v>
      </c>
      <c r="I669" t="s">
        <v>6447</v>
      </c>
      <c r="J669" t="s">
        <v>6448</v>
      </c>
      <c r="K669" t="s">
        <v>6449</v>
      </c>
      <c r="L669">
        <v>6351</v>
      </c>
      <c r="M669">
        <v>16212.02</v>
      </c>
      <c r="N669" t="s">
        <v>6446</v>
      </c>
      <c r="O669" s="1"/>
    </row>
    <row r="670" spans="1:15" x14ac:dyDescent="0.25">
      <c r="A670">
        <v>88904</v>
      </c>
      <c r="B670">
        <v>789584</v>
      </c>
      <c r="C670" t="s">
        <v>2524</v>
      </c>
      <c r="D670" t="s">
        <v>6475</v>
      </c>
      <c r="E670" t="s">
        <v>6269</v>
      </c>
      <c r="F670" t="s">
        <v>46</v>
      </c>
      <c r="G670" t="s">
        <v>6446</v>
      </c>
      <c r="H670" s="1">
        <v>45909</v>
      </c>
      <c r="I670" t="s">
        <v>6455</v>
      </c>
      <c r="J670" t="s">
        <v>6448</v>
      </c>
      <c r="K670" t="s">
        <v>6449</v>
      </c>
      <c r="L670">
        <v>6353</v>
      </c>
      <c r="M670">
        <v>5358.47</v>
      </c>
      <c r="N670" t="s">
        <v>6446</v>
      </c>
      <c r="O670" s="1"/>
    </row>
    <row r="671" spans="1:15" x14ac:dyDescent="0.25">
      <c r="A671">
        <v>6179</v>
      </c>
      <c r="B671">
        <v>22722</v>
      </c>
      <c r="C671" t="s">
        <v>6520</v>
      </c>
      <c r="D671" t="s">
        <v>6521</v>
      </c>
      <c r="E671" t="s">
        <v>46</v>
      </c>
      <c r="F671" t="s">
        <v>6269</v>
      </c>
      <c r="G671" t="s">
        <v>6446</v>
      </c>
      <c r="H671" s="1">
        <v>45909</v>
      </c>
      <c r="I671" t="s">
        <v>6447</v>
      </c>
      <c r="J671" t="s">
        <v>6448</v>
      </c>
      <c r="K671" t="s">
        <v>6449</v>
      </c>
      <c r="L671">
        <v>6932</v>
      </c>
      <c r="M671">
        <v>4364.8500000000004</v>
      </c>
      <c r="N671" t="s">
        <v>6470</v>
      </c>
      <c r="O671" s="1"/>
    </row>
    <row r="672" spans="1:15" x14ac:dyDescent="0.25">
      <c r="A672">
        <v>499525</v>
      </c>
      <c r="B672">
        <v>374461</v>
      </c>
      <c r="C672" t="s">
        <v>36</v>
      </c>
      <c r="D672" t="s">
        <v>6453</v>
      </c>
      <c r="E672" t="s">
        <v>6254</v>
      </c>
      <c r="F672" t="s">
        <v>97</v>
      </c>
      <c r="G672" t="s">
        <v>6446</v>
      </c>
      <c r="H672" s="1">
        <v>45909</v>
      </c>
      <c r="I672" t="s">
        <v>6455</v>
      </c>
      <c r="J672" t="s">
        <v>6448</v>
      </c>
      <c r="K672" t="s">
        <v>6449</v>
      </c>
      <c r="L672">
        <v>6352</v>
      </c>
      <c r="M672">
        <v>28786.87</v>
      </c>
      <c r="N672" t="s">
        <v>6446</v>
      </c>
      <c r="O672" s="1"/>
    </row>
    <row r="673" spans="1:15" x14ac:dyDescent="0.25">
      <c r="A673">
        <v>266780</v>
      </c>
      <c r="B673">
        <v>172667</v>
      </c>
      <c r="C673" t="s">
        <v>1503</v>
      </c>
      <c r="D673" t="s">
        <v>6479</v>
      </c>
      <c r="E673" t="s">
        <v>6328</v>
      </c>
      <c r="F673" t="s">
        <v>46</v>
      </c>
      <c r="G673" t="s">
        <v>6446</v>
      </c>
      <c r="H673" s="1">
        <v>45908</v>
      </c>
      <c r="I673" t="s">
        <v>6447</v>
      </c>
      <c r="J673" t="s">
        <v>6448</v>
      </c>
      <c r="K673" t="s">
        <v>6464</v>
      </c>
      <c r="L673">
        <v>6353</v>
      </c>
      <c r="M673">
        <v>52000</v>
      </c>
      <c r="N673" t="s">
        <v>6446</v>
      </c>
      <c r="O673" s="1">
        <v>45912</v>
      </c>
    </row>
    <row r="674" spans="1:15" x14ac:dyDescent="0.25">
      <c r="A674">
        <v>53494</v>
      </c>
      <c r="B674">
        <v>3094269</v>
      </c>
      <c r="C674" t="s">
        <v>6267</v>
      </c>
      <c r="D674" t="s">
        <v>6466</v>
      </c>
      <c r="E674" t="s">
        <v>18</v>
      </c>
      <c r="F674" t="s">
        <v>97</v>
      </c>
      <c r="G674" t="s">
        <v>6446</v>
      </c>
      <c r="H674" s="1">
        <v>45908</v>
      </c>
      <c r="I674" t="s">
        <v>6447</v>
      </c>
      <c r="J674" t="s">
        <v>6448</v>
      </c>
      <c r="K674" t="s">
        <v>6449</v>
      </c>
      <c r="L674">
        <v>6351</v>
      </c>
      <c r="M674">
        <v>27697.4</v>
      </c>
      <c r="N674" t="s">
        <v>6446</v>
      </c>
      <c r="O674" s="1"/>
    </row>
    <row r="675" spans="1:15" x14ac:dyDescent="0.25">
      <c r="A675">
        <v>53493</v>
      </c>
      <c r="B675">
        <v>3094269</v>
      </c>
      <c r="C675" t="s">
        <v>6267</v>
      </c>
      <c r="D675" t="s">
        <v>6466</v>
      </c>
      <c r="E675" t="s">
        <v>18</v>
      </c>
      <c r="F675" t="s">
        <v>97</v>
      </c>
      <c r="G675" t="s">
        <v>6446</v>
      </c>
      <c r="H675" s="1">
        <v>45908</v>
      </c>
      <c r="I675" t="s">
        <v>6447</v>
      </c>
      <c r="J675" t="s">
        <v>6448</v>
      </c>
      <c r="K675" t="s">
        <v>6449</v>
      </c>
      <c r="L675">
        <v>6351</v>
      </c>
      <c r="M675">
        <v>27697.4</v>
      </c>
      <c r="N675" t="s">
        <v>6446</v>
      </c>
      <c r="O675" s="1"/>
    </row>
    <row r="676" spans="1:15" x14ac:dyDescent="0.25">
      <c r="A676">
        <v>53491</v>
      </c>
      <c r="B676">
        <v>3094269</v>
      </c>
      <c r="C676" t="s">
        <v>6267</v>
      </c>
      <c r="D676" t="s">
        <v>6466</v>
      </c>
      <c r="E676" t="s">
        <v>18</v>
      </c>
      <c r="F676" t="s">
        <v>97</v>
      </c>
      <c r="G676" t="s">
        <v>6446</v>
      </c>
      <c r="H676" s="1">
        <v>45908</v>
      </c>
      <c r="I676" t="s">
        <v>6447</v>
      </c>
      <c r="J676" t="s">
        <v>6448</v>
      </c>
      <c r="K676" t="s">
        <v>6449</v>
      </c>
      <c r="L676">
        <v>6351</v>
      </c>
      <c r="M676">
        <v>27697.4</v>
      </c>
      <c r="N676" t="s">
        <v>6446</v>
      </c>
      <c r="O676" s="1"/>
    </row>
    <row r="677" spans="1:15" x14ac:dyDescent="0.25">
      <c r="A677">
        <v>53488</v>
      </c>
      <c r="B677">
        <v>3094269</v>
      </c>
      <c r="C677" t="s">
        <v>6267</v>
      </c>
      <c r="D677" t="s">
        <v>6466</v>
      </c>
      <c r="E677" t="s">
        <v>18</v>
      </c>
      <c r="F677" t="s">
        <v>97</v>
      </c>
      <c r="G677" t="s">
        <v>6446</v>
      </c>
      <c r="H677" s="1">
        <v>45908</v>
      </c>
      <c r="I677" t="s">
        <v>6447</v>
      </c>
      <c r="J677" t="s">
        <v>6448</v>
      </c>
      <c r="K677" t="s">
        <v>6449</v>
      </c>
      <c r="L677">
        <v>6351</v>
      </c>
      <c r="M677">
        <v>27697.4</v>
      </c>
      <c r="N677" t="s">
        <v>6446</v>
      </c>
      <c r="O677" s="1"/>
    </row>
    <row r="678" spans="1:15" x14ac:dyDescent="0.25">
      <c r="A678">
        <v>266774</v>
      </c>
      <c r="B678">
        <v>172631</v>
      </c>
      <c r="C678" t="s">
        <v>1503</v>
      </c>
      <c r="D678" t="s">
        <v>6479</v>
      </c>
      <c r="E678" t="s">
        <v>6328</v>
      </c>
      <c r="F678" t="s">
        <v>12</v>
      </c>
      <c r="G678" t="s">
        <v>6446</v>
      </c>
      <c r="H678" s="1">
        <v>45908</v>
      </c>
      <c r="I678" t="s">
        <v>6447</v>
      </c>
      <c r="J678" t="s">
        <v>6448</v>
      </c>
      <c r="K678" t="s">
        <v>6449</v>
      </c>
      <c r="L678">
        <v>6353</v>
      </c>
      <c r="M678">
        <v>390000</v>
      </c>
      <c r="N678" t="s">
        <v>6446</v>
      </c>
      <c r="O678" s="1"/>
    </row>
    <row r="679" spans="1:15" x14ac:dyDescent="0.25">
      <c r="A679">
        <v>8136</v>
      </c>
      <c r="B679">
        <v>40963</v>
      </c>
      <c r="C679" t="s">
        <v>6468</v>
      </c>
      <c r="D679" t="s">
        <v>6474</v>
      </c>
      <c r="E679" t="s">
        <v>6254</v>
      </c>
      <c r="F679" t="s">
        <v>97</v>
      </c>
      <c r="G679" t="s">
        <v>6446</v>
      </c>
      <c r="H679" s="1">
        <v>45908</v>
      </c>
      <c r="I679" t="s">
        <v>6447</v>
      </c>
      <c r="J679" t="s">
        <v>6448</v>
      </c>
      <c r="K679" t="s">
        <v>6449</v>
      </c>
      <c r="L679">
        <v>6353</v>
      </c>
      <c r="M679">
        <v>118000</v>
      </c>
      <c r="N679" t="s">
        <v>6446</v>
      </c>
      <c r="O679" s="1"/>
    </row>
    <row r="680" spans="1:15" x14ac:dyDescent="0.25">
      <c r="A680">
        <v>266780</v>
      </c>
      <c r="B680">
        <v>172628</v>
      </c>
      <c r="C680" t="s">
        <v>1503</v>
      </c>
      <c r="D680" t="s">
        <v>6479</v>
      </c>
      <c r="E680" t="s">
        <v>6328</v>
      </c>
      <c r="F680" t="s">
        <v>46</v>
      </c>
      <c r="G680" t="s">
        <v>6446</v>
      </c>
      <c r="H680" s="1">
        <v>45908</v>
      </c>
      <c r="I680" t="s">
        <v>6447</v>
      </c>
      <c r="J680" t="s">
        <v>6448</v>
      </c>
      <c r="K680" t="s">
        <v>6449</v>
      </c>
      <c r="L680">
        <v>6353</v>
      </c>
      <c r="M680">
        <v>52000</v>
      </c>
      <c r="N680" t="s">
        <v>6446</v>
      </c>
      <c r="O680" s="1"/>
    </row>
    <row r="681" spans="1:15" x14ac:dyDescent="0.25">
      <c r="A681">
        <v>49702</v>
      </c>
      <c r="B681">
        <v>5220</v>
      </c>
      <c r="C681" t="s">
        <v>6457</v>
      </c>
      <c r="D681" t="s">
        <v>6458</v>
      </c>
      <c r="E681" t="s">
        <v>6318</v>
      </c>
      <c r="F681" t="s">
        <v>18</v>
      </c>
      <c r="G681" t="s">
        <v>6446</v>
      </c>
      <c r="H681" s="1">
        <v>45908</v>
      </c>
      <c r="I681" t="s">
        <v>6455</v>
      </c>
      <c r="J681" t="s">
        <v>6448</v>
      </c>
      <c r="K681" t="s">
        <v>6449</v>
      </c>
      <c r="L681">
        <v>6353</v>
      </c>
      <c r="M681">
        <v>172785.45</v>
      </c>
      <c r="N681" t="s">
        <v>6446</v>
      </c>
      <c r="O681" s="1"/>
    </row>
    <row r="682" spans="1:15" x14ac:dyDescent="0.25">
      <c r="A682">
        <v>78029</v>
      </c>
      <c r="B682">
        <v>6374</v>
      </c>
      <c r="C682" t="s">
        <v>6450</v>
      </c>
      <c r="D682" t="s">
        <v>6451</v>
      </c>
      <c r="E682" t="s">
        <v>6269</v>
      </c>
      <c r="F682" t="s">
        <v>97</v>
      </c>
      <c r="G682" t="s">
        <v>6446</v>
      </c>
      <c r="H682" s="1">
        <v>45909</v>
      </c>
      <c r="I682" t="s">
        <v>6447</v>
      </c>
      <c r="J682" t="s">
        <v>6448</v>
      </c>
      <c r="K682" t="s">
        <v>6449</v>
      </c>
      <c r="L682">
        <v>6353</v>
      </c>
      <c r="M682">
        <v>8713.98</v>
      </c>
      <c r="N682" t="s">
        <v>6446</v>
      </c>
      <c r="O682" s="1"/>
    </row>
    <row r="683" spans="1:15" x14ac:dyDescent="0.25">
      <c r="A683">
        <v>0</v>
      </c>
      <c r="B683">
        <v>128282</v>
      </c>
      <c r="C683" t="s">
        <v>5059</v>
      </c>
      <c r="D683" t="s">
        <v>6452</v>
      </c>
      <c r="E683" t="s">
        <v>6254</v>
      </c>
      <c r="F683" t="s">
        <v>18</v>
      </c>
      <c r="G683" t="s">
        <v>6460</v>
      </c>
      <c r="H683" s="1">
        <v>45908</v>
      </c>
      <c r="I683" t="s">
        <v>6447</v>
      </c>
      <c r="J683" t="s">
        <v>6448</v>
      </c>
      <c r="K683" t="s">
        <v>6449</v>
      </c>
      <c r="L683">
        <v>6353</v>
      </c>
      <c r="M683">
        <v>0</v>
      </c>
      <c r="N683" t="s">
        <v>6446</v>
      </c>
      <c r="O683" s="1"/>
    </row>
    <row r="684" spans="1:15" x14ac:dyDescent="0.25">
      <c r="A684">
        <v>150992</v>
      </c>
      <c r="B684">
        <v>459390</v>
      </c>
      <c r="C684" t="s">
        <v>6459</v>
      </c>
      <c r="D684" t="s">
        <v>6445</v>
      </c>
      <c r="E684" t="s">
        <v>6269</v>
      </c>
      <c r="F684" t="s">
        <v>46</v>
      </c>
      <c r="G684" t="s">
        <v>6446</v>
      </c>
      <c r="H684" s="1">
        <v>45908</v>
      </c>
      <c r="I684" t="s">
        <v>6447</v>
      </c>
      <c r="J684" t="s">
        <v>6448</v>
      </c>
      <c r="K684" t="s">
        <v>6449</v>
      </c>
      <c r="L684">
        <v>6353</v>
      </c>
      <c r="M684">
        <v>65724.83</v>
      </c>
      <c r="N684" t="s">
        <v>6446</v>
      </c>
      <c r="O684" s="1"/>
    </row>
    <row r="685" spans="1:15" x14ac:dyDescent="0.25">
      <c r="A685">
        <v>266787</v>
      </c>
      <c r="B685">
        <v>172621</v>
      </c>
      <c r="C685" t="s">
        <v>1503</v>
      </c>
      <c r="D685" t="s">
        <v>6479</v>
      </c>
      <c r="E685" t="s">
        <v>6328</v>
      </c>
      <c r="F685" t="s">
        <v>18</v>
      </c>
      <c r="G685" t="s">
        <v>6446</v>
      </c>
      <c r="H685" s="1">
        <v>45908</v>
      </c>
      <c r="I685" t="s">
        <v>6447</v>
      </c>
      <c r="J685" t="s">
        <v>6448</v>
      </c>
      <c r="K685" t="s">
        <v>6449</v>
      </c>
      <c r="L685">
        <v>6353</v>
      </c>
      <c r="M685">
        <v>116265.1</v>
      </c>
      <c r="N685" t="s">
        <v>6446</v>
      </c>
      <c r="O685" s="1"/>
    </row>
    <row r="686" spans="1:15" x14ac:dyDescent="0.25">
      <c r="A686">
        <v>8135</v>
      </c>
      <c r="B686">
        <v>40955</v>
      </c>
      <c r="C686" t="s">
        <v>6468</v>
      </c>
      <c r="D686" t="s">
        <v>6474</v>
      </c>
      <c r="E686" t="s">
        <v>6254</v>
      </c>
      <c r="F686" t="s">
        <v>18</v>
      </c>
      <c r="G686" t="s">
        <v>6446</v>
      </c>
      <c r="H686" s="1">
        <v>45908</v>
      </c>
      <c r="I686" t="s">
        <v>6447</v>
      </c>
      <c r="J686" t="s">
        <v>6448</v>
      </c>
      <c r="K686" t="s">
        <v>6449</v>
      </c>
      <c r="L686">
        <v>6353</v>
      </c>
      <c r="M686">
        <v>162500</v>
      </c>
      <c r="N686" t="s">
        <v>6446</v>
      </c>
      <c r="O686" s="1"/>
    </row>
    <row r="687" spans="1:15" x14ac:dyDescent="0.25">
      <c r="A687">
        <v>8134</v>
      </c>
      <c r="B687">
        <v>40954</v>
      </c>
      <c r="C687" t="s">
        <v>6468</v>
      </c>
      <c r="D687" t="s">
        <v>6474</v>
      </c>
      <c r="E687" t="s">
        <v>6254</v>
      </c>
      <c r="F687" t="s">
        <v>12</v>
      </c>
      <c r="G687" t="s">
        <v>6446</v>
      </c>
      <c r="H687" s="1">
        <v>45908</v>
      </c>
      <c r="I687" t="s">
        <v>6447</v>
      </c>
      <c r="J687" t="s">
        <v>6448</v>
      </c>
      <c r="K687" t="s">
        <v>6449</v>
      </c>
      <c r="L687">
        <v>6353</v>
      </c>
      <c r="M687">
        <v>90800</v>
      </c>
      <c r="N687" t="s">
        <v>6446</v>
      </c>
      <c r="O687" s="1"/>
    </row>
    <row r="688" spans="1:15" x14ac:dyDescent="0.25">
      <c r="A688">
        <v>84356</v>
      </c>
      <c r="B688">
        <v>459318</v>
      </c>
      <c r="C688" t="s">
        <v>51</v>
      </c>
      <c r="D688" t="s">
        <v>6445</v>
      </c>
      <c r="E688" t="s">
        <v>6269</v>
      </c>
      <c r="F688" t="s">
        <v>12</v>
      </c>
      <c r="G688" t="s">
        <v>6446</v>
      </c>
      <c r="H688" s="1">
        <v>45908</v>
      </c>
      <c r="I688" t="s">
        <v>6447</v>
      </c>
      <c r="J688" t="s">
        <v>6448</v>
      </c>
      <c r="K688" t="s">
        <v>6449</v>
      </c>
      <c r="L688">
        <v>6353</v>
      </c>
      <c r="M688">
        <v>63515.82</v>
      </c>
      <c r="N688" t="s">
        <v>6446</v>
      </c>
      <c r="O688" s="1"/>
    </row>
    <row r="689" spans="1:15" x14ac:dyDescent="0.25">
      <c r="A689">
        <v>46925</v>
      </c>
      <c r="B689">
        <v>66415</v>
      </c>
      <c r="C689" t="s">
        <v>6494</v>
      </c>
      <c r="D689" t="s">
        <v>6452</v>
      </c>
      <c r="E689" t="s">
        <v>6318</v>
      </c>
      <c r="F689" t="s">
        <v>18</v>
      </c>
      <c r="G689" t="s">
        <v>6446</v>
      </c>
      <c r="H689" s="1">
        <v>45908</v>
      </c>
      <c r="I689" t="s">
        <v>6447</v>
      </c>
      <c r="J689" t="s">
        <v>6448</v>
      </c>
      <c r="K689" t="s">
        <v>6449</v>
      </c>
      <c r="L689">
        <v>6353</v>
      </c>
      <c r="M689">
        <v>281867.84999999998</v>
      </c>
      <c r="N689" t="s">
        <v>6446</v>
      </c>
      <c r="O689" s="1"/>
    </row>
    <row r="690" spans="1:15" x14ac:dyDescent="0.25">
      <c r="A690">
        <v>27872</v>
      </c>
      <c r="B690">
        <v>253334</v>
      </c>
      <c r="C690" t="s">
        <v>6485</v>
      </c>
      <c r="D690" t="s">
        <v>6486</v>
      </c>
      <c r="E690" t="s">
        <v>46</v>
      </c>
      <c r="F690" t="s">
        <v>97</v>
      </c>
      <c r="G690" t="s">
        <v>6446</v>
      </c>
      <c r="H690" s="1">
        <v>45908</v>
      </c>
      <c r="I690" t="s">
        <v>6455</v>
      </c>
      <c r="J690" t="s">
        <v>6448</v>
      </c>
      <c r="K690" t="s">
        <v>6449</v>
      </c>
      <c r="L690">
        <v>6357</v>
      </c>
      <c r="M690">
        <v>7243.27</v>
      </c>
      <c r="N690" t="s">
        <v>6446</v>
      </c>
      <c r="O690" s="1"/>
    </row>
    <row r="691" spans="1:15" x14ac:dyDescent="0.25">
      <c r="A691">
        <v>27900</v>
      </c>
      <c r="B691">
        <v>253334</v>
      </c>
      <c r="C691" t="s">
        <v>6485</v>
      </c>
      <c r="D691" t="s">
        <v>6486</v>
      </c>
      <c r="E691" t="s">
        <v>46</v>
      </c>
      <c r="F691" t="s">
        <v>97</v>
      </c>
      <c r="G691" t="s">
        <v>6446</v>
      </c>
      <c r="H691" s="1">
        <v>45908</v>
      </c>
      <c r="I691" t="s">
        <v>6455</v>
      </c>
      <c r="J691" t="s">
        <v>6448</v>
      </c>
      <c r="K691" t="s">
        <v>6449</v>
      </c>
      <c r="L691">
        <v>6357</v>
      </c>
      <c r="M691">
        <v>7243.27</v>
      </c>
      <c r="N691" t="s">
        <v>6446</v>
      </c>
      <c r="O691" s="1"/>
    </row>
    <row r="692" spans="1:15" x14ac:dyDescent="0.25">
      <c r="A692">
        <v>27898</v>
      </c>
      <c r="B692">
        <v>253334</v>
      </c>
      <c r="C692" t="s">
        <v>6485</v>
      </c>
      <c r="D692" t="s">
        <v>6486</v>
      </c>
      <c r="E692" t="s">
        <v>46</v>
      </c>
      <c r="F692" t="s">
        <v>97</v>
      </c>
      <c r="G692" t="s">
        <v>6446</v>
      </c>
      <c r="H692" s="1">
        <v>45908</v>
      </c>
      <c r="I692" t="s">
        <v>6455</v>
      </c>
      <c r="J692" t="s">
        <v>6448</v>
      </c>
      <c r="K692" t="s">
        <v>6449</v>
      </c>
      <c r="L692">
        <v>6357</v>
      </c>
      <c r="M692">
        <v>7243.27</v>
      </c>
      <c r="N692" t="s">
        <v>6446</v>
      </c>
      <c r="O692" s="1"/>
    </row>
    <row r="693" spans="1:15" x14ac:dyDescent="0.25">
      <c r="A693">
        <v>27972</v>
      </c>
      <c r="B693">
        <v>1202401</v>
      </c>
      <c r="C693" t="s">
        <v>6465</v>
      </c>
      <c r="D693" t="s">
        <v>6466</v>
      </c>
      <c r="E693" t="s">
        <v>46</v>
      </c>
      <c r="F693" t="s">
        <v>693</v>
      </c>
      <c r="G693" t="s">
        <v>6446</v>
      </c>
      <c r="H693" s="1">
        <v>45909</v>
      </c>
      <c r="I693" t="s">
        <v>6447</v>
      </c>
      <c r="J693" t="s">
        <v>6448</v>
      </c>
      <c r="K693" t="s">
        <v>6449</v>
      </c>
      <c r="L693">
        <v>6353</v>
      </c>
      <c r="M693">
        <v>54536.62</v>
      </c>
      <c r="N693" t="s">
        <v>6446</v>
      </c>
      <c r="O693" s="1"/>
    </row>
    <row r="694" spans="1:15" x14ac:dyDescent="0.25">
      <c r="A694">
        <v>27948</v>
      </c>
      <c r="B694">
        <v>1202401</v>
      </c>
      <c r="C694" t="s">
        <v>6465</v>
      </c>
      <c r="D694" t="s">
        <v>6466</v>
      </c>
      <c r="E694" t="s">
        <v>46</v>
      </c>
      <c r="F694" t="s">
        <v>693</v>
      </c>
      <c r="G694" t="s">
        <v>6446</v>
      </c>
      <c r="H694" s="1">
        <v>45909</v>
      </c>
      <c r="I694" t="s">
        <v>6447</v>
      </c>
      <c r="J694" t="s">
        <v>6448</v>
      </c>
      <c r="K694" t="s">
        <v>6449</v>
      </c>
      <c r="L694">
        <v>6353</v>
      </c>
      <c r="M694">
        <v>54536.62</v>
      </c>
      <c r="N694" t="s">
        <v>6446</v>
      </c>
      <c r="O694" s="1"/>
    </row>
    <row r="695" spans="1:15" x14ac:dyDescent="0.25">
      <c r="A695">
        <v>27937</v>
      </c>
      <c r="B695">
        <v>1202401</v>
      </c>
      <c r="C695" t="s">
        <v>6465</v>
      </c>
      <c r="D695" t="s">
        <v>6466</v>
      </c>
      <c r="E695" t="s">
        <v>46</v>
      </c>
      <c r="F695" t="s">
        <v>693</v>
      </c>
      <c r="G695" t="s">
        <v>6446</v>
      </c>
      <c r="H695" s="1">
        <v>45909</v>
      </c>
      <c r="I695" t="s">
        <v>6447</v>
      </c>
      <c r="J695" t="s">
        <v>6448</v>
      </c>
      <c r="K695" t="s">
        <v>6449</v>
      </c>
      <c r="L695">
        <v>6353</v>
      </c>
      <c r="M695">
        <v>54536.62</v>
      </c>
      <c r="N695" t="s">
        <v>6446</v>
      </c>
      <c r="O695" s="1"/>
    </row>
    <row r="696" spans="1:15" x14ac:dyDescent="0.25">
      <c r="A696">
        <v>27938</v>
      </c>
      <c r="B696">
        <v>1202401</v>
      </c>
      <c r="C696" t="s">
        <v>6465</v>
      </c>
      <c r="D696" t="s">
        <v>6466</v>
      </c>
      <c r="E696" t="s">
        <v>46</v>
      </c>
      <c r="F696" t="s">
        <v>693</v>
      </c>
      <c r="G696" t="s">
        <v>6446</v>
      </c>
      <c r="H696" s="1">
        <v>45909</v>
      </c>
      <c r="I696" t="s">
        <v>6447</v>
      </c>
      <c r="J696" t="s">
        <v>6448</v>
      </c>
      <c r="K696" t="s">
        <v>6449</v>
      </c>
      <c r="L696">
        <v>6353</v>
      </c>
      <c r="M696">
        <v>54536.62</v>
      </c>
      <c r="N696" t="s">
        <v>6446</v>
      </c>
      <c r="O696" s="1"/>
    </row>
    <row r="697" spans="1:15" x14ac:dyDescent="0.25">
      <c r="A697">
        <v>266779</v>
      </c>
      <c r="B697">
        <v>172643</v>
      </c>
      <c r="C697" t="s">
        <v>1503</v>
      </c>
      <c r="D697" t="s">
        <v>6479</v>
      </c>
      <c r="E697" t="s">
        <v>6328</v>
      </c>
      <c r="F697" t="s">
        <v>46</v>
      </c>
      <c r="G697" t="s">
        <v>6446</v>
      </c>
      <c r="H697" s="1">
        <v>45908</v>
      </c>
      <c r="I697" t="s">
        <v>6447</v>
      </c>
      <c r="J697" t="s">
        <v>6448</v>
      </c>
      <c r="K697" t="s">
        <v>6449</v>
      </c>
      <c r="L697">
        <v>6353</v>
      </c>
      <c r="M697">
        <v>51500</v>
      </c>
      <c r="N697" t="s">
        <v>6446</v>
      </c>
      <c r="O697" s="1"/>
    </row>
    <row r="698" spans="1:15" x14ac:dyDescent="0.25">
      <c r="A698">
        <v>53492</v>
      </c>
      <c r="B698">
        <v>3094237</v>
      </c>
      <c r="C698" t="s">
        <v>6267</v>
      </c>
      <c r="D698" t="s">
        <v>6466</v>
      </c>
      <c r="E698" t="s">
        <v>18</v>
      </c>
      <c r="F698" t="s">
        <v>46</v>
      </c>
      <c r="G698" t="s">
        <v>6446</v>
      </c>
      <c r="H698" s="1">
        <v>45909</v>
      </c>
      <c r="I698" t="s">
        <v>6447</v>
      </c>
      <c r="J698" t="s">
        <v>6448</v>
      </c>
      <c r="K698" t="s">
        <v>6449</v>
      </c>
      <c r="L698">
        <v>6351</v>
      </c>
      <c r="M698">
        <v>22752.240000000002</v>
      </c>
      <c r="N698" t="s">
        <v>6446</v>
      </c>
      <c r="O698" s="1"/>
    </row>
    <row r="699" spans="1:15" x14ac:dyDescent="0.25">
      <c r="A699">
        <v>53486</v>
      </c>
      <c r="B699">
        <v>3094237</v>
      </c>
      <c r="C699" t="s">
        <v>6267</v>
      </c>
      <c r="D699" t="s">
        <v>6466</v>
      </c>
      <c r="E699" t="s">
        <v>18</v>
      </c>
      <c r="F699" t="s">
        <v>46</v>
      </c>
      <c r="G699" t="s">
        <v>6446</v>
      </c>
      <c r="H699" s="1">
        <v>45909</v>
      </c>
      <c r="I699" t="s">
        <v>6447</v>
      </c>
      <c r="J699" t="s">
        <v>6448</v>
      </c>
      <c r="K699" t="s">
        <v>6449</v>
      </c>
      <c r="L699">
        <v>6351</v>
      </c>
      <c r="M699">
        <v>22752.240000000002</v>
      </c>
      <c r="N699" t="s">
        <v>6446</v>
      </c>
      <c r="O699" s="1"/>
    </row>
    <row r="700" spans="1:15" x14ac:dyDescent="0.25">
      <c r="A700">
        <v>0</v>
      </c>
      <c r="B700">
        <v>128225</v>
      </c>
      <c r="C700" t="s">
        <v>5059</v>
      </c>
      <c r="D700" t="s">
        <v>6452</v>
      </c>
      <c r="E700" t="s">
        <v>6254</v>
      </c>
      <c r="F700" t="s">
        <v>18</v>
      </c>
      <c r="G700" t="s">
        <v>6460</v>
      </c>
      <c r="H700" s="1">
        <v>45908</v>
      </c>
      <c r="I700" t="s">
        <v>6447</v>
      </c>
      <c r="J700" t="s">
        <v>6448</v>
      </c>
      <c r="K700" t="s">
        <v>6449</v>
      </c>
      <c r="L700">
        <v>6353</v>
      </c>
      <c r="M700">
        <v>0</v>
      </c>
      <c r="N700" t="s">
        <v>6446</v>
      </c>
      <c r="O700" s="1"/>
    </row>
    <row r="701" spans="1:15" x14ac:dyDescent="0.25">
      <c r="A701">
        <v>3375</v>
      </c>
      <c r="B701">
        <v>457072</v>
      </c>
      <c r="C701" t="s">
        <v>13</v>
      </c>
      <c r="D701" t="s">
        <v>6524</v>
      </c>
      <c r="E701" t="s">
        <v>6254</v>
      </c>
      <c r="F701" t="s">
        <v>12</v>
      </c>
      <c r="G701" t="s">
        <v>6446</v>
      </c>
      <c r="H701" s="1">
        <v>45909</v>
      </c>
      <c r="I701" t="s">
        <v>6447</v>
      </c>
      <c r="J701" t="s">
        <v>6448</v>
      </c>
      <c r="K701" t="s">
        <v>6449</v>
      </c>
      <c r="L701">
        <v>6353</v>
      </c>
      <c r="M701">
        <v>85500</v>
      </c>
      <c r="N701" t="s">
        <v>6446</v>
      </c>
      <c r="O701" s="1"/>
    </row>
    <row r="702" spans="1:15" x14ac:dyDescent="0.25">
      <c r="A702">
        <v>8136</v>
      </c>
      <c r="B702">
        <v>192907</v>
      </c>
      <c r="C702" t="s">
        <v>6498</v>
      </c>
      <c r="D702" t="s">
        <v>6499</v>
      </c>
      <c r="E702" t="s">
        <v>6254</v>
      </c>
      <c r="F702" t="s">
        <v>97</v>
      </c>
      <c r="G702" t="s">
        <v>6446</v>
      </c>
      <c r="H702" s="1">
        <v>45908</v>
      </c>
      <c r="I702" t="s">
        <v>6447</v>
      </c>
      <c r="J702" t="s">
        <v>6448</v>
      </c>
      <c r="K702" t="s">
        <v>6449</v>
      </c>
      <c r="L702">
        <v>6360</v>
      </c>
      <c r="M702">
        <v>118000</v>
      </c>
      <c r="N702" t="s">
        <v>6470</v>
      </c>
      <c r="O702" s="1"/>
    </row>
    <row r="703" spans="1:15" x14ac:dyDescent="0.25">
      <c r="A703">
        <v>36146</v>
      </c>
      <c r="B703">
        <v>11068344</v>
      </c>
      <c r="C703" t="s">
        <v>6506</v>
      </c>
      <c r="D703" t="s">
        <v>6463</v>
      </c>
      <c r="E703" t="s">
        <v>6254</v>
      </c>
      <c r="F703" t="s">
        <v>12</v>
      </c>
      <c r="G703" t="s">
        <v>6446</v>
      </c>
      <c r="H703" s="1">
        <v>45909</v>
      </c>
      <c r="I703" t="s">
        <v>6447</v>
      </c>
      <c r="J703" t="s">
        <v>6448</v>
      </c>
      <c r="K703" t="s">
        <v>6449</v>
      </c>
      <c r="L703">
        <v>6352</v>
      </c>
      <c r="M703">
        <v>4459.34</v>
      </c>
      <c r="N703" t="s">
        <v>6446</v>
      </c>
      <c r="O703" s="1"/>
    </row>
    <row r="704" spans="1:15" x14ac:dyDescent="0.25">
      <c r="A704">
        <v>499605</v>
      </c>
      <c r="B704">
        <v>374463</v>
      </c>
      <c r="C704" t="s">
        <v>36</v>
      </c>
      <c r="D704" t="s">
        <v>6453</v>
      </c>
      <c r="E704" t="s">
        <v>6254</v>
      </c>
      <c r="F704" t="s">
        <v>46</v>
      </c>
      <c r="G704" t="s">
        <v>6446</v>
      </c>
      <c r="H704" s="1">
        <v>45909</v>
      </c>
      <c r="I704" t="s">
        <v>6455</v>
      </c>
      <c r="J704" t="s">
        <v>6448</v>
      </c>
      <c r="K704" t="s">
        <v>6449</v>
      </c>
      <c r="L704">
        <v>6352</v>
      </c>
      <c r="M704">
        <v>27552.91</v>
      </c>
      <c r="N704" t="s">
        <v>6446</v>
      </c>
      <c r="O704" s="1"/>
    </row>
    <row r="705" spans="1:15" x14ac:dyDescent="0.25">
      <c r="A705">
        <v>499526</v>
      </c>
      <c r="B705">
        <v>374460</v>
      </c>
      <c r="C705" t="s">
        <v>36</v>
      </c>
      <c r="D705" t="s">
        <v>6453</v>
      </c>
      <c r="E705" t="s">
        <v>6254</v>
      </c>
      <c r="F705" t="s">
        <v>97</v>
      </c>
      <c r="G705" t="s">
        <v>6446</v>
      </c>
      <c r="H705" s="1">
        <v>45909</v>
      </c>
      <c r="I705" t="s">
        <v>6455</v>
      </c>
      <c r="J705" t="s">
        <v>6448</v>
      </c>
      <c r="K705" t="s">
        <v>6449</v>
      </c>
      <c r="L705">
        <v>6352</v>
      </c>
      <c r="M705">
        <v>69910.960000000006</v>
      </c>
      <c r="N705" t="s">
        <v>6446</v>
      </c>
      <c r="O705" s="1"/>
    </row>
    <row r="706" spans="1:15" x14ac:dyDescent="0.25">
      <c r="A706">
        <v>0</v>
      </c>
      <c r="B706">
        <v>128187</v>
      </c>
      <c r="C706" t="s">
        <v>5059</v>
      </c>
      <c r="D706" t="s">
        <v>6452</v>
      </c>
      <c r="E706" t="s">
        <v>6254</v>
      </c>
      <c r="F706" t="s">
        <v>18</v>
      </c>
      <c r="G706" t="s">
        <v>6460</v>
      </c>
      <c r="H706" s="1">
        <v>45908</v>
      </c>
      <c r="I706" t="s">
        <v>6447</v>
      </c>
      <c r="J706" t="s">
        <v>6448</v>
      </c>
      <c r="K706" t="s">
        <v>6449</v>
      </c>
      <c r="L706">
        <v>6353</v>
      </c>
      <c r="M706">
        <v>0</v>
      </c>
      <c r="N706" t="s">
        <v>6446</v>
      </c>
      <c r="O706" s="1"/>
    </row>
    <row r="707" spans="1:15" x14ac:dyDescent="0.25">
      <c r="A707">
        <v>8133</v>
      </c>
      <c r="B707">
        <v>40952</v>
      </c>
      <c r="C707" t="s">
        <v>6468</v>
      </c>
      <c r="D707" t="s">
        <v>6474</v>
      </c>
      <c r="E707" t="s">
        <v>6254</v>
      </c>
      <c r="F707" t="s">
        <v>46</v>
      </c>
      <c r="G707" t="s">
        <v>6446</v>
      </c>
      <c r="H707" s="1">
        <v>45908</v>
      </c>
      <c r="I707" t="s">
        <v>6447</v>
      </c>
      <c r="J707" t="s">
        <v>6448</v>
      </c>
      <c r="K707" t="s">
        <v>6449</v>
      </c>
      <c r="L707">
        <v>6353</v>
      </c>
      <c r="M707">
        <v>109600</v>
      </c>
      <c r="N707" t="s">
        <v>6446</v>
      </c>
      <c r="O707" s="1"/>
    </row>
    <row r="708" spans="1:15" x14ac:dyDescent="0.25">
      <c r="A708">
        <v>493336</v>
      </c>
      <c r="B708">
        <v>128029</v>
      </c>
      <c r="C708" t="s">
        <v>2683</v>
      </c>
      <c r="D708" t="s">
        <v>6452</v>
      </c>
      <c r="E708" t="s">
        <v>6254</v>
      </c>
      <c r="F708" t="s">
        <v>97</v>
      </c>
      <c r="G708" t="s">
        <v>6446</v>
      </c>
      <c r="H708" s="1">
        <v>45908</v>
      </c>
      <c r="I708" t="s">
        <v>6447</v>
      </c>
      <c r="J708" t="s">
        <v>6448</v>
      </c>
      <c r="K708" t="s">
        <v>6449</v>
      </c>
      <c r="L708">
        <v>6352</v>
      </c>
      <c r="M708">
        <v>13528.32</v>
      </c>
      <c r="N708" t="s">
        <v>6446</v>
      </c>
      <c r="O708" s="1"/>
    </row>
    <row r="709" spans="1:15" x14ac:dyDescent="0.25">
      <c r="A709">
        <v>493317</v>
      </c>
      <c r="B709">
        <v>128026</v>
      </c>
      <c r="C709" t="s">
        <v>2683</v>
      </c>
      <c r="D709" t="s">
        <v>6452</v>
      </c>
      <c r="E709" t="s">
        <v>6254</v>
      </c>
      <c r="F709" t="s">
        <v>46</v>
      </c>
      <c r="G709" t="s">
        <v>6446</v>
      </c>
      <c r="H709" s="1">
        <v>45908</v>
      </c>
      <c r="I709" t="s">
        <v>6447</v>
      </c>
      <c r="J709" t="s">
        <v>6448</v>
      </c>
      <c r="K709" t="s">
        <v>6449</v>
      </c>
      <c r="L709">
        <v>6352</v>
      </c>
      <c r="M709">
        <v>8158.37</v>
      </c>
      <c r="N709" t="s">
        <v>6446</v>
      </c>
      <c r="O709" s="1"/>
    </row>
    <row r="710" spans="1:15" x14ac:dyDescent="0.25">
      <c r="A710">
        <v>493299</v>
      </c>
      <c r="B710">
        <v>128025</v>
      </c>
      <c r="C710" t="s">
        <v>2683</v>
      </c>
      <c r="D710" t="s">
        <v>6452</v>
      </c>
      <c r="E710" t="s">
        <v>6254</v>
      </c>
      <c r="F710" t="s">
        <v>18</v>
      </c>
      <c r="G710" t="s">
        <v>6446</v>
      </c>
      <c r="H710" s="1">
        <v>45908</v>
      </c>
      <c r="I710" t="s">
        <v>6447</v>
      </c>
      <c r="J710" t="s">
        <v>6448</v>
      </c>
      <c r="K710" t="s">
        <v>6449</v>
      </c>
      <c r="L710">
        <v>6352</v>
      </c>
      <c r="M710">
        <v>122965.06</v>
      </c>
      <c r="N710" t="s">
        <v>6446</v>
      </c>
      <c r="O710" s="1"/>
    </row>
    <row r="711" spans="1:15" x14ac:dyDescent="0.25">
      <c r="A711">
        <v>493349</v>
      </c>
      <c r="B711">
        <v>128025</v>
      </c>
      <c r="C711" t="s">
        <v>2683</v>
      </c>
      <c r="D711" t="s">
        <v>6452</v>
      </c>
      <c r="E711" t="s">
        <v>6254</v>
      </c>
      <c r="F711" t="s">
        <v>18</v>
      </c>
      <c r="G711" t="s">
        <v>6446</v>
      </c>
      <c r="H711" s="1">
        <v>45908</v>
      </c>
      <c r="I711" t="s">
        <v>6447</v>
      </c>
      <c r="J711" t="s">
        <v>6448</v>
      </c>
      <c r="K711" t="s">
        <v>6449</v>
      </c>
      <c r="L711">
        <v>6352</v>
      </c>
      <c r="M711">
        <v>122965.06</v>
      </c>
      <c r="N711" t="s">
        <v>6446</v>
      </c>
      <c r="O711" s="1"/>
    </row>
    <row r="712" spans="1:15" x14ac:dyDescent="0.25">
      <c r="A712">
        <v>493300</v>
      </c>
      <c r="B712">
        <v>128025</v>
      </c>
      <c r="C712" t="s">
        <v>2683</v>
      </c>
      <c r="D712" t="s">
        <v>6452</v>
      </c>
      <c r="E712" t="s">
        <v>6254</v>
      </c>
      <c r="F712" t="s">
        <v>18</v>
      </c>
      <c r="G712" t="s">
        <v>6446</v>
      </c>
      <c r="H712" s="1">
        <v>45908</v>
      </c>
      <c r="I712" t="s">
        <v>6447</v>
      </c>
      <c r="J712" t="s">
        <v>6448</v>
      </c>
      <c r="K712" t="s">
        <v>6449</v>
      </c>
      <c r="L712">
        <v>6352</v>
      </c>
      <c r="M712">
        <v>122965.06</v>
      </c>
      <c r="N712" t="s">
        <v>6446</v>
      </c>
      <c r="O712" s="1"/>
    </row>
    <row r="713" spans="1:15" x14ac:dyDescent="0.25">
      <c r="A713">
        <v>493298</v>
      </c>
      <c r="B713">
        <v>128025</v>
      </c>
      <c r="C713" t="s">
        <v>2683</v>
      </c>
      <c r="D713" t="s">
        <v>6452</v>
      </c>
      <c r="E713" t="s">
        <v>6254</v>
      </c>
      <c r="F713" t="s">
        <v>18</v>
      </c>
      <c r="G713" t="s">
        <v>6446</v>
      </c>
      <c r="H713" s="1">
        <v>45908</v>
      </c>
      <c r="I713" t="s">
        <v>6447</v>
      </c>
      <c r="J713" t="s">
        <v>6448</v>
      </c>
      <c r="K713" t="s">
        <v>6449</v>
      </c>
      <c r="L713">
        <v>6352</v>
      </c>
      <c r="M713">
        <v>122965.06</v>
      </c>
      <c r="N713" t="s">
        <v>6446</v>
      </c>
      <c r="O713" s="1"/>
    </row>
    <row r="714" spans="1:15" x14ac:dyDescent="0.25">
      <c r="A714">
        <v>493345</v>
      </c>
      <c r="B714">
        <v>128025</v>
      </c>
      <c r="C714" t="s">
        <v>2683</v>
      </c>
      <c r="D714" t="s">
        <v>6452</v>
      </c>
      <c r="E714" t="s">
        <v>6254</v>
      </c>
      <c r="F714" t="s">
        <v>18</v>
      </c>
      <c r="G714" t="s">
        <v>6446</v>
      </c>
      <c r="H714" s="1">
        <v>45908</v>
      </c>
      <c r="I714" t="s">
        <v>6447</v>
      </c>
      <c r="J714" t="s">
        <v>6448</v>
      </c>
      <c r="K714" t="s">
        <v>6449</v>
      </c>
      <c r="L714">
        <v>6352</v>
      </c>
      <c r="M714">
        <v>122965.06</v>
      </c>
      <c r="N714" t="s">
        <v>6446</v>
      </c>
      <c r="O714" s="1"/>
    </row>
    <row r="715" spans="1:15" x14ac:dyDescent="0.25">
      <c r="A715">
        <v>493301</v>
      </c>
      <c r="B715">
        <v>128025</v>
      </c>
      <c r="C715" t="s">
        <v>2683</v>
      </c>
      <c r="D715" t="s">
        <v>6452</v>
      </c>
      <c r="E715" t="s">
        <v>6254</v>
      </c>
      <c r="F715" t="s">
        <v>18</v>
      </c>
      <c r="G715" t="s">
        <v>6446</v>
      </c>
      <c r="H715" s="1">
        <v>45908</v>
      </c>
      <c r="I715" t="s">
        <v>6447</v>
      </c>
      <c r="J715" t="s">
        <v>6448</v>
      </c>
      <c r="K715" t="s">
        <v>6449</v>
      </c>
      <c r="L715">
        <v>6352</v>
      </c>
      <c r="M715">
        <v>122965.06</v>
      </c>
      <c r="N715" t="s">
        <v>6446</v>
      </c>
      <c r="O715" s="1"/>
    </row>
    <row r="716" spans="1:15" x14ac:dyDescent="0.25">
      <c r="A716">
        <v>493297</v>
      </c>
      <c r="B716">
        <v>128025</v>
      </c>
      <c r="C716" t="s">
        <v>2683</v>
      </c>
      <c r="D716" t="s">
        <v>6452</v>
      </c>
      <c r="E716" t="s">
        <v>6254</v>
      </c>
      <c r="F716" t="s">
        <v>18</v>
      </c>
      <c r="G716" t="s">
        <v>6446</v>
      </c>
      <c r="H716" s="1">
        <v>45908</v>
      </c>
      <c r="I716" t="s">
        <v>6447</v>
      </c>
      <c r="J716" t="s">
        <v>6448</v>
      </c>
      <c r="K716" t="s">
        <v>6449</v>
      </c>
      <c r="L716">
        <v>6352</v>
      </c>
      <c r="M716">
        <v>122965.06</v>
      </c>
      <c r="N716" t="s">
        <v>6446</v>
      </c>
      <c r="O716" s="1"/>
    </row>
    <row r="717" spans="1:15" x14ac:dyDescent="0.25">
      <c r="A717">
        <v>493296</v>
      </c>
      <c r="B717">
        <v>128025</v>
      </c>
      <c r="C717" t="s">
        <v>2683</v>
      </c>
      <c r="D717" t="s">
        <v>6452</v>
      </c>
      <c r="E717" t="s">
        <v>6254</v>
      </c>
      <c r="F717" t="s">
        <v>18</v>
      </c>
      <c r="G717" t="s">
        <v>6446</v>
      </c>
      <c r="H717" s="1">
        <v>45908</v>
      </c>
      <c r="I717" t="s">
        <v>6447</v>
      </c>
      <c r="J717" t="s">
        <v>6448</v>
      </c>
      <c r="K717" t="s">
        <v>6449</v>
      </c>
      <c r="L717">
        <v>6352</v>
      </c>
      <c r="M717">
        <v>122965.06</v>
      </c>
      <c r="N717" t="s">
        <v>6446</v>
      </c>
      <c r="O717" s="1"/>
    </row>
    <row r="718" spans="1:15" x14ac:dyDescent="0.25">
      <c r="A718">
        <v>493335</v>
      </c>
      <c r="B718">
        <v>128027</v>
      </c>
      <c r="C718" t="s">
        <v>2683</v>
      </c>
      <c r="D718" t="s">
        <v>6452</v>
      </c>
      <c r="E718" t="s">
        <v>6254</v>
      </c>
      <c r="F718" t="s">
        <v>97</v>
      </c>
      <c r="G718" t="s">
        <v>6446</v>
      </c>
      <c r="H718" s="1">
        <v>45908</v>
      </c>
      <c r="I718" t="s">
        <v>6447</v>
      </c>
      <c r="J718" t="s">
        <v>6448</v>
      </c>
      <c r="K718" t="s">
        <v>6449</v>
      </c>
      <c r="L718">
        <v>6352</v>
      </c>
      <c r="M718">
        <v>272065.69</v>
      </c>
      <c r="N718" t="s">
        <v>6446</v>
      </c>
      <c r="O718" s="1"/>
    </row>
    <row r="719" spans="1:15" x14ac:dyDescent="0.25">
      <c r="A719">
        <v>493337</v>
      </c>
      <c r="B719">
        <v>128027</v>
      </c>
      <c r="C719" t="s">
        <v>2683</v>
      </c>
      <c r="D719" t="s">
        <v>6452</v>
      </c>
      <c r="E719" t="s">
        <v>6254</v>
      </c>
      <c r="F719" t="s">
        <v>97</v>
      </c>
      <c r="G719" t="s">
        <v>6446</v>
      </c>
      <c r="H719" s="1">
        <v>45908</v>
      </c>
      <c r="I719" t="s">
        <v>6447</v>
      </c>
      <c r="J719" t="s">
        <v>6448</v>
      </c>
      <c r="K719" t="s">
        <v>6449</v>
      </c>
      <c r="L719">
        <v>6352</v>
      </c>
      <c r="M719">
        <v>272065.69</v>
      </c>
      <c r="N719" t="s">
        <v>6446</v>
      </c>
      <c r="O719" s="1"/>
    </row>
    <row r="720" spans="1:15" x14ac:dyDescent="0.25">
      <c r="A720">
        <v>493350</v>
      </c>
      <c r="B720">
        <v>128030</v>
      </c>
      <c r="C720" t="s">
        <v>2683</v>
      </c>
      <c r="D720" t="s">
        <v>6452</v>
      </c>
      <c r="E720" t="s">
        <v>6254</v>
      </c>
      <c r="F720" t="s">
        <v>693</v>
      </c>
      <c r="G720" t="s">
        <v>6446</v>
      </c>
      <c r="H720" s="1">
        <v>45908</v>
      </c>
      <c r="I720" t="s">
        <v>6447</v>
      </c>
      <c r="J720" t="s">
        <v>6448</v>
      </c>
      <c r="K720" t="s">
        <v>6449</v>
      </c>
      <c r="L720">
        <v>6352</v>
      </c>
      <c r="M720">
        <v>24932.400000000001</v>
      </c>
      <c r="N720" t="s">
        <v>6446</v>
      </c>
      <c r="O720" s="1"/>
    </row>
    <row r="721" spans="1:15" x14ac:dyDescent="0.25">
      <c r="A721">
        <v>493346</v>
      </c>
      <c r="B721">
        <v>128031</v>
      </c>
      <c r="C721" t="s">
        <v>2683</v>
      </c>
      <c r="D721" t="s">
        <v>6452</v>
      </c>
      <c r="E721" t="s">
        <v>6254</v>
      </c>
      <c r="F721" t="s">
        <v>18</v>
      </c>
      <c r="G721" t="s">
        <v>6446</v>
      </c>
      <c r="H721" s="1">
        <v>45908</v>
      </c>
      <c r="I721" t="s">
        <v>6447</v>
      </c>
      <c r="J721" t="s">
        <v>6448</v>
      </c>
      <c r="K721" t="s">
        <v>6449</v>
      </c>
      <c r="L721">
        <v>6352</v>
      </c>
      <c r="M721">
        <v>67207.58</v>
      </c>
      <c r="N721" t="s">
        <v>6446</v>
      </c>
      <c r="O721" s="1"/>
    </row>
    <row r="722" spans="1:15" x14ac:dyDescent="0.25">
      <c r="A722">
        <v>27876</v>
      </c>
      <c r="B722">
        <v>1200600</v>
      </c>
      <c r="C722" t="s">
        <v>6465</v>
      </c>
      <c r="D722" t="s">
        <v>6466</v>
      </c>
      <c r="E722" t="s">
        <v>46</v>
      </c>
      <c r="F722" t="s">
        <v>693</v>
      </c>
      <c r="G722" t="s">
        <v>6446</v>
      </c>
      <c r="H722" s="1">
        <v>45906</v>
      </c>
      <c r="I722" t="s">
        <v>6447</v>
      </c>
      <c r="J722" t="s">
        <v>6448</v>
      </c>
      <c r="K722" t="s">
        <v>6449</v>
      </c>
      <c r="L722">
        <v>6353</v>
      </c>
      <c r="M722">
        <v>10439.84</v>
      </c>
      <c r="N722" t="s">
        <v>6446</v>
      </c>
      <c r="O722" s="1"/>
    </row>
    <row r="723" spans="1:15" x14ac:dyDescent="0.25">
      <c r="A723">
        <v>14657</v>
      </c>
      <c r="B723">
        <v>788826</v>
      </c>
      <c r="C723" t="s">
        <v>1440</v>
      </c>
      <c r="D723" t="s">
        <v>6475</v>
      </c>
      <c r="E723" t="s">
        <v>6269</v>
      </c>
      <c r="F723" t="s">
        <v>12</v>
      </c>
      <c r="G723" t="s">
        <v>6446</v>
      </c>
      <c r="H723" s="1">
        <v>45906</v>
      </c>
      <c r="I723" t="s">
        <v>6455</v>
      </c>
      <c r="J723" t="s">
        <v>6448</v>
      </c>
      <c r="K723" t="s">
        <v>6449</v>
      </c>
      <c r="L723">
        <v>6353</v>
      </c>
      <c r="M723">
        <v>1504.33</v>
      </c>
      <c r="N723" t="s">
        <v>6446</v>
      </c>
      <c r="O723" s="1"/>
    </row>
    <row r="724" spans="1:15" x14ac:dyDescent="0.25">
      <c r="A724">
        <v>14651</v>
      </c>
      <c r="B724">
        <v>788825</v>
      </c>
      <c r="C724" t="s">
        <v>1440</v>
      </c>
      <c r="D724" t="s">
        <v>6475</v>
      </c>
      <c r="E724" t="s">
        <v>6269</v>
      </c>
      <c r="F724" t="s">
        <v>12</v>
      </c>
      <c r="G724" t="s">
        <v>6446</v>
      </c>
      <c r="H724" s="1">
        <v>45906</v>
      </c>
      <c r="I724" t="s">
        <v>6455</v>
      </c>
      <c r="J724" t="s">
        <v>6448</v>
      </c>
      <c r="K724" t="s">
        <v>6449</v>
      </c>
      <c r="L724">
        <v>6353</v>
      </c>
      <c r="M724">
        <v>5725.36</v>
      </c>
      <c r="N724" t="s">
        <v>6446</v>
      </c>
      <c r="O724" s="1"/>
    </row>
    <row r="725" spans="1:15" x14ac:dyDescent="0.25">
      <c r="A725">
        <v>27790</v>
      </c>
      <c r="B725">
        <v>253235</v>
      </c>
      <c r="C725" t="s">
        <v>6485</v>
      </c>
      <c r="D725" t="s">
        <v>6486</v>
      </c>
      <c r="E725" t="s">
        <v>46</v>
      </c>
      <c r="F725" t="s">
        <v>97</v>
      </c>
      <c r="G725" t="s">
        <v>6446</v>
      </c>
      <c r="H725" s="1">
        <v>45906</v>
      </c>
      <c r="I725" t="s">
        <v>6455</v>
      </c>
      <c r="J725" t="s">
        <v>6448</v>
      </c>
      <c r="K725" t="s">
        <v>6449</v>
      </c>
      <c r="L725">
        <v>6357</v>
      </c>
      <c r="M725">
        <v>12000</v>
      </c>
      <c r="N725" t="s">
        <v>6446</v>
      </c>
      <c r="O725" s="1"/>
    </row>
    <row r="726" spans="1:15" x14ac:dyDescent="0.25">
      <c r="A726">
        <v>53464</v>
      </c>
      <c r="B726">
        <v>3086617</v>
      </c>
      <c r="C726" t="s">
        <v>6267</v>
      </c>
      <c r="D726" t="s">
        <v>6466</v>
      </c>
      <c r="E726" t="s">
        <v>18</v>
      </c>
      <c r="F726" t="s">
        <v>46</v>
      </c>
      <c r="G726" t="s">
        <v>6446</v>
      </c>
      <c r="H726" s="1">
        <v>45906</v>
      </c>
      <c r="I726" t="s">
        <v>6447</v>
      </c>
      <c r="J726" t="s">
        <v>6448</v>
      </c>
      <c r="K726" t="s">
        <v>6449</v>
      </c>
      <c r="L726">
        <v>6351</v>
      </c>
      <c r="M726">
        <v>13528.4</v>
      </c>
      <c r="N726" t="s">
        <v>6446</v>
      </c>
      <c r="O726" s="1"/>
    </row>
    <row r="727" spans="1:15" x14ac:dyDescent="0.25">
      <c r="A727">
        <v>27831</v>
      </c>
      <c r="B727">
        <v>253233</v>
      </c>
      <c r="C727" t="s">
        <v>6485</v>
      </c>
      <c r="D727" t="s">
        <v>6486</v>
      </c>
      <c r="E727" t="s">
        <v>46</v>
      </c>
      <c r="F727" t="s">
        <v>97</v>
      </c>
      <c r="G727" t="s">
        <v>6446</v>
      </c>
      <c r="H727" s="1">
        <v>45906</v>
      </c>
      <c r="I727" t="s">
        <v>6455</v>
      </c>
      <c r="J727" t="s">
        <v>6448</v>
      </c>
      <c r="K727" t="s">
        <v>6449</v>
      </c>
      <c r="L727">
        <v>6357</v>
      </c>
      <c r="M727">
        <v>3607.77</v>
      </c>
      <c r="N727" t="s">
        <v>6446</v>
      </c>
      <c r="O727" s="1"/>
    </row>
    <row r="728" spans="1:15" x14ac:dyDescent="0.25">
      <c r="A728">
        <v>27774</v>
      </c>
      <c r="B728">
        <v>1200576</v>
      </c>
      <c r="C728" t="s">
        <v>6465</v>
      </c>
      <c r="D728" t="s">
        <v>6466</v>
      </c>
      <c r="E728" t="s">
        <v>46</v>
      </c>
      <c r="F728" t="s">
        <v>693</v>
      </c>
      <c r="G728" t="s">
        <v>6446</v>
      </c>
      <c r="H728" s="1">
        <v>45906</v>
      </c>
      <c r="I728" t="s">
        <v>6447</v>
      </c>
      <c r="J728" t="s">
        <v>6448</v>
      </c>
      <c r="K728" t="s">
        <v>6449</v>
      </c>
      <c r="L728">
        <v>6353</v>
      </c>
      <c r="M728">
        <v>12583.46</v>
      </c>
      <c r="N728" t="s">
        <v>6446</v>
      </c>
      <c r="O728" s="1"/>
    </row>
    <row r="729" spans="1:15" x14ac:dyDescent="0.25">
      <c r="A729">
        <v>53474</v>
      </c>
      <c r="B729">
        <v>3086664</v>
      </c>
      <c r="C729" t="s">
        <v>6267</v>
      </c>
      <c r="D729" t="s">
        <v>6466</v>
      </c>
      <c r="E729" t="s">
        <v>18</v>
      </c>
      <c r="F729" t="s">
        <v>97</v>
      </c>
      <c r="G729" t="s">
        <v>6446</v>
      </c>
      <c r="H729" s="1">
        <v>45906</v>
      </c>
      <c r="I729" t="s">
        <v>6447</v>
      </c>
      <c r="J729" t="s">
        <v>6448</v>
      </c>
      <c r="K729" t="s">
        <v>6449</v>
      </c>
      <c r="L729">
        <v>6351</v>
      </c>
      <c r="M729">
        <v>10452.620000000001</v>
      </c>
      <c r="N729" t="s">
        <v>6446</v>
      </c>
      <c r="O729" s="1"/>
    </row>
    <row r="730" spans="1:15" x14ac:dyDescent="0.25">
      <c r="A730">
        <v>53478</v>
      </c>
      <c r="B730">
        <v>3086664</v>
      </c>
      <c r="C730" t="s">
        <v>6267</v>
      </c>
      <c r="D730" t="s">
        <v>6466</v>
      </c>
      <c r="E730" t="s">
        <v>18</v>
      </c>
      <c r="F730" t="s">
        <v>97</v>
      </c>
      <c r="G730" t="s">
        <v>6446</v>
      </c>
      <c r="H730" s="1">
        <v>45906</v>
      </c>
      <c r="I730" t="s">
        <v>6447</v>
      </c>
      <c r="J730" t="s">
        <v>6448</v>
      </c>
      <c r="K730" t="s">
        <v>6449</v>
      </c>
      <c r="L730">
        <v>6351</v>
      </c>
      <c r="M730">
        <v>10452.620000000001</v>
      </c>
      <c r="N730" t="s">
        <v>6446</v>
      </c>
      <c r="O730" s="1"/>
    </row>
    <row r="731" spans="1:15" x14ac:dyDescent="0.25">
      <c r="A731">
        <v>496777</v>
      </c>
      <c r="B731">
        <v>2301135</v>
      </c>
      <c r="C731" t="s">
        <v>13</v>
      </c>
      <c r="D731" t="s">
        <v>6475</v>
      </c>
      <c r="E731" t="s">
        <v>6254</v>
      </c>
      <c r="F731" t="s">
        <v>12</v>
      </c>
      <c r="G731" t="s">
        <v>6446</v>
      </c>
      <c r="H731" s="1">
        <v>45905</v>
      </c>
      <c r="I731" t="s">
        <v>6455</v>
      </c>
      <c r="J731" t="s">
        <v>6448</v>
      </c>
      <c r="K731" t="s">
        <v>6449</v>
      </c>
      <c r="L731">
        <v>6353</v>
      </c>
      <c r="M731">
        <v>49085.120000000003</v>
      </c>
      <c r="N731" t="s">
        <v>6446</v>
      </c>
      <c r="O731" s="1"/>
    </row>
    <row r="732" spans="1:15" x14ac:dyDescent="0.25">
      <c r="A732">
        <v>496778</v>
      </c>
      <c r="B732">
        <v>2301135</v>
      </c>
      <c r="C732" t="s">
        <v>13</v>
      </c>
      <c r="D732" t="s">
        <v>6475</v>
      </c>
      <c r="E732" t="s">
        <v>6254</v>
      </c>
      <c r="F732" t="s">
        <v>12</v>
      </c>
      <c r="G732" t="s">
        <v>6446</v>
      </c>
      <c r="H732" s="1">
        <v>45905</v>
      </c>
      <c r="I732" t="s">
        <v>6455</v>
      </c>
      <c r="J732" t="s">
        <v>6448</v>
      </c>
      <c r="K732" t="s">
        <v>6449</v>
      </c>
      <c r="L732">
        <v>6353</v>
      </c>
      <c r="M732">
        <v>49085.120000000003</v>
      </c>
      <c r="N732" t="s">
        <v>6446</v>
      </c>
      <c r="O732" s="1"/>
    </row>
    <row r="733" spans="1:15" x14ac:dyDescent="0.25">
      <c r="A733">
        <v>496779</v>
      </c>
      <c r="B733">
        <v>2301135</v>
      </c>
      <c r="C733" t="s">
        <v>13</v>
      </c>
      <c r="D733" t="s">
        <v>6475</v>
      </c>
      <c r="E733" t="s">
        <v>6254</v>
      </c>
      <c r="F733" t="s">
        <v>12</v>
      </c>
      <c r="G733" t="s">
        <v>6446</v>
      </c>
      <c r="H733" s="1">
        <v>45905</v>
      </c>
      <c r="I733" t="s">
        <v>6455</v>
      </c>
      <c r="J733" t="s">
        <v>6448</v>
      </c>
      <c r="K733" t="s">
        <v>6449</v>
      </c>
      <c r="L733">
        <v>6353</v>
      </c>
      <c r="M733">
        <v>49085.120000000003</v>
      </c>
      <c r="N733" t="s">
        <v>6446</v>
      </c>
      <c r="O733" s="1"/>
    </row>
    <row r="734" spans="1:15" x14ac:dyDescent="0.25">
      <c r="A734">
        <v>496780</v>
      </c>
      <c r="B734">
        <v>2301135</v>
      </c>
      <c r="C734" t="s">
        <v>13</v>
      </c>
      <c r="D734" t="s">
        <v>6475</v>
      </c>
      <c r="E734" t="s">
        <v>6254</v>
      </c>
      <c r="F734" t="s">
        <v>12</v>
      </c>
      <c r="G734" t="s">
        <v>6446</v>
      </c>
      <c r="H734" s="1">
        <v>45905</v>
      </c>
      <c r="I734" t="s">
        <v>6455</v>
      </c>
      <c r="J734" t="s">
        <v>6448</v>
      </c>
      <c r="K734" t="s">
        <v>6449</v>
      </c>
      <c r="L734">
        <v>6353</v>
      </c>
      <c r="M734">
        <v>49085.120000000003</v>
      </c>
      <c r="N734" t="s">
        <v>6446</v>
      </c>
      <c r="O734" s="1"/>
    </row>
    <row r="735" spans="1:15" x14ac:dyDescent="0.25">
      <c r="A735">
        <v>55906</v>
      </c>
      <c r="B735">
        <v>1004541</v>
      </c>
      <c r="C735" t="s">
        <v>28</v>
      </c>
      <c r="D735" t="s">
        <v>6525</v>
      </c>
      <c r="E735" t="s">
        <v>4301</v>
      </c>
      <c r="F735" t="s">
        <v>18</v>
      </c>
      <c r="G735" t="s">
        <v>6446</v>
      </c>
      <c r="H735" s="1">
        <v>45906</v>
      </c>
      <c r="I735" t="s">
        <v>6447</v>
      </c>
      <c r="J735" t="s">
        <v>6448</v>
      </c>
      <c r="K735" t="s">
        <v>6449</v>
      </c>
      <c r="L735">
        <v>6351</v>
      </c>
      <c r="M735">
        <v>408.77</v>
      </c>
      <c r="N735" t="s">
        <v>6470</v>
      </c>
      <c r="O735" s="1"/>
    </row>
    <row r="736" spans="1:15" x14ac:dyDescent="0.25">
      <c r="A736">
        <v>266759</v>
      </c>
      <c r="B736">
        <v>1155</v>
      </c>
      <c r="C736" t="s">
        <v>6526</v>
      </c>
      <c r="D736" t="s">
        <v>6458</v>
      </c>
      <c r="E736" t="s">
        <v>6254</v>
      </c>
      <c r="F736" t="s">
        <v>18</v>
      </c>
      <c r="G736" t="s">
        <v>6446</v>
      </c>
      <c r="H736" s="1">
        <v>45906</v>
      </c>
      <c r="I736" t="s">
        <v>6455</v>
      </c>
      <c r="J736" t="s">
        <v>6448</v>
      </c>
      <c r="K736" t="s">
        <v>6449</v>
      </c>
      <c r="L736">
        <v>6353</v>
      </c>
      <c r="M736">
        <v>49500</v>
      </c>
      <c r="N736" t="s">
        <v>6446</v>
      </c>
      <c r="O736" s="1"/>
    </row>
    <row r="737" spans="1:15" x14ac:dyDescent="0.25">
      <c r="A737">
        <v>53427</v>
      </c>
      <c r="B737">
        <v>3084024</v>
      </c>
      <c r="C737" t="s">
        <v>6267</v>
      </c>
      <c r="D737" t="s">
        <v>6466</v>
      </c>
      <c r="E737" t="s">
        <v>18</v>
      </c>
      <c r="F737" t="s">
        <v>97</v>
      </c>
      <c r="G737" t="s">
        <v>6446</v>
      </c>
      <c r="H737" s="1">
        <v>45905</v>
      </c>
      <c r="I737" t="s">
        <v>6447</v>
      </c>
      <c r="J737" t="s">
        <v>6448</v>
      </c>
      <c r="K737" t="s">
        <v>6449</v>
      </c>
      <c r="L737">
        <v>6351</v>
      </c>
      <c r="M737">
        <v>4255</v>
      </c>
      <c r="N737" t="s">
        <v>6446</v>
      </c>
      <c r="O737" s="1"/>
    </row>
    <row r="738" spans="1:15" x14ac:dyDescent="0.25">
      <c r="A738">
        <v>53450</v>
      </c>
      <c r="B738">
        <v>3084024</v>
      </c>
      <c r="C738" t="s">
        <v>6267</v>
      </c>
      <c r="D738" t="s">
        <v>6466</v>
      </c>
      <c r="E738" t="s">
        <v>18</v>
      </c>
      <c r="F738" t="s">
        <v>97</v>
      </c>
      <c r="G738" t="s">
        <v>6446</v>
      </c>
      <c r="H738" s="1">
        <v>45905</v>
      </c>
      <c r="I738" t="s">
        <v>6447</v>
      </c>
      <c r="J738" t="s">
        <v>6448</v>
      </c>
      <c r="K738" t="s">
        <v>6449</v>
      </c>
      <c r="L738">
        <v>6351</v>
      </c>
      <c r="M738">
        <v>4255</v>
      </c>
      <c r="N738" t="s">
        <v>6446</v>
      </c>
      <c r="O738" s="1"/>
    </row>
    <row r="739" spans="1:15" x14ac:dyDescent="0.25">
      <c r="A739">
        <v>53425</v>
      </c>
      <c r="B739">
        <v>3084343</v>
      </c>
      <c r="C739" t="s">
        <v>6267</v>
      </c>
      <c r="D739" t="s">
        <v>6466</v>
      </c>
      <c r="E739" t="s">
        <v>18</v>
      </c>
      <c r="F739" t="s">
        <v>46</v>
      </c>
      <c r="G739" t="s">
        <v>6446</v>
      </c>
      <c r="H739" s="1">
        <v>45906</v>
      </c>
      <c r="I739" t="s">
        <v>6447</v>
      </c>
      <c r="J739" t="s">
        <v>6448</v>
      </c>
      <c r="K739" t="s">
        <v>6449</v>
      </c>
      <c r="L739">
        <v>6351</v>
      </c>
      <c r="M739">
        <v>13026.44</v>
      </c>
      <c r="N739" t="s">
        <v>6446</v>
      </c>
      <c r="O739" s="1"/>
    </row>
    <row r="740" spans="1:15" x14ac:dyDescent="0.25">
      <c r="A740">
        <v>53434</v>
      </c>
      <c r="B740">
        <v>3084343</v>
      </c>
      <c r="C740" t="s">
        <v>6267</v>
      </c>
      <c r="D740" t="s">
        <v>6466</v>
      </c>
      <c r="E740" t="s">
        <v>18</v>
      </c>
      <c r="F740" t="s">
        <v>46</v>
      </c>
      <c r="G740" t="s">
        <v>6446</v>
      </c>
      <c r="H740" s="1">
        <v>45906</v>
      </c>
      <c r="I740" t="s">
        <v>6447</v>
      </c>
      <c r="J740" t="s">
        <v>6448</v>
      </c>
      <c r="K740" t="s">
        <v>6449</v>
      </c>
      <c r="L740">
        <v>6351</v>
      </c>
      <c r="M740">
        <v>13026.44</v>
      </c>
      <c r="N740" t="s">
        <v>6446</v>
      </c>
      <c r="O740" s="1"/>
    </row>
    <row r="741" spans="1:15" x14ac:dyDescent="0.25">
      <c r="A741">
        <v>53433</v>
      </c>
      <c r="B741">
        <v>3084343</v>
      </c>
      <c r="C741" t="s">
        <v>6267</v>
      </c>
      <c r="D741" t="s">
        <v>6466</v>
      </c>
      <c r="E741" t="s">
        <v>18</v>
      </c>
      <c r="F741" t="s">
        <v>46</v>
      </c>
      <c r="G741" t="s">
        <v>6446</v>
      </c>
      <c r="H741" s="1">
        <v>45906</v>
      </c>
      <c r="I741" t="s">
        <v>6447</v>
      </c>
      <c r="J741" t="s">
        <v>6448</v>
      </c>
      <c r="K741" t="s">
        <v>6449</v>
      </c>
      <c r="L741">
        <v>6351</v>
      </c>
      <c r="M741">
        <v>13026.44</v>
      </c>
      <c r="N741" t="s">
        <v>6446</v>
      </c>
      <c r="O741" s="1"/>
    </row>
    <row r="742" spans="1:15" x14ac:dyDescent="0.25">
      <c r="A742">
        <v>53431</v>
      </c>
      <c r="B742">
        <v>3084343</v>
      </c>
      <c r="C742" t="s">
        <v>6267</v>
      </c>
      <c r="D742" t="s">
        <v>6466</v>
      </c>
      <c r="E742" t="s">
        <v>18</v>
      </c>
      <c r="F742" t="s">
        <v>46</v>
      </c>
      <c r="G742" t="s">
        <v>6446</v>
      </c>
      <c r="H742" s="1">
        <v>45906</v>
      </c>
      <c r="I742" t="s">
        <v>6447</v>
      </c>
      <c r="J742" t="s">
        <v>6448</v>
      </c>
      <c r="K742" t="s">
        <v>6449</v>
      </c>
      <c r="L742">
        <v>6351</v>
      </c>
      <c r="M742">
        <v>13026.44</v>
      </c>
      <c r="N742" t="s">
        <v>6446</v>
      </c>
      <c r="O742" s="1"/>
    </row>
    <row r="743" spans="1:15" x14ac:dyDescent="0.25">
      <c r="A743">
        <v>53452</v>
      </c>
      <c r="B743">
        <v>3084343</v>
      </c>
      <c r="C743" t="s">
        <v>6267</v>
      </c>
      <c r="D743" t="s">
        <v>6466</v>
      </c>
      <c r="E743" t="s">
        <v>18</v>
      </c>
      <c r="F743" t="s">
        <v>46</v>
      </c>
      <c r="G743" t="s">
        <v>6446</v>
      </c>
      <c r="H743" s="1">
        <v>45906</v>
      </c>
      <c r="I743" t="s">
        <v>6447</v>
      </c>
      <c r="J743" t="s">
        <v>6448</v>
      </c>
      <c r="K743" t="s">
        <v>6449</v>
      </c>
      <c r="L743">
        <v>6351</v>
      </c>
      <c r="M743">
        <v>13026.44</v>
      </c>
      <c r="N743" t="s">
        <v>6446</v>
      </c>
      <c r="O743" s="1"/>
    </row>
    <row r="744" spans="1:15" x14ac:dyDescent="0.25">
      <c r="A744">
        <v>53432</v>
      </c>
      <c r="B744">
        <v>3084343</v>
      </c>
      <c r="C744" t="s">
        <v>6267</v>
      </c>
      <c r="D744" t="s">
        <v>6466</v>
      </c>
      <c r="E744" t="s">
        <v>18</v>
      </c>
      <c r="F744" t="s">
        <v>46</v>
      </c>
      <c r="G744" t="s">
        <v>6446</v>
      </c>
      <c r="H744" s="1">
        <v>45906</v>
      </c>
      <c r="I744" t="s">
        <v>6447</v>
      </c>
      <c r="J744" t="s">
        <v>6448</v>
      </c>
      <c r="K744" t="s">
        <v>6449</v>
      </c>
      <c r="L744">
        <v>6351</v>
      </c>
      <c r="M744">
        <v>13026.44</v>
      </c>
      <c r="N744" t="s">
        <v>6446</v>
      </c>
      <c r="O744" s="1"/>
    </row>
    <row r="745" spans="1:15" x14ac:dyDescent="0.25">
      <c r="A745">
        <v>53428</v>
      </c>
      <c r="B745">
        <v>3084049</v>
      </c>
      <c r="C745" t="s">
        <v>6267</v>
      </c>
      <c r="D745" t="s">
        <v>6466</v>
      </c>
      <c r="E745" t="s">
        <v>18</v>
      </c>
      <c r="F745" t="s">
        <v>97</v>
      </c>
      <c r="G745" t="s">
        <v>6446</v>
      </c>
      <c r="H745" s="1">
        <v>45905</v>
      </c>
      <c r="I745" t="s">
        <v>6447</v>
      </c>
      <c r="J745" t="s">
        <v>6448</v>
      </c>
      <c r="K745" t="s">
        <v>6449</v>
      </c>
      <c r="L745">
        <v>6351</v>
      </c>
      <c r="M745">
        <v>9131.66</v>
      </c>
      <c r="N745" t="s">
        <v>6446</v>
      </c>
      <c r="O745" s="1"/>
    </row>
    <row r="746" spans="1:15" x14ac:dyDescent="0.25">
      <c r="A746">
        <v>266730</v>
      </c>
      <c r="B746">
        <v>172583</v>
      </c>
      <c r="C746" t="s">
        <v>1503</v>
      </c>
      <c r="D746" t="s">
        <v>6479</v>
      </c>
      <c r="E746" t="s">
        <v>6328</v>
      </c>
      <c r="F746" t="s">
        <v>12</v>
      </c>
      <c r="G746" t="s">
        <v>6446</v>
      </c>
      <c r="H746" s="1">
        <v>45905</v>
      </c>
      <c r="I746" t="s">
        <v>6447</v>
      </c>
      <c r="J746" t="s">
        <v>6448</v>
      </c>
      <c r="K746" t="s">
        <v>6449</v>
      </c>
      <c r="L746">
        <v>6353</v>
      </c>
      <c r="M746">
        <v>24619.5</v>
      </c>
      <c r="N746" t="s">
        <v>6446</v>
      </c>
      <c r="O746" s="1"/>
    </row>
    <row r="747" spans="1:15" x14ac:dyDescent="0.25">
      <c r="A747">
        <v>55906</v>
      </c>
      <c r="B747">
        <v>412305</v>
      </c>
      <c r="C747" t="s">
        <v>28</v>
      </c>
      <c r="D747" t="s">
        <v>6491</v>
      </c>
      <c r="E747" t="s">
        <v>4301</v>
      </c>
      <c r="F747" t="s">
        <v>18</v>
      </c>
      <c r="G747" t="s">
        <v>6446</v>
      </c>
      <c r="H747" s="1">
        <v>45906</v>
      </c>
      <c r="I747" t="s">
        <v>6447</v>
      </c>
      <c r="J747" t="s">
        <v>6448</v>
      </c>
      <c r="K747" t="s">
        <v>6449</v>
      </c>
      <c r="L747">
        <v>6353</v>
      </c>
      <c r="M747">
        <v>408.77</v>
      </c>
      <c r="N747" t="s">
        <v>6446</v>
      </c>
      <c r="O747" s="1"/>
    </row>
    <row r="748" spans="1:15" x14ac:dyDescent="0.25">
      <c r="A748">
        <v>374245</v>
      </c>
      <c r="B748">
        <v>73713</v>
      </c>
      <c r="C748" t="s">
        <v>5382</v>
      </c>
      <c r="D748" t="s">
        <v>6527</v>
      </c>
      <c r="E748" t="s">
        <v>6269</v>
      </c>
      <c r="F748" t="s">
        <v>46</v>
      </c>
      <c r="G748" t="s">
        <v>6446</v>
      </c>
      <c r="H748" s="1">
        <v>45905</v>
      </c>
      <c r="I748" t="s">
        <v>6447</v>
      </c>
      <c r="J748" t="s">
        <v>6448</v>
      </c>
      <c r="K748" t="s">
        <v>6449</v>
      </c>
      <c r="L748">
        <v>6932</v>
      </c>
      <c r="M748">
        <v>18723.54</v>
      </c>
      <c r="N748" t="s">
        <v>6470</v>
      </c>
      <c r="O748" s="1"/>
    </row>
    <row r="749" spans="1:15" x14ac:dyDescent="0.25">
      <c r="A749">
        <v>158379</v>
      </c>
      <c r="B749">
        <v>145999</v>
      </c>
      <c r="C749" t="s">
        <v>6528</v>
      </c>
      <c r="D749" t="s">
        <v>6529</v>
      </c>
      <c r="E749" t="s">
        <v>12</v>
      </c>
      <c r="F749" t="s">
        <v>97</v>
      </c>
      <c r="G749" t="s">
        <v>6446</v>
      </c>
      <c r="H749" s="1">
        <v>45905</v>
      </c>
      <c r="I749" t="s">
        <v>6455</v>
      </c>
      <c r="J749" t="s">
        <v>6448</v>
      </c>
      <c r="K749" t="s">
        <v>6449</v>
      </c>
      <c r="L749">
        <v>6353</v>
      </c>
      <c r="M749">
        <v>4429.1499999999996</v>
      </c>
      <c r="N749" t="s">
        <v>6446</v>
      </c>
      <c r="O749" s="1"/>
    </row>
    <row r="750" spans="1:15" x14ac:dyDescent="0.25">
      <c r="A750">
        <v>27783</v>
      </c>
      <c r="B750">
        <v>1200401</v>
      </c>
      <c r="C750" t="s">
        <v>6465</v>
      </c>
      <c r="D750" t="s">
        <v>6466</v>
      </c>
      <c r="E750" t="s">
        <v>46</v>
      </c>
      <c r="F750" t="s">
        <v>693</v>
      </c>
      <c r="G750" t="s">
        <v>6446</v>
      </c>
      <c r="H750" s="1">
        <v>45906</v>
      </c>
      <c r="I750" t="s">
        <v>6447</v>
      </c>
      <c r="J750" t="s">
        <v>6448</v>
      </c>
      <c r="K750" t="s">
        <v>6449</v>
      </c>
      <c r="L750">
        <v>6353</v>
      </c>
      <c r="M750">
        <v>1474.68</v>
      </c>
      <c r="N750" t="s">
        <v>6446</v>
      </c>
      <c r="O750" s="1"/>
    </row>
    <row r="751" spans="1:15" x14ac:dyDescent="0.25">
      <c r="A751">
        <v>499625</v>
      </c>
      <c r="B751">
        <v>1844898</v>
      </c>
      <c r="C751" t="s">
        <v>36</v>
      </c>
      <c r="D751" t="s">
        <v>6475</v>
      </c>
      <c r="E751" t="s">
        <v>6254</v>
      </c>
      <c r="F751" t="s">
        <v>12</v>
      </c>
      <c r="G751" t="s">
        <v>6446</v>
      </c>
      <c r="H751" s="1">
        <v>45906</v>
      </c>
      <c r="I751" t="s">
        <v>6455</v>
      </c>
      <c r="J751" t="s">
        <v>6448</v>
      </c>
      <c r="K751" t="s">
        <v>6449</v>
      </c>
      <c r="L751">
        <v>6353</v>
      </c>
      <c r="M751">
        <v>116217.37</v>
      </c>
      <c r="N751" t="s">
        <v>6446</v>
      </c>
      <c r="O751" s="1"/>
    </row>
    <row r="752" spans="1:15" x14ac:dyDescent="0.25">
      <c r="A752">
        <v>498580</v>
      </c>
      <c r="B752">
        <v>56503</v>
      </c>
      <c r="C752" t="s">
        <v>36</v>
      </c>
      <c r="D752" t="s">
        <v>6453</v>
      </c>
      <c r="E752" t="s">
        <v>18</v>
      </c>
      <c r="F752" t="s">
        <v>6254</v>
      </c>
      <c r="G752" t="s">
        <v>6446</v>
      </c>
      <c r="H752" s="1">
        <v>45905</v>
      </c>
      <c r="I752" t="s">
        <v>6523</v>
      </c>
      <c r="J752" t="s">
        <v>6448</v>
      </c>
      <c r="K752" t="s">
        <v>6449</v>
      </c>
      <c r="L752">
        <v>6932</v>
      </c>
      <c r="M752">
        <v>4450.9799999999996</v>
      </c>
      <c r="N752" t="s">
        <v>6446</v>
      </c>
      <c r="O752" s="1"/>
    </row>
    <row r="753" spans="1:15" x14ac:dyDescent="0.25">
      <c r="A753">
        <v>53452</v>
      </c>
      <c r="B753">
        <v>3084051</v>
      </c>
      <c r="C753" t="s">
        <v>6267</v>
      </c>
      <c r="D753" t="s">
        <v>6466</v>
      </c>
      <c r="E753" t="s">
        <v>18</v>
      </c>
      <c r="F753" t="s">
        <v>46</v>
      </c>
      <c r="G753" t="s">
        <v>6446</v>
      </c>
      <c r="H753" s="1">
        <v>45905</v>
      </c>
      <c r="I753" t="s">
        <v>6447</v>
      </c>
      <c r="J753" t="s">
        <v>6448</v>
      </c>
      <c r="K753" t="s">
        <v>6464</v>
      </c>
      <c r="L753">
        <v>6351</v>
      </c>
      <c r="M753">
        <v>13026.44</v>
      </c>
      <c r="N753" t="s">
        <v>6446</v>
      </c>
      <c r="O753" s="1">
        <v>45905</v>
      </c>
    </row>
    <row r="754" spans="1:15" x14ac:dyDescent="0.25">
      <c r="A754">
        <v>53431</v>
      </c>
      <c r="B754">
        <v>3084051</v>
      </c>
      <c r="C754" t="s">
        <v>6267</v>
      </c>
      <c r="D754" t="s">
        <v>6466</v>
      </c>
      <c r="E754" t="s">
        <v>18</v>
      </c>
      <c r="F754" t="s">
        <v>46</v>
      </c>
      <c r="G754" t="s">
        <v>6446</v>
      </c>
      <c r="H754" s="1">
        <v>45905</v>
      </c>
      <c r="I754" t="s">
        <v>6447</v>
      </c>
      <c r="J754" t="s">
        <v>6448</v>
      </c>
      <c r="K754" t="s">
        <v>6464</v>
      </c>
      <c r="L754">
        <v>6351</v>
      </c>
      <c r="M754">
        <v>13026.44</v>
      </c>
      <c r="N754" t="s">
        <v>6446</v>
      </c>
      <c r="O754" s="1">
        <v>45905</v>
      </c>
    </row>
    <row r="755" spans="1:15" x14ac:dyDescent="0.25">
      <c r="A755">
        <v>53433</v>
      </c>
      <c r="B755">
        <v>3084051</v>
      </c>
      <c r="C755" t="s">
        <v>6267</v>
      </c>
      <c r="D755" t="s">
        <v>6466</v>
      </c>
      <c r="E755" t="s">
        <v>18</v>
      </c>
      <c r="F755" t="s">
        <v>46</v>
      </c>
      <c r="G755" t="s">
        <v>6446</v>
      </c>
      <c r="H755" s="1">
        <v>45905</v>
      </c>
      <c r="I755" t="s">
        <v>6447</v>
      </c>
      <c r="J755" t="s">
        <v>6448</v>
      </c>
      <c r="K755" t="s">
        <v>6464</v>
      </c>
      <c r="L755">
        <v>6351</v>
      </c>
      <c r="M755">
        <v>13026.44</v>
      </c>
      <c r="N755" t="s">
        <v>6446</v>
      </c>
      <c r="O755" s="1">
        <v>45905</v>
      </c>
    </row>
    <row r="756" spans="1:15" x14ac:dyDescent="0.25">
      <c r="A756">
        <v>53432</v>
      </c>
      <c r="B756">
        <v>3084051</v>
      </c>
      <c r="C756" t="s">
        <v>6267</v>
      </c>
      <c r="D756" t="s">
        <v>6466</v>
      </c>
      <c r="E756" t="s">
        <v>18</v>
      </c>
      <c r="F756" t="s">
        <v>46</v>
      </c>
      <c r="G756" t="s">
        <v>6446</v>
      </c>
      <c r="H756" s="1">
        <v>45905</v>
      </c>
      <c r="I756" t="s">
        <v>6447</v>
      </c>
      <c r="J756" t="s">
        <v>6448</v>
      </c>
      <c r="K756" t="s">
        <v>6464</v>
      </c>
      <c r="L756">
        <v>6351</v>
      </c>
      <c r="M756">
        <v>13026.44</v>
      </c>
      <c r="N756" t="s">
        <v>6446</v>
      </c>
      <c r="O756" s="1">
        <v>45905</v>
      </c>
    </row>
    <row r="757" spans="1:15" x14ac:dyDescent="0.25">
      <c r="A757">
        <v>53434</v>
      </c>
      <c r="B757">
        <v>3084051</v>
      </c>
      <c r="C757" t="s">
        <v>6267</v>
      </c>
      <c r="D757" t="s">
        <v>6466</v>
      </c>
      <c r="E757" t="s">
        <v>18</v>
      </c>
      <c r="F757" t="s">
        <v>46</v>
      </c>
      <c r="G757" t="s">
        <v>6446</v>
      </c>
      <c r="H757" s="1">
        <v>45905</v>
      </c>
      <c r="I757" t="s">
        <v>6447</v>
      </c>
      <c r="J757" t="s">
        <v>6448</v>
      </c>
      <c r="K757" t="s">
        <v>6464</v>
      </c>
      <c r="L757">
        <v>6351</v>
      </c>
      <c r="M757">
        <v>13026.44</v>
      </c>
      <c r="N757" t="s">
        <v>6446</v>
      </c>
      <c r="O757" s="1">
        <v>45905</v>
      </c>
    </row>
    <row r="758" spans="1:15" x14ac:dyDescent="0.25">
      <c r="A758">
        <v>53425</v>
      </c>
      <c r="B758">
        <v>3084051</v>
      </c>
      <c r="C758" t="s">
        <v>6267</v>
      </c>
      <c r="D758" t="s">
        <v>6466</v>
      </c>
      <c r="E758" t="s">
        <v>18</v>
      </c>
      <c r="F758" t="s">
        <v>46</v>
      </c>
      <c r="G758" t="s">
        <v>6446</v>
      </c>
      <c r="H758" s="1">
        <v>45905</v>
      </c>
      <c r="I758" t="s">
        <v>6447</v>
      </c>
      <c r="J758" t="s">
        <v>6448</v>
      </c>
      <c r="K758" t="s">
        <v>6464</v>
      </c>
      <c r="L758">
        <v>6351</v>
      </c>
      <c r="M758">
        <v>13026.44</v>
      </c>
      <c r="N758" t="s">
        <v>6446</v>
      </c>
      <c r="O758" s="1">
        <v>45905</v>
      </c>
    </row>
    <row r="759" spans="1:15" x14ac:dyDescent="0.25">
      <c r="A759">
        <v>55632</v>
      </c>
      <c r="B759">
        <v>743553</v>
      </c>
      <c r="C759" t="s">
        <v>6489</v>
      </c>
      <c r="D759" t="s">
        <v>6490</v>
      </c>
      <c r="E759" t="s">
        <v>6254</v>
      </c>
      <c r="F759" t="s">
        <v>12</v>
      </c>
      <c r="G759" t="s">
        <v>6446</v>
      </c>
      <c r="H759" s="1">
        <v>45904</v>
      </c>
      <c r="I759" t="s">
        <v>6447</v>
      </c>
      <c r="J759" t="s">
        <v>6448</v>
      </c>
      <c r="K759" t="s">
        <v>6449</v>
      </c>
      <c r="L759">
        <v>6351</v>
      </c>
      <c r="M759">
        <v>10468.65</v>
      </c>
      <c r="N759" t="s">
        <v>6470</v>
      </c>
      <c r="O759" s="1"/>
    </row>
    <row r="760" spans="1:15" x14ac:dyDescent="0.25">
      <c r="A760">
        <v>55632</v>
      </c>
      <c r="B760">
        <v>1443946</v>
      </c>
      <c r="C760" t="s">
        <v>6489</v>
      </c>
      <c r="D760" t="s">
        <v>6491</v>
      </c>
      <c r="E760" t="s">
        <v>6254</v>
      </c>
      <c r="F760" t="s">
        <v>12</v>
      </c>
      <c r="G760" t="s">
        <v>6446</v>
      </c>
      <c r="H760" s="1">
        <v>45904</v>
      </c>
      <c r="I760" t="s">
        <v>6447</v>
      </c>
      <c r="J760" t="s">
        <v>6448</v>
      </c>
      <c r="K760" t="s">
        <v>6449</v>
      </c>
      <c r="L760">
        <v>6353</v>
      </c>
      <c r="M760">
        <v>10468.65</v>
      </c>
      <c r="N760" t="s">
        <v>6446</v>
      </c>
      <c r="O760" s="1"/>
    </row>
    <row r="761" spans="1:15" x14ac:dyDescent="0.25">
      <c r="A761">
        <v>53409</v>
      </c>
      <c r="B761">
        <v>3079926</v>
      </c>
      <c r="C761" t="s">
        <v>6267</v>
      </c>
      <c r="D761" t="s">
        <v>6466</v>
      </c>
      <c r="E761" t="s">
        <v>18</v>
      </c>
      <c r="F761" t="s">
        <v>46</v>
      </c>
      <c r="G761" t="s">
        <v>6446</v>
      </c>
      <c r="H761" s="1">
        <v>45904</v>
      </c>
      <c r="I761" t="s">
        <v>6447</v>
      </c>
      <c r="J761" t="s">
        <v>6448</v>
      </c>
      <c r="K761" t="s">
        <v>6449</v>
      </c>
      <c r="L761">
        <v>6351</v>
      </c>
      <c r="M761">
        <v>30735.13</v>
      </c>
      <c r="N761" t="s">
        <v>6446</v>
      </c>
      <c r="O761" s="1"/>
    </row>
    <row r="762" spans="1:15" x14ac:dyDescent="0.25">
      <c r="A762">
        <v>53408</v>
      </c>
      <c r="B762">
        <v>3079926</v>
      </c>
      <c r="C762" t="s">
        <v>6267</v>
      </c>
      <c r="D762" t="s">
        <v>6466</v>
      </c>
      <c r="E762" t="s">
        <v>18</v>
      </c>
      <c r="F762" t="s">
        <v>46</v>
      </c>
      <c r="G762" t="s">
        <v>6446</v>
      </c>
      <c r="H762" s="1">
        <v>45904</v>
      </c>
      <c r="I762" t="s">
        <v>6447</v>
      </c>
      <c r="J762" t="s">
        <v>6448</v>
      </c>
      <c r="K762" t="s">
        <v>6449</v>
      </c>
      <c r="L762">
        <v>6351</v>
      </c>
      <c r="M762">
        <v>30735.13</v>
      </c>
      <c r="N762" t="s">
        <v>6446</v>
      </c>
      <c r="O762" s="1"/>
    </row>
    <row r="763" spans="1:15" x14ac:dyDescent="0.25">
      <c r="A763">
        <v>53387</v>
      </c>
      <c r="B763">
        <v>3079926</v>
      </c>
      <c r="C763" t="s">
        <v>6267</v>
      </c>
      <c r="D763" t="s">
        <v>6466</v>
      </c>
      <c r="E763" t="s">
        <v>18</v>
      </c>
      <c r="F763" t="s">
        <v>46</v>
      </c>
      <c r="G763" t="s">
        <v>6446</v>
      </c>
      <c r="H763" s="1">
        <v>45904</v>
      </c>
      <c r="I763" t="s">
        <v>6447</v>
      </c>
      <c r="J763" t="s">
        <v>6448</v>
      </c>
      <c r="K763" t="s">
        <v>6449</v>
      </c>
      <c r="L763">
        <v>6351</v>
      </c>
      <c r="M763">
        <v>30735.13</v>
      </c>
      <c r="N763" t="s">
        <v>6446</v>
      </c>
      <c r="O763" s="1"/>
    </row>
    <row r="764" spans="1:15" x14ac:dyDescent="0.25">
      <c r="A764">
        <v>53401</v>
      </c>
      <c r="B764">
        <v>3079926</v>
      </c>
      <c r="C764" t="s">
        <v>6267</v>
      </c>
      <c r="D764" t="s">
        <v>6466</v>
      </c>
      <c r="E764" t="s">
        <v>18</v>
      </c>
      <c r="F764" t="s">
        <v>46</v>
      </c>
      <c r="G764" t="s">
        <v>6446</v>
      </c>
      <c r="H764" s="1">
        <v>45904</v>
      </c>
      <c r="I764" t="s">
        <v>6447</v>
      </c>
      <c r="J764" t="s">
        <v>6448</v>
      </c>
      <c r="K764" t="s">
        <v>6449</v>
      </c>
      <c r="L764">
        <v>6351</v>
      </c>
      <c r="M764">
        <v>30735.13</v>
      </c>
      <c r="N764" t="s">
        <v>6446</v>
      </c>
      <c r="O764" s="1"/>
    </row>
    <row r="765" spans="1:15" x14ac:dyDescent="0.25">
      <c r="A765">
        <v>498944</v>
      </c>
      <c r="B765">
        <v>373260</v>
      </c>
      <c r="C765" t="s">
        <v>36</v>
      </c>
      <c r="D765" t="s">
        <v>6453</v>
      </c>
      <c r="E765" t="s">
        <v>6254</v>
      </c>
      <c r="F765" t="s">
        <v>12</v>
      </c>
      <c r="G765" t="s">
        <v>6446</v>
      </c>
      <c r="H765" s="1">
        <v>45905</v>
      </c>
      <c r="I765" t="s">
        <v>6455</v>
      </c>
      <c r="J765" t="s">
        <v>6448</v>
      </c>
      <c r="K765" t="s">
        <v>6449</v>
      </c>
      <c r="L765">
        <v>6352</v>
      </c>
      <c r="M765">
        <v>15770.47</v>
      </c>
      <c r="N765" t="s">
        <v>6446</v>
      </c>
      <c r="O765" s="1"/>
    </row>
    <row r="766" spans="1:15" x14ac:dyDescent="0.25">
      <c r="A766">
        <v>498877</v>
      </c>
      <c r="B766">
        <v>373258</v>
      </c>
      <c r="C766" t="s">
        <v>36</v>
      </c>
      <c r="D766" t="s">
        <v>6453</v>
      </c>
      <c r="E766" t="s">
        <v>6254</v>
      </c>
      <c r="F766" t="s">
        <v>18</v>
      </c>
      <c r="G766" t="s">
        <v>6446</v>
      </c>
      <c r="H766" s="1">
        <v>45905</v>
      </c>
      <c r="I766" t="s">
        <v>6455</v>
      </c>
      <c r="J766" t="s">
        <v>6448</v>
      </c>
      <c r="K766" t="s">
        <v>6449</v>
      </c>
      <c r="L766">
        <v>6352</v>
      </c>
      <c r="M766">
        <v>24219.03</v>
      </c>
      <c r="N766" t="s">
        <v>6446</v>
      </c>
      <c r="O766" s="1"/>
    </row>
    <row r="767" spans="1:15" x14ac:dyDescent="0.25">
      <c r="A767">
        <v>53400</v>
      </c>
      <c r="B767">
        <v>3079949</v>
      </c>
      <c r="C767" t="s">
        <v>6267</v>
      </c>
      <c r="D767" t="s">
        <v>6466</v>
      </c>
      <c r="E767" t="s">
        <v>18</v>
      </c>
      <c r="F767" t="s">
        <v>46</v>
      </c>
      <c r="G767" t="s">
        <v>6446</v>
      </c>
      <c r="H767" s="1">
        <v>45904</v>
      </c>
      <c r="I767" t="s">
        <v>6447</v>
      </c>
      <c r="J767" t="s">
        <v>6448</v>
      </c>
      <c r="K767" t="s">
        <v>6449</v>
      </c>
      <c r="L767">
        <v>6351</v>
      </c>
      <c r="M767">
        <v>13528.4</v>
      </c>
      <c r="N767" t="s">
        <v>6446</v>
      </c>
      <c r="O767" s="1"/>
    </row>
    <row r="768" spans="1:15" x14ac:dyDescent="0.25">
      <c r="A768">
        <v>499399</v>
      </c>
      <c r="B768">
        <v>1842592</v>
      </c>
      <c r="C768" t="s">
        <v>36</v>
      </c>
      <c r="D768" t="s">
        <v>6475</v>
      </c>
      <c r="E768" t="s">
        <v>6254</v>
      </c>
      <c r="F768" t="s">
        <v>46</v>
      </c>
      <c r="G768" t="s">
        <v>6446</v>
      </c>
      <c r="H768" s="1">
        <v>45905</v>
      </c>
      <c r="I768" t="s">
        <v>6455</v>
      </c>
      <c r="J768" t="s">
        <v>6448</v>
      </c>
      <c r="K768" t="s">
        <v>6449</v>
      </c>
      <c r="L768">
        <v>6353</v>
      </c>
      <c r="M768">
        <v>1579.1</v>
      </c>
      <c r="N768" t="s">
        <v>6446</v>
      </c>
      <c r="O768" s="1"/>
    </row>
    <row r="769" spans="1:15" x14ac:dyDescent="0.25">
      <c r="A769">
        <v>499398</v>
      </c>
      <c r="B769">
        <v>1842592</v>
      </c>
      <c r="C769" t="s">
        <v>36</v>
      </c>
      <c r="D769" t="s">
        <v>6475</v>
      </c>
      <c r="E769" t="s">
        <v>6254</v>
      </c>
      <c r="F769" t="s">
        <v>46</v>
      </c>
      <c r="G769" t="s">
        <v>6446</v>
      </c>
      <c r="H769" s="1">
        <v>45905</v>
      </c>
      <c r="I769" t="s">
        <v>6455</v>
      </c>
      <c r="J769" t="s">
        <v>6448</v>
      </c>
      <c r="K769" t="s">
        <v>6449</v>
      </c>
      <c r="L769">
        <v>6353</v>
      </c>
      <c r="M769">
        <v>1579.1</v>
      </c>
      <c r="N769" t="s">
        <v>6446</v>
      </c>
      <c r="O769" s="1"/>
    </row>
    <row r="770" spans="1:15" x14ac:dyDescent="0.25">
      <c r="A770">
        <v>498941</v>
      </c>
      <c r="B770">
        <v>373263</v>
      </c>
      <c r="C770" t="s">
        <v>36</v>
      </c>
      <c r="D770" t="s">
        <v>6453</v>
      </c>
      <c r="E770" t="s">
        <v>6254</v>
      </c>
      <c r="F770" t="s">
        <v>12</v>
      </c>
      <c r="G770" t="s">
        <v>6446</v>
      </c>
      <c r="H770" s="1">
        <v>45905</v>
      </c>
      <c r="I770" t="s">
        <v>6455</v>
      </c>
      <c r="J770" t="s">
        <v>6448</v>
      </c>
      <c r="K770" t="s">
        <v>6449</v>
      </c>
      <c r="L770">
        <v>6352</v>
      </c>
      <c r="M770">
        <v>47311.41</v>
      </c>
      <c r="N770" t="s">
        <v>6446</v>
      </c>
      <c r="O770" s="1"/>
    </row>
    <row r="771" spans="1:15" x14ac:dyDescent="0.25">
      <c r="A771">
        <v>53358</v>
      </c>
      <c r="B771">
        <v>3079967</v>
      </c>
      <c r="C771" t="s">
        <v>6267</v>
      </c>
      <c r="D771" t="s">
        <v>6466</v>
      </c>
      <c r="E771" t="s">
        <v>18</v>
      </c>
      <c r="F771" t="s">
        <v>97</v>
      </c>
      <c r="G771" t="s">
        <v>6446</v>
      </c>
      <c r="H771" s="1">
        <v>45904</v>
      </c>
      <c r="I771" t="s">
        <v>6447</v>
      </c>
      <c r="J771" t="s">
        <v>6448</v>
      </c>
      <c r="K771" t="s">
        <v>6449</v>
      </c>
      <c r="L771">
        <v>6351</v>
      </c>
      <c r="M771">
        <v>89947</v>
      </c>
      <c r="N771" t="s">
        <v>6446</v>
      </c>
      <c r="O771" s="1"/>
    </row>
    <row r="772" spans="1:15" x14ac:dyDescent="0.25">
      <c r="A772">
        <v>53381</v>
      </c>
      <c r="B772">
        <v>3079967</v>
      </c>
      <c r="C772" t="s">
        <v>6267</v>
      </c>
      <c r="D772" t="s">
        <v>6466</v>
      </c>
      <c r="E772" t="s">
        <v>18</v>
      </c>
      <c r="F772" t="s">
        <v>97</v>
      </c>
      <c r="G772" t="s">
        <v>6446</v>
      </c>
      <c r="H772" s="1">
        <v>45904</v>
      </c>
      <c r="I772" t="s">
        <v>6447</v>
      </c>
      <c r="J772" t="s">
        <v>6448</v>
      </c>
      <c r="K772" t="s">
        <v>6449</v>
      </c>
      <c r="L772">
        <v>6351</v>
      </c>
      <c r="M772">
        <v>89947</v>
      </c>
      <c r="N772" t="s">
        <v>6446</v>
      </c>
      <c r="O772" s="1"/>
    </row>
    <row r="773" spans="1:15" x14ac:dyDescent="0.25">
      <c r="A773">
        <v>53402</v>
      </c>
      <c r="B773">
        <v>3079967</v>
      </c>
      <c r="C773" t="s">
        <v>6267</v>
      </c>
      <c r="D773" t="s">
        <v>6466</v>
      </c>
      <c r="E773" t="s">
        <v>18</v>
      </c>
      <c r="F773" t="s">
        <v>97</v>
      </c>
      <c r="G773" t="s">
        <v>6446</v>
      </c>
      <c r="H773" s="1">
        <v>45904</v>
      </c>
      <c r="I773" t="s">
        <v>6447</v>
      </c>
      <c r="J773" t="s">
        <v>6448</v>
      </c>
      <c r="K773" t="s">
        <v>6449</v>
      </c>
      <c r="L773">
        <v>6351</v>
      </c>
      <c r="M773">
        <v>89947</v>
      </c>
      <c r="N773" t="s">
        <v>6446</v>
      </c>
      <c r="O773" s="1"/>
    </row>
    <row r="774" spans="1:15" x14ac:dyDescent="0.25">
      <c r="A774">
        <v>53359</v>
      </c>
      <c r="B774">
        <v>3079967</v>
      </c>
      <c r="C774" t="s">
        <v>6267</v>
      </c>
      <c r="D774" t="s">
        <v>6466</v>
      </c>
      <c r="E774" t="s">
        <v>18</v>
      </c>
      <c r="F774" t="s">
        <v>97</v>
      </c>
      <c r="G774" t="s">
        <v>6446</v>
      </c>
      <c r="H774" s="1">
        <v>45904</v>
      </c>
      <c r="I774" t="s">
        <v>6447</v>
      </c>
      <c r="J774" t="s">
        <v>6448</v>
      </c>
      <c r="K774" t="s">
        <v>6449</v>
      </c>
      <c r="L774">
        <v>6351</v>
      </c>
      <c r="M774">
        <v>89947</v>
      </c>
      <c r="N774" t="s">
        <v>6446</v>
      </c>
      <c r="O774" s="1"/>
    </row>
    <row r="775" spans="1:15" x14ac:dyDescent="0.25">
      <c r="A775">
        <v>493302</v>
      </c>
      <c r="B775">
        <v>127617</v>
      </c>
      <c r="C775" t="s">
        <v>2683</v>
      </c>
      <c r="D775" t="s">
        <v>6452</v>
      </c>
      <c r="E775" t="s">
        <v>6254</v>
      </c>
      <c r="F775" t="s">
        <v>12</v>
      </c>
      <c r="G775" t="s">
        <v>6446</v>
      </c>
      <c r="H775" s="1">
        <v>45905</v>
      </c>
      <c r="I775" t="s">
        <v>6447</v>
      </c>
      <c r="J775" t="s">
        <v>6448</v>
      </c>
      <c r="K775" t="s">
        <v>6449</v>
      </c>
      <c r="L775">
        <v>6352</v>
      </c>
      <c r="M775">
        <v>11637.83</v>
      </c>
      <c r="N775" t="s">
        <v>6446</v>
      </c>
      <c r="O775" s="1"/>
    </row>
    <row r="776" spans="1:15" x14ac:dyDescent="0.25">
      <c r="A776">
        <v>27672</v>
      </c>
      <c r="B776">
        <v>252962</v>
      </c>
      <c r="C776" t="s">
        <v>6485</v>
      </c>
      <c r="D776" t="s">
        <v>6486</v>
      </c>
      <c r="E776" t="s">
        <v>46</v>
      </c>
      <c r="F776" t="s">
        <v>97</v>
      </c>
      <c r="G776" t="s">
        <v>6446</v>
      </c>
      <c r="H776" s="1">
        <v>45904</v>
      </c>
      <c r="I776" t="s">
        <v>6455</v>
      </c>
      <c r="J776" t="s">
        <v>6448</v>
      </c>
      <c r="K776" t="s">
        <v>6449</v>
      </c>
      <c r="L776">
        <v>6357</v>
      </c>
      <c r="M776">
        <v>3726.3</v>
      </c>
      <c r="N776" t="s">
        <v>6446</v>
      </c>
      <c r="O776" s="1"/>
    </row>
    <row r="777" spans="1:15" x14ac:dyDescent="0.25">
      <c r="A777">
        <v>27611</v>
      </c>
      <c r="B777">
        <v>1199091</v>
      </c>
      <c r="C777" t="s">
        <v>6465</v>
      </c>
      <c r="D777" t="s">
        <v>6466</v>
      </c>
      <c r="E777" t="s">
        <v>46</v>
      </c>
      <c r="F777" t="s">
        <v>693</v>
      </c>
      <c r="G777" t="s">
        <v>6446</v>
      </c>
      <c r="H777" s="1">
        <v>45904</v>
      </c>
      <c r="I777" t="s">
        <v>6447</v>
      </c>
      <c r="J777" t="s">
        <v>6448</v>
      </c>
      <c r="K777" t="s">
        <v>6449</v>
      </c>
      <c r="L777">
        <v>6353</v>
      </c>
      <c r="M777">
        <v>9401.6299999999992</v>
      </c>
      <c r="N777" t="s">
        <v>6446</v>
      </c>
      <c r="O777" s="1"/>
    </row>
    <row r="778" spans="1:15" x14ac:dyDescent="0.25">
      <c r="A778">
        <v>27646</v>
      </c>
      <c r="B778">
        <v>1199091</v>
      </c>
      <c r="C778" t="s">
        <v>6465</v>
      </c>
      <c r="D778" t="s">
        <v>6466</v>
      </c>
      <c r="E778" t="s">
        <v>46</v>
      </c>
      <c r="F778" t="s">
        <v>693</v>
      </c>
      <c r="G778" t="s">
        <v>6446</v>
      </c>
      <c r="H778" s="1">
        <v>45904</v>
      </c>
      <c r="I778" t="s">
        <v>6447</v>
      </c>
      <c r="J778" t="s">
        <v>6448</v>
      </c>
      <c r="K778" t="s">
        <v>6449</v>
      </c>
      <c r="L778">
        <v>6353</v>
      </c>
      <c r="M778">
        <v>9401.6299999999992</v>
      </c>
      <c r="N778" t="s">
        <v>6446</v>
      </c>
      <c r="O778" s="1"/>
    </row>
    <row r="779" spans="1:15" x14ac:dyDescent="0.25">
      <c r="A779">
        <v>498942</v>
      </c>
      <c r="B779">
        <v>373262</v>
      </c>
      <c r="C779" t="s">
        <v>36</v>
      </c>
      <c r="D779" t="s">
        <v>6453</v>
      </c>
      <c r="E779" t="s">
        <v>6254</v>
      </c>
      <c r="F779" t="s">
        <v>12</v>
      </c>
      <c r="G779" t="s">
        <v>6446</v>
      </c>
      <c r="H779" s="1">
        <v>45905</v>
      </c>
      <c r="I779" t="s">
        <v>6455</v>
      </c>
      <c r="J779" t="s">
        <v>6448</v>
      </c>
      <c r="K779" t="s">
        <v>6449</v>
      </c>
      <c r="L779">
        <v>6352</v>
      </c>
      <c r="M779">
        <v>63081.87</v>
      </c>
      <c r="N779" t="s">
        <v>6446</v>
      </c>
      <c r="O779" s="1"/>
    </row>
    <row r="780" spans="1:15" x14ac:dyDescent="0.25">
      <c r="A780">
        <v>53403</v>
      </c>
      <c r="B780">
        <v>3079956</v>
      </c>
      <c r="C780" t="s">
        <v>6267</v>
      </c>
      <c r="D780" t="s">
        <v>6466</v>
      </c>
      <c r="E780" t="s">
        <v>18</v>
      </c>
      <c r="F780" t="s">
        <v>97</v>
      </c>
      <c r="G780" t="s">
        <v>6446</v>
      </c>
      <c r="H780" s="1">
        <v>45904</v>
      </c>
      <c r="I780" t="s">
        <v>6447</v>
      </c>
      <c r="J780" t="s">
        <v>6448</v>
      </c>
      <c r="K780" t="s">
        <v>6449</v>
      </c>
      <c r="L780">
        <v>6351</v>
      </c>
      <c r="M780">
        <v>10926.3</v>
      </c>
      <c r="N780" t="s">
        <v>6446</v>
      </c>
      <c r="O780" s="1"/>
    </row>
    <row r="781" spans="1:15" x14ac:dyDescent="0.25">
      <c r="A781">
        <v>53390</v>
      </c>
      <c r="B781">
        <v>3079956</v>
      </c>
      <c r="C781" t="s">
        <v>6267</v>
      </c>
      <c r="D781" t="s">
        <v>6466</v>
      </c>
      <c r="E781" t="s">
        <v>18</v>
      </c>
      <c r="F781" t="s">
        <v>97</v>
      </c>
      <c r="G781" t="s">
        <v>6446</v>
      </c>
      <c r="H781" s="1">
        <v>45904</v>
      </c>
      <c r="I781" t="s">
        <v>6447</v>
      </c>
      <c r="J781" t="s">
        <v>6448</v>
      </c>
      <c r="K781" t="s">
        <v>6449</v>
      </c>
      <c r="L781">
        <v>6351</v>
      </c>
      <c r="M781">
        <v>10926.3</v>
      </c>
      <c r="N781" t="s">
        <v>6446</v>
      </c>
      <c r="O781" s="1"/>
    </row>
    <row r="782" spans="1:15" x14ac:dyDescent="0.25">
      <c r="A782">
        <v>53357</v>
      </c>
      <c r="B782">
        <v>3079956</v>
      </c>
      <c r="C782" t="s">
        <v>6267</v>
      </c>
      <c r="D782" t="s">
        <v>6466</v>
      </c>
      <c r="E782" t="s">
        <v>18</v>
      </c>
      <c r="F782" t="s">
        <v>97</v>
      </c>
      <c r="G782" t="s">
        <v>6446</v>
      </c>
      <c r="H782" s="1">
        <v>45904</v>
      </c>
      <c r="I782" t="s">
        <v>6447</v>
      </c>
      <c r="J782" t="s">
        <v>6448</v>
      </c>
      <c r="K782" t="s">
        <v>6449</v>
      </c>
      <c r="L782">
        <v>6351</v>
      </c>
      <c r="M782">
        <v>10926.3</v>
      </c>
      <c r="N782" t="s">
        <v>6446</v>
      </c>
      <c r="O782" s="1"/>
    </row>
    <row r="783" spans="1:15" x14ac:dyDescent="0.25">
      <c r="A783">
        <v>14138</v>
      </c>
      <c r="B783">
        <v>786602</v>
      </c>
      <c r="C783" t="s">
        <v>1440</v>
      </c>
      <c r="D783" t="s">
        <v>6475</v>
      </c>
      <c r="E783" t="s">
        <v>6269</v>
      </c>
      <c r="F783" t="s">
        <v>18</v>
      </c>
      <c r="G783" t="s">
        <v>6446</v>
      </c>
      <c r="H783" s="1">
        <v>45904</v>
      </c>
      <c r="I783" t="s">
        <v>6455</v>
      </c>
      <c r="J783" t="s">
        <v>6448</v>
      </c>
      <c r="K783" t="s">
        <v>6449</v>
      </c>
      <c r="L783">
        <v>6353</v>
      </c>
      <c r="M783">
        <v>38428.699999999997</v>
      </c>
      <c r="N783" t="s">
        <v>6446</v>
      </c>
      <c r="O783" s="1"/>
    </row>
    <row r="784" spans="1:15" x14ac:dyDescent="0.25">
      <c r="A784">
        <v>497300</v>
      </c>
      <c r="B784">
        <v>2301052</v>
      </c>
      <c r="C784" t="s">
        <v>13</v>
      </c>
      <c r="D784" t="s">
        <v>6475</v>
      </c>
      <c r="E784" t="s">
        <v>6254</v>
      </c>
      <c r="F784" t="s">
        <v>12</v>
      </c>
      <c r="G784" t="s">
        <v>6446</v>
      </c>
      <c r="H784" s="1">
        <v>45905</v>
      </c>
      <c r="I784" t="s">
        <v>6455</v>
      </c>
      <c r="J784" t="s">
        <v>6448</v>
      </c>
      <c r="K784" t="s">
        <v>6449</v>
      </c>
      <c r="L784">
        <v>6353</v>
      </c>
      <c r="M784">
        <v>19873.2</v>
      </c>
      <c r="N784" t="s">
        <v>6446</v>
      </c>
      <c r="O784" s="1"/>
    </row>
    <row r="785" spans="1:15" x14ac:dyDescent="0.25">
      <c r="A785">
        <v>497301</v>
      </c>
      <c r="B785">
        <v>2301052</v>
      </c>
      <c r="C785" t="s">
        <v>13</v>
      </c>
      <c r="D785" t="s">
        <v>6475</v>
      </c>
      <c r="E785" t="s">
        <v>6254</v>
      </c>
      <c r="F785" t="s">
        <v>12</v>
      </c>
      <c r="G785" t="s">
        <v>6446</v>
      </c>
      <c r="H785" s="1">
        <v>45905</v>
      </c>
      <c r="I785" t="s">
        <v>6455</v>
      </c>
      <c r="J785" t="s">
        <v>6448</v>
      </c>
      <c r="K785" t="s">
        <v>6449</v>
      </c>
      <c r="L785">
        <v>6353</v>
      </c>
      <c r="M785">
        <v>19873.2</v>
      </c>
      <c r="N785" t="s">
        <v>6446</v>
      </c>
      <c r="O785" s="1"/>
    </row>
    <row r="786" spans="1:15" x14ac:dyDescent="0.25">
      <c r="A786">
        <v>497302</v>
      </c>
      <c r="B786">
        <v>2301052</v>
      </c>
      <c r="C786" t="s">
        <v>13</v>
      </c>
      <c r="D786" t="s">
        <v>6475</v>
      </c>
      <c r="E786" t="s">
        <v>6254</v>
      </c>
      <c r="F786" t="s">
        <v>12</v>
      </c>
      <c r="G786" t="s">
        <v>6446</v>
      </c>
      <c r="H786" s="1">
        <v>45905</v>
      </c>
      <c r="I786" t="s">
        <v>6455</v>
      </c>
      <c r="J786" t="s">
        <v>6448</v>
      </c>
      <c r="K786" t="s">
        <v>6449</v>
      </c>
      <c r="L786">
        <v>6353</v>
      </c>
      <c r="M786">
        <v>19873.2</v>
      </c>
      <c r="N786" t="s">
        <v>6446</v>
      </c>
      <c r="O786" s="1"/>
    </row>
    <row r="787" spans="1:15" x14ac:dyDescent="0.25">
      <c r="A787">
        <v>497303</v>
      </c>
      <c r="B787">
        <v>2301052</v>
      </c>
      <c r="C787" t="s">
        <v>13</v>
      </c>
      <c r="D787" t="s">
        <v>6475</v>
      </c>
      <c r="E787" t="s">
        <v>6254</v>
      </c>
      <c r="F787" t="s">
        <v>12</v>
      </c>
      <c r="G787" t="s">
        <v>6446</v>
      </c>
      <c r="H787" s="1">
        <v>45905</v>
      </c>
      <c r="I787" t="s">
        <v>6455</v>
      </c>
      <c r="J787" t="s">
        <v>6448</v>
      </c>
      <c r="K787" t="s">
        <v>6449</v>
      </c>
      <c r="L787">
        <v>6353</v>
      </c>
      <c r="M787">
        <v>19873.2</v>
      </c>
      <c r="N787" t="s">
        <v>6446</v>
      </c>
      <c r="O787" s="1"/>
    </row>
    <row r="788" spans="1:15" x14ac:dyDescent="0.25">
      <c r="A788">
        <v>498943</v>
      </c>
      <c r="B788">
        <v>373261</v>
      </c>
      <c r="C788" t="s">
        <v>36</v>
      </c>
      <c r="D788" t="s">
        <v>6453</v>
      </c>
      <c r="E788" t="s">
        <v>6254</v>
      </c>
      <c r="F788" t="s">
        <v>12</v>
      </c>
      <c r="G788" t="s">
        <v>6446</v>
      </c>
      <c r="H788" s="1">
        <v>45905</v>
      </c>
      <c r="I788" t="s">
        <v>6455</v>
      </c>
      <c r="J788" t="s">
        <v>6448</v>
      </c>
      <c r="K788" t="s">
        <v>6449</v>
      </c>
      <c r="L788">
        <v>6352</v>
      </c>
      <c r="M788">
        <v>15770.47</v>
      </c>
      <c r="N788" t="s">
        <v>6446</v>
      </c>
      <c r="O788" s="1"/>
    </row>
    <row r="789" spans="1:15" x14ac:dyDescent="0.25">
      <c r="A789">
        <v>496329</v>
      </c>
      <c r="B789">
        <v>169704</v>
      </c>
      <c r="C789" t="s">
        <v>6482</v>
      </c>
      <c r="D789" t="s">
        <v>6483</v>
      </c>
      <c r="E789" t="s">
        <v>6254</v>
      </c>
      <c r="F789" t="s">
        <v>46</v>
      </c>
      <c r="G789" t="s">
        <v>6446</v>
      </c>
      <c r="H789" s="1">
        <v>45904</v>
      </c>
      <c r="I789" t="s">
        <v>6447</v>
      </c>
      <c r="J789" t="s">
        <v>6448</v>
      </c>
      <c r="K789" t="s">
        <v>6449</v>
      </c>
      <c r="L789">
        <v>6352</v>
      </c>
      <c r="M789">
        <v>83175.960000000006</v>
      </c>
      <c r="N789" t="s">
        <v>6446</v>
      </c>
      <c r="O789" s="1"/>
    </row>
    <row r="790" spans="1:15" x14ac:dyDescent="0.25">
      <c r="A790">
        <v>496330</v>
      </c>
      <c r="B790">
        <v>169704</v>
      </c>
      <c r="C790" t="s">
        <v>6482</v>
      </c>
      <c r="D790" t="s">
        <v>6483</v>
      </c>
      <c r="E790" t="s">
        <v>6254</v>
      </c>
      <c r="F790" t="s">
        <v>46</v>
      </c>
      <c r="G790" t="s">
        <v>6446</v>
      </c>
      <c r="H790" s="1">
        <v>45904</v>
      </c>
      <c r="I790" t="s">
        <v>6447</v>
      </c>
      <c r="J790" t="s">
        <v>6448</v>
      </c>
      <c r="K790" t="s">
        <v>6449</v>
      </c>
      <c r="L790">
        <v>6352</v>
      </c>
      <c r="M790">
        <v>83175.960000000006</v>
      </c>
      <c r="N790" t="s">
        <v>6446</v>
      </c>
      <c r="O790" s="1"/>
    </row>
    <row r="791" spans="1:15" x14ac:dyDescent="0.25">
      <c r="A791">
        <v>496331</v>
      </c>
      <c r="B791">
        <v>169704</v>
      </c>
      <c r="C791" t="s">
        <v>6482</v>
      </c>
      <c r="D791" t="s">
        <v>6483</v>
      </c>
      <c r="E791" t="s">
        <v>6254</v>
      </c>
      <c r="F791" t="s">
        <v>46</v>
      </c>
      <c r="G791" t="s">
        <v>6446</v>
      </c>
      <c r="H791" s="1">
        <v>45904</v>
      </c>
      <c r="I791" t="s">
        <v>6447</v>
      </c>
      <c r="J791" t="s">
        <v>6448</v>
      </c>
      <c r="K791" t="s">
        <v>6449</v>
      </c>
      <c r="L791">
        <v>6352</v>
      </c>
      <c r="M791">
        <v>83175.960000000006</v>
      </c>
      <c r="N791" t="s">
        <v>6446</v>
      </c>
      <c r="O791" s="1"/>
    </row>
    <row r="792" spans="1:15" x14ac:dyDescent="0.25">
      <c r="A792">
        <v>496332</v>
      </c>
      <c r="B792">
        <v>169704</v>
      </c>
      <c r="C792" t="s">
        <v>6482</v>
      </c>
      <c r="D792" t="s">
        <v>6483</v>
      </c>
      <c r="E792" t="s">
        <v>6254</v>
      </c>
      <c r="F792" t="s">
        <v>46</v>
      </c>
      <c r="G792" t="s">
        <v>6446</v>
      </c>
      <c r="H792" s="1">
        <v>45904</v>
      </c>
      <c r="I792" t="s">
        <v>6447</v>
      </c>
      <c r="J792" t="s">
        <v>6448</v>
      </c>
      <c r="K792" t="s">
        <v>6449</v>
      </c>
      <c r="L792">
        <v>6352</v>
      </c>
      <c r="M792">
        <v>83175.960000000006</v>
      </c>
      <c r="N792" t="s">
        <v>6446</v>
      </c>
      <c r="O792" s="1"/>
    </row>
    <row r="793" spans="1:15" x14ac:dyDescent="0.25">
      <c r="A793">
        <v>496333</v>
      </c>
      <c r="B793">
        <v>169704</v>
      </c>
      <c r="C793" t="s">
        <v>6482</v>
      </c>
      <c r="D793" t="s">
        <v>6483</v>
      </c>
      <c r="E793" t="s">
        <v>6254</v>
      </c>
      <c r="F793" t="s">
        <v>46</v>
      </c>
      <c r="G793" t="s">
        <v>6446</v>
      </c>
      <c r="H793" s="1">
        <v>45904</v>
      </c>
      <c r="I793" t="s">
        <v>6447</v>
      </c>
      <c r="J793" t="s">
        <v>6448</v>
      </c>
      <c r="K793" t="s">
        <v>6449</v>
      </c>
      <c r="L793">
        <v>6352</v>
      </c>
      <c r="M793">
        <v>83175.960000000006</v>
      </c>
      <c r="N793" t="s">
        <v>6446</v>
      </c>
      <c r="O793" s="1"/>
    </row>
    <row r="794" spans="1:15" x14ac:dyDescent="0.25">
      <c r="A794">
        <v>266583</v>
      </c>
      <c r="B794">
        <v>10813</v>
      </c>
      <c r="C794" t="s">
        <v>6530</v>
      </c>
      <c r="D794" t="s">
        <v>6454</v>
      </c>
      <c r="E794" t="s">
        <v>12</v>
      </c>
      <c r="F794" t="s">
        <v>12</v>
      </c>
      <c r="G794" t="s">
        <v>6446</v>
      </c>
      <c r="H794" s="1">
        <v>45903</v>
      </c>
      <c r="I794" t="s">
        <v>6455</v>
      </c>
      <c r="J794" t="s">
        <v>6448</v>
      </c>
      <c r="K794" t="s">
        <v>6449</v>
      </c>
      <c r="L794">
        <v>5353</v>
      </c>
      <c r="M794">
        <v>391500</v>
      </c>
      <c r="N794" t="s">
        <v>6446</v>
      </c>
      <c r="O794" s="1"/>
    </row>
    <row r="795" spans="1:15" x14ac:dyDescent="0.25">
      <c r="A795">
        <v>397061</v>
      </c>
      <c r="B795">
        <v>127333</v>
      </c>
      <c r="C795" t="s">
        <v>4492</v>
      </c>
      <c r="D795" t="s">
        <v>6452</v>
      </c>
      <c r="E795" t="s">
        <v>6254</v>
      </c>
      <c r="F795" t="s">
        <v>12</v>
      </c>
      <c r="G795" t="s">
        <v>6446</v>
      </c>
      <c r="H795" s="1">
        <v>45903</v>
      </c>
      <c r="I795" t="s">
        <v>6447</v>
      </c>
      <c r="J795" t="s">
        <v>6448</v>
      </c>
      <c r="K795" t="s">
        <v>6449</v>
      </c>
      <c r="L795">
        <v>6352</v>
      </c>
      <c r="M795">
        <v>7960.23</v>
      </c>
      <c r="N795" t="s">
        <v>6446</v>
      </c>
      <c r="O795" s="1"/>
    </row>
    <row r="796" spans="1:15" x14ac:dyDescent="0.25">
      <c r="A796">
        <v>249525</v>
      </c>
      <c r="B796">
        <v>798870</v>
      </c>
      <c r="C796" t="s">
        <v>115</v>
      </c>
      <c r="D796" t="s">
        <v>6475</v>
      </c>
      <c r="E796" t="s">
        <v>6262</v>
      </c>
      <c r="F796" t="s">
        <v>46</v>
      </c>
      <c r="G796" t="s">
        <v>6446</v>
      </c>
      <c r="H796" s="1">
        <v>45904</v>
      </c>
      <c r="I796" t="s">
        <v>6455</v>
      </c>
      <c r="J796" t="s">
        <v>6448</v>
      </c>
      <c r="K796" t="s">
        <v>6449</v>
      </c>
      <c r="L796">
        <v>6352</v>
      </c>
      <c r="M796">
        <v>171.59</v>
      </c>
      <c r="N796" t="s">
        <v>6446</v>
      </c>
      <c r="O796" s="1"/>
    </row>
    <row r="797" spans="1:15" x14ac:dyDescent="0.25">
      <c r="A797">
        <v>27560</v>
      </c>
      <c r="B797">
        <v>252840</v>
      </c>
      <c r="C797" t="s">
        <v>6485</v>
      </c>
      <c r="D797" t="s">
        <v>6486</v>
      </c>
      <c r="E797" t="s">
        <v>46</v>
      </c>
      <c r="F797" t="s">
        <v>97</v>
      </c>
      <c r="G797" t="s">
        <v>6446</v>
      </c>
      <c r="H797" s="1">
        <v>45904</v>
      </c>
      <c r="I797" t="s">
        <v>6455</v>
      </c>
      <c r="J797" t="s">
        <v>6448</v>
      </c>
      <c r="K797" t="s">
        <v>6449</v>
      </c>
      <c r="L797">
        <v>6357</v>
      </c>
      <c r="M797">
        <v>13275.08</v>
      </c>
      <c r="N797" t="s">
        <v>6446</v>
      </c>
      <c r="O797" s="1"/>
    </row>
    <row r="798" spans="1:15" x14ac:dyDescent="0.25">
      <c r="A798">
        <v>27575</v>
      </c>
      <c r="B798">
        <v>252840</v>
      </c>
      <c r="C798" t="s">
        <v>6485</v>
      </c>
      <c r="D798" t="s">
        <v>6486</v>
      </c>
      <c r="E798" t="s">
        <v>46</v>
      </c>
      <c r="F798" t="s">
        <v>97</v>
      </c>
      <c r="G798" t="s">
        <v>6446</v>
      </c>
      <c r="H798" s="1">
        <v>45904</v>
      </c>
      <c r="I798" t="s">
        <v>6455</v>
      </c>
      <c r="J798" t="s">
        <v>6448</v>
      </c>
      <c r="K798" t="s">
        <v>6449</v>
      </c>
      <c r="L798">
        <v>6357</v>
      </c>
      <c r="M798">
        <v>13275.08</v>
      </c>
      <c r="N798" t="s">
        <v>6446</v>
      </c>
      <c r="O798" s="1"/>
    </row>
    <row r="799" spans="1:15" x14ac:dyDescent="0.25">
      <c r="A799">
        <v>498976</v>
      </c>
      <c r="B799">
        <v>372752</v>
      </c>
      <c r="C799" t="s">
        <v>36</v>
      </c>
      <c r="D799" t="s">
        <v>6453</v>
      </c>
      <c r="E799" t="s">
        <v>6254</v>
      </c>
      <c r="F799" t="s">
        <v>46</v>
      </c>
      <c r="G799" t="s">
        <v>6446</v>
      </c>
      <c r="H799" s="1">
        <v>45904</v>
      </c>
      <c r="I799" t="s">
        <v>6447</v>
      </c>
      <c r="J799" t="s">
        <v>6448</v>
      </c>
      <c r="K799" t="s">
        <v>6449</v>
      </c>
      <c r="L799">
        <v>6352</v>
      </c>
      <c r="M799">
        <v>5577.84</v>
      </c>
      <c r="N799" t="s">
        <v>6446</v>
      </c>
      <c r="O799" s="1"/>
    </row>
    <row r="800" spans="1:15" x14ac:dyDescent="0.25">
      <c r="A800">
        <v>27566</v>
      </c>
      <c r="B800">
        <v>1197852</v>
      </c>
      <c r="C800" t="s">
        <v>6465</v>
      </c>
      <c r="D800" t="s">
        <v>6466</v>
      </c>
      <c r="E800" t="s">
        <v>46</v>
      </c>
      <c r="F800" t="s">
        <v>693</v>
      </c>
      <c r="G800" t="s">
        <v>6446</v>
      </c>
      <c r="H800" s="1">
        <v>45903</v>
      </c>
      <c r="I800" t="s">
        <v>6447</v>
      </c>
      <c r="J800" t="s">
        <v>6448</v>
      </c>
      <c r="K800" t="s">
        <v>6449</v>
      </c>
      <c r="L800">
        <v>6353</v>
      </c>
      <c r="M800">
        <v>27343.54</v>
      </c>
      <c r="N800" t="s">
        <v>6446</v>
      </c>
      <c r="O800" s="1"/>
    </row>
    <row r="801" spans="1:15" x14ac:dyDescent="0.25">
      <c r="A801">
        <v>27562</v>
      </c>
      <c r="B801">
        <v>1197852</v>
      </c>
      <c r="C801" t="s">
        <v>6465</v>
      </c>
      <c r="D801" t="s">
        <v>6466</v>
      </c>
      <c r="E801" t="s">
        <v>46</v>
      </c>
      <c r="F801" t="s">
        <v>693</v>
      </c>
      <c r="G801" t="s">
        <v>6446</v>
      </c>
      <c r="H801" s="1">
        <v>45903</v>
      </c>
      <c r="I801" t="s">
        <v>6447</v>
      </c>
      <c r="J801" t="s">
        <v>6448</v>
      </c>
      <c r="K801" t="s">
        <v>6449</v>
      </c>
      <c r="L801">
        <v>6353</v>
      </c>
      <c r="M801">
        <v>27343.54</v>
      </c>
      <c r="N801" t="s">
        <v>6446</v>
      </c>
      <c r="O801" s="1"/>
    </row>
    <row r="802" spans="1:15" x14ac:dyDescent="0.25">
      <c r="A802">
        <v>498975</v>
      </c>
      <c r="B802">
        <v>372751</v>
      </c>
      <c r="C802" t="s">
        <v>36</v>
      </c>
      <c r="D802" t="s">
        <v>6453</v>
      </c>
      <c r="E802" t="s">
        <v>6254</v>
      </c>
      <c r="F802" t="s">
        <v>46</v>
      </c>
      <c r="G802" t="s">
        <v>6446</v>
      </c>
      <c r="H802" s="1">
        <v>45904</v>
      </c>
      <c r="I802" t="s">
        <v>6447</v>
      </c>
      <c r="J802" t="s">
        <v>6448</v>
      </c>
      <c r="K802" t="s">
        <v>6449</v>
      </c>
      <c r="L802">
        <v>6352</v>
      </c>
      <c r="M802">
        <v>5577.84</v>
      </c>
      <c r="N802" t="s">
        <v>6446</v>
      </c>
      <c r="O802" s="1"/>
    </row>
    <row r="803" spans="1:15" x14ac:dyDescent="0.25">
      <c r="A803">
        <v>27556</v>
      </c>
      <c r="B803">
        <v>1197849</v>
      </c>
      <c r="C803" t="s">
        <v>6465</v>
      </c>
      <c r="D803" t="s">
        <v>6466</v>
      </c>
      <c r="E803" t="s">
        <v>46</v>
      </c>
      <c r="F803" t="s">
        <v>693</v>
      </c>
      <c r="G803" t="s">
        <v>6446</v>
      </c>
      <c r="H803" s="1">
        <v>45903</v>
      </c>
      <c r="I803" t="s">
        <v>6447</v>
      </c>
      <c r="J803" t="s">
        <v>6448</v>
      </c>
      <c r="K803" t="s">
        <v>6449</v>
      </c>
      <c r="L803">
        <v>6353</v>
      </c>
      <c r="M803">
        <v>4046</v>
      </c>
      <c r="N803" t="s">
        <v>6446</v>
      </c>
      <c r="O803" s="1"/>
    </row>
    <row r="804" spans="1:15" x14ac:dyDescent="0.25">
      <c r="A804">
        <v>131</v>
      </c>
      <c r="B804">
        <v>38343</v>
      </c>
      <c r="C804" t="s">
        <v>6525</v>
      </c>
      <c r="D804" t="s">
        <v>6525</v>
      </c>
      <c r="E804" t="s">
        <v>6328</v>
      </c>
      <c r="F804" t="s">
        <v>46</v>
      </c>
      <c r="G804" t="s">
        <v>6446</v>
      </c>
      <c r="H804" s="1">
        <v>45903</v>
      </c>
      <c r="I804" t="s">
        <v>6447</v>
      </c>
      <c r="J804" t="s">
        <v>6448</v>
      </c>
      <c r="K804" t="s">
        <v>6449</v>
      </c>
      <c r="L804">
        <v>6353</v>
      </c>
      <c r="M804">
        <v>5232.8900000000003</v>
      </c>
      <c r="N804" t="s">
        <v>6446</v>
      </c>
      <c r="O804" s="1"/>
    </row>
    <row r="805" spans="1:15" x14ac:dyDescent="0.25">
      <c r="A805">
        <v>53346</v>
      </c>
      <c r="B805">
        <v>3074649</v>
      </c>
      <c r="C805" t="s">
        <v>6267</v>
      </c>
      <c r="D805" t="s">
        <v>6466</v>
      </c>
      <c r="E805" t="s">
        <v>18</v>
      </c>
      <c r="F805" t="s">
        <v>46</v>
      </c>
      <c r="G805" t="s">
        <v>6446</v>
      </c>
      <c r="H805" s="1">
        <v>45903</v>
      </c>
      <c r="I805" t="s">
        <v>6447</v>
      </c>
      <c r="J805" t="s">
        <v>6448</v>
      </c>
      <c r="K805" t="s">
        <v>6449</v>
      </c>
      <c r="L805">
        <v>6351</v>
      </c>
      <c r="M805">
        <v>65881.399999999994</v>
      </c>
      <c r="N805" t="s">
        <v>6446</v>
      </c>
      <c r="O805" s="1"/>
    </row>
    <row r="806" spans="1:15" x14ac:dyDescent="0.25">
      <c r="A806">
        <v>53345</v>
      </c>
      <c r="B806">
        <v>3074649</v>
      </c>
      <c r="C806" t="s">
        <v>6267</v>
      </c>
      <c r="D806" t="s">
        <v>6466</v>
      </c>
      <c r="E806" t="s">
        <v>18</v>
      </c>
      <c r="F806" t="s">
        <v>46</v>
      </c>
      <c r="G806" t="s">
        <v>6446</v>
      </c>
      <c r="H806" s="1">
        <v>45903</v>
      </c>
      <c r="I806" t="s">
        <v>6447</v>
      </c>
      <c r="J806" t="s">
        <v>6448</v>
      </c>
      <c r="K806" t="s">
        <v>6449</v>
      </c>
      <c r="L806">
        <v>6351</v>
      </c>
      <c r="M806">
        <v>65881.399999999994</v>
      </c>
      <c r="N806" t="s">
        <v>6446</v>
      </c>
      <c r="O806" s="1"/>
    </row>
    <row r="807" spans="1:15" x14ac:dyDescent="0.25">
      <c r="A807">
        <v>53334</v>
      </c>
      <c r="B807">
        <v>3074649</v>
      </c>
      <c r="C807" t="s">
        <v>6267</v>
      </c>
      <c r="D807" t="s">
        <v>6466</v>
      </c>
      <c r="E807" t="s">
        <v>18</v>
      </c>
      <c r="F807" t="s">
        <v>46</v>
      </c>
      <c r="G807" t="s">
        <v>6446</v>
      </c>
      <c r="H807" s="1">
        <v>45903</v>
      </c>
      <c r="I807" t="s">
        <v>6447</v>
      </c>
      <c r="J807" t="s">
        <v>6448</v>
      </c>
      <c r="K807" t="s">
        <v>6449</v>
      </c>
      <c r="L807">
        <v>6351</v>
      </c>
      <c r="M807">
        <v>65881.399999999994</v>
      </c>
      <c r="N807" t="s">
        <v>6446</v>
      </c>
      <c r="O807" s="1"/>
    </row>
    <row r="808" spans="1:15" x14ac:dyDescent="0.25">
      <c r="A808">
        <v>53323</v>
      </c>
      <c r="B808">
        <v>3074649</v>
      </c>
      <c r="C808" t="s">
        <v>6267</v>
      </c>
      <c r="D808" t="s">
        <v>6466</v>
      </c>
      <c r="E808" t="s">
        <v>18</v>
      </c>
      <c r="F808" t="s">
        <v>46</v>
      </c>
      <c r="G808" t="s">
        <v>6446</v>
      </c>
      <c r="H808" s="1">
        <v>45903</v>
      </c>
      <c r="I808" t="s">
        <v>6447</v>
      </c>
      <c r="J808" t="s">
        <v>6448</v>
      </c>
      <c r="K808" t="s">
        <v>6449</v>
      </c>
      <c r="L808">
        <v>6351</v>
      </c>
      <c r="M808">
        <v>65881.399999999994</v>
      </c>
      <c r="N808" t="s">
        <v>6446</v>
      </c>
      <c r="O808" s="1"/>
    </row>
    <row r="809" spans="1:15" x14ac:dyDescent="0.25">
      <c r="A809">
        <v>53322</v>
      </c>
      <c r="B809">
        <v>3074649</v>
      </c>
      <c r="C809" t="s">
        <v>6267</v>
      </c>
      <c r="D809" t="s">
        <v>6466</v>
      </c>
      <c r="E809" t="s">
        <v>18</v>
      </c>
      <c r="F809" t="s">
        <v>46</v>
      </c>
      <c r="G809" t="s">
        <v>6446</v>
      </c>
      <c r="H809" s="1">
        <v>45903</v>
      </c>
      <c r="I809" t="s">
        <v>6447</v>
      </c>
      <c r="J809" t="s">
        <v>6448</v>
      </c>
      <c r="K809" t="s">
        <v>6449</v>
      </c>
      <c r="L809">
        <v>6351</v>
      </c>
      <c r="M809">
        <v>65881.399999999994</v>
      </c>
      <c r="N809" t="s">
        <v>6446</v>
      </c>
      <c r="O809" s="1"/>
    </row>
    <row r="810" spans="1:15" x14ac:dyDescent="0.25">
      <c r="A810">
        <v>27567</v>
      </c>
      <c r="B810">
        <v>252841</v>
      </c>
      <c r="C810" t="s">
        <v>6485</v>
      </c>
      <c r="D810" t="s">
        <v>6486</v>
      </c>
      <c r="E810" t="s">
        <v>46</v>
      </c>
      <c r="F810" t="s">
        <v>97</v>
      </c>
      <c r="G810" t="s">
        <v>6446</v>
      </c>
      <c r="H810" s="1">
        <v>45904</v>
      </c>
      <c r="I810" t="s">
        <v>6455</v>
      </c>
      <c r="J810" t="s">
        <v>6448</v>
      </c>
      <c r="K810" t="s">
        <v>6449</v>
      </c>
      <c r="L810">
        <v>6357</v>
      </c>
      <c r="M810">
        <v>16212.24</v>
      </c>
      <c r="N810" t="s">
        <v>6446</v>
      </c>
      <c r="O810" s="1"/>
    </row>
    <row r="811" spans="1:15" x14ac:dyDescent="0.25">
      <c r="A811">
        <v>27577</v>
      </c>
      <c r="B811">
        <v>252841</v>
      </c>
      <c r="C811" t="s">
        <v>6485</v>
      </c>
      <c r="D811" t="s">
        <v>6486</v>
      </c>
      <c r="E811" t="s">
        <v>46</v>
      </c>
      <c r="F811" t="s">
        <v>97</v>
      </c>
      <c r="G811" t="s">
        <v>6446</v>
      </c>
      <c r="H811" s="1">
        <v>45904</v>
      </c>
      <c r="I811" t="s">
        <v>6455</v>
      </c>
      <c r="J811" t="s">
        <v>6448</v>
      </c>
      <c r="K811" t="s">
        <v>6449</v>
      </c>
      <c r="L811">
        <v>6357</v>
      </c>
      <c r="M811">
        <v>16212.24</v>
      </c>
      <c r="N811" t="s">
        <v>6446</v>
      </c>
      <c r="O811" s="1"/>
    </row>
    <row r="812" spans="1:15" x14ac:dyDescent="0.25">
      <c r="A812">
        <v>52170</v>
      </c>
      <c r="B812">
        <v>531</v>
      </c>
      <c r="C812" t="s">
        <v>6504</v>
      </c>
      <c r="D812" t="s">
        <v>6267</v>
      </c>
      <c r="E812" t="s">
        <v>18</v>
      </c>
      <c r="F812" t="s">
        <v>12</v>
      </c>
      <c r="G812" t="s">
        <v>6446</v>
      </c>
      <c r="H812" s="1">
        <v>45904</v>
      </c>
      <c r="I812" t="s">
        <v>6455</v>
      </c>
      <c r="J812" t="s">
        <v>6448</v>
      </c>
      <c r="K812" t="s">
        <v>6449</v>
      </c>
      <c r="L812">
        <v>6353</v>
      </c>
      <c r="M812">
        <v>1416.89</v>
      </c>
      <c r="N812" t="s">
        <v>6446</v>
      </c>
      <c r="O812" s="1"/>
    </row>
    <row r="813" spans="1:15" x14ac:dyDescent="0.25">
      <c r="A813">
        <v>49623</v>
      </c>
      <c r="B813">
        <v>4899</v>
      </c>
      <c r="C813" t="s">
        <v>6457</v>
      </c>
      <c r="D813" t="s">
        <v>6458</v>
      </c>
      <c r="E813" t="s">
        <v>6318</v>
      </c>
      <c r="F813" t="s">
        <v>46</v>
      </c>
      <c r="G813" t="s">
        <v>6446</v>
      </c>
      <c r="H813" s="1">
        <v>45903</v>
      </c>
      <c r="I813" t="s">
        <v>6455</v>
      </c>
      <c r="J813" t="s">
        <v>6448</v>
      </c>
      <c r="K813" t="s">
        <v>6449</v>
      </c>
      <c r="L813">
        <v>6353</v>
      </c>
      <c r="M813">
        <v>341974.66</v>
      </c>
      <c r="N813" t="s">
        <v>6446</v>
      </c>
      <c r="O813" s="1"/>
    </row>
    <row r="814" spans="1:15" x14ac:dyDescent="0.25">
      <c r="A814">
        <v>27564</v>
      </c>
      <c r="B814">
        <v>1197827</v>
      </c>
      <c r="C814" t="s">
        <v>6465</v>
      </c>
      <c r="D814" t="s">
        <v>6466</v>
      </c>
      <c r="E814" t="s">
        <v>46</v>
      </c>
      <c r="F814" t="s">
        <v>693</v>
      </c>
      <c r="G814" t="s">
        <v>6446</v>
      </c>
      <c r="H814" s="1">
        <v>45903</v>
      </c>
      <c r="I814" t="s">
        <v>6447</v>
      </c>
      <c r="J814" t="s">
        <v>6448</v>
      </c>
      <c r="K814" t="s">
        <v>6449</v>
      </c>
      <c r="L814">
        <v>6353</v>
      </c>
      <c r="M814">
        <v>61503.71</v>
      </c>
      <c r="N814" t="s">
        <v>6446</v>
      </c>
      <c r="O814" s="1"/>
    </row>
    <row r="815" spans="1:15" x14ac:dyDescent="0.25">
      <c r="A815">
        <v>150658</v>
      </c>
      <c r="B815">
        <v>458894</v>
      </c>
      <c r="C815" t="s">
        <v>6459</v>
      </c>
      <c r="D815" t="s">
        <v>6445</v>
      </c>
      <c r="E815" t="s">
        <v>6269</v>
      </c>
      <c r="F815" t="s">
        <v>46</v>
      </c>
      <c r="G815" t="s">
        <v>6446</v>
      </c>
      <c r="H815" s="1">
        <v>45903</v>
      </c>
      <c r="I815" t="s">
        <v>6447</v>
      </c>
      <c r="J815" t="s">
        <v>6448</v>
      </c>
      <c r="K815" t="s">
        <v>6449</v>
      </c>
      <c r="L815">
        <v>6353</v>
      </c>
      <c r="M815">
        <v>203973.68</v>
      </c>
      <c r="N815" t="s">
        <v>6446</v>
      </c>
      <c r="O815" s="1"/>
    </row>
    <row r="816" spans="1:15" x14ac:dyDescent="0.25">
      <c r="A816">
        <v>498674</v>
      </c>
      <c r="B816">
        <v>372749</v>
      </c>
      <c r="C816" t="s">
        <v>36</v>
      </c>
      <c r="D816" t="s">
        <v>6453</v>
      </c>
      <c r="E816" t="s">
        <v>6254</v>
      </c>
      <c r="F816" t="s">
        <v>18</v>
      </c>
      <c r="G816" t="s">
        <v>6446</v>
      </c>
      <c r="H816" s="1">
        <v>45904</v>
      </c>
      <c r="I816" t="s">
        <v>6447</v>
      </c>
      <c r="J816" t="s">
        <v>6448</v>
      </c>
      <c r="K816" t="s">
        <v>6449</v>
      </c>
      <c r="L816">
        <v>6352</v>
      </c>
      <c r="M816">
        <v>26665.5</v>
      </c>
      <c r="N816" t="s">
        <v>6446</v>
      </c>
      <c r="O816" s="1"/>
    </row>
    <row r="817" spans="1:15" x14ac:dyDescent="0.25">
      <c r="A817">
        <v>87320</v>
      </c>
      <c r="B817">
        <v>785884</v>
      </c>
      <c r="C817" t="s">
        <v>2524</v>
      </c>
      <c r="D817" t="s">
        <v>6475</v>
      </c>
      <c r="E817" t="s">
        <v>6269</v>
      </c>
      <c r="F817" t="s">
        <v>46</v>
      </c>
      <c r="G817" t="s">
        <v>6446</v>
      </c>
      <c r="H817" s="1">
        <v>45903</v>
      </c>
      <c r="I817" t="s">
        <v>6455</v>
      </c>
      <c r="J817" t="s">
        <v>6448</v>
      </c>
      <c r="K817" t="s">
        <v>6449</v>
      </c>
      <c r="L817">
        <v>6353</v>
      </c>
      <c r="M817">
        <v>102135.72</v>
      </c>
      <c r="N817" t="s">
        <v>6446</v>
      </c>
      <c r="O817" s="1"/>
    </row>
    <row r="818" spans="1:15" x14ac:dyDescent="0.25">
      <c r="A818">
        <v>87321</v>
      </c>
      <c r="B818">
        <v>785884</v>
      </c>
      <c r="C818" t="s">
        <v>2524</v>
      </c>
      <c r="D818" t="s">
        <v>6475</v>
      </c>
      <c r="E818" t="s">
        <v>6269</v>
      </c>
      <c r="F818" t="s">
        <v>46</v>
      </c>
      <c r="G818" t="s">
        <v>6446</v>
      </c>
      <c r="H818" s="1">
        <v>45903</v>
      </c>
      <c r="I818" t="s">
        <v>6455</v>
      </c>
      <c r="J818" t="s">
        <v>6448</v>
      </c>
      <c r="K818" t="s">
        <v>6449</v>
      </c>
      <c r="L818">
        <v>6353</v>
      </c>
      <c r="M818">
        <v>102135.72</v>
      </c>
      <c r="N818" t="s">
        <v>6446</v>
      </c>
      <c r="O818" s="1"/>
    </row>
    <row r="819" spans="1:15" x14ac:dyDescent="0.25">
      <c r="A819">
        <v>87585</v>
      </c>
      <c r="B819">
        <v>785884</v>
      </c>
      <c r="C819" t="s">
        <v>2524</v>
      </c>
      <c r="D819" t="s">
        <v>6475</v>
      </c>
      <c r="E819" t="s">
        <v>6269</v>
      </c>
      <c r="F819" t="s">
        <v>46</v>
      </c>
      <c r="G819" t="s">
        <v>6446</v>
      </c>
      <c r="H819" s="1">
        <v>45903</v>
      </c>
      <c r="I819" t="s">
        <v>6455</v>
      </c>
      <c r="J819" t="s">
        <v>6448</v>
      </c>
      <c r="K819" t="s">
        <v>6449</v>
      </c>
      <c r="L819">
        <v>6353</v>
      </c>
      <c r="M819">
        <v>102135.72</v>
      </c>
      <c r="N819" t="s">
        <v>6446</v>
      </c>
      <c r="O819" s="1"/>
    </row>
    <row r="820" spans="1:15" x14ac:dyDescent="0.25">
      <c r="A820">
        <v>87586</v>
      </c>
      <c r="B820">
        <v>785884</v>
      </c>
      <c r="C820" t="s">
        <v>2524</v>
      </c>
      <c r="D820" t="s">
        <v>6475</v>
      </c>
      <c r="E820" t="s">
        <v>6269</v>
      </c>
      <c r="F820" t="s">
        <v>46</v>
      </c>
      <c r="G820" t="s">
        <v>6446</v>
      </c>
      <c r="H820" s="1">
        <v>45903</v>
      </c>
      <c r="I820" t="s">
        <v>6455</v>
      </c>
      <c r="J820" t="s">
        <v>6448</v>
      </c>
      <c r="K820" t="s">
        <v>6449</v>
      </c>
      <c r="L820">
        <v>6353</v>
      </c>
      <c r="M820">
        <v>102135.72</v>
      </c>
      <c r="N820" t="s">
        <v>6446</v>
      </c>
      <c r="O820" s="1"/>
    </row>
    <row r="821" spans="1:15" x14ac:dyDescent="0.25">
      <c r="A821">
        <v>27369</v>
      </c>
      <c r="B821">
        <v>90</v>
      </c>
      <c r="C821" t="s">
        <v>6291</v>
      </c>
      <c r="D821" t="s">
        <v>6518</v>
      </c>
      <c r="E821" t="s">
        <v>6254</v>
      </c>
      <c r="F821" t="s">
        <v>46</v>
      </c>
      <c r="G821" t="s">
        <v>6446</v>
      </c>
      <c r="H821" s="1">
        <v>45903</v>
      </c>
      <c r="I821" t="s">
        <v>6455</v>
      </c>
      <c r="J821" t="s">
        <v>6448</v>
      </c>
      <c r="K821" t="s">
        <v>6449</v>
      </c>
      <c r="L821">
        <v>6360</v>
      </c>
      <c r="M821">
        <v>4339.8</v>
      </c>
      <c r="N821" t="s">
        <v>6470</v>
      </c>
      <c r="O821" s="1"/>
    </row>
    <row r="822" spans="1:15" x14ac:dyDescent="0.25">
      <c r="A822">
        <v>36128</v>
      </c>
      <c r="B822">
        <v>3334897</v>
      </c>
      <c r="C822" t="s">
        <v>6531</v>
      </c>
      <c r="D822" t="s">
        <v>6532</v>
      </c>
      <c r="E822" t="s">
        <v>6254</v>
      </c>
      <c r="F822" t="s">
        <v>12</v>
      </c>
      <c r="G822" t="s">
        <v>6446</v>
      </c>
      <c r="H822" s="1">
        <v>45904</v>
      </c>
      <c r="I822" t="s">
        <v>6447</v>
      </c>
      <c r="J822" t="s">
        <v>6448</v>
      </c>
      <c r="K822" t="s">
        <v>6449</v>
      </c>
      <c r="L822">
        <v>6352</v>
      </c>
      <c r="M822">
        <v>64138.71</v>
      </c>
      <c r="N822" t="s">
        <v>6446</v>
      </c>
      <c r="O822" s="1"/>
    </row>
    <row r="823" spans="1:15" x14ac:dyDescent="0.25">
      <c r="A823">
        <v>498580</v>
      </c>
      <c r="B823">
        <v>372748</v>
      </c>
      <c r="C823" t="s">
        <v>36</v>
      </c>
      <c r="D823" t="s">
        <v>6453</v>
      </c>
      <c r="E823" t="s">
        <v>6254</v>
      </c>
      <c r="F823" t="s">
        <v>18</v>
      </c>
      <c r="G823" t="s">
        <v>6446</v>
      </c>
      <c r="H823" s="1">
        <v>45904</v>
      </c>
      <c r="I823" t="s">
        <v>6455</v>
      </c>
      <c r="J823" t="s">
        <v>6448</v>
      </c>
      <c r="K823" t="s">
        <v>6449</v>
      </c>
      <c r="L823">
        <v>6352</v>
      </c>
      <c r="M823">
        <v>4450.9799999999996</v>
      </c>
      <c r="N823" t="s">
        <v>6446</v>
      </c>
      <c r="O823" s="1"/>
    </row>
    <row r="824" spans="1:15" x14ac:dyDescent="0.25">
      <c r="A824">
        <v>1003079</v>
      </c>
      <c r="B824">
        <v>16685</v>
      </c>
      <c r="C824" t="s">
        <v>6507</v>
      </c>
      <c r="D824" t="s">
        <v>6508</v>
      </c>
      <c r="E824" t="s">
        <v>12</v>
      </c>
      <c r="F824" t="s">
        <v>12</v>
      </c>
      <c r="G824" t="s">
        <v>6446</v>
      </c>
      <c r="H824" s="1">
        <v>45903</v>
      </c>
      <c r="I824" t="s">
        <v>6447</v>
      </c>
      <c r="J824" t="s">
        <v>6448</v>
      </c>
      <c r="K824" t="s">
        <v>6449</v>
      </c>
      <c r="L824">
        <v>5351</v>
      </c>
      <c r="M824">
        <v>502.6</v>
      </c>
      <c r="N824" t="s">
        <v>6470</v>
      </c>
      <c r="O824" s="1"/>
    </row>
    <row r="825" spans="1:15" x14ac:dyDescent="0.25">
      <c r="A825">
        <v>53350</v>
      </c>
      <c r="B825">
        <v>3074624</v>
      </c>
      <c r="C825" t="s">
        <v>6267</v>
      </c>
      <c r="D825" t="s">
        <v>6466</v>
      </c>
      <c r="E825" t="s">
        <v>18</v>
      </c>
      <c r="F825" t="s">
        <v>97</v>
      </c>
      <c r="G825" t="s">
        <v>6446</v>
      </c>
      <c r="H825" s="1">
        <v>45903</v>
      </c>
      <c r="I825" t="s">
        <v>6447</v>
      </c>
      <c r="J825" t="s">
        <v>6448</v>
      </c>
      <c r="K825" t="s">
        <v>6449</v>
      </c>
      <c r="L825">
        <v>6351</v>
      </c>
      <c r="M825">
        <v>8400</v>
      </c>
      <c r="N825" t="s">
        <v>6446</v>
      </c>
      <c r="O825" s="1"/>
    </row>
    <row r="826" spans="1:15" x14ac:dyDescent="0.25">
      <c r="A826">
        <v>58</v>
      </c>
      <c r="B826">
        <v>3074636</v>
      </c>
      <c r="C826" t="s">
        <v>6267</v>
      </c>
      <c r="D826" t="s">
        <v>6466</v>
      </c>
      <c r="E826" t="s">
        <v>18</v>
      </c>
      <c r="F826" t="s">
        <v>97</v>
      </c>
      <c r="G826" t="s">
        <v>6446</v>
      </c>
      <c r="H826" s="1">
        <v>45903</v>
      </c>
      <c r="I826" t="s">
        <v>6447</v>
      </c>
      <c r="J826" t="s">
        <v>6448</v>
      </c>
      <c r="K826" t="s">
        <v>6449</v>
      </c>
      <c r="L826">
        <v>6351</v>
      </c>
      <c r="M826">
        <v>3528.66</v>
      </c>
      <c r="N826" t="s">
        <v>6446</v>
      </c>
      <c r="O826" s="1"/>
    </row>
    <row r="827" spans="1:15" x14ac:dyDescent="0.25">
      <c r="A827">
        <v>57</v>
      </c>
      <c r="B827">
        <v>3074636</v>
      </c>
      <c r="C827" t="s">
        <v>6267</v>
      </c>
      <c r="D827" t="s">
        <v>6466</v>
      </c>
      <c r="E827" t="s">
        <v>18</v>
      </c>
      <c r="F827" t="s">
        <v>97</v>
      </c>
      <c r="G827" t="s">
        <v>6446</v>
      </c>
      <c r="H827" s="1">
        <v>45903</v>
      </c>
      <c r="I827" t="s">
        <v>6447</v>
      </c>
      <c r="J827" t="s">
        <v>6448</v>
      </c>
      <c r="K827" t="s">
        <v>6449</v>
      </c>
      <c r="L827">
        <v>6351</v>
      </c>
      <c r="M827">
        <v>3528.66</v>
      </c>
      <c r="N827" t="s">
        <v>6446</v>
      </c>
      <c r="O827" s="1"/>
    </row>
    <row r="828" spans="1:15" x14ac:dyDescent="0.25">
      <c r="A828">
        <v>27473</v>
      </c>
      <c r="B828">
        <v>252700</v>
      </c>
      <c r="C828" t="s">
        <v>6485</v>
      </c>
      <c r="D828" t="s">
        <v>6486</v>
      </c>
      <c r="E828" t="s">
        <v>46</v>
      </c>
      <c r="F828" t="s">
        <v>97</v>
      </c>
      <c r="G828" t="s">
        <v>6446</v>
      </c>
      <c r="H828" s="1">
        <v>45903</v>
      </c>
      <c r="I828" t="s">
        <v>6455</v>
      </c>
      <c r="J828" t="s">
        <v>6448</v>
      </c>
      <c r="K828" t="s">
        <v>6449</v>
      </c>
      <c r="L828">
        <v>6357</v>
      </c>
      <c r="M828">
        <v>41073</v>
      </c>
      <c r="N828" t="s">
        <v>6446</v>
      </c>
      <c r="O828" s="1"/>
    </row>
    <row r="829" spans="1:15" x14ac:dyDescent="0.25">
      <c r="A829">
        <v>27422</v>
      </c>
      <c r="B829">
        <v>252700</v>
      </c>
      <c r="C829" t="s">
        <v>6485</v>
      </c>
      <c r="D829" t="s">
        <v>6486</v>
      </c>
      <c r="E829" t="s">
        <v>46</v>
      </c>
      <c r="F829" t="s">
        <v>97</v>
      </c>
      <c r="G829" t="s">
        <v>6446</v>
      </c>
      <c r="H829" s="1">
        <v>45903</v>
      </c>
      <c r="I829" t="s">
        <v>6455</v>
      </c>
      <c r="J829" t="s">
        <v>6448</v>
      </c>
      <c r="K829" t="s">
        <v>6449</v>
      </c>
      <c r="L829">
        <v>6357</v>
      </c>
      <c r="M829">
        <v>41073</v>
      </c>
      <c r="N829" t="s">
        <v>6446</v>
      </c>
      <c r="O829" s="1"/>
    </row>
    <row r="830" spans="1:15" x14ac:dyDescent="0.25">
      <c r="A830">
        <v>1005517</v>
      </c>
      <c r="B830">
        <v>452329</v>
      </c>
      <c r="C830" t="s">
        <v>6471</v>
      </c>
      <c r="D830" t="s">
        <v>6472</v>
      </c>
      <c r="E830" t="s">
        <v>6269</v>
      </c>
      <c r="F830" t="s">
        <v>97</v>
      </c>
      <c r="G830" t="s">
        <v>6446</v>
      </c>
      <c r="H830" s="1">
        <v>45902</v>
      </c>
      <c r="I830" t="s">
        <v>6455</v>
      </c>
      <c r="J830" t="s">
        <v>6448</v>
      </c>
      <c r="K830" t="s">
        <v>6449</v>
      </c>
      <c r="L830">
        <v>6932</v>
      </c>
      <c r="M830">
        <v>677.92</v>
      </c>
      <c r="N830" t="s">
        <v>6446</v>
      </c>
      <c r="O830" s="1"/>
    </row>
    <row r="831" spans="1:15" x14ac:dyDescent="0.25">
      <c r="A831">
        <v>77814</v>
      </c>
      <c r="B831">
        <v>6351</v>
      </c>
      <c r="C831" t="s">
        <v>6450</v>
      </c>
      <c r="D831" t="s">
        <v>6451</v>
      </c>
      <c r="E831" t="s">
        <v>6269</v>
      </c>
      <c r="F831" t="s">
        <v>12</v>
      </c>
      <c r="G831" t="s">
        <v>6446</v>
      </c>
      <c r="H831" s="1">
        <v>45903</v>
      </c>
      <c r="I831" t="s">
        <v>6447</v>
      </c>
      <c r="J831" t="s">
        <v>6448</v>
      </c>
      <c r="K831" t="s">
        <v>6449</v>
      </c>
      <c r="L831">
        <v>6353</v>
      </c>
      <c r="M831">
        <v>18263.03</v>
      </c>
      <c r="N831" t="s">
        <v>6446</v>
      </c>
      <c r="O831" s="1"/>
    </row>
    <row r="832" spans="1:15" x14ac:dyDescent="0.25">
      <c r="A832">
        <v>1005290</v>
      </c>
      <c r="B832">
        <v>452315</v>
      </c>
      <c r="C832" t="s">
        <v>6471</v>
      </c>
      <c r="D832" t="s">
        <v>6472</v>
      </c>
      <c r="E832" t="s">
        <v>6269</v>
      </c>
      <c r="F832" t="s">
        <v>18</v>
      </c>
      <c r="G832" t="s">
        <v>6446</v>
      </c>
      <c r="H832" s="1">
        <v>45902</v>
      </c>
      <c r="I832" t="s">
        <v>6455</v>
      </c>
      <c r="J832" t="s">
        <v>6448</v>
      </c>
      <c r="K832" t="s">
        <v>6449</v>
      </c>
      <c r="L832">
        <v>6932</v>
      </c>
      <c r="M832">
        <v>1144.1500000000001</v>
      </c>
      <c r="N832" t="s">
        <v>6446</v>
      </c>
      <c r="O832" s="1"/>
    </row>
    <row r="833" spans="1:15" x14ac:dyDescent="0.25">
      <c r="A833">
        <v>342842</v>
      </c>
      <c r="B833">
        <v>910744</v>
      </c>
      <c r="C833" t="s">
        <v>5382</v>
      </c>
      <c r="D833" t="s">
        <v>6467</v>
      </c>
      <c r="E833" t="s">
        <v>6254</v>
      </c>
      <c r="F833" t="s">
        <v>46</v>
      </c>
      <c r="G833" t="s">
        <v>6446</v>
      </c>
      <c r="H833" s="1">
        <v>45902</v>
      </c>
      <c r="I833" t="s">
        <v>6455</v>
      </c>
      <c r="J833" t="s">
        <v>6448</v>
      </c>
      <c r="K833" t="s">
        <v>6449</v>
      </c>
      <c r="L833">
        <v>6352</v>
      </c>
      <c r="M833">
        <v>456.57</v>
      </c>
      <c r="N833" t="s">
        <v>6446</v>
      </c>
      <c r="O833" s="1"/>
    </row>
    <row r="834" spans="1:15" x14ac:dyDescent="0.25">
      <c r="A834">
        <v>498601</v>
      </c>
      <c r="B834">
        <v>1837979</v>
      </c>
      <c r="C834" t="s">
        <v>36</v>
      </c>
      <c r="D834" t="s">
        <v>6475</v>
      </c>
      <c r="E834" t="s">
        <v>6254</v>
      </c>
      <c r="F834" t="s">
        <v>46</v>
      </c>
      <c r="G834" t="s">
        <v>6446</v>
      </c>
      <c r="H834" s="1">
        <v>45903</v>
      </c>
      <c r="I834" t="s">
        <v>6455</v>
      </c>
      <c r="J834" t="s">
        <v>6448</v>
      </c>
      <c r="K834" t="s">
        <v>6449</v>
      </c>
      <c r="L834">
        <v>6353</v>
      </c>
      <c r="M834">
        <v>207720.46</v>
      </c>
      <c r="N834" t="s">
        <v>6446</v>
      </c>
      <c r="O834" s="1"/>
    </row>
    <row r="835" spans="1:15" x14ac:dyDescent="0.25">
      <c r="A835">
        <v>396773</v>
      </c>
      <c r="B835">
        <v>127103</v>
      </c>
      <c r="C835" t="s">
        <v>4492</v>
      </c>
      <c r="D835" t="s">
        <v>6452</v>
      </c>
      <c r="E835" t="s">
        <v>6254</v>
      </c>
      <c r="F835" t="s">
        <v>46</v>
      </c>
      <c r="G835" t="s">
        <v>6446</v>
      </c>
      <c r="H835" s="1">
        <v>45903</v>
      </c>
      <c r="I835" t="s">
        <v>6447</v>
      </c>
      <c r="J835" t="s">
        <v>6448</v>
      </c>
      <c r="K835" t="s">
        <v>6449</v>
      </c>
      <c r="L835">
        <v>6352</v>
      </c>
      <c r="M835">
        <v>49766.7</v>
      </c>
      <c r="N835" t="s">
        <v>6446</v>
      </c>
      <c r="O835" s="1"/>
    </row>
    <row r="836" spans="1:15" x14ac:dyDescent="0.25">
      <c r="A836">
        <v>77800</v>
      </c>
      <c r="B836">
        <v>6353</v>
      </c>
      <c r="C836" t="s">
        <v>6450</v>
      </c>
      <c r="D836" t="s">
        <v>6451</v>
      </c>
      <c r="E836" t="s">
        <v>6269</v>
      </c>
      <c r="F836" t="s">
        <v>18</v>
      </c>
      <c r="G836" t="s">
        <v>6446</v>
      </c>
      <c r="H836" s="1">
        <v>45903</v>
      </c>
      <c r="I836" t="s">
        <v>6447</v>
      </c>
      <c r="J836" t="s">
        <v>6448</v>
      </c>
      <c r="K836" t="s">
        <v>6449</v>
      </c>
      <c r="L836">
        <v>6353</v>
      </c>
      <c r="M836">
        <v>511.2</v>
      </c>
      <c r="N836" t="s">
        <v>6446</v>
      </c>
      <c r="O836" s="1"/>
    </row>
    <row r="837" spans="1:15" x14ac:dyDescent="0.25">
      <c r="A837">
        <v>374245</v>
      </c>
      <c r="B837">
        <v>22652</v>
      </c>
      <c r="C837" t="s">
        <v>6520</v>
      </c>
      <c r="D837" t="s">
        <v>6521</v>
      </c>
      <c r="E837" t="s">
        <v>6269</v>
      </c>
      <c r="F837" t="s">
        <v>46</v>
      </c>
      <c r="G837" t="s">
        <v>6446</v>
      </c>
      <c r="H837" s="1">
        <v>45903</v>
      </c>
      <c r="I837" t="s">
        <v>6455</v>
      </c>
      <c r="J837" t="s">
        <v>6448</v>
      </c>
      <c r="K837" t="s">
        <v>6449</v>
      </c>
      <c r="L837">
        <v>6932</v>
      </c>
      <c r="M837">
        <v>18723.54</v>
      </c>
      <c r="N837" t="s">
        <v>6470</v>
      </c>
      <c r="O837" s="1"/>
    </row>
    <row r="838" spans="1:15" x14ac:dyDescent="0.25">
      <c r="A838">
        <v>0</v>
      </c>
      <c r="B838">
        <v>82608</v>
      </c>
      <c r="C838" t="s">
        <v>1503</v>
      </c>
      <c r="D838" t="s">
        <v>6493</v>
      </c>
      <c r="E838" t="s">
        <v>6328</v>
      </c>
      <c r="F838" t="s">
        <v>12</v>
      </c>
      <c r="G838" t="s">
        <v>6446</v>
      </c>
      <c r="H838" s="1">
        <v>45903</v>
      </c>
      <c r="I838" t="s">
        <v>6447</v>
      </c>
      <c r="J838" t="s">
        <v>6448</v>
      </c>
      <c r="K838" t="s">
        <v>6449</v>
      </c>
      <c r="L838">
        <v>6932</v>
      </c>
      <c r="M838">
        <v>7340</v>
      </c>
      <c r="N838" t="s">
        <v>6470</v>
      </c>
      <c r="O838" s="1"/>
    </row>
    <row r="839" spans="1:15" x14ac:dyDescent="0.25">
      <c r="A839">
        <v>498593</v>
      </c>
      <c r="B839">
        <v>1837980</v>
      </c>
      <c r="C839" t="s">
        <v>36</v>
      </c>
      <c r="D839" t="s">
        <v>6475</v>
      </c>
      <c r="E839" t="s">
        <v>6254</v>
      </c>
      <c r="F839" t="s">
        <v>12</v>
      </c>
      <c r="G839" t="s">
        <v>6446</v>
      </c>
      <c r="H839" s="1">
        <v>45903</v>
      </c>
      <c r="I839" t="s">
        <v>6455</v>
      </c>
      <c r="J839" t="s">
        <v>6448</v>
      </c>
      <c r="K839" t="s">
        <v>6449</v>
      </c>
      <c r="L839">
        <v>6353</v>
      </c>
      <c r="M839">
        <v>348.1</v>
      </c>
      <c r="N839" t="s">
        <v>6446</v>
      </c>
      <c r="O839" s="1"/>
    </row>
    <row r="840" spans="1:15" x14ac:dyDescent="0.25">
      <c r="A840">
        <v>493054</v>
      </c>
      <c r="B840">
        <v>10703</v>
      </c>
      <c r="C840" t="s">
        <v>2683</v>
      </c>
      <c r="D840" t="s">
        <v>6454</v>
      </c>
      <c r="E840" t="s">
        <v>12</v>
      </c>
      <c r="F840" t="s">
        <v>12</v>
      </c>
      <c r="G840" t="s">
        <v>6446</v>
      </c>
      <c r="H840" s="1">
        <v>45903</v>
      </c>
      <c r="I840" t="s">
        <v>6455</v>
      </c>
      <c r="J840" t="s">
        <v>6448</v>
      </c>
      <c r="K840" t="s">
        <v>6449</v>
      </c>
      <c r="L840">
        <v>5351</v>
      </c>
      <c r="M840">
        <v>2308.91</v>
      </c>
      <c r="N840" t="s">
        <v>6456</v>
      </c>
      <c r="O840" s="1"/>
    </row>
    <row r="841" spans="1:15" x14ac:dyDescent="0.25">
      <c r="A841">
        <v>1005515</v>
      </c>
      <c r="B841">
        <v>452331</v>
      </c>
      <c r="C841" t="s">
        <v>6471</v>
      </c>
      <c r="D841" t="s">
        <v>6472</v>
      </c>
      <c r="E841" t="s">
        <v>6269</v>
      </c>
      <c r="F841" t="s">
        <v>12</v>
      </c>
      <c r="G841" t="s">
        <v>6446</v>
      </c>
      <c r="H841" s="1">
        <v>45902</v>
      </c>
      <c r="I841" t="s">
        <v>6455</v>
      </c>
      <c r="J841" t="s">
        <v>6448</v>
      </c>
      <c r="K841" t="s">
        <v>6449</v>
      </c>
      <c r="L841">
        <v>6932</v>
      </c>
      <c r="M841">
        <v>1443.37</v>
      </c>
      <c r="N841" t="s">
        <v>6446</v>
      </c>
      <c r="O841" s="1"/>
    </row>
    <row r="842" spans="1:15" x14ac:dyDescent="0.25">
      <c r="A842">
        <v>53269</v>
      </c>
      <c r="B842">
        <v>3070256</v>
      </c>
      <c r="C842" t="s">
        <v>6267</v>
      </c>
      <c r="D842" t="s">
        <v>6466</v>
      </c>
      <c r="E842" t="s">
        <v>18</v>
      </c>
      <c r="F842" t="s">
        <v>97</v>
      </c>
      <c r="G842" t="s">
        <v>6446</v>
      </c>
      <c r="H842" s="1">
        <v>45902</v>
      </c>
      <c r="I842" t="s">
        <v>6447</v>
      </c>
      <c r="J842" t="s">
        <v>6448</v>
      </c>
      <c r="K842" t="s">
        <v>6449</v>
      </c>
      <c r="L842">
        <v>6351</v>
      </c>
      <c r="M842">
        <v>43478.21</v>
      </c>
      <c r="N842" t="s">
        <v>6446</v>
      </c>
      <c r="O842" s="1"/>
    </row>
    <row r="843" spans="1:15" x14ac:dyDescent="0.25">
      <c r="A843">
        <v>53309</v>
      </c>
      <c r="B843">
        <v>3070256</v>
      </c>
      <c r="C843" t="s">
        <v>6267</v>
      </c>
      <c r="D843" t="s">
        <v>6466</v>
      </c>
      <c r="E843" t="s">
        <v>18</v>
      </c>
      <c r="F843" t="s">
        <v>97</v>
      </c>
      <c r="G843" t="s">
        <v>6446</v>
      </c>
      <c r="H843" s="1">
        <v>45902</v>
      </c>
      <c r="I843" t="s">
        <v>6447</v>
      </c>
      <c r="J843" t="s">
        <v>6448</v>
      </c>
      <c r="K843" t="s">
        <v>6449</v>
      </c>
      <c r="L843">
        <v>6351</v>
      </c>
      <c r="M843">
        <v>43478.21</v>
      </c>
      <c r="N843" t="s">
        <v>6446</v>
      </c>
      <c r="O843" s="1"/>
    </row>
    <row r="844" spans="1:15" x14ac:dyDescent="0.25">
      <c r="A844">
        <v>53310</v>
      </c>
      <c r="B844">
        <v>3070256</v>
      </c>
      <c r="C844" t="s">
        <v>6267</v>
      </c>
      <c r="D844" t="s">
        <v>6466</v>
      </c>
      <c r="E844" t="s">
        <v>18</v>
      </c>
      <c r="F844" t="s">
        <v>97</v>
      </c>
      <c r="G844" t="s">
        <v>6446</v>
      </c>
      <c r="H844" s="1">
        <v>45902</v>
      </c>
      <c r="I844" t="s">
        <v>6447</v>
      </c>
      <c r="J844" t="s">
        <v>6448</v>
      </c>
      <c r="K844" t="s">
        <v>6449</v>
      </c>
      <c r="L844">
        <v>6351</v>
      </c>
      <c r="M844">
        <v>43478.21</v>
      </c>
      <c r="N844" t="s">
        <v>6446</v>
      </c>
      <c r="O844" s="1"/>
    </row>
    <row r="845" spans="1:15" x14ac:dyDescent="0.25">
      <c r="A845">
        <v>53314</v>
      </c>
      <c r="B845">
        <v>3070256</v>
      </c>
      <c r="C845" t="s">
        <v>6267</v>
      </c>
      <c r="D845" t="s">
        <v>6466</v>
      </c>
      <c r="E845" t="s">
        <v>18</v>
      </c>
      <c r="F845" t="s">
        <v>97</v>
      </c>
      <c r="G845" t="s">
        <v>6446</v>
      </c>
      <c r="H845" s="1">
        <v>45902</v>
      </c>
      <c r="I845" t="s">
        <v>6447</v>
      </c>
      <c r="J845" t="s">
        <v>6448</v>
      </c>
      <c r="K845" t="s">
        <v>6449</v>
      </c>
      <c r="L845">
        <v>6351</v>
      </c>
      <c r="M845">
        <v>43478.21</v>
      </c>
      <c r="N845" t="s">
        <v>6446</v>
      </c>
      <c r="O845" s="1"/>
    </row>
    <row r="846" spans="1:15" x14ac:dyDescent="0.25">
      <c r="A846">
        <v>53312</v>
      </c>
      <c r="B846">
        <v>3070256</v>
      </c>
      <c r="C846" t="s">
        <v>6267</v>
      </c>
      <c r="D846" t="s">
        <v>6466</v>
      </c>
      <c r="E846" t="s">
        <v>18</v>
      </c>
      <c r="F846" t="s">
        <v>97</v>
      </c>
      <c r="G846" t="s">
        <v>6446</v>
      </c>
      <c r="H846" s="1">
        <v>45902</v>
      </c>
      <c r="I846" t="s">
        <v>6447</v>
      </c>
      <c r="J846" t="s">
        <v>6448</v>
      </c>
      <c r="K846" t="s">
        <v>6449</v>
      </c>
      <c r="L846">
        <v>6351</v>
      </c>
      <c r="M846">
        <v>43478.21</v>
      </c>
      <c r="N846" t="s">
        <v>6446</v>
      </c>
      <c r="O846" s="1"/>
    </row>
    <row r="847" spans="1:15" x14ac:dyDescent="0.25">
      <c r="A847">
        <v>1005518</v>
      </c>
      <c r="B847">
        <v>452334</v>
      </c>
      <c r="C847" t="s">
        <v>6471</v>
      </c>
      <c r="D847" t="s">
        <v>6472</v>
      </c>
      <c r="E847" t="s">
        <v>6269</v>
      </c>
      <c r="F847" t="s">
        <v>97</v>
      </c>
      <c r="G847" t="s">
        <v>6446</v>
      </c>
      <c r="H847" s="1">
        <v>45902</v>
      </c>
      <c r="I847" t="s">
        <v>6455</v>
      </c>
      <c r="J847" t="s">
        <v>6448</v>
      </c>
      <c r="K847" t="s">
        <v>6449</v>
      </c>
      <c r="L847">
        <v>6932</v>
      </c>
      <c r="M847">
        <v>1480.72</v>
      </c>
      <c r="N847" t="s">
        <v>6446</v>
      </c>
      <c r="O847" s="1"/>
    </row>
    <row r="848" spans="1:15" x14ac:dyDescent="0.25">
      <c r="A848">
        <v>1005514</v>
      </c>
      <c r="B848">
        <v>452333</v>
      </c>
      <c r="C848" t="s">
        <v>6471</v>
      </c>
      <c r="D848" t="s">
        <v>6472</v>
      </c>
      <c r="E848" t="s">
        <v>6269</v>
      </c>
      <c r="F848" t="s">
        <v>18</v>
      </c>
      <c r="G848" t="s">
        <v>6446</v>
      </c>
      <c r="H848" s="1">
        <v>45902</v>
      </c>
      <c r="I848" t="s">
        <v>6455</v>
      </c>
      <c r="J848" t="s">
        <v>6448</v>
      </c>
      <c r="K848" t="s">
        <v>6449</v>
      </c>
      <c r="L848">
        <v>6932</v>
      </c>
      <c r="M848">
        <v>2428.4</v>
      </c>
      <c r="N848" t="s">
        <v>6446</v>
      </c>
      <c r="O848" s="1"/>
    </row>
    <row r="849" spans="1:15" x14ac:dyDescent="0.25">
      <c r="A849">
        <v>0</v>
      </c>
      <c r="B849">
        <v>252597</v>
      </c>
      <c r="C849" t="s">
        <v>6485</v>
      </c>
      <c r="D849" t="s">
        <v>6486</v>
      </c>
      <c r="E849" t="s">
        <v>46</v>
      </c>
      <c r="F849" t="s">
        <v>97</v>
      </c>
      <c r="G849" t="s">
        <v>6460</v>
      </c>
      <c r="H849" s="1">
        <v>45902</v>
      </c>
      <c r="I849" t="s">
        <v>6455</v>
      </c>
      <c r="J849" t="s">
        <v>6448</v>
      </c>
      <c r="K849" t="s">
        <v>6449</v>
      </c>
      <c r="L849">
        <v>6357</v>
      </c>
      <c r="M849">
        <v>0</v>
      </c>
      <c r="N849" t="s">
        <v>6446</v>
      </c>
      <c r="O849" s="1"/>
    </row>
    <row r="850" spans="1:15" x14ac:dyDescent="0.25">
      <c r="A850">
        <v>53311</v>
      </c>
      <c r="B850">
        <v>3070234</v>
      </c>
      <c r="C850" t="s">
        <v>6267</v>
      </c>
      <c r="D850" t="s">
        <v>6466</v>
      </c>
      <c r="E850" t="s">
        <v>18</v>
      </c>
      <c r="F850" t="s">
        <v>46</v>
      </c>
      <c r="G850" t="s">
        <v>6446</v>
      </c>
      <c r="H850" s="1">
        <v>45902</v>
      </c>
      <c r="I850" t="s">
        <v>6447</v>
      </c>
      <c r="J850" t="s">
        <v>6448</v>
      </c>
      <c r="K850" t="s">
        <v>6449</v>
      </c>
      <c r="L850">
        <v>6351</v>
      </c>
      <c r="M850">
        <v>9147.1</v>
      </c>
      <c r="N850" t="s">
        <v>6446</v>
      </c>
      <c r="O850" s="1"/>
    </row>
    <row r="851" spans="1:15" x14ac:dyDescent="0.25">
      <c r="A851">
        <v>53280</v>
      </c>
      <c r="B851">
        <v>3070234</v>
      </c>
      <c r="C851" t="s">
        <v>6267</v>
      </c>
      <c r="D851" t="s">
        <v>6466</v>
      </c>
      <c r="E851" t="s">
        <v>18</v>
      </c>
      <c r="F851" t="s">
        <v>46</v>
      </c>
      <c r="G851" t="s">
        <v>6446</v>
      </c>
      <c r="H851" s="1">
        <v>45902</v>
      </c>
      <c r="I851" t="s">
        <v>6447</v>
      </c>
      <c r="J851" t="s">
        <v>6448</v>
      </c>
      <c r="K851" t="s">
        <v>6449</v>
      </c>
      <c r="L851">
        <v>6351</v>
      </c>
      <c r="M851">
        <v>9147.1</v>
      </c>
      <c r="N851" t="s">
        <v>6446</v>
      </c>
      <c r="O851" s="1"/>
    </row>
    <row r="852" spans="1:15" x14ac:dyDescent="0.25">
      <c r="A852">
        <v>0</v>
      </c>
      <c r="B852">
        <v>252639</v>
      </c>
      <c r="C852" t="s">
        <v>6485</v>
      </c>
      <c r="D852" t="s">
        <v>6486</v>
      </c>
      <c r="E852" t="s">
        <v>46</v>
      </c>
      <c r="F852" t="s">
        <v>97</v>
      </c>
      <c r="G852" t="s">
        <v>6460</v>
      </c>
      <c r="H852" s="1">
        <v>45902</v>
      </c>
      <c r="I852" t="s">
        <v>6455</v>
      </c>
      <c r="J852" t="s">
        <v>6448</v>
      </c>
      <c r="K852" t="s">
        <v>6449</v>
      </c>
      <c r="L852">
        <v>6357</v>
      </c>
      <c r="M852">
        <v>0</v>
      </c>
      <c r="N852" t="s">
        <v>6446</v>
      </c>
      <c r="O852" s="1"/>
    </row>
    <row r="853" spans="1:15" x14ac:dyDescent="0.25">
      <c r="A853">
        <v>498602</v>
      </c>
      <c r="B853">
        <v>1837981</v>
      </c>
      <c r="C853" t="s">
        <v>36</v>
      </c>
      <c r="D853" t="s">
        <v>6475</v>
      </c>
      <c r="E853" t="s">
        <v>6254</v>
      </c>
      <c r="F853" t="s">
        <v>97</v>
      </c>
      <c r="G853" t="s">
        <v>6446</v>
      </c>
      <c r="H853" s="1">
        <v>45903</v>
      </c>
      <c r="I853" t="s">
        <v>6455</v>
      </c>
      <c r="J853" t="s">
        <v>6448</v>
      </c>
      <c r="K853" t="s">
        <v>6449</v>
      </c>
      <c r="L853">
        <v>6353</v>
      </c>
      <c r="M853">
        <v>464565.31</v>
      </c>
      <c r="N853" t="s">
        <v>6446</v>
      </c>
      <c r="O853" s="1"/>
    </row>
    <row r="854" spans="1:15" x14ac:dyDescent="0.25">
      <c r="A854">
        <v>1005516</v>
      </c>
      <c r="B854">
        <v>452337</v>
      </c>
      <c r="C854" t="s">
        <v>6471</v>
      </c>
      <c r="D854" t="s">
        <v>6472</v>
      </c>
      <c r="E854" t="s">
        <v>6269</v>
      </c>
      <c r="F854" t="s">
        <v>12</v>
      </c>
      <c r="G854" t="s">
        <v>6446</v>
      </c>
      <c r="H854" s="1">
        <v>45902</v>
      </c>
      <c r="I854" t="s">
        <v>6455</v>
      </c>
      <c r="J854" t="s">
        <v>6448</v>
      </c>
      <c r="K854" t="s">
        <v>6449</v>
      </c>
      <c r="L854">
        <v>6932</v>
      </c>
      <c r="M854">
        <v>1974.5</v>
      </c>
      <c r="N854" t="s">
        <v>6446</v>
      </c>
      <c r="O854" s="1"/>
    </row>
    <row r="855" spans="1:15" x14ac:dyDescent="0.25">
      <c r="A855">
        <v>374245</v>
      </c>
      <c r="B855">
        <v>237489</v>
      </c>
      <c r="C855" t="s">
        <v>6520</v>
      </c>
      <c r="D855" t="s">
        <v>6522</v>
      </c>
      <c r="E855" t="s">
        <v>6269</v>
      </c>
      <c r="F855" t="s">
        <v>46</v>
      </c>
      <c r="G855" t="s">
        <v>6446</v>
      </c>
      <c r="H855" s="1">
        <v>45902</v>
      </c>
      <c r="I855" t="s">
        <v>6455</v>
      </c>
      <c r="J855" t="s">
        <v>6448</v>
      </c>
      <c r="K855" t="s">
        <v>6449</v>
      </c>
      <c r="L855">
        <v>6932</v>
      </c>
      <c r="M855">
        <v>18723.54</v>
      </c>
      <c r="N855" t="s">
        <v>6446</v>
      </c>
      <c r="O855" s="1"/>
    </row>
    <row r="856" spans="1:15" x14ac:dyDescent="0.25">
      <c r="A856">
        <v>47066</v>
      </c>
      <c r="B856">
        <v>27429343</v>
      </c>
      <c r="C856" t="s">
        <v>6481</v>
      </c>
      <c r="D856" t="s">
        <v>6466</v>
      </c>
      <c r="E856" t="s">
        <v>6254</v>
      </c>
      <c r="F856" t="s">
        <v>12</v>
      </c>
      <c r="G856" t="s">
        <v>6446</v>
      </c>
      <c r="H856" s="1">
        <v>45902</v>
      </c>
      <c r="I856" t="s">
        <v>6447</v>
      </c>
      <c r="J856" t="s">
        <v>6448</v>
      </c>
      <c r="K856" t="s">
        <v>6449</v>
      </c>
      <c r="L856">
        <v>6353</v>
      </c>
      <c r="M856">
        <v>24539.55</v>
      </c>
      <c r="N856" t="s">
        <v>6446</v>
      </c>
      <c r="O856" s="1"/>
    </row>
    <row r="857" spans="1:15" x14ac:dyDescent="0.25">
      <c r="A857">
        <v>47062</v>
      </c>
      <c r="B857">
        <v>27429343</v>
      </c>
      <c r="C857" t="s">
        <v>6481</v>
      </c>
      <c r="D857" t="s">
        <v>6466</v>
      </c>
      <c r="E857" t="s">
        <v>6254</v>
      </c>
      <c r="F857" t="s">
        <v>12</v>
      </c>
      <c r="G857" t="s">
        <v>6446</v>
      </c>
      <c r="H857" s="1">
        <v>45902</v>
      </c>
      <c r="I857" t="s">
        <v>6447</v>
      </c>
      <c r="J857" t="s">
        <v>6448</v>
      </c>
      <c r="K857" t="s">
        <v>6449</v>
      </c>
      <c r="L857">
        <v>6353</v>
      </c>
      <c r="M857">
        <v>24539.55</v>
      </c>
      <c r="N857" t="s">
        <v>6446</v>
      </c>
      <c r="O857" s="1"/>
    </row>
    <row r="858" spans="1:15" x14ac:dyDescent="0.25">
      <c r="A858">
        <v>59416</v>
      </c>
      <c r="B858">
        <v>49407</v>
      </c>
      <c r="C858" t="s">
        <v>6533</v>
      </c>
      <c r="D858" t="s">
        <v>6534</v>
      </c>
      <c r="E858" t="s">
        <v>6328</v>
      </c>
      <c r="F858" t="s">
        <v>46</v>
      </c>
      <c r="G858" t="s">
        <v>6446</v>
      </c>
      <c r="H858" s="1">
        <v>45903</v>
      </c>
      <c r="I858" t="s">
        <v>6447</v>
      </c>
      <c r="J858" t="s">
        <v>6448</v>
      </c>
      <c r="K858" t="s">
        <v>6449</v>
      </c>
      <c r="L858">
        <v>6353</v>
      </c>
      <c r="M858">
        <v>400.14</v>
      </c>
      <c r="N858" t="s">
        <v>6446</v>
      </c>
      <c r="O858" s="1"/>
    </row>
    <row r="859" spans="1:15" x14ac:dyDescent="0.25">
      <c r="A859">
        <v>8111</v>
      </c>
      <c r="B859">
        <v>4452</v>
      </c>
      <c r="C859" t="s">
        <v>6468</v>
      </c>
      <c r="D859" t="s">
        <v>6469</v>
      </c>
      <c r="E859" t="s">
        <v>46</v>
      </c>
      <c r="F859" t="s">
        <v>46</v>
      </c>
      <c r="G859" t="s">
        <v>6446</v>
      </c>
      <c r="H859" s="1">
        <v>45903</v>
      </c>
      <c r="I859" t="s">
        <v>6447</v>
      </c>
      <c r="J859" t="s">
        <v>6448</v>
      </c>
      <c r="K859" t="s">
        <v>6449</v>
      </c>
      <c r="L859">
        <v>5353</v>
      </c>
      <c r="M859">
        <v>67578</v>
      </c>
      <c r="N859" t="s">
        <v>6470</v>
      </c>
      <c r="O859" s="1"/>
    </row>
    <row r="860" spans="1:15" x14ac:dyDescent="0.25">
      <c r="A860">
        <v>150294</v>
      </c>
      <c r="B860">
        <v>458725</v>
      </c>
      <c r="C860" t="s">
        <v>6459</v>
      </c>
      <c r="D860" t="s">
        <v>6445</v>
      </c>
      <c r="E860" t="s">
        <v>6269</v>
      </c>
      <c r="F860" t="s">
        <v>46</v>
      </c>
      <c r="G860" t="s">
        <v>6446</v>
      </c>
      <c r="H860" s="1">
        <v>45901</v>
      </c>
      <c r="I860" t="s">
        <v>6447</v>
      </c>
      <c r="J860" t="s">
        <v>6448</v>
      </c>
      <c r="K860" t="s">
        <v>6449</v>
      </c>
      <c r="L860">
        <v>6353</v>
      </c>
      <c r="M860">
        <v>1492.14</v>
      </c>
      <c r="N860" t="s">
        <v>6446</v>
      </c>
      <c r="O860" s="1"/>
    </row>
    <row r="861" spans="1:15" x14ac:dyDescent="0.25">
      <c r="A861">
        <v>8113</v>
      </c>
      <c r="B861">
        <v>39350</v>
      </c>
      <c r="C861" t="s">
        <v>6468</v>
      </c>
      <c r="D861" t="s">
        <v>6474</v>
      </c>
      <c r="E861" t="s">
        <v>6254</v>
      </c>
      <c r="F861" t="s">
        <v>18</v>
      </c>
      <c r="G861" t="s">
        <v>6446</v>
      </c>
      <c r="H861" s="1">
        <v>45901</v>
      </c>
      <c r="I861" t="s">
        <v>6447</v>
      </c>
      <c r="J861" t="s">
        <v>6448</v>
      </c>
      <c r="K861" t="s">
        <v>6449</v>
      </c>
      <c r="L861">
        <v>6353</v>
      </c>
      <c r="M861">
        <v>59174.400000000001</v>
      </c>
      <c r="N861" t="s">
        <v>6446</v>
      </c>
      <c r="O861" s="1"/>
    </row>
    <row r="862" spans="1:15" x14ac:dyDescent="0.25">
      <c r="A862">
        <v>396504</v>
      </c>
      <c r="B862">
        <v>126676</v>
      </c>
      <c r="C862" t="s">
        <v>4492</v>
      </c>
      <c r="D862" t="s">
        <v>6452</v>
      </c>
      <c r="E862" t="s">
        <v>6254</v>
      </c>
      <c r="F862" t="s">
        <v>46</v>
      </c>
      <c r="G862" t="s">
        <v>6446</v>
      </c>
      <c r="H862" s="1">
        <v>45901</v>
      </c>
      <c r="I862" t="s">
        <v>6447</v>
      </c>
      <c r="J862" t="s">
        <v>6448</v>
      </c>
      <c r="K862" t="s">
        <v>6449</v>
      </c>
      <c r="L862">
        <v>6352</v>
      </c>
      <c r="M862">
        <v>40733.589999999997</v>
      </c>
      <c r="N862" t="s">
        <v>6446</v>
      </c>
      <c r="O862" s="1"/>
    </row>
    <row r="863" spans="1:15" x14ac:dyDescent="0.25">
      <c r="A863">
        <v>497639</v>
      </c>
      <c r="B863">
        <v>371529</v>
      </c>
      <c r="C863" t="s">
        <v>36</v>
      </c>
      <c r="D863" t="s">
        <v>6453</v>
      </c>
      <c r="E863" t="s">
        <v>6254</v>
      </c>
      <c r="F863" t="s">
        <v>97</v>
      </c>
      <c r="G863" t="s">
        <v>6446</v>
      </c>
      <c r="H863" s="1">
        <v>45901</v>
      </c>
      <c r="I863" t="s">
        <v>6455</v>
      </c>
      <c r="J863" t="s">
        <v>6448</v>
      </c>
      <c r="K863" t="s">
        <v>6464</v>
      </c>
      <c r="L863">
        <v>6352</v>
      </c>
      <c r="M863">
        <v>895.86</v>
      </c>
      <c r="N863" t="s">
        <v>6446</v>
      </c>
      <c r="O863" s="1">
        <v>45901</v>
      </c>
    </row>
    <row r="864" spans="1:15" x14ac:dyDescent="0.25">
      <c r="A864">
        <v>53258</v>
      </c>
      <c r="B864">
        <v>3066379</v>
      </c>
      <c r="C864" t="s">
        <v>6465</v>
      </c>
      <c r="D864" t="s">
        <v>6466</v>
      </c>
      <c r="E864" t="s">
        <v>18</v>
      </c>
      <c r="F864" t="s">
        <v>46</v>
      </c>
      <c r="G864" t="s">
        <v>6446</v>
      </c>
      <c r="H864" s="1">
        <v>45902</v>
      </c>
      <c r="I864" t="s">
        <v>6447</v>
      </c>
      <c r="J864" t="s">
        <v>6448</v>
      </c>
      <c r="K864" t="s">
        <v>6449</v>
      </c>
      <c r="L864">
        <v>6353</v>
      </c>
      <c r="M864">
        <v>21869.87</v>
      </c>
      <c r="N864" t="s">
        <v>6446</v>
      </c>
      <c r="O864" s="1"/>
    </row>
    <row r="865" spans="1:15" x14ac:dyDescent="0.25">
      <c r="A865">
        <v>53257</v>
      </c>
      <c r="B865">
        <v>3066379</v>
      </c>
      <c r="C865" t="s">
        <v>6465</v>
      </c>
      <c r="D865" t="s">
        <v>6466</v>
      </c>
      <c r="E865" t="s">
        <v>18</v>
      </c>
      <c r="F865" t="s">
        <v>46</v>
      </c>
      <c r="G865" t="s">
        <v>6446</v>
      </c>
      <c r="H865" s="1">
        <v>45902</v>
      </c>
      <c r="I865" t="s">
        <v>6447</v>
      </c>
      <c r="J865" t="s">
        <v>6448</v>
      </c>
      <c r="K865" t="s">
        <v>6449</v>
      </c>
      <c r="L865">
        <v>6353</v>
      </c>
      <c r="M865">
        <v>21869.87</v>
      </c>
      <c r="N865" t="s">
        <v>6446</v>
      </c>
      <c r="O865" s="1"/>
    </row>
    <row r="866" spans="1:15" x14ac:dyDescent="0.25">
      <c r="A866">
        <v>497780</v>
      </c>
      <c r="B866">
        <v>371512</v>
      </c>
      <c r="C866" t="s">
        <v>36</v>
      </c>
      <c r="D866" t="s">
        <v>6453</v>
      </c>
      <c r="E866" t="s">
        <v>6254</v>
      </c>
      <c r="F866" t="s">
        <v>97</v>
      </c>
      <c r="G866" t="s">
        <v>6446</v>
      </c>
      <c r="H866" s="1">
        <v>45901</v>
      </c>
      <c r="I866" t="s">
        <v>6455</v>
      </c>
      <c r="J866" t="s">
        <v>6448</v>
      </c>
      <c r="K866" t="s">
        <v>6449</v>
      </c>
      <c r="L866">
        <v>6352</v>
      </c>
      <c r="M866">
        <v>671.89</v>
      </c>
      <c r="N866" t="s">
        <v>6446</v>
      </c>
      <c r="O866" s="1"/>
    </row>
    <row r="867" spans="1:15" x14ac:dyDescent="0.25">
      <c r="A867">
        <v>342780</v>
      </c>
      <c r="B867">
        <v>910590</v>
      </c>
      <c r="C867" t="s">
        <v>5382</v>
      </c>
      <c r="D867" t="s">
        <v>6467</v>
      </c>
      <c r="E867" t="s">
        <v>6254</v>
      </c>
      <c r="F867" t="s">
        <v>46</v>
      </c>
      <c r="G867" t="s">
        <v>6446</v>
      </c>
      <c r="H867" s="1">
        <v>45902</v>
      </c>
      <c r="I867" t="s">
        <v>6455</v>
      </c>
      <c r="J867" t="s">
        <v>6448</v>
      </c>
      <c r="K867" t="s">
        <v>6449</v>
      </c>
      <c r="L867">
        <v>6352</v>
      </c>
      <c r="M867">
        <v>84377</v>
      </c>
      <c r="N867" t="s">
        <v>6446</v>
      </c>
      <c r="O867" s="1"/>
    </row>
    <row r="868" spans="1:15" x14ac:dyDescent="0.25">
      <c r="A868">
        <v>342781</v>
      </c>
      <c r="B868">
        <v>910590</v>
      </c>
      <c r="C868" t="s">
        <v>5382</v>
      </c>
      <c r="D868" t="s">
        <v>6467</v>
      </c>
      <c r="E868" t="s">
        <v>6254</v>
      </c>
      <c r="F868" t="s">
        <v>46</v>
      </c>
      <c r="G868" t="s">
        <v>6446</v>
      </c>
      <c r="H868" s="1">
        <v>45902</v>
      </c>
      <c r="I868" t="s">
        <v>6455</v>
      </c>
      <c r="J868" t="s">
        <v>6448</v>
      </c>
      <c r="K868" t="s">
        <v>6449</v>
      </c>
      <c r="L868">
        <v>6352</v>
      </c>
      <c r="M868">
        <v>84377</v>
      </c>
      <c r="N868" t="s">
        <v>6446</v>
      </c>
      <c r="O868" s="1"/>
    </row>
    <row r="869" spans="1:15" x14ac:dyDescent="0.25">
      <c r="A869">
        <v>266583</v>
      </c>
      <c r="B869">
        <v>1105</v>
      </c>
      <c r="C869" t="s">
        <v>6526</v>
      </c>
      <c r="D869" t="s">
        <v>6458</v>
      </c>
      <c r="E869" t="s">
        <v>6254</v>
      </c>
      <c r="F869" t="s">
        <v>12</v>
      </c>
      <c r="G869" t="s">
        <v>6446</v>
      </c>
      <c r="H869" s="1">
        <v>45902</v>
      </c>
      <c r="I869" t="s">
        <v>6455</v>
      </c>
      <c r="J869" t="s">
        <v>6448</v>
      </c>
      <c r="K869" t="s">
        <v>6449</v>
      </c>
      <c r="L869">
        <v>6353</v>
      </c>
      <c r="M869">
        <v>391500</v>
      </c>
      <c r="N869" t="s">
        <v>6446</v>
      </c>
      <c r="O869" s="1"/>
    </row>
    <row r="870" spans="1:15" x14ac:dyDescent="0.25">
      <c r="A870">
        <v>53258</v>
      </c>
      <c r="B870">
        <v>3066370</v>
      </c>
      <c r="C870" t="s">
        <v>6465</v>
      </c>
      <c r="D870" t="s">
        <v>6466</v>
      </c>
      <c r="E870" t="s">
        <v>18</v>
      </c>
      <c r="F870" t="s">
        <v>46</v>
      </c>
      <c r="G870" t="s">
        <v>6446</v>
      </c>
      <c r="H870" s="1">
        <v>45902</v>
      </c>
      <c r="I870" t="s">
        <v>6447</v>
      </c>
      <c r="J870" t="s">
        <v>6448</v>
      </c>
      <c r="K870" t="s">
        <v>6464</v>
      </c>
      <c r="L870">
        <v>6353</v>
      </c>
      <c r="M870">
        <v>21869.87</v>
      </c>
      <c r="N870" t="s">
        <v>6446</v>
      </c>
      <c r="O870" s="1">
        <v>45901</v>
      </c>
    </row>
    <row r="871" spans="1:15" x14ac:dyDescent="0.25">
      <c r="A871">
        <v>53257</v>
      </c>
      <c r="B871">
        <v>3066370</v>
      </c>
      <c r="C871" t="s">
        <v>6465</v>
      </c>
      <c r="D871" t="s">
        <v>6466</v>
      </c>
      <c r="E871" t="s">
        <v>18</v>
      </c>
      <c r="F871" t="s">
        <v>46</v>
      </c>
      <c r="G871" t="s">
        <v>6446</v>
      </c>
      <c r="H871" s="1">
        <v>45902</v>
      </c>
      <c r="I871" t="s">
        <v>6447</v>
      </c>
      <c r="J871" t="s">
        <v>6448</v>
      </c>
      <c r="K871" t="s">
        <v>6464</v>
      </c>
      <c r="L871">
        <v>6353</v>
      </c>
      <c r="M871">
        <v>21869.87</v>
      </c>
      <c r="N871" t="s">
        <v>6446</v>
      </c>
      <c r="O871" s="1">
        <v>45901</v>
      </c>
    </row>
    <row r="872" spans="1:15" x14ac:dyDescent="0.25">
      <c r="A872">
        <v>372923</v>
      </c>
      <c r="B872">
        <v>73340</v>
      </c>
      <c r="C872" t="s">
        <v>5382</v>
      </c>
      <c r="D872" t="s">
        <v>6527</v>
      </c>
      <c r="E872" t="s">
        <v>6269</v>
      </c>
      <c r="F872" t="s">
        <v>46</v>
      </c>
      <c r="G872" t="s">
        <v>6446</v>
      </c>
      <c r="H872" s="1">
        <v>45901</v>
      </c>
      <c r="I872" t="s">
        <v>6447</v>
      </c>
      <c r="J872" t="s">
        <v>6448</v>
      </c>
      <c r="K872" t="s">
        <v>6449</v>
      </c>
      <c r="L872">
        <v>6932</v>
      </c>
      <c r="M872">
        <v>3054.91</v>
      </c>
      <c r="N872" t="s">
        <v>6470</v>
      </c>
      <c r="O872" s="1"/>
    </row>
    <row r="873" spans="1:15" x14ac:dyDescent="0.25">
      <c r="A873">
        <v>27407</v>
      </c>
      <c r="B873">
        <v>252588</v>
      </c>
      <c r="C873" t="s">
        <v>6485</v>
      </c>
      <c r="D873" t="s">
        <v>6486</v>
      </c>
      <c r="E873" t="s">
        <v>46</v>
      </c>
      <c r="F873" t="s">
        <v>97</v>
      </c>
      <c r="G873" t="s">
        <v>6446</v>
      </c>
      <c r="H873" s="1">
        <v>45902</v>
      </c>
      <c r="I873" t="s">
        <v>6455</v>
      </c>
      <c r="J873" t="s">
        <v>6448</v>
      </c>
      <c r="K873" t="s">
        <v>6449</v>
      </c>
      <c r="L873">
        <v>6357</v>
      </c>
      <c r="M873">
        <v>47625</v>
      </c>
      <c r="N873" t="s">
        <v>6446</v>
      </c>
      <c r="O873" s="1"/>
    </row>
    <row r="874" spans="1:15" x14ac:dyDescent="0.25">
      <c r="A874">
        <v>497639</v>
      </c>
      <c r="B874">
        <v>371533</v>
      </c>
      <c r="C874" t="s">
        <v>36</v>
      </c>
      <c r="D874" t="s">
        <v>6453</v>
      </c>
      <c r="E874" t="s">
        <v>6254</v>
      </c>
      <c r="F874" t="s">
        <v>97</v>
      </c>
      <c r="G874" t="s">
        <v>6446</v>
      </c>
      <c r="H874" s="1">
        <v>45902</v>
      </c>
      <c r="I874" t="s">
        <v>6455</v>
      </c>
      <c r="J874" t="s">
        <v>6448</v>
      </c>
      <c r="K874" t="s">
        <v>6449</v>
      </c>
      <c r="L874">
        <v>6352</v>
      </c>
      <c r="M874">
        <v>895.86</v>
      </c>
      <c r="N874" t="s">
        <v>6446</v>
      </c>
      <c r="O874" s="1"/>
    </row>
    <row r="875" spans="1:15" x14ac:dyDescent="0.25">
      <c r="A875">
        <v>493253</v>
      </c>
      <c r="B875">
        <v>126852</v>
      </c>
      <c r="C875" t="s">
        <v>2683</v>
      </c>
      <c r="D875" t="s">
        <v>6452</v>
      </c>
      <c r="E875" t="s">
        <v>6254</v>
      </c>
      <c r="F875" t="s">
        <v>18</v>
      </c>
      <c r="G875" t="s">
        <v>6446</v>
      </c>
      <c r="H875" s="1">
        <v>45902</v>
      </c>
      <c r="I875" t="s">
        <v>6447</v>
      </c>
      <c r="J875" t="s">
        <v>6448</v>
      </c>
      <c r="K875" t="s">
        <v>6449</v>
      </c>
      <c r="L875">
        <v>6352</v>
      </c>
      <c r="M875">
        <v>262294.37</v>
      </c>
      <c r="N875" t="s">
        <v>6446</v>
      </c>
      <c r="O875" s="1"/>
    </row>
    <row r="876" spans="1:15" x14ac:dyDescent="0.25">
      <c r="A876">
        <v>493249</v>
      </c>
      <c r="B876">
        <v>126852</v>
      </c>
      <c r="C876" t="s">
        <v>2683</v>
      </c>
      <c r="D876" t="s">
        <v>6452</v>
      </c>
      <c r="E876" t="s">
        <v>6254</v>
      </c>
      <c r="F876" t="s">
        <v>18</v>
      </c>
      <c r="G876" t="s">
        <v>6446</v>
      </c>
      <c r="H876" s="1">
        <v>45902</v>
      </c>
      <c r="I876" t="s">
        <v>6447</v>
      </c>
      <c r="J876" t="s">
        <v>6448</v>
      </c>
      <c r="K876" t="s">
        <v>6449</v>
      </c>
      <c r="L876">
        <v>6352</v>
      </c>
      <c r="M876">
        <v>262294.37</v>
      </c>
      <c r="N876" t="s">
        <v>6446</v>
      </c>
      <c r="O876" s="1"/>
    </row>
    <row r="877" spans="1:15" x14ac:dyDescent="0.25">
      <c r="A877">
        <v>0</v>
      </c>
      <c r="B877">
        <v>82319</v>
      </c>
      <c r="C877" t="s">
        <v>5382</v>
      </c>
      <c r="D877" t="s">
        <v>6493</v>
      </c>
      <c r="E877" t="s">
        <v>6269</v>
      </c>
      <c r="F877" t="s">
        <v>12</v>
      </c>
      <c r="G877" t="s">
        <v>6446</v>
      </c>
      <c r="H877" s="1">
        <v>45901</v>
      </c>
      <c r="I877" t="s">
        <v>6447</v>
      </c>
      <c r="J877" t="s">
        <v>6448</v>
      </c>
      <c r="K877" t="s">
        <v>6449</v>
      </c>
      <c r="L877">
        <v>6932</v>
      </c>
      <c r="M877">
        <v>767.99</v>
      </c>
      <c r="N877" t="s">
        <v>6470</v>
      </c>
      <c r="O877" s="1"/>
    </row>
    <row r="878" spans="1:15" x14ac:dyDescent="0.25">
      <c r="A878">
        <v>8112</v>
      </c>
      <c r="B878">
        <v>39349</v>
      </c>
      <c r="C878" t="s">
        <v>6468</v>
      </c>
      <c r="D878" t="s">
        <v>6474</v>
      </c>
      <c r="E878" t="s">
        <v>6254</v>
      </c>
      <c r="F878" t="s">
        <v>12</v>
      </c>
      <c r="G878" t="s">
        <v>6446</v>
      </c>
      <c r="H878" s="1">
        <v>45901</v>
      </c>
      <c r="I878" t="s">
        <v>6447</v>
      </c>
      <c r="J878" t="s">
        <v>6448</v>
      </c>
      <c r="K878" t="s">
        <v>6449</v>
      </c>
      <c r="L878">
        <v>6353</v>
      </c>
      <c r="M878">
        <v>210506.8</v>
      </c>
      <c r="N878" t="s">
        <v>6446</v>
      </c>
      <c r="O878" s="1"/>
    </row>
    <row r="879" spans="1:15" x14ac:dyDescent="0.25">
      <c r="A879">
        <v>497732</v>
      </c>
      <c r="B879">
        <v>371515</v>
      </c>
      <c r="C879" t="s">
        <v>36</v>
      </c>
      <c r="D879" t="s">
        <v>6453</v>
      </c>
      <c r="E879" t="s">
        <v>6254</v>
      </c>
      <c r="F879" t="s">
        <v>46</v>
      </c>
      <c r="G879" t="s">
        <v>6446</v>
      </c>
      <c r="H879" s="1">
        <v>45902</v>
      </c>
      <c r="I879" t="s">
        <v>6455</v>
      </c>
      <c r="J879" t="s">
        <v>6448</v>
      </c>
      <c r="K879" t="s">
        <v>6449</v>
      </c>
      <c r="L879">
        <v>6352</v>
      </c>
      <c r="M879">
        <v>9283.23</v>
      </c>
      <c r="N879" t="s">
        <v>6446</v>
      </c>
      <c r="O879" s="1"/>
    </row>
    <row r="880" spans="1:15" x14ac:dyDescent="0.25">
      <c r="A880">
        <v>493255</v>
      </c>
      <c r="B880">
        <v>126849</v>
      </c>
      <c r="C880" t="s">
        <v>2683</v>
      </c>
      <c r="D880" t="s">
        <v>6452</v>
      </c>
      <c r="E880" t="s">
        <v>6254</v>
      </c>
      <c r="F880" t="s">
        <v>18</v>
      </c>
      <c r="G880" t="s">
        <v>6446</v>
      </c>
      <c r="H880" s="1">
        <v>45902</v>
      </c>
      <c r="I880" t="s">
        <v>6447</v>
      </c>
      <c r="J880" t="s">
        <v>6448</v>
      </c>
      <c r="K880" t="s">
        <v>6449</v>
      </c>
      <c r="L880">
        <v>6352</v>
      </c>
      <c r="M880">
        <v>40238.04</v>
      </c>
      <c r="N880" t="s">
        <v>6446</v>
      </c>
      <c r="O880" s="1"/>
    </row>
    <row r="881" spans="1:15" x14ac:dyDescent="0.25">
      <c r="A881">
        <v>497867</v>
      </c>
      <c r="B881">
        <v>371513</v>
      </c>
      <c r="C881" t="s">
        <v>36</v>
      </c>
      <c r="D881" t="s">
        <v>6453</v>
      </c>
      <c r="E881" t="s">
        <v>6254</v>
      </c>
      <c r="F881" t="s">
        <v>12</v>
      </c>
      <c r="G881" t="s">
        <v>6446</v>
      </c>
      <c r="H881" s="1">
        <v>45901</v>
      </c>
      <c r="I881" t="s">
        <v>6455</v>
      </c>
      <c r="J881" t="s">
        <v>6448</v>
      </c>
      <c r="K881" t="s">
        <v>6449</v>
      </c>
      <c r="L881">
        <v>6352</v>
      </c>
      <c r="M881">
        <v>30865.55</v>
      </c>
      <c r="N881" t="s">
        <v>6446</v>
      </c>
      <c r="O881" s="1"/>
    </row>
    <row r="882" spans="1:15" x14ac:dyDescent="0.25">
      <c r="A882">
        <v>497713</v>
      </c>
      <c r="B882">
        <v>371522</v>
      </c>
      <c r="C882" t="s">
        <v>36</v>
      </c>
      <c r="D882" t="s">
        <v>6453</v>
      </c>
      <c r="E882" t="s">
        <v>6254</v>
      </c>
      <c r="F882" t="s">
        <v>18</v>
      </c>
      <c r="G882" t="s">
        <v>6446</v>
      </c>
      <c r="H882" s="1">
        <v>45902</v>
      </c>
      <c r="I882" t="s">
        <v>6455</v>
      </c>
      <c r="J882" t="s">
        <v>6448</v>
      </c>
      <c r="K882" t="s">
        <v>6449</v>
      </c>
      <c r="L882">
        <v>6352</v>
      </c>
      <c r="M882">
        <v>37019.379999999997</v>
      </c>
      <c r="N882" t="s">
        <v>6446</v>
      </c>
      <c r="O882" s="1"/>
    </row>
    <row r="883" spans="1:15" x14ac:dyDescent="0.25">
      <c r="A883">
        <v>8111</v>
      </c>
      <c r="B883">
        <v>39343</v>
      </c>
      <c r="C883" t="s">
        <v>6468</v>
      </c>
      <c r="D883" t="s">
        <v>6474</v>
      </c>
      <c r="E883" t="s">
        <v>6254</v>
      </c>
      <c r="F883" t="s">
        <v>46</v>
      </c>
      <c r="G883" t="s">
        <v>6446</v>
      </c>
      <c r="H883" s="1">
        <v>45901</v>
      </c>
      <c r="I883" t="s">
        <v>6447</v>
      </c>
      <c r="J883" t="s">
        <v>6448</v>
      </c>
      <c r="K883" t="s">
        <v>6449</v>
      </c>
      <c r="L883">
        <v>6353</v>
      </c>
      <c r="M883">
        <v>67578</v>
      </c>
      <c r="N883" t="s">
        <v>6446</v>
      </c>
      <c r="O883" s="1"/>
    </row>
    <row r="884" spans="1:15" x14ac:dyDescent="0.25">
      <c r="A884">
        <v>77684</v>
      </c>
      <c r="B884">
        <v>6332</v>
      </c>
      <c r="C884" t="s">
        <v>6450</v>
      </c>
      <c r="D884" t="s">
        <v>6451</v>
      </c>
      <c r="E884" t="s">
        <v>6269</v>
      </c>
      <c r="F884" t="s">
        <v>12</v>
      </c>
      <c r="G884" t="s">
        <v>6446</v>
      </c>
      <c r="H884" s="1">
        <v>45899</v>
      </c>
      <c r="I884" t="s">
        <v>6447</v>
      </c>
      <c r="J884" t="s">
        <v>6448</v>
      </c>
      <c r="K884" t="s">
        <v>6449</v>
      </c>
      <c r="L884">
        <v>6353</v>
      </c>
      <c r="M884">
        <v>95661</v>
      </c>
      <c r="N884" t="s">
        <v>6446</v>
      </c>
      <c r="O884" s="1"/>
    </row>
    <row r="885" spans="1:15" x14ac:dyDescent="0.25">
      <c r="A885">
        <v>27384</v>
      </c>
      <c r="B885">
        <v>1193541</v>
      </c>
      <c r="C885" t="s">
        <v>6465</v>
      </c>
      <c r="D885" t="s">
        <v>6466</v>
      </c>
      <c r="E885" t="s">
        <v>46</v>
      </c>
      <c r="F885" t="s">
        <v>693</v>
      </c>
      <c r="G885" t="s">
        <v>6446</v>
      </c>
      <c r="H885" s="1">
        <v>45899</v>
      </c>
      <c r="I885" t="s">
        <v>6447</v>
      </c>
      <c r="J885" t="s">
        <v>6448</v>
      </c>
      <c r="K885" t="s">
        <v>6449</v>
      </c>
      <c r="L885">
        <v>6353</v>
      </c>
      <c r="M885">
        <v>24249.31</v>
      </c>
      <c r="N885" t="s">
        <v>6446</v>
      </c>
      <c r="O885" s="1"/>
    </row>
    <row r="886" spans="1:15" x14ac:dyDescent="0.25">
      <c r="A886">
        <v>27387</v>
      </c>
      <c r="B886">
        <v>1193541</v>
      </c>
      <c r="C886" t="s">
        <v>6465</v>
      </c>
      <c r="D886" t="s">
        <v>6466</v>
      </c>
      <c r="E886" t="s">
        <v>46</v>
      </c>
      <c r="F886" t="s">
        <v>693</v>
      </c>
      <c r="G886" t="s">
        <v>6446</v>
      </c>
      <c r="H886" s="1">
        <v>45899</v>
      </c>
      <c r="I886" t="s">
        <v>6447</v>
      </c>
      <c r="J886" t="s">
        <v>6448</v>
      </c>
      <c r="K886" t="s">
        <v>6449</v>
      </c>
      <c r="L886">
        <v>6353</v>
      </c>
      <c r="M886">
        <v>24249.31</v>
      </c>
      <c r="N886" t="s">
        <v>6446</v>
      </c>
      <c r="O886" s="1"/>
    </row>
    <row r="887" spans="1:15" x14ac:dyDescent="0.25">
      <c r="A887">
        <v>27258</v>
      </c>
      <c r="B887">
        <v>1193541</v>
      </c>
      <c r="C887" t="s">
        <v>6465</v>
      </c>
      <c r="D887" t="s">
        <v>6466</v>
      </c>
      <c r="E887" t="s">
        <v>46</v>
      </c>
      <c r="F887" t="s">
        <v>693</v>
      </c>
      <c r="G887" t="s">
        <v>6446</v>
      </c>
      <c r="H887" s="1">
        <v>45899</v>
      </c>
      <c r="I887" t="s">
        <v>6447</v>
      </c>
      <c r="J887" t="s">
        <v>6448</v>
      </c>
      <c r="K887" t="s">
        <v>6449</v>
      </c>
      <c r="L887">
        <v>6353</v>
      </c>
      <c r="M887">
        <v>24249.31</v>
      </c>
      <c r="N887" t="s">
        <v>6446</v>
      </c>
      <c r="O887" s="1"/>
    </row>
    <row r="888" spans="1:15" x14ac:dyDescent="0.25">
      <c r="A888">
        <v>27289</v>
      </c>
      <c r="B888">
        <v>1193541</v>
      </c>
      <c r="C888" t="s">
        <v>6465</v>
      </c>
      <c r="D888" t="s">
        <v>6466</v>
      </c>
      <c r="E888" t="s">
        <v>46</v>
      </c>
      <c r="F888" t="s">
        <v>693</v>
      </c>
      <c r="G888" t="s">
        <v>6446</v>
      </c>
      <c r="H888" s="1">
        <v>45899</v>
      </c>
      <c r="I888" t="s">
        <v>6447</v>
      </c>
      <c r="J888" t="s">
        <v>6448</v>
      </c>
      <c r="K888" t="s">
        <v>6449</v>
      </c>
      <c r="L888">
        <v>6353</v>
      </c>
      <c r="M888">
        <v>24249.31</v>
      </c>
      <c r="N888" t="s">
        <v>6446</v>
      </c>
      <c r="O888" s="1"/>
    </row>
    <row r="889" spans="1:15" x14ac:dyDescent="0.25">
      <c r="A889">
        <v>27167</v>
      </c>
      <c r="B889">
        <v>1193541</v>
      </c>
      <c r="C889" t="s">
        <v>6465</v>
      </c>
      <c r="D889" t="s">
        <v>6466</v>
      </c>
      <c r="E889" t="s">
        <v>46</v>
      </c>
      <c r="F889" t="s">
        <v>693</v>
      </c>
      <c r="G889" t="s">
        <v>6446</v>
      </c>
      <c r="H889" s="1">
        <v>45899</v>
      </c>
      <c r="I889" t="s">
        <v>6447</v>
      </c>
      <c r="J889" t="s">
        <v>6448</v>
      </c>
      <c r="K889" t="s">
        <v>6449</v>
      </c>
      <c r="L889">
        <v>6353</v>
      </c>
      <c r="M889">
        <v>24249.31</v>
      </c>
      <c r="N889" t="s">
        <v>6446</v>
      </c>
      <c r="O889" s="1"/>
    </row>
    <row r="890" spans="1:15" x14ac:dyDescent="0.25">
      <c r="A890">
        <v>27367</v>
      </c>
      <c r="B890">
        <v>1193541</v>
      </c>
      <c r="C890" t="s">
        <v>6465</v>
      </c>
      <c r="D890" t="s">
        <v>6466</v>
      </c>
      <c r="E890" t="s">
        <v>46</v>
      </c>
      <c r="F890" t="s">
        <v>693</v>
      </c>
      <c r="G890" t="s">
        <v>6446</v>
      </c>
      <c r="H890" s="1">
        <v>45899</v>
      </c>
      <c r="I890" t="s">
        <v>6447</v>
      </c>
      <c r="J890" t="s">
        <v>6448</v>
      </c>
      <c r="K890" t="s">
        <v>6449</v>
      </c>
      <c r="L890">
        <v>6353</v>
      </c>
      <c r="M890">
        <v>24249.31</v>
      </c>
      <c r="N890" t="s">
        <v>6446</v>
      </c>
      <c r="O890" s="1"/>
    </row>
    <row r="891" spans="1:15" x14ac:dyDescent="0.25">
      <c r="A891">
        <v>53181</v>
      </c>
      <c r="B891">
        <v>3059573</v>
      </c>
      <c r="C891" t="s">
        <v>6465</v>
      </c>
      <c r="D891" t="s">
        <v>6466</v>
      </c>
      <c r="E891" t="s">
        <v>18</v>
      </c>
      <c r="F891" t="s">
        <v>97</v>
      </c>
      <c r="G891" t="s">
        <v>6446</v>
      </c>
      <c r="H891" s="1">
        <v>45899</v>
      </c>
      <c r="I891" t="s">
        <v>6447</v>
      </c>
      <c r="J891" t="s">
        <v>6448</v>
      </c>
      <c r="K891" t="s">
        <v>6449</v>
      </c>
      <c r="L891">
        <v>6353</v>
      </c>
      <c r="M891">
        <v>1040</v>
      </c>
      <c r="N891" t="s">
        <v>6446</v>
      </c>
      <c r="O891" s="1"/>
    </row>
    <row r="892" spans="1:15" x14ac:dyDescent="0.25">
      <c r="A892">
        <v>53246</v>
      </c>
      <c r="B892">
        <v>3059582</v>
      </c>
      <c r="C892" t="s">
        <v>6465</v>
      </c>
      <c r="D892" t="s">
        <v>6466</v>
      </c>
      <c r="E892" t="s">
        <v>18</v>
      </c>
      <c r="F892" t="s">
        <v>693</v>
      </c>
      <c r="G892" t="s">
        <v>6446</v>
      </c>
      <c r="H892" s="1">
        <v>45899</v>
      </c>
      <c r="I892" t="s">
        <v>6447</v>
      </c>
      <c r="J892" t="s">
        <v>6448</v>
      </c>
      <c r="K892" t="s">
        <v>6449</v>
      </c>
      <c r="L892">
        <v>6353</v>
      </c>
      <c r="M892">
        <v>4311.26</v>
      </c>
      <c r="N892" t="s">
        <v>6446</v>
      </c>
      <c r="O892" s="1"/>
    </row>
    <row r="893" spans="1:15" x14ac:dyDescent="0.25">
      <c r="A893">
        <v>53246</v>
      </c>
      <c r="B893">
        <v>3059579</v>
      </c>
      <c r="C893" t="s">
        <v>6465</v>
      </c>
      <c r="D893" t="s">
        <v>6466</v>
      </c>
      <c r="E893" t="s">
        <v>18</v>
      </c>
      <c r="F893" t="s">
        <v>693</v>
      </c>
      <c r="G893" t="s">
        <v>6446</v>
      </c>
      <c r="H893" s="1">
        <v>45899</v>
      </c>
      <c r="I893" t="s">
        <v>6447</v>
      </c>
      <c r="J893" t="s">
        <v>6448</v>
      </c>
      <c r="K893" t="s">
        <v>6464</v>
      </c>
      <c r="L893">
        <v>6353</v>
      </c>
      <c r="M893">
        <v>4311.26</v>
      </c>
      <c r="N893" t="s">
        <v>6446</v>
      </c>
      <c r="O893" s="1">
        <v>45899</v>
      </c>
    </row>
    <row r="894" spans="1:15" x14ac:dyDescent="0.25">
      <c r="A894">
        <v>53250</v>
      </c>
      <c r="B894">
        <v>3059576</v>
      </c>
      <c r="C894" t="s">
        <v>6465</v>
      </c>
      <c r="D894" t="s">
        <v>6466</v>
      </c>
      <c r="E894" t="s">
        <v>18</v>
      </c>
      <c r="F894" t="s">
        <v>46</v>
      </c>
      <c r="G894" t="s">
        <v>6446</v>
      </c>
      <c r="H894" s="1">
        <v>45899</v>
      </c>
      <c r="I894" t="s">
        <v>6447</v>
      </c>
      <c r="J894" t="s">
        <v>6448</v>
      </c>
      <c r="K894" t="s">
        <v>6449</v>
      </c>
      <c r="L894">
        <v>6353</v>
      </c>
      <c r="M894">
        <v>11487.96</v>
      </c>
      <c r="N894" t="s">
        <v>6446</v>
      </c>
      <c r="O894" s="1"/>
    </row>
    <row r="895" spans="1:15" x14ac:dyDescent="0.25">
      <c r="A895">
        <v>53249</v>
      </c>
      <c r="B895">
        <v>3059576</v>
      </c>
      <c r="C895" t="s">
        <v>6465</v>
      </c>
      <c r="D895" t="s">
        <v>6466</v>
      </c>
      <c r="E895" t="s">
        <v>18</v>
      </c>
      <c r="F895" t="s">
        <v>46</v>
      </c>
      <c r="G895" t="s">
        <v>6446</v>
      </c>
      <c r="H895" s="1">
        <v>45899</v>
      </c>
      <c r="I895" t="s">
        <v>6447</v>
      </c>
      <c r="J895" t="s">
        <v>6448</v>
      </c>
      <c r="K895" t="s">
        <v>6449</v>
      </c>
      <c r="L895">
        <v>6353</v>
      </c>
      <c r="M895">
        <v>11487.96</v>
      </c>
      <c r="N895" t="s">
        <v>6446</v>
      </c>
      <c r="O895" s="1"/>
    </row>
    <row r="896" spans="1:15" x14ac:dyDescent="0.25">
      <c r="A896">
        <v>53234</v>
      </c>
      <c r="B896">
        <v>3059576</v>
      </c>
      <c r="C896" t="s">
        <v>6465</v>
      </c>
      <c r="D896" t="s">
        <v>6466</v>
      </c>
      <c r="E896" t="s">
        <v>18</v>
      </c>
      <c r="F896" t="s">
        <v>46</v>
      </c>
      <c r="G896" t="s">
        <v>6446</v>
      </c>
      <c r="H896" s="1">
        <v>45899</v>
      </c>
      <c r="I896" t="s">
        <v>6447</v>
      </c>
      <c r="J896" t="s">
        <v>6448</v>
      </c>
      <c r="K896" t="s">
        <v>6449</v>
      </c>
      <c r="L896">
        <v>6353</v>
      </c>
      <c r="M896">
        <v>11487.96</v>
      </c>
      <c r="N896" t="s">
        <v>6446</v>
      </c>
      <c r="O896" s="1"/>
    </row>
    <row r="897" spans="1:15" x14ac:dyDescent="0.25">
      <c r="A897">
        <v>27294</v>
      </c>
      <c r="B897">
        <v>252414</v>
      </c>
      <c r="C897" t="s">
        <v>6485</v>
      </c>
      <c r="D897" t="s">
        <v>6486</v>
      </c>
      <c r="E897" t="s">
        <v>46</v>
      </c>
      <c r="F897" t="s">
        <v>97</v>
      </c>
      <c r="G897" t="s">
        <v>6446</v>
      </c>
      <c r="H897" s="1">
        <v>45899</v>
      </c>
      <c r="I897" t="s">
        <v>6455</v>
      </c>
      <c r="J897" t="s">
        <v>6448</v>
      </c>
      <c r="K897" t="s">
        <v>6449</v>
      </c>
      <c r="L897">
        <v>6353</v>
      </c>
      <c r="M897">
        <v>16321.6</v>
      </c>
      <c r="N897" t="s">
        <v>6446</v>
      </c>
      <c r="O897" s="1"/>
    </row>
    <row r="898" spans="1:15" x14ac:dyDescent="0.25">
      <c r="A898">
        <v>55</v>
      </c>
      <c r="B898">
        <v>3059536</v>
      </c>
      <c r="C898" t="s">
        <v>6465</v>
      </c>
      <c r="D898" t="s">
        <v>6466</v>
      </c>
      <c r="E898" t="s">
        <v>18</v>
      </c>
      <c r="F898" t="s">
        <v>97</v>
      </c>
      <c r="G898" t="s">
        <v>6446</v>
      </c>
      <c r="H898" s="1">
        <v>45899</v>
      </c>
      <c r="I898" t="s">
        <v>6447</v>
      </c>
      <c r="J898" t="s">
        <v>6448</v>
      </c>
      <c r="K898" t="s">
        <v>6449</v>
      </c>
      <c r="L898">
        <v>6353</v>
      </c>
      <c r="M898">
        <v>1682.16</v>
      </c>
      <c r="N898" t="s">
        <v>6446</v>
      </c>
      <c r="O898" s="1"/>
    </row>
    <row r="899" spans="1:15" x14ac:dyDescent="0.25">
      <c r="A899">
        <v>54</v>
      </c>
      <c r="B899">
        <v>3059536</v>
      </c>
      <c r="C899" t="s">
        <v>6465</v>
      </c>
      <c r="D899" t="s">
        <v>6466</v>
      </c>
      <c r="E899" t="s">
        <v>18</v>
      </c>
      <c r="F899" t="s">
        <v>97</v>
      </c>
      <c r="G899" t="s">
        <v>6446</v>
      </c>
      <c r="H899" s="1">
        <v>45899</v>
      </c>
      <c r="I899" t="s">
        <v>6447</v>
      </c>
      <c r="J899" t="s">
        <v>6448</v>
      </c>
      <c r="K899" t="s">
        <v>6449</v>
      </c>
      <c r="L899">
        <v>6353</v>
      </c>
      <c r="M899">
        <v>1682.16</v>
      </c>
      <c r="N899" t="s">
        <v>6446</v>
      </c>
      <c r="O899" s="1"/>
    </row>
    <row r="900" spans="1:15" x14ac:dyDescent="0.25">
      <c r="A900">
        <v>53236</v>
      </c>
      <c r="B900">
        <v>3059574</v>
      </c>
      <c r="C900" t="s">
        <v>6465</v>
      </c>
      <c r="D900" t="s">
        <v>6466</v>
      </c>
      <c r="E900" t="s">
        <v>18</v>
      </c>
      <c r="F900" t="s">
        <v>46</v>
      </c>
      <c r="G900" t="s">
        <v>6446</v>
      </c>
      <c r="H900" s="1">
        <v>45899</v>
      </c>
      <c r="I900" t="s">
        <v>6447</v>
      </c>
      <c r="J900" t="s">
        <v>6448</v>
      </c>
      <c r="K900" t="s">
        <v>6449</v>
      </c>
      <c r="L900">
        <v>6353</v>
      </c>
      <c r="M900">
        <v>547340.19999999995</v>
      </c>
      <c r="N900" t="s">
        <v>6446</v>
      </c>
      <c r="O900" s="1"/>
    </row>
    <row r="901" spans="1:15" x14ac:dyDescent="0.25">
      <c r="A901">
        <v>53238</v>
      </c>
      <c r="B901">
        <v>3059574</v>
      </c>
      <c r="C901" t="s">
        <v>6465</v>
      </c>
      <c r="D901" t="s">
        <v>6466</v>
      </c>
      <c r="E901" t="s">
        <v>18</v>
      </c>
      <c r="F901" t="s">
        <v>46</v>
      </c>
      <c r="G901" t="s">
        <v>6446</v>
      </c>
      <c r="H901" s="1">
        <v>45899</v>
      </c>
      <c r="I901" t="s">
        <v>6447</v>
      </c>
      <c r="J901" t="s">
        <v>6448</v>
      </c>
      <c r="K901" t="s">
        <v>6449</v>
      </c>
      <c r="L901">
        <v>6353</v>
      </c>
      <c r="M901">
        <v>547340.19999999995</v>
      </c>
      <c r="N901" t="s">
        <v>6446</v>
      </c>
      <c r="O901" s="1"/>
    </row>
    <row r="902" spans="1:15" x14ac:dyDescent="0.25">
      <c r="A902">
        <v>53253</v>
      </c>
      <c r="B902">
        <v>3059574</v>
      </c>
      <c r="C902" t="s">
        <v>6465</v>
      </c>
      <c r="D902" t="s">
        <v>6466</v>
      </c>
      <c r="E902" t="s">
        <v>18</v>
      </c>
      <c r="F902" t="s">
        <v>46</v>
      </c>
      <c r="G902" t="s">
        <v>6446</v>
      </c>
      <c r="H902" s="1">
        <v>45899</v>
      </c>
      <c r="I902" t="s">
        <v>6447</v>
      </c>
      <c r="J902" t="s">
        <v>6448</v>
      </c>
      <c r="K902" t="s">
        <v>6449</v>
      </c>
      <c r="L902">
        <v>6353</v>
      </c>
      <c r="M902">
        <v>547340.19999999995</v>
      </c>
      <c r="N902" t="s">
        <v>6446</v>
      </c>
      <c r="O902" s="1"/>
    </row>
    <row r="903" spans="1:15" x14ac:dyDescent="0.25">
      <c r="A903">
        <v>53235</v>
      </c>
      <c r="B903">
        <v>3059574</v>
      </c>
      <c r="C903" t="s">
        <v>6465</v>
      </c>
      <c r="D903" t="s">
        <v>6466</v>
      </c>
      <c r="E903" t="s">
        <v>18</v>
      </c>
      <c r="F903" t="s">
        <v>46</v>
      </c>
      <c r="G903" t="s">
        <v>6446</v>
      </c>
      <c r="H903" s="1">
        <v>45899</v>
      </c>
      <c r="I903" t="s">
        <v>6447</v>
      </c>
      <c r="J903" t="s">
        <v>6448</v>
      </c>
      <c r="K903" t="s">
        <v>6449</v>
      </c>
      <c r="L903">
        <v>6353</v>
      </c>
      <c r="M903">
        <v>547340.19999999995</v>
      </c>
      <c r="N903" t="s">
        <v>6446</v>
      </c>
      <c r="O903" s="1"/>
    </row>
    <row r="904" spans="1:15" x14ac:dyDescent="0.25">
      <c r="A904">
        <v>53237</v>
      </c>
      <c r="B904">
        <v>3059574</v>
      </c>
      <c r="C904" t="s">
        <v>6465</v>
      </c>
      <c r="D904" t="s">
        <v>6466</v>
      </c>
      <c r="E904" t="s">
        <v>18</v>
      </c>
      <c r="F904" t="s">
        <v>46</v>
      </c>
      <c r="G904" t="s">
        <v>6446</v>
      </c>
      <c r="H904" s="1">
        <v>45899</v>
      </c>
      <c r="I904" t="s">
        <v>6447</v>
      </c>
      <c r="J904" t="s">
        <v>6448</v>
      </c>
      <c r="K904" t="s">
        <v>6449</v>
      </c>
      <c r="L904">
        <v>6353</v>
      </c>
      <c r="M904">
        <v>547340.19999999995</v>
      </c>
      <c r="N904" t="s">
        <v>6446</v>
      </c>
      <c r="O904" s="1"/>
    </row>
    <row r="905" spans="1:15" x14ac:dyDescent="0.25">
      <c r="A905">
        <v>53239</v>
      </c>
      <c r="B905">
        <v>3059574</v>
      </c>
      <c r="C905" t="s">
        <v>6465</v>
      </c>
      <c r="D905" t="s">
        <v>6466</v>
      </c>
      <c r="E905" t="s">
        <v>18</v>
      </c>
      <c r="F905" t="s">
        <v>46</v>
      </c>
      <c r="G905" t="s">
        <v>6446</v>
      </c>
      <c r="H905" s="1">
        <v>45899</v>
      </c>
      <c r="I905" t="s">
        <v>6447</v>
      </c>
      <c r="J905" t="s">
        <v>6448</v>
      </c>
      <c r="K905" t="s">
        <v>6449</v>
      </c>
      <c r="L905">
        <v>6353</v>
      </c>
      <c r="M905">
        <v>547340.19999999995</v>
      </c>
      <c r="N905" t="s">
        <v>6446</v>
      </c>
      <c r="O905" s="1"/>
    </row>
    <row r="906" spans="1:15" x14ac:dyDescent="0.25">
      <c r="A906">
        <v>53240</v>
      </c>
      <c r="B906">
        <v>3059574</v>
      </c>
      <c r="C906" t="s">
        <v>6465</v>
      </c>
      <c r="D906" t="s">
        <v>6466</v>
      </c>
      <c r="E906" t="s">
        <v>18</v>
      </c>
      <c r="F906" t="s">
        <v>46</v>
      </c>
      <c r="G906" t="s">
        <v>6446</v>
      </c>
      <c r="H906" s="1">
        <v>45899</v>
      </c>
      <c r="I906" t="s">
        <v>6447</v>
      </c>
      <c r="J906" t="s">
        <v>6448</v>
      </c>
      <c r="K906" t="s">
        <v>6449</v>
      </c>
      <c r="L906">
        <v>6353</v>
      </c>
      <c r="M906">
        <v>547340.19999999995</v>
      </c>
      <c r="N906" t="s">
        <v>6446</v>
      </c>
      <c r="O906" s="1"/>
    </row>
    <row r="907" spans="1:15" x14ac:dyDescent="0.25">
      <c r="A907">
        <v>53243</v>
      </c>
      <c r="B907">
        <v>3059574</v>
      </c>
      <c r="C907" t="s">
        <v>6465</v>
      </c>
      <c r="D907" t="s">
        <v>6466</v>
      </c>
      <c r="E907" t="s">
        <v>18</v>
      </c>
      <c r="F907" t="s">
        <v>46</v>
      </c>
      <c r="G907" t="s">
        <v>6446</v>
      </c>
      <c r="H907" s="1">
        <v>45899</v>
      </c>
      <c r="I907" t="s">
        <v>6447</v>
      </c>
      <c r="J907" t="s">
        <v>6448</v>
      </c>
      <c r="K907" t="s">
        <v>6449</v>
      </c>
      <c r="L907">
        <v>6353</v>
      </c>
      <c r="M907">
        <v>547340.19999999995</v>
      </c>
      <c r="N907" t="s">
        <v>6446</v>
      </c>
      <c r="O907" s="1"/>
    </row>
    <row r="908" spans="1:15" x14ac:dyDescent="0.25">
      <c r="A908">
        <v>53252</v>
      </c>
      <c r="B908">
        <v>3059574</v>
      </c>
      <c r="C908" t="s">
        <v>6465</v>
      </c>
      <c r="D908" t="s">
        <v>6466</v>
      </c>
      <c r="E908" t="s">
        <v>18</v>
      </c>
      <c r="F908" t="s">
        <v>46</v>
      </c>
      <c r="G908" t="s">
        <v>6446</v>
      </c>
      <c r="H908" s="1">
        <v>45899</v>
      </c>
      <c r="I908" t="s">
        <v>6447</v>
      </c>
      <c r="J908" t="s">
        <v>6448</v>
      </c>
      <c r="K908" t="s">
        <v>6449</v>
      </c>
      <c r="L908">
        <v>6353</v>
      </c>
      <c r="M908">
        <v>547340.19999999995</v>
      </c>
      <c r="N908" t="s">
        <v>6446</v>
      </c>
      <c r="O908" s="1"/>
    </row>
    <row r="909" spans="1:15" x14ac:dyDescent="0.25">
      <c r="A909">
        <v>53244</v>
      </c>
      <c r="B909">
        <v>3059574</v>
      </c>
      <c r="C909" t="s">
        <v>6465</v>
      </c>
      <c r="D909" t="s">
        <v>6466</v>
      </c>
      <c r="E909" t="s">
        <v>18</v>
      </c>
      <c r="F909" t="s">
        <v>46</v>
      </c>
      <c r="G909" t="s">
        <v>6446</v>
      </c>
      <c r="H909" s="1">
        <v>45899</v>
      </c>
      <c r="I909" t="s">
        <v>6447</v>
      </c>
      <c r="J909" t="s">
        <v>6448</v>
      </c>
      <c r="K909" t="s">
        <v>6449</v>
      </c>
      <c r="L909">
        <v>6353</v>
      </c>
      <c r="M909">
        <v>547340.19999999995</v>
      </c>
      <c r="N909" t="s">
        <v>6446</v>
      </c>
      <c r="O909" s="1"/>
    </row>
    <row r="910" spans="1:15" x14ac:dyDescent="0.25">
      <c r="A910">
        <v>27294</v>
      </c>
      <c r="B910">
        <v>252419</v>
      </c>
      <c r="C910" t="s">
        <v>6485</v>
      </c>
      <c r="D910" t="s">
        <v>6486</v>
      </c>
      <c r="E910" t="s">
        <v>46</v>
      </c>
      <c r="F910" t="s">
        <v>97</v>
      </c>
      <c r="G910" t="s">
        <v>6446</v>
      </c>
      <c r="H910" s="1">
        <v>45899</v>
      </c>
      <c r="I910" t="s">
        <v>6455</v>
      </c>
      <c r="J910" t="s">
        <v>6448</v>
      </c>
      <c r="K910" t="s">
        <v>6449</v>
      </c>
      <c r="L910">
        <v>6357</v>
      </c>
      <c r="M910">
        <v>16321.6</v>
      </c>
      <c r="N910" t="s">
        <v>6446</v>
      </c>
      <c r="O910" s="1"/>
    </row>
    <row r="911" spans="1:15" x14ac:dyDescent="0.25">
      <c r="A911">
        <v>444843</v>
      </c>
      <c r="B911">
        <v>38955</v>
      </c>
      <c r="C911" t="s">
        <v>5059</v>
      </c>
      <c r="D911" t="s">
        <v>6535</v>
      </c>
      <c r="E911" t="s">
        <v>6254</v>
      </c>
      <c r="F911" t="s">
        <v>12</v>
      </c>
      <c r="G911" t="s">
        <v>6446</v>
      </c>
      <c r="H911" s="1">
        <v>45899</v>
      </c>
      <c r="I911" t="s">
        <v>6447</v>
      </c>
      <c r="J911" t="s">
        <v>6448</v>
      </c>
      <c r="K911" t="s">
        <v>6449</v>
      </c>
      <c r="L911">
        <v>6351</v>
      </c>
      <c r="M911">
        <v>1737561.62</v>
      </c>
      <c r="N911" t="s">
        <v>6470</v>
      </c>
      <c r="O911" s="1"/>
    </row>
    <row r="912" spans="1:15" x14ac:dyDescent="0.25">
      <c r="A912">
        <v>444885</v>
      </c>
      <c r="B912">
        <v>38955</v>
      </c>
      <c r="C912" t="s">
        <v>5059</v>
      </c>
      <c r="D912" t="s">
        <v>6535</v>
      </c>
      <c r="E912" t="s">
        <v>6254</v>
      </c>
      <c r="F912" t="s">
        <v>12</v>
      </c>
      <c r="G912" t="s">
        <v>6446</v>
      </c>
      <c r="H912" s="1">
        <v>45899</v>
      </c>
      <c r="I912" t="s">
        <v>6447</v>
      </c>
      <c r="J912" t="s">
        <v>6448</v>
      </c>
      <c r="K912" t="s">
        <v>6449</v>
      </c>
      <c r="L912">
        <v>6351</v>
      </c>
      <c r="M912">
        <v>1737561.62</v>
      </c>
      <c r="N912" t="s">
        <v>6470</v>
      </c>
      <c r="O912" s="1"/>
    </row>
    <row r="913" spans="1:15" x14ac:dyDescent="0.25">
      <c r="A913">
        <v>444888</v>
      </c>
      <c r="B913">
        <v>38955</v>
      </c>
      <c r="C913" t="s">
        <v>5059</v>
      </c>
      <c r="D913" t="s">
        <v>6535</v>
      </c>
      <c r="E913" t="s">
        <v>6254</v>
      </c>
      <c r="F913" t="s">
        <v>12</v>
      </c>
      <c r="G913" t="s">
        <v>6446</v>
      </c>
      <c r="H913" s="1">
        <v>45899</v>
      </c>
      <c r="I913" t="s">
        <v>6447</v>
      </c>
      <c r="J913" t="s">
        <v>6448</v>
      </c>
      <c r="K913" t="s">
        <v>6449</v>
      </c>
      <c r="L913">
        <v>6351</v>
      </c>
      <c r="M913">
        <v>1737561.62</v>
      </c>
      <c r="N913" t="s">
        <v>6470</v>
      </c>
      <c r="O913" s="1"/>
    </row>
    <row r="914" spans="1:15" x14ac:dyDescent="0.25">
      <c r="A914">
        <v>52123</v>
      </c>
      <c r="B914">
        <v>510</v>
      </c>
      <c r="C914" t="s">
        <v>6504</v>
      </c>
      <c r="D914" t="s">
        <v>6267</v>
      </c>
      <c r="E914" t="s">
        <v>18</v>
      </c>
      <c r="F914" t="s">
        <v>12</v>
      </c>
      <c r="G914" t="s">
        <v>6446</v>
      </c>
      <c r="H914" s="1">
        <v>45898</v>
      </c>
      <c r="I914" t="s">
        <v>6455</v>
      </c>
      <c r="J914" t="s">
        <v>6448</v>
      </c>
      <c r="K914" t="s">
        <v>6449</v>
      </c>
      <c r="L914">
        <v>6353</v>
      </c>
      <c r="M914">
        <v>288.60000000000002</v>
      </c>
      <c r="N914" t="s">
        <v>6446</v>
      </c>
      <c r="O914" s="1"/>
    </row>
    <row r="915" spans="1:15" x14ac:dyDescent="0.25">
      <c r="A915">
        <v>25046</v>
      </c>
      <c r="B915">
        <v>795025</v>
      </c>
      <c r="C915" t="s">
        <v>6465</v>
      </c>
      <c r="D915" t="s">
        <v>6466</v>
      </c>
      <c r="E915" t="s">
        <v>97</v>
      </c>
      <c r="F915" t="s">
        <v>46</v>
      </c>
      <c r="G915" t="s">
        <v>6446</v>
      </c>
      <c r="H915" s="1">
        <v>45898</v>
      </c>
      <c r="I915" t="s">
        <v>6447</v>
      </c>
      <c r="J915" t="s">
        <v>6448</v>
      </c>
      <c r="K915" t="s">
        <v>6449</v>
      </c>
      <c r="L915">
        <v>6353</v>
      </c>
      <c r="M915">
        <v>19377.18</v>
      </c>
      <c r="N915" t="s">
        <v>6446</v>
      </c>
      <c r="O915" s="1"/>
    </row>
    <row r="916" spans="1:15" x14ac:dyDescent="0.25">
      <c r="A916">
        <v>27052</v>
      </c>
      <c r="B916">
        <v>795025</v>
      </c>
      <c r="C916" t="s">
        <v>6465</v>
      </c>
      <c r="D916" t="s">
        <v>6466</v>
      </c>
      <c r="E916" t="s">
        <v>97</v>
      </c>
      <c r="F916" t="s">
        <v>46</v>
      </c>
      <c r="G916" t="s">
        <v>6446</v>
      </c>
      <c r="H916" s="1">
        <v>45898</v>
      </c>
      <c r="I916" t="s">
        <v>6447</v>
      </c>
      <c r="J916" t="s">
        <v>6448</v>
      </c>
      <c r="K916" t="s">
        <v>6449</v>
      </c>
      <c r="L916">
        <v>6353</v>
      </c>
      <c r="M916">
        <v>19377.18</v>
      </c>
      <c r="N916" t="s">
        <v>6446</v>
      </c>
      <c r="O916" s="1"/>
    </row>
    <row r="917" spans="1:15" x14ac:dyDescent="0.25">
      <c r="A917">
        <v>27104</v>
      </c>
      <c r="B917">
        <v>795025</v>
      </c>
      <c r="C917" t="s">
        <v>6465</v>
      </c>
      <c r="D917" t="s">
        <v>6466</v>
      </c>
      <c r="E917" t="s">
        <v>97</v>
      </c>
      <c r="F917" t="s">
        <v>46</v>
      </c>
      <c r="G917" t="s">
        <v>6446</v>
      </c>
      <c r="H917" s="1">
        <v>45898</v>
      </c>
      <c r="I917" t="s">
        <v>6447</v>
      </c>
      <c r="J917" t="s">
        <v>6448</v>
      </c>
      <c r="K917" t="s">
        <v>6449</v>
      </c>
      <c r="L917">
        <v>6353</v>
      </c>
      <c r="M917">
        <v>19377.18</v>
      </c>
      <c r="N917" t="s">
        <v>6446</v>
      </c>
      <c r="O917" s="1"/>
    </row>
    <row r="918" spans="1:15" x14ac:dyDescent="0.25">
      <c r="A918">
        <v>27102</v>
      </c>
      <c r="B918">
        <v>795025</v>
      </c>
      <c r="C918" t="s">
        <v>6465</v>
      </c>
      <c r="D918" t="s">
        <v>6466</v>
      </c>
      <c r="E918" t="s">
        <v>97</v>
      </c>
      <c r="F918" t="s">
        <v>46</v>
      </c>
      <c r="G918" t="s">
        <v>6446</v>
      </c>
      <c r="H918" s="1">
        <v>45898</v>
      </c>
      <c r="I918" t="s">
        <v>6447</v>
      </c>
      <c r="J918" t="s">
        <v>6448</v>
      </c>
      <c r="K918" t="s">
        <v>6449</v>
      </c>
      <c r="L918">
        <v>6353</v>
      </c>
      <c r="M918">
        <v>19377.18</v>
      </c>
      <c r="N918" t="s">
        <v>6446</v>
      </c>
      <c r="O918" s="1"/>
    </row>
    <row r="919" spans="1:15" x14ac:dyDescent="0.25">
      <c r="A919">
        <v>490365</v>
      </c>
      <c r="B919">
        <v>2293370</v>
      </c>
      <c r="C919" t="s">
        <v>13</v>
      </c>
      <c r="D919" t="s">
        <v>6475</v>
      </c>
      <c r="E919" t="s">
        <v>6254</v>
      </c>
      <c r="F919" t="s">
        <v>18</v>
      </c>
      <c r="G919" t="s">
        <v>6446</v>
      </c>
      <c r="H919" s="1">
        <v>45898</v>
      </c>
      <c r="I919" t="s">
        <v>6455</v>
      </c>
      <c r="J919" t="s">
        <v>6448</v>
      </c>
      <c r="K919" t="s">
        <v>6449</v>
      </c>
      <c r="L919">
        <v>6353</v>
      </c>
      <c r="M919">
        <v>37976.15</v>
      </c>
      <c r="N919" t="s">
        <v>6446</v>
      </c>
      <c r="O919" s="1"/>
    </row>
    <row r="920" spans="1:15" x14ac:dyDescent="0.25">
      <c r="A920">
        <v>490366</v>
      </c>
      <c r="B920">
        <v>2293370</v>
      </c>
      <c r="C920" t="s">
        <v>13</v>
      </c>
      <c r="D920" t="s">
        <v>6475</v>
      </c>
      <c r="E920" t="s">
        <v>6254</v>
      </c>
      <c r="F920" t="s">
        <v>18</v>
      </c>
      <c r="G920" t="s">
        <v>6446</v>
      </c>
      <c r="H920" s="1">
        <v>45898</v>
      </c>
      <c r="I920" t="s">
        <v>6455</v>
      </c>
      <c r="J920" t="s">
        <v>6448</v>
      </c>
      <c r="K920" t="s">
        <v>6449</v>
      </c>
      <c r="L920">
        <v>6353</v>
      </c>
      <c r="M920">
        <v>37976.15</v>
      </c>
      <c r="N920" t="s">
        <v>6446</v>
      </c>
      <c r="O920" s="1"/>
    </row>
    <row r="921" spans="1:15" x14ac:dyDescent="0.25">
      <c r="A921">
        <v>490367</v>
      </c>
      <c r="B921">
        <v>2293370</v>
      </c>
      <c r="C921" t="s">
        <v>13</v>
      </c>
      <c r="D921" t="s">
        <v>6475</v>
      </c>
      <c r="E921" t="s">
        <v>6254</v>
      </c>
      <c r="F921" t="s">
        <v>18</v>
      </c>
      <c r="G921" t="s">
        <v>6446</v>
      </c>
      <c r="H921" s="1">
        <v>45898</v>
      </c>
      <c r="I921" t="s">
        <v>6455</v>
      </c>
      <c r="J921" t="s">
        <v>6448</v>
      </c>
      <c r="K921" t="s">
        <v>6449</v>
      </c>
      <c r="L921">
        <v>6353</v>
      </c>
      <c r="M921">
        <v>37976.15</v>
      </c>
      <c r="N921" t="s">
        <v>6446</v>
      </c>
      <c r="O921" s="1"/>
    </row>
    <row r="922" spans="1:15" x14ac:dyDescent="0.25">
      <c r="A922">
        <v>490368</v>
      </c>
      <c r="B922">
        <v>2293373</v>
      </c>
      <c r="C922" t="s">
        <v>13</v>
      </c>
      <c r="D922" t="s">
        <v>6475</v>
      </c>
      <c r="E922" t="s">
        <v>6254</v>
      </c>
      <c r="F922" t="s">
        <v>12</v>
      </c>
      <c r="G922" t="s">
        <v>6446</v>
      </c>
      <c r="H922" s="1">
        <v>45898</v>
      </c>
      <c r="I922" t="s">
        <v>6455</v>
      </c>
      <c r="J922" t="s">
        <v>6448</v>
      </c>
      <c r="K922" t="s">
        <v>6449</v>
      </c>
      <c r="L922">
        <v>6353</v>
      </c>
      <c r="M922">
        <v>52666.26</v>
      </c>
      <c r="N922" t="s">
        <v>6446</v>
      </c>
      <c r="O922" s="1"/>
    </row>
    <row r="923" spans="1:15" x14ac:dyDescent="0.25">
      <c r="A923">
        <v>490369</v>
      </c>
      <c r="B923">
        <v>2293373</v>
      </c>
      <c r="C923" t="s">
        <v>13</v>
      </c>
      <c r="D923" t="s">
        <v>6475</v>
      </c>
      <c r="E923" t="s">
        <v>6254</v>
      </c>
      <c r="F923" t="s">
        <v>12</v>
      </c>
      <c r="G923" t="s">
        <v>6446</v>
      </c>
      <c r="H923" s="1">
        <v>45898</v>
      </c>
      <c r="I923" t="s">
        <v>6455</v>
      </c>
      <c r="J923" t="s">
        <v>6448</v>
      </c>
      <c r="K923" t="s">
        <v>6449</v>
      </c>
      <c r="L923">
        <v>6353</v>
      </c>
      <c r="M923">
        <v>52666.26</v>
      </c>
      <c r="N923" t="s">
        <v>6446</v>
      </c>
      <c r="O923" s="1"/>
    </row>
    <row r="924" spans="1:15" x14ac:dyDescent="0.25">
      <c r="A924">
        <v>490370</v>
      </c>
      <c r="B924">
        <v>2293373</v>
      </c>
      <c r="C924" t="s">
        <v>13</v>
      </c>
      <c r="D924" t="s">
        <v>6475</v>
      </c>
      <c r="E924" t="s">
        <v>6254</v>
      </c>
      <c r="F924" t="s">
        <v>12</v>
      </c>
      <c r="G924" t="s">
        <v>6446</v>
      </c>
      <c r="H924" s="1">
        <v>45898</v>
      </c>
      <c r="I924" t="s">
        <v>6455</v>
      </c>
      <c r="J924" t="s">
        <v>6448</v>
      </c>
      <c r="K924" t="s">
        <v>6449</v>
      </c>
      <c r="L924">
        <v>6353</v>
      </c>
      <c r="M924">
        <v>52666.26</v>
      </c>
      <c r="N924" t="s">
        <v>6446</v>
      </c>
      <c r="O924" s="1"/>
    </row>
    <row r="925" spans="1:15" x14ac:dyDescent="0.25">
      <c r="A925">
        <v>490371</v>
      </c>
      <c r="B925">
        <v>2293373</v>
      </c>
      <c r="C925" t="s">
        <v>13</v>
      </c>
      <c r="D925" t="s">
        <v>6475</v>
      </c>
      <c r="E925" t="s">
        <v>6254</v>
      </c>
      <c r="F925" t="s">
        <v>12</v>
      </c>
      <c r="G925" t="s">
        <v>6446</v>
      </c>
      <c r="H925" s="1">
        <v>45898</v>
      </c>
      <c r="I925" t="s">
        <v>6455</v>
      </c>
      <c r="J925" t="s">
        <v>6448</v>
      </c>
      <c r="K925" t="s">
        <v>6449</v>
      </c>
      <c r="L925">
        <v>6353</v>
      </c>
      <c r="M925">
        <v>52666.26</v>
      </c>
      <c r="N925" t="s">
        <v>6446</v>
      </c>
      <c r="O925" s="1"/>
    </row>
    <row r="926" spans="1:15" x14ac:dyDescent="0.25">
      <c r="A926">
        <v>490372</v>
      </c>
      <c r="B926">
        <v>2293373</v>
      </c>
      <c r="C926" t="s">
        <v>13</v>
      </c>
      <c r="D926" t="s">
        <v>6475</v>
      </c>
      <c r="E926" t="s">
        <v>6254</v>
      </c>
      <c r="F926" t="s">
        <v>12</v>
      </c>
      <c r="G926" t="s">
        <v>6446</v>
      </c>
      <c r="H926" s="1">
        <v>45898</v>
      </c>
      <c r="I926" t="s">
        <v>6455</v>
      </c>
      <c r="J926" t="s">
        <v>6448</v>
      </c>
      <c r="K926" t="s">
        <v>6449</v>
      </c>
      <c r="L926">
        <v>6353</v>
      </c>
      <c r="M926">
        <v>52666.26</v>
      </c>
      <c r="N926" t="s">
        <v>6446</v>
      </c>
      <c r="O926" s="1"/>
    </row>
    <row r="927" spans="1:15" x14ac:dyDescent="0.25">
      <c r="A927">
        <v>53162</v>
      </c>
      <c r="B927">
        <v>3055945</v>
      </c>
      <c r="C927" t="s">
        <v>6465</v>
      </c>
      <c r="D927" t="s">
        <v>6466</v>
      </c>
      <c r="E927" t="s">
        <v>18</v>
      </c>
      <c r="F927" t="s">
        <v>46</v>
      </c>
      <c r="G927" t="s">
        <v>6446</v>
      </c>
      <c r="H927" s="1">
        <v>45898</v>
      </c>
      <c r="I927" t="s">
        <v>6447</v>
      </c>
      <c r="J927" t="s">
        <v>6448</v>
      </c>
      <c r="K927" t="s">
        <v>6464</v>
      </c>
      <c r="L927">
        <v>6353</v>
      </c>
      <c r="M927">
        <v>6800</v>
      </c>
      <c r="N927" t="s">
        <v>6446</v>
      </c>
      <c r="O927" s="1">
        <v>45898</v>
      </c>
    </row>
    <row r="928" spans="1:15" x14ac:dyDescent="0.25">
      <c r="A928">
        <v>372536</v>
      </c>
      <c r="B928">
        <v>5309</v>
      </c>
      <c r="C928" t="s">
        <v>5382</v>
      </c>
      <c r="D928" t="s">
        <v>6467</v>
      </c>
      <c r="E928" t="s">
        <v>6269</v>
      </c>
      <c r="F928" t="s">
        <v>46</v>
      </c>
      <c r="G928" t="s">
        <v>6446</v>
      </c>
      <c r="H928" s="1">
        <v>45898</v>
      </c>
      <c r="I928" t="s">
        <v>6455</v>
      </c>
      <c r="J928" t="s">
        <v>6448</v>
      </c>
      <c r="K928" t="s">
        <v>6449</v>
      </c>
      <c r="L928">
        <v>6353</v>
      </c>
      <c r="M928">
        <v>169.6</v>
      </c>
      <c r="N928" t="s">
        <v>6446</v>
      </c>
      <c r="O928" s="1"/>
    </row>
    <row r="929" spans="1:15" x14ac:dyDescent="0.25">
      <c r="A929">
        <v>1001598</v>
      </c>
      <c r="B929">
        <v>16571</v>
      </c>
      <c r="C929" t="s">
        <v>6507</v>
      </c>
      <c r="D929" t="s">
        <v>6508</v>
      </c>
      <c r="E929" t="s">
        <v>12</v>
      </c>
      <c r="F929" t="s">
        <v>12</v>
      </c>
      <c r="G929" t="s">
        <v>6446</v>
      </c>
      <c r="H929" s="1">
        <v>45898</v>
      </c>
      <c r="I929" t="s">
        <v>6447</v>
      </c>
      <c r="J929" t="s">
        <v>6448</v>
      </c>
      <c r="K929" t="s">
        <v>6449</v>
      </c>
      <c r="L929">
        <v>5351</v>
      </c>
      <c r="M929">
        <v>1043.0999999999999</v>
      </c>
      <c r="N929" t="s">
        <v>6470</v>
      </c>
      <c r="O929" s="1"/>
    </row>
    <row r="930" spans="1:15" x14ac:dyDescent="0.25">
      <c r="A930">
        <v>150118</v>
      </c>
      <c r="B930">
        <v>619057</v>
      </c>
      <c r="C930" t="s">
        <v>5103</v>
      </c>
      <c r="D930" t="s">
        <v>6473</v>
      </c>
      <c r="E930" t="s">
        <v>18</v>
      </c>
      <c r="F930" t="s">
        <v>12</v>
      </c>
      <c r="G930" t="s">
        <v>6446</v>
      </c>
      <c r="H930" s="1">
        <v>45898</v>
      </c>
      <c r="I930" t="s">
        <v>6455</v>
      </c>
      <c r="J930" t="s">
        <v>6448</v>
      </c>
      <c r="K930" t="s">
        <v>6449</v>
      </c>
      <c r="L930">
        <v>6351</v>
      </c>
      <c r="M930">
        <v>446458.17</v>
      </c>
      <c r="N930" t="s">
        <v>6456</v>
      </c>
      <c r="O930" s="1"/>
    </row>
    <row r="931" spans="1:15" x14ac:dyDescent="0.25">
      <c r="A931">
        <v>150137</v>
      </c>
      <c r="B931">
        <v>619057</v>
      </c>
      <c r="C931" t="s">
        <v>5103</v>
      </c>
      <c r="D931" t="s">
        <v>6473</v>
      </c>
      <c r="E931" t="s">
        <v>18</v>
      </c>
      <c r="F931" t="s">
        <v>12</v>
      </c>
      <c r="G931" t="s">
        <v>6446</v>
      </c>
      <c r="H931" s="1">
        <v>45898</v>
      </c>
      <c r="I931" t="s">
        <v>6455</v>
      </c>
      <c r="J931" t="s">
        <v>6448</v>
      </c>
      <c r="K931" t="s">
        <v>6449</v>
      </c>
      <c r="L931">
        <v>6351</v>
      </c>
      <c r="M931">
        <v>446458.17</v>
      </c>
      <c r="N931" t="s">
        <v>6456</v>
      </c>
      <c r="O931" s="1"/>
    </row>
    <row r="932" spans="1:15" x14ac:dyDescent="0.25">
      <c r="A932">
        <v>53100</v>
      </c>
      <c r="B932">
        <v>3056043</v>
      </c>
      <c r="C932" t="s">
        <v>6465</v>
      </c>
      <c r="D932" t="s">
        <v>6466</v>
      </c>
      <c r="E932" t="s">
        <v>18</v>
      </c>
      <c r="F932" t="s">
        <v>46</v>
      </c>
      <c r="G932" t="s">
        <v>6446</v>
      </c>
      <c r="H932" s="1">
        <v>45898</v>
      </c>
      <c r="I932" t="s">
        <v>6447</v>
      </c>
      <c r="J932" t="s">
        <v>6448</v>
      </c>
      <c r="K932" t="s">
        <v>6449</v>
      </c>
      <c r="L932">
        <v>6353</v>
      </c>
      <c r="M932">
        <v>8957.7999999999993</v>
      </c>
      <c r="N932" t="s">
        <v>6446</v>
      </c>
      <c r="O932" s="1"/>
    </row>
    <row r="933" spans="1:15" x14ac:dyDescent="0.25">
      <c r="A933">
        <v>53077</v>
      </c>
      <c r="B933">
        <v>3056043</v>
      </c>
      <c r="C933" t="s">
        <v>6465</v>
      </c>
      <c r="D933" t="s">
        <v>6466</v>
      </c>
      <c r="E933" t="s">
        <v>18</v>
      </c>
      <c r="F933" t="s">
        <v>46</v>
      </c>
      <c r="G933" t="s">
        <v>6446</v>
      </c>
      <c r="H933" s="1">
        <v>45898</v>
      </c>
      <c r="I933" t="s">
        <v>6447</v>
      </c>
      <c r="J933" t="s">
        <v>6448</v>
      </c>
      <c r="K933" t="s">
        <v>6449</v>
      </c>
      <c r="L933">
        <v>6353</v>
      </c>
      <c r="M933">
        <v>8957.7999999999993</v>
      </c>
      <c r="N933" t="s">
        <v>6446</v>
      </c>
      <c r="O933" s="1"/>
    </row>
    <row r="934" spans="1:15" x14ac:dyDescent="0.25">
      <c r="A934">
        <v>53164</v>
      </c>
      <c r="B934">
        <v>3056043</v>
      </c>
      <c r="C934" t="s">
        <v>6465</v>
      </c>
      <c r="D934" t="s">
        <v>6466</v>
      </c>
      <c r="E934" t="s">
        <v>18</v>
      </c>
      <c r="F934" t="s">
        <v>46</v>
      </c>
      <c r="G934" t="s">
        <v>6446</v>
      </c>
      <c r="H934" s="1">
        <v>45898</v>
      </c>
      <c r="I934" t="s">
        <v>6447</v>
      </c>
      <c r="J934" t="s">
        <v>6448</v>
      </c>
      <c r="K934" t="s">
        <v>6449</v>
      </c>
      <c r="L934">
        <v>6353</v>
      </c>
      <c r="M934">
        <v>8957.7999999999993</v>
      </c>
      <c r="N934" t="s">
        <v>6446</v>
      </c>
      <c r="O934" s="1"/>
    </row>
    <row r="935" spans="1:15" x14ac:dyDescent="0.25">
      <c r="A935">
        <v>475417</v>
      </c>
      <c r="B935">
        <v>169601</v>
      </c>
      <c r="C935" t="s">
        <v>6482</v>
      </c>
      <c r="D935" t="s">
        <v>6483</v>
      </c>
      <c r="E935" t="s">
        <v>6254</v>
      </c>
      <c r="F935" t="s">
        <v>46</v>
      </c>
      <c r="G935" t="s">
        <v>6446</v>
      </c>
      <c r="H935" s="1">
        <v>45898</v>
      </c>
      <c r="I935" t="s">
        <v>6447</v>
      </c>
      <c r="J935" t="s">
        <v>6448</v>
      </c>
      <c r="K935" t="s">
        <v>6449</v>
      </c>
      <c r="L935">
        <v>6352</v>
      </c>
      <c r="M935">
        <v>0.08</v>
      </c>
      <c r="N935" t="s">
        <v>6446</v>
      </c>
      <c r="O935" s="1"/>
    </row>
    <row r="936" spans="1:15" x14ac:dyDescent="0.25">
      <c r="A936">
        <v>475416</v>
      </c>
      <c r="B936">
        <v>169601</v>
      </c>
      <c r="C936" t="s">
        <v>6482</v>
      </c>
      <c r="D936" t="s">
        <v>6483</v>
      </c>
      <c r="E936" t="s">
        <v>6254</v>
      </c>
      <c r="F936" t="s">
        <v>46</v>
      </c>
      <c r="G936" t="s">
        <v>6446</v>
      </c>
      <c r="H936" s="1">
        <v>45898</v>
      </c>
      <c r="I936" t="s">
        <v>6447</v>
      </c>
      <c r="J936" t="s">
        <v>6448</v>
      </c>
      <c r="K936" t="s">
        <v>6449</v>
      </c>
      <c r="L936">
        <v>6352</v>
      </c>
      <c r="M936">
        <v>0.08</v>
      </c>
      <c r="N936" t="s">
        <v>6446</v>
      </c>
      <c r="O936" s="1"/>
    </row>
    <row r="937" spans="1:15" x14ac:dyDescent="0.25">
      <c r="A937">
        <v>475415</v>
      </c>
      <c r="B937">
        <v>169601</v>
      </c>
      <c r="C937" t="s">
        <v>6482</v>
      </c>
      <c r="D937" t="s">
        <v>6483</v>
      </c>
      <c r="E937" t="s">
        <v>6254</v>
      </c>
      <c r="F937" t="s">
        <v>46</v>
      </c>
      <c r="G937" t="s">
        <v>6446</v>
      </c>
      <c r="H937" s="1">
        <v>45898</v>
      </c>
      <c r="I937" t="s">
        <v>6447</v>
      </c>
      <c r="J937" t="s">
        <v>6448</v>
      </c>
      <c r="K937" t="s">
        <v>6449</v>
      </c>
      <c r="L937">
        <v>6352</v>
      </c>
      <c r="M937">
        <v>0.08</v>
      </c>
      <c r="N937" t="s">
        <v>6446</v>
      </c>
      <c r="O937" s="1"/>
    </row>
    <row r="938" spans="1:15" x14ac:dyDescent="0.25">
      <c r="A938">
        <v>475414</v>
      </c>
      <c r="B938">
        <v>169601</v>
      </c>
      <c r="C938" t="s">
        <v>6482</v>
      </c>
      <c r="D938" t="s">
        <v>6483</v>
      </c>
      <c r="E938" t="s">
        <v>6254</v>
      </c>
      <c r="F938" t="s">
        <v>46</v>
      </c>
      <c r="G938" t="s">
        <v>6446</v>
      </c>
      <c r="H938" s="1">
        <v>45898</v>
      </c>
      <c r="I938" t="s">
        <v>6447</v>
      </c>
      <c r="J938" t="s">
        <v>6448</v>
      </c>
      <c r="K938" t="s">
        <v>6449</v>
      </c>
      <c r="L938">
        <v>6352</v>
      </c>
      <c r="M938">
        <v>0.08</v>
      </c>
      <c r="N938" t="s">
        <v>6446</v>
      </c>
      <c r="O938" s="1"/>
    </row>
    <row r="939" spans="1:15" x14ac:dyDescent="0.25">
      <c r="A939">
        <v>475413</v>
      </c>
      <c r="B939">
        <v>169601</v>
      </c>
      <c r="C939" t="s">
        <v>6482</v>
      </c>
      <c r="D939" t="s">
        <v>6483</v>
      </c>
      <c r="E939" t="s">
        <v>6254</v>
      </c>
      <c r="F939" t="s">
        <v>46</v>
      </c>
      <c r="G939" t="s">
        <v>6446</v>
      </c>
      <c r="H939" s="1">
        <v>45898</v>
      </c>
      <c r="I939" t="s">
        <v>6447</v>
      </c>
      <c r="J939" t="s">
        <v>6448</v>
      </c>
      <c r="K939" t="s">
        <v>6449</v>
      </c>
      <c r="L939">
        <v>6352</v>
      </c>
      <c r="M939">
        <v>0.08</v>
      </c>
      <c r="N939" t="s">
        <v>6446</v>
      </c>
      <c r="O939" s="1"/>
    </row>
    <row r="940" spans="1:15" x14ac:dyDescent="0.25">
      <c r="A940">
        <v>475412</v>
      </c>
      <c r="B940">
        <v>169601</v>
      </c>
      <c r="C940" t="s">
        <v>6482</v>
      </c>
      <c r="D940" t="s">
        <v>6483</v>
      </c>
      <c r="E940" t="s">
        <v>6254</v>
      </c>
      <c r="F940" t="s">
        <v>46</v>
      </c>
      <c r="G940" t="s">
        <v>6446</v>
      </c>
      <c r="H940" s="1">
        <v>45898</v>
      </c>
      <c r="I940" t="s">
        <v>6447</v>
      </c>
      <c r="J940" t="s">
        <v>6448</v>
      </c>
      <c r="K940" t="s">
        <v>6449</v>
      </c>
      <c r="L940">
        <v>6352</v>
      </c>
      <c r="M940">
        <v>0.08</v>
      </c>
      <c r="N940" t="s">
        <v>6446</v>
      </c>
      <c r="O940" s="1"/>
    </row>
    <row r="941" spans="1:15" x14ac:dyDescent="0.25">
      <c r="A941">
        <v>475411</v>
      </c>
      <c r="B941">
        <v>169601</v>
      </c>
      <c r="C941" t="s">
        <v>6482</v>
      </c>
      <c r="D941" t="s">
        <v>6483</v>
      </c>
      <c r="E941" t="s">
        <v>6254</v>
      </c>
      <c r="F941" t="s">
        <v>46</v>
      </c>
      <c r="G941" t="s">
        <v>6446</v>
      </c>
      <c r="H941" s="1">
        <v>45898</v>
      </c>
      <c r="I941" t="s">
        <v>6447</v>
      </c>
      <c r="J941" t="s">
        <v>6448</v>
      </c>
      <c r="K941" t="s">
        <v>6449</v>
      </c>
      <c r="L941">
        <v>6352</v>
      </c>
      <c r="M941">
        <v>0.08</v>
      </c>
      <c r="N941" t="s">
        <v>6446</v>
      </c>
      <c r="O941" s="1"/>
    </row>
    <row r="942" spans="1:15" x14ac:dyDescent="0.25">
      <c r="A942">
        <v>475410</v>
      </c>
      <c r="B942">
        <v>169601</v>
      </c>
      <c r="C942" t="s">
        <v>6482</v>
      </c>
      <c r="D942" t="s">
        <v>6483</v>
      </c>
      <c r="E942" t="s">
        <v>6254</v>
      </c>
      <c r="F942" t="s">
        <v>46</v>
      </c>
      <c r="G942" t="s">
        <v>6446</v>
      </c>
      <c r="H942" s="1">
        <v>45898</v>
      </c>
      <c r="I942" t="s">
        <v>6447</v>
      </c>
      <c r="J942" t="s">
        <v>6448</v>
      </c>
      <c r="K942" t="s">
        <v>6449</v>
      </c>
      <c r="L942">
        <v>6352</v>
      </c>
      <c r="M942">
        <v>0.08</v>
      </c>
      <c r="N942" t="s">
        <v>6446</v>
      </c>
      <c r="O942" s="1"/>
    </row>
    <row r="943" spans="1:15" x14ac:dyDescent="0.25">
      <c r="A943">
        <v>53095</v>
      </c>
      <c r="B943">
        <v>3055662</v>
      </c>
      <c r="C943" t="s">
        <v>6465</v>
      </c>
      <c r="D943" t="s">
        <v>6466</v>
      </c>
      <c r="E943" t="s">
        <v>18</v>
      </c>
      <c r="F943" t="s">
        <v>693</v>
      </c>
      <c r="G943" t="s">
        <v>6446</v>
      </c>
      <c r="H943" s="1">
        <v>45898</v>
      </c>
      <c r="I943" t="s">
        <v>6447</v>
      </c>
      <c r="J943" t="s">
        <v>6448</v>
      </c>
      <c r="K943" t="s">
        <v>6449</v>
      </c>
      <c r="L943">
        <v>6353</v>
      </c>
      <c r="M943">
        <v>64902</v>
      </c>
      <c r="N943" t="s">
        <v>6446</v>
      </c>
      <c r="O943" s="1"/>
    </row>
    <row r="944" spans="1:15" x14ac:dyDescent="0.25">
      <c r="A944">
        <v>498281</v>
      </c>
      <c r="B944">
        <v>371145</v>
      </c>
      <c r="C944" t="s">
        <v>36</v>
      </c>
      <c r="D944" t="s">
        <v>6453</v>
      </c>
      <c r="E944" t="s">
        <v>6254</v>
      </c>
      <c r="F944" t="s">
        <v>12</v>
      </c>
      <c r="G944" t="s">
        <v>6446</v>
      </c>
      <c r="H944" s="1">
        <v>45899</v>
      </c>
      <c r="I944" t="s">
        <v>6455</v>
      </c>
      <c r="J944" t="s">
        <v>6448</v>
      </c>
      <c r="K944" t="s">
        <v>6449</v>
      </c>
      <c r="L944">
        <v>6352</v>
      </c>
      <c r="M944">
        <v>531136.35</v>
      </c>
      <c r="N944" t="s">
        <v>6446</v>
      </c>
      <c r="O944" s="1"/>
    </row>
    <row r="945" spans="1:15" x14ac:dyDescent="0.25">
      <c r="A945">
        <v>53096</v>
      </c>
      <c r="B945">
        <v>3055876</v>
      </c>
      <c r="C945" t="s">
        <v>6465</v>
      </c>
      <c r="D945" t="s">
        <v>6466</v>
      </c>
      <c r="E945" t="s">
        <v>18</v>
      </c>
      <c r="F945" t="s">
        <v>97</v>
      </c>
      <c r="G945" t="s">
        <v>6446</v>
      </c>
      <c r="H945" s="1">
        <v>45898</v>
      </c>
      <c r="I945" t="s">
        <v>6447</v>
      </c>
      <c r="J945" t="s">
        <v>6448</v>
      </c>
      <c r="K945" t="s">
        <v>6449</v>
      </c>
      <c r="L945">
        <v>6353</v>
      </c>
      <c r="M945">
        <v>46559.28</v>
      </c>
      <c r="N945" t="s">
        <v>6446</v>
      </c>
      <c r="O945" s="1"/>
    </row>
    <row r="946" spans="1:15" x14ac:dyDescent="0.25">
      <c r="A946">
        <v>53098</v>
      </c>
      <c r="B946">
        <v>3055876</v>
      </c>
      <c r="C946" t="s">
        <v>6465</v>
      </c>
      <c r="D946" t="s">
        <v>6466</v>
      </c>
      <c r="E946" t="s">
        <v>18</v>
      </c>
      <c r="F946" t="s">
        <v>97</v>
      </c>
      <c r="G946" t="s">
        <v>6446</v>
      </c>
      <c r="H946" s="1">
        <v>45898</v>
      </c>
      <c r="I946" t="s">
        <v>6447</v>
      </c>
      <c r="J946" t="s">
        <v>6448</v>
      </c>
      <c r="K946" t="s">
        <v>6449</v>
      </c>
      <c r="L946">
        <v>6353</v>
      </c>
      <c r="M946">
        <v>46559.28</v>
      </c>
      <c r="N946" t="s">
        <v>6446</v>
      </c>
      <c r="O946" s="1"/>
    </row>
    <row r="947" spans="1:15" x14ac:dyDescent="0.25">
      <c r="A947">
        <v>53080</v>
      </c>
      <c r="B947">
        <v>3055876</v>
      </c>
      <c r="C947" t="s">
        <v>6465</v>
      </c>
      <c r="D947" t="s">
        <v>6466</v>
      </c>
      <c r="E947" t="s">
        <v>18</v>
      </c>
      <c r="F947" t="s">
        <v>97</v>
      </c>
      <c r="G947" t="s">
        <v>6446</v>
      </c>
      <c r="H947" s="1">
        <v>45898</v>
      </c>
      <c r="I947" t="s">
        <v>6447</v>
      </c>
      <c r="J947" t="s">
        <v>6448</v>
      </c>
      <c r="K947" t="s">
        <v>6449</v>
      </c>
      <c r="L947">
        <v>6353</v>
      </c>
      <c r="M947">
        <v>46559.28</v>
      </c>
      <c r="N947" t="s">
        <v>6446</v>
      </c>
      <c r="O947" s="1"/>
    </row>
    <row r="948" spans="1:15" x14ac:dyDescent="0.25">
      <c r="A948">
        <v>53064</v>
      </c>
      <c r="B948">
        <v>3055876</v>
      </c>
      <c r="C948" t="s">
        <v>6465</v>
      </c>
      <c r="D948" t="s">
        <v>6466</v>
      </c>
      <c r="E948" t="s">
        <v>18</v>
      </c>
      <c r="F948" t="s">
        <v>97</v>
      </c>
      <c r="G948" t="s">
        <v>6446</v>
      </c>
      <c r="H948" s="1">
        <v>45898</v>
      </c>
      <c r="I948" t="s">
        <v>6447</v>
      </c>
      <c r="J948" t="s">
        <v>6448</v>
      </c>
      <c r="K948" t="s">
        <v>6449</v>
      </c>
      <c r="L948">
        <v>6353</v>
      </c>
      <c r="M948">
        <v>46559.28</v>
      </c>
      <c r="N948" t="s">
        <v>6446</v>
      </c>
      <c r="O948" s="1"/>
    </row>
    <row r="949" spans="1:15" x14ac:dyDescent="0.25">
      <c r="A949">
        <v>53062</v>
      </c>
      <c r="B949">
        <v>3055876</v>
      </c>
      <c r="C949" t="s">
        <v>6465</v>
      </c>
      <c r="D949" t="s">
        <v>6466</v>
      </c>
      <c r="E949" t="s">
        <v>18</v>
      </c>
      <c r="F949" t="s">
        <v>97</v>
      </c>
      <c r="G949" t="s">
        <v>6446</v>
      </c>
      <c r="H949" s="1">
        <v>45898</v>
      </c>
      <c r="I949" t="s">
        <v>6447</v>
      </c>
      <c r="J949" t="s">
        <v>6448</v>
      </c>
      <c r="K949" t="s">
        <v>6449</v>
      </c>
      <c r="L949">
        <v>6353</v>
      </c>
      <c r="M949">
        <v>46559.28</v>
      </c>
      <c r="N949" t="s">
        <v>6446</v>
      </c>
      <c r="O949" s="1"/>
    </row>
    <row r="950" spans="1:15" x14ac:dyDescent="0.25">
      <c r="A950">
        <v>52171</v>
      </c>
      <c r="B950">
        <v>15835</v>
      </c>
      <c r="C950" t="s">
        <v>6536</v>
      </c>
      <c r="D950" t="s">
        <v>6537</v>
      </c>
      <c r="E950" t="s">
        <v>12</v>
      </c>
      <c r="F950" t="s">
        <v>12</v>
      </c>
      <c r="G950" t="s">
        <v>6446</v>
      </c>
      <c r="H950" s="1">
        <v>45898</v>
      </c>
      <c r="I950" t="s">
        <v>6455</v>
      </c>
      <c r="J950" t="s">
        <v>6448</v>
      </c>
      <c r="K950" t="s">
        <v>6449</v>
      </c>
      <c r="L950">
        <v>5360</v>
      </c>
      <c r="M950">
        <v>19000</v>
      </c>
      <c r="N950" t="s">
        <v>6470</v>
      </c>
      <c r="O950" s="1"/>
    </row>
    <row r="951" spans="1:15" x14ac:dyDescent="0.25">
      <c r="A951">
        <v>52166</v>
      </c>
      <c r="B951">
        <v>15835</v>
      </c>
      <c r="C951" t="s">
        <v>6536</v>
      </c>
      <c r="D951" t="s">
        <v>6537</v>
      </c>
      <c r="E951" t="s">
        <v>12</v>
      </c>
      <c r="F951" t="s">
        <v>12</v>
      </c>
      <c r="G951" t="s">
        <v>6446</v>
      </c>
      <c r="H951" s="1">
        <v>45898</v>
      </c>
      <c r="I951" t="s">
        <v>6455</v>
      </c>
      <c r="J951" t="s">
        <v>6448</v>
      </c>
      <c r="K951" t="s">
        <v>6449</v>
      </c>
      <c r="L951">
        <v>5360</v>
      </c>
      <c r="M951">
        <v>19000</v>
      </c>
      <c r="N951" t="s">
        <v>6470</v>
      </c>
      <c r="O951" s="1"/>
    </row>
    <row r="952" spans="1:15" x14ac:dyDescent="0.25">
      <c r="A952">
        <v>53162</v>
      </c>
      <c r="B952">
        <v>3055971</v>
      </c>
      <c r="C952" t="s">
        <v>6465</v>
      </c>
      <c r="D952" t="s">
        <v>6466</v>
      </c>
      <c r="E952" t="s">
        <v>18</v>
      </c>
      <c r="F952" t="s">
        <v>46</v>
      </c>
      <c r="G952" t="s">
        <v>6446</v>
      </c>
      <c r="H952" s="1">
        <v>45898</v>
      </c>
      <c r="I952" t="s">
        <v>6447</v>
      </c>
      <c r="J952" t="s">
        <v>6448</v>
      </c>
      <c r="K952" t="s">
        <v>6449</v>
      </c>
      <c r="L952">
        <v>6353</v>
      </c>
      <c r="M952">
        <v>8800</v>
      </c>
      <c r="N952" t="s">
        <v>6446</v>
      </c>
      <c r="O952" s="1"/>
    </row>
    <row r="953" spans="1:15" x14ac:dyDescent="0.25">
      <c r="A953">
        <v>150355</v>
      </c>
      <c r="B953">
        <v>458610</v>
      </c>
      <c r="C953" t="s">
        <v>6459</v>
      </c>
      <c r="D953" t="s">
        <v>6445</v>
      </c>
      <c r="E953" t="s">
        <v>6269</v>
      </c>
      <c r="F953" t="s">
        <v>46</v>
      </c>
      <c r="G953" t="s">
        <v>6446</v>
      </c>
      <c r="H953" s="1">
        <v>45897</v>
      </c>
      <c r="I953" t="s">
        <v>6447</v>
      </c>
      <c r="J953" t="s">
        <v>6448</v>
      </c>
      <c r="K953" t="s">
        <v>6449</v>
      </c>
      <c r="L953">
        <v>6353</v>
      </c>
      <c r="M953">
        <v>65724.83</v>
      </c>
      <c r="N953" t="s">
        <v>6446</v>
      </c>
      <c r="O953" s="1"/>
    </row>
    <row r="954" spans="1:15" x14ac:dyDescent="0.25">
      <c r="A954">
        <v>372923</v>
      </c>
      <c r="B954">
        <v>22612</v>
      </c>
      <c r="C954" t="s">
        <v>6520</v>
      </c>
      <c r="D954" t="s">
        <v>6521</v>
      </c>
      <c r="E954" t="s">
        <v>6269</v>
      </c>
      <c r="F954" t="s">
        <v>46</v>
      </c>
      <c r="G954" t="s">
        <v>6446</v>
      </c>
      <c r="H954" s="1">
        <v>45898</v>
      </c>
      <c r="I954" t="s">
        <v>6455</v>
      </c>
      <c r="J954" t="s">
        <v>6448</v>
      </c>
      <c r="K954" t="s">
        <v>6449</v>
      </c>
      <c r="L954">
        <v>6932</v>
      </c>
      <c r="M954">
        <v>3054.91</v>
      </c>
      <c r="N954" t="s">
        <v>6470</v>
      </c>
      <c r="O954" s="1"/>
    </row>
    <row r="955" spans="1:15" x14ac:dyDescent="0.25">
      <c r="A955">
        <v>53036</v>
      </c>
      <c r="B955">
        <v>3052749</v>
      </c>
      <c r="C955" t="s">
        <v>6465</v>
      </c>
      <c r="D955" t="s">
        <v>6466</v>
      </c>
      <c r="E955" t="s">
        <v>18</v>
      </c>
      <c r="F955" t="s">
        <v>46</v>
      </c>
      <c r="G955" t="s">
        <v>6446</v>
      </c>
      <c r="H955" s="1">
        <v>45897</v>
      </c>
      <c r="I955" t="s">
        <v>6447</v>
      </c>
      <c r="J955" t="s">
        <v>6448</v>
      </c>
      <c r="K955" t="s">
        <v>6449</v>
      </c>
      <c r="L955">
        <v>6353</v>
      </c>
      <c r="M955">
        <v>34030.25</v>
      </c>
      <c r="N955" t="s">
        <v>6446</v>
      </c>
      <c r="O955" s="1"/>
    </row>
    <row r="956" spans="1:15" x14ac:dyDescent="0.25">
      <c r="A956">
        <v>53029</v>
      </c>
      <c r="B956">
        <v>3052749</v>
      </c>
      <c r="C956" t="s">
        <v>6465</v>
      </c>
      <c r="D956" t="s">
        <v>6466</v>
      </c>
      <c r="E956" t="s">
        <v>18</v>
      </c>
      <c r="F956" t="s">
        <v>46</v>
      </c>
      <c r="G956" t="s">
        <v>6446</v>
      </c>
      <c r="H956" s="1">
        <v>45897</v>
      </c>
      <c r="I956" t="s">
        <v>6447</v>
      </c>
      <c r="J956" t="s">
        <v>6448</v>
      </c>
      <c r="K956" t="s">
        <v>6449</v>
      </c>
      <c r="L956">
        <v>6353</v>
      </c>
      <c r="M956">
        <v>34030.25</v>
      </c>
      <c r="N956" t="s">
        <v>6446</v>
      </c>
      <c r="O956" s="1"/>
    </row>
    <row r="957" spans="1:15" x14ac:dyDescent="0.25">
      <c r="A957">
        <v>53026</v>
      </c>
      <c r="B957">
        <v>3052749</v>
      </c>
      <c r="C957" t="s">
        <v>6465</v>
      </c>
      <c r="D957" t="s">
        <v>6466</v>
      </c>
      <c r="E957" t="s">
        <v>18</v>
      </c>
      <c r="F957" t="s">
        <v>46</v>
      </c>
      <c r="G957" t="s">
        <v>6446</v>
      </c>
      <c r="H957" s="1">
        <v>45897</v>
      </c>
      <c r="I957" t="s">
        <v>6447</v>
      </c>
      <c r="J957" t="s">
        <v>6448</v>
      </c>
      <c r="K957" t="s">
        <v>6449</v>
      </c>
      <c r="L957">
        <v>6353</v>
      </c>
      <c r="M957">
        <v>34030.25</v>
      </c>
      <c r="N957" t="s">
        <v>6446</v>
      </c>
      <c r="O957" s="1"/>
    </row>
    <row r="958" spans="1:15" x14ac:dyDescent="0.25">
      <c r="A958">
        <v>53025</v>
      </c>
      <c r="B958">
        <v>3052749</v>
      </c>
      <c r="C958" t="s">
        <v>6465</v>
      </c>
      <c r="D958" t="s">
        <v>6466</v>
      </c>
      <c r="E958" t="s">
        <v>18</v>
      </c>
      <c r="F958" t="s">
        <v>46</v>
      </c>
      <c r="G958" t="s">
        <v>6446</v>
      </c>
      <c r="H958" s="1">
        <v>45897</v>
      </c>
      <c r="I958" t="s">
        <v>6447</v>
      </c>
      <c r="J958" t="s">
        <v>6448</v>
      </c>
      <c r="K958" t="s">
        <v>6449</v>
      </c>
      <c r="L958">
        <v>6353</v>
      </c>
      <c r="M958">
        <v>34030.25</v>
      </c>
      <c r="N958" t="s">
        <v>6446</v>
      </c>
      <c r="O958" s="1"/>
    </row>
    <row r="959" spans="1:15" x14ac:dyDescent="0.25">
      <c r="A959">
        <v>150035</v>
      </c>
      <c r="B959">
        <v>618471</v>
      </c>
      <c r="C959" t="s">
        <v>5103</v>
      </c>
      <c r="D959" t="s">
        <v>6473</v>
      </c>
      <c r="E959" t="s">
        <v>18</v>
      </c>
      <c r="F959" t="s">
        <v>12</v>
      </c>
      <c r="G959" t="s">
        <v>6446</v>
      </c>
      <c r="H959" s="1">
        <v>45897</v>
      </c>
      <c r="I959" t="s">
        <v>6447</v>
      </c>
      <c r="J959" t="s">
        <v>6448</v>
      </c>
      <c r="K959" t="s">
        <v>6449</v>
      </c>
      <c r="L959">
        <v>6351</v>
      </c>
      <c r="M959">
        <v>33995.589999999997</v>
      </c>
      <c r="N959" t="s">
        <v>6456</v>
      </c>
      <c r="O959" s="1"/>
    </row>
    <row r="960" spans="1:15" x14ac:dyDescent="0.25">
      <c r="A960">
        <v>27082</v>
      </c>
      <c r="B960">
        <v>1191348</v>
      </c>
      <c r="C960" t="s">
        <v>6465</v>
      </c>
      <c r="D960" t="s">
        <v>6466</v>
      </c>
      <c r="E960" t="s">
        <v>46</v>
      </c>
      <c r="F960" t="s">
        <v>97</v>
      </c>
      <c r="G960" t="s">
        <v>6446</v>
      </c>
      <c r="H960" s="1">
        <v>45898</v>
      </c>
      <c r="I960" t="s">
        <v>6447</v>
      </c>
      <c r="J960" t="s">
        <v>6448</v>
      </c>
      <c r="K960" t="s">
        <v>6449</v>
      </c>
      <c r="L960">
        <v>6353</v>
      </c>
      <c r="M960">
        <v>5102.42</v>
      </c>
      <c r="N960" t="s">
        <v>6446</v>
      </c>
      <c r="O960" s="1"/>
    </row>
    <row r="961" spans="1:15" x14ac:dyDescent="0.25">
      <c r="A961">
        <v>27080</v>
      </c>
      <c r="B961">
        <v>1191348</v>
      </c>
      <c r="C961" t="s">
        <v>6465</v>
      </c>
      <c r="D961" t="s">
        <v>6466</v>
      </c>
      <c r="E961" t="s">
        <v>46</v>
      </c>
      <c r="F961" t="s">
        <v>97</v>
      </c>
      <c r="G961" t="s">
        <v>6446</v>
      </c>
      <c r="H961" s="1">
        <v>45898</v>
      </c>
      <c r="I961" t="s">
        <v>6447</v>
      </c>
      <c r="J961" t="s">
        <v>6448</v>
      </c>
      <c r="K961" t="s">
        <v>6449</v>
      </c>
      <c r="L961">
        <v>6353</v>
      </c>
      <c r="M961">
        <v>5102.42</v>
      </c>
      <c r="N961" t="s">
        <v>6446</v>
      </c>
      <c r="O961" s="1"/>
    </row>
    <row r="962" spans="1:15" x14ac:dyDescent="0.25">
      <c r="A962">
        <v>27076</v>
      </c>
      <c r="B962">
        <v>1189867</v>
      </c>
      <c r="C962" t="s">
        <v>6465</v>
      </c>
      <c r="D962" t="s">
        <v>6466</v>
      </c>
      <c r="E962" t="s">
        <v>46</v>
      </c>
      <c r="F962" t="s">
        <v>693</v>
      </c>
      <c r="G962" t="s">
        <v>6446</v>
      </c>
      <c r="H962" s="1">
        <v>45897</v>
      </c>
      <c r="I962" t="s">
        <v>6447</v>
      </c>
      <c r="J962" t="s">
        <v>6448</v>
      </c>
      <c r="K962" t="s">
        <v>6464</v>
      </c>
      <c r="L962">
        <v>6353</v>
      </c>
      <c r="M962">
        <v>7037.22</v>
      </c>
      <c r="N962" t="s">
        <v>6446</v>
      </c>
      <c r="O962" s="1">
        <v>45897</v>
      </c>
    </row>
    <row r="963" spans="1:15" x14ac:dyDescent="0.25">
      <c r="A963">
        <v>27074</v>
      </c>
      <c r="B963">
        <v>1189867</v>
      </c>
      <c r="C963" t="s">
        <v>6465</v>
      </c>
      <c r="D963" t="s">
        <v>6466</v>
      </c>
      <c r="E963" t="s">
        <v>46</v>
      </c>
      <c r="F963" t="s">
        <v>693</v>
      </c>
      <c r="G963" t="s">
        <v>6446</v>
      </c>
      <c r="H963" s="1">
        <v>45897</v>
      </c>
      <c r="I963" t="s">
        <v>6447</v>
      </c>
      <c r="J963" t="s">
        <v>6448</v>
      </c>
      <c r="K963" t="s">
        <v>6464</v>
      </c>
      <c r="L963">
        <v>6353</v>
      </c>
      <c r="M963">
        <v>7037.22</v>
      </c>
      <c r="N963" t="s">
        <v>6446</v>
      </c>
      <c r="O963" s="1">
        <v>45897</v>
      </c>
    </row>
    <row r="964" spans="1:15" x14ac:dyDescent="0.25">
      <c r="A964">
        <v>493233</v>
      </c>
      <c r="B964">
        <v>618765</v>
      </c>
      <c r="C964" t="s">
        <v>2683</v>
      </c>
      <c r="D964" t="s">
        <v>6473</v>
      </c>
      <c r="E964" t="s">
        <v>18</v>
      </c>
      <c r="F964" t="s">
        <v>12</v>
      </c>
      <c r="G964" t="s">
        <v>6446</v>
      </c>
      <c r="H964" s="1">
        <v>45898</v>
      </c>
      <c r="I964" t="s">
        <v>6447</v>
      </c>
      <c r="J964" t="s">
        <v>6448</v>
      </c>
      <c r="K964" t="s">
        <v>6449</v>
      </c>
      <c r="L964">
        <v>6351</v>
      </c>
      <c r="M964">
        <v>94802.51</v>
      </c>
      <c r="N964" t="s">
        <v>6456</v>
      </c>
      <c r="O964" s="1"/>
    </row>
    <row r="965" spans="1:15" x14ac:dyDescent="0.25">
      <c r="A965">
        <v>27079</v>
      </c>
      <c r="B965">
        <v>1189872</v>
      </c>
      <c r="C965" t="s">
        <v>6465</v>
      </c>
      <c r="D965" t="s">
        <v>6466</v>
      </c>
      <c r="E965" t="s">
        <v>46</v>
      </c>
      <c r="F965" t="s">
        <v>693</v>
      </c>
      <c r="G965" t="s">
        <v>6446</v>
      </c>
      <c r="H965" s="1">
        <v>45897</v>
      </c>
      <c r="I965" t="s">
        <v>6447</v>
      </c>
      <c r="J965" t="s">
        <v>6448</v>
      </c>
      <c r="K965" t="s">
        <v>6449</v>
      </c>
      <c r="L965">
        <v>6353</v>
      </c>
      <c r="M965">
        <v>2700</v>
      </c>
      <c r="N965" t="s">
        <v>6446</v>
      </c>
      <c r="O965" s="1"/>
    </row>
    <row r="966" spans="1:15" x14ac:dyDescent="0.25">
      <c r="A966">
        <v>372923</v>
      </c>
      <c r="B966">
        <v>234790</v>
      </c>
      <c r="C966" t="s">
        <v>6520</v>
      </c>
      <c r="D966" t="s">
        <v>6522</v>
      </c>
      <c r="E966" t="s">
        <v>6269</v>
      </c>
      <c r="F966" t="s">
        <v>46</v>
      </c>
      <c r="G966" t="s">
        <v>6446</v>
      </c>
      <c r="H966" s="1">
        <v>45897</v>
      </c>
      <c r="I966" t="s">
        <v>6455</v>
      </c>
      <c r="J966" t="s">
        <v>6448</v>
      </c>
      <c r="K966" t="s">
        <v>6449</v>
      </c>
      <c r="L966">
        <v>6932</v>
      </c>
      <c r="M966">
        <v>3054.91</v>
      </c>
      <c r="N966" t="s">
        <v>6446</v>
      </c>
      <c r="O966" s="1"/>
    </row>
    <row r="967" spans="1:15" x14ac:dyDescent="0.25">
      <c r="A967">
        <v>55290</v>
      </c>
      <c r="B967">
        <v>34313</v>
      </c>
      <c r="C967" t="s">
        <v>28</v>
      </c>
      <c r="D967" t="s">
        <v>6491</v>
      </c>
      <c r="E967" t="s">
        <v>4301</v>
      </c>
      <c r="F967" t="s">
        <v>18</v>
      </c>
      <c r="G967" t="s">
        <v>6446</v>
      </c>
      <c r="H967" s="1">
        <v>45897</v>
      </c>
      <c r="I967" t="s">
        <v>6447</v>
      </c>
      <c r="J967" t="s">
        <v>6448</v>
      </c>
      <c r="K967" t="s">
        <v>6449</v>
      </c>
      <c r="L967">
        <v>6353</v>
      </c>
      <c r="M967">
        <v>786.57</v>
      </c>
      <c r="N967" t="s">
        <v>6446</v>
      </c>
      <c r="O967" s="1"/>
    </row>
    <row r="968" spans="1:15" x14ac:dyDescent="0.25">
      <c r="A968">
        <v>493256</v>
      </c>
      <c r="B968">
        <v>126223</v>
      </c>
      <c r="C968" t="s">
        <v>2683</v>
      </c>
      <c r="D968" t="s">
        <v>6452</v>
      </c>
      <c r="E968" t="s">
        <v>6254</v>
      </c>
      <c r="F968" t="s">
        <v>18</v>
      </c>
      <c r="G968" t="s">
        <v>6446</v>
      </c>
      <c r="H968" s="1">
        <v>45898</v>
      </c>
      <c r="I968" t="s">
        <v>6447</v>
      </c>
      <c r="J968" t="s">
        <v>6448</v>
      </c>
      <c r="K968" t="s">
        <v>6449</v>
      </c>
      <c r="L968">
        <v>6352</v>
      </c>
      <c r="M968">
        <v>89381.2</v>
      </c>
      <c r="N968" t="s">
        <v>6446</v>
      </c>
      <c r="O968" s="1"/>
    </row>
    <row r="969" spans="1:15" x14ac:dyDescent="0.25">
      <c r="A969">
        <v>284876</v>
      </c>
      <c r="B969">
        <v>126203</v>
      </c>
      <c r="C969" t="s">
        <v>6505</v>
      </c>
      <c r="D969" t="s">
        <v>6452</v>
      </c>
      <c r="E969" t="s">
        <v>6254</v>
      </c>
      <c r="F969" t="s">
        <v>46</v>
      </c>
      <c r="G969" t="s">
        <v>6446</v>
      </c>
      <c r="H969" s="1">
        <v>45897</v>
      </c>
      <c r="I969" t="s">
        <v>6447</v>
      </c>
      <c r="J969" t="s">
        <v>6448</v>
      </c>
      <c r="K969" t="s">
        <v>6449</v>
      </c>
      <c r="L969">
        <v>6352</v>
      </c>
      <c r="M969">
        <v>176332.6</v>
      </c>
      <c r="N969" t="s">
        <v>6446</v>
      </c>
      <c r="O969" s="1"/>
    </row>
    <row r="970" spans="1:15" x14ac:dyDescent="0.25">
      <c r="A970">
        <v>55290</v>
      </c>
      <c r="B970">
        <v>1002610</v>
      </c>
      <c r="C970" t="s">
        <v>28</v>
      </c>
      <c r="D970" t="s">
        <v>6525</v>
      </c>
      <c r="E970" t="s">
        <v>4301</v>
      </c>
      <c r="F970" t="s">
        <v>18</v>
      </c>
      <c r="G970" t="s">
        <v>6446</v>
      </c>
      <c r="H970" s="1">
        <v>45897</v>
      </c>
      <c r="I970" t="s">
        <v>6447</v>
      </c>
      <c r="J970" t="s">
        <v>6448</v>
      </c>
      <c r="K970" t="s">
        <v>6449</v>
      </c>
      <c r="L970">
        <v>6351</v>
      </c>
      <c r="M970">
        <v>786.57</v>
      </c>
      <c r="N970" t="s">
        <v>6470</v>
      </c>
      <c r="O970" s="1"/>
    </row>
    <row r="971" spans="1:15" x14ac:dyDescent="0.25">
      <c r="A971">
        <v>445531</v>
      </c>
      <c r="B971">
        <v>618802</v>
      </c>
      <c r="C971" t="s">
        <v>5059</v>
      </c>
      <c r="D971" t="s">
        <v>6473</v>
      </c>
      <c r="E971" t="s">
        <v>18</v>
      </c>
      <c r="F971" t="s">
        <v>12</v>
      </c>
      <c r="G971" t="s">
        <v>6446</v>
      </c>
      <c r="H971" s="1">
        <v>45898</v>
      </c>
      <c r="I971" t="s">
        <v>6447</v>
      </c>
      <c r="J971" t="s">
        <v>6448</v>
      </c>
      <c r="K971" t="s">
        <v>6449</v>
      </c>
      <c r="L971">
        <v>6351</v>
      </c>
      <c r="M971">
        <v>186202.53</v>
      </c>
      <c r="N971" t="s">
        <v>6456</v>
      </c>
      <c r="O971" s="1"/>
    </row>
    <row r="972" spans="1:15" x14ac:dyDescent="0.25">
      <c r="A972">
        <v>445561</v>
      </c>
      <c r="B972">
        <v>618802</v>
      </c>
      <c r="C972" t="s">
        <v>5059</v>
      </c>
      <c r="D972" t="s">
        <v>6473</v>
      </c>
      <c r="E972" t="s">
        <v>18</v>
      </c>
      <c r="F972" t="s">
        <v>12</v>
      </c>
      <c r="G972" t="s">
        <v>6446</v>
      </c>
      <c r="H972" s="1">
        <v>45898</v>
      </c>
      <c r="I972" t="s">
        <v>6447</v>
      </c>
      <c r="J972" t="s">
        <v>6448</v>
      </c>
      <c r="K972" t="s">
        <v>6449</v>
      </c>
      <c r="L972">
        <v>6351</v>
      </c>
      <c r="M972">
        <v>186202.53</v>
      </c>
      <c r="N972" t="s">
        <v>6456</v>
      </c>
      <c r="O972" s="1"/>
    </row>
    <row r="973" spans="1:15" x14ac:dyDescent="0.25">
      <c r="A973">
        <v>342656</v>
      </c>
      <c r="B973">
        <v>910234</v>
      </c>
      <c r="C973" t="s">
        <v>5382</v>
      </c>
      <c r="D973" t="s">
        <v>6467</v>
      </c>
      <c r="E973" t="s">
        <v>6254</v>
      </c>
      <c r="F973" t="s">
        <v>46</v>
      </c>
      <c r="G973" t="s">
        <v>6446</v>
      </c>
      <c r="H973" s="1">
        <v>45898</v>
      </c>
      <c r="I973" t="s">
        <v>6455</v>
      </c>
      <c r="J973" t="s">
        <v>6448</v>
      </c>
      <c r="K973" t="s">
        <v>6449</v>
      </c>
      <c r="L973">
        <v>6352</v>
      </c>
      <c r="M973">
        <v>883767.1</v>
      </c>
      <c r="N973" t="s">
        <v>6446</v>
      </c>
      <c r="O973" s="1"/>
    </row>
    <row r="974" spans="1:15" x14ac:dyDescent="0.25">
      <c r="A974">
        <v>342644</v>
      </c>
      <c r="B974">
        <v>910234</v>
      </c>
      <c r="C974" t="s">
        <v>5382</v>
      </c>
      <c r="D974" t="s">
        <v>6467</v>
      </c>
      <c r="E974" t="s">
        <v>6254</v>
      </c>
      <c r="F974" t="s">
        <v>46</v>
      </c>
      <c r="G974" t="s">
        <v>6446</v>
      </c>
      <c r="H974" s="1">
        <v>45898</v>
      </c>
      <c r="I974" t="s">
        <v>6455</v>
      </c>
      <c r="J974" t="s">
        <v>6448</v>
      </c>
      <c r="K974" t="s">
        <v>6449</v>
      </c>
      <c r="L974">
        <v>6352</v>
      </c>
      <c r="M974">
        <v>883767.1</v>
      </c>
      <c r="N974" t="s">
        <v>6446</v>
      </c>
      <c r="O974" s="1"/>
    </row>
    <row r="975" spans="1:15" x14ac:dyDescent="0.25">
      <c r="A975">
        <v>342655</v>
      </c>
      <c r="B975">
        <v>910234</v>
      </c>
      <c r="C975" t="s">
        <v>5382</v>
      </c>
      <c r="D975" t="s">
        <v>6467</v>
      </c>
      <c r="E975" t="s">
        <v>6254</v>
      </c>
      <c r="F975" t="s">
        <v>46</v>
      </c>
      <c r="G975" t="s">
        <v>6446</v>
      </c>
      <c r="H975" s="1">
        <v>45898</v>
      </c>
      <c r="I975" t="s">
        <v>6455</v>
      </c>
      <c r="J975" t="s">
        <v>6448</v>
      </c>
      <c r="K975" t="s">
        <v>6449</v>
      </c>
      <c r="L975">
        <v>6352</v>
      </c>
      <c r="M975">
        <v>883767.1</v>
      </c>
      <c r="N975" t="s">
        <v>6446</v>
      </c>
      <c r="O975" s="1"/>
    </row>
    <row r="976" spans="1:15" x14ac:dyDescent="0.25">
      <c r="A976">
        <v>4148</v>
      </c>
      <c r="B976">
        <v>360518</v>
      </c>
      <c r="C976" t="s">
        <v>6538</v>
      </c>
      <c r="D976" t="s">
        <v>6539</v>
      </c>
      <c r="E976" t="s">
        <v>6254</v>
      </c>
      <c r="F976" t="s">
        <v>46</v>
      </c>
      <c r="G976" t="s">
        <v>6446</v>
      </c>
      <c r="H976" s="1">
        <v>45898</v>
      </c>
      <c r="I976" t="s">
        <v>6447</v>
      </c>
      <c r="J976" t="s">
        <v>6448</v>
      </c>
      <c r="K976" t="s">
        <v>6449</v>
      </c>
      <c r="L976">
        <v>6353</v>
      </c>
      <c r="M976">
        <v>11700</v>
      </c>
      <c r="N976" t="s">
        <v>6446</v>
      </c>
      <c r="O976" s="1"/>
    </row>
    <row r="977" spans="1:15" x14ac:dyDescent="0.25">
      <c r="A977">
        <v>84063</v>
      </c>
      <c r="B977">
        <v>618476</v>
      </c>
      <c r="C977" t="s">
        <v>2683</v>
      </c>
      <c r="D977" t="s">
        <v>6473</v>
      </c>
      <c r="E977" t="s">
        <v>18</v>
      </c>
      <c r="F977" t="s">
        <v>12</v>
      </c>
      <c r="G977" t="s">
        <v>6446</v>
      </c>
      <c r="H977" s="1">
        <v>45897</v>
      </c>
      <c r="I977" t="s">
        <v>6447</v>
      </c>
      <c r="J977" t="s">
        <v>6448</v>
      </c>
      <c r="K977" t="s">
        <v>6449</v>
      </c>
      <c r="L977">
        <v>6351</v>
      </c>
      <c r="M977">
        <v>317579.11</v>
      </c>
      <c r="N977" t="s">
        <v>6456</v>
      </c>
      <c r="O977" s="1"/>
    </row>
    <row r="978" spans="1:15" x14ac:dyDescent="0.25">
      <c r="A978">
        <v>84074</v>
      </c>
      <c r="B978">
        <v>618476</v>
      </c>
      <c r="C978" t="s">
        <v>2683</v>
      </c>
      <c r="D978" t="s">
        <v>6473</v>
      </c>
      <c r="E978" t="s">
        <v>18</v>
      </c>
      <c r="F978" t="s">
        <v>12</v>
      </c>
      <c r="G978" t="s">
        <v>6446</v>
      </c>
      <c r="H978" s="1">
        <v>45897</v>
      </c>
      <c r="I978" t="s">
        <v>6447</v>
      </c>
      <c r="J978" t="s">
        <v>6448</v>
      </c>
      <c r="K978" t="s">
        <v>6449</v>
      </c>
      <c r="L978">
        <v>6351</v>
      </c>
      <c r="M978">
        <v>317579.11</v>
      </c>
      <c r="N978" t="s">
        <v>6456</v>
      </c>
      <c r="O978" s="1"/>
    </row>
    <row r="979" spans="1:15" x14ac:dyDescent="0.25">
      <c r="A979">
        <v>84024</v>
      </c>
      <c r="B979">
        <v>618476</v>
      </c>
      <c r="C979" t="s">
        <v>2683</v>
      </c>
      <c r="D979" t="s">
        <v>6473</v>
      </c>
      <c r="E979" t="s">
        <v>18</v>
      </c>
      <c r="F979" t="s">
        <v>12</v>
      </c>
      <c r="G979" t="s">
        <v>6446</v>
      </c>
      <c r="H979" s="1">
        <v>45897</v>
      </c>
      <c r="I979" t="s">
        <v>6447</v>
      </c>
      <c r="J979" t="s">
        <v>6448</v>
      </c>
      <c r="K979" t="s">
        <v>6449</v>
      </c>
      <c r="L979">
        <v>6351</v>
      </c>
      <c r="M979">
        <v>317579.11</v>
      </c>
      <c r="N979" t="s">
        <v>6456</v>
      </c>
      <c r="O979" s="1"/>
    </row>
    <row r="980" spans="1:15" x14ac:dyDescent="0.25">
      <c r="A980">
        <v>86524</v>
      </c>
      <c r="B980">
        <v>780924</v>
      </c>
      <c r="C980" t="s">
        <v>2524</v>
      </c>
      <c r="D980" t="s">
        <v>6475</v>
      </c>
      <c r="E980" t="s">
        <v>6269</v>
      </c>
      <c r="F980" t="s">
        <v>46</v>
      </c>
      <c r="G980" t="s">
        <v>6446</v>
      </c>
      <c r="H980" s="1">
        <v>45897</v>
      </c>
      <c r="I980" t="s">
        <v>6455</v>
      </c>
      <c r="J980" t="s">
        <v>6448</v>
      </c>
      <c r="K980" t="s">
        <v>6449</v>
      </c>
      <c r="L980">
        <v>6353</v>
      </c>
      <c r="M980">
        <v>271214.68</v>
      </c>
      <c r="N980" t="s">
        <v>6446</v>
      </c>
      <c r="O980" s="1"/>
    </row>
    <row r="981" spans="1:15" x14ac:dyDescent="0.25">
      <c r="A981">
        <v>86525</v>
      </c>
      <c r="B981">
        <v>780924</v>
      </c>
      <c r="C981" t="s">
        <v>2524</v>
      </c>
      <c r="D981" t="s">
        <v>6475</v>
      </c>
      <c r="E981" t="s">
        <v>6269</v>
      </c>
      <c r="F981" t="s">
        <v>46</v>
      </c>
      <c r="G981" t="s">
        <v>6446</v>
      </c>
      <c r="H981" s="1">
        <v>45897</v>
      </c>
      <c r="I981" t="s">
        <v>6455</v>
      </c>
      <c r="J981" t="s">
        <v>6448</v>
      </c>
      <c r="K981" t="s">
        <v>6449</v>
      </c>
      <c r="L981">
        <v>6353</v>
      </c>
      <c r="M981">
        <v>271214.68</v>
      </c>
      <c r="N981" t="s">
        <v>6446</v>
      </c>
      <c r="O981" s="1"/>
    </row>
    <row r="982" spans="1:15" x14ac:dyDescent="0.25">
      <c r="A982">
        <v>86526</v>
      </c>
      <c r="B982">
        <v>780924</v>
      </c>
      <c r="C982" t="s">
        <v>2524</v>
      </c>
      <c r="D982" t="s">
        <v>6475</v>
      </c>
      <c r="E982" t="s">
        <v>6269</v>
      </c>
      <c r="F982" t="s">
        <v>46</v>
      </c>
      <c r="G982" t="s">
        <v>6446</v>
      </c>
      <c r="H982" s="1">
        <v>45897</v>
      </c>
      <c r="I982" t="s">
        <v>6455</v>
      </c>
      <c r="J982" t="s">
        <v>6448</v>
      </c>
      <c r="K982" t="s">
        <v>6449</v>
      </c>
      <c r="L982">
        <v>6353</v>
      </c>
      <c r="M982">
        <v>271214.68</v>
      </c>
      <c r="N982" t="s">
        <v>6446</v>
      </c>
      <c r="O982" s="1"/>
    </row>
    <row r="983" spans="1:15" x14ac:dyDescent="0.25">
      <c r="A983">
        <v>445531</v>
      </c>
      <c r="B983">
        <v>618766</v>
      </c>
      <c r="C983" t="s">
        <v>5059</v>
      </c>
      <c r="D983" t="s">
        <v>6473</v>
      </c>
      <c r="E983" t="s">
        <v>18</v>
      </c>
      <c r="F983" t="s">
        <v>12</v>
      </c>
      <c r="G983" t="s">
        <v>6446</v>
      </c>
      <c r="H983" s="1">
        <v>45898</v>
      </c>
      <c r="I983" t="s">
        <v>6447</v>
      </c>
      <c r="J983" t="s">
        <v>6448</v>
      </c>
      <c r="K983" t="s">
        <v>6464</v>
      </c>
      <c r="L983">
        <v>6351</v>
      </c>
      <c r="M983">
        <v>186202.54</v>
      </c>
      <c r="N983" t="s">
        <v>6456</v>
      </c>
      <c r="O983" s="1">
        <v>45897</v>
      </c>
    </row>
    <row r="984" spans="1:15" x14ac:dyDescent="0.25">
      <c r="A984">
        <v>445561</v>
      </c>
      <c r="B984">
        <v>618766</v>
      </c>
      <c r="C984" t="s">
        <v>5059</v>
      </c>
      <c r="D984" t="s">
        <v>6473</v>
      </c>
      <c r="E984" t="s">
        <v>18</v>
      </c>
      <c r="F984" t="s">
        <v>12</v>
      </c>
      <c r="G984" t="s">
        <v>6446</v>
      </c>
      <c r="H984" s="1">
        <v>45898</v>
      </c>
      <c r="I984" t="s">
        <v>6447</v>
      </c>
      <c r="J984" t="s">
        <v>6448</v>
      </c>
      <c r="K984" t="s">
        <v>6464</v>
      </c>
      <c r="L984">
        <v>6351</v>
      </c>
      <c r="M984">
        <v>186202.54</v>
      </c>
      <c r="N984" t="s">
        <v>6456</v>
      </c>
      <c r="O984" s="1">
        <v>45897</v>
      </c>
    </row>
    <row r="985" spans="1:15" x14ac:dyDescent="0.25">
      <c r="A985">
        <v>27076</v>
      </c>
      <c r="B985">
        <v>1189869</v>
      </c>
      <c r="C985" t="s">
        <v>6465</v>
      </c>
      <c r="D985" t="s">
        <v>6466</v>
      </c>
      <c r="E985" t="s">
        <v>46</v>
      </c>
      <c r="F985" t="s">
        <v>693</v>
      </c>
      <c r="G985" t="s">
        <v>6446</v>
      </c>
      <c r="H985" s="1">
        <v>45897</v>
      </c>
      <c r="I985" t="s">
        <v>6447</v>
      </c>
      <c r="J985" t="s">
        <v>6448</v>
      </c>
      <c r="K985" t="s">
        <v>6449</v>
      </c>
      <c r="L985">
        <v>6353</v>
      </c>
      <c r="M985">
        <v>7037.22</v>
      </c>
      <c r="N985" t="s">
        <v>6446</v>
      </c>
      <c r="O985" s="1"/>
    </row>
    <row r="986" spans="1:15" x14ac:dyDescent="0.25">
      <c r="A986">
        <v>27074</v>
      </c>
      <c r="B986">
        <v>1189869</v>
      </c>
      <c r="C986" t="s">
        <v>6465</v>
      </c>
      <c r="D986" t="s">
        <v>6466</v>
      </c>
      <c r="E986" t="s">
        <v>46</v>
      </c>
      <c r="F986" t="s">
        <v>693</v>
      </c>
      <c r="G986" t="s">
        <v>6446</v>
      </c>
      <c r="H986" s="1">
        <v>45897</v>
      </c>
      <c r="I986" t="s">
        <v>6447</v>
      </c>
      <c r="J986" t="s">
        <v>6448</v>
      </c>
      <c r="K986" t="s">
        <v>6449</v>
      </c>
      <c r="L986">
        <v>6353</v>
      </c>
      <c r="M986">
        <v>7037.22</v>
      </c>
      <c r="N986" t="s">
        <v>6446</v>
      </c>
      <c r="O986" s="1"/>
    </row>
    <row r="987" spans="1:15" x14ac:dyDescent="0.25">
      <c r="A987">
        <v>372867</v>
      </c>
      <c r="B987">
        <v>5290</v>
      </c>
      <c r="C987" t="s">
        <v>5382</v>
      </c>
      <c r="D987" t="s">
        <v>6467</v>
      </c>
      <c r="E987" t="s">
        <v>6269</v>
      </c>
      <c r="F987" t="s">
        <v>12</v>
      </c>
      <c r="G987" t="s">
        <v>6446</v>
      </c>
      <c r="H987" s="1">
        <v>45898</v>
      </c>
      <c r="I987" t="s">
        <v>6455</v>
      </c>
      <c r="J987" t="s">
        <v>6448</v>
      </c>
      <c r="K987" t="s">
        <v>6449</v>
      </c>
      <c r="L987">
        <v>6353</v>
      </c>
      <c r="M987">
        <v>767.99</v>
      </c>
      <c r="N987" t="s">
        <v>6446</v>
      </c>
      <c r="O987" s="1"/>
    </row>
    <row r="988" spans="1:15" x14ac:dyDescent="0.25">
      <c r="A988">
        <v>27095</v>
      </c>
      <c r="B988">
        <v>1191347</v>
      </c>
      <c r="C988" t="s">
        <v>6465</v>
      </c>
      <c r="D988" t="s">
        <v>6466</v>
      </c>
      <c r="E988" t="s">
        <v>46</v>
      </c>
      <c r="F988" t="s">
        <v>693</v>
      </c>
      <c r="G988" t="s">
        <v>6446</v>
      </c>
      <c r="H988" s="1">
        <v>45897</v>
      </c>
      <c r="I988" t="s">
        <v>6447</v>
      </c>
      <c r="J988" t="s">
        <v>6448</v>
      </c>
      <c r="K988" t="s">
        <v>6449</v>
      </c>
      <c r="L988">
        <v>6353</v>
      </c>
      <c r="M988">
        <v>1446.6</v>
      </c>
      <c r="N988" t="s">
        <v>6446</v>
      </c>
      <c r="O988" s="1"/>
    </row>
    <row r="989" spans="1:15" x14ac:dyDescent="0.25">
      <c r="A989">
        <v>396570</v>
      </c>
      <c r="B989">
        <v>126236</v>
      </c>
      <c r="C989" t="s">
        <v>4492</v>
      </c>
      <c r="D989" t="s">
        <v>6452</v>
      </c>
      <c r="E989" t="s">
        <v>6254</v>
      </c>
      <c r="F989" t="s">
        <v>46</v>
      </c>
      <c r="G989" t="s">
        <v>6446</v>
      </c>
      <c r="H989" s="1">
        <v>45898</v>
      </c>
      <c r="I989" t="s">
        <v>6447</v>
      </c>
      <c r="J989" t="s">
        <v>6448</v>
      </c>
      <c r="K989" t="s">
        <v>6449</v>
      </c>
      <c r="L989">
        <v>6352</v>
      </c>
      <c r="M989">
        <v>102403.98</v>
      </c>
      <c r="N989" t="s">
        <v>6446</v>
      </c>
      <c r="O989" s="1"/>
    </row>
    <row r="990" spans="1:15" x14ac:dyDescent="0.25">
      <c r="A990">
        <v>396569</v>
      </c>
      <c r="B990">
        <v>126236</v>
      </c>
      <c r="C990" t="s">
        <v>4492</v>
      </c>
      <c r="D990" t="s">
        <v>6452</v>
      </c>
      <c r="E990" t="s">
        <v>6254</v>
      </c>
      <c r="F990" t="s">
        <v>46</v>
      </c>
      <c r="G990" t="s">
        <v>6446</v>
      </c>
      <c r="H990" s="1">
        <v>45898</v>
      </c>
      <c r="I990" t="s">
        <v>6447</v>
      </c>
      <c r="J990" t="s">
        <v>6448</v>
      </c>
      <c r="K990" t="s">
        <v>6449</v>
      </c>
      <c r="L990">
        <v>6352</v>
      </c>
      <c r="M990">
        <v>102403.98</v>
      </c>
      <c r="N990" t="s">
        <v>6446</v>
      </c>
      <c r="O990" s="1"/>
    </row>
    <row r="991" spans="1:15" x14ac:dyDescent="0.25">
      <c r="A991">
        <v>396568</v>
      </c>
      <c r="B991">
        <v>126236</v>
      </c>
      <c r="C991" t="s">
        <v>4492</v>
      </c>
      <c r="D991" t="s">
        <v>6452</v>
      </c>
      <c r="E991" t="s">
        <v>6254</v>
      </c>
      <c r="F991" t="s">
        <v>46</v>
      </c>
      <c r="G991" t="s">
        <v>6446</v>
      </c>
      <c r="H991" s="1">
        <v>45898</v>
      </c>
      <c r="I991" t="s">
        <v>6447</v>
      </c>
      <c r="J991" t="s">
        <v>6448</v>
      </c>
      <c r="K991" t="s">
        <v>6449</v>
      </c>
      <c r="L991">
        <v>6352</v>
      </c>
      <c r="M991">
        <v>102403.98</v>
      </c>
      <c r="N991" t="s">
        <v>6446</v>
      </c>
      <c r="O991" s="1"/>
    </row>
    <row r="992" spans="1:15" x14ac:dyDescent="0.25">
      <c r="A992">
        <v>53052</v>
      </c>
      <c r="B992">
        <v>3052738</v>
      </c>
      <c r="C992" t="s">
        <v>6465</v>
      </c>
      <c r="D992" t="s">
        <v>6466</v>
      </c>
      <c r="E992" t="s">
        <v>18</v>
      </c>
      <c r="F992" t="s">
        <v>97</v>
      </c>
      <c r="G992" t="s">
        <v>6446</v>
      </c>
      <c r="H992" s="1">
        <v>45897</v>
      </c>
      <c r="I992" t="s">
        <v>6447</v>
      </c>
      <c r="J992" t="s">
        <v>6448</v>
      </c>
      <c r="K992" t="s">
        <v>6449</v>
      </c>
      <c r="L992">
        <v>6353</v>
      </c>
      <c r="M992">
        <v>9600</v>
      </c>
      <c r="N992" t="s">
        <v>6446</v>
      </c>
      <c r="O992" s="1"/>
    </row>
    <row r="993" spans="1:15" x14ac:dyDescent="0.25">
      <c r="A993">
        <v>1002362</v>
      </c>
      <c r="B993">
        <v>16525</v>
      </c>
      <c r="C993" t="s">
        <v>6507</v>
      </c>
      <c r="D993" t="s">
        <v>6508</v>
      </c>
      <c r="E993" t="s">
        <v>12</v>
      </c>
      <c r="F993" t="s">
        <v>12</v>
      </c>
      <c r="G993" t="s">
        <v>6446</v>
      </c>
      <c r="H993" s="1">
        <v>45897</v>
      </c>
      <c r="I993" t="s">
        <v>6447</v>
      </c>
      <c r="J993" t="s">
        <v>6448</v>
      </c>
      <c r="K993" t="s">
        <v>6449</v>
      </c>
      <c r="L993">
        <v>5351</v>
      </c>
      <c r="M993">
        <v>517</v>
      </c>
      <c r="N993" t="s">
        <v>6470</v>
      </c>
      <c r="O993" s="1"/>
    </row>
    <row r="994" spans="1:15" x14ac:dyDescent="0.25">
      <c r="A994">
        <v>342620</v>
      </c>
      <c r="B994">
        <v>910284</v>
      </c>
      <c r="C994" t="s">
        <v>5382</v>
      </c>
      <c r="D994" t="s">
        <v>6467</v>
      </c>
      <c r="E994" t="s">
        <v>6254</v>
      </c>
      <c r="F994" t="s">
        <v>46</v>
      </c>
      <c r="G994" t="s">
        <v>6446</v>
      </c>
      <c r="H994" s="1">
        <v>45898</v>
      </c>
      <c r="I994" t="s">
        <v>6455</v>
      </c>
      <c r="J994" t="s">
        <v>6448</v>
      </c>
      <c r="K994" t="s">
        <v>6449</v>
      </c>
      <c r="L994">
        <v>6352</v>
      </c>
      <c r="M994">
        <v>85572.4</v>
      </c>
      <c r="N994" t="s">
        <v>6446</v>
      </c>
      <c r="O994" s="1"/>
    </row>
    <row r="995" spans="1:15" x14ac:dyDescent="0.25">
      <c r="A995">
        <v>342621</v>
      </c>
      <c r="B995">
        <v>910284</v>
      </c>
      <c r="C995" t="s">
        <v>5382</v>
      </c>
      <c r="D995" t="s">
        <v>6467</v>
      </c>
      <c r="E995" t="s">
        <v>6254</v>
      </c>
      <c r="F995" t="s">
        <v>46</v>
      </c>
      <c r="G995" t="s">
        <v>6446</v>
      </c>
      <c r="H995" s="1">
        <v>45898</v>
      </c>
      <c r="I995" t="s">
        <v>6455</v>
      </c>
      <c r="J995" t="s">
        <v>6448</v>
      </c>
      <c r="K995" t="s">
        <v>6449</v>
      </c>
      <c r="L995">
        <v>6352</v>
      </c>
      <c r="M995">
        <v>85572.4</v>
      </c>
      <c r="N995" t="s">
        <v>6446</v>
      </c>
      <c r="O995" s="1"/>
    </row>
    <row r="996" spans="1:15" x14ac:dyDescent="0.25">
      <c r="A996">
        <v>53055</v>
      </c>
      <c r="B996">
        <v>3052743</v>
      </c>
      <c r="C996" t="s">
        <v>6465</v>
      </c>
      <c r="D996" t="s">
        <v>6466</v>
      </c>
      <c r="E996" t="s">
        <v>18</v>
      </c>
      <c r="F996" t="s">
        <v>693</v>
      </c>
      <c r="G996" t="s">
        <v>6446</v>
      </c>
      <c r="H996" s="1">
        <v>45897</v>
      </c>
      <c r="I996" t="s">
        <v>6447</v>
      </c>
      <c r="J996" t="s">
        <v>6448</v>
      </c>
      <c r="K996" t="s">
        <v>6449</v>
      </c>
      <c r="L996">
        <v>6353</v>
      </c>
      <c r="M996">
        <v>35435.5</v>
      </c>
      <c r="N996" t="s">
        <v>6446</v>
      </c>
      <c r="O996" s="1"/>
    </row>
    <row r="997" spans="1:15" x14ac:dyDescent="0.25">
      <c r="A997">
        <v>53044</v>
      </c>
      <c r="B997">
        <v>3052743</v>
      </c>
      <c r="C997" t="s">
        <v>6465</v>
      </c>
      <c r="D997" t="s">
        <v>6466</v>
      </c>
      <c r="E997" t="s">
        <v>18</v>
      </c>
      <c r="F997" t="s">
        <v>693</v>
      </c>
      <c r="G997" t="s">
        <v>6446</v>
      </c>
      <c r="H997" s="1">
        <v>45897</v>
      </c>
      <c r="I997" t="s">
        <v>6447</v>
      </c>
      <c r="J997" t="s">
        <v>6448</v>
      </c>
      <c r="K997" t="s">
        <v>6449</v>
      </c>
      <c r="L997">
        <v>6353</v>
      </c>
      <c r="M997">
        <v>35435.5</v>
      </c>
      <c r="N997" t="s">
        <v>6446</v>
      </c>
      <c r="O997" s="1"/>
    </row>
    <row r="998" spans="1:15" x14ac:dyDescent="0.25">
      <c r="A998">
        <v>53035</v>
      </c>
      <c r="B998">
        <v>3052743</v>
      </c>
      <c r="C998" t="s">
        <v>6465</v>
      </c>
      <c r="D998" t="s">
        <v>6466</v>
      </c>
      <c r="E998" t="s">
        <v>18</v>
      </c>
      <c r="F998" t="s">
        <v>693</v>
      </c>
      <c r="G998" t="s">
        <v>6446</v>
      </c>
      <c r="H998" s="1">
        <v>45897</v>
      </c>
      <c r="I998" t="s">
        <v>6447</v>
      </c>
      <c r="J998" t="s">
        <v>6448</v>
      </c>
      <c r="K998" t="s">
        <v>6449</v>
      </c>
      <c r="L998">
        <v>6353</v>
      </c>
      <c r="M998">
        <v>35435.5</v>
      </c>
      <c r="N998" t="s">
        <v>6446</v>
      </c>
      <c r="O998" s="1"/>
    </row>
    <row r="999" spans="1:15" x14ac:dyDescent="0.25">
      <c r="A999">
        <v>173462</v>
      </c>
      <c r="B999">
        <v>10309</v>
      </c>
      <c r="C999" t="s">
        <v>6540</v>
      </c>
      <c r="D999" t="s">
        <v>6521</v>
      </c>
      <c r="E999" t="s">
        <v>6328</v>
      </c>
      <c r="F999" t="s">
        <v>18</v>
      </c>
      <c r="G999" t="s">
        <v>6446</v>
      </c>
      <c r="H999" s="1">
        <v>45896</v>
      </c>
      <c r="I999" t="s">
        <v>6455</v>
      </c>
      <c r="J999" t="s">
        <v>6448</v>
      </c>
      <c r="K999" t="s">
        <v>6449</v>
      </c>
      <c r="L999">
        <v>6353</v>
      </c>
      <c r="M999">
        <v>2160</v>
      </c>
      <c r="N999" t="s">
        <v>6446</v>
      </c>
      <c r="O999" s="1"/>
    </row>
    <row r="1000" spans="1:15" x14ac:dyDescent="0.25">
      <c r="A1000">
        <v>26970</v>
      </c>
      <c r="B1000">
        <v>251999</v>
      </c>
      <c r="C1000" t="s">
        <v>6485</v>
      </c>
      <c r="D1000" t="s">
        <v>6486</v>
      </c>
      <c r="E1000" t="s">
        <v>46</v>
      </c>
      <c r="F1000" t="s">
        <v>97</v>
      </c>
      <c r="G1000" t="s">
        <v>6446</v>
      </c>
      <c r="H1000" s="1">
        <v>45897</v>
      </c>
      <c r="I1000" t="s">
        <v>6447</v>
      </c>
      <c r="J1000" t="s">
        <v>6448</v>
      </c>
      <c r="K1000" t="s">
        <v>6449</v>
      </c>
      <c r="L1000">
        <v>6357</v>
      </c>
      <c r="M1000">
        <v>15102.12</v>
      </c>
      <c r="N1000" t="s">
        <v>6446</v>
      </c>
      <c r="O1000" s="1"/>
    </row>
    <row r="1001" spans="1:15" x14ac:dyDescent="0.25">
      <c r="A1001">
        <v>493233</v>
      </c>
      <c r="B1001">
        <v>126033</v>
      </c>
      <c r="C1001" t="s">
        <v>2683</v>
      </c>
      <c r="D1001" t="s">
        <v>6452</v>
      </c>
      <c r="E1001" t="s">
        <v>6254</v>
      </c>
      <c r="F1001" t="s">
        <v>12</v>
      </c>
      <c r="G1001" t="s">
        <v>6446</v>
      </c>
      <c r="H1001" s="1">
        <v>45897</v>
      </c>
      <c r="I1001" t="s">
        <v>6447</v>
      </c>
      <c r="J1001" t="s">
        <v>6448</v>
      </c>
      <c r="K1001" t="s">
        <v>6449</v>
      </c>
      <c r="L1001">
        <v>6352</v>
      </c>
      <c r="M1001">
        <v>94802.51</v>
      </c>
      <c r="N1001" t="s">
        <v>6446</v>
      </c>
      <c r="O1001" s="1"/>
    </row>
    <row r="1002" spans="1:15" x14ac:dyDescent="0.25">
      <c r="A1002">
        <v>52951</v>
      </c>
      <c r="B1002">
        <v>3049243</v>
      </c>
      <c r="C1002" t="s">
        <v>6465</v>
      </c>
      <c r="D1002" t="s">
        <v>6466</v>
      </c>
      <c r="E1002" t="s">
        <v>18</v>
      </c>
      <c r="F1002" t="s">
        <v>46</v>
      </c>
      <c r="G1002" t="s">
        <v>6446</v>
      </c>
      <c r="H1002" s="1">
        <v>45897</v>
      </c>
      <c r="I1002" t="s">
        <v>6447</v>
      </c>
      <c r="J1002" t="s">
        <v>6448</v>
      </c>
      <c r="K1002" t="s">
        <v>6449</v>
      </c>
      <c r="L1002">
        <v>6353</v>
      </c>
      <c r="M1002">
        <v>26172.68</v>
      </c>
      <c r="N1002" t="s">
        <v>6446</v>
      </c>
      <c r="O1002" s="1"/>
    </row>
    <row r="1003" spans="1:15" x14ac:dyDescent="0.25">
      <c r="A1003">
        <v>52968</v>
      </c>
      <c r="B1003">
        <v>3049243</v>
      </c>
      <c r="C1003" t="s">
        <v>6465</v>
      </c>
      <c r="D1003" t="s">
        <v>6466</v>
      </c>
      <c r="E1003" t="s">
        <v>18</v>
      </c>
      <c r="F1003" t="s">
        <v>46</v>
      </c>
      <c r="G1003" t="s">
        <v>6446</v>
      </c>
      <c r="H1003" s="1">
        <v>45897</v>
      </c>
      <c r="I1003" t="s">
        <v>6447</v>
      </c>
      <c r="J1003" t="s">
        <v>6448</v>
      </c>
      <c r="K1003" t="s">
        <v>6449</v>
      </c>
      <c r="L1003">
        <v>6353</v>
      </c>
      <c r="M1003">
        <v>26172.68</v>
      </c>
      <c r="N1003" t="s">
        <v>6446</v>
      </c>
      <c r="O1003" s="1"/>
    </row>
    <row r="1004" spans="1:15" x14ac:dyDescent="0.25">
      <c r="A1004">
        <v>52972</v>
      </c>
      <c r="B1004">
        <v>3049243</v>
      </c>
      <c r="C1004" t="s">
        <v>6465</v>
      </c>
      <c r="D1004" t="s">
        <v>6466</v>
      </c>
      <c r="E1004" t="s">
        <v>18</v>
      </c>
      <c r="F1004" t="s">
        <v>46</v>
      </c>
      <c r="G1004" t="s">
        <v>6446</v>
      </c>
      <c r="H1004" s="1">
        <v>45897</v>
      </c>
      <c r="I1004" t="s">
        <v>6447</v>
      </c>
      <c r="J1004" t="s">
        <v>6448</v>
      </c>
      <c r="K1004" t="s">
        <v>6449</v>
      </c>
      <c r="L1004">
        <v>6353</v>
      </c>
      <c r="M1004">
        <v>26172.68</v>
      </c>
      <c r="N1004" t="s">
        <v>6446</v>
      </c>
      <c r="O1004" s="1"/>
    </row>
    <row r="1005" spans="1:15" x14ac:dyDescent="0.25">
      <c r="A1005">
        <v>52978</v>
      </c>
      <c r="B1005">
        <v>3049243</v>
      </c>
      <c r="C1005" t="s">
        <v>6465</v>
      </c>
      <c r="D1005" t="s">
        <v>6466</v>
      </c>
      <c r="E1005" t="s">
        <v>18</v>
      </c>
      <c r="F1005" t="s">
        <v>46</v>
      </c>
      <c r="G1005" t="s">
        <v>6446</v>
      </c>
      <c r="H1005" s="1">
        <v>45897</v>
      </c>
      <c r="I1005" t="s">
        <v>6447</v>
      </c>
      <c r="J1005" t="s">
        <v>6448</v>
      </c>
      <c r="K1005" t="s">
        <v>6449</v>
      </c>
      <c r="L1005">
        <v>6353</v>
      </c>
      <c r="M1005">
        <v>26172.68</v>
      </c>
      <c r="N1005" t="s">
        <v>6446</v>
      </c>
      <c r="O1005" s="1"/>
    </row>
    <row r="1006" spans="1:15" x14ac:dyDescent="0.25">
      <c r="A1006">
        <v>52979</v>
      </c>
      <c r="B1006">
        <v>3049243</v>
      </c>
      <c r="C1006" t="s">
        <v>6465</v>
      </c>
      <c r="D1006" t="s">
        <v>6466</v>
      </c>
      <c r="E1006" t="s">
        <v>18</v>
      </c>
      <c r="F1006" t="s">
        <v>46</v>
      </c>
      <c r="G1006" t="s">
        <v>6446</v>
      </c>
      <c r="H1006" s="1">
        <v>45897</v>
      </c>
      <c r="I1006" t="s">
        <v>6447</v>
      </c>
      <c r="J1006" t="s">
        <v>6448</v>
      </c>
      <c r="K1006" t="s">
        <v>6449</v>
      </c>
      <c r="L1006">
        <v>6353</v>
      </c>
      <c r="M1006">
        <v>26172.68</v>
      </c>
      <c r="N1006" t="s">
        <v>6446</v>
      </c>
      <c r="O1006" s="1"/>
    </row>
    <row r="1007" spans="1:15" x14ac:dyDescent="0.25">
      <c r="A1007">
        <v>52981</v>
      </c>
      <c r="B1007">
        <v>3049243</v>
      </c>
      <c r="C1007" t="s">
        <v>6465</v>
      </c>
      <c r="D1007" t="s">
        <v>6466</v>
      </c>
      <c r="E1007" t="s">
        <v>18</v>
      </c>
      <c r="F1007" t="s">
        <v>46</v>
      </c>
      <c r="G1007" t="s">
        <v>6446</v>
      </c>
      <c r="H1007" s="1">
        <v>45897</v>
      </c>
      <c r="I1007" t="s">
        <v>6447</v>
      </c>
      <c r="J1007" t="s">
        <v>6448</v>
      </c>
      <c r="K1007" t="s">
        <v>6449</v>
      </c>
      <c r="L1007">
        <v>6353</v>
      </c>
      <c r="M1007">
        <v>26172.68</v>
      </c>
      <c r="N1007" t="s">
        <v>6446</v>
      </c>
      <c r="O1007" s="1"/>
    </row>
    <row r="1008" spans="1:15" x14ac:dyDescent="0.25">
      <c r="A1008">
        <v>52983</v>
      </c>
      <c r="B1008">
        <v>3049243</v>
      </c>
      <c r="C1008" t="s">
        <v>6465</v>
      </c>
      <c r="D1008" t="s">
        <v>6466</v>
      </c>
      <c r="E1008" t="s">
        <v>18</v>
      </c>
      <c r="F1008" t="s">
        <v>46</v>
      </c>
      <c r="G1008" t="s">
        <v>6446</v>
      </c>
      <c r="H1008" s="1">
        <v>45897</v>
      </c>
      <c r="I1008" t="s">
        <v>6447</v>
      </c>
      <c r="J1008" t="s">
        <v>6448</v>
      </c>
      <c r="K1008" t="s">
        <v>6449</v>
      </c>
      <c r="L1008">
        <v>6353</v>
      </c>
      <c r="M1008">
        <v>26172.68</v>
      </c>
      <c r="N1008" t="s">
        <v>6446</v>
      </c>
      <c r="O1008" s="1"/>
    </row>
    <row r="1009" spans="1:15" x14ac:dyDescent="0.25">
      <c r="A1009">
        <v>52984</v>
      </c>
      <c r="B1009">
        <v>3049243</v>
      </c>
      <c r="C1009" t="s">
        <v>6465</v>
      </c>
      <c r="D1009" t="s">
        <v>6466</v>
      </c>
      <c r="E1009" t="s">
        <v>18</v>
      </c>
      <c r="F1009" t="s">
        <v>46</v>
      </c>
      <c r="G1009" t="s">
        <v>6446</v>
      </c>
      <c r="H1009" s="1">
        <v>45897</v>
      </c>
      <c r="I1009" t="s">
        <v>6447</v>
      </c>
      <c r="J1009" t="s">
        <v>6448</v>
      </c>
      <c r="K1009" t="s">
        <v>6449</v>
      </c>
      <c r="L1009">
        <v>6353</v>
      </c>
      <c r="M1009">
        <v>26172.68</v>
      </c>
      <c r="N1009" t="s">
        <v>6446</v>
      </c>
      <c r="O1009" s="1"/>
    </row>
    <row r="1010" spans="1:15" x14ac:dyDescent="0.25">
      <c r="A1010">
        <v>52985</v>
      </c>
      <c r="B1010">
        <v>3049243</v>
      </c>
      <c r="C1010" t="s">
        <v>6465</v>
      </c>
      <c r="D1010" t="s">
        <v>6466</v>
      </c>
      <c r="E1010" t="s">
        <v>18</v>
      </c>
      <c r="F1010" t="s">
        <v>46</v>
      </c>
      <c r="G1010" t="s">
        <v>6446</v>
      </c>
      <c r="H1010" s="1">
        <v>45897</v>
      </c>
      <c r="I1010" t="s">
        <v>6447</v>
      </c>
      <c r="J1010" t="s">
        <v>6448</v>
      </c>
      <c r="K1010" t="s">
        <v>6449</v>
      </c>
      <c r="L1010">
        <v>6353</v>
      </c>
      <c r="M1010">
        <v>26172.68</v>
      </c>
      <c r="N1010" t="s">
        <v>6446</v>
      </c>
      <c r="O1010" s="1"/>
    </row>
    <row r="1011" spans="1:15" x14ac:dyDescent="0.25">
      <c r="A1011">
        <v>52986</v>
      </c>
      <c r="B1011">
        <v>3049243</v>
      </c>
      <c r="C1011" t="s">
        <v>6465</v>
      </c>
      <c r="D1011" t="s">
        <v>6466</v>
      </c>
      <c r="E1011" t="s">
        <v>18</v>
      </c>
      <c r="F1011" t="s">
        <v>46</v>
      </c>
      <c r="G1011" t="s">
        <v>6446</v>
      </c>
      <c r="H1011" s="1">
        <v>45897</v>
      </c>
      <c r="I1011" t="s">
        <v>6447</v>
      </c>
      <c r="J1011" t="s">
        <v>6448</v>
      </c>
      <c r="K1011" t="s">
        <v>6449</v>
      </c>
      <c r="L1011">
        <v>6353</v>
      </c>
      <c r="M1011">
        <v>26172.68</v>
      </c>
      <c r="N1011" t="s">
        <v>6446</v>
      </c>
      <c r="O1011" s="1"/>
    </row>
    <row r="1012" spans="1:15" x14ac:dyDescent="0.25">
      <c r="A1012">
        <v>20144</v>
      </c>
      <c r="B1012">
        <v>172338</v>
      </c>
      <c r="C1012" t="s">
        <v>79</v>
      </c>
      <c r="D1012" t="s">
        <v>6479</v>
      </c>
      <c r="E1012" t="s">
        <v>6328</v>
      </c>
      <c r="F1012" t="s">
        <v>46</v>
      </c>
      <c r="G1012" t="s">
        <v>6446</v>
      </c>
      <c r="H1012" s="1">
        <v>45896</v>
      </c>
      <c r="I1012" t="s">
        <v>6447</v>
      </c>
      <c r="J1012" t="s">
        <v>6448</v>
      </c>
      <c r="K1012" t="s">
        <v>6449</v>
      </c>
      <c r="L1012">
        <v>6351</v>
      </c>
      <c r="M1012">
        <v>32940</v>
      </c>
      <c r="N1012" t="s">
        <v>6456</v>
      </c>
      <c r="O1012" s="1"/>
    </row>
    <row r="1013" spans="1:15" x14ac:dyDescent="0.25">
      <c r="A1013">
        <v>52953</v>
      </c>
      <c r="B1013">
        <v>3049252</v>
      </c>
      <c r="C1013" t="s">
        <v>6465</v>
      </c>
      <c r="D1013" t="s">
        <v>6466</v>
      </c>
      <c r="E1013" t="s">
        <v>18</v>
      </c>
      <c r="F1013" t="s">
        <v>693</v>
      </c>
      <c r="G1013" t="s">
        <v>6446</v>
      </c>
      <c r="H1013" s="1">
        <v>45896</v>
      </c>
      <c r="I1013" t="s">
        <v>6447</v>
      </c>
      <c r="J1013" t="s">
        <v>6448</v>
      </c>
      <c r="K1013" t="s">
        <v>6449</v>
      </c>
      <c r="L1013">
        <v>6353</v>
      </c>
      <c r="M1013">
        <v>6642.41</v>
      </c>
      <c r="N1013" t="s">
        <v>6446</v>
      </c>
      <c r="O1013" s="1"/>
    </row>
    <row r="1014" spans="1:15" x14ac:dyDescent="0.25">
      <c r="A1014">
        <v>52970</v>
      </c>
      <c r="B1014">
        <v>3049216</v>
      </c>
      <c r="C1014" t="s">
        <v>6465</v>
      </c>
      <c r="D1014" t="s">
        <v>6466</v>
      </c>
      <c r="E1014" t="s">
        <v>18</v>
      </c>
      <c r="F1014" t="s">
        <v>97</v>
      </c>
      <c r="G1014" t="s">
        <v>6446</v>
      </c>
      <c r="H1014" s="1">
        <v>45896</v>
      </c>
      <c r="I1014" t="s">
        <v>6447</v>
      </c>
      <c r="J1014" t="s">
        <v>6448</v>
      </c>
      <c r="K1014" t="s">
        <v>6449</v>
      </c>
      <c r="L1014">
        <v>6353</v>
      </c>
      <c r="M1014">
        <v>34060.32</v>
      </c>
      <c r="N1014" t="s">
        <v>6446</v>
      </c>
      <c r="O1014" s="1"/>
    </row>
    <row r="1015" spans="1:15" x14ac:dyDescent="0.25">
      <c r="A1015">
        <v>52991</v>
      </c>
      <c r="B1015">
        <v>3049256</v>
      </c>
      <c r="C1015" t="s">
        <v>6465</v>
      </c>
      <c r="D1015" t="s">
        <v>6466</v>
      </c>
      <c r="E1015" t="s">
        <v>18</v>
      </c>
      <c r="F1015" t="s">
        <v>46</v>
      </c>
      <c r="G1015" t="s">
        <v>6446</v>
      </c>
      <c r="H1015" s="1">
        <v>45897</v>
      </c>
      <c r="I1015" t="s">
        <v>6447</v>
      </c>
      <c r="J1015" t="s">
        <v>6448</v>
      </c>
      <c r="K1015" t="s">
        <v>6449</v>
      </c>
      <c r="L1015">
        <v>6353</v>
      </c>
      <c r="M1015">
        <v>19824.150000000001</v>
      </c>
      <c r="N1015" t="s">
        <v>6446</v>
      </c>
      <c r="O1015" s="1"/>
    </row>
    <row r="1016" spans="1:15" x14ac:dyDescent="0.25">
      <c r="A1016">
        <v>52964</v>
      </c>
      <c r="B1016">
        <v>3049256</v>
      </c>
      <c r="C1016" t="s">
        <v>6465</v>
      </c>
      <c r="D1016" t="s">
        <v>6466</v>
      </c>
      <c r="E1016" t="s">
        <v>18</v>
      </c>
      <c r="F1016" t="s">
        <v>46</v>
      </c>
      <c r="G1016" t="s">
        <v>6446</v>
      </c>
      <c r="H1016" s="1">
        <v>45897</v>
      </c>
      <c r="I1016" t="s">
        <v>6447</v>
      </c>
      <c r="J1016" t="s">
        <v>6448</v>
      </c>
      <c r="K1016" t="s">
        <v>6449</v>
      </c>
      <c r="L1016">
        <v>6353</v>
      </c>
      <c r="M1016">
        <v>19824.150000000001</v>
      </c>
      <c r="N1016" t="s">
        <v>6446</v>
      </c>
      <c r="O1016" s="1"/>
    </row>
    <row r="1017" spans="1:15" x14ac:dyDescent="0.25">
      <c r="A1017">
        <v>52950</v>
      </c>
      <c r="B1017">
        <v>3049256</v>
      </c>
      <c r="C1017" t="s">
        <v>6465</v>
      </c>
      <c r="D1017" t="s">
        <v>6466</v>
      </c>
      <c r="E1017" t="s">
        <v>18</v>
      </c>
      <c r="F1017" t="s">
        <v>46</v>
      </c>
      <c r="G1017" t="s">
        <v>6446</v>
      </c>
      <c r="H1017" s="1">
        <v>45897</v>
      </c>
      <c r="I1017" t="s">
        <v>6447</v>
      </c>
      <c r="J1017" t="s">
        <v>6448</v>
      </c>
      <c r="K1017" t="s">
        <v>6449</v>
      </c>
      <c r="L1017">
        <v>6353</v>
      </c>
      <c r="M1017">
        <v>19824.150000000001</v>
      </c>
      <c r="N1017" t="s">
        <v>6446</v>
      </c>
      <c r="O1017" s="1"/>
    </row>
    <row r="1018" spans="1:15" x14ac:dyDescent="0.25">
      <c r="A1018">
        <v>52965</v>
      </c>
      <c r="B1018">
        <v>3049256</v>
      </c>
      <c r="C1018" t="s">
        <v>6465</v>
      </c>
      <c r="D1018" t="s">
        <v>6466</v>
      </c>
      <c r="E1018" t="s">
        <v>18</v>
      </c>
      <c r="F1018" t="s">
        <v>46</v>
      </c>
      <c r="G1018" t="s">
        <v>6446</v>
      </c>
      <c r="H1018" s="1">
        <v>45897</v>
      </c>
      <c r="I1018" t="s">
        <v>6447</v>
      </c>
      <c r="J1018" t="s">
        <v>6448</v>
      </c>
      <c r="K1018" t="s">
        <v>6449</v>
      </c>
      <c r="L1018">
        <v>6353</v>
      </c>
      <c r="M1018">
        <v>19824.150000000001</v>
      </c>
      <c r="N1018" t="s">
        <v>6446</v>
      </c>
      <c r="O1018" s="1"/>
    </row>
    <row r="1019" spans="1:15" x14ac:dyDescent="0.25">
      <c r="A1019">
        <v>249489</v>
      </c>
      <c r="B1019">
        <v>797047</v>
      </c>
      <c r="C1019" t="s">
        <v>115</v>
      </c>
      <c r="D1019" t="s">
        <v>6475</v>
      </c>
      <c r="E1019" t="s">
        <v>6262</v>
      </c>
      <c r="F1019" t="s">
        <v>12</v>
      </c>
      <c r="G1019" t="s">
        <v>6446</v>
      </c>
      <c r="H1019" s="1">
        <v>45897</v>
      </c>
      <c r="I1019" t="s">
        <v>6455</v>
      </c>
      <c r="J1019" t="s">
        <v>6448</v>
      </c>
      <c r="K1019" t="s">
        <v>6449</v>
      </c>
      <c r="L1019">
        <v>6352</v>
      </c>
      <c r="M1019">
        <v>134964.82999999999</v>
      </c>
      <c r="N1019" t="s">
        <v>6446</v>
      </c>
      <c r="O1019" s="1"/>
    </row>
    <row r="1020" spans="1:15" x14ac:dyDescent="0.25">
      <c r="A1020">
        <v>249488</v>
      </c>
      <c r="B1020">
        <v>797047</v>
      </c>
      <c r="C1020" t="s">
        <v>115</v>
      </c>
      <c r="D1020" t="s">
        <v>6475</v>
      </c>
      <c r="E1020" t="s">
        <v>6262</v>
      </c>
      <c r="F1020" t="s">
        <v>12</v>
      </c>
      <c r="G1020" t="s">
        <v>6446</v>
      </c>
      <c r="H1020" s="1">
        <v>45897</v>
      </c>
      <c r="I1020" t="s">
        <v>6455</v>
      </c>
      <c r="J1020" t="s">
        <v>6448</v>
      </c>
      <c r="K1020" t="s">
        <v>6449</v>
      </c>
      <c r="L1020">
        <v>6352</v>
      </c>
      <c r="M1020">
        <v>134964.82999999999</v>
      </c>
      <c r="N1020" t="s">
        <v>6446</v>
      </c>
      <c r="O1020" s="1"/>
    </row>
    <row r="1021" spans="1:15" x14ac:dyDescent="0.25">
      <c r="A1021">
        <v>497988</v>
      </c>
      <c r="B1021">
        <v>1827796</v>
      </c>
      <c r="C1021" t="s">
        <v>36</v>
      </c>
      <c r="D1021" t="s">
        <v>6475</v>
      </c>
      <c r="E1021" t="s">
        <v>6254</v>
      </c>
      <c r="F1021" t="s">
        <v>97</v>
      </c>
      <c r="G1021" t="s">
        <v>6446</v>
      </c>
      <c r="H1021" s="1">
        <v>45897</v>
      </c>
      <c r="I1021" t="s">
        <v>6455</v>
      </c>
      <c r="J1021" t="s">
        <v>6448</v>
      </c>
      <c r="K1021" t="s">
        <v>6449</v>
      </c>
      <c r="L1021">
        <v>6353</v>
      </c>
      <c r="M1021">
        <v>134.94999999999999</v>
      </c>
      <c r="N1021" t="s">
        <v>6446</v>
      </c>
      <c r="O1021" s="1"/>
    </row>
    <row r="1022" spans="1:15" x14ac:dyDescent="0.25">
      <c r="A1022">
        <v>150118</v>
      </c>
      <c r="B1022">
        <v>458503</v>
      </c>
      <c r="C1022" t="s">
        <v>6459</v>
      </c>
      <c r="D1022" t="s">
        <v>6445</v>
      </c>
      <c r="E1022" t="s">
        <v>6269</v>
      </c>
      <c r="F1022" t="s">
        <v>12</v>
      </c>
      <c r="G1022" t="s">
        <v>6446</v>
      </c>
      <c r="H1022" s="1">
        <v>45896</v>
      </c>
      <c r="I1022" t="s">
        <v>6447</v>
      </c>
      <c r="J1022" t="s">
        <v>6448</v>
      </c>
      <c r="K1022" t="s">
        <v>6449</v>
      </c>
      <c r="L1022">
        <v>6353</v>
      </c>
      <c r="M1022">
        <v>446458.17</v>
      </c>
      <c r="N1022" t="s">
        <v>6446</v>
      </c>
      <c r="O1022" s="1"/>
    </row>
    <row r="1023" spans="1:15" x14ac:dyDescent="0.25">
      <c r="A1023">
        <v>150137</v>
      </c>
      <c r="B1023">
        <v>458503</v>
      </c>
      <c r="C1023" t="s">
        <v>6459</v>
      </c>
      <c r="D1023" t="s">
        <v>6445</v>
      </c>
      <c r="E1023" t="s">
        <v>6269</v>
      </c>
      <c r="F1023" t="s">
        <v>12</v>
      </c>
      <c r="G1023" t="s">
        <v>6446</v>
      </c>
      <c r="H1023" s="1">
        <v>45896</v>
      </c>
      <c r="I1023" t="s">
        <v>6447</v>
      </c>
      <c r="J1023" t="s">
        <v>6448</v>
      </c>
      <c r="K1023" t="s">
        <v>6449</v>
      </c>
      <c r="L1023">
        <v>6353</v>
      </c>
      <c r="M1023">
        <v>446458.17</v>
      </c>
      <c r="N1023" t="s">
        <v>6446</v>
      </c>
      <c r="O1023" s="1"/>
    </row>
    <row r="1024" spans="1:15" x14ac:dyDescent="0.25">
      <c r="A1024">
        <v>486111</v>
      </c>
      <c r="B1024">
        <v>169435</v>
      </c>
      <c r="C1024" t="s">
        <v>6482</v>
      </c>
      <c r="D1024" t="s">
        <v>6483</v>
      </c>
      <c r="E1024" t="s">
        <v>6254</v>
      </c>
      <c r="F1024" t="s">
        <v>46</v>
      </c>
      <c r="G1024" t="s">
        <v>6446</v>
      </c>
      <c r="H1024" s="1">
        <v>45896</v>
      </c>
      <c r="I1024" t="s">
        <v>6447</v>
      </c>
      <c r="J1024" t="s">
        <v>6448</v>
      </c>
      <c r="K1024" t="s">
        <v>6449</v>
      </c>
      <c r="L1024">
        <v>6352</v>
      </c>
      <c r="M1024">
        <v>73802.84</v>
      </c>
      <c r="N1024" t="s">
        <v>6446</v>
      </c>
      <c r="O1024" s="1"/>
    </row>
    <row r="1025" spans="1:15" x14ac:dyDescent="0.25">
      <c r="A1025">
        <v>486112</v>
      </c>
      <c r="B1025">
        <v>169435</v>
      </c>
      <c r="C1025" t="s">
        <v>6482</v>
      </c>
      <c r="D1025" t="s">
        <v>6483</v>
      </c>
      <c r="E1025" t="s">
        <v>6254</v>
      </c>
      <c r="F1025" t="s">
        <v>46</v>
      </c>
      <c r="G1025" t="s">
        <v>6446</v>
      </c>
      <c r="H1025" s="1">
        <v>45896</v>
      </c>
      <c r="I1025" t="s">
        <v>6447</v>
      </c>
      <c r="J1025" t="s">
        <v>6448</v>
      </c>
      <c r="K1025" t="s">
        <v>6449</v>
      </c>
      <c r="L1025">
        <v>6352</v>
      </c>
      <c r="M1025">
        <v>73802.84</v>
      </c>
      <c r="N1025" t="s">
        <v>6446</v>
      </c>
      <c r="O1025" s="1"/>
    </row>
    <row r="1026" spans="1:15" x14ac:dyDescent="0.25">
      <c r="A1026">
        <v>77608</v>
      </c>
      <c r="B1026">
        <v>6301</v>
      </c>
      <c r="C1026" t="s">
        <v>6450</v>
      </c>
      <c r="D1026" t="s">
        <v>6451</v>
      </c>
      <c r="E1026" t="s">
        <v>6269</v>
      </c>
      <c r="F1026" t="s">
        <v>97</v>
      </c>
      <c r="G1026" t="s">
        <v>6446</v>
      </c>
      <c r="H1026" s="1">
        <v>45897</v>
      </c>
      <c r="I1026" t="s">
        <v>6447</v>
      </c>
      <c r="J1026" t="s">
        <v>6448</v>
      </c>
      <c r="K1026" t="s">
        <v>6449</v>
      </c>
      <c r="L1026">
        <v>6353</v>
      </c>
      <c r="M1026">
        <v>6219</v>
      </c>
      <c r="N1026" t="s">
        <v>6446</v>
      </c>
      <c r="O1026" s="1"/>
    </row>
    <row r="1027" spans="1:15" x14ac:dyDescent="0.25">
      <c r="A1027">
        <v>249118</v>
      </c>
      <c r="B1027">
        <v>10118</v>
      </c>
      <c r="C1027" t="s">
        <v>115</v>
      </c>
      <c r="D1027" t="s">
        <v>6454</v>
      </c>
      <c r="E1027" t="s">
        <v>12</v>
      </c>
      <c r="F1027" t="s">
        <v>12</v>
      </c>
      <c r="G1027" t="s">
        <v>6446</v>
      </c>
      <c r="H1027" s="1">
        <v>45896</v>
      </c>
      <c r="I1027" t="s">
        <v>6455</v>
      </c>
      <c r="J1027" t="s">
        <v>6448</v>
      </c>
      <c r="K1027" t="s">
        <v>6449</v>
      </c>
      <c r="L1027">
        <v>5353</v>
      </c>
      <c r="M1027">
        <v>66010.289999999994</v>
      </c>
      <c r="N1027" t="s">
        <v>6456</v>
      </c>
      <c r="O1027" s="1"/>
    </row>
    <row r="1028" spans="1:15" x14ac:dyDescent="0.25">
      <c r="A1028">
        <v>445481</v>
      </c>
      <c r="B1028">
        <v>125899</v>
      </c>
      <c r="C1028" t="s">
        <v>5059</v>
      </c>
      <c r="D1028" t="s">
        <v>6452</v>
      </c>
      <c r="E1028" t="s">
        <v>6254</v>
      </c>
      <c r="F1028" t="s">
        <v>46</v>
      </c>
      <c r="G1028" t="s">
        <v>6446</v>
      </c>
      <c r="H1028" s="1">
        <v>45896</v>
      </c>
      <c r="I1028" t="s">
        <v>6447</v>
      </c>
      <c r="J1028" t="s">
        <v>6448</v>
      </c>
      <c r="K1028" t="s">
        <v>6449</v>
      </c>
      <c r="L1028">
        <v>6353</v>
      </c>
      <c r="M1028">
        <v>20326.77</v>
      </c>
      <c r="N1028" t="s">
        <v>6446</v>
      </c>
      <c r="O1028" s="1"/>
    </row>
    <row r="1029" spans="1:15" x14ac:dyDescent="0.25">
      <c r="A1029">
        <v>8088</v>
      </c>
      <c r="B1029">
        <v>4450</v>
      </c>
      <c r="C1029" t="s">
        <v>6468</v>
      </c>
      <c r="D1029" t="s">
        <v>6469</v>
      </c>
      <c r="E1029" t="s">
        <v>46</v>
      </c>
      <c r="F1029" t="s">
        <v>46</v>
      </c>
      <c r="G1029" t="s">
        <v>6446</v>
      </c>
      <c r="H1029" s="1">
        <v>45896</v>
      </c>
      <c r="I1029" t="s">
        <v>6447</v>
      </c>
      <c r="J1029" t="s">
        <v>6448</v>
      </c>
      <c r="K1029" t="s">
        <v>6449</v>
      </c>
      <c r="L1029">
        <v>5353</v>
      </c>
      <c r="M1029">
        <v>44414.400000000001</v>
      </c>
      <c r="N1029" t="s">
        <v>6470</v>
      </c>
      <c r="O1029" s="1"/>
    </row>
    <row r="1030" spans="1:15" x14ac:dyDescent="0.25">
      <c r="A1030">
        <v>13081</v>
      </c>
      <c r="B1030">
        <v>10132</v>
      </c>
      <c r="C1030" t="s">
        <v>6497</v>
      </c>
      <c r="D1030" t="s">
        <v>6454</v>
      </c>
      <c r="E1030" t="s">
        <v>12</v>
      </c>
      <c r="F1030" t="s">
        <v>12</v>
      </c>
      <c r="G1030" t="s">
        <v>6446</v>
      </c>
      <c r="H1030" s="1">
        <v>45896</v>
      </c>
      <c r="I1030" t="s">
        <v>6455</v>
      </c>
      <c r="J1030" t="s">
        <v>6448</v>
      </c>
      <c r="K1030" t="s">
        <v>6449</v>
      </c>
      <c r="L1030">
        <v>5351</v>
      </c>
      <c r="M1030">
        <v>799312.54</v>
      </c>
      <c r="N1030" t="s">
        <v>6456</v>
      </c>
      <c r="O1030" s="1"/>
    </row>
    <row r="1031" spans="1:15" x14ac:dyDescent="0.25">
      <c r="A1031">
        <v>284724</v>
      </c>
      <c r="B1031">
        <v>125726</v>
      </c>
      <c r="C1031" t="s">
        <v>6505</v>
      </c>
      <c r="D1031" t="s">
        <v>6452</v>
      </c>
      <c r="E1031" t="s">
        <v>6254</v>
      </c>
      <c r="F1031" t="s">
        <v>18</v>
      </c>
      <c r="G1031" t="s">
        <v>6446</v>
      </c>
      <c r="H1031" s="1">
        <v>45896</v>
      </c>
      <c r="I1031" t="s">
        <v>6447</v>
      </c>
      <c r="J1031" t="s">
        <v>6448</v>
      </c>
      <c r="K1031" t="s">
        <v>6449</v>
      </c>
      <c r="L1031">
        <v>6352</v>
      </c>
      <c r="M1031">
        <v>31589.759999999998</v>
      </c>
      <c r="N1031" t="s">
        <v>6446</v>
      </c>
      <c r="O1031" s="1"/>
    </row>
    <row r="1032" spans="1:15" x14ac:dyDescent="0.25">
      <c r="A1032">
        <v>493234</v>
      </c>
      <c r="B1032">
        <v>125961</v>
      </c>
      <c r="C1032" t="s">
        <v>2683</v>
      </c>
      <c r="D1032" t="s">
        <v>6452</v>
      </c>
      <c r="E1032" t="s">
        <v>6254</v>
      </c>
      <c r="F1032" t="s">
        <v>46</v>
      </c>
      <c r="G1032" t="s">
        <v>6446</v>
      </c>
      <c r="H1032" s="1">
        <v>45896</v>
      </c>
      <c r="I1032" t="s">
        <v>6447</v>
      </c>
      <c r="J1032" t="s">
        <v>6448</v>
      </c>
      <c r="K1032" t="s">
        <v>6449</v>
      </c>
      <c r="L1032">
        <v>6352</v>
      </c>
      <c r="M1032">
        <v>39110.800000000003</v>
      </c>
      <c r="N1032" t="s">
        <v>6446</v>
      </c>
      <c r="O1032" s="1"/>
    </row>
    <row r="1033" spans="1:15" x14ac:dyDescent="0.25">
      <c r="A1033">
        <v>266321</v>
      </c>
      <c r="B1033">
        <v>1032</v>
      </c>
      <c r="C1033" t="s">
        <v>6526</v>
      </c>
      <c r="D1033" t="s">
        <v>6458</v>
      </c>
      <c r="E1033" t="s">
        <v>6254</v>
      </c>
      <c r="F1033" t="s">
        <v>18</v>
      </c>
      <c r="G1033" t="s">
        <v>6446</v>
      </c>
      <c r="H1033" s="1">
        <v>45897</v>
      </c>
      <c r="I1033" t="s">
        <v>6455</v>
      </c>
      <c r="J1033" t="s">
        <v>6448</v>
      </c>
      <c r="K1033" t="s">
        <v>6449</v>
      </c>
      <c r="L1033">
        <v>6353</v>
      </c>
      <c r="M1033">
        <v>8483.5</v>
      </c>
      <c r="N1033" t="s">
        <v>6446</v>
      </c>
      <c r="O1033" s="1"/>
    </row>
    <row r="1034" spans="1:15" x14ac:dyDescent="0.25">
      <c r="A1034">
        <v>0</v>
      </c>
      <c r="B1034">
        <v>81806</v>
      </c>
      <c r="C1034" t="s">
        <v>6509</v>
      </c>
      <c r="D1034" t="s">
        <v>6493</v>
      </c>
      <c r="E1034" t="s">
        <v>6262</v>
      </c>
      <c r="F1034" t="s">
        <v>12</v>
      </c>
      <c r="G1034" t="s">
        <v>6446</v>
      </c>
      <c r="H1034" s="1">
        <v>45896</v>
      </c>
      <c r="I1034" t="s">
        <v>6447</v>
      </c>
      <c r="J1034" t="s">
        <v>6448</v>
      </c>
      <c r="K1034" t="s">
        <v>6449</v>
      </c>
      <c r="L1034">
        <v>6932</v>
      </c>
      <c r="M1034">
        <v>22807.919999999998</v>
      </c>
      <c r="N1034" t="s">
        <v>6470</v>
      </c>
      <c r="O1034" s="1"/>
    </row>
    <row r="1035" spans="1:15" x14ac:dyDescent="0.25">
      <c r="A1035">
        <v>445582</v>
      </c>
      <c r="B1035">
        <v>125958</v>
      </c>
      <c r="C1035" t="s">
        <v>5059</v>
      </c>
      <c r="D1035" t="s">
        <v>6452</v>
      </c>
      <c r="E1035" t="s">
        <v>6254</v>
      </c>
      <c r="F1035" t="s">
        <v>46</v>
      </c>
      <c r="G1035" t="s">
        <v>6446</v>
      </c>
      <c r="H1035" s="1">
        <v>45896</v>
      </c>
      <c r="I1035" t="s">
        <v>6447</v>
      </c>
      <c r="J1035" t="s">
        <v>6448</v>
      </c>
      <c r="K1035" t="s">
        <v>6449</v>
      </c>
      <c r="L1035">
        <v>6353</v>
      </c>
      <c r="M1035">
        <v>167037.87</v>
      </c>
      <c r="N1035" t="s">
        <v>6446</v>
      </c>
      <c r="O1035" s="1"/>
    </row>
    <row r="1036" spans="1:15" x14ac:dyDescent="0.25">
      <c r="A1036">
        <v>26958</v>
      </c>
      <c r="B1036">
        <v>1189722</v>
      </c>
      <c r="C1036" t="s">
        <v>6465</v>
      </c>
      <c r="D1036" t="s">
        <v>6466</v>
      </c>
      <c r="E1036" t="s">
        <v>46</v>
      </c>
      <c r="F1036" t="s">
        <v>693</v>
      </c>
      <c r="G1036" t="s">
        <v>6446</v>
      </c>
      <c r="H1036" s="1">
        <v>45896</v>
      </c>
      <c r="I1036" t="s">
        <v>6447</v>
      </c>
      <c r="J1036" t="s">
        <v>6448</v>
      </c>
      <c r="K1036" t="s">
        <v>6449</v>
      </c>
      <c r="L1036">
        <v>6353</v>
      </c>
      <c r="M1036">
        <v>128307.16</v>
      </c>
      <c r="N1036" t="s">
        <v>6446</v>
      </c>
      <c r="O1036" s="1"/>
    </row>
    <row r="1037" spans="1:15" x14ac:dyDescent="0.25">
      <c r="A1037">
        <v>27055</v>
      </c>
      <c r="B1037">
        <v>1189722</v>
      </c>
      <c r="C1037" t="s">
        <v>6465</v>
      </c>
      <c r="D1037" t="s">
        <v>6466</v>
      </c>
      <c r="E1037" t="s">
        <v>46</v>
      </c>
      <c r="F1037" t="s">
        <v>693</v>
      </c>
      <c r="G1037" t="s">
        <v>6446</v>
      </c>
      <c r="H1037" s="1">
        <v>45896</v>
      </c>
      <c r="I1037" t="s">
        <v>6447</v>
      </c>
      <c r="J1037" t="s">
        <v>6448</v>
      </c>
      <c r="K1037" t="s">
        <v>6449</v>
      </c>
      <c r="L1037">
        <v>6353</v>
      </c>
      <c r="M1037">
        <v>128307.16</v>
      </c>
      <c r="N1037" t="s">
        <v>6446</v>
      </c>
      <c r="O1037" s="1"/>
    </row>
    <row r="1038" spans="1:15" x14ac:dyDescent="0.25">
      <c r="A1038">
        <v>26971</v>
      </c>
      <c r="B1038">
        <v>1189722</v>
      </c>
      <c r="C1038" t="s">
        <v>6465</v>
      </c>
      <c r="D1038" t="s">
        <v>6466</v>
      </c>
      <c r="E1038" t="s">
        <v>46</v>
      </c>
      <c r="F1038" t="s">
        <v>693</v>
      </c>
      <c r="G1038" t="s">
        <v>6446</v>
      </c>
      <c r="H1038" s="1">
        <v>45896</v>
      </c>
      <c r="I1038" t="s">
        <v>6447</v>
      </c>
      <c r="J1038" t="s">
        <v>6448</v>
      </c>
      <c r="K1038" t="s">
        <v>6449</v>
      </c>
      <c r="L1038">
        <v>6353</v>
      </c>
      <c r="M1038">
        <v>128307.16</v>
      </c>
      <c r="N1038" t="s">
        <v>6446</v>
      </c>
      <c r="O1038" s="1"/>
    </row>
    <row r="1039" spans="1:15" x14ac:dyDescent="0.25">
      <c r="A1039">
        <v>52953</v>
      </c>
      <c r="B1039">
        <v>3049240</v>
      </c>
      <c r="C1039" t="s">
        <v>6465</v>
      </c>
      <c r="D1039" t="s">
        <v>6466</v>
      </c>
      <c r="E1039" t="s">
        <v>18</v>
      </c>
      <c r="F1039" t="s">
        <v>693</v>
      </c>
      <c r="G1039" t="s">
        <v>6446</v>
      </c>
      <c r="H1039" s="1">
        <v>45896</v>
      </c>
      <c r="I1039" t="s">
        <v>6447</v>
      </c>
      <c r="J1039" t="s">
        <v>6448</v>
      </c>
      <c r="K1039" t="s">
        <v>6464</v>
      </c>
      <c r="L1039">
        <v>6353</v>
      </c>
      <c r="M1039">
        <v>6642.41</v>
      </c>
      <c r="N1039" t="s">
        <v>6446</v>
      </c>
      <c r="O1039" s="1">
        <v>45896</v>
      </c>
    </row>
    <row r="1040" spans="1:15" x14ac:dyDescent="0.25">
      <c r="A1040">
        <v>266670</v>
      </c>
      <c r="B1040">
        <v>172168</v>
      </c>
      <c r="C1040" t="s">
        <v>1503</v>
      </c>
      <c r="D1040" t="s">
        <v>6479</v>
      </c>
      <c r="E1040" t="s">
        <v>6328</v>
      </c>
      <c r="F1040" t="s">
        <v>12</v>
      </c>
      <c r="G1040" t="s">
        <v>6446</v>
      </c>
      <c r="H1040" s="1">
        <v>45896</v>
      </c>
      <c r="I1040" t="s">
        <v>6447</v>
      </c>
      <c r="J1040" t="s">
        <v>6448</v>
      </c>
      <c r="K1040" t="s">
        <v>6449</v>
      </c>
      <c r="L1040">
        <v>6353</v>
      </c>
      <c r="M1040">
        <v>60000</v>
      </c>
      <c r="N1040" t="s">
        <v>6446</v>
      </c>
      <c r="O1040" s="1"/>
    </row>
    <row r="1041" spans="1:15" x14ac:dyDescent="0.25">
      <c r="A1041">
        <v>266671</v>
      </c>
      <c r="B1041">
        <v>172168</v>
      </c>
      <c r="C1041" t="s">
        <v>1503</v>
      </c>
      <c r="D1041" t="s">
        <v>6479</v>
      </c>
      <c r="E1041" t="s">
        <v>6328</v>
      </c>
      <c r="F1041" t="s">
        <v>12</v>
      </c>
      <c r="G1041" t="s">
        <v>6446</v>
      </c>
      <c r="H1041" s="1">
        <v>45896</v>
      </c>
      <c r="I1041" t="s">
        <v>6447</v>
      </c>
      <c r="J1041" t="s">
        <v>6448</v>
      </c>
      <c r="K1041" t="s">
        <v>6449</v>
      </c>
      <c r="L1041">
        <v>6353</v>
      </c>
      <c r="M1041">
        <v>60000</v>
      </c>
      <c r="N1041" t="s">
        <v>6446</v>
      </c>
      <c r="O1041" s="1"/>
    </row>
    <row r="1042" spans="1:15" x14ac:dyDescent="0.25">
      <c r="A1042">
        <v>445531</v>
      </c>
      <c r="B1042">
        <v>126028</v>
      </c>
      <c r="C1042" t="s">
        <v>5059</v>
      </c>
      <c r="D1042" t="s">
        <v>6452</v>
      </c>
      <c r="E1042" t="s">
        <v>6254</v>
      </c>
      <c r="F1042" t="s">
        <v>12</v>
      </c>
      <c r="G1042" t="s">
        <v>6446</v>
      </c>
      <c r="H1042" s="1">
        <v>45897</v>
      </c>
      <c r="I1042" t="s">
        <v>6447</v>
      </c>
      <c r="J1042" t="s">
        <v>6448</v>
      </c>
      <c r="K1042" t="s">
        <v>6449</v>
      </c>
      <c r="L1042">
        <v>6353</v>
      </c>
      <c r="M1042">
        <v>186202.53</v>
      </c>
      <c r="N1042" t="s">
        <v>6446</v>
      </c>
      <c r="O1042" s="1"/>
    </row>
    <row r="1043" spans="1:15" x14ac:dyDescent="0.25">
      <c r="A1043">
        <v>445561</v>
      </c>
      <c r="B1043">
        <v>126028</v>
      </c>
      <c r="C1043" t="s">
        <v>5059</v>
      </c>
      <c r="D1043" t="s">
        <v>6452</v>
      </c>
      <c r="E1043" t="s">
        <v>6254</v>
      </c>
      <c r="F1043" t="s">
        <v>12</v>
      </c>
      <c r="G1043" t="s">
        <v>6446</v>
      </c>
      <c r="H1043" s="1">
        <v>45897</v>
      </c>
      <c r="I1043" t="s">
        <v>6447</v>
      </c>
      <c r="J1043" t="s">
        <v>6448</v>
      </c>
      <c r="K1043" t="s">
        <v>6449</v>
      </c>
      <c r="L1043">
        <v>6353</v>
      </c>
      <c r="M1043">
        <v>186202.53</v>
      </c>
      <c r="N1043" t="s">
        <v>6446</v>
      </c>
      <c r="O1043" s="1"/>
    </row>
    <row r="1044" spans="1:15" x14ac:dyDescent="0.25">
      <c r="A1044">
        <v>266238</v>
      </c>
      <c r="B1044">
        <v>10121</v>
      </c>
      <c r="C1044" t="s">
        <v>6530</v>
      </c>
      <c r="D1044" t="s">
        <v>6454</v>
      </c>
      <c r="E1044" t="s">
        <v>12</v>
      </c>
      <c r="F1044" t="s">
        <v>12</v>
      </c>
      <c r="G1044" t="s">
        <v>6446</v>
      </c>
      <c r="H1044" s="1">
        <v>45896</v>
      </c>
      <c r="I1044" t="s">
        <v>6455</v>
      </c>
      <c r="J1044" t="s">
        <v>6448</v>
      </c>
      <c r="K1044" t="s">
        <v>6449</v>
      </c>
      <c r="L1044">
        <v>5353</v>
      </c>
      <c r="M1044">
        <v>110726.5</v>
      </c>
      <c r="N1044" t="s">
        <v>6446</v>
      </c>
      <c r="O1044" s="1"/>
    </row>
    <row r="1045" spans="1:15" x14ac:dyDescent="0.25">
      <c r="A1045">
        <v>550043</v>
      </c>
      <c r="B1045">
        <v>1571859</v>
      </c>
      <c r="C1045" t="s">
        <v>2653</v>
      </c>
      <c r="D1045" t="s">
        <v>6541</v>
      </c>
      <c r="E1045" t="s">
        <v>6338</v>
      </c>
      <c r="F1045" t="s">
        <v>18</v>
      </c>
      <c r="G1045" t="s">
        <v>6446</v>
      </c>
      <c r="H1045" s="1">
        <v>45897</v>
      </c>
      <c r="I1045" t="s">
        <v>6447</v>
      </c>
      <c r="J1045" t="s">
        <v>6448</v>
      </c>
      <c r="K1045" t="s">
        <v>6449</v>
      </c>
      <c r="L1045">
        <v>6353</v>
      </c>
      <c r="M1045">
        <v>27590</v>
      </c>
      <c r="N1045" t="s">
        <v>6446</v>
      </c>
      <c r="O1045" s="1"/>
    </row>
    <row r="1046" spans="1:15" x14ac:dyDescent="0.25">
      <c r="A1046">
        <v>342547</v>
      </c>
      <c r="B1046">
        <v>910025</v>
      </c>
      <c r="C1046" t="s">
        <v>5382</v>
      </c>
      <c r="D1046" t="s">
        <v>6467</v>
      </c>
      <c r="E1046" t="s">
        <v>6254</v>
      </c>
      <c r="F1046" t="s">
        <v>46</v>
      </c>
      <c r="G1046" t="s">
        <v>6446</v>
      </c>
      <c r="H1046" s="1">
        <v>45897</v>
      </c>
      <c r="I1046" t="s">
        <v>6455</v>
      </c>
      <c r="J1046" t="s">
        <v>6448</v>
      </c>
      <c r="K1046" t="s">
        <v>6449</v>
      </c>
      <c r="L1046">
        <v>6352</v>
      </c>
      <c r="M1046">
        <v>68214.720000000001</v>
      </c>
      <c r="N1046" t="s">
        <v>6446</v>
      </c>
      <c r="O1046" s="1"/>
    </row>
    <row r="1047" spans="1:15" x14ac:dyDescent="0.25">
      <c r="A1047">
        <v>266596</v>
      </c>
      <c r="B1047">
        <v>172093</v>
      </c>
      <c r="C1047" t="s">
        <v>1503</v>
      </c>
      <c r="D1047" t="s">
        <v>6479</v>
      </c>
      <c r="E1047" t="s">
        <v>6328</v>
      </c>
      <c r="F1047" t="s">
        <v>46</v>
      </c>
      <c r="G1047" t="s">
        <v>6446</v>
      </c>
      <c r="H1047" s="1">
        <v>45895</v>
      </c>
      <c r="I1047" t="s">
        <v>6447</v>
      </c>
      <c r="J1047" t="s">
        <v>6448</v>
      </c>
      <c r="K1047" t="s">
        <v>6449</v>
      </c>
      <c r="L1047">
        <v>6353</v>
      </c>
      <c r="M1047">
        <v>2624.95</v>
      </c>
      <c r="N1047" t="s">
        <v>6446</v>
      </c>
      <c r="O1047" s="1"/>
    </row>
    <row r="1048" spans="1:15" x14ac:dyDescent="0.25">
      <c r="A1048">
        <v>52042</v>
      </c>
      <c r="B1048">
        <v>3045394</v>
      </c>
      <c r="C1048" t="s">
        <v>6465</v>
      </c>
      <c r="D1048" t="s">
        <v>6466</v>
      </c>
      <c r="E1048" t="s">
        <v>18</v>
      </c>
      <c r="F1048" t="s">
        <v>97</v>
      </c>
      <c r="G1048" t="s">
        <v>6446</v>
      </c>
      <c r="H1048" s="1">
        <v>45895</v>
      </c>
      <c r="I1048" t="s">
        <v>6447</v>
      </c>
      <c r="J1048" t="s">
        <v>6448</v>
      </c>
      <c r="K1048" t="s">
        <v>6449</v>
      </c>
      <c r="L1048">
        <v>6353</v>
      </c>
      <c r="M1048">
        <v>4400</v>
      </c>
      <c r="N1048" t="s">
        <v>6446</v>
      </c>
      <c r="O1048" s="1"/>
    </row>
    <row r="1049" spans="1:15" x14ac:dyDescent="0.25">
      <c r="A1049">
        <v>0</v>
      </c>
      <c r="B1049">
        <v>4326</v>
      </c>
      <c r="C1049" t="s">
        <v>6457</v>
      </c>
      <c r="D1049" t="s">
        <v>6458</v>
      </c>
      <c r="E1049" t="s">
        <v>6318</v>
      </c>
      <c r="F1049" t="s">
        <v>46</v>
      </c>
      <c r="G1049" t="s">
        <v>6460</v>
      </c>
      <c r="H1049" s="1">
        <v>45895</v>
      </c>
      <c r="I1049" t="s">
        <v>6455</v>
      </c>
      <c r="J1049" t="s">
        <v>6448</v>
      </c>
      <c r="K1049" t="s">
        <v>6449</v>
      </c>
      <c r="L1049">
        <v>6353</v>
      </c>
      <c r="M1049">
        <v>0</v>
      </c>
      <c r="N1049" t="s">
        <v>6446</v>
      </c>
      <c r="O1049" s="1"/>
    </row>
    <row r="1050" spans="1:15" x14ac:dyDescent="0.25">
      <c r="A1050">
        <v>0</v>
      </c>
      <c r="B1050">
        <v>4323</v>
      </c>
      <c r="C1050" t="s">
        <v>6457</v>
      </c>
      <c r="D1050" t="s">
        <v>6458</v>
      </c>
      <c r="E1050" t="s">
        <v>6318</v>
      </c>
      <c r="F1050" t="s">
        <v>12</v>
      </c>
      <c r="G1050" t="s">
        <v>6460</v>
      </c>
      <c r="H1050" s="1">
        <v>45895</v>
      </c>
      <c r="I1050" t="s">
        <v>6455</v>
      </c>
      <c r="J1050" t="s">
        <v>6448</v>
      </c>
      <c r="K1050" t="s">
        <v>6449</v>
      </c>
      <c r="L1050">
        <v>6353</v>
      </c>
      <c r="M1050">
        <v>0</v>
      </c>
      <c r="N1050" t="s">
        <v>6446</v>
      </c>
      <c r="O1050" s="1"/>
    </row>
    <row r="1051" spans="1:15" x14ac:dyDescent="0.25">
      <c r="A1051">
        <v>266587</v>
      </c>
      <c r="B1051">
        <v>172081</v>
      </c>
      <c r="C1051" t="s">
        <v>1503</v>
      </c>
      <c r="D1051" t="s">
        <v>6479</v>
      </c>
      <c r="E1051" t="s">
        <v>6328</v>
      </c>
      <c r="F1051" t="s">
        <v>12</v>
      </c>
      <c r="G1051" t="s">
        <v>6446</v>
      </c>
      <c r="H1051" s="1">
        <v>45895</v>
      </c>
      <c r="I1051" t="s">
        <v>6447</v>
      </c>
      <c r="J1051" t="s">
        <v>6448</v>
      </c>
      <c r="K1051" t="s">
        <v>6449</v>
      </c>
      <c r="L1051">
        <v>6353</v>
      </c>
      <c r="M1051">
        <v>54508</v>
      </c>
      <c r="N1051" t="s">
        <v>6446</v>
      </c>
      <c r="O1051" s="1"/>
    </row>
    <row r="1052" spans="1:15" x14ac:dyDescent="0.25">
      <c r="A1052">
        <v>266588</v>
      </c>
      <c r="B1052">
        <v>172081</v>
      </c>
      <c r="C1052" t="s">
        <v>1503</v>
      </c>
      <c r="D1052" t="s">
        <v>6479</v>
      </c>
      <c r="E1052" t="s">
        <v>6328</v>
      </c>
      <c r="F1052" t="s">
        <v>12</v>
      </c>
      <c r="G1052" t="s">
        <v>6446</v>
      </c>
      <c r="H1052" s="1">
        <v>45895</v>
      </c>
      <c r="I1052" t="s">
        <v>6447</v>
      </c>
      <c r="J1052" t="s">
        <v>6448</v>
      </c>
      <c r="K1052" t="s">
        <v>6449</v>
      </c>
      <c r="L1052">
        <v>6353</v>
      </c>
      <c r="M1052">
        <v>54508</v>
      </c>
      <c r="N1052" t="s">
        <v>6446</v>
      </c>
      <c r="O1052" s="1"/>
    </row>
    <row r="1053" spans="1:15" x14ac:dyDescent="0.25">
      <c r="A1053">
        <v>8088</v>
      </c>
      <c r="B1053">
        <v>37871</v>
      </c>
      <c r="C1053" t="s">
        <v>6468</v>
      </c>
      <c r="D1053" t="s">
        <v>6474</v>
      </c>
      <c r="E1053" t="s">
        <v>6254</v>
      </c>
      <c r="F1053" t="s">
        <v>46</v>
      </c>
      <c r="G1053" t="s">
        <v>6446</v>
      </c>
      <c r="H1053" s="1">
        <v>45895</v>
      </c>
      <c r="I1053" t="s">
        <v>6447</v>
      </c>
      <c r="J1053" t="s">
        <v>6448</v>
      </c>
      <c r="K1053" t="s">
        <v>6449</v>
      </c>
      <c r="L1053">
        <v>6353</v>
      </c>
      <c r="M1053">
        <v>44414.400000000001</v>
      </c>
      <c r="N1053" t="s">
        <v>6446</v>
      </c>
      <c r="O1053" s="1"/>
    </row>
    <row r="1054" spans="1:15" x14ac:dyDescent="0.25">
      <c r="A1054">
        <v>52058</v>
      </c>
      <c r="B1054">
        <v>3045363</v>
      </c>
      <c r="C1054" t="s">
        <v>6465</v>
      </c>
      <c r="D1054" t="s">
        <v>6466</v>
      </c>
      <c r="E1054" t="s">
        <v>18</v>
      </c>
      <c r="F1054" t="s">
        <v>693</v>
      </c>
      <c r="G1054" t="s">
        <v>6446</v>
      </c>
      <c r="H1054" s="1">
        <v>45895</v>
      </c>
      <c r="I1054" t="s">
        <v>6447</v>
      </c>
      <c r="J1054" t="s">
        <v>6448</v>
      </c>
      <c r="K1054" t="s">
        <v>6449</v>
      </c>
      <c r="L1054">
        <v>6353</v>
      </c>
      <c r="M1054">
        <v>2920</v>
      </c>
      <c r="N1054" t="s">
        <v>6446</v>
      </c>
      <c r="O1054" s="1"/>
    </row>
    <row r="1055" spans="1:15" x14ac:dyDescent="0.25">
      <c r="A1055">
        <v>52940</v>
      </c>
      <c r="B1055">
        <v>3045577</v>
      </c>
      <c r="C1055" t="s">
        <v>6465</v>
      </c>
      <c r="D1055" t="s">
        <v>6466</v>
      </c>
      <c r="E1055" t="s">
        <v>18</v>
      </c>
      <c r="F1055" t="s">
        <v>46</v>
      </c>
      <c r="G1055" t="s">
        <v>6446</v>
      </c>
      <c r="H1055" s="1">
        <v>45895</v>
      </c>
      <c r="I1055" t="s">
        <v>6447</v>
      </c>
      <c r="J1055" t="s">
        <v>6448</v>
      </c>
      <c r="K1055" t="s">
        <v>6449</v>
      </c>
      <c r="L1055">
        <v>6353</v>
      </c>
      <c r="M1055">
        <v>37060.839999999997</v>
      </c>
      <c r="N1055" t="s">
        <v>6446</v>
      </c>
      <c r="O1055" s="1"/>
    </row>
    <row r="1056" spans="1:15" x14ac:dyDescent="0.25">
      <c r="A1056">
        <v>52939</v>
      </c>
      <c r="B1056">
        <v>3045577</v>
      </c>
      <c r="C1056" t="s">
        <v>6465</v>
      </c>
      <c r="D1056" t="s">
        <v>6466</v>
      </c>
      <c r="E1056" t="s">
        <v>18</v>
      </c>
      <c r="F1056" t="s">
        <v>46</v>
      </c>
      <c r="G1056" t="s">
        <v>6446</v>
      </c>
      <c r="H1056" s="1">
        <v>45895</v>
      </c>
      <c r="I1056" t="s">
        <v>6447</v>
      </c>
      <c r="J1056" t="s">
        <v>6448</v>
      </c>
      <c r="K1056" t="s">
        <v>6449</v>
      </c>
      <c r="L1056">
        <v>6353</v>
      </c>
      <c r="M1056">
        <v>37060.839999999997</v>
      </c>
      <c r="N1056" t="s">
        <v>6446</v>
      </c>
      <c r="O1056" s="1"/>
    </row>
    <row r="1057" spans="1:15" x14ac:dyDescent="0.25">
      <c r="A1057">
        <v>52938</v>
      </c>
      <c r="B1057">
        <v>3045577</v>
      </c>
      <c r="C1057" t="s">
        <v>6465</v>
      </c>
      <c r="D1057" t="s">
        <v>6466</v>
      </c>
      <c r="E1057" t="s">
        <v>18</v>
      </c>
      <c r="F1057" t="s">
        <v>46</v>
      </c>
      <c r="G1057" t="s">
        <v>6446</v>
      </c>
      <c r="H1057" s="1">
        <v>45895</v>
      </c>
      <c r="I1057" t="s">
        <v>6447</v>
      </c>
      <c r="J1057" t="s">
        <v>6448</v>
      </c>
      <c r="K1057" t="s">
        <v>6449</v>
      </c>
      <c r="L1057">
        <v>6353</v>
      </c>
      <c r="M1057">
        <v>37060.839999999997</v>
      </c>
      <c r="N1057" t="s">
        <v>6446</v>
      </c>
      <c r="O1057" s="1"/>
    </row>
    <row r="1058" spans="1:15" x14ac:dyDescent="0.25">
      <c r="A1058">
        <v>52937</v>
      </c>
      <c r="B1058">
        <v>3045577</v>
      </c>
      <c r="C1058" t="s">
        <v>6465</v>
      </c>
      <c r="D1058" t="s">
        <v>6466</v>
      </c>
      <c r="E1058" t="s">
        <v>18</v>
      </c>
      <c r="F1058" t="s">
        <v>46</v>
      </c>
      <c r="G1058" t="s">
        <v>6446</v>
      </c>
      <c r="H1058" s="1">
        <v>45895</v>
      </c>
      <c r="I1058" t="s">
        <v>6447</v>
      </c>
      <c r="J1058" t="s">
        <v>6448</v>
      </c>
      <c r="K1058" t="s">
        <v>6449</v>
      </c>
      <c r="L1058">
        <v>6353</v>
      </c>
      <c r="M1058">
        <v>37060.839999999997</v>
      </c>
      <c r="N1058" t="s">
        <v>6446</v>
      </c>
      <c r="O1058" s="1"/>
    </row>
    <row r="1059" spans="1:15" x14ac:dyDescent="0.25">
      <c r="A1059">
        <v>52936</v>
      </c>
      <c r="B1059">
        <v>3045577</v>
      </c>
      <c r="C1059" t="s">
        <v>6465</v>
      </c>
      <c r="D1059" t="s">
        <v>6466</v>
      </c>
      <c r="E1059" t="s">
        <v>18</v>
      </c>
      <c r="F1059" t="s">
        <v>46</v>
      </c>
      <c r="G1059" t="s">
        <v>6446</v>
      </c>
      <c r="H1059" s="1">
        <v>45895</v>
      </c>
      <c r="I1059" t="s">
        <v>6447</v>
      </c>
      <c r="J1059" t="s">
        <v>6448</v>
      </c>
      <c r="K1059" t="s">
        <v>6449</v>
      </c>
      <c r="L1059">
        <v>6353</v>
      </c>
      <c r="M1059">
        <v>37060.839999999997</v>
      </c>
      <c r="N1059" t="s">
        <v>6446</v>
      </c>
      <c r="O1059" s="1"/>
    </row>
    <row r="1060" spans="1:15" x14ac:dyDescent="0.25">
      <c r="A1060">
        <v>52935</v>
      </c>
      <c r="B1060">
        <v>3045577</v>
      </c>
      <c r="C1060" t="s">
        <v>6465</v>
      </c>
      <c r="D1060" t="s">
        <v>6466</v>
      </c>
      <c r="E1060" t="s">
        <v>18</v>
      </c>
      <c r="F1060" t="s">
        <v>46</v>
      </c>
      <c r="G1060" t="s">
        <v>6446</v>
      </c>
      <c r="H1060" s="1">
        <v>45895</v>
      </c>
      <c r="I1060" t="s">
        <v>6447</v>
      </c>
      <c r="J1060" t="s">
        <v>6448</v>
      </c>
      <c r="K1060" t="s">
        <v>6449</v>
      </c>
      <c r="L1060">
        <v>6353</v>
      </c>
      <c r="M1060">
        <v>37060.839999999997</v>
      </c>
      <c r="N1060" t="s">
        <v>6446</v>
      </c>
      <c r="O1060" s="1"/>
    </row>
    <row r="1061" spans="1:15" x14ac:dyDescent="0.25">
      <c r="A1061">
        <v>52934</v>
      </c>
      <c r="B1061">
        <v>3045577</v>
      </c>
      <c r="C1061" t="s">
        <v>6465</v>
      </c>
      <c r="D1061" t="s">
        <v>6466</v>
      </c>
      <c r="E1061" t="s">
        <v>18</v>
      </c>
      <c r="F1061" t="s">
        <v>46</v>
      </c>
      <c r="G1061" t="s">
        <v>6446</v>
      </c>
      <c r="H1061" s="1">
        <v>45895</v>
      </c>
      <c r="I1061" t="s">
        <v>6447</v>
      </c>
      <c r="J1061" t="s">
        <v>6448</v>
      </c>
      <c r="K1061" t="s">
        <v>6449</v>
      </c>
      <c r="L1061">
        <v>6353</v>
      </c>
      <c r="M1061">
        <v>37060.839999999997</v>
      </c>
      <c r="N1061" t="s">
        <v>6446</v>
      </c>
      <c r="O1061" s="1"/>
    </row>
    <row r="1062" spans="1:15" x14ac:dyDescent="0.25">
      <c r="A1062">
        <v>52933</v>
      </c>
      <c r="B1062">
        <v>3045577</v>
      </c>
      <c r="C1062" t="s">
        <v>6465</v>
      </c>
      <c r="D1062" t="s">
        <v>6466</v>
      </c>
      <c r="E1062" t="s">
        <v>18</v>
      </c>
      <c r="F1062" t="s">
        <v>46</v>
      </c>
      <c r="G1062" t="s">
        <v>6446</v>
      </c>
      <c r="H1062" s="1">
        <v>45895</v>
      </c>
      <c r="I1062" t="s">
        <v>6447</v>
      </c>
      <c r="J1062" t="s">
        <v>6448</v>
      </c>
      <c r="K1062" t="s">
        <v>6449</v>
      </c>
      <c r="L1062">
        <v>6353</v>
      </c>
      <c r="M1062">
        <v>37060.839999999997</v>
      </c>
      <c r="N1062" t="s">
        <v>6446</v>
      </c>
      <c r="O1062" s="1"/>
    </row>
    <row r="1063" spans="1:15" x14ac:dyDescent="0.25">
      <c r="A1063">
        <v>52925</v>
      </c>
      <c r="B1063">
        <v>3045577</v>
      </c>
      <c r="C1063" t="s">
        <v>6465</v>
      </c>
      <c r="D1063" t="s">
        <v>6466</v>
      </c>
      <c r="E1063" t="s">
        <v>18</v>
      </c>
      <c r="F1063" t="s">
        <v>46</v>
      </c>
      <c r="G1063" t="s">
        <v>6446</v>
      </c>
      <c r="H1063" s="1">
        <v>45895</v>
      </c>
      <c r="I1063" t="s">
        <v>6447</v>
      </c>
      <c r="J1063" t="s">
        <v>6448</v>
      </c>
      <c r="K1063" t="s">
        <v>6449</v>
      </c>
      <c r="L1063">
        <v>6353</v>
      </c>
      <c r="M1063">
        <v>37060.839999999997</v>
      </c>
      <c r="N1063" t="s">
        <v>6446</v>
      </c>
      <c r="O1063" s="1"/>
    </row>
    <row r="1064" spans="1:15" x14ac:dyDescent="0.25">
      <c r="A1064">
        <v>52924</v>
      </c>
      <c r="B1064">
        <v>3045577</v>
      </c>
      <c r="C1064" t="s">
        <v>6465</v>
      </c>
      <c r="D1064" t="s">
        <v>6466</v>
      </c>
      <c r="E1064" t="s">
        <v>18</v>
      </c>
      <c r="F1064" t="s">
        <v>46</v>
      </c>
      <c r="G1064" t="s">
        <v>6446</v>
      </c>
      <c r="H1064" s="1">
        <v>45895</v>
      </c>
      <c r="I1064" t="s">
        <v>6447</v>
      </c>
      <c r="J1064" t="s">
        <v>6448</v>
      </c>
      <c r="K1064" t="s">
        <v>6449</v>
      </c>
      <c r="L1064">
        <v>6353</v>
      </c>
      <c r="M1064">
        <v>37060.839999999997</v>
      </c>
      <c r="N1064" t="s">
        <v>6446</v>
      </c>
      <c r="O1064" s="1"/>
    </row>
    <row r="1065" spans="1:15" x14ac:dyDescent="0.25">
      <c r="A1065">
        <v>52923</v>
      </c>
      <c r="B1065">
        <v>3045577</v>
      </c>
      <c r="C1065" t="s">
        <v>6465</v>
      </c>
      <c r="D1065" t="s">
        <v>6466</v>
      </c>
      <c r="E1065" t="s">
        <v>18</v>
      </c>
      <c r="F1065" t="s">
        <v>46</v>
      </c>
      <c r="G1065" t="s">
        <v>6446</v>
      </c>
      <c r="H1065" s="1">
        <v>45895</v>
      </c>
      <c r="I1065" t="s">
        <v>6447</v>
      </c>
      <c r="J1065" t="s">
        <v>6448</v>
      </c>
      <c r="K1065" t="s">
        <v>6449</v>
      </c>
      <c r="L1065">
        <v>6353</v>
      </c>
      <c r="M1065">
        <v>37060.839999999997</v>
      </c>
      <c r="N1065" t="s">
        <v>6446</v>
      </c>
      <c r="O1065" s="1"/>
    </row>
    <row r="1066" spans="1:15" x14ac:dyDescent="0.25">
      <c r="A1066">
        <v>52922</v>
      </c>
      <c r="B1066">
        <v>3045577</v>
      </c>
      <c r="C1066" t="s">
        <v>6465</v>
      </c>
      <c r="D1066" t="s">
        <v>6466</v>
      </c>
      <c r="E1066" t="s">
        <v>18</v>
      </c>
      <c r="F1066" t="s">
        <v>46</v>
      </c>
      <c r="G1066" t="s">
        <v>6446</v>
      </c>
      <c r="H1066" s="1">
        <v>45895</v>
      </c>
      <c r="I1066" t="s">
        <v>6447</v>
      </c>
      <c r="J1066" t="s">
        <v>6448</v>
      </c>
      <c r="K1066" t="s">
        <v>6449</v>
      </c>
      <c r="L1066">
        <v>6353</v>
      </c>
      <c r="M1066">
        <v>37060.839999999997</v>
      </c>
      <c r="N1066" t="s">
        <v>6446</v>
      </c>
      <c r="O1066" s="1"/>
    </row>
    <row r="1067" spans="1:15" x14ac:dyDescent="0.25">
      <c r="A1067">
        <v>52900</v>
      </c>
      <c r="B1067">
        <v>3045577</v>
      </c>
      <c r="C1067" t="s">
        <v>6465</v>
      </c>
      <c r="D1067" t="s">
        <v>6466</v>
      </c>
      <c r="E1067" t="s">
        <v>18</v>
      </c>
      <c r="F1067" t="s">
        <v>46</v>
      </c>
      <c r="G1067" t="s">
        <v>6446</v>
      </c>
      <c r="H1067" s="1">
        <v>45895</v>
      </c>
      <c r="I1067" t="s">
        <v>6447</v>
      </c>
      <c r="J1067" t="s">
        <v>6448</v>
      </c>
      <c r="K1067" t="s">
        <v>6449</v>
      </c>
      <c r="L1067">
        <v>6353</v>
      </c>
      <c r="M1067">
        <v>37060.839999999997</v>
      </c>
      <c r="N1067" t="s">
        <v>6446</v>
      </c>
      <c r="O1067" s="1"/>
    </row>
    <row r="1068" spans="1:15" x14ac:dyDescent="0.25">
      <c r="A1068">
        <v>3311</v>
      </c>
      <c r="B1068">
        <v>16659</v>
      </c>
      <c r="C1068" t="s">
        <v>13</v>
      </c>
      <c r="D1068" t="s">
        <v>6524</v>
      </c>
      <c r="E1068" t="s">
        <v>6254</v>
      </c>
      <c r="F1068" t="s">
        <v>97</v>
      </c>
      <c r="G1068" t="s">
        <v>6446</v>
      </c>
      <c r="H1068" s="1">
        <v>45895</v>
      </c>
      <c r="I1068" t="s">
        <v>6447</v>
      </c>
      <c r="J1068" t="s">
        <v>6448</v>
      </c>
      <c r="K1068" t="s">
        <v>6449</v>
      </c>
      <c r="L1068">
        <v>6353</v>
      </c>
      <c r="M1068">
        <v>10700</v>
      </c>
      <c r="N1068" t="s">
        <v>6446</v>
      </c>
      <c r="O1068" s="1"/>
    </row>
    <row r="1069" spans="1:15" x14ac:dyDescent="0.25">
      <c r="A1069">
        <v>55537</v>
      </c>
      <c r="B1069">
        <v>121766</v>
      </c>
      <c r="C1069" t="s">
        <v>6489</v>
      </c>
      <c r="D1069" t="s">
        <v>6491</v>
      </c>
      <c r="E1069" t="s">
        <v>6254</v>
      </c>
      <c r="F1069" t="s">
        <v>18</v>
      </c>
      <c r="G1069" t="s">
        <v>6446</v>
      </c>
      <c r="H1069" s="1">
        <v>45896</v>
      </c>
      <c r="I1069" t="s">
        <v>6447</v>
      </c>
      <c r="J1069" t="s">
        <v>6448</v>
      </c>
      <c r="K1069" t="s">
        <v>6449</v>
      </c>
      <c r="L1069">
        <v>6353</v>
      </c>
      <c r="M1069">
        <v>739375.66</v>
      </c>
      <c r="N1069" t="s">
        <v>6446</v>
      </c>
      <c r="O1069" s="1"/>
    </row>
    <row r="1070" spans="1:15" x14ac:dyDescent="0.25">
      <c r="A1070">
        <v>26866</v>
      </c>
      <c r="B1070">
        <v>1188005</v>
      </c>
      <c r="C1070" t="s">
        <v>6465</v>
      </c>
      <c r="D1070" t="s">
        <v>6466</v>
      </c>
      <c r="E1070" t="s">
        <v>46</v>
      </c>
      <c r="F1070" t="s">
        <v>693</v>
      </c>
      <c r="G1070" t="s">
        <v>6446</v>
      </c>
      <c r="H1070" s="1">
        <v>45895</v>
      </c>
      <c r="I1070" t="s">
        <v>6447</v>
      </c>
      <c r="J1070" t="s">
        <v>6448</v>
      </c>
      <c r="K1070" t="s">
        <v>6449</v>
      </c>
      <c r="L1070">
        <v>6353</v>
      </c>
      <c r="M1070">
        <v>11725.6</v>
      </c>
      <c r="N1070" t="s">
        <v>6446</v>
      </c>
      <c r="O1070" s="1"/>
    </row>
    <row r="1071" spans="1:15" x14ac:dyDescent="0.25">
      <c r="A1071">
        <v>26886</v>
      </c>
      <c r="B1071">
        <v>1188005</v>
      </c>
      <c r="C1071" t="s">
        <v>6465</v>
      </c>
      <c r="D1071" t="s">
        <v>6466</v>
      </c>
      <c r="E1071" t="s">
        <v>46</v>
      </c>
      <c r="F1071" t="s">
        <v>693</v>
      </c>
      <c r="G1071" t="s">
        <v>6446</v>
      </c>
      <c r="H1071" s="1">
        <v>45895</v>
      </c>
      <c r="I1071" t="s">
        <v>6447</v>
      </c>
      <c r="J1071" t="s">
        <v>6448</v>
      </c>
      <c r="K1071" t="s">
        <v>6449</v>
      </c>
      <c r="L1071">
        <v>6353</v>
      </c>
      <c r="M1071">
        <v>11725.6</v>
      </c>
      <c r="N1071" t="s">
        <v>6446</v>
      </c>
      <c r="O1071" s="1"/>
    </row>
    <row r="1072" spans="1:15" x14ac:dyDescent="0.25">
      <c r="A1072">
        <v>26885</v>
      </c>
      <c r="B1072">
        <v>1188005</v>
      </c>
      <c r="C1072" t="s">
        <v>6465</v>
      </c>
      <c r="D1072" t="s">
        <v>6466</v>
      </c>
      <c r="E1072" t="s">
        <v>46</v>
      </c>
      <c r="F1072" t="s">
        <v>693</v>
      </c>
      <c r="G1072" t="s">
        <v>6446</v>
      </c>
      <c r="H1072" s="1">
        <v>45895</v>
      </c>
      <c r="I1072" t="s">
        <v>6447</v>
      </c>
      <c r="J1072" t="s">
        <v>6448</v>
      </c>
      <c r="K1072" t="s">
        <v>6449</v>
      </c>
      <c r="L1072">
        <v>6353</v>
      </c>
      <c r="M1072">
        <v>11725.6</v>
      </c>
      <c r="N1072" t="s">
        <v>6446</v>
      </c>
      <c r="O1072" s="1"/>
    </row>
    <row r="1073" spans="1:15" x14ac:dyDescent="0.25">
      <c r="A1073">
        <v>173424</v>
      </c>
      <c r="B1073">
        <v>38071</v>
      </c>
      <c r="C1073" t="s">
        <v>257</v>
      </c>
      <c r="D1073" t="s">
        <v>6525</v>
      </c>
      <c r="E1073" t="s">
        <v>6328</v>
      </c>
      <c r="F1073" t="s">
        <v>46</v>
      </c>
      <c r="G1073" t="s">
        <v>6446</v>
      </c>
      <c r="H1073" s="1">
        <v>45895</v>
      </c>
      <c r="I1073" t="s">
        <v>6447</v>
      </c>
      <c r="J1073" t="s">
        <v>6448</v>
      </c>
      <c r="K1073" t="s">
        <v>6449</v>
      </c>
      <c r="L1073">
        <v>6353</v>
      </c>
      <c r="M1073">
        <v>362678</v>
      </c>
      <c r="N1073" t="s">
        <v>6446</v>
      </c>
      <c r="O1073" s="1"/>
    </row>
    <row r="1074" spans="1:15" x14ac:dyDescent="0.25">
      <c r="A1074">
        <v>55538</v>
      </c>
      <c r="B1074">
        <v>121764</v>
      </c>
      <c r="C1074" t="s">
        <v>6489</v>
      </c>
      <c r="D1074" t="s">
        <v>6491</v>
      </c>
      <c r="E1074" t="s">
        <v>6254</v>
      </c>
      <c r="F1074" t="s">
        <v>18</v>
      </c>
      <c r="G1074" t="s">
        <v>6446</v>
      </c>
      <c r="H1074" s="1">
        <v>45896</v>
      </c>
      <c r="I1074" t="s">
        <v>6447</v>
      </c>
      <c r="J1074" t="s">
        <v>6448</v>
      </c>
      <c r="K1074" t="s">
        <v>6449</v>
      </c>
      <c r="L1074">
        <v>6353</v>
      </c>
      <c r="M1074">
        <v>739375.66</v>
      </c>
      <c r="N1074" t="s">
        <v>6446</v>
      </c>
      <c r="O1074" s="1"/>
    </row>
    <row r="1075" spans="1:15" x14ac:dyDescent="0.25">
      <c r="A1075">
        <v>8092</v>
      </c>
      <c r="B1075">
        <v>37870</v>
      </c>
      <c r="C1075" t="s">
        <v>6468</v>
      </c>
      <c r="D1075" t="s">
        <v>6474</v>
      </c>
      <c r="E1075" t="s">
        <v>6254</v>
      </c>
      <c r="F1075" t="s">
        <v>12</v>
      </c>
      <c r="G1075" t="s">
        <v>6446</v>
      </c>
      <c r="H1075" s="1">
        <v>45895</v>
      </c>
      <c r="I1075" t="s">
        <v>6447</v>
      </c>
      <c r="J1075" t="s">
        <v>6448</v>
      </c>
      <c r="K1075" t="s">
        <v>6449</v>
      </c>
      <c r="L1075">
        <v>6353</v>
      </c>
      <c r="M1075">
        <v>836625</v>
      </c>
      <c r="N1075" t="s">
        <v>6446</v>
      </c>
      <c r="O1075" s="1"/>
    </row>
    <row r="1076" spans="1:15" x14ac:dyDescent="0.25">
      <c r="A1076">
        <v>20144</v>
      </c>
      <c r="B1076">
        <v>172156</v>
      </c>
      <c r="C1076" t="s">
        <v>79</v>
      </c>
      <c r="D1076" t="s">
        <v>6479</v>
      </c>
      <c r="E1076" t="s">
        <v>6328</v>
      </c>
      <c r="F1076" t="s">
        <v>46</v>
      </c>
      <c r="G1076" t="s">
        <v>6446</v>
      </c>
      <c r="H1076" s="1">
        <v>45896</v>
      </c>
      <c r="I1076" t="s">
        <v>6447</v>
      </c>
      <c r="J1076" t="s">
        <v>6448</v>
      </c>
      <c r="K1076" t="s">
        <v>6449</v>
      </c>
      <c r="L1076">
        <v>6360</v>
      </c>
      <c r="M1076">
        <v>32940</v>
      </c>
      <c r="N1076" t="s">
        <v>6470</v>
      </c>
      <c r="O1076" s="1"/>
    </row>
    <row r="1077" spans="1:15" x14ac:dyDescent="0.25">
      <c r="A1077">
        <v>173439</v>
      </c>
      <c r="B1077">
        <v>172140</v>
      </c>
      <c r="C1077" t="s">
        <v>257</v>
      </c>
      <c r="D1077" t="s">
        <v>6479</v>
      </c>
      <c r="E1077" t="s">
        <v>6328</v>
      </c>
      <c r="F1077" t="s">
        <v>46</v>
      </c>
      <c r="G1077" t="s">
        <v>6446</v>
      </c>
      <c r="H1077" s="1">
        <v>45895</v>
      </c>
      <c r="I1077" t="s">
        <v>6447</v>
      </c>
      <c r="J1077" t="s">
        <v>6448</v>
      </c>
      <c r="K1077" t="s">
        <v>6449</v>
      </c>
      <c r="L1077">
        <v>6353</v>
      </c>
      <c r="M1077">
        <v>15007.15</v>
      </c>
      <c r="N1077" t="s">
        <v>6446</v>
      </c>
      <c r="O1077" s="1"/>
    </row>
    <row r="1078" spans="1:15" x14ac:dyDescent="0.25">
      <c r="A1078">
        <v>266596</v>
      </c>
      <c r="B1078">
        <v>172090</v>
      </c>
      <c r="C1078" t="s">
        <v>1503</v>
      </c>
      <c r="D1078" t="s">
        <v>6479</v>
      </c>
      <c r="E1078" t="s">
        <v>6328</v>
      </c>
      <c r="F1078" t="s">
        <v>46</v>
      </c>
      <c r="G1078" t="s">
        <v>6446</v>
      </c>
      <c r="H1078" s="1">
        <v>45895</v>
      </c>
      <c r="I1078" t="s">
        <v>6447</v>
      </c>
      <c r="J1078" t="s">
        <v>6448</v>
      </c>
      <c r="K1078" t="s">
        <v>6464</v>
      </c>
      <c r="L1078">
        <v>6353</v>
      </c>
      <c r="M1078">
        <v>2624.95</v>
      </c>
      <c r="N1078" t="s">
        <v>6446</v>
      </c>
      <c r="O1078" s="1">
        <v>45895</v>
      </c>
    </row>
    <row r="1079" spans="1:15" x14ac:dyDescent="0.25">
      <c r="A1079">
        <v>150035</v>
      </c>
      <c r="B1079">
        <v>458338</v>
      </c>
      <c r="C1079" t="s">
        <v>6459</v>
      </c>
      <c r="D1079" t="s">
        <v>6445</v>
      </c>
      <c r="E1079" t="s">
        <v>6269</v>
      </c>
      <c r="F1079" t="s">
        <v>12</v>
      </c>
      <c r="G1079" t="s">
        <v>6446</v>
      </c>
      <c r="H1079" s="1">
        <v>45895</v>
      </c>
      <c r="I1079" t="s">
        <v>6447</v>
      </c>
      <c r="J1079" t="s">
        <v>6448</v>
      </c>
      <c r="K1079" t="s">
        <v>6449</v>
      </c>
      <c r="L1079">
        <v>6353</v>
      </c>
      <c r="M1079">
        <v>33995.589999999997</v>
      </c>
      <c r="N1079" t="s">
        <v>6446</v>
      </c>
      <c r="O1079" s="1"/>
    </row>
    <row r="1080" spans="1:15" x14ac:dyDescent="0.25">
      <c r="A1080">
        <v>0</v>
      </c>
      <c r="B1080">
        <v>4325</v>
      </c>
      <c r="C1080" t="s">
        <v>6457</v>
      </c>
      <c r="D1080" t="s">
        <v>6458</v>
      </c>
      <c r="E1080" t="s">
        <v>6318</v>
      </c>
      <c r="F1080" t="s">
        <v>46</v>
      </c>
      <c r="G1080" t="s">
        <v>6460</v>
      </c>
      <c r="H1080" s="1">
        <v>45895</v>
      </c>
      <c r="I1080" t="s">
        <v>6455</v>
      </c>
      <c r="J1080" t="s">
        <v>6448</v>
      </c>
      <c r="K1080" t="s">
        <v>6449</v>
      </c>
      <c r="L1080">
        <v>6353</v>
      </c>
      <c r="M1080">
        <v>0</v>
      </c>
      <c r="N1080" t="s">
        <v>6446</v>
      </c>
      <c r="O1080" s="1"/>
    </row>
    <row r="1081" spans="1:15" x14ac:dyDescent="0.25">
      <c r="A1081">
        <v>52912</v>
      </c>
      <c r="B1081">
        <v>3045419</v>
      </c>
      <c r="C1081" t="s">
        <v>6465</v>
      </c>
      <c r="D1081" t="s">
        <v>6466</v>
      </c>
      <c r="E1081" t="s">
        <v>18</v>
      </c>
      <c r="F1081" t="s">
        <v>97</v>
      </c>
      <c r="G1081" t="s">
        <v>6446</v>
      </c>
      <c r="H1081" s="1">
        <v>45895</v>
      </c>
      <c r="I1081" t="s">
        <v>6447</v>
      </c>
      <c r="J1081" t="s">
        <v>6448</v>
      </c>
      <c r="K1081" t="s">
        <v>6449</v>
      </c>
      <c r="L1081">
        <v>6353</v>
      </c>
      <c r="M1081">
        <v>1371.55</v>
      </c>
      <c r="N1081" t="s">
        <v>6446</v>
      </c>
      <c r="O1081" s="1"/>
    </row>
    <row r="1082" spans="1:15" x14ac:dyDescent="0.25">
      <c r="A1082">
        <v>8103</v>
      </c>
      <c r="B1082">
        <v>37869</v>
      </c>
      <c r="C1082" t="s">
        <v>6468</v>
      </c>
      <c r="D1082" t="s">
        <v>6474</v>
      </c>
      <c r="E1082" t="s">
        <v>6254</v>
      </c>
      <c r="F1082" t="s">
        <v>18</v>
      </c>
      <c r="G1082" t="s">
        <v>6446</v>
      </c>
      <c r="H1082" s="1">
        <v>45895</v>
      </c>
      <c r="I1082" t="s">
        <v>6447</v>
      </c>
      <c r="J1082" t="s">
        <v>6448</v>
      </c>
      <c r="K1082" t="s">
        <v>6449</v>
      </c>
      <c r="L1082">
        <v>6353</v>
      </c>
      <c r="M1082">
        <v>9409</v>
      </c>
      <c r="N1082" t="s">
        <v>6446</v>
      </c>
      <c r="O1082" s="1"/>
    </row>
    <row r="1083" spans="1:15" x14ac:dyDescent="0.25">
      <c r="A1083">
        <v>52043</v>
      </c>
      <c r="B1083">
        <v>3045380</v>
      </c>
      <c r="C1083" t="s">
        <v>6465</v>
      </c>
      <c r="D1083" t="s">
        <v>6466</v>
      </c>
      <c r="E1083" t="s">
        <v>18</v>
      </c>
      <c r="F1083" t="s">
        <v>693</v>
      </c>
      <c r="G1083" t="s">
        <v>6446</v>
      </c>
      <c r="H1083" s="1">
        <v>45895</v>
      </c>
      <c r="I1083" t="s">
        <v>6447</v>
      </c>
      <c r="J1083" t="s">
        <v>6448</v>
      </c>
      <c r="K1083" t="s">
        <v>6449</v>
      </c>
      <c r="L1083">
        <v>6353</v>
      </c>
      <c r="M1083">
        <v>17454.150000000001</v>
      </c>
      <c r="N1083" t="s">
        <v>6446</v>
      </c>
      <c r="O1083" s="1"/>
    </row>
    <row r="1084" spans="1:15" x14ac:dyDescent="0.25">
      <c r="A1084">
        <v>372536</v>
      </c>
      <c r="B1084">
        <v>2682</v>
      </c>
      <c r="C1084" t="s">
        <v>5382</v>
      </c>
      <c r="D1084" t="s">
        <v>6467</v>
      </c>
      <c r="E1084" t="s">
        <v>6269</v>
      </c>
      <c r="F1084" t="s">
        <v>46</v>
      </c>
      <c r="G1084" t="s">
        <v>6446</v>
      </c>
      <c r="H1084" s="1">
        <v>45895</v>
      </c>
      <c r="I1084" t="s">
        <v>6455</v>
      </c>
      <c r="J1084" t="s">
        <v>6448</v>
      </c>
      <c r="K1084" t="s">
        <v>6464</v>
      </c>
      <c r="L1084">
        <v>6353</v>
      </c>
      <c r="M1084">
        <v>169.6</v>
      </c>
      <c r="N1084" t="s">
        <v>6446</v>
      </c>
      <c r="O1084" s="1">
        <v>45898</v>
      </c>
    </row>
    <row r="1085" spans="1:15" x14ac:dyDescent="0.25">
      <c r="A1085">
        <v>497779</v>
      </c>
      <c r="B1085">
        <v>1824963</v>
      </c>
      <c r="C1085" t="s">
        <v>36</v>
      </c>
      <c r="D1085" t="s">
        <v>6475</v>
      </c>
      <c r="E1085" t="s">
        <v>6254</v>
      </c>
      <c r="F1085" t="s">
        <v>97</v>
      </c>
      <c r="G1085" t="s">
        <v>6446</v>
      </c>
      <c r="H1085" s="1">
        <v>45896</v>
      </c>
      <c r="I1085" t="s">
        <v>6455</v>
      </c>
      <c r="J1085" t="s">
        <v>6448</v>
      </c>
      <c r="K1085" t="s">
        <v>6449</v>
      </c>
      <c r="L1085">
        <v>6353</v>
      </c>
      <c r="M1085">
        <v>2086.41</v>
      </c>
      <c r="N1085" t="s">
        <v>6446</v>
      </c>
      <c r="O1085" s="1"/>
    </row>
    <row r="1086" spans="1:15" x14ac:dyDescent="0.25">
      <c r="A1086">
        <v>52932</v>
      </c>
      <c r="B1086">
        <v>3045429</v>
      </c>
      <c r="C1086" t="s">
        <v>6465</v>
      </c>
      <c r="D1086" t="s">
        <v>6466</v>
      </c>
      <c r="E1086" t="s">
        <v>18</v>
      </c>
      <c r="F1086" t="s">
        <v>97</v>
      </c>
      <c r="G1086" t="s">
        <v>6446</v>
      </c>
      <c r="H1086" s="1">
        <v>45895</v>
      </c>
      <c r="I1086" t="s">
        <v>6447</v>
      </c>
      <c r="J1086" t="s">
        <v>6448</v>
      </c>
      <c r="K1086" t="s">
        <v>6449</v>
      </c>
      <c r="L1086">
        <v>6353</v>
      </c>
      <c r="M1086">
        <v>15054.54</v>
      </c>
      <c r="N1086" t="s">
        <v>6446</v>
      </c>
      <c r="O1086" s="1"/>
    </row>
    <row r="1087" spans="1:15" x14ac:dyDescent="0.25">
      <c r="A1087">
        <v>52926</v>
      </c>
      <c r="B1087">
        <v>3045429</v>
      </c>
      <c r="C1087" t="s">
        <v>6465</v>
      </c>
      <c r="D1087" t="s">
        <v>6466</v>
      </c>
      <c r="E1087" t="s">
        <v>18</v>
      </c>
      <c r="F1087" t="s">
        <v>97</v>
      </c>
      <c r="G1087" t="s">
        <v>6446</v>
      </c>
      <c r="H1087" s="1">
        <v>45895</v>
      </c>
      <c r="I1087" t="s">
        <v>6447</v>
      </c>
      <c r="J1087" t="s">
        <v>6448</v>
      </c>
      <c r="K1087" t="s">
        <v>6449</v>
      </c>
      <c r="L1087">
        <v>6353</v>
      </c>
      <c r="M1087">
        <v>15054.54</v>
      </c>
      <c r="N1087" t="s">
        <v>6446</v>
      </c>
      <c r="O1087" s="1"/>
    </row>
    <row r="1088" spans="1:15" x14ac:dyDescent="0.25">
      <c r="A1088">
        <v>84024</v>
      </c>
      <c r="B1088">
        <v>458273</v>
      </c>
      <c r="C1088" t="s">
        <v>51</v>
      </c>
      <c r="D1088" t="s">
        <v>6445</v>
      </c>
      <c r="E1088" t="s">
        <v>6269</v>
      </c>
      <c r="F1088" t="s">
        <v>12</v>
      </c>
      <c r="G1088" t="s">
        <v>6446</v>
      </c>
      <c r="H1088" s="1">
        <v>45895</v>
      </c>
      <c r="I1088" t="s">
        <v>6447</v>
      </c>
      <c r="J1088" t="s">
        <v>6448</v>
      </c>
      <c r="K1088" t="s">
        <v>6449</v>
      </c>
      <c r="L1088">
        <v>6353</v>
      </c>
      <c r="M1088">
        <v>317579.11</v>
      </c>
      <c r="N1088" t="s">
        <v>6446</v>
      </c>
      <c r="O1088" s="1"/>
    </row>
    <row r="1089" spans="1:15" x14ac:dyDescent="0.25">
      <c r="A1089">
        <v>84074</v>
      </c>
      <c r="B1089">
        <v>458273</v>
      </c>
      <c r="C1089" t="s">
        <v>51</v>
      </c>
      <c r="D1089" t="s">
        <v>6445</v>
      </c>
      <c r="E1089" t="s">
        <v>6269</v>
      </c>
      <c r="F1089" t="s">
        <v>12</v>
      </c>
      <c r="G1089" t="s">
        <v>6446</v>
      </c>
      <c r="H1089" s="1">
        <v>45895</v>
      </c>
      <c r="I1089" t="s">
        <v>6447</v>
      </c>
      <c r="J1089" t="s">
        <v>6448</v>
      </c>
      <c r="K1089" t="s">
        <v>6449</v>
      </c>
      <c r="L1089">
        <v>6353</v>
      </c>
      <c r="M1089">
        <v>317579.11</v>
      </c>
      <c r="N1089" t="s">
        <v>6446</v>
      </c>
      <c r="O1089" s="1"/>
    </row>
    <row r="1090" spans="1:15" x14ac:dyDescent="0.25">
      <c r="A1090">
        <v>84063</v>
      </c>
      <c r="B1090">
        <v>458273</v>
      </c>
      <c r="C1090" t="s">
        <v>51</v>
      </c>
      <c r="D1090" t="s">
        <v>6445</v>
      </c>
      <c r="E1090" t="s">
        <v>6269</v>
      </c>
      <c r="F1090" t="s">
        <v>12</v>
      </c>
      <c r="G1090" t="s">
        <v>6446</v>
      </c>
      <c r="H1090" s="1">
        <v>45895</v>
      </c>
      <c r="I1090" t="s">
        <v>6447</v>
      </c>
      <c r="J1090" t="s">
        <v>6448</v>
      </c>
      <c r="K1090" t="s">
        <v>6449</v>
      </c>
      <c r="L1090">
        <v>6353</v>
      </c>
      <c r="M1090">
        <v>317579.11</v>
      </c>
      <c r="N1090" t="s">
        <v>6446</v>
      </c>
      <c r="O1090" s="1"/>
    </row>
    <row r="1091" spans="1:15" x14ac:dyDescent="0.25">
      <c r="A1091">
        <v>0</v>
      </c>
      <c r="B1091">
        <v>125486</v>
      </c>
      <c r="C1091" t="s">
        <v>5059</v>
      </c>
      <c r="D1091" t="s">
        <v>6452</v>
      </c>
      <c r="E1091" t="s">
        <v>6254</v>
      </c>
      <c r="F1091" t="s">
        <v>97</v>
      </c>
      <c r="G1091" t="s">
        <v>6460</v>
      </c>
      <c r="H1091" s="1">
        <v>45896</v>
      </c>
      <c r="I1091" t="s">
        <v>6447</v>
      </c>
      <c r="J1091" t="s">
        <v>6448</v>
      </c>
      <c r="K1091" t="s">
        <v>6449</v>
      </c>
      <c r="L1091">
        <v>6353</v>
      </c>
      <c r="M1091">
        <v>0</v>
      </c>
      <c r="N1091" t="s">
        <v>6446</v>
      </c>
      <c r="O1091" s="1"/>
    </row>
    <row r="1092" spans="1:15" x14ac:dyDescent="0.25">
      <c r="A1092">
        <v>284598</v>
      </c>
      <c r="B1092">
        <v>125430</v>
      </c>
      <c r="C1092" t="s">
        <v>6505</v>
      </c>
      <c r="D1092" t="s">
        <v>6452</v>
      </c>
      <c r="E1092" t="s">
        <v>6254</v>
      </c>
      <c r="F1092" t="s">
        <v>46</v>
      </c>
      <c r="G1092" t="s">
        <v>6446</v>
      </c>
      <c r="H1092" s="1">
        <v>45896</v>
      </c>
      <c r="I1092" t="s">
        <v>6447</v>
      </c>
      <c r="J1092" t="s">
        <v>6448</v>
      </c>
      <c r="K1092" t="s">
        <v>6449</v>
      </c>
      <c r="L1092">
        <v>6352</v>
      </c>
      <c r="M1092">
        <v>293887.65000000002</v>
      </c>
      <c r="N1092" t="s">
        <v>6446</v>
      </c>
      <c r="O1092" s="1"/>
    </row>
    <row r="1093" spans="1:15" x14ac:dyDescent="0.25">
      <c r="A1093">
        <v>0</v>
      </c>
      <c r="B1093">
        <v>125496</v>
      </c>
      <c r="C1093" t="s">
        <v>5059</v>
      </c>
      <c r="D1093" t="s">
        <v>6452</v>
      </c>
      <c r="E1093" t="s">
        <v>6254</v>
      </c>
      <c r="F1093" t="s">
        <v>46</v>
      </c>
      <c r="G1093" t="s">
        <v>6460</v>
      </c>
      <c r="H1093" s="1">
        <v>45896</v>
      </c>
      <c r="I1093" t="s">
        <v>6447</v>
      </c>
      <c r="J1093" t="s">
        <v>6448</v>
      </c>
      <c r="K1093" t="s">
        <v>6449</v>
      </c>
      <c r="L1093">
        <v>6353</v>
      </c>
      <c r="M1093">
        <v>0</v>
      </c>
      <c r="N1093" t="s">
        <v>6446</v>
      </c>
      <c r="O1093" s="1"/>
    </row>
    <row r="1094" spans="1:15" x14ac:dyDescent="0.25">
      <c r="A1094">
        <v>14000</v>
      </c>
      <c r="B1094">
        <v>779682</v>
      </c>
      <c r="C1094" t="s">
        <v>1440</v>
      </c>
      <c r="D1094" t="s">
        <v>6475</v>
      </c>
      <c r="E1094" t="s">
        <v>6269</v>
      </c>
      <c r="F1094" t="s">
        <v>18</v>
      </c>
      <c r="G1094" t="s">
        <v>6446</v>
      </c>
      <c r="H1094" s="1">
        <v>45896</v>
      </c>
      <c r="I1094" t="s">
        <v>6455</v>
      </c>
      <c r="J1094" t="s">
        <v>6448</v>
      </c>
      <c r="K1094" t="s">
        <v>6449</v>
      </c>
      <c r="L1094">
        <v>6353</v>
      </c>
      <c r="M1094">
        <v>1364.58</v>
      </c>
      <c r="N1094" t="s">
        <v>6446</v>
      </c>
      <c r="O1094" s="1"/>
    </row>
    <row r="1095" spans="1:15" x14ac:dyDescent="0.25">
      <c r="A1095">
        <v>55537</v>
      </c>
      <c r="B1095">
        <v>263957</v>
      </c>
      <c r="C1095" t="s">
        <v>6489</v>
      </c>
      <c r="D1095" t="s">
        <v>6490</v>
      </c>
      <c r="E1095" t="s">
        <v>6254</v>
      </c>
      <c r="F1095" t="s">
        <v>18</v>
      </c>
      <c r="G1095" t="s">
        <v>6446</v>
      </c>
      <c r="H1095" s="1">
        <v>45896</v>
      </c>
      <c r="I1095" t="s">
        <v>6447</v>
      </c>
      <c r="J1095" t="s">
        <v>6448</v>
      </c>
      <c r="K1095" t="s">
        <v>6449</v>
      </c>
      <c r="L1095">
        <v>6351</v>
      </c>
      <c r="M1095">
        <v>739375.66</v>
      </c>
      <c r="N1095" t="s">
        <v>6470</v>
      </c>
      <c r="O1095" s="1"/>
    </row>
    <row r="1096" spans="1:15" x14ac:dyDescent="0.25">
      <c r="A1096">
        <v>13931</v>
      </c>
      <c r="B1096">
        <v>779646</v>
      </c>
      <c r="C1096" t="s">
        <v>1440</v>
      </c>
      <c r="D1096" t="s">
        <v>6475</v>
      </c>
      <c r="E1096" t="s">
        <v>6269</v>
      </c>
      <c r="F1096" t="s">
        <v>12</v>
      </c>
      <c r="G1096" t="s">
        <v>6446</v>
      </c>
      <c r="H1096" s="1">
        <v>45896</v>
      </c>
      <c r="I1096" t="s">
        <v>6455</v>
      </c>
      <c r="J1096" t="s">
        <v>6448</v>
      </c>
      <c r="K1096" t="s">
        <v>6449</v>
      </c>
      <c r="L1096">
        <v>6353</v>
      </c>
      <c r="M1096">
        <v>14392.26</v>
      </c>
      <c r="N1096" t="s">
        <v>6446</v>
      </c>
      <c r="O1096" s="1"/>
    </row>
    <row r="1097" spans="1:15" x14ac:dyDescent="0.25">
      <c r="A1097">
        <v>20145</v>
      </c>
      <c r="B1097">
        <v>172129</v>
      </c>
      <c r="C1097" t="s">
        <v>79</v>
      </c>
      <c r="D1097" t="s">
        <v>6479</v>
      </c>
      <c r="E1097" t="s">
        <v>6328</v>
      </c>
      <c r="F1097" t="s">
        <v>12</v>
      </c>
      <c r="G1097" t="s">
        <v>6446</v>
      </c>
      <c r="H1097" s="1">
        <v>45895</v>
      </c>
      <c r="I1097" t="s">
        <v>6447</v>
      </c>
      <c r="J1097" t="s">
        <v>6448</v>
      </c>
      <c r="K1097" t="s">
        <v>6449</v>
      </c>
      <c r="L1097">
        <v>6351</v>
      </c>
      <c r="M1097">
        <v>31510.5</v>
      </c>
      <c r="N1097" t="s">
        <v>6456</v>
      </c>
      <c r="O1097" s="1"/>
    </row>
    <row r="1098" spans="1:15" x14ac:dyDescent="0.25">
      <c r="A1098">
        <v>52054</v>
      </c>
      <c r="B1098">
        <v>3045406</v>
      </c>
      <c r="C1098" t="s">
        <v>6465</v>
      </c>
      <c r="D1098" t="s">
        <v>6466</v>
      </c>
      <c r="E1098" t="s">
        <v>18</v>
      </c>
      <c r="F1098" t="s">
        <v>46</v>
      </c>
      <c r="G1098" t="s">
        <v>6446</v>
      </c>
      <c r="H1098" s="1">
        <v>45895</v>
      </c>
      <c r="I1098" t="s">
        <v>6447</v>
      </c>
      <c r="J1098" t="s">
        <v>6448</v>
      </c>
      <c r="K1098" t="s">
        <v>6449</v>
      </c>
      <c r="L1098">
        <v>6353</v>
      </c>
      <c r="M1098">
        <v>1263.6400000000001</v>
      </c>
      <c r="N1098" t="s">
        <v>6446</v>
      </c>
      <c r="O1098" s="1"/>
    </row>
    <row r="1099" spans="1:15" x14ac:dyDescent="0.25">
      <c r="A1099">
        <v>0</v>
      </c>
      <c r="B1099">
        <v>4324</v>
      </c>
      <c r="C1099" t="s">
        <v>6457</v>
      </c>
      <c r="D1099" t="s">
        <v>6458</v>
      </c>
      <c r="E1099" t="s">
        <v>6318</v>
      </c>
      <c r="F1099" t="s">
        <v>12</v>
      </c>
      <c r="G1099" t="s">
        <v>6460</v>
      </c>
      <c r="H1099" s="1">
        <v>45895</v>
      </c>
      <c r="I1099" t="s">
        <v>6455</v>
      </c>
      <c r="J1099" t="s">
        <v>6448</v>
      </c>
      <c r="K1099" t="s">
        <v>6449</v>
      </c>
      <c r="L1099">
        <v>6353</v>
      </c>
      <c r="M1099">
        <v>0</v>
      </c>
      <c r="N1099" t="s">
        <v>6446</v>
      </c>
      <c r="O1099" s="1"/>
    </row>
    <row r="1100" spans="1:15" x14ac:dyDescent="0.25">
      <c r="A1100">
        <v>55538</v>
      </c>
      <c r="B1100">
        <v>263955</v>
      </c>
      <c r="C1100" t="s">
        <v>6489</v>
      </c>
      <c r="D1100" t="s">
        <v>6490</v>
      </c>
      <c r="E1100" t="s">
        <v>6254</v>
      </c>
      <c r="F1100" t="s">
        <v>18</v>
      </c>
      <c r="G1100" t="s">
        <v>6446</v>
      </c>
      <c r="H1100" s="1">
        <v>45896</v>
      </c>
      <c r="I1100" t="s">
        <v>6447</v>
      </c>
      <c r="J1100" t="s">
        <v>6448</v>
      </c>
      <c r="K1100" t="s">
        <v>6449</v>
      </c>
      <c r="L1100">
        <v>6351</v>
      </c>
      <c r="M1100">
        <v>739375.66</v>
      </c>
      <c r="N1100" t="s">
        <v>6470</v>
      </c>
      <c r="O1100" s="1"/>
    </row>
    <row r="1101" spans="1:15" x14ac:dyDescent="0.25">
      <c r="A1101">
        <v>0</v>
      </c>
      <c r="B1101">
        <v>4373</v>
      </c>
      <c r="C1101" t="s">
        <v>6457</v>
      </c>
      <c r="D1101" t="s">
        <v>6458</v>
      </c>
      <c r="E1101" t="s">
        <v>6318</v>
      </c>
      <c r="F1101" t="s">
        <v>46</v>
      </c>
      <c r="G1101" t="s">
        <v>6460</v>
      </c>
      <c r="H1101" s="1">
        <v>45895</v>
      </c>
      <c r="I1101" t="s">
        <v>6455</v>
      </c>
      <c r="J1101" t="s">
        <v>6448</v>
      </c>
      <c r="K1101" t="s">
        <v>6449</v>
      </c>
      <c r="L1101">
        <v>6353</v>
      </c>
      <c r="M1101">
        <v>0</v>
      </c>
      <c r="N1101" t="s">
        <v>6446</v>
      </c>
      <c r="O1101" s="1"/>
    </row>
    <row r="1102" spans="1:15" x14ac:dyDescent="0.25">
      <c r="A1102">
        <v>20146</v>
      </c>
      <c r="B1102">
        <v>172134</v>
      </c>
      <c r="C1102" t="s">
        <v>79</v>
      </c>
      <c r="D1102" t="s">
        <v>6479</v>
      </c>
      <c r="E1102" t="s">
        <v>6328</v>
      </c>
      <c r="F1102" t="s">
        <v>46</v>
      </c>
      <c r="G1102" t="s">
        <v>6446</v>
      </c>
      <c r="H1102" s="1">
        <v>45895</v>
      </c>
      <c r="I1102" t="s">
        <v>6447</v>
      </c>
      <c r="J1102" t="s">
        <v>6448</v>
      </c>
      <c r="K1102" t="s">
        <v>6449</v>
      </c>
      <c r="L1102">
        <v>6351</v>
      </c>
      <c r="M1102">
        <v>33725.9</v>
      </c>
      <c r="N1102" t="s">
        <v>6456</v>
      </c>
      <c r="O1102" s="1"/>
    </row>
    <row r="1103" spans="1:15" x14ac:dyDescent="0.25">
      <c r="A1103">
        <v>26767</v>
      </c>
      <c r="B1103">
        <v>251837</v>
      </c>
      <c r="C1103" t="s">
        <v>6485</v>
      </c>
      <c r="D1103" t="s">
        <v>6486</v>
      </c>
      <c r="E1103" t="s">
        <v>46</v>
      </c>
      <c r="F1103" t="s">
        <v>97</v>
      </c>
      <c r="G1103" t="s">
        <v>6446</v>
      </c>
      <c r="H1103" s="1">
        <v>45896</v>
      </c>
      <c r="I1103" t="s">
        <v>6455</v>
      </c>
      <c r="J1103" t="s">
        <v>6448</v>
      </c>
      <c r="K1103" t="s">
        <v>6449</v>
      </c>
      <c r="L1103">
        <v>6357</v>
      </c>
      <c r="M1103">
        <v>7233</v>
      </c>
      <c r="N1103" t="s">
        <v>6446</v>
      </c>
      <c r="O1103" s="1"/>
    </row>
    <row r="1104" spans="1:15" x14ac:dyDescent="0.25">
      <c r="A1104">
        <v>52901</v>
      </c>
      <c r="B1104">
        <v>3045358</v>
      </c>
      <c r="C1104" t="s">
        <v>6465</v>
      </c>
      <c r="D1104" t="s">
        <v>6466</v>
      </c>
      <c r="E1104" t="s">
        <v>18</v>
      </c>
      <c r="F1104" t="s">
        <v>693</v>
      </c>
      <c r="G1104" t="s">
        <v>6446</v>
      </c>
      <c r="H1104" s="1">
        <v>45895</v>
      </c>
      <c r="I1104" t="s">
        <v>6447</v>
      </c>
      <c r="J1104" t="s">
        <v>6448</v>
      </c>
      <c r="K1104" t="s">
        <v>6464</v>
      </c>
      <c r="L1104">
        <v>6353</v>
      </c>
      <c r="M1104">
        <v>28837.200000000001</v>
      </c>
      <c r="N1104" t="s">
        <v>6446</v>
      </c>
      <c r="O1104" s="1">
        <v>45895</v>
      </c>
    </row>
    <row r="1105" spans="1:15" x14ac:dyDescent="0.25">
      <c r="A1105">
        <v>342472</v>
      </c>
      <c r="B1105">
        <v>909810</v>
      </c>
      <c r="C1105" t="s">
        <v>5382</v>
      </c>
      <c r="D1105" t="s">
        <v>6467</v>
      </c>
      <c r="E1105" t="s">
        <v>6254</v>
      </c>
      <c r="F1105" t="s">
        <v>46</v>
      </c>
      <c r="G1105" t="s">
        <v>6446</v>
      </c>
      <c r="H1105" s="1">
        <v>45896</v>
      </c>
      <c r="I1105" t="s">
        <v>6455</v>
      </c>
      <c r="J1105" t="s">
        <v>6448</v>
      </c>
      <c r="K1105" t="s">
        <v>6449</v>
      </c>
      <c r="L1105">
        <v>6352</v>
      </c>
      <c r="M1105">
        <v>15839.2</v>
      </c>
      <c r="N1105" t="s">
        <v>6446</v>
      </c>
      <c r="O1105" s="1"/>
    </row>
    <row r="1106" spans="1:15" x14ac:dyDescent="0.25">
      <c r="A1106">
        <v>52901</v>
      </c>
      <c r="B1106">
        <v>3045635</v>
      </c>
      <c r="C1106" t="s">
        <v>6465</v>
      </c>
      <c r="D1106" t="s">
        <v>6466</v>
      </c>
      <c r="E1106" t="s">
        <v>18</v>
      </c>
      <c r="F1106" t="s">
        <v>693</v>
      </c>
      <c r="G1106" t="s">
        <v>6446</v>
      </c>
      <c r="H1106" s="1">
        <v>45895</v>
      </c>
      <c r="I1106" t="s">
        <v>6447</v>
      </c>
      <c r="J1106" t="s">
        <v>6448</v>
      </c>
      <c r="K1106" t="s">
        <v>6449</v>
      </c>
      <c r="L1106">
        <v>6353</v>
      </c>
      <c r="M1106">
        <v>28837.200000000001</v>
      </c>
      <c r="N1106" t="s">
        <v>6446</v>
      </c>
      <c r="O1106" s="1"/>
    </row>
    <row r="1107" spans="1:15" x14ac:dyDescent="0.25">
      <c r="A1107">
        <v>47014</v>
      </c>
      <c r="B1107">
        <v>27156786</v>
      </c>
      <c r="C1107" t="s">
        <v>6481</v>
      </c>
      <c r="D1107" t="s">
        <v>6466</v>
      </c>
      <c r="E1107" t="s">
        <v>6254</v>
      </c>
      <c r="F1107" t="s">
        <v>12</v>
      </c>
      <c r="G1107" t="s">
        <v>6446</v>
      </c>
      <c r="H1107" s="1">
        <v>45895</v>
      </c>
      <c r="I1107" t="s">
        <v>6447</v>
      </c>
      <c r="J1107" t="s">
        <v>6448</v>
      </c>
      <c r="K1107" t="s">
        <v>6449</v>
      </c>
      <c r="L1107">
        <v>6353</v>
      </c>
      <c r="M1107">
        <v>1194</v>
      </c>
      <c r="N1107" t="s">
        <v>6446</v>
      </c>
      <c r="O1107" s="1"/>
    </row>
    <row r="1108" spans="1:15" x14ac:dyDescent="0.25">
      <c r="A1108">
        <v>445568</v>
      </c>
      <c r="B1108">
        <v>125592</v>
      </c>
      <c r="C1108" t="s">
        <v>5059</v>
      </c>
      <c r="D1108" t="s">
        <v>6452</v>
      </c>
      <c r="E1108" t="s">
        <v>6254</v>
      </c>
      <c r="F1108" t="s">
        <v>46</v>
      </c>
      <c r="G1108" t="s">
        <v>6446</v>
      </c>
      <c r="H1108" s="1">
        <v>45896</v>
      </c>
      <c r="I1108" t="s">
        <v>6447</v>
      </c>
      <c r="J1108" t="s">
        <v>6448</v>
      </c>
      <c r="K1108" t="s">
        <v>6449</v>
      </c>
      <c r="L1108">
        <v>6353</v>
      </c>
      <c r="M1108">
        <v>422958.55</v>
      </c>
      <c r="N1108" t="s">
        <v>6446</v>
      </c>
      <c r="O1108" s="1"/>
    </row>
    <row r="1109" spans="1:15" x14ac:dyDescent="0.25">
      <c r="A1109">
        <v>445567</v>
      </c>
      <c r="B1109">
        <v>125592</v>
      </c>
      <c r="C1109" t="s">
        <v>5059</v>
      </c>
      <c r="D1109" t="s">
        <v>6452</v>
      </c>
      <c r="E1109" t="s">
        <v>6254</v>
      </c>
      <c r="F1109" t="s">
        <v>46</v>
      </c>
      <c r="G1109" t="s">
        <v>6446</v>
      </c>
      <c r="H1109" s="1">
        <v>45896</v>
      </c>
      <c r="I1109" t="s">
        <v>6447</v>
      </c>
      <c r="J1109" t="s">
        <v>6448</v>
      </c>
      <c r="K1109" t="s">
        <v>6449</v>
      </c>
      <c r="L1109">
        <v>6353</v>
      </c>
      <c r="M1109">
        <v>422958.55</v>
      </c>
      <c r="N1109" t="s">
        <v>6446</v>
      </c>
      <c r="O1109" s="1"/>
    </row>
    <row r="1110" spans="1:15" x14ac:dyDescent="0.25">
      <c r="A1110">
        <v>445480</v>
      </c>
      <c r="B1110">
        <v>125592</v>
      </c>
      <c r="C1110" t="s">
        <v>5059</v>
      </c>
      <c r="D1110" t="s">
        <v>6452</v>
      </c>
      <c r="E1110" t="s">
        <v>6254</v>
      </c>
      <c r="F1110" t="s">
        <v>46</v>
      </c>
      <c r="G1110" t="s">
        <v>6446</v>
      </c>
      <c r="H1110" s="1">
        <v>45896</v>
      </c>
      <c r="I1110" t="s">
        <v>6447</v>
      </c>
      <c r="J1110" t="s">
        <v>6448</v>
      </c>
      <c r="K1110" t="s">
        <v>6449</v>
      </c>
      <c r="L1110">
        <v>6353</v>
      </c>
      <c r="M1110">
        <v>422958.55</v>
      </c>
      <c r="N1110" t="s">
        <v>6446</v>
      </c>
      <c r="O1110" s="1"/>
    </row>
    <row r="1111" spans="1:15" x14ac:dyDescent="0.25">
      <c r="A1111">
        <v>0</v>
      </c>
      <c r="B1111">
        <v>81401</v>
      </c>
      <c r="C1111" t="s">
        <v>6489</v>
      </c>
      <c r="D1111" t="s">
        <v>6493</v>
      </c>
      <c r="E1111" t="s">
        <v>6254</v>
      </c>
      <c r="F1111" t="s">
        <v>12</v>
      </c>
      <c r="G1111" t="s">
        <v>6446</v>
      </c>
      <c r="H1111" s="1">
        <v>45894</v>
      </c>
      <c r="I1111" t="s">
        <v>6447</v>
      </c>
      <c r="J1111" t="s">
        <v>6448</v>
      </c>
      <c r="K1111" t="s">
        <v>6449</v>
      </c>
      <c r="L1111">
        <v>6932</v>
      </c>
      <c r="M1111">
        <v>88961.04</v>
      </c>
      <c r="N1111" t="s">
        <v>6470</v>
      </c>
      <c r="O1111" s="1"/>
    </row>
    <row r="1112" spans="1:15" x14ac:dyDescent="0.25">
      <c r="A1112">
        <v>444891</v>
      </c>
      <c r="B1112">
        <v>9779</v>
      </c>
      <c r="C1112" t="s">
        <v>5059</v>
      </c>
      <c r="D1112" t="s">
        <v>6454</v>
      </c>
      <c r="E1112" t="s">
        <v>12</v>
      </c>
      <c r="F1112" t="s">
        <v>12</v>
      </c>
      <c r="G1112" t="s">
        <v>6446</v>
      </c>
      <c r="H1112" s="1">
        <v>45895</v>
      </c>
      <c r="I1112" t="s">
        <v>6455</v>
      </c>
      <c r="J1112" t="s">
        <v>6448</v>
      </c>
      <c r="K1112" t="s">
        <v>6449</v>
      </c>
      <c r="L1112">
        <v>5351</v>
      </c>
      <c r="M1112">
        <v>85733.75</v>
      </c>
      <c r="N1112" t="s">
        <v>6456</v>
      </c>
      <c r="O1112" s="1"/>
    </row>
    <row r="1113" spans="1:15" x14ac:dyDescent="0.25">
      <c r="A1113">
        <v>13081</v>
      </c>
      <c r="B1113">
        <v>1670030</v>
      </c>
      <c r="C1113" t="s">
        <v>1440</v>
      </c>
      <c r="D1113" t="s">
        <v>6480</v>
      </c>
      <c r="E1113" t="s">
        <v>6269</v>
      </c>
      <c r="F1113" t="s">
        <v>12</v>
      </c>
      <c r="G1113" t="s">
        <v>6446</v>
      </c>
      <c r="H1113" s="1">
        <v>45895</v>
      </c>
      <c r="I1113" t="s">
        <v>6447</v>
      </c>
      <c r="J1113" t="s">
        <v>6448</v>
      </c>
      <c r="K1113" t="s">
        <v>6449</v>
      </c>
      <c r="L1113">
        <v>6932</v>
      </c>
      <c r="M1113">
        <v>799312.54</v>
      </c>
      <c r="N1113" t="s">
        <v>6446</v>
      </c>
      <c r="O1113" s="1"/>
    </row>
    <row r="1114" spans="1:15" x14ac:dyDescent="0.25">
      <c r="A1114">
        <v>283522</v>
      </c>
      <c r="B1114">
        <v>9933</v>
      </c>
      <c r="C1114" t="s">
        <v>6542</v>
      </c>
      <c r="D1114" t="s">
        <v>6454</v>
      </c>
      <c r="E1114" t="s">
        <v>12</v>
      </c>
      <c r="F1114" t="s">
        <v>12</v>
      </c>
      <c r="G1114" t="s">
        <v>6446</v>
      </c>
      <c r="H1114" s="1">
        <v>45895</v>
      </c>
      <c r="I1114" t="s">
        <v>6455</v>
      </c>
      <c r="J1114" t="s">
        <v>6448</v>
      </c>
      <c r="K1114" t="s">
        <v>6449</v>
      </c>
      <c r="L1114">
        <v>5351</v>
      </c>
      <c r="M1114">
        <v>191953.62</v>
      </c>
      <c r="N1114" t="s">
        <v>6456</v>
      </c>
      <c r="O1114" s="1"/>
    </row>
    <row r="1115" spans="1:15" x14ac:dyDescent="0.25">
      <c r="A1115">
        <v>445168</v>
      </c>
      <c r="B1115">
        <v>124860</v>
      </c>
      <c r="C1115" t="s">
        <v>5059</v>
      </c>
      <c r="D1115" t="s">
        <v>6452</v>
      </c>
      <c r="E1115" t="s">
        <v>6254</v>
      </c>
      <c r="F1115" t="s">
        <v>46</v>
      </c>
      <c r="G1115" t="s">
        <v>6446</v>
      </c>
      <c r="H1115" s="1">
        <v>45894</v>
      </c>
      <c r="I1115" t="s">
        <v>6447</v>
      </c>
      <c r="J1115" t="s">
        <v>6448</v>
      </c>
      <c r="K1115" t="s">
        <v>6449</v>
      </c>
      <c r="L1115">
        <v>6353</v>
      </c>
      <c r="M1115">
        <v>188902.59</v>
      </c>
      <c r="N1115" t="s">
        <v>6446</v>
      </c>
      <c r="O1115" s="1"/>
    </row>
    <row r="1116" spans="1:15" x14ac:dyDescent="0.25">
      <c r="A1116">
        <v>445192</v>
      </c>
      <c r="B1116">
        <v>124860</v>
      </c>
      <c r="C1116" t="s">
        <v>5059</v>
      </c>
      <c r="D1116" t="s">
        <v>6452</v>
      </c>
      <c r="E1116" t="s">
        <v>6254</v>
      </c>
      <c r="F1116" t="s">
        <v>46</v>
      </c>
      <c r="G1116" t="s">
        <v>6446</v>
      </c>
      <c r="H1116" s="1">
        <v>45894</v>
      </c>
      <c r="I1116" t="s">
        <v>6447</v>
      </c>
      <c r="J1116" t="s">
        <v>6448</v>
      </c>
      <c r="K1116" t="s">
        <v>6449</v>
      </c>
      <c r="L1116">
        <v>6353</v>
      </c>
      <c r="M1116">
        <v>188902.59</v>
      </c>
      <c r="N1116" t="s">
        <v>6446</v>
      </c>
      <c r="O1116" s="1"/>
    </row>
    <row r="1117" spans="1:15" x14ac:dyDescent="0.25">
      <c r="A1117">
        <v>493054</v>
      </c>
      <c r="B1117">
        <v>124946</v>
      </c>
      <c r="C1117" t="s">
        <v>2683</v>
      </c>
      <c r="D1117" t="s">
        <v>6452</v>
      </c>
      <c r="E1117" t="s">
        <v>6254</v>
      </c>
      <c r="F1117" t="s">
        <v>12</v>
      </c>
      <c r="G1117" t="s">
        <v>6446</v>
      </c>
      <c r="H1117" s="1">
        <v>45895</v>
      </c>
      <c r="I1117" t="s">
        <v>6447</v>
      </c>
      <c r="J1117" t="s">
        <v>6448</v>
      </c>
      <c r="K1117" t="s">
        <v>6449</v>
      </c>
      <c r="L1117">
        <v>6352</v>
      </c>
      <c r="M1117">
        <v>2308.91</v>
      </c>
      <c r="N1117" t="s">
        <v>6446</v>
      </c>
      <c r="O1117" s="1"/>
    </row>
    <row r="1118" spans="1:15" x14ac:dyDescent="0.25">
      <c r="A1118">
        <v>52025</v>
      </c>
      <c r="B1118">
        <v>3041347</v>
      </c>
      <c r="C1118" t="s">
        <v>6465</v>
      </c>
      <c r="D1118" t="s">
        <v>6466</v>
      </c>
      <c r="E1118" t="s">
        <v>18</v>
      </c>
      <c r="F1118" t="s">
        <v>97</v>
      </c>
      <c r="G1118" t="s">
        <v>6446</v>
      </c>
      <c r="H1118" s="1">
        <v>45894</v>
      </c>
      <c r="I1118" t="s">
        <v>6447</v>
      </c>
      <c r="J1118" t="s">
        <v>6448</v>
      </c>
      <c r="K1118" t="s">
        <v>6449</v>
      </c>
      <c r="L1118">
        <v>6353</v>
      </c>
      <c r="M1118">
        <v>1250</v>
      </c>
      <c r="N1118" t="s">
        <v>6446</v>
      </c>
      <c r="O1118" s="1"/>
    </row>
    <row r="1119" spans="1:15" x14ac:dyDescent="0.25">
      <c r="A1119">
        <v>1003079</v>
      </c>
      <c r="B1119">
        <v>448118</v>
      </c>
      <c r="C1119" t="s">
        <v>6471</v>
      </c>
      <c r="D1119" t="s">
        <v>6472</v>
      </c>
      <c r="E1119" t="s">
        <v>6269</v>
      </c>
      <c r="F1119" t="s">
        <v>12</v>
      </c>
      <c r="G1119" t="s">
        <v>6446</v>
      </c>
      <c r="H1119" s="1">
        <v>45894</v>
      </c>
      <c r="I1119" t="s">
        <v>6455</v>
      </c>
      <c r="J1119" t="s">
        <v>6448</v>
      </c>
      <c r="K1119" t="s">
        <v>6449</v>
      </c>
      <c r="L1119">
        <v>6932</v>
      </c>
      <c r="M1119">
        <v>502.6</v>
      </c>
      <c r="N1119" t="s">
        <v>6446</v>
      </c>
      <c r="O1119" s="1"/>
    </row>
    <row r="1120" spans="1:15" x14ac:dyDescent="0.25">
      <c r="A1120">
        <v>4146</v>
      </c>
      <c r="B1120">
        <v>358769</v>
      </c>
      <c r="C1120" t="s">
        <v>6538</v>
      </c>
      <c r="D1120" t="s">
        <v>6539</v>
      </c>
      <c r="E1120" t="s">
        <v>6254</v>
      </c>
      <c r="F1120" t="s">
        <v>12</v>
      </c>
      <c r="G1120" t="s">
        <v>6446</v>
      </c>
      <c r="H1120" s="1">
        <v>45895</v>
      </c>
      <c r="I1120" t="s">
        <v>6447</v>
      </c>
      <c r="J1120" t="s">
        <v>6448</v>
      </c>
      <c r="K1120" t="s">
        <v>6449</v>
      </c>
      <c r="L1120">
        <v>6353</v>
      </c>
      <c r="M1120">
        <v>39762</v>
      </c>
      <c r="N1120" t="s">
        <v>6446</v>
      </c>
      <c r="O1120" s="1"/>
    </row>
    <row r="1121" spans="1:15" x14ac:dyDescent="0.25">
      <c r="A1121">
        <v>492998</v>
      </c>
      <c r="B1121">
        <v>124872</v>
      </c>
      <c r="C1121" t="s">
        <v>2683</v>
      </c>
      <c r="D1121" t="s">
        <v>6452</v>
      </c>
      <c r="E1121" t="s">
        <v>6254</v>
      </c>
      <c r="F1121" t="s">
        <v>46</v>
      </c>
      <c r="G1121" t="s">
        <v>6446</v>
      </c>
      <c r="H1121" s="1">
        <v>45894</v>
      </c>
      <c r="I1121" t="s">
        <v>6447</v>
      </c>
      <c r="J1121" t="s">
        <v>6448</v>
      </c>
      <c r="K1121" t="s">
        <v>6449</v>
      </c>
      <c r="L1121">
        <v>6352</v>
      </c>
      <c r="M1121">
        <v>3807.24</v>
      </c>
      <c r="N1121" t="s">
        <v>6446</v>
      </c>
      <c r="O1121" s="1"/>
    </row>
    <row r="1122" spans="1:15" x14ac:dyDescent="0.25">
      <c r="A1122">
        <v>396349</v>
      </c>
      <c r="B1122">
        <v>124863</v>
      </c>
      <c r="C1122" t="s">
        <v>4492</v>
      </c>
      <c r="D1122" t="s">
        <v>6452</v>
      </c>
      <c r="E1122" t="s">
        <v>6254</v>
      </c>
      <c r="F1122" t="s">
        <v>46</v>
      </c>
      <c r="G1122" t="s">
        <v>6446</v>
      </c>
      <c r="H1122" s="1">
        <v>45894</v>
      </c>
      <c r="I1122" t="s">
        <v>6447</v>
      </c>
      <c r="J1122" t="s">
        <v>6448</v>
      </c>
      <c r="K1122" t="s">
        <v>6449</v>
      </c>
      <c r="L1122">
        <v>6352</v>
      </c>
      <c r="M1122">
        <v>52640.77</v>
      </c>
      <c r="N1122" t="s">
        <v>6446</v>
      </c>
      <c r="O1122" s="1"/>
    </row>
    <row r="1123" spans="1:15" x14ac:dyDescent="0.25">
      <c r="A1123">
        <v>396353</v>
      </c>
      <c r="B1123">
        <v>124863</v>
      </c>
      <c r="C1123" t="s">
        <v>4492</v>
      </c>
      <c r="D1123" t="s">
        <v>6452</v>
      </c>
      <c r="E1123" t="s">
        <v>6254</v>
      </c>
      <c r="F1123" t="s">
        <v>46</v>
      </c>
      <c r="G1123" t="s">
        <v>6446</v>
      </c>
      <c r="H1123" s="1">
        <v>45894</v>
      </c>
      <c r="I1123" t="s">
        <v>6447</v>
      </c>
      <c r="J1123" t="s">
        <v>6448</v>
      </c>
      <c r="K1123" t="s">
        <v>6449</v>
      </c>
      <c r="L1123">
        <v>6352</v>
      </c>
      <c r="M1123">
        <v>52640.77</v>
      </c>
      <c r="N1123" t="s">
        <v>6446</v>
      </c>
      <c r="O1123" s="1"/>
    </row>
    <row r="1124" spans="1:15" x14ac:dyDescent="0.25">
      <c r="A1124">
        <v>26621</v>
      </c>
      <c r="B1124">
        <v>1185842</v>
      </c>
      <c r="C1124" t="s">
        <v>6465</v>
      </c>
      <c r="D1124" t="s">
        <v>6466</v>
      </c>
      <c r="E1124" t="s">
        <v>46</v>
      </c>
      <c r="F1124" t="s">
        <v>693</v>
      </c>
      <c r="G1124" t="s">
        <v>6446</v>
      </c>
      <c r="H1124" s="1">
        <v>45895</v>
      </c>
      <c r="I1124" t="s">
        <v>6447</v>
      </c>
      <c r="J1124" t="s">
        <v>6448</v>
      </c>
      <c r="K1124" t="s">
        <v>6449</v>
      </c>
      <c r="L1124">
        <v>6353</v>
      </c>
      <c r="M1124">
        <v>13719.78</v>
      </c>
      <c r="N1124" t="s">
        <v>6446</v>
      </c>
      <c r="O1124" s="1"/>
    </row>
    <row r="1125" spans="1:15" x14ac:dyDescent="0.25">
      <c r="A1125">
        <v>49486</v>
      </c>
      <c r="B1125">
        <v>4206</v>
      </c>
      <c r="C1125" t="s">
        <v>6457</v>
      </c>
      <c r="D1125" t="s">
        <v>6458</v>
      </c>
      <c r="E1125" t="s">
        <v>6318</v>
      </c>
      <c r="F1125" t="s">
        <v>46</v>
      </c>
      <c r="G1125" t="s">
        <v>6446</v>
      </c>
      <c r="H1125" s="1">
        <v>45894</v>
      </c>
      <c r="I1125" t="s">
        <v>6455</v>
      </c>
      <c r="J1125" t="s">
        <v>6448</v>
      </c>
      <c r="K1125" t="s">
        <v>6449</v>
      </c>
      <c r="L1125">
        <v>6353</v>
      </c>
      <c r="M1125">
        <v>287258.71999999997</v>
      </c>
      <c r="N1125" t="s">
        <v>6446</v>
      </c>
      <c r="O1125" s="1"/>
    </row>
    <row r="1126" spans="1:15" x14ac:dyDescent="0.25">
      <c r="A1126">
        <v>342418</v>
      </c>
      <c r="B1126">
        <v>909480</v>
      </c>
      <c r="C1126" t="s">
        <v>5382</v>
      </c>
      <c r="D1126" t="s">
        <v>6467</v>
      </c>
      <c r="E1126" t="s">
        <v>6254</v>
      </c>
      <c r="F1126" t="s">
        <v>46</v>
      </c>
      <c r="G1126" t="s">
        <v>6446</v>
      </c>
      <c r="H1126" s="1">
        <v>45895</v>
      </c>
      <c r="I1126" t="s">
        <v>6455</v>
      </c>
      <c r="J1126" t="s">
        <v>6448</v>
      </c>
      <c r="K1126" t="s">
        <v>6449</v>
      </c>
      <c r="L1126">
        <v>6352</v>
      </c>
      <c r="M1126">
        <v>3475.16</v>
      </c>
      <c r="N1126" t="s">
        <v>6446</v>
      </c>
      <c r="O1126" s="1"/>
    </row>
    <row r="1127" spans="1:15" x14ac:dyDescent="0.25">
      <c r="A1127">
        <v>445456</v>
      </c>
      <c r="B1127">
        <v>124949</v>
      </c>
      <c r="C1127" t="s">
        <v>5059</v>
      </c>
      <c r="D1127" t="s">
        <v>6452</v>
      </c>
      <c r="E1127" t="s">
        <v>6254</v>
      </c>
      <c r="F1127" t="s">
        <v>18</v>
      </c>
      <c r="G1127" t="s">
        <v>6446</v>
      </c>
      <c r="H1127" s="1">
        <v>45894</v>
      </c>
      <c r="I1127" t="s">
        <v>6447</v>
      </c>
      <c r="J1127" t="s">
        <v>6448</v>
      </c>
      <c r="K1127" t="s">
        <v>6449</v>
      </c>
      <c r="L1127">
        <v>6353</v>
      </c>
      <c r="M1127">
        <v>312934.58</v>
      </c>
      <c r="N1127" t="s">
        <v>6446</v>
      </c>
      <c r="O1127" s="1"/>
    </row>
    <row r="1128" spans="1:15" x14ac:dyDescent="0.25">
      <c r="A1128">
        <v>0</v>
      </c>
      <c r="B1128">
        <v>81402</v>
      </c>
      <c r="C1128" t="s">
        <v>6489</v>
      </c>
      <c r="D1128" t="s">
        <v>6493</v>
      </c>
      <c r="E1128" t="s">
        <v>6254</v>
      </c>
      <c r="F1128" t="s">
        <v>12</v>
      </c>
      <c r="G1128" t="s">
        <v>6446</v>
      </c>
      <c r="H1128" s="1">
        <v>45894</v>
      </c>
      <c r="I1128" t="s">
        <v>6447</v>
      </c>
      <c r="J1128" t="s">
        <v>6448</v>
      </c>
      <c r="K1128" t="s">
        <v>6449</v>
      </c>
      <c r="L1128">
        <v>6932</v>
      </c>
      <c r="M1128">
        <v>266883.12</v>
      </c>
      <c r="N1128" t="s">
        <v>6470</v>
      </c>
      <c r="O1128" s="1"/>
    </row>
    <row r="1129" spans="1:15" x14ac:dyDescent="0.25">
      <c r="A1129">
        <v>266239</v>
      </c>
      <c r="B1129">
        <v>849</v>
      </c>
      <c r="C1129" t="s">
        <v>6526</v>
      </c>
      <c r="D1129" t="s">
        <v>6458</v>
      </c>
      <c r="E1129" t="s">
        <v>6254</v>
      </c>
      <c r="F1129" t="s">
        <v>46</v>
      </c>
      <c r="G1129" t="s">
        <v>6446</v>
      </c>
      <c r="H1129" s="1">
        <v>45895</v>
      </c>
      <c r="I1129" t="s">
        <v>6455</v>
      </c>
      <c r="J1129" t="s">
        <v>6448</v>
      </c>
      <c r="K1129" t="s">
        <v>6449</v>
      </c>
      <c r="L1129">
        <v>6353</v>
      </c>
      <c r="M1129">
        <v>119210</v>
      </c>
      <c r="N1129" t="s">
        <v>6446</v>
      </c>
      <c r="O1129" s="1"/>
    </row>
    <row r="1130" spans="1:15" x14ac:dyDescent="0.25">
      <c r="A1130">
        <v>266238</v>
      </c>
      <c r="B1130">
        <v>845</v>
      </c>
      <c r="C1130" t="s">
        <v>6526</v>
      </c>
      <c r="D1130" t="s">
        <v>6458</v>
      </c>
      <c r="E1130" t="s">
        <v>6254</v>
      </c>
      <c r="F1130" t="s">
        <v>12</v>
      </c>
      <c r="G1130" t="s">
        <v>6446</v>
      </c>
      <c r="H1130" s="1">
        <v>45895</v>
      </c>
      <c r="I1130" t="s">
        <v>6455</v>
      </c>
      <c r="J1130" t="s">
        <v>6448</v>
      </c>
      <c r="K1130" t="s">
        <v>6449</v>
      </c>
      <c r="L1130">
        <v>6353</v>
      </c>
      <c r="M1130">
        <v>110726.5</v>
      </c>
      <c r="N1130" t="s">
        <v>6446</v>
      </c>
      <c r="O1130" s="1"/>
    </row>
    <row r="1131" spans="1:15" x14ac:dyDescent="0.25">
      <c r="A1131">
        <v>84024</v>
      </c>
      <c r="B1131">
        <v>458163</v>
      </c>
      <c r="C1131" t="s">
        <v>51</v>
      </c>
      <c r="D1131" t="s">
        <v>6445</v>
      </c>
      <c r="E1131" t="s">
        <v>6269</v>
      </c>
      <c r="F1131" t="s">
        <v>12</v>
      </c>
      <c r="G1131" t="s">
        <v>6446</v>
      </c>
      <c r="H1131" s="1">
        <v>45894</v>
      </c>
      <c r="I1131" t="s">
        <v>6447</v>
      </c>
      <c r="J1131" t="s">
        <v>6448</v>
      </c>
      <c r="K1131" t="s">
        <v>6464</v>
      </c>
      <c r="L1131">
        <v>6353</v>
      </c>
      <c r="M1131">
        <v>63515.82</v>
      </c>
      <c r="N1131" t="s">
        <v>6446</v>
      </c>
      <c r="O1131" s="1">
        <v>45894</v>
      </c>
    </row>
    <row r="1132" spans="1:15" x14ac:dyDescent="0.25">
      <c r="A1132">
        <v>497731</v>
      </c>
      <c r="B1132">
        <v>1823365</v>
      </c>
      <c r="C1132" t="s">
        <v>36</v>
      </c>
      <c r="D1132" t="s">
        <v>6475</v>
      </c>
      <c r="E1132" t="s">
        <v>6254</v>
      </c>
      <c r="F1132" t="s">
        <v>46</v>
      </c>
      <c r="G1132" t="s">
        <v>6446</v>
      </c>
      <c r="H1132" s="1">
        <v>45895</v>
      </c>
      <c r="I1132" t="s">
        <v>6455</v>
      </c>
      <c r="J1132" t="s">
        <v>6448</v>
      </c>
      <c r="K1132" t="s">
        <v>6449</v>
      </c>
      <c r="L1132">
        <v>6353</v>
      </c>
      <c r="M1132">
        <v>543469.4</v>
      </c>
      <c r="N1132" t="s">
        <v>6446</v>
      </c>
      <c r="O1132" s="1"/>
    </row>
    <row r="1133" spans="1:15" x14ac:dyDescent="0.25">
      <c r="A1133">
        <v>497625</v>
      </c>
      <c r="B1133">
        <v>1823365</v>
      </c>
      <c r="C1133" t="s">
        <v>36</v>
      </c>
      <c r="D1133" t="s">
        <v>6475</v>
      </c>
      <c r="E1133" t="s">
        <v>6254</v>
      </c>
      <c r="F1133" t="s">
        <v>46</v>
      </c>
      <c r="G1133" t="s">
        <v>6446</v>
      </c>
      <c r="H1133" s="1">
        <v>45895</v>
      </c>
      <c r="I1133" t="s">
        <v>6455</v>
      </c>
      <c r="J1133" t="s">
        <v>6448</v>
      </c>
      <c r="K1133" t="s">
        <v>6449</v>
      </c>
      <c r="L1133">
        <v>6353</v>
      </c>
      <c r="M1133">
        <v>543469.4</v>
      </c>
      <c r="N1133" t="s">
        <v>6446</v>
      </c>
      <c r="O1133" s="1"/>
    </row>
    <row r="1134" spans="1:15" x14ac:dyDescent="0.25">
      <c r="A1134">
        <v>497626</v>
      </c>
      <c r="B1134">
        <v>1823365</v>
      </c>
      <c r="C1134" t="s">
        <v>36</v>
      </c>
      <c r="D1134" t="s">
        <v>6475</v>
      </c>
      <c r="E1134" t="s">
        <v>6254</v>
      </c>
      <c r="F1134" t="s">
        <v>46</v>
      </c>
      <c r="G1134" t="s">
        <v>6446</v>
      </c>
      <c r="H1134" s="1">
        <v>45895</v>
      </c>
      <c r="I1134" t="s">
        <v>6455</v>
      </c>
      <c r="J1134" t="s">
        <v>6448</v>
      </c>
      <c r="K1134" t="s">
        <v>6449</v>
      </c>
      <c r="L1134">
        <v>6353</v>
      </c>
      <c r="M1134">
        <v>543469.4</v>
      </c>
      <c r="N1134" t="s">
        <v>6446</v>
      </c>
      <c r="O1134" s="1"/>
    </row>
    <row r="1135" spans="1:15" x14ac:dyDescent="0.25">
      <c r="A1135">
        <v>266388</v>
      </c>
      <c r="B1135">
        <v>172051</v>
      </c>
      <c r="C1135" t="s">
        <v>1503</v>
      </c>
      <c r="D1135" t="s">
        <v>6479</v>
      </c>
      <c r="E1135" t="s">
        <v>6328</v>
      </c>
      <c r="F1135" t="s">
        <v>12</v>
      </c>
      <c r="G1135" t="s">
        <v>6446</v>
      </c>
      <c r="H1135" s="1">
        <v>45894</v>
      </c>
      <c r="I1135" t="s">
        <v>6447</v>
      </c>
      <c r="J1135" t="s">
        <v>6448</v>
      </c>
      <c r="K1135" t="s">
        <v>6449</v>
      </c>
      <c r="L1135">
        <v>6353</v>
      </c>
      <c r="M1135">
        <v>168180</v>
      </c>
      <c r="N1135" t="s">
        <v>6446</v>
      </c>
      <c r="O1135" s="1"/>
    </row>
    <row r="1136" spans="1:15" x14ac:dyDescent="0.25">
      <c r="A1136">
        <v>149868</v>
      </c>
      <c r="B1136">
        <v>458233</v>
      </c>
      <c r="C1136" t="s">
        <v>6459</v>
      </c>
      <c r="D1136" t="s">
        <v>6445</v>
      </c>
      <c r="E1136" t="s">
        <v>6269</v>
      </c>
      <c r="F1136" t="s">
        <v>46</v>
      </c>
      <c r="G1136" t="s">
        <v>6446</v>
      </c>
      <c r="H1136" s="1">
        <v>45894</v>
      </c>
      <c r="I1136" t="s">
        <v>6447</v>
      </c>
      <c r="J1136" t="s">
        <v>6448</v>
      </c>
      <c r="K1136" t="s">
        <v>6449</v>
      </c>
      <c r="L1136">
        <v>6353</v>
      </c>
      <c r="M1136">
        <v>540965.43000000005</v>
      </c>
      <c r="N1136" t="s">
        <v>6446</v>
      </c>
      <c r="O1136" s="1"/>
    </row>
    <row r="1137" spans="1:15" x14ac:dyDescent="0.25">
      <c r="A1137">
        <v>149869</v>
      </c>
      <c r="B1137">
        <v>458233</v>
      </c>
      <c r="C1137" t="s">
        <v>6459</v>
      </c>
      <c r="D1137" t="s">
        <v>6445</v>
      </c>
      <c r="E1137" t="s">
        <v>6269</v>
      </c>
      <c r="F1137" t="s">
        <v>46</v>
      </c>
      <c r="G1137" t="s">
        <v>6446</v>
      </c>
      <c r="H1137" s="1">
        <v>45894</v>
      </c>
      <c r="I1137" t="s">
        <v>6447</v>
      </c>
      <c r="J1137" t="s">
        <v>6448</v>
      </c>
      <c r="K1137" t="s">
        <v>6449</v>
      </c>
      <c r="L1137">
        <v>6353</v>
      </c>
      <c r="M1137">
        <v>540965.43000000005</v>
      </c>
      <c r="N1137" t="s">
        <v>6446</v>
      </c>
      <c r="O1137" s="1"/>
    </row>
    <row r="1138" spans="1:15" x14ac:dyDescent="0.25">
      <c r="A1138">
        <v>266239</v>
      </c>
      <c r="B1138">
        <v>842</v>
      </c>
      <c r="C1138" t="s">
        <v>6526</v>
      </c>
      <c r="D1138" t="s">
        <v>6458</v>
      </c>
      <c r="E1138" t="s">
        <v>6254</v>
      </c>
      <c r="F1138" t="s">
        <v>46</v>
      </c>
      <c r="G1138" t="s">
        <v>6446</v>
      </c>
      <c r="H1138" s="1">
        <v>45895</v>
      </c>
      <c r="I1138" t="s">
        <v>6455</v>
      </c>
      <c r="J1138" t="s">
        <v>6448</v>
      </c>
      <c r="K1138" t="s">
        <v>6464</v>
      </c>
      <c r="L1138">
        <v>6353</v>
      </c>
      <c r="M1138">
        <v>119210</v>
      </c>
      <c r="N1138" t="s">
        <v>6446</v>
      </c>
      <c r="O1138" s="1">
        <v>45894</v>
      </c>
    </row>
    <row r="1139" spans="1:15" x14ac:dyDescent="0.25">
      <c r="A1139">
        <v>249118</v>
      </c>
      <c r="B1139">
        <v>987</v>
      </c>
      <c r="C1139" t="s">
        <v>115</v>
      </c>
      <c r="D1139" t="s">
        <v>6458</v>
      </c>
      <c r="E1139" t="s">
        <v>6262</v>
      </c>
      <c r="F1139" t="s">
        <v>12</v>
      </c>
      <c r="G1139" t="s">
        <v>6446</v>
      </c>
      <c r="H1139" s="1">
        <v>45895</v>
      </c>
      <c r="I1139" t="s">
        <v>6455</v>
      </c>
      <c r="J1139" t="s">
        <v>6448</v>
      </c>
      <c r="K1139" t="s">
        <v>6449</v>
      </c>
      <c r="L1139">
        <v>6352</v>
      </c>
      <c r="M1139">
        <v>66010.289999999994</v>
      </c>
      <c r="N1139" t="s">
        <v>6446</v>
      </c>
      <c r="O1139" s="1"/>
    </row>
    <row r="1140" spans="1:15" x14ac:dyDescent="0.25">
      <c r="A1140">
        <v>248386</v>
      </c>
      <c r="B1140">
        <v>82894</v>
      </c>
      <c r="C1140" t="s">
        <v>6516</v>
      </c>
      <c r="D1140" t="s">
        <v>6517</v>
      </c>
      <c r="E1140" t="s">
        <v>6262</v>
      </c>
      <c r="F1140" t="s">
        <v>12</v>
      </c>
      <c r="G1140" t="s">
        <v>6446</v>
      </c>
      <c r="H1140" s="1">
        <v>45895</v>
      </c>
      <c r="I1140" t="s">
        <v>6447</v>
      </c>
      <c r="J1140" t="s">
        <v>6448</v>
      </c>
      <c r="K1140" t="s">
        <v>6449</v>
      </c>
      <c r="L1140">
        <v>6352</v>
      </c>
      <c r="M1140">
        <v>22907.919999999998</v>
      </c>
      <c r="N1140" t="s">
        <v>6446</v>
      </c>
      <c r="O1140" s="1"/>
    </row>
    <row r="1141" spans="1:15" x14ac:dyDescent="0.25">
      <c r="A1141">
        <v>26599</v>
      </c>
      <c r="B1141">
        <v>251686</v>
      </c>
      <c r="C1141" t="s">
        <v>6485</v>
      </c>
      <c r="D1141" t="s">
        <v>6486</v>
      </c>
      <c r="E1141" t="s">
        <v>46</v>
      </c>
      <c r="F1141" t="s">
        <v>97</v>
      </c>
      <c r="G1141" t="s">
        <v>6446</v>
      </c>
      <c r="H1141" s="1">
        <v>45895</v>
      </c>
      <c r="I1141" t="s">
        <v>6455</v>
      </c>
      <c r="J1141" t="s">
        <v>6448</v>
      </c>
      <c r="K1141" t="s">
        <v>6449</v>
      </c>
      <c r="L1141">
        <v>6357</v>
      </c>
      <c r="M1141">
        <v>5106</v>
      </c>
      <c r="N1141" t="s">
        <v>6446</v>
      </c>
      <c r="O1141" s="1"/>
    </row>
    <row r="1142" spans="1:15" x14ac:dyDescent="0.25">
      <c r="A1142">
        <v>493025</v>
      </c>
      <c r="B1142">
        <v>125064</v>
      </c>
      <c r="C1142" t="s">
        <v>2683</v>
      </c>
      <c r="D1142" t="s">
        <v>6452</v>
      </c>
      <c r="E1142" t="s">
        <v>6254</v>
      </c>
      <c r="F1142" t="s">
        <v>18</v>
      </c>
      <c r="G1142" t="s">
        <v>6446</v>
      </c>
      <c r="H1142" s="1">
        <v>45895</v>
      </c>
      <c r="I1142" t="s">
        <v>6447</v>
      </c>
      <c r="J1142" t="s">
        <v>6448</v>
      </c>
      <c r="K1142" t="s">
        <v>6449</v>
      </c>
      <c r="L1142">
        <v>6352</v>
      </c>
      <c r="M1142">
        <v>81103.740000000005</v>
      </c>
      <c r="N1142" t="s">
        <v>6446</v>
      </c>
      <c r="O1142" s="1"/>
    </row>
    <row r="1143" spans="1:15" x14ac:dyDescent="0.25">
      <c r="A1143">
        <v>266387</v>
      </c>
      <c r="B1143">
        <v>172052</v>
      </c>
      <c r="C1143" t="s">
        <v>1503</v>
      </c>
      <c r="D1143" t="s">
        <v>6479</v>
      </c>
      <c r="E1143" t="s">
        <v>6328</v>
      </c>
      <c r="F1143" t="s">
        <v>12</v>
      </c>
      <c r="G1143" t="s">
        <v>6446</v>
      </c>
      <c r="H1143" s="1">
        <v>45894</v>
      </c>
      <c r="I1143" t="s">
        <v>6447</v>
      </c>
      <c r="J1143" t="s">
        <v>6448</v>
      </c>
      <c r="K1143" t="s">
        <v>6449</v>
      </c>
      <c r="L1143">
        <v>6353</v>
      </c>
      <c r="M1143">
        <v>770</v>
      </c>
      <c r="N1143" t="s">
        <v>6446</v>
      </c>
      <c r="O1143" s="1"/>
    </row>
    <row r="1144" spans="1:15" x14ac:dyDescent="0.25">
      <c r="A1144">
        <v>52009</v>
      </c>
      <c r="B1144">
        <v>3034676</v>
      </c>
      <c r="C1144" t="s">
        <v>6465</v>
      </c>
      <c r="D1144" t="s">
        <v>6466</v>
      </c>
      <c r="E1144" t="s">
        <v>18</v>
      </c>
      <c r="F1144" t="s">
        <v>693</v>
      </c>
      <c r="G1144" t="s">
        <v>6446</v>
      </c>
      <c r="H1144" s="1">
        <v>45892</v>
      </c>
      <c r="I1144" t="s">
        <v>6447</v>
      </c>
      <c r="J1144" t="s">
        <v>6448</v>
      </c>
      <c r="K1144" t="s">
        <v>6449</v>
      </c>
      <c r="L1144">
        <v>6353</v>
      </c>
      <c r="M1144">
        <v>22975.68</v>
      </c>
      <c r="N1144" t="s">
        <v>6446</v>
      </c>
      <c r="O1144" s="1"/>
    </row>
    <row r="1145" spans="1:15" x14ac:dyDescent="0.25">
      <c r="A1145">
        <v>52873</v>
      </c>
      <c r="B1145">
        <v>3034688</v>
      </c>
      <c r="C1145" t="s">
        <v>6465</v>
      </c>
      <c r="D1145" t="s">
        <v>6466</v>
      </c>
      <c r="E1145" t="s">
        <v>18</v>
      </c>
      <c r="F1145" t="s">
        <v>97</v>
      </c>
      <c r="G1145" t="s">
        <v>6446</v>
      </c>
      <c r="H1145" s="1">
        <v>45892</v>
      </c>
      <c r="I1145" t="s">
        <v>6447</v>
      </c>
      <c r="J1145" t="s">
        <v>6448</v>
      </c>
      <c r="K1145" t="s">
        <v>6449</v>
      </c>
      <c r="L1145">
        <v>6353</v>
      </c>
      <c r="M1145">
        <v>3000</v>
      </c>
      <c r="N1145" t="s">
        <v>6446</v>
      </c>
      <c r="O1145" s="1"/>
    </row>
    <row r="1146" spans="1:15" x14ac:dyDescent="0.25">
      <c r="A1146">
        <v>26572</v>
      </c>
      <c r="B1146">
        <v>1183575</v>
      </c>
      <c r="C1146" t="s">
        <v>6465</v>
      </c>
      <c r="D1146" t="s">
        <v>6466</v>
      </c>
      <c r="E1146" t="s">
        <v>46</v>
      </c>
      <c r="F1146" t="s">
        <v>693</v>
      </c>
      <c r="G1146" t="s">
        <v>6446</v>
      </c>
      <c r="H1146" s="1">
        <v>45892</v>
      </c>
      <c r="I1146" t="s">
        <v>6447</v>
      </c>
      <c r="J1146" t="s">
        <v>6448</v>
      </c>
      <c r="K1146" t="s">
        <v>6449</v>
      </c>
      <c r="L1146">
        <v>6353</v>
      </c>
      <c r="M1146">
        <v>3271.8</v>
      </c>
      <c r="N1146" t="s">
        <v>6446</v>
      </c>
      <c r="O1146" s="1"/>
    </row>
    <row r="1147" spans="1:15" x14ac:dyDescent="0.25">
      <c r="A1147">
        <v>52867</v>
      </c>
      <c r="B1147">
        <v>3034692</v>
      </c>
      <c r="C1147" t="s">
        <v>6465</v>
      </c>
      <c r="D1147" t="s">
        <v>6466</v>
      </c>
      <c r="E1147" t="s">
        <v>18</v>
      </c>
      <c r="F1147" t="s">
        <v>46</v>
      </c>
      <c r="G1147" t="s">
        <v>6446</v>
      </c>
      <c r="H1147" s="1">
        <v>45892</v>
      </c>
      <c r="I1147" t="s">
        <v>6447</v>
      </c>
      <c r="J1147" t="s">
        <v>6448</v>
      </c>
      <c r="K1147" t="s">
        <v>6449</v>
      </c>
      <c r="L1147">
        <v>6353</v>
      </c>
      <c r="M1147">
        <v>1080</v>
      </c>
      <c r="N1147" t="s">
        <v>6446</v>
      </c>
      <c r="O1147" s="1"/>
    </row>
    <row r="1148" spans="1:15" x14ac:dyDescent="0.25">
      <c r="A1148">
        <v>52018</v>
      </c>
      <c r="B1148">
        <v>3034718</v>
      </c>
      <c r="C1148" t="s">
        <v>6465</v>
      </c>
      <c r="D1148" t="s">
        <v>6466</v>
      </c>
      <c r="E1148" t="s">
        <v>18</v>
      </c>
      <c r="F1148" t="s">
        <v>97</v>
      </c>
      <c r="G1148" t="s">
        <v>6446</v>
      </c>
      <c r="H1148" s="1">
        <v>45892</v>
      </c>
      <c r="I1148" t="s">
        <v>6447</v>
      </c>
      <c r="J1148" t="s">
        <v>6448</v>
      </c>
      <c r="K1148" t="s">
        <v>6449</v>
      </c>
      <c r="L1148">
        <v>6353</v>
      </c>
      <c r="M1148">
        <v>2200</v>
      </c>
      <c r="N1148" t="s">
        <v>6446</v>
      </c>
      <c r="O1148" s="1"/>
    </row>
    <row r="1149" spans="1:15" x14ac:dyDescent="0.25">
      <c r="A1149">
        <v>52010</v>
      </c>
      <c r="B1149">
        <v>3034675</v>
      </c>
      <c r="C1149" t="s">
        <v>6465</v>
      </c>
      <c r="D1149" t="s">
        <v>6466</v>
      </c>
      <c r="E1149" t="s">
        <v>18</v>
      </c>
      <c r="F1149" t="s">
        <v>97</v>
      </c>
      <c r="G1149" t="s">
        <v>6446</v>
      </c>
      <c r="H1149" s="1">
        <v>45892</v>
      </c>
      <c r="I1149" t="s">
        <v>6447</v>
      </c>
      <c r="J1149" t="s">
        <v>6448</v>
      </c>
      <c r="K1149" t="s">
        <v>6449</v>
      </c>
      <c r="L1149">
        <v>6353</v>
      </c>
      <c r="M1149">
        <v>4400</v>
      </c>
      <c r="N1149" t="s">
        <v>6446</v>
      </c>
      <c r="O1149" s="1"/>
    </row>
    <row r="1150" spans="1:15" x14ac:dyDescent="0.25">
      <c r="A1150">
        <v>52876</v>
      </c>
      <c r="B1150">
        <v>3034682</v>
      </c>
      <c r="C1150" t="s">
        <v>6465</v>
      </c>
      <c r="D1150" t="s">
        <v>6466</v>
      </c>
      <c r="E1150" t="s">
        <v>18</v>
      </c>
      <c r="F1150" t="s">
        <v>97</v>
      </c>
      <c r="G1150" t="s">
        <v>6446</v>
      </c>
      <c r="H1150" s="1">
        <v>45892</v>
      </c>
      <c r="I1150" t="s">
        <v>6447</v>
      </c>
      <c r="J1150" t="s">
        <v>6448</v>
      </c>
      <c r="K1150" t="s">
        <v>6449</v>
      </c>
      <c r="L1150">
        <v>6353</v>
      </c>
      <c r="M1150">
        <v>9154.7000000000007</v>
      </c>
      <c r="N1150" t="s">
        <v>6446</v>
      </c>
      <c r="O1150" s="1"/>
    </row>
    <row r="1151" spans="1:15" x14ac:dyDescent="0.25">
      <c r="A1151">
        <v>26584</v>
      </c>
      <c r="B1151">
        <v>251553</v>
      </c>
      <c r="C1151" t="s">
        <v>6485</v>
      </c>
      <c r="D1151" t="s">
        <v>6486</v>
      </c>
      <c r="E1151" t="s">
        <v>46</v>
      </c>
      <c r="F1151" t="s">
        <v>97</v>
      </c>
      <c r="G1151" t="s">
        <v>6446</v>
      </c>
      <c r="H1151" s="1">
        <v>45892</v>
      </c>
      <c r="I1151" t="s">
        <v>6455</v>
      </c>
      <c r="J1151" t="s">
        <v>6448</v>
      </c>
      <c r="K1151" t="s">
        <v>6449</v>
      </c>
      <c r="L1151">
        <v>6357</v>
      </c>
      <c r="M1151">
        <v>29143.3</v>
      </c>
      <c r="N1151" t="s">
        <v>6446</v>
      </c>
      <c r="O1151" s="1"/>
    </row>
    <row r="1152" spans="1:15" x14ac:dyDescent="0.25">
      <c r="A1152">
        <v>26588</v>
      </c>
      <c r="B1152">
        <v>251553</v>
      </c>
      <c r="C1152" t="s">
        <v>6485</v>
      </c>
      <c r="D1152" t="s">
        <v>6486</v>
      </c>
      <c r="E1152" t="s">
        <v>46</v>
      </c>
      <c r="F1152" t="s">
        <v>97</v>
      </c>
      <c r="G1152" t="s">
        <v>6446</v>
      </c>
      <c r="H1152" s="1">
        <v>45892</v>
      </c>
      <c r="I1152" t="s">
        <v>6455</v>
      </c>
      <c r="J1152" t="s">
        <v>6448</v>
      </c>
      <c r="K1152" t="s">
        <v>6449</v>
      </c>
      <c r="L1152">
        <v>6357</v>
      </c>
      <c r="M1152">
        <v>29143.3</v>
      </c>
      <c r="N1152" t="s">
        <v>6446</v>
      </c>
      <c r="O1152" s="1"/>
    </row>
    <row r="1153" spans="1:15" x14ac:dyDescent="0.25">
      <c r="A1153">
        <v>26575</v>
      </c>
      <c r="B1153">
        <v>1183521</v>
      </c>
      <c r="C1153" t="s">
        <v>6465</v>
      </c>
      <c r="D1153" t="s">
        <v>6466</v>
      </c>
      <c r="E1153" t="s">
        <v>46</v>
      </c>
      <c r="F1153" t="s">
        <v>693</v>
      </c>
      <c r="G1153" t="s">
        <v>6446</v>
      </c>
      <c r="H1153" s="1">
        <v>45892</v>
      </c>
      <c r="I1153" t="s">
        <v>6447</v>
      </c>
      <c r="J1153" t="s">
        <v>6448</v>
      </c>
      <c r="K1153" t="s">
        <v>6449</v>
      </c>
      <c r="L1153">
        <v>6353</v>
      </c>
      <c r="M1153">
        <v>38547.11</v>
      </c>
      <c r="N1153" t="s">
        <v>6446</v>
      </c>
      <c r="O1153" s="1"/>
    </row>
    <row r="1154" spans="1:15" x14ac:dyDescent="0.25">
      <c r="A1154">
        <v>26590</v>
      </c>
      <c r="B1154">
        <v>1183521</v>
      </c>
      <c r="C1154" t="s">
        <v>6465</v>
      </c>
      <c r="D1154" t="s">
        <v>6466</v>
      </c>
      <c r="E1154" t="s">
        <v>46</v>
      </c>
      <c r="F1154" t="s">
        <v>693</v>
      </c>
      <c r="G1154" t="s">
        <v>6446</v>
      </c>
      <c r="H1154" s="1">
        <v>45892</v>
      </c>
      <c r="I1154" t="s">
        <v>6447</v>
      </c>
      <c r="J1154" t="s">
        <v>6448</v>
      </c>
      <c r="K1154" t="s">
        <v>6449</v>
      </c>
      <c r="L1154">
        <v>6353</v>
      </c>
      <c r="M1154">
        <v>38547.11</v>
      </c>
      <c r="N1154" t="s">
        <v>6446</v>
      </c>
      <c r="O1154" s="1"/>
    </row>
    <row r="1155" spans="1:15" x14ac:dyDescent="0.25">
      <c r="A1155">
        <v>26558</v>
      </c>
      <c r="B1155">
        <v>1183521</v>
      </c>
      <c r="C1155" t="s">
        <v>6465</v>
      </c>
      <c r="D1155" t="s">
        <v>6466</v>
      </c>
      <c r="E1155" t="s">
        <v>46</v>
      </c>
      <c r="F1155" t="s">
        <v>693</v>
      </c>
      <c r="G1155" t="s">
        <v>6446</v>
      </c>
      <c r="H1155" s="1">
        <v>45892</v>
      </c>
      <c r="I1155" t="s">
        <v>6447</v>
      </c>
      <c r="J1155" t="s">
        <v>6448</v>
      </c>
      <c r="K1155" t="s">
        <v>6449</v>
      </c>
      <c r="L1155">
        <v>6353</v>
      </c>
      <c r="M1155">
        <v>38547.11</v>
      </c>
      <c r="N1155" t="s">
        <v>6446</v>
      </c>
      <c r="O1155" s="1"/>
    </row>
    <row r="1156" spans="1:15" x14ac:dyDescent="0.25">
      <c r="A1156">
        <v>342370</v>
      </c>
      <c r="B1156">
        <v>909311</v>
      </c>
      <c r="C1156" t="s">
        <v>5382</v>
      </c>
      <c r="D1156" t="s">
        <v>6467</v>
      </c>
      <c r="E1156" t="s">
        <v>6254</v>
      </c>
      <c r="F1156" t="s">
        <v>46</v>
      </c>
      <c r="G1156" t="s">
        <v>6446</v>
      </c>
      <c r="H1156" s="1">
        <v>45892</v>
      </c>
      <c r="I1156" t="s">
        <v>6455</v>
      </c>
      <c r="J1156" t="s">
        <v>6448</v>
      </c>
      <c r="K1156" t="s">
        <v>6449</v>
      </c>
      <c r="L1156">
        <v>6352</v>
      </c>
      <c r="M1156">
        <v>270.24</v>
      </c>
      <c r="N1156" t="s">
        <v>6446</v>
      </c>
      <c r="O1156" s="1"/>
    </row>
    <row r="1157" spans="1:15" x14ac:dyDescent="0.25">
      <c r="A1157">
        <v>55571</v>
      </c>
      <c r="B1157">
        <v>121654</v>
      </c>
      <c r="C1157" t="s">
        <v>6489</v>
      </c>
      <c r="D1157" t="s">
        <v>6491</v>
      </c>
      <c r="E1157" t="s">
        <v>6254</v>
      </c>
      <c r="F1157" t="s">
        <v>12</v>
      </c>
      <c r="G1157" t="s">
        <v>6446</v>
      </c>
      <c r="H1157" s="1">
        <v>45892</v>
      </c>
      <c r="I1157" t="s">
        <v>6447</v>
      </c>
      <c r="J1157" t="s">
        <v>6448</v>
      </c>
      <c r="K1157" t="s">
        <v>6449</v>
      </c>
      <c r="L1157">
        <v>6353</v>
      </c>
      <c r="M1157">
        <v>88961.04</v>
      </c>
      <c r="N1157" t="s">
        <v>6446</v>
      </c>
      <c r="O1157" s="1"/>
    </row>
    <row r="1158" spans="1:15" x14ac:dyDescent="0.25">
      <c r="A1158">
        <v>266275</v>
      </c>
      <c r="B1158">
        <v>172031</v>
      </c>
      <c r="C1158" t="s">
        <v>1503</v>
      </c>
      <c r="D1158" t="s">
        <v>6479</v>
      </c>
      <c r="E1158" t="s">
        <v>6328</v>
      </c>
      <c r="F1158" t="s">
        <v>12</v>
      </c>
      <c r="G1158" t="s">
        <v>6446</v>
      </c>
      <c r="H1158" s="1">
        <v>45891</v>
      </c>
      <c r="I1158" t="s">
        <v>6447</v>
      </c>
      <c r="J1158" t="s">
        <v>6448</v>
      </c>
      <c r="K1158" t="s">
        <v>6449</v>
      </c>
      <c r="L1158">
        <v>6353</v>
      </c>
      <c r="M1158">
        <v>34800</v>
      </c>
      <c r="N1158" t="s">
        <v>6446</v>
      </c>
      <c r="O1158" s="1"/>
    </row>
    <row r="1159" spans="1:15" x14ac:dyDescent="0.25">
      <c r="A1159">
        <v>0</v>
      </c>
      <c r="B1159">
        <v>458108</v>
      </c>
      <c r="C1159" t="s">
        <v>6459</v>
      </c>
      <c r="D1159" t="s">
        <v>6445</v>
      </c>
      <c r="E1159" t="s">
        <v>6269</v>
      </c>
      <c r="F1159" t="s">
        <v>46</v>
      </c>
      <c r="G1159" t="s">
        <v>6460</v>
      </c>
      <c r="H1159" s="1">
        <v>45891</v>
      </c>
      <c r="I1159" t="s">
        <v>6447</v>
      </c>
      <c r="J1159" t="s">
        <v>6448</v>
      </c>
      <c r="K1159" t="s">
        <v>6449</v>
      </c>
      <c r="L1159">
        <v>6353</v>
      </c>
      <c r="M1159">
        <v>0</v>
      </c>
      <c r="N1159" t="s">
        <v>6446</v>
      </c>
      <c r="O1159" s="1"/>
    </row>
    <row r="1160" spans="1:15" x14ac:dyDescent="0.25">
      <c r="A1160">
        <v>55536</v>
      </c>
      <c r="B1160">
        <v>263827</v>
      </c>
      <c r="C1160" t="s">
        <v>6489</v>
      </c>
      <c r="D1160" t="s">
        <v>6490</v>
      </c>
      <c r="E1160" t="s">
        <v>6254</v>
      </c>
      <c r="F1160" t="s">
        <v>18</v>
      </c>
      <c r="G1160" t="s">
        <v>6446</v>
      </c>
      <c r="H1160" s="1">
        <v>45892</v>
      </c>
      <c r="I1160" t="s">
        <v>6447</v>
      </c>
      <c r="J1160" t="s">
        <v>6448</v>
      </c>
      <c r="K1160" t="s">
        <v>6449</v>
      </c>
      <c r="L1160">
        <v>6351</v>
      </c>
      <c r="M1160">
        <v>31350.44</v>
      </c>
      <c r="N1160" t="s">
        <v>6470</v>
      </c>
      <c r="O1160" s="1"/>
    </row>
    <row r="1161" spans="1:15" x14ac:dyDescent="0.25">
      <c r="A1161">
        <v>52840</v>
      </c>
      <c r="B1161">
        <v>3031811</v>
      </c>
      <c r="C1161" t="s">
        <v>6465</v>
      </c>
      <c r="D1161" t="s">
        <v>6466</v>
      </c>
      <c r="E1161" t="s">
        <v>18</v>
      </c>
      <c r="F1161" t="s">
        <v>693</v>
      </c>
      <c r="G1161" t="s">
        <v>6446</v>
      </c>
      <c r="H1161" s="1">
        <v>45891</v>
      </c>
      <c r="I1161" t="s">
        <v>6447</v>
      </c>
      <c r="J1161" t="s">
        <v>6448</v>
      </c>
      <c r="K1161" t="s">
        <v>6449</v>
      </c>
      <c r="L1161">
        <v>6353</v>
      </c>
      <c r="M1161">
        <v>14481.5</v>
      </c>
      <c r="N1161" t="s">
        <v>6446</v>
      </c>
      <c r="O1161" s="1"/>
    </row>
    <row r="1162" spans="1:15" x14ac:dyDescent="0.25">
      <c r="A1162">
        <v>52824</v>
      </c>
      <c r="B1162">
        <v>3031811</v>
      </c>
      <c r="C1162" t="s">
        <v>6465</v>
      </c>
      <c r="D1162" t="s">
        <v>6466</v>
      </c>
      <c r="E1162" t="s">
        <v>18</v>
      </c>
      <c r="F1162" t="s">
        <v>693</v>
      </c>
      <c r="G1162" t="s">
        <v>6446</v>
      </c>
      <c r="H1162" s="1">
        <v>45891</v>
      </c>
      <c r="I1162" t="s">
        <v>6447</v>
      </c>
      <c r="J1162" t="s">
        <v>6448</v>
      </c>
      <c r="K1162" t="s">
        <v>6449</v>
      </c>
      <c r="L1162">
        <v>6353</v>
      </c>
      <c r="M1162">
        <v>14481.5</v>
      </c>
      <c r="N1162" t="s">
        <v>6446</v>
      </c>
      <c r="O1162" s="1"/>
    </row>
    <row r="1163" spans="1:15" x14ac:dyDescent="0.25">
      <c r="A1163">
        <v>396348</v>
      </c>
      <c r="B1163">
        <v>124597</v>
      </c>
      <c r="C1163" t="s">
        <v>4492</v>
      </c>
      <c r="D1163" t="s">
        <v>6452</v>
      </c>
      <c r="E1163" t="s">
        <v>6254</v>
      </c>
      <c r="F1163" t="s">
        <v>46</v>
      </c>
      <c r="G1163" t="s">
        <v>6446</v>
      </c>
      <c r="H1163" s="1">
        <v>45892</v>
      </c>
      <c r="I1163" t="s">
        <v>6447</v>
      </c>
      <c r="J1163" t="s">
        <v>6448</v>
      </c>
      <c r="K1163" t="s">
        <v>6449</v>
      </c>
      <c r="L1163">
        <v>6352</v>
      </c>
      <c r="M1163">
        <v>289666.36</v>
      </c>
      <c r="N1163" t="s">
        <v>6446</v>
      </c>
      <c r="O1163" s="1"/>
    </row>
    <row r="1164" spans="1:15" x14ac:dyDescent="0.25">
      <c r="A1164">
        <v>396346</v>
      </c>
      <c r="B1164">
        <v>124597</v>
      </c>
      <c r="C1164" t="s">
        <v>4492</v>
      </c>
      <c r="D1164" t="s">
        <v>6452</v>
      </c>
      <c r="E1164" t="s">
        <v>6254</v>
      </c>
      <c r="F1164" t="s">
        <v>46</v>
      </c>
      <c r="G1164" t="s">
        <v>6446</v>
      </c>
      <c r="H1164" s="1">
        <v>45892</v>
      </c>
      <c r="I1164" t="s">
        <v>6447</v>
      </c>
      <c r="J1164" t="s">
        <v>6448</v>
      </c>
      <c r="K1164" t="s">
        <v>6449</v>
      </c>
      <c r="L1164">
        <v>6352</v>
      </c>
      <c r="M1164">
        <v>289666.36</v>
      </c>
      <c r="N1164" t="s">
        <v>6446</v>
      </c>
      <c r="O1164" s="1"/>
    </row>
    <row r="1165" spans="1:15" x14ac:dyDescent="0.25">
      <c r="A1165">
        <v>396351</v>
      </c>
      <c r="B1165">
        <v>124597</v>
      </c>
      <c r="C1165" t="s">
        <v>4492</v>
      </c>
      <c r="D1165" t="s">
        <v>6452</v>
      </c>
      <c r="E1165" t="s">
        <v>6254</v>
      </c>
      <c r="F1165" t="s">
        <v>46</v>
      </c>
      <c r="G1165" t="s">
        <v>6446</v>
      </c>
      <c r="H1165" s="1">
        <v>45892</v>
      </c>
      <c r="I1165" t="s">
        <v>6447</v>
      </c>
      <c r="J1165" t="s">
        <v>6448</v>
      </c>
      <c r="K1165" t="s">
        <v>6449</v>
      </c>
      <c r="L1165">
        <v>6352</v>
      </c>
      <c r="M1165">
        <v>289666.36</v>
      </c>
      <c r="N1165" t="s">
        <v>6446</v>
      </c>
      <c r="O1165" s="1"/>
    </row>
    <row r="1166" spans="1:15" x14ac:dyDescent="0.25">
      <c r="A1166">
        <v>396350</v>
      </c>
      <c r="B1166">
        <v>124597</v>
      </c>
      <c r="C1166" t="s">
        <v>4492</v>
      </c>
      <c r="D1166" t="s">
        <v>6452</v>
      </c>
      <c r="E1166" t="s">
        <v>6254</v>
      </c>
      <c r="F1166" t="s">
        <v>46</v>
      </c>
      <c r="G1166" t="s">
        <v>6446</v>
      </c>
      <c r="H1166" s="1">
        <v>45892</v>
      </c>
      <c r="I1166" t="s">
        <v>6447</v>
      </c>
      <c r="J1166" t="s">
        <v>6448</v>
      </c>
      <c r="K1166" t="s">
        <v>6449</v>
      </c>
      <c r="L1166">
        <v>6352</v>
      </c>
      <c r="M1166">
        <v>289666.36</v>
      </c>
      <c r="N1166" t="s">
        <v>6446</v>
      </c>
      <c r="O1166" s="1"/>
    </row>
    <row r="1167" spans="1:15" x14ac:dyDescent="0.25">
      <c r="A1167">
        <v>396347</v>
      </c>
      <c r="B1167">
        <v>124597</v>
      </c>
      <c r="C1167" t="s">
        <v>4492</v>
      </c>
      <c r="D1167" t="s">
        <v>6452</v>
      </c>
      <c r="E1167" t="s">
        <v>6254</v>
      </c>
      <c r="F1167" t="s">
        <v>46</v>
      </c>
      <c r="G1167" t="s">
        <v>6446</v>
      </c>
      <c r="H1167" s="1">
        <v>45892</v>
      </c>
      <c r="I1167" t="s">
        <v>6447</v>
      </c>
      <c r="J1167" t="s">
        <v>6448</v>
      </c>
      <c r="K1167" t="s">
        <v>6449</v>
      </c>
      <c r="L1167">
        <v>6352</v>
      </c>
      <c r="M1167">
        <v>289666.36</v>
      </c>
      <c r="N1167" t="s">
        <v>6446</v>
      </c>
      <c r="O1167" s="1"/>
    </row>
    <row r="1168" spans="1:15" x14ac:dyDescent="0.25">
      <c r="A1168">
        <v>13218</v>
      </c>
      <c r="B1168">
        <v>774945</v>
      </c>
      <c r="C1168" t="s">
        <v>1440</v>
      </c>
      <c r="D1168" t="s">
        <v>6475</v>
      </c>
      <c r="E1168" t="s">
        <v>6269</v>
      </c>
      <c r="F1168" t="s">
        <v>18</v>
      </c>
      <c r="G1168" t="s">
        <v>6446</v>
      </c>
      <c r="H1168" s="1">
        <v>45891</v>
      </c>
      <c r="I1168" t="s">
        <v>6455</v>
      </c>
      <c r="J1168" t="s">
        <v>6448</v>
      </c>
      <c r="K1168" t="s">
        <v>6449</v>
      </c>
      <c r="L1168">
        <v>6353</v>
      </c>
      <c r="M1168">
        <v>15621.87</v>
      </c>
      <c r="N1168" t="s">
        <v>6446</v>
      </c>
      <c r="O1168" s="1"/>
    </row>
    <row r="1169" spans="1:15" x14ac:dyDescent="0.25">
      <c r="A1169">
        <v>26167</v>
      </c>
      <c r="B1169">
        <v>27025746</v>
      </c>
      <c r="C1169" t="s">
        <v>6513</v>
      </c>
      <c r="D1169" t="s">
        <v>6466</v>
      </c>
      <c r="E1169" t="s">
        <v>6254</v>
      </c>
      <c r="F1169" t="s">
        <v>46</v>
      </c>
      <c r="G1169" t="s">
        <v>6446</v>
      </c>
      <c r="H1169" s="1">
        <v>45892</v>
      </c>
      <c r="I1169" t="s">
        <v>6447</v>
      </c>
      <c r="J1169" t="s">
        <v>6448</v>
      </c>
      <c r="K1169" t="s">
        <v>6449</v>
      </c>
      <c r="L1169">
        <v>6353</v>
      </c>
      <c r="M1169">
        <v>20484</v>
      </c>
      <c r="N1169" t="s">
        <v>6446</v>
      </c>
      <c r="O1169" s="1"/>
    </row>
    <row r="1170" spans="1:15" x14ac:dyDescent="0.25">
      <c r="A1170">
        <v>52826</v>
      </c>
      <c r="B1170">
        <v>3031529</v>
      </c>
      <c r="C1170" t="s">
        <v>6465</v>
      </c>
      <c r="D1170" t="s">
        <v>6466</v>
      </c>
      <c r="E1170" t="s">
        <v>18</v>
      </c>
      <c r="F1170" t="s">
        <v>46</v>
      </c>
      <c r="G1170" t="s">
        <v>6446</v>
      </c>
      <c r="H1170" s="1">
        <v>45891</v>
      </c>
      <c r="I1170" t="s">
        <v>6447</v>
      </c>
      <c r="J1170" t="s">
        <v>6448</v>
      </c>
      <c r="K1170" t="s">
        <v>6449</v>
      </c>
      <c r="L1170">
        <v>6353</v>
      </c>
      <c r="M1170">
        <v>29834.82</v>
      </c>
      <c r="N1170" t="s">
        <v>6446</v>
      </c>
      <c r="O1170" s="1"/>
    </row>
    <row r="1171" spans="1:15" x14ac:dyDescent="0.25">
      <c r="A1171">
        <v>52837</v>
      </c>
      <c r="B1171">
        <v>3031529</v>
      </c>
      <c r="C1171" t="s">
        <v>6465</v>
      </c>
      <c r="D1171" t="s">
        <v>6466</v>
      </c>
      <c r="E1171" t="s">
        <v>18</v>
      </c>
      <c r="F1171" t="s">
        <v>46</v>
      </c>
      <c r="G1171" t="s">
        <v>6446</v>
      </c>
      <c r="H1171" s="1">
        <v>45891</v>
      </c>
      <c r="I1171" t="s">
        <v>6447</v>
      </c>
      <c r="J1171" t="s">
        <v>6448</v>
      </c>
      <c r="K1171" t="s">
        <v>6449</v>
      </c>
      <c r="L1171">
        <v>6353</v>
      </c>
      <c r="M1171">
        <v>29834.82</v>
      </c>
      <c r="N1171" t="s">
        <v>6446</v>
      </c>
      <c r="O1171" s="1"/>
    </row>
    <row r="1172" spans="1:15" x14ac:dyDescent="0.25">
      <c r="A1172">
        <v>52844</v>
      </c>
      <c r="B1172">
        <v>3031529</v>
      </c>
      <c r="C1172" t="s">
        <v>6465</v>
      </c>
      <c r="D1172" t="s">
        <v>6466</v>
      </c>
      <c r="E1172" t="s">
        <v>18</v>
      </c>
      <c r="F1172" t="s">
        <v>46</v>
      </c>
      <c r="G1172" t="s">
        <v>6446</v>
      </c>
      <c r="H1172" s="1">
        <v>45891</v>
      </c>
      <c r="I1172" t="s">
        <v>6447</v>
      </c>
      <c r="J1172" t="s">
        <v>6448</v>
      </c>
      <c r="K1172" t="s">
        <v>6449</v>
      </c>
      <c r="L1172">
        <v>6353</v>
      </c>
      <c r="M1172">
        <v>29834.82</v>
      </c>
      <c r="N1172" t="s">
        <v>6446</v>
      </c>
      <c r="O1172" s="1"/>
    </row>
    <row r="1173" spans="1:15" x14ac:dyDescent="0.25">
      <c r="A1173">
        <v>52849</v>
      </c>
      <c r="B1173">
        <v>3031902</v>
      </c>
      <c r="C1173" t="s">
        <v>6465</v>
      </c>
      <c r="D1173" t="s">
        <v>6466</v>
      </c>
      <c r="E1173" t="s">
        <v>18</v>
      </c>
      <c r="F1173" t="s">
        <v>46</v>
      </c>
      <c r="G1173" t="s">
        <v>6446</v>
      </c>
      <c r="H1173" s="1">
        <v>45891</v>
      </c>
      <c r="I1173" t="s">
        <v>6447</v>
      </c>
      <c r="J1173" t="s">
        <v>6448</v>
      </c>
      <c r="K1173" t="s">
        <v>6449</v>
      </c>
      <c r="L1173">
        <v>6353</v>
      </c>
      <c r="M1173">
        <v>357835.3</v>
      </c>
      <c r="N1173" t="s">
        <v>6446</v>
      </c>
      <c r="O1173" s="1"/>
    </row>
    <row r="1174" spans="1:15" x14ac:dyDescent="0.25">
      <c r="A1174">
        <v>52854</v>
      </c>
      <c r="B1174">
        <v>3031902</v>
      </c>
      <c r="C1174" t="s">
        <v>6465</v>
      </c>
      <c r="D1174" t="s">
        <v>6466</v>
      </c>
      <c r="E1174" t="s">
        <v>18</v>
      </c>
      <c r="F1174" t="s">
        <v>46</v>
      </c>
      <c r="G1174" t="s">
        <v>6446</v>
      </c>
      <c r="H1174" s="1">
        <v>45891</v>
      </c>
      <c r="I1174" t="s">
        <v>6447</v>
      </c>
      <c r="J1174" t="s">
        <v>6448</v>
      </c>
      <c r="K1174" t="s">
        <v>6449</v>
      </c>
      <c r="L1174">
        <v>6353</v>
      </c>
      <c r="M1174">
        <v>357835.3</v>
      </c>
      <c r="N1174" t="s">
        <v>6446</v>
      </c>
      <c r="O1174" s="1"/>
    </row>
    <row r="1175" spans="1:15" x14ac:dyDescent="0.25">
      <c r="A1175">
        <v>52847</v>
      </c>
      <c r="B1175">
        <v>3031902</v>
      </c>
      <c r="C1175" t="s">
        <v>6465</v>
      </c>
      <c r="D1175" t="s">
        <v>6466</v>
      </c>
      <c r="E1175" t="s">
        <v>18</v>
      </c>
      <c r="F1175" t="s">
        <v>46</v>
      </c>
      <c r="G1175" t="s">
        <v>6446</v>
      </c>
      <c r="H1175" s="1">
        <v>45891</v>
      </c>
      <c r="I1175" t="s">
        <v>6447</v>
      </c>
      <c r="J1175" t="s">
        <v>6448</v>
      </c>
      <c r="K1175" t="s">
        <v>6449</v>
      </c>
      <c r="L1175">
        <v>6353</v>
      </c>
      <c r="M1175">
        <v>357835.3</v>
      </c>
      <c r="N1175" t="s">
        <v>6446</v>
      </c>
      <c r="O1175" s="1"/>
    </row>
    <row r="1176" spans="1:15" x14ac:dyDescent="0.25">
      <c r="A1176">
        <v>52842</v>
      </c>
      <c r="B1176">
        <v>3031902</v>
      </c>
      <c r="C1176" t="s">
        <v>6465</v>
      </c>
      <c r="D1176" t="s">
        <v>6466</v>
      </c>
      <c r="E1176" t="s">
        <v>18</v>
      </c>
      <c r="F1176" t="s">
        <v>46</v>
      </c>
      <c r="G1176" t="s">
        <v>6446</v>
      </c>
      <c r="H1176" s="1">
        <v>45891</v>
      </c>
      <c r="I1176" t="s">
        <v>6447</v>
      </c>
      <c r="J1176" t="s">
        <v>6448</v>
      </c>
      <c r="K1176" t="s">
        <v>6449</v>
      </c>
      <c r="L1176">
        <v>6353</v>
      </c>
      <c r="M1176">
        <v>357835.3</v>
      </c>
      <c r="N1176" t="s">
        <v>6446</v>
      </c>
      <c r="O1176" s="1"/>
    </row>
    <row r="1177" spans="1:15" x14ac:dyDescent="0.25">
      <c r="A1177">
        <v>52841</v>
      </c>
      <c r="B1177">
        <v>3031902</v>
      </c>
      <c r="C1177" t="s">
        <v>6465</v>
      </c>
      <c r="D1177" t="s">
        <v>6466</v>
      </c>
      <c r="E1177" t="s">
        <v>18</v>
      </c>
      <c r="F1177" t="s">
        <v>46</v>
      </c>
      <c r="G1177" t="s">
        <v>6446</v>
      </c>
      <c r="H1177" s="1">
        <v>45891</v>
      </c>
      <c r="I1177" t="s">
        <v>6447</v>
      </c>
      <c r="J1177" t="s">
        <v>6448</v>
      </c>
      <c r="K1177" t="s">
        <v>6449</v>
      </c>
      <c r="L1177">
        <v>6353</v>
      </c>
      <c r="M1177">
        <v>357835.3</v>
      </c>
      <c r="N1177" t="s">
        <v>6446</v>
      </c>
      <c r="O1177" s="1"/>
    </row>
    <row r="1178" spans="1:15" x14ac:dyDescent="0.25">
      <c r="A1178">
        <v>52822</v>
      </c>
      <c r="B1178">
        <v>3031902</v>
      </c>
      <c r="C1178" t="s">
        <v>6465</v>
      </c>
      <c r="D1178" t="s">
        <v>6466</v>
      </c>
      <c r="E1178" t="s">
        <v>18</v>
      </c>
      <c r="F1178" t="s">
        <v>46</v>
      </c>
      <c r="G1178" t="s">
        <v>6446</v>
      </c>
      <c r="H1178" s="1">
        <v>45891</v>
      </c>
      <c r="I1178" t="s">
        <v>6447</v>
      </c>
      <c r="J1178" t="s">
        <v>6448</v>
      </c>
      <c r="K1178" t="s">
        <v>6449</v>
      </c>
      <c r="L1178">
        <v>6353</v>
      </c>
      <c r="M1178">
        <v>357835.3</v>
      </c>
      <c r="N1178" t="s">
        <v>6446</v>
      </c>
      <c r="O1178" s="1"/>
    </row>
    <row r="1179" spans="1:15" x14ac:dyDescent="0.25">
      <c r="A1179">
        <v>52819</v>
      </c>
      <c r="B1179">
        <v>3031902</v>
      </c>
      <c r="C1179" t="s">
        <v>6465</v>
      </c>
      <c r="D1179" t="s">
        <v>6466</v>
      </c>
      <c r="E1179" t="s">
        <v>18</v>
      </c>
      <c r="F1179" t="s">
        <v>46</v>
      </c>
      <c r="G1179" t="s">
        <v>6446</v>
      </c>
      <c r="H1179" s="1">
        <v>45891</v>
      </c>
      <c r="I1179" t="s">
        <v>6447</v>
      </c>
      <c r="J1179" t="s">
        <v>6448</v>
      </c>
      <c r="K1179" t="s">
        <v>6449</v>
      </c>
      <c r="L1179">
        <v>6353</v>
      </c>
      <c r="M1179">
        <v>357835.3</v>
      </c>
      <c r="N1179" t="s">
        <v>6446</v>
      </c>
      <c r="O1179" s="1"/>
    </row>
    <row r="1180" spans="1:15" x14ac:dyDescent="0.25">
      <c r="A1180">
        <v>52818</v>
      </c>
      <c r="B1180">
        <v>3031902</v>
      </c>
      <c r="C1180" t="s">
        <v>6465</v>
      </c>
      <c r="D1180" t="s">
        <v>6466</v>
      </c>
      <c r="E1180" t="s">
        <v>18</v>
      </c>
      <c r="F1180" t="s">
        <v>46</v>
      </c>
      <c r="G1180" t="s">
        <v>6446</v>
      </c>
      <c r="H1180" s="1">
        <v>45891</v>
      </c>
      <c r="I1180" t="s">
        <v>6447</v>
      </c>
      <c r="J1180" t="s">
        <v>6448</v>
      </c>
      <c r="K1180" t="s">
        <v>6449</v>
      </c>
      <c r="L1180">
        <v>6353</v>
      </c>
      <c r="M1180">
        <v>357835.3</v>
      </c>
      <c r="N1180" t="s">
        <v>6446</v>
      </c>
      <c r="O1180" s="1"/>
    </row>
    <row r="1181" spans="1:15" x14ac:dyDescent="0.25">
      <c r="A1181">
        <v>55572</v>
      </c>
      <c r="B1181">
        <v>263837</v>
      </c>
      <c r="C1181" t="s">
        <v>6489</v>
      </c>
      <c r="D1181" t="s">
        <v>6490</v>
      </c>
      <c r="E1181" t="s">
        <v>6254</v>
      </c>
      <c r="F1181" t="s">
        <v>12</v>
      </c>
      <c r="G1181" t="s">
        <v>6446</v>
      </c>
      <c r="H1181" s="1">
        <v>45892</v>
      </c>
      <c r="I1181" t="s">
        <v>6447</v>
      </c>
      <c r="J1181" t="s">
        <v>6448</v>
      </c>
      <c r="K1181" t="s">
        <v>6449</v>
      </c>
      <c r="L1181">
        <v>6351</v>
      </c>
      <c r="M1181">
        <v>266883.12</v>
      </c>
      <c r="N1181" t="s">
        <v>6470</v>
      </c>
      <c r="O1181" s="1"/>
    </row>
    <row r="1182" spans="1:15" x14ac:dyDescent="0.25">
      <c r="A1182">
        <v>0</v>
      </c>
      <c r="B1182">
        <v>124454</v>
      </c>
      <c r="C1182" t="s">
        <v>5059</v>
      </c>
      <c r="D1182" t="s">
        <v>6452</v>
      </c>
      <c r="E1182" t="s">
        <v>6254</v>
      </c>
      <c r="F1182" t="s">
        <v>18</v>
      </c>
      <c r="G1182" t="s">
        <v>6460</v>
      </c>
      <c r="H1182" s="1">
        <v>45891</v>
      </c>
      <c r="I1182" t="s">
        <v>6447</v>
      </c>
      <c r="J1182" t="s">
        <v>6448</v>
      </c>
      <c r="K1182" t="s">
        <v>6449</v>
      </c>
      <c r="L1182">
        <v>6353</v>
      </c>
      <c r="M1182">
        <v>0</v>
      </c>
      <c r="N1182" t="s">
        <v>6446</v>
      </c>
      <c r="O1182" s="1"/>
    </row>
    <row r="1183" spans="1:15" x14ac:dyDescent="0.25">
      <c r="A1183">
        <v>0</v>
      </c>
      <c r="B1183">
        <v>2611584</v>
      </c>
      <c r="C1183" t="s">
        <v>6543</v>
      </c>
      <c r="D1183" t="s">
        <v>6544</v>
      </c>
      <c r="E1183" t="s">
        <v>6269</v>
      </c>
      <c r="F1183" t="s">
        <v>18</v>
      </c>
      <c r="G1183" t="s">
        <v>6460</v>
      </c>
      <c r="H1183" s="1">
        <v>45891</v>
      </c>
      <c r="I1183" t="s">
        <v>6447</v>
      </c>
      <c r="J1183" t="s">
        <v>6448</v>
      </c>
      <c r="K1183" t="s">
        <v>6449</v>
      </c>
      <c r="L1183">
        <v>6352</v>
      </c>
      <c r="M1183">
        <v>0</v>
      </c>
      <c r="N1183" t="s">
        <v>6446</v>
      </c>
      <c r="O1183" s="1"/>
    </row>
    <row r="1184" spans="1:15" x14ac:dyDescent="0.25">
      <c r="A1184">
        <v>0</v>
      </c>
      <c r="B1184">
        <v>124368</v>
      </c>
      <c r="C1184" t="s">
        <v>5059</v>
      </c>
      <c r="D1184" t="s">
        <v>6452</v>
      </c>
      <c r="E1184" t="s">
        <v>6254</v>
      </c>
      <c r="F1184" t="s">
        <v>46</v>
      </c>
      <c r="G1184" t="s">
        <v>6460</v>
      </c>
      <c r="H1184" s="1">
        <v>45891</v>
      </c>
      <c r="I1184" t="s">
        <v>6447</v>
      </c>
      <c r="J1184" t="s">
        <v>6448</v>
      </c>
      <c r="K1184" t="s">
        <v>6449</v>
      </c>
      <c r="L1184">
        <v>6353</v>
      </c>
      <c r="M1184">
        <v>0</v>
      </c>
      <c r="N1184" t="s">
        <v>6446</v>
      </c>
      <c r="O1184" s="1"/>
    </row>
    <row r="1185" spans="1:15" x14ac:dyDescent="0.25">
      <c r="A1185">
        <v>26029</v>
      </c>
      <c r="B1185">
        <v>27026459</v>
      </c>
      <c r="C1185" t="s">
        <v>6513</v>
      </c>
      <c r="D1185" t="s">
        <v>6466</v>
      </c>
      <c r="E1185" t="s">
        <v>6254</v>
      </c>
      <c r="F1185" t="s">
        <v>46</v>
      </c>
      <c r="G1185" t="s">
        <v>6446</v>
      </c>
      <c r="H1185" s="1">
        <v>45892</v>
      </c>
      <c r="I1185" t="s">
        <v>6447</v>
      </c>
      <c r="J1185" t="s">
        <v>6448</v>
      </c>
      <c r="K1185" t="s">
        <v>6449</v>
      </c>
      <c r="L1185">
        <v>6353</v>
      </c>
      <c r="M1185">
        <v>359.38</v>
      </c>
      <c r="N1185" t="s">
        <v>6446</v>
      </c>
      <c r="O1185" s="1"/>
    </row>
    <row r="1186" spans="1:15" x14ac:dyDescent="0.25">
      <c r="A1186">
        <v>0</v>
      </c>
      <c r="B1186">
        <v>458062</v>
      </c>
      <c r="C1186" t="s">
        <v>6459</v>
      </c>
      <c r="D1186" t="s">
        <v>6445</v>
      </c>
      <c r="E1186" t="s">
        <v>6269</v>
      </c>
      <c r="F1186" t="s">
        <v>46</v>
      </c>
      <c r="G1186" t="s">
        <v>6460</v>
      </c>
      <c r="H1186" s="1">
        <v>45891</v>
      </c>
      <c r="I1186" t="s">
        <v>6447</v>
      </c>
      <c r="J1186" t="s">
        <v>6448</v>
      </c>
      <c r="K1186" t="s">
        <v>6449</v>
      </c>
      <c r="L1186">
        <v>6353</v>
      </c>
      <c r="M1186">
        <v>0</v>
      </c>
      <c r="N1186" t="s">
        <v>6446</v>
      </c>
      <c r="O1186" s="1"/>
    </row>
    <row r="1187" spans="1:15" x14ac:dyDescent="0.25">
      <c r="A1187">
        <v>55572</v>
      </c>
      <c r="B1187">
        <v>121653</v>
      </c>
      <c r="C1187" t="s">
        <v>6489</v>
      </c>
      <c r="D1187" t="s">
        <v>6491</v>
      </c>
      <c r="E1187" t="s">
        <v>6254</v>
      </c>
      <c r="F1187" t="s">
        <v>12</v>
      </c>
      <c r="G1187" t="s">
        <v>6446</v>
      </c>
      <c r="H1187" s="1">
        <v>45892</v>
      </c>
      <c r="I1187" t="s">
        <v>6447</v>
      </c>
      <c r="J1187" t="s">
        <v>6448</v>
      </c>
      <c r="K1187" t="s">
        <v>6449</v>
      </c>
      <c r="L1187">
        <v>6353</v>
      </c>
      <c r="M1187">
        <v>266883.12</v>
      </c>
      <c r="N1187" t="s">
        <v>6446</v>
      </c>
      <c r="O1187" s="1"/>
    </row>
    <row r="1188" spans="1:15" x14ac:dyDescent="0.25">
      <c r="A1188">
        <v>371584</v>
      </c>
      <c r="B1188">
        <v>5231</v>
      </c>
      <c r="C1188" t="s">
        <v>5382</v>
      </c>
      <c r="D1188" t="s">
        <v>6467</v>
      </c>
      <c r="E1188" t="s">
        <v>6269</v>
      </c>
      <c r="F1188" t="s">
        <v>46</v>
      </c>
      <c r="G1188" t="s">
        <v>6446</v>
      </c>
      <c r="H1188" s="1">
        <v>45891</v>
      </c>
      <c r="I1188" t="s">
        <v>6455</v>
      </c>
      <c r="J1188" t="s">
        <v>6448</v>
      </c>
      <c r="K1188" t="s">
        <v>6449</v>
      </c>
      <c r="L1188">
        <v>6353</v>
      </c>
      <c r="M1188">
        <v>961.63</v>
      </c>
      <c r="N1188" t="s">
        <v>6446</v>
      </c>
      <c r="O1188" s="1"/>
    </row>
    <row r="1189" spans="1:15" x14ac:dyDescent="0.25">
      <c r="A1189">
        <v>25997</v>
      </c>
      <c r="B1189">
        <v>63</v>
      </c>
      <c r="C1189" t="s">
        <v>6291</v>
      </c>
      <c r="D1189" t="s">
        <v>6518</v>
      </c>
      <c r="E1189" t="s">
        <v>6254</v>
      </c>
      <c r="F1189" t="s">
        <v>46</v>
      </c>
      <c r="G1189" t="s">
        <v>6446</v>
      </c>
      <c r="H1189" s="1">
        <v>45891</v>
      </c>
      <c r="I1189" t="s">
        <v>6447</v>
      </c>
      <c r="J1189" t="s">
        <v>6448</v>
      </c>
      <c r="K1189" t="s">
        <v>6449</v>
      </c>
      <c r="L1189">
        <v>6360</v>
      </c>
      <c r="M1189">
        <v>1806.38</v>
      </c>
      <c r="N1189" t="s">
        <v>6470</v>
      </c>
      <c r="O1189" s="1"/>
    </row>
    <row r="1190" spans="1:15" x14ac:dyDescent="0.25">
      <c r="A1190">
        <v>0</v>
      </c>
      <c r="B1190">
        <v>124450</v>
      </c>
      <c r="C1190" t="s">
        <v>5059</v>
      </c>
      <c r="D1190" t="s">
        <v>6452</v>
      </c>
      <c r="E1190" t="s">
        <v>6254</v>
      </c>
      <c r="F1190" t="s">
        <v>97</v>
      </c>
      <c r="G1190" t="s">
        <v>6460</v>
      </c>
      <c r="H1190" s="1">
        <v>45891</v>
      </c>
      <c r="I1190" t="s">
        <v>6447</v>
      </c>
      <c r="J1190" t="s">
        <v>6448</v>
      </c>
      <c r="K1190" t="s">
        <v>6449</v>
      </c>
      <c r="L1190">
        <v>6353</v>
      </c>
      <c r="M1190">
        <v>0</v>
      </c>
      <c r="N1190" t="s">
        <v>6446</v>
      </c>
      <c r="O1190" s="1"/>
    </row>
    <row r="1191" spans="1:15" x14ac:dyDescent="0.25">
      <c r="A1191">
        <v>0</v>
      </c>
      <c r="B1191">
        <v>124394</v>
      </c>
      <c r="C1191" t="s">
        <v>5059</v>
      </c>
      <c r="D1191" t="s">
        <v>6452</v>
      </c>
      <c r="E1191" t="s">
        <v>6254</v>
      </c>
      <c r="F1191" t="s">
        <v>12</v>
      </c>
      <c r="G1191" t="s">
        <v>6460</v>
      </c>
      <c r="H1191" s="1">
        <v>45891</v>
      </c>
      <c r="I1191" t="s">
        <v>6447</v>
      </c>
      <c r="J1191" t="s">
        <v>6448</v>
      </c>
      <c r="K1191" t="s">
        <v>6449</v>
      </c>
      <c r="L1191">
        <v>6353</v>
      </c>
      <c r="M1191">
        <v>0</v>
      </c>
      <c r="N1191" t="s">
        <v>6446</v>
      </c>
      <c r="O1191" s="1"/>
    </row>
    <row r="1192" spans="1:15" x14ac:dyDescent="0.25">
      <c r="A1192">
        <v>55571</v>
      </c>
      <c r="B1192">
        <v>263838</v>
      </c>
      <c r="C1192" t="s">
        <v>6489</v>
      </c>
      <c r="D1192" t="s">
        <v>6490</v>
      </c>
      <c r="E1192" t="s">
        <v>6254</v>
      </c>
      <c r="F1192" t="s">
        <v>12</v>
      </c>
      <c r="G1192" t="s">
        <v>6446</v>
      </c>
      <c r="H1192" s="1">
        <v>45892</v>
      </c>
      <c r="I1192" t="s">
        <v>6447</v>
      </c>
      <c r="J1192" t="s">
        <v>6448</v>
      </c>
      <c r="K1192" t="s">
        <v>6449</v>
      </c>
      <c r="L1192">
        <v>6351</v>
      </c>
      <c r="M1192">
        <v>88961.04</v>
      </c>
      <c r="N1192" t="s">
        <v>6470</v>
      </c>
      <c r="O1192" s="1"/>
    </row>
    <row r="1193" spans="1:15" x14ac:dyDescent="0.25">
      <c r="A1193">
        <v>55536</v>
      </c>
      <c r="B1193">
        <v>121643</v>
      </c>
      <c r="C1193" t="s">
        <v>6489</v>
      </c>
      <c r="D1193" t="s">
        <v>6491</v>
      </c>
      <c r="E1193" t="s">
        <v>6254</v>
      </c>
      <c r="F1193" t="s">
        <v>18</v>
      </c>
      <c r="G1193" t="s">
        <v>6446</v>
      </c>
      <c r="H1193" s="1">
        <v>45892</v>
      </c>
      <c r="I1193" t="s">
        <v>6447</v>
      </c>
      <c r="J1193" t="s">
        <v>6448</v>
      </c>
      <c r="K1193" t="s">
        <v>6449</v>
      </c>
      <c r="L1193">
        <v>6353</v>
      </c>
      <c r="M1193">
        <v>31350.44</v>
      </c>
      <c r="N1193" t="s">
        <v>6446</v>
      </c>
      <c r="O1193" s="1"/>
    </row>
    <row r="1194" spans="1:15" x14ac:dyDescent="0.25">
      <c r="A1194">
        <v>52002</v>
      </c>
      <c r="B1194">
        <v>3031550</v>
      </c>
      <c r="C1194" t="s">
        <v>6465</v>
      </c>
      <c r="D1194" t="s">
        <v>6466</v>
      </c>
      <c r="E1194" t="s">
        <v>18</v>
      </c>
      <c r="F1194" t="s">
        <v>46</v>
      </c>
      <c r="G1194" t="s">
        <v>6446</v>
      </c>
      <c r="H1194" s="1">
        <v>45891</v>
      </c>
      <c r="I1194" t="s">
        <v>6447</v>
      </c>
      <c r="J1194" t="s">
        <v>6448</v>
      </c>
      <c r="K1194" t="s">
        <v>6449</v>
      </c>
      <c r="L1194">
        <v>6353</v>
      </c>
      <c r="M1194">
        <v>16335.51</v>
      </c>
      <c r="N1194" t="s">
        <v>6446</v>
      </c>
      <c r="O1194" s="1"/>
    </row>
    <row r="1195" spans="1:15" x14ac:dyDescent="0.25">
      <c r="A1195">
        <v>51992</v>
      </c>
      <c r="B1195">
        <v>3031550</v>
      </c>
      <c r="C1195" t="s">
        <v>6465</v>
      </c>
      <c r="D1195" t="s">
        <v>6466</v>
      </c>
      <c r="E1195" t="s">
        <v>18</v>
      </c>
      <c r="F1195" t="s">
        <v>46</v>
      </c>
      <c r="G1195" t="s">
        <v>6446</v>
      </c>
      <c r="H1195" s="1">
        <v>45891</v>
      </c>
      <c r="I1195" t="s">
        <v>6447</v>
      </c>
      <c r="J1195" t="s">
        <v>6448</v>
      </c>
      <c r="K1195" t="s">
        <v>6449</v>
      </c>
      <c r="L1195">
        <v>6353</v>
      </c>
      <c r="M1195">
        <v>16335.51</v>
      </c>
      <c r="N1195" t="s">
        <v>6446</v>
      </c>
      <c r="O1195" s="1"/>
    </row>
    <row r="1196" spans="1:15" x14ac:dyDescent="0.25">
      <c r="A1196">
        <v>1002645</v>
      </c>
      <c r="B1196">
        <v>447574</v>
      </c>
      <c r="C1196" t="s">
        <v>6471</v>
      </c>
      <c r="D1196" t="s">
        <v>6472</v>
      </c>
      <c r="E1196" t="s">
        <v>6269</v>
      </c>
      <c r="F1196" t="s">
        <v>46</v>
      </c>
      <c r="G1196" t="s">
        <v>6446</v>
      </c>
      <c r="H1196" s="1">
        <v>45891</v>
      </c>
      <c r="I1196" t="s">
        <v>6455</v>
      </c>
      <c r="J1196" t="s">
        <v>6448</v>
      </c>
      <c r="K1196" t="s">
        <v>6449</v>
      </c>
      <c r="L1196">
        <v>6932</v>
      </c>
      <c r="M1196">
        <v>23500</v>
      </c>
      <c r="N1196" t="s">
        <v>6446</v>
      </c>
      <c r="O1196" s="1"/>
    </row>
    <row r="1197" spans="1:15" x14ac:dyDescent="0.25">
      <c r="A1197">
        <v>0</v>
      </c>
      <c r="B1197">
        <v>458070</v>
      </c>
      <c r="C1197" t="s">
        <v>6459</v>
      </c>
      <c r="D1197" t="s">
        <v>6445</v>
      </c>
      <c r="E1197" t="s">
        <v>6269</v>
      </c>
      <c r="F1197" t="s">
        <v>46</v>
      </c>
      <c r="G1197" t="s">
        <v>6460</v>
      </c>
      <c r="H1197" s="1">
        <v>45891</v>
      </c>
      <c r="I1197" t="s">
        <v>6447</v>
      </c>
      <c r="J1197" t="s">
        <v>6448</v>
      </c>
      <c r="K1197" t="s">
        <v>6449</v>
      </c>
      <c r="L1197">
        <v>6353</v>
      </c>
      <c r="M1197">
        <v>0</v>
      </c>
      <c r="N1197" t="s">
        <v>6446</v>
      </c>
      <c r="O1197" s="1"/>
    </row>
    <row r="1198" spans="1:15" x14ac:dyDescent="0.25">
      <c r="A1198">
        <v>52845</v>
      </c>
      <c r="B1198">
        <v>3031706</v>
      </c>
      <c r="C1198" t="s">
        <v>6465</v>
      </c>
      <c r="D1198" t="s">
        <v>6466</v>
      </c>
      <c r="E1198" t="s">
        <v>18</v>
      </c>
      <c r="F1198" t="s">
        <v>97</v>
      </c>
      <c r="G1198" t="s">
        <v>6446</v>
      </c>
      <c r="H1198" s="1">
        <v>45891</v>
      </c>
      <c r="I1198" t="s">
        <v>6447</v>
      </c>
      <c r="J1198" t="s">
        <v>6448</v>
      </c>
      <c r="K1198" t="s">
        <v>6449</v>
      </c>
      <c r="L1198">
        <v>6353</v>
      </c>
      <c r="M1198">
        <v>12565</v>
      </c>
      <c r="N1198" t="s">
        <v>6446</v>
      </c>
      <c r="O1198" s="1"/>
    </row>
    <row r="1199" spans="1:15" x14ac:dyDescent="0.25">
      <c r="A1199">
        <v>52815</v>
      </c>
      <c r="B1199">
        <v>3031706</v>
      </c>
      <c r="C1199" t="s">
        <v>6465</v>
      </c>
      <c r="D1199" t="s">
        <v>6466</v>
      </c>
      <c r="E1199" t="s">
        <v>18</v>
      </c>
      <c r="F1199" t="s">
        <v>97</v>
      </c>
      <c r="G1199" t="s">
        <v>6446</v>
      </c>
      <c r="H1199" s="1">
        <v>45891</v>
      </c>
      <c r="I1199" t="s">
        <v>6447</v>
      </c>
      <c r="J1199" t="s">
        <v>6448</v>
      </c>
      <c r="K1199" t="s">
        <v>6449</v>
      </c>
      <c r="L1199">
        <v>6353</v>
      </c>
      <c r="M1199">
        <v>12565</v>
      </c>
      <c r="N1199" t="s">
        <v>6446</v>
      </c>
      <c r="O1199" s="1"/>
    </row>
    <row r="1200" spans="1:15" x14ac:dyDescent="0.25">
      <c r="A1200">
        <v>52814</v>
      </c>
      <c r="B1200">
        <v>3031706</v>
      </c>
      <c r="C1200" t="s">
        <v>6465</v>
      </c>
      <c r="D1200" t="s">
        <v>6466</v>
      </c>
      <c r="E1200" t="s">
        <v>18</v>
      </c>
      <c r="F1200" t="s">
        <v>97</v>
      </c>
      <c r="G1200" t="s">
        <v>6446</v>
      </c>
      <c r="H1200" s="1">
        <v>45891</v>
      </c>
      <c r="I1200" t="s">
        <v>6447</v>
      </c>
      <c r="J1200" t="s">
        <v>6448</v>
      </c>
      <c r="K1200" t="s">
        <v>6449</v>
      </c>
      <c r="L1200">
        <v>6353</v>
      </c>
      <c r="M1200">
        <v>12565</v>
      </c>
      <c r="N1200" t="s">
        <v>6446</v>
      </c>
      <c r="O1200" s="1"/>
    </row>
    <row r="1201" spans="1:15" x14ac:dyDescent="0.25">
      <c r="A1201">
        <v>0</v>
      </c>
      <c r="B1201">
        <v>458095</v>
      </c>
      <c r="C1201" t="s">
        <v>6459</v>
      </c>
      <c r="D1201" t="s">
        <v>6445</v>
      </c>
      <c r="E1201" t="s">
        <v>6269</v>
      </c>
      <c r="F1201" t="s">
        <v>46</v>
      </c>
      <c r="G1201" t="s">
        <v>6460</v>
      </c>
      <c r="H1201" s="1">
        <v>45891</v>
      </c>
      <c r="I1201" t="s">
        <v>6447</v>
      </c>
      <c r="J1201" t="s">
        <v>6448</v>
      </c>
      <c r="K1201" t="s">
        <v>6449</v>
      </c>
      <c r="L1201">
        <v>6353</v>
      </c>
      <c r="M1201">
        <v>0</v>
      </c>
      <c r="N1201" t="s">
        <v>6446</v>
      </c>
      <c r="O1201" s="1"/>
    </row>
    <row r="1202" spans="1:15" x14ac:dyDescent="0.25">
      <c r="A1202">
        <v>26500</v>
      </c>
      <c r="B1202">
        <v>1181552</v>
      </c>
      <c r="C1202" t="s">
        <v>6465</v>
      </c>
      <c r="D1202" t="s">
        <v>6466</v>
      </c>
      <c r="E1202" t="s">
        <v>46</v>
      </c>
      <c r="F1202" t="s">
        <v>693</v>
      </c>
      <c r="G1202" t="s">
        <v>6446</v>
      </c>
      <c r="H1202" s="1">
        <v>45891</v>
      </c>
      <c r="I1202" t="s">
        <v>6447</v>
      </c>
      <c r="J1202" t="s">
        <v>6448</v>
      </c>
      <c r="K1202" t="s">
        <v>6449</v>
      </c>
      <c r="L1202">
        <v>6353</v>
      </c>
      <c r="M1202">
        <v>4752.3599999999997</v>
      </c>
      <c r="N1202" t="s">
        <v>6446</v>
      </c>
      <c r="O1202" s="1"/>
    </row>
    <row r="1203" spans="1:15" x14ac:dyDescent="0.25">
      <c r="A1203">
        <v>26502</v>
      </c>
      <c r="B1203">
        <v>1181552</v>
      </c>
      <c r="C1203" t="s">
        <v>6465</v>
      </c>
      <c r="D1203" t="s">
        <v>6466</v>
      </c>
      <c r="E1203" t="s">
        <v>46</v>
      </c>
      <c r="F1203" t="s">
        <v>693</v>
      </c>
      <c r="G1203" t="s">
        <v>6446</v>
      </c>
      <c r="H1203" s="1">
        <v>45891</v>
      </c>
      <c r="I1203" t="s">
        <v>6447</v>
      </c>
      <c r="J1203" t="s">
        <v>6448</v>
      </c>
      <c r="K1203" t="s">
        <v>6449</v>
      </c>
      <c r="L1203">
        <v>6353</v>
      </c>
      <c r="M1203">
        <v>4752.3599999999997</v>
      </c>
      <c r="N1203" t="s">
        <v>6446</v>
      </c>
      <c r="O1203" s="1"/>
    </row>
    <row r="1204" spans="1:15" x14ac:dyDescent="0.25">
      <c r="A1204">
        <v>52787</v>
      </c>
      <c r="B1204">
        <v>3027340</v>
      </c>
      <c r="C1204" t="s">
        <v>6465</v>
      </c>
      <c r="D1204" t="s">
        <v>6466</v>
      </c>
      <c r="E1204" t="s">
        <v>18</v>
      </c>
      <c r="F1204" t="s">
        <v>693</v>
      </c>
      <c r="G1204" t="s">
        <v>6446</v>
      </c>
      <c r="H1204" s="1">
        <v>45890</v>
      </c>
      <c r="I1204" t="s">
        <v>6447</v>
      </c>
      <c r="J1204" t="s">
        <v>6448</v>
      </c>
      <c r="K1204" t="s">
        <v>6449</v>
      </c>
      <c r="L1204">
        <v>6353</v>
      </c>
      <c r="M1204">
        <v>129804</v>
      </c>
      <c r="N1204" t="s">
        <v>6446</v>
      </c>
      <c r="O1204" s="1"/>
    </row>
    <row r="1205" spans="1:15" x14ac:dyDescent="0.25">
      <c r="A1205">
        <v>492194</v>
      </c>
      <c r="B1205">
        <v>616949</v>
      </c>
      <c r="C1205" t="s">
        <v>2683</v>
      </c>
      <c r="D1205" t="s">
        <v>6473</v>
      </c>
      <c r="E1205" t="s">
        <v>18</v>
      </c>
      <c r="F1205" t="s">
        <v>12</v>
      </c>
      <c r="G1205" t="s">
        <v>6446</v>
      </c>
      <c r="H1205" s="1">
        <v>45890</v>
      </c>
      <c r="I1205" t="s">
        <v>6447</v>
      </c>
      <c r="J1205" t="s">
        <v>6448</v>
      </c>
      <c r="K1205" t="s">
        <v>6449</v>
      </c>
      <c r="L1205">
        <v>6351</v>
      </c>
      <c r="M1205">
        <v>10877.83</v>
      </c>
      <c r="N1205" t="s">
        <v>6456</v>
      </c>
      <c r="O1205" s="1"/>
    </row>
    <row r="1206" spans="1:15" x14ac:dyDescent="0.25">
      <c r="A1206">
        <v>342303</v>
      </c>
      <c r="B1206">
        <v>909074</v>
      </c>
      <c r="C1206" t="s">
        <v>5382</v>
      </c>
      <c r="D1206" t="s">
        <v>6467</v>
      </c>
      <c r="E1206" t="s">
        <v>6254</v>
      </c>
      <c r="F1206" t="s">
        <v>18</v>
      </c>
      <c r="G1206" t="s">
        <v>6446</v>
      </c>
      <c r="H1206" s="1">
        <v>45891</v>
      </c>
      <c r="I1206" t="s">
        <v>6455</v>
      </c>
      <c r="J1206" t="s">
        <v>6448</v>
      </c>
      <c r="K1206" t="s">
        <v>6449</v>
      </c>
      <c r="L1206">
        <v>6352</v>
      </c>
      <c r="M1206">
        <v>11309.2</v>
      </c>
      <c r="N1206" t="s">
        <v>6446</v>
      </c>
      <c r="O1206" s="1"/>
    </row>
    <row r="1207" spans="1:15" x14ac:dyDescent="0.25">
      <c r="A1207">
        <v>11476</v>
      </c>
      <c r="B1207">
        <v>9532</v>
      </c>
      <c r="C1207" t="s">
        <v>6497</v>
      </c>
      <c r="D1207" t="s">
        <v>6454</v>
      </c>
      <c r="E1207" t="s">
        <v>12</v>
      </c>
      <c r="F1207" t="s">
        <v>12</v>
      </c>
      <c r="G1207" t="s">
        <v>6446</v>
      </c>
      <c r="H1207" s="1">
        <v>45890</v>
      </c>
      <c r="I1207" t="s">
        <v>6455</v>
      </c>
      <c r="J1207" t="s">
        <v>6448</v>
      </c>
      <c r="K1207" t="s">
        <v>6449</v>
      </c>
      <c r="L1207">
        <v>5351</v>
      </c>
      <c r="M1207">
        <v>147424.19</v>
      </c>
      <c r="N1207" t="s">
        <v>6456</v>
      </c>
      <c r="O1207" s="1"/>
    </row>
    <row r="1208" spans="1:15" x14ac:dyDescent="0.25">
      <c r="A1208">
        <v>149407</v>
      </c>
      <c r="B1208">
        <v>9528</v>
      </c>
      <c r="C1208" t="s">
        <v>5103</v>
      </c>
      <c r="D1208" t="s">
        <v>6454</v>
      </c>
      <c r="E1208" t="s">
        <v>12</v>
      </c>
      <c r="F1208" t="s">
        <v>12</v>
      </c>
      <c r="G1208" t="s">
        <v>6446</v>
      </c>
      <c r="H1208" s="1">
        <v>45890</v>
      </c>
      <c r="I1208" t="s">
        <v>6455</v>
      </c>
      <c r="J1208" t="s">
        <v>6448</v>
      </c>
      <c r="K1208" t="s">
        <v>6449</v>
      </c>
      <c r="L1208">
        <v>5351</v>
      </c>
      <c r="M1208">
        <v>6970.87</v>
      </c>
      <c r="N1208" t="s">
        <v>6456</v>
      </c>
      <c r="O1208" s="1"/>
    </row>
    <row r="1209" spans="1:15" x14ac:dyDescent="0.25">
      <c r="A1209">
        <v>77192</v>
      </c>
      <c r="B1209">
        <v>6161</v>
      </c>
      <c r="C1209" t="s">
        <v>6450</v>
      </c>
      <c r="D1209" t="s">
        <v>6451</v>
      </c>
      <c r="E1209" t="s">
        <v>6269</v>
      </c>
      <c r="F1209" t="s">
        <v>97</v>
      </c>
      <c r="G1209" t="s">
        <v>6446</v>
      </c>
      <c r="H1209" s="1">
        <v>45890</v>
      </c>
      <c r="I1209" t="s">
        <v>6447</v>
      </c>
      <c r="J1209" t="s">
        <v>6448</v>
      </c>
      <c r="K1209" t="s">
        <v>6449</v>
      </c>
      <c r="L1209">
        <v>6353</v>
      </c>
      <c r="M1209">
        <v>8257.82</v>
      </c>
      <c r="N1209" t="s">
        <v>6446</v>
      </c>
      <c r="O1209" s="1"/>
    </row>
    <row r="1210" spans="1:15" x14ac:dyDescent="0.25">
      <c r="A1210">
        <v>49296</v>
      </c>
      <c r="B1210">
        <v>9531</v>
      </c>
      <c r="C1210" t="s">
        <v>36</v>
      </c>
      <c r="D1210" t="s">
        <v>6454</v>
      </c>
      <c r="E1210" t="s">
        <v>12</v>
      </c>
      <c r="F1210" t="s">
        <v>12</v>
      </c>
      <c r="G1210" t="s">
        <v>6446</v>
      </c>
      <c r="H1210" s="1">
        <v>45890</v>
      </c>
      <c r="I1210" t="s">
        <v>6455</v>
      </c>
      <c r="J1210" t="s">
        <v>6448</v>
      </c>
      <c r="K1210" t="s">
        <v>6449</v>
      </c>
      <c r="L1210">
        <v>5351</v>
      </c>
      <c r="M1210">
        <v>117730.55</v>
      </c>
      <c r="N1210" t="s">
        <v>6456</v>
      </c>
      <c r="O1210" s="1"/>
    </row>
    <row r="1211" spans="1:15" x14ac:dyDescent="0.25">
      <c r="A1211">
        <v>492819</v>
      </c>
      <c r="B1211">
        <v>617141</v>
      </c>
      <c r="C1211" t="s">
        <v>2683</v>
      </c>
      <c r="D1211" t="s">
        <v>6473</v>
      </c>
      <c r="E1211" t="s">
        <v>18</v>
      </c>
      <c r="F1211" t="s">
        <v>12</v>
      </c>
      <c r="G1211" t="s">
        <v>6446</v>
      </c>
      <c r="H1211" s="1">
        <v>45891</v>
      </c>
      <c r="I1211" t="s">
        <v>6447</v>
      </c>
      <c r="J1211" t="s">
        <v>6448</v>
      </c>
      <c r="K1211" t="s">
        <v>6449</v>
      </c>
      <c r="L1211">
        <v>6351</v>
      </c>
      <c r="M1211">
        <v>105336.12</v>
      </c>
      <c r="N1211" t="s">
        <v>6456</v>
      </c>
      <c r="O1211" s="1"/>
    </row>
    <row r="1212" spans="1:15" x14ac:dyDescent="0.25">
      <c r="A1212">
        <v>52771</v>
      </c>
      <c r="B1212">
        <v>3027245</v>
      </c>
      <c r="C1212" t="s">
        <v>6465</v>
      </c>
      <c r="D1212" t="s">
        <v>6466</v>
      </c>
      <c r="E1212" t="s">
        <v>18</v>
      </c>
      <c r="F1212" t="s">
        <v>97</v>
      </c>
      <c r="G1212" t="s">
        <v>6446</v>
      </c>
      <c r="H1212" s="1">
        <v>45890</v>
      </c>
      <c r="I1212" t="s">
        <v>6447</v>
      </c>
      <c r="J1212" t="s">
        <v>6448</v>
      </c>
      <c r="K1212" t="s">
        <v>6449</v>
      </c>
      <c r="L1212">
        <v>6353</v>
      </c>
      <c r="M1212">
        <v>13040.69</v>
      </c>
      <c r="N1212" t="s">
        <v>6446</v>
      </c>
      <c r="O1212" s="1"/>
    </row>
    <row r="1213" spans="1:15" x14ac:dyDescent="0.25">
      <c r="A1213">
        <v>52794</v>
      </c>
      <c r="B1213">
        <v>3027245</v>
      </c>
      <c r="C1213" t="s">
        <v>6465</v>
      </c>
      <c r="D1213" t="s">
        <v>6466</v>
      </c>
      <c r="E1213" t="s">
        <v>18</v>
      </c>
      <c r="F1213" t="s">
        <v>97</v>
      </c>
      <c r="G1213" t="s">
        <v>6446</v>
      </c>
      <c r="H1213" s="1">
        <v>45890</v>
      </c>
      <c r="I1213" t="s">
        <v>6447</v>
      </c>
      <c r="J1213" t="s">
        <v>6448</v>
      </c>
      <c r="K1213" t="s">
        <v>6449</v>
      </c>
      <c r="L1213">
        <v>6353</v>
      </c>
      <c r="M1213">
        <v>13040.69</v>
      </c>
      <c r="N1213" t="s">
        <v>6446</v>
      </c>
      <c r="O1213" s="1"/>
    </row>
    <row r="1214" spans="1:15" x14ac:dyDescent="0.25">
      <c r="A1214">
        <v>465435</v>
      </c>
      <c r="B1214">
        <v>169190</v>
      </c>
      <c r="C1214" t="s">
        <v>6482</v>
      </c>
      <c r="D1214" t="s">
        <v>6483</v>
      </c>
      <c r="E1214" t="s">
        <v>6254</v>
      </c>
      <c r="F1214" t="s">
        <v>12</v>
      </c>
      <c r="G1214" t="s">
        <v>6446</v>
      </c>
      <c r="H1214" s="1">
        <v>45890</v>
      </c>
      <c r="I1214" t="s">
        <v>6447</v>
      </c>
      <c r="J1214" t="s">
        <v>6448</v>
      </c>
      <c r="K1214" t="s">
        <v>6449</v>
      </c>
      <c r="L1214">
        <v>6352</v>
      </c>
      <c r="M1214">
        <v>0.23</v>
      </c>
      <c r="N1214" t="s">
        <v>6446</v>
      </c>
      <c r="O1214" s="1"/>
    </row>
    <row r="1215" spans="1:15" x14ac:dyDescent="0.25">
      <c r="A1215">
        <v>465434</v>
      </c>
      <c r="B1215">
        <v>169190</v>
      </c>
      <c r="C1215" t="s">
        <v>6482</v>
      </c>
      <c r="D1215" t="s">
        <v>6483</v>
      </c>
      <c r="E1215" t="s">
        <v>6254</v>
      </c>
      <c r="F1215" t="s">
        <v>12</v>
      </c>
      <c r="G1215" t="s">
        <v>6446</v>
      </c>
      <c r="H1215" s="1">
        <v>45890</v>
      </c>
      <c r="I1215" t="s">
        <v>6447</v>
      </c>
      <c r="J1215" t="s">
        <v>6448</v>
      </c>
      <c r="K1215" t="s">
        <v>6449</v>
      </c>
      <c r="L1215">
        <v>6352</v>
      </c>
      <c r="M1215">
        <v>0.23</v>
      </c>
      <c r="N1215" t="s">
        <v>6446</v>
      </c>
      <c r="O1215" s="1"/>
    </row>
    <row r="1216" spans="1:15" x14ac:dyDescent="0.25">
      <c r="A1216">
        <v>465433</v>
      </c>
      <c r="B1216">
        <v>169190</v>
      </c>
      <c r="C1216" t="s">
        <v>6482</v>
      </c>
      <c r="D1216" t="s">
        <v>6483</v>
      </c>
      <c r="E1216" t="s">
        <v>6254</v>
      </c>
      <c r="F1216" t="s">
        <v>12</v>
      </c>
      <c r="G1216" t="s">
        <v>6446</v>
      </c>
      <c r="H1216" s="1">
        <v>45890</v>
      </c>
      <c r="I1216" t="s">
        <v>6447</v>
      </c>
      <c r="J1216" t="s">
        <v>6448</v>
      </c>
      <c r="K1216" t="s">
        <v>6449</v>
      </c>
      <c r="L1216">
        <v>6352</v>
      </c>
      <c r="M1216">
        <v>0.23</v>
      </c>
      <c r="N1216" t="s">
        <v>6446</v>
      </c>
      <c r="O1216" s="1"/>
    </row>
    <row r="1217" spans="1:15" x14ac:dyDescent="0.25">
      <c r="A1217">
        <v>465432</v>
      </c>
      <c r="B1217">
        <v>169190</v>
      </c>
      <c r="C1217" t="s">
        <v>6482</v>
      </c>
      <c r="D1217" t="s">
        <v>6483</v>
      </c>
      <c r="E1217" t="s">
        <v>6254</v>
      </c>
      <c r="F1217" t="s">
        <v>12</v>
      </c>
      <c r="G1217" t="s">
        <v>6446</v>
      </c>
      <c r="H1217" s="1">
        <v>45890</v>
      </c>
      <c r="I1217" t="s">
        <v>6447</v>
      </c>
      <c r="J1217" t="s">
        <v>6448</v>
      </c>
      <c r="K1217" t="s">
        <v>6449</v>
      </c>
      <c r="L1217">
        <v>6352</v>
      </c>
      <c r="M1217">
        <v>0.23</v>
      </c>
      <c r="N1217" t="s">
        <v>6446</v>
      </c>
      <c r="O1217" s="1"/>
    </row>
    <row r="1218" spans="1:15" x14ac:dyDescent="0.25">
      <c r="A1218">
        <v>465431</v>
      </c>
      <c r="B1218">
        <v>169190</v>
      </c>
      <c r="C1218" t="s">
        <v>6482</v>
      </c>
      <c r="D1218" t="s">
        <v>6483</v>
      </c>
      <c r="E1218" t="s">
        <v>6254</v>
      </c>
      <c r="F1218" t="s">
        <v>12</v>
      </c>
      <c r="G1218" t="s">
        <v>6446</v>
      </c>
      <c r="H1218" s="1">
        <v>45890</v>
      </c>
      <c r="I1218" t="s">
        <v>6447</v>
      </c>
      <c r="J1218" t="s">
        <v>6448</v>
      </c>
      <c r="K1218" t="s">
        <v>6449</v>
      </c>
      <c r="L1218">
        <v>6352</v>
      </c>
      <c r="M1218">
        <v>0.23</v>
      </c>
      <c r="N1218" t="s">
        <v>6446</v>
      </c>
      <c r="O1218" s="1"/>
    </row>
    <row r="1219" spans="1:15" x14ac:dyDescent="0.25">
      <c r="A1219">
        <v>465430</v>
      </c>
      <c r="B1219">
        <v>169190</v>
      </c>
      <c r="C1219" t="s">
        <v>6482</v>
      </c>
      <c r="D1219" t="s">
        <v>6483</v>
      </c>
      <c r="E1219" t="s">
        <v>6254</v>
      </c>
      <c r="F1219" t="s">
        <v>12</v>
      </c>
      <c r="G1219" t="s">
        <v>6446</v>
      </c>
      <c r="H1219" s="1">
        <v>45890</v>
      </c>
      <c r="I1219" t="s">
        <v>6447</v>
      </c>
      <c r="J1219" t="s">
        <v>6448</v>
      </c>
      <c r="K1219" t="s">
        <v>6449</v>
      </c>
      <c r="L1219">
        <v>6352</v>
      </c>
      <c r="M1219">
        <v>0.23</v>
      </c>
      <c r="N1219" t="s">
        <v>6446</v>
      </c>
      <c r="O1219" s="1"/>
    </row>
    <row r="1220" spans="1:15" x14ac:dyDescent="0.25">
      <c r="A1220">
        <v>465429</v>
      </c>
      <c r="B1220">
        <v>169190</v>
      </c>
      <c r="C1220" t="s">
        <v>6482</v>
      </c>
      <c r="D1220" t="s">
        <v>6483</v>
      </c>
      <c r="E1220" t="s">
        <v>6254</v>
      </c>
      <c r="F1220" t="s">
        <v>12</v>
      </c>
      <c r="G1220" t="s">
        <v>6446</v>
      </c>
      <c r="H1220" s="1">
        <v>45890</v>
      </c>
      <c r="I1220" t="s">
        <v>6447</v>
      </c>
      <c r="J1220" t="s">
        <v>6448</v>
      </c>
      <c r="K1220" t="s">
        <v>6449</v>
      </c>
      <c r="L1220">
        <v>6352</v>
      </c>
      <c r="M1220">
        <v>0.23</v>
      </c>
      <c r="N1220" t="s">
        <v>6446</v>
      </c>
      <c r="O1220" s="1"/>
    </row>
    <row r="1221" spans="1:15" x14ac:dyDescent="0.25">
      <c r="A1221">
        <v>465428</v>
      </c>
      <c r="B1221">
        <v>169190</v>
      </c>
      <c r="C1221" t="s">
        <v>6482</v>
      </c>
      <c r="D1221" t="s">
        <v>6483</v>
      </c>
      <c r="E1221" t="s">
        <v>6254</v>
      </c>
      <c r="F1221" t="s">
        <v>12</v>
      </c>
      <c r="G1221" t="s">
        <v>6446</v>
      </c>
      <c r="H1221" s="1">
        <v>45890</v>
      </c>
      <c r="I1221" t="s">
        <v>6447</v>
      </c>
      <c r="J1221" t="s">
        <v>6448</v>
      </c>
      <c r="K1221" t="s">
        <v>6449</v>
      </c>
      <c r="L1221">
        <v>6352</v>
      </c>
      <c r="M1221">
        <v>0.23</v>
      </c>
      <c r="N1221" t="s">
        <v>6446</v>
      </c>
      <c r="O1221" s="1"/>
    </row>
    <row r="1222" spans="1:15" x14ac:dyDescent="0.25">
      <c r="A1222">
        <v>465427</v>
      </c>
      <c r="B1222">
        <v>169190</v>
      </c>
      <c r="C1222" t="s">
        <v>6482</v>
      </c>
      <c r="D1222" t="s">
        <v>6483</v>
      </c>
      <c r="E1222" t="s">
        <v>6254</v>
      </c>
      <c r="F1222" t="s">
        <v>12</v>
      </c>
      <c r="G1222" t="s">
        <v>6446</v>
      </c>
      <c r="H1222" s="1">
        <v>45890</v>
      </c>
      <c r="I1222" t="s">
        <v>6447</v>
      </c>
      <c r="J1222" t="s">
        <v>6448</v>
      </c>
      <c r="K1222" t="s">
        <v>6449</v>
      </c>
      <c r="L1222">
        <v>6352</v>
      </c>
      <c r="M1222">
        <v>0.23</v>
      </c>
      <c r="N1222" t="s">
        <v>6446</v>
      </c>
      <c r="O1222" s="1"/>
    </row>
    <row r="1223" spans="1:15" x14ac:dyDescent="0.25">
      <c r="A1223">
        <v>465426</v>
      </c>
      <c r="B1223">
        <v>169190</v>
      </c>
      <c r="C1223" t="s">
        <v>6482</v>
      </c>
      <c r="D1223" t="s">
        <v>6483</v>
      </c>
      <c r="E1223" t="s">
        <v>6254</v>
      </c>
      <c r="F1223" t="s">
        <v>12</v>
      </c>
      <c r="G1223" t="s">
        <v>6446</v>
      </c>
      <c r="H1223" s="1">
        <v>45890</v>
      </c>
      <c r="I1223" t="s">
        <v>6447</v>
      </c>
      <c r="J1223" t="s">
        <v>6448</v>
      </c>
      <c r="K1223" t="s">
        <v>6449</v>
      </c>
      <c r="L1223">
        <v>6352</v>
      </c>
      <c r="M1223">
        <v>0.23</v>
      </c>
      <c r="N1223" t="s">
        <v>6446</v>
      </c>
      <c r="O1223" s="1"/>
    </row>
    <row r="1224" spans="1:15" x14ac:dyDescent="0.25">
      <c r="A1224">
        <v>465425</v>
      </c>
      <c r="B1224">
        <v>169190</v>
      </c>
      <c r="C1224" t="s">
        <v>6482</v>
      </c>
      <c r="D1224" t="s">
        <v>6483</v>
      </c>
      <c r="E1224" t="s">
        <v>6254</v>
      </c>
      <c r="F1224" t="s">
        <v>12</v>
      </c>
      <c r="G1224" t="s">
        <v>6446</v>
      </c>
      <c r="H1224" s="1">
        <v>45890</v>
      </c>
      <c r="I1224" t="s">
        <v>6447</v>
      </c>
      <c r="J1224" t="s">
        <v>6448</v>
      </c>
      <c r="K1224" t="s">
        <v>6449</v>
      </c>
      <c r="L1224">
        <v>6352</v>
      </c>
      <c r="M1224">
        <v>0.23</v>
      </c>
      <c r="N1224" t="s">
        <v>6446</v>
      </c>
      <c r="O1224" s="1"/>
    </row>
    <row r="1225" spans="1:15" x14ac:dyDescent="0.25">
      <c r="A1225">
        <v>465424</v>
      </c>
      <c r="B1225">
        <v>169190</v>
      </c>
      <c r="C1225" t="s">
        <v>6482</v>
      </c>
      <c r="D1225" t="s">
        <v>6483</v>
      </c>
      <c r="E1225" t="s">
        <v>6254</v>
      </c>
      <c r="F1225" t="s">
        <v>12</v>
      </c>
      <c r="G1225" t="s">
        <v>6446</v>
      </c>
      <c r="H1225" s="1">
        <v>45890</v>
      </c>
      <c r="I1225" t="s">
        <v>6447</v>
      </c>
      <c r="J1225" t="s">
        <v>6448</v>
      </c>
      <c r="K1225" t="s">
        <v>6449</v>
      </c>
      <c r="L1225">
        <v>6352</v>
      </c>
      <c r="M1225">
        <v>0.23</v>
      </c>
      <c r="N1225" t="s">
        <v>6446</v>
      </c>
      <c r="O1225" s="1"/>
    </row>
    <row r="1226" spans="1:15" x14ac:dyDescent="0.25">
      <c r="A1226">
        <v>465423</v>
      </c>
      <c r="B1226">
        <v>169190</v>
      </c>
      <c r="C1226" t="s">
        <v>6482</v>
      </c>
      <c r="D1226" t="s">
        <v>6483</v>
      </c>
      <c r="E1226" t="s">
        <v>6254</v>
      </c>
      <c r="F1226" t="s">
        <v>12</v>
      </c>
      <c r="G1226" t="s">
        <v>6446</v>
      </c>
      <c r="H1226" s="1">
        <v>45890</v>
      </c>
      <c r="I1226" t="s">
        <v>6447</v>
      </c>
      <c r="J1226" t="s">
        <v>6448</v>
      </c>
      <c r="K1226" t="s">
        <v>6449</v>
      </c>
      <c r="L1226">
        <v>6352</v>
      </c>
      <c r="M1226">
        <v>0.23</v>
      </c>
      <c r="N1226" t="s">
        <v>6446</v>
      </c>
      <c r="O1226" s="1"/>
    </row>
    <row r="1227" spans="1:15" x14ac:dyDescent="0.25">
      <c r="A1227">
        <v>465422</v>
      </c>
      <c r="B1227">
        <v>169190</v>
      </c>
      <c r="C1227" t="s">
        <v>6482</v>
      </c>
      <c r="D1227" t="s">
        <v>6483</v>
      </c>
      <c r="E1227" t="s">
        <v>6254</v>
      </c>
      <c r="F1227" t="s">
        <v>12</v>
      </c>
      <c r="G1227" t="s">
        <v>6446</v>
      </c>
      <c r="H1227" s="1">
        <v>45890</v>
      </c>
      <c r="I1227" t="s">
        <v>6447</v>
      </c>
      <c r="J1227" t="s">
        <v>6448</v>
      </c>
      <c r="K1227" t="s">
        <v>6449</v>
      </c>
      <c r="L1227">
        <v>6352</v>
      </c>
      <c r="M1227">
        <v>0.23</v>
      </c>
      <c r="N1227" t="s">
        <v>6446</v>
      </c>
      <c r="O1227" s="1"/>
    </row>
    <row r="1228" spans="1:15" x14ac:dyDescent="0.25">
      <c r="A1228">
        <v>465421</v>
      </c>
      <c r="B1228">
        <v>169190</v>
      </c>
      <c r="C1228" t="s">
        <v>6482</v>
      </c>
      <c r="D1228" t="s">
        <v>6483</v>
      </c>
      <c r="E1228" t="s">
        <v>6254</v>
      </c>
      <c r="F1228" t="s">
        <v>12</v>
      </c>
      <c r="G1228" t="s">
        <v>6446</v>
      </c>
      <c r="H1228" s="1">
        <v>45890</v>
      </c>
      <c r="I1228" t="s">
        <v>6447</v>
      </c>
      <c r="J1228" t="s">
        <v>6448</v>
      </c>
      <c r="K1228" t="s">
        <v>6449</v>
      </c>
      <c r="L1228">
        <v>6352</v>
      </c>
      <c r="M1228">
        <v>0.23</v>
      </c>
      <c r="N1228" t="s">
        <v>6446</v>
      </c>
      <c r="O1228" s="1"/>
    </row>
    <row r="1229" spans="1:15" x14ac:dyDescent="0.25">
      <c r="A1229">
        <v>465420</v>
      </c>
      <c r="B1229">
        <v>169190</v>
      </c>
      <c r="C1229" t="s">
        <v>6482</v>
      </c>
      <c r="D1229" t="s">
        <v>6483</v>
      </c>
      <c r="E1229" t="s">
        <v>6254</v>
      </c>
      <c r="F1229" t="s">
        <v>12</v>
      </c>
      <c r="G1229" t="s">
        <v>6446</v>
      </c>
      <c r="H1229" s="1">
        <v>45890</v>
      </c>
      <c r="I1229" t="s">
        <v>6447</v>
      </c>
      <c r="J1229" t="s">
        <v>6448</v>
      </c>
      <c r="K1229" t="s">
        <v>6449</v>
      </c>
      <c r="L1229">
        <v>6352</v>
      </c>
      <c r="M1229">
        <v>0.23</v>
      </c>
      <c r="N1229" t="s">
        <v>6446</v>
      </c>
      <c r="O1229" s="1"/>
    </row>
    <row r="1230" spans="1:15" x14ac:dyDescent="0.25">
      <c r="A1230">
        <v>465419</v>
      </c>
      <c r="B1230">
        <v>169190</v>
      </c>
      <c r="C1230" t="s">
        <v>6482</v>
      </c>
      <c r="D1230" t="s">
        <v>6483</v>
      </c>
      <c r="E1230" t="s">
        <v>6254</v>
      </c>
      <c r="F1230" t="s">
        <v>12</v>
      </c>
      <c r="G1230" t="s">
        <v>6446</v>
      </c>
      <c r="H1230" s="1">
        <v>45890</v>
      </c>
      <c r="I1230" t="s">
        <v>6447</v>
      </c>
      <c r="J1230" t="s">
        <v>6448</v>
      </c>
      <c r="K1230" t="s">
        <v>6449</v>
      </c>
      <c r="L1230">
        <v>6352</v>
      </c>
      <c r="M1230">
        <v>0.23</v>
      </c>
      <c r="N1230" t="s">
        <v>6446</v>
      </c>
      <c r="O1230" s="1"/>
    </row>
    <row r="1231" spans="1:15" x14ac:dyDescent="0.25">
      <c r="A1231">
        <v>465418</v>
      </c>
      <c r="B1231">
        <v>169190</v>
      </c>
      <c r="C1231" t="s">
        <v>6482</v>
      </c>
      <c r="D1231" t="s">
        <v>6483</v>
      </c>
      <c r="E1231" t="s">
        <v>6254</v>
      </c>
      <c r="F1231" t="s">
        <v>12</v>
      </c>
      <c r="G1231" t="s">
        <v>6446</v>
      </c>
      <c r="H1231" s="1">
        <v>45890</v>
      </c>
      <c r="I1231" t="s">
        <v>6447</v>
      </c>
      <c r="J1231" t="s">
        <v>6448</v>
      </c>
      <c r="K1231" t="s">
        <v>6449</v>
      </c>
      <c r="L1231">
        <v>6352</v>
      </c>
      <c r="M1231">
        <v>0.23</v>
      </c>
      <c r="N1231" t="s">
        <v>6446</v>
      </c>
      <c r="O1231" s="1"/>
    </row>
    <row r="1232" spans="1:15" x14ac:dyDescent="0.25">
      <c r="A1232">
        <v>465417</v>
      </c>
      <c r="B1232">
        <v>169190</v>
      </c>
      <c r="C1232" t="s">
        <v>6482</v>
      </c>
      <c r="D1232" t="s">
        <v>6483</v>
      </c>
      <c r="E1232" t="s">
        <v>6254</v>
      </c>
      <c r="F1232" t="s">
        <v>12</v>
      </c>
      <c r="G1232" t="s">
        <v>6446</v>
      </c>
      <c r="H1232" s="1">
        <v>45890</v>
      </c>
      <c r="I1232" t="s">
        <v>6447</v>
      </c>
      <c r="J1232" t="s">
        <v>6448</v>
      </c>
      <c r="K1232" t="s">
        <v>6449</v>
      </c>
      <c r="L1232">
        <v>6352</v>
      </c>
      <c r="M1232">
        <v>0.23</v>
      </c>
      <c r="N1232" t="s">
        <v>6446</v>
      </c>
      <c r="O1232" s="1"/>
    </row>
    <row r="1233" spans="1:15" x14ac:dyDescent="0.25">
      <c r="A1233">
        <v>465416</v>
      </c>
      <c r="B1233">
        <v>169190</v>
      </c>
      <c r="C1233" t="s">
        <v>6482</v>
      </c>
      <c r="D1233" t="s">
        <v>6483</v>
      </c>
      <c r="E1233" t="s">
        <v>6254</v>
      </c>
      <c r="F1233" t="s">
        <v>12</v>
      </c>
      <c r="G1233" t="s">
        <v>6446</v>
      </c>
      <c r="H1233" s="1">
        <v>45890</v>
      </c>
      <c r="I1233" t="s">
        <v>6447</v>
      </c>
      <c r="J1233" t="s">
        <v>6448</v>
      </c>
      <c r="K1233" t="s">
        <v>6449</v>
      </c>
      <c r="L1233">
        <v>6352</v>
      </c>
      <c r="M1233">
        <v>0.23</v>
      </c>
      <c r="N1233" t="s">
        <v>6446</v>
      </c>
      <c r="O1233" s="1"/>
    </row>
    <row r="1234" spans="1:15" x14ac:dyDescent="0.25">
      <c r="A1234">
        <v>465415</v>
      </c>
      <c r="B1234">
        <v>169190</v>
      </c>
      <c r="C1234" t="s">
        <v>6482</v>
      </c>
      <c r="D1234" t="s">
        <v>6483</v>
      </c>
      <c r="E1234" t="s">
        <v>6254</v>
      </c>
      <c r="F1234" t="s">
        <v>12</v>
      </c>
      <c r="G1234" t="s">
        <v>6446</v>
      </c>
      <c r="H1234" s="1">
        <v>45890</v>
      </c>
      <c r="I1234" t="s">
        <v>6447</v>
      </c>
      <c r="J1234" t="s">
        <v>6448</v>
      </c>
      <c r="K1234" t="s">
        <v>6449</v>
      </c>
      <c r="L1234">
        <v>6352</v>
      </c>
      <c r="M1234">
        <v>0.23</v>
      </c>
      <c r="N1234" t="s">
        <v>6446</v>
      </c>
      <c r="O1234" s="1"/>
    </row>
    <row r="1235" spans="1:15" x14ac:dyDescent="0.25">
      <c r="A1235">
        <v>465414</v>
      </c>
      <c r="B1235">
        <v>169190</v>
      </c>
      <c r="C1235" t="s">
        <v>6482</v>
      </c>
      <c r="D1235" t="s">
        <v>6483</v>
      </c>
      <c r="E1235" t="s">
        <v>6254</v>
      </c>
      <c r="F1235" t="s">
        <v>12</v>
      </c>
      <c r="G1235" t="s">
        <v>6446</v>
      </c>
      <c r="H1235" s="1">
        <v>45890</v>
      </c>
      <c r="I1235" t="s">
        <v>6447</v>
      </c>
      <c r="J1235" t="s">
        <v>6448</v>
      </c>
      <c r="K1235" t="s">
        <v>6449</v>
      </c>
      <c r="L1235">
        <v>6352</v>
      </c>
      <c r="M1235">
        <v>0.23</v>
      </c>
      <c r="N1235" t="s">
        <v>6446</v>
      </c>
      <c r="O1235" s="1"/>
    </row>
    <row r="1236" spans="1:15" x14ac:dyDescent="0.25">
      <c r="A1236">
        <v>465413</v>
      </c>
      <c r="B1236">
        <v>169190</v>
      </c>
      <c r="C1236" t="s">
        <v>6482</v>
      </c>
      <c r="D1236" t="s">
        <v>6483</v>
      </c>
      <c r="E1236" t="s">
        <v>6254</v>
      </c>
      <c r="F1236" t="s">
        <v>12</v>
      </c>
      <c r="G1236" t="s">
        <v>6446</v>
      </c>
      <c r="H1236" s="1">
        <v>45890</v>
      </c>
      <c r="I1236" t="s">
        <v>6447</v>
      </c>
      <c r="J1236" t="s">
        <v>6448</v>
      </c>
      <c r="K1236" t="s">
        <v>6449</v>
      </c>
      <c r="L1236">
        <v>6352</v>
      </c>
      <c r="M1236">
        <v>0.23</v>
      </c>
      <c r="N1236" t="s">
        <v>6446</v>
      </c>
      <c r="O1236" s="1"/>
    </row>
    <row r="1237" spans="1:15" x14ac:dyDescent="0.25">
      <c r="A1237">
        <v>13004</v>
      </c>
      <c r="B1237">
        <v>774527</v>
      </c>
      <c r="C1237" t="s">
        <v>1440</v>
      </c>
      <c r="D1237" t="s">
        <v>6475</v>
      </c>
      <c r="E1237" t="s">
        <v>6269</v>
      </c>
      <c r="F1237" t="s">
        <v>12</v>
      </c>
      <c r="G1237" t="s">
        <v>6446</v>
      </c>
      <c r="H1237" s="1">
        <v>45891</v>
      </c>
      <c r="I1237" t="s">
        <v>6455</v>
      </c>
      <c r="J1237" t="s">
        <v>6448</v>
      </c>
      <c r="K1237" t="s">
        <v>6449</v>
      </c>
      <c r="L1237">
        <v>6353</v>
      </c>
      <c r="M1237">
        <v>1597.63</v>
      </c>
      <c r="N1237" t="s">
        <v>6446</v>
      </c>
      <c r="O1237" s="1"/>
    </row>
    <row r="1238" spans="1:15" x14ac:dyDescent="0.25">
      <c r="A1238">
        <v>1002362</v>
      </c>
      <c r="B1238">
        <v>447043</v>
      </c>
      <c r="C1238" t="s">
        <v>6471</v>
      </c>
      <c r="D1238" t="s">
        <v>6472</v>
      </c>
      <c r="E1238" t="s">
        <v>6269</v>
      </c>
      <c r="F1238" t="s">
        <v>12</v>
      </c>
      <c r="G1238" t="s">
        <v>6446</v>
      </c>
      <c r="H1238" s="1">
        <v>45890</v>
      </c>
      <c r="I1238" t="s">
        <v>6455</v>
      </c>
      <c r="J1238" t="s">
        <v>6448</v>
      </c>
      <c r="K1238" t="s">
        <v>6449</v>
      </c>
      <c r="L1238">
        <v>6932</v>
      </c>
      <c r="M1238">
        <v>517</v>
      </c>
      <c r="N1238" t="s">
        <v>6446</v>
      </c>
      <c r="O1238" s="1"/>
    </row>
    <row r="1239" spans="1:15" x14ac:dyDescent="0.25">
      <c r="A1239">
        <v>26412</v>
      </c>
      <c r="B1239">
        <v>251223</v>
      </c>
      <c r="C1239" t="s">
        <v>6485</v>
      </c>
      <c r="D1239" t="s">
        <v>6486</v>
      </c>
      <c r="E1239" t="s">
        <v>46</v>
      </c>
      <c r="F1239" t="s">
        <v>97</v>
      </c>
      <c r="G1239" t="s">
        <v>6446</v>
      </c>
      <c r="H1239" s="1">
        <v>45890</v>
      </c>
      <c r="I1239" t="s">
        <v>6455</v>
      </c>
      <c r="J1239" t="s">
        <v>6448</v>
      </c>
      <c r="K1239" t="s">
        <v>6449</v>
      </c>
      <c r="L1239">
        <v>6357</v>
      </c>
      <c r="M1239">
        <v>1646.1</v>
      </c>
      <c r="N1239" t="s">
        <v>6446</v>
      </c>
      <c r="O1239" s="1"/>
    </row>
    <row r="1240" spans="1:15" x14ac:dyDescent="0.25">
      <c r="A1240">
        <v>52760</v>
      </c>
      <c r="B1240">
        <v>3027346</v>
      </c>
      <c r="C1240" t="s">
        <v>6465</v>
      </c>
      <c r="D1240" t="s">
        <v>6466</v>
      </c>
      <c r="E1240" t="s">
        <v>18</v>
      </c>
      <c r="F1240" t="s">
        <v>46</v>
      </c>
      <c r="G1240" t="s">
        <v>6446</v>
      </c>
      <c r="H1240" s="1">
        <v>45891</v>
      </c>
      <c r="I1240" t="s">
        <v>6447</v>
      </c>
      <c r="J1240" t="s">
        <v>6448</v>
      </c>
      <c r="K1240" t="s">
        <v>6449</v>
      </c>
      <c r="L1240">
        <v>6353</v>
      </c>
      <c r="M1240">
        <v>11460.6</v>
      </c>
      <c r="N1240" t="s">
        <v>6446</v>
      </c>
      <c r="O1240" s="1"/>
    </row>
    <row r="1241" spans="1:15" x14ac:dyDescent="0.25">
      <c r="A1241">
        <v>52757</v>
      </c>
      <c r="B1241">
        <v>3027346</v>
      </c>
      <c r="C1241" t="s">
        <v>6465</v>
      </c>
      <c r="D1241" t="s">
        <v>6466</v>
      </c>
      <c r="E1241" t="s">
        <v>18</v>
      </c>
      <c r="F1241" t="s">
        <v>46</v>
      </c>
      <c r="G1241" t="s">
        <v>6446</v>
      </c>
      <c r="H1241" s="1">
        <v>45891</v>
      </c>
      <c r="I1241" t="s">
        <v>6447</v>
      </c>
      <c r="J1241" t="s">
        <v>6448</v>
      </c>
      <c r="K1241" t="s">
        <v>6449</v>
      </c>
      <c r="L1241">
        <v>6353</v>
      </c>
      <c r="M1241">
        <v>11460.6</v>
      </c>
      <c r="N1241" t="s">
        <v>6446</v>
      </c>
      <c r="O1241" s="1"/>
    </row>
    <row r="1242" spans="1:15" x14ac:dyDescent="0.25">
      <c r="A1242">
        <v>52756</v>
      </c>
      <c r="B1242">
        <v>3027346</v>
      </c>
      <c r="C1242" t="s">
        <v>6465</v>
      </c>
      <c r="D1242" t="s">
        <v>6466</v>
      </c>
      <c r="E1242" t="s">
        <v>18</v>
      </c>
      <c r="F1242" t="s">
        <v>46</v>
      </c>
      <c r="G1242" t="s">
        <v>6446</v>
      </c>
      <c r="H1242" s="1">
        <v>45891</v>
      </c>
      <c r="I1242" t="s">
        <v>6447</v>
      </c>
      <c r="J1242" t="s">
        <v>6448</v>
      </c>
      <c r="K1242" t="s">
        <v>6449</v>
      </c>
      <c r="L1242">
        <v>6353</v>
      </c>
      <c r="M1242">
        <v>11460.6</v>
      </c>
      <c r="N1242" t="s">
        <v>6446</v>
      </c>
      <c r="O1242" s="1"/>
    </row>
    <row r="1243" spans="1:15" x14ac:dyDescent="0.25">
      <c r="A1243">
        <v>52755</v>
      </c>
      <c r="B1243">
        <v>3027346</v>
      </c>
      <c r="C1243" t="s">
        <v>6465</v>
      </c>
      <c r="D1243" t="s">
        <v>6466</v>
      </c>
      <c r="E1243" t="s">
        <v>18</v>
      </c>
      <c r="F1243" t="s">
        <v>46</v>
      </c>
      <c r="G1243" t="s">
        <v>6446</v>
      </c>
      <c r="H1243" s="1">
        <v>45891</v>
      </c>
      <c r="I1243" t="s">
        <v>6447</v>
      </c>
      <c r="J1243" t="s">
        <v>6448</v>
      </c>
      <c r="K1243" t="s">
        <v>6449</v>
      </c>
      <c r="L1243">
        <v>6353</v>
      </c>
      <c r="M1243">
        <v>11460.6</v>
      </c>
      <c r="N1243" t="s">
        <v>6446</v>
      </c>
      <c r="O1243" s="1"/>
    </row>
    <row r="1244" spans="1:15" x14ac:dyDescent="0.25">
      <c r="A1244">
        <v>25605</v>
      </c>
      <c r="B1244">
        <v>542761</v>
      </c>
      <c r="C1244" t="s">
        <v>6324</v>
      </c>
      <c r="D1244" t="s">
        <v>6545</v>
      </c>
      <c r="E1244" t="s">
        <v>6262</v>
      </c>
      <c r="F1244" t="s">
        <v>6262</v>
      </c>
      <c r="G1244" t="s">
        <v>6446</v>
      </c>
      <c r="H1244" s="1">
        <v>45890</v>
      </c>
      <c r="I1244" t="s">
        <v>6447</v>
      </c>
      <c r="J1244" t="s">
        <v>6448</v>
      </c>
      <c r="K1244" t="s">
        <v>6449</v>
      </c>
      <c r="L1244">
        <v>5932</v>
      </c>
      <c r="M1244">
        <v>1920.76</v>
      </c>
      <c r="N1244" t="s">
        <v>6446</v>
      </c>
      <c r="O1244" s="1"/>
    </row>
    <row r="1245" spans="1:15" x14ac:dyDescent="0.25">
      <c r="A1245">
        <v>266257</v>
      </c>
      <c r="B1245">
        <v>37869</v>
      </c>
      <c r="C1245" t="s">
        <v>1503</v>
      </c>
      <c r="D1245" t="s">
        <v>6525</v>
      </c>
      <c r="E1245" t="s">
        <v>6328</v>
      </c>
      <c r="F1245" t="s">
        <v>12</v>
      </c>
      <c r="G1245" t="s">
        <v>6446</v>
      </c>
      <c r="H1245" s="1">
        <v>45890</v>
      </c>
      <c r="I1245" t="s">
        <v>6447</v>
      </c>
      <c r="J1245" t="s">
        <v>6448</v>
      </c>
      <c r="K1245" t="s">
        <v>6449</v>
      </c>
      <c r="L1245">
        <v>6352</v>
      </c>
      <c r="M1245">
        <v>7340</v>
      </c>
      <c r="N1245" t="s">
        <v>6446</v>
      </c>
      <c r="O1245" s="1"/>
    </row>
    <row r="1246" spans="1:15" x14ac:dyDescent="0.25">
      <c r="A1246">
        <v>149406</v>
      </c>
      <c r="B1246">
        <v>617039</v>
      </c>
      <c r="C1246" t="s">
        <v>5103</v>
      </c>
      <c r="D1246" t="s">
        <v>6473</v>
      </c>
      <c r="E1246" t="s">
        <v>18</v>
      </c>
      <c r="F1246" t="s">
        <v>12</v>
      </c>
      <c r="G1246" t="s">
        <v>6446</v>
      </c>
      <c r="H1246" s="1">
        <v>45890</v>
      </c>
      <c r="I1246" t="s">
        <v>6455</v>
      </c>
      <c r="J1246" t="s">
        <v>6448</v>
      </c>
      <c r="K1246" t="s">
        <v>6449</v>
      </c>
      <c r="L1246">
        <v>6351</v>
      </c>
      <c r="M1246">
        <v>33995.589999999997</v>
      </c>
      <c r="N1246" t="s">
        <v>6456</v>
      </c>
      <c r="O1246" s="1"/>
    </row>
    <row r="1247" spans="1:15" x14ac:dyDescent="0.25">
      <c r="A1247">
        <v>55527</v>
      </c>
      <c r="B1247">
        <v>263813</v>
      </c>
      <c r="C1247" t="s">
        <v>6489</v>
      </c>
      <c r="D1247" t="s">
        <v>6490</v>
      </c>
      <c r="E1247" t="s">
        <v>6254</v>
      </c>
      <c r="F1247" t="s">
        <v>18</v>
      </c>
      <c r="G1247" t="s">
        <v>6446</v>
      </c>
      <c r="H1247" s="1">
        <v>45891</v>
      </c>
      <c r="I1247" t="s">
        <v>6447</v>
      </c>
      <c r="J1247" t="s">
        <v>6448</v>
      </c>
      <c r="K1247" t="s">
        <v>6449</v>
      </c>
      <c r="L1247">
        <v>6351</v>
      </c>
      <c r="M1247">
        <v>537059.97</v>
      </c>
      <c r="N1247" t="s">
        <v>6470</v>
      </c>
      <c r="O1247" s="1"/>
    </row>
    <row r="1248" spans="1:15" x14ac:dyDescent="0.25">
      <c r="A1248">
        <v>12592</v>
      </c>
      <c r="B1248">
        <v>774034</v>
      </c>
      <c r="C1248" t="s">
        <v>1440</v>
      </c>
      <c r="D1248" t="s">
        <v>6475</v>
      </c>
      <c r="E1248" t="s">
        <v>6269</v>
      </c>
      <c r="F1248" t="s">
        <v>18</v>
      </c>
      <c r="G1248" t="s">
        <v>6446</v>
      </c>
      <c r="H1248" s="1">
        <v>45890</v>
      </c>
      <c r="I1248" t="s">
        <v>6455</v>
      </c>
      <c r="J1248" t="s">
        <v>6448</v>
      </c>
      <c r="K1248" t="s">
        <v>6449</v>
      </c>
      <c r="L1248">
        <v>6353</v>
      </c>
      <c r="M1248">
        <v>5339.75</v>
      </c>
      <c r="N1248" t="s">
        <v>6446</v>
      </c>
      <c r="O1248" s="1"/>
    </row>
    <row r="1249" spans="1:15" x14ac:dyDescent="0.25">
      <c r="A1249">
        <v>0</v>
      </c>
      <c r="B1249">
        <v>123966</v>
      </c>
      <c r="C1249" t="s">
        <v>5059</v>
      </c>
      <c r="D1249" t="s">
        <v>6452</v>
      </c>
      <c r="E1249" t="s">
        <v>6254</v>
      </c>
      <c r="F1249" t="s">
        <v>97</v>
      </c>
      <c r="G1249" t="s">
        <v>6460</v>
      </c>
      <c r="H1249" s="1">
        <v>45890</v>
      </c>
      <c r="I1249" t="s">
        <v>6447</v>
      </c>
      <c r="J1249" t="s">
        <v>6448</v>
      </c>
      <c r="K1249" t="s">
        <v>6449</v>
      </c>
      <c r="L1249">
        <v>6353</v>
      </c>
      <c r="M1249">
        <v>0</v>
      </c>
      <c r="N1249" t="s">
        <v>6446</v>
      </c>
      <c r="O1249" s="1"/>
    </row>
    <row r="1250" spans="1:15" x14ac:dyDescent="0.25">
      <c r="A1250">
        <v>51985</v>
      </c>
      <c r="B1250">
        <v>3027325</v>
      </c>
      <c r="C1250" t="s">
        <v>6465</v>
      </c>
      <c r="D1250" t="s">
        <v>6466</v>
      </c>
      <c r="E1250" t="s">
        <v>18</v>
      </c>
      <c r="F1250" t="s">
        <v>46</v>
      </c>
      <c r="G1250" t="s">
        <v>6446</v>
      </c>
      <c r="H1250" s="1">
        <v>45891</v>
      </c>
      <c r="I1250" t="s">
        <v>6447</v>
      </c>
      <c r="J1250" t="s">
        <v>6448</v>
      </c>
      <c r="K1250" t="s">
        <v>6449</v>
      </c>
      <c r="L1250">
        <v>6353</v>
      </c>
      <c r="M1250">
        <v>21655.200000000001</v>
      </c>
      <c r="N1250" t="s">
        <v>6446</v>
      </c>
      <c r="O1250" s="1"/>
    </row>
    <row r="1251" spans="1:15" x14ac:dyDescent="0.25">
      <c r="A1251">
        <v>25605</v>
      </c>
      <c r="B1251">
        <v>814245</v>
      </c>
      <c r="C1251" t="s">
        <v>6546</v>
      </c>
      <c r="D1251" t="s">
        <v>6466</v>
      </c>
      <c r="E1251" t="s">
        <v>6262</v>
      </c>
      <c r="F1251" t="s">
        <v>46</v>
      </c>
      <c r="G1251" t="s">
        <v>6446</v>
      </c>
      <c r="H1251" s="1">
        <v>45890</v>
      </c>
      <c r="I1251" t="s">
        <v>6447</v>
      </c>
      <c r="J1251" t="s">
        <v>6448</v>
      </c>
      <c r="K1251" t="s">
        <v>6449</v>
      </c>
      <c r="L1251">
        <v>6353</v>
      </c>
      <c r="M1251">
        <v>1920.76</v>
      </c>
      <c r="N1251" t="s">
        <v>6446</v>
      </c>
      <c r="O1251" s="1"/>
    </row>
    <row r="1252" spans="1:15" x14ac:dyDescent="0.25">
      <c r="A1252">
        <v>445191</v>
      </c>
      <c r="B1252">
        <v>124098</v>
      </c>
      <c r="C1252" t="s">
        <v>5059</v>
      </c>
      <c r="D1252" t="s">
        <v>6452</v>
      </c>
      <c r="E1252" t="s">
        <v>6254</v>
      </c>
      <c r="F1252" t="s">
        <v>18</v>
      </c>
      <c r="G1252" t="s">
        <v>6446</v>
      </c>
      <c r="H1252" s="1">
        <v>45891</v>
      </c>
      <c r="I1252" t="s">
        <v>6447</v>
      </c>
      <c r="J1252" t="s">
        <v>6448</v>
      </c>
      <c r="K1252" t="s">
        <v>6449</v>
      </c>
      <c r="L1252">
        <v>6353</v>
      </c>
      <c r="M1252">
        <v>32838.26</v>
      </c>
      <c r="N1252" t="s">
        <v>6446</v>
      </c>
      <c r="O1252" s="1"/>
    </row>
    <row r="1253" spans="1:15" x14ac:dyDescent="0.25">
      <c r="A1253">
        <v>11755</v>
      </c>
      <c r="B1253">
        <v>9533</v>
      </c>
      <c r="C1253" t="s">
        <v>6497</v>
      </c>
      <c r="D1253" t="s">
        <v>6454</v>
      </c>
      <c r="E1253" t="s">
        <v>12</v>
      </c>
      <c r="F1253" t="s">
        <v>12</v>
      </c>
      <c r="G1253" t="s">
        <v>6446</v>
      </c>
      <c r="H1253" s="1">
        <v>45890</v>
      </c>
      <c r="I1253" t="s">
        <v>6455</v>
      </c>
      <c r="J1253" t="s">
        <v>6448</v>
      </c>
      <c r="K1253" t="s">
        <v>6449</v>
      </c>
      <c r="L1253">
        <v>5351</v>
      </c>
      <c r="M1253">
        <v>285020.08</v>
      </c>
      <c r="N1253" t="s">
        <v>6456</v>
      </c>
      <c r="O1253" s="1"/>
    </row>
    <row r="1254" spans="1:15" x14ac:dyDescent="0.25">
      <c r="A1254">
        <v>12373</v>
      </c>
      <c r="B1254">
        <v>773987</v>
      </c>
      <c r="C1254" t="s">
        <v>1440</v>
      </c>
      <c r="D1254" t="s">
        <v>6475</v>
      </c>
      <c r="E1254" t="s">
        <v>6269</v>
      </c>
      <c r="F1254" t="s">
        <v>12</v>
      </c>
      <c r="G1254" t="s">
        <v>6446</v>
      </c>
      <c r="H1254" s="1">
        <v>45890</v>
      </c>
      <c r="I1254" t="s">
        <v>6455</v>
      </c>
      <c r="J1254" t="s">
        <v>6448</v>
      </c>
      <c r="K1254" t="s">
        <v>6449</v>
      </c>
      <c r="L1254">
        <v>6353</v>
      </c>
      <c r="M1254">
        <v>3339.49</v>
      </c>
      <c r="N1254" t="s">
        <v>6446</v>
      </c>
      <c r="O1254" s="1"/>
    </row>
    <row r="1255" spans="1:15" x14ac:dyDescent="0.25">
      <c r="A1255">
        <v>26414</v>
      </c>
      <c r="B1255">
        <v>1180078</v>
      </c>
      <c r="C1255" t="s">
        <v>6465</v>
      </c>
      <c r="D1255" t="s">
        <v>6466</v>
      </c>
      <c r="E1255" t="s">
        <v>46</v>
      </c>
      <c r="F1255" t="s">
        <v>693</v>
      </c>
      <c r="G1255" t="s">
        <v>6446</v>
      </c>
      <c r="H1255" s="1">
        <v>45890</v>
      </c>
      <c r="I1255" t="s">
        <v>6447</v>
      </c>
      <c r="J1255" t="s">
        <v>6448</v>
      </c>
      <c r="K1255" t="s">
        <v>6449</v>
      </c>
      <c r="L1255">
        <v>6353</v>
      </c>
      <c r="M1255">
        <v>2288.65</v>
      </c>
      <c r="N1255" t="s">
        <v>6446</v>
      </c>
      <c r="O1255" s="1"/>
    </row>
    <row r="1256" spans="1:15" x14ac:dyDescent="0.25">
      <c r="A1256">
        <v>26277</v>
      </c>
      <c r="B1256">
        <v>251195</v>
      </c>
      <c r="C1256" t="s">
        <v>6485</v>
      </c>
      <c r="D1256" t="s">
        <v>6486</v>
      </c>
      <c r="E1256" t="s">
        <v>46</v>
      </c>
      <c r="F1256" t="s">
        <v>97</v>
      </c>
      <c r="G1256" t="s">
        <v>6446</v>
      </c>
      <c r="H1256" s="1">
        <v>45890</v>
      </c>
      <c r="I1256" t="s">
        <v>6455</v>
      </c>
      <c r="J1256" t="s">
        <v>6448</v>
      </c>
      <c r="K1256" t="s">
        <v>6449</v>
      </c>
      <c r="L1256">
        <v>6357</v>
      </c>
      <c r="M1256">
        <v>15549.6</v>
      </c>
      <c r="N1256" t="s">
        <v>6446</v>
      </c>
      <c r="O1256" s="1"/>
    </row>
    <row r="1257" spans="1:15" x14ac:dyDescent="0.25">
      <c r="A1257">
        <v>497149</v>
      </c>
      <c r="B1257">
        <v>367534</v>
      </c>
      <c r="C1257" t="s">
        <v>36</v>
      </c>
      <c r="D1257" t="s">
        <v>6453</v>
      </c>
      <c r="E1257" t="s">
        <v>6254</v>
      </c>
      <c r="F1257" t="s">
        <v>12</v>
      </c>
      <c r="G1257" t="s">
        <v>6446</v>
      </c>
      <c r="H1257" s="1">
        <v>45890</v>
      </c>
      <c r="I1257" t="s">
        <v>6455</v>
      </c>
      <c r="J1257" t="s">
        <v>6448</v>
      </c>
      <c r="K1257" t="s">
        <v>6449</v>
      </c>
      <c r="L1257">
        <v>6352</v>
      </c>
      <c r="M1257">
        <v>94622.8</v>
      </c>
      <c r="N1257" t="s">
        <v>6446</v>
      </c>
      <c r="O1257" s="1"/>
    </row>
    <row r="1258" spans="1:15" x14ac:dyDescent="0.25">
      <c r="A1258">
        <v>55527</v>
      </c>
      <c r="B1258">
        <v>121629</v>
      </c>
      <c r="C1258" t="s">
        <v>6489</v>
      </c>
      <c r="D1258" t="s">
        <v>6491</v>
      </c>
      <c r="E1258" t="s">
        <v>6254</v>
      </c>
      <c r="F1258" t="s">
        <v>18</v>
      </c>
      <c r="G1258" t="s">
        <v>6446</v>
      </c>
      <c r="H1258" s="1">
        <v>45891</v>
      </c>
      <c r="I1258" t="s">
        <v>6447</v>
      </c>
      <c r="J1258" t="s">
        <v>6448</v>
      </c>
      <c r="K1258" t="s">
        <v>6449</v>
      </c>
      <c r="L1258">
        <v>6353</v>
      </c>
      <c r="M1258">
        <v>537059.97</v>
      </c>
      <c r="N1258" t="s">
        <v>6446</v>
      </c>
      <c r="O1258" s="1"/>
    </row>
    <row r="1259" spans="1:15" x14ac:dyDescent="0.25">
      <c r="A1259">
        <v>248180</v>
      </c>
      <c r="B1259">
        <v>82547</v>
      </c>
      <c r="C1259" t="s">
        <v>6516</v>
      </c>
      <c r="D1259" t="s">
        <v>6517</v>
      </c>
      <c r="E1259" t="s">
        <v>6262</v>
      </c>
      <c r="F1259" t="s">
        <v>12</v>
      </c>
      <c r="G1259" t="s">
        <v>6446</v>
      </c>
      <c r="H1259" s="1">
        <v>45889</v>
      </c>
      <c r="I1259" t="s">
        <v>6447</v>
      </c>
      <c r="J1259" t="s">
        <v>6448</v>
      </c>
      <c r="K1259" t="s">
        <v>6449</v>
      </c>
      <c r="L1259">
        <v>6352</v>
      </c>
      <c r="M1259">
        <v>5046.3100000000004</v>
      </c>
      <c r="N1259" t="s">
        <v>6446</v>
      </c>
      <c r="O1259" s="1"/>
    </row>
    <row r="1260" spans="1:15" x14ac:dyDescent="0.25">
      <c r="A1260">
        <v>12363</v>
      </c>
      <c r="B1260">
        <v>773464</v>
      </c>
      <c r="C1260" t="s">
        <v>1440</v>
      </c>
      <c r="D1260" t="s">
        <v>6475</v>
      </c>
      <c r="E1260" t="s">
        <v>6269</v>
      </c>
      <c r="F1260" t="s">
        <v>12</v>
      </c>
      <c r="G1260" t="s">
        <v>6446</v>
      </c>
      <c r="H1260" s="1">
        <v>45890</v>
      </c>
      <c r="I1260" t="s">
        <v>6455</v>
      </c>
      <c r="J1260" t="s">
        <v>6448</v>
      </c>
      <c r="K1260" t="s">
        <v>6449</v>
      </c>
      <c r="L1260">
        <v>6353</v>
      </c>
      <c r="M1260">
        <v>1941.08</v>
      </c>
      <c r="N1260" t="s">
        <v>6446</v>
      </c>
      <c r="O1260" s="1"/>
    </row>
    <row r="1261" spans="1:15" x14ac:dyDescent="0.25">
      <c r="A1261">
        <v>8058</v>
      </c>
      <c r="B1261">
        <v>36589</v>
      </c>
      <c r="C1261" t="s">
        <v>6468</v>
      </c>
      <c r="D1261" t="s">
        <v>6474</v>
      </c>
      <c r="E1261" t="s">
        <v>6254</v>
      </c>
      <c r="F1261" t="s">
        <v>18</v>
      </c>
      <c r="G1261" t="s">
        <v>6446</v>
      </c>
      <c r="H1261" s="1">
        <v>45889</v>
      </c>
      <c r="I1261" t="s">
        <v>6447</v>
      </c>
      <c r="J1261" t="s">
        <v>6448</v>
      </c>
      <c r="K1261" t="s">
        <v>6449</v>
      </c>
      <c r="L1261">
        <v>6353</v>
      </c>
      <c r="M1261">
        <v>21196.799999999999</v>
      </c>
      <c r="N1261" t="s">
        <v>6446</v>
      </c>
      <c r="O1261" s="1"/>
    </row>
    <row r="1262" spans="1:15" x14ac:dyDescent="0.25">
      <c r="A1262">
        <v>445154</v>
      </c>
      <c r="B1262">
        <v>123432</v>
      </c>
      <c r="C1262" t="s">
        <v>5059</v>
      </c>
      <c r="D1262" t="s">
        <v>6452</v>
      </c>
      <c r="E1262" t="s">
        <v>6254</v>
      </c>
      <c r="F1262" t="s">
        <v>46</v>
      </c>
      <c r="G1262" t="s">
        <v>6446</v>
      </c>
      <c r="H1262" s="1">
        <v>45889</v>
      </c>
      <c r="I1262" t="s">
        <v>6447</v>
      </c>
      <c r="J1262" t="s">
        <v>6448</v>
      </c>
      <c r="K1262" t="s">
        <v>6449</v>
      </c>
      <c r="L1262">
        <v>6353</v>
      </c>
      <c r="M1262">
        <v>26805.93</v>
      </c>
      <c r="N1262" t="s">
        <v>6446</v>
      </c>
      <c r="O1262" s="1"/>
    </row>
    <row r="1263" spans="1:15" x14ac:dyDescent="0.25">
      <c r="A1263">
        <v>52744</v>
      </c>
      <c r="B1263">
        <v>3022572</v>
      </c>
      <c r="C1263" t="s">
        <v>6465</v>
      </c>
      <c r="D1263" t="s">
        <v>6466</v>
      </c>
      <c r="E1263" t="s">
        <v>18</v>
      </c>
      <c r="F1263" t="s">
        <v>97</v>
      </c>
      <c r="G1263" t="s">
        <v>6446</v>
      </c>
      <c r="H1263" s="1">
        <v>45890</v>
      </c>
      <c r="I1263" t="s">
        <v>6447</v>
      </c>
      <c r="J1263" t="s">
        <v>6448</v>
      </c>
      <c r="K1263" t="s">
        <v>6449</v>
      </c>
      <c r="L1263">
        <v>6353</v>
      </c>
      <c r="M1263">
        <v>74473.679999999993</v>
      </c>
      <c r="N1263" t="s">
        <v>6446</v>
      </c>
      <c r="O1263" s="1"/>
    </row>
    <row r="1264" spans="1:15" x14ac:dyDescent="0.25">
      <c r="A1264">
        <v>52737</v>
      </c>
      <c r="B1264">
        <v>3022572</v>
      </c>
      <c r="C1264" t="s">
        <v>6465</v>
      </c>
      <c r="D1264" t="s">
        <v>6466</v>
      </c>
      <c r="E1264" t="s">
        <v>18</v>
      </c>
      <c r="F1264" t="s">
        <v>97</v>
      </c>
      <c r="G1264" t="s">
        <v>6446</v>
      </c>
      <c r="H1264" s="1">
        <v>45890</v>
      </c>
      <c r="I1264" t="s">
        <v>6447</v>
      </c>
      <c r="J1264" t="s">
        <v>6448</v>
      </c>
      <c r="K1264" t="s">
        <v>6449</v>
      </c>
      <c r="L1264">
        <v>6353</v>
      </c>
      <c r="M1264">
        <v>74473.679999999993</v>
      </c>
      <c r="N1264" t="s">
        <v>6446</v>
      </c>
      <c r="O1264" s="1"/>
    </row>
    <row r="1265" spans="1:15" x14ac:dyDescent="0.25">
      <c r="A1265">
        <v>52736</v>
      </c>
      <c r="B1265">
        <v>3022572</v>
      </c>
      <c r="C1265" t="s">
        <v>6465</v>
      </c>
      <c r="D1265" t="s">
        <v>6466</v>
      </c>
      <c r="E1265" t="s">
        <v>18</v>
      </c>
      <c r="F1265" t="s">
        <v>97</v>
      </c>
      <c r="G1265" t="s">
        <v>6446</v>
      </c>
      <c r="H1265" s="1">
        <v>45890</v>
      </c>
      <c r="I1265" t="s">
        <v>6447</v>
      </c>
      <c r="J1265" t="s">
        <v>6448</v>
      </c>
      <c r="K1265" t="s">
        <v>6449</v>
      </c>
      <c r="L1265">
        <v>6353</v>
      </c>
      <c r="M1265">
        <v>74473.679999999993</v>
      </c>
      <c r="N1265" t="s">
        <v>6446</v>
      </c>
      <c r="O1265" s="1"/>
    </row>
    <row r="1266" spans="1:15" x14ac:dyDescent="0.25">
      <c r="A1266">
        <v>52734</v>
      </c>
      <c r="B1266">
        <v>3022572</v>
      </c>
      <c r="C1266" t="s">
        <v>6465</v>
      </c>
      <c r="D1266" t="s">
        <v>6466</v>
      </c>
      <c r="E1266" t="s">
        <v>18</v>
      </c>
      <c r="F1266" t="s">
        <v>97</v>
      </c>
      <c r="G1266" t="s">
        <v>6446</v>
      </c>
      <c r="H1266" s="1">
        <v>45890</v>
      </c>
      <c r="I1266" t="s">
        <v>6447</v>
      </c>
      <c r="J1266" t="s">
        <v>6448</v>
      </c>
      <c r="K1266" t="s">
        <v>6449</v>
      </c>
      <c r="L1266">
        <v>6353</v>
      </c>
      <c r="M1266">
        <v>74473.679999999993</v>
      </c>
      <c r="N1266" t="s">
        <v>6446</v>
      </c>
      <c r="O1266" s="1"/>
    </row>
    <row r="1267" spans="1:15" x14ac:dyDescent="0.25">
      <c r="A1267">
        <v>52724</v>
      </c>
      <c r="B1267">
        <v>3022572</v>
      </c>
      <c r="C1267" t="s">
        <v>6465</v>
      </c>
      <c r="D1267" t="s">
        <v>6466</v>
      </c>
      <c r="E1267" t="s">
        <v>18</v>
      </c>
      <c r="F1267" t="s">
        <v>97</v>
      </c>
      <c r="G1267" t="s">
        <v>6446</v>
      </c>
      <c r="H1267" s="1">
        <v>45890</v>
      </c>
      <c r="I1267" t="s">
        <v>6447</v>
      </c>
      <c r="J1267" t="s">
        <v>6448</v>
      </c>
      <c r="K1267" t="s">
        <v>6449</v>
      </c>
      <c r="L1267">
        <v>6353</v>
      </c>
      <c r="M1267">
        <v>74473.679999999993</v>
      </c>
      <c r="N1267" t="s">
        <v>6446</v>
      </c>
      <c r="O1267" s="1"/>
    </row>
    <row r="1268" spans="1:15" x14ac:dyDescent="0.25">
      <c r="A1268">
        <v>52713</v>
      </c>
      <c r="B1268">
        <v>3022572</v>
      </c>
      <c r="C1268" t="s">
        <v>6465</v>
      </c>
      <c r="D1268" t="s">
        <v>6466</v>
      </c>
      <c r="E1268" t="s">
        <v>18</v>
      </c>
      <c r="F1268" t="s">
        <v>97</v>
      </c>
      <c r="G1268" t="s">
        <v>6446</v>
      </c>
      <c r="H1268" s="1">
        <v>45890</v>
      </c>
      <c r="I1268" t="s">
        <v>6447</v>
      </c>
      <c r="J1268" t="s">
        <v>6448</v>
      </c>
      <c r="K1268" t="s">
        <v>6449</v>
      </c>
      <c r="L1268">
        <v>6353</v>
      </c>
      <c r="M1268">
        <v>74473.679999999993</v>
      </c>
      <c r="N1268" t="s">
        <v>6446</v>
      </c>
      <c r="O1268" s="1"/>
    </row>
    <row r="1269" spans="1:15" x14ac:dyDescent="0.25">
      <c r="A1269">
        <v>52714</v>
      </c>
      <c r="B1269">
        <v>3022572</v>
      </c>
      <c r="C1269" t="s">
        <v>6465</v>
      </c>
      <c r="D1269" t="s">
        <v>6466</v>
      </c>
      <c r="E1269" t="s">
        <v>18</v>
      </c>
      <c r="F1269" t="s">
        <v>97</v>
      </c>
      <c r="G1269" t="s">
        <v>6446</v>
      </c>
      <c r="H1269" s="1">
        <v>45890</v>
      </c>
      <c r="I1269" t="s">
        <v>6447</v>
      </c>
      <c r="J1269" t="s">
        <v>6448</v>
      </c>
      <c r="K1269" t="s">
        <v>6449</v>
      </c>
      <c r="L1269">
        <v>6353</v>
      </c>
      <c r="M1269">
        <v>74473.679999999993</v>
      </c>
      <c r="N1269" t="s">
        <v>6446</v>
      </c>
      <c r="O1269" s="1"/>
    </row>
    <row r="1270" spans="1:15" x14ac:dyDescent="0.25">
      <c r="A1270">
        <v>52732</v>
      </c>
      <c r="B1270">
        <v>3022686</v>
      </c>
      <c r="C1270" t="s">
        <v>6465</v>
      </c>
      <c r="D1270" t="s">
        <v>6466</v>
      </c>
      <c r="E1270" t="s">
        <v>18</v>
      </c>
      <c r="F1270" t="s">
        <v>46</v>
      </c>
      <c r="G1270" t="s">
        <v>6446</v>
      </c>
      <c r="H1270" s="1">
        <v>45890</v>
      </c>
      <c r="I1270" t="s">
        <v>6447</v>
      </c>
      <c r="J1270" t="s">
        <v>6448</v>
      </c>
      <c r="K1270" t="s">
        <v>6449</v>
      </c>
      <c r="L1270">
        <v>6353</v>
      </c>
      <c r="M1270">
        <v>11501.43</v>
      </c>
      <c r="N1270" t="s">
        <v>6446</v>
      </c>
      <c r="O1270" s="1"/>
    </row>
    <row r="1271" spans="1:15" x14ac:dyDescent="0.25">
      <c r="A1271">
        <v>52733</v>
      </c>
      <c r="B1271">
        <v>3022686</v>
      </c>
      <c r="C1271" t="s">
        <v>6465</v>
      </c>
      <c r="D1271" t="s">
        <v>6466</v>
      </c>
      <c r="E1271" t="s">
        <v>18</v>
      </c>
      <c r="F1271" t="s">
        <v>46</v>
      </c>
      <c r="G1271" t="s">
        <v>6446</v>
      </c>
      <c r="H1271" s="1">
        <v>45890</v>
      </c>
      <c r="I1271" t="s">
        <v>6447</v>
      </c>
      <c r="J1271" t="s">
        <v>6448</v>
      </c>
      <c r="K1271" t="s">
        <v>6449</v>
      </c>
      <c r="L1271">
        <v>6353</v>
      </c>
      <c r="M1271">
        <v>11501.43</v>
      </c>
      <c r="N1271" t="s">
        <v>6446</v>
      </c>
      <c r="O1271" s="1"/>
    </row>
    <row r="1272" spans="1:15" x14ac:dyDescent="0.25">
      <c r="A1272">
        <v>496824</v>
      </c>
      <c r="B1272">
        <v>366787</v>
      </c>
      <c r="C1272" t="s">
        <v>36</v>
      </c>
      <c r="D1272" t="s">
        <v>6453</v>
      </c>
      <c r="E1272" t="s">
        <v>6254</v>
      </c>
      <c r="F1272" t="s">
        <v>97</v>
      </c>
      <c r="G1272" t="s">
        <v>6446</v>
      </c>
      <c r="H1272" s="1">
        <v>45889</v>
      </c>
      <c r="I1272" t="s">
        <v>6455</v>
      </c>
      <c r="J1272" t="s">
        <v>6448</v>
      </c>
      <c r="K1272" t="s">
        <v>6449</v>
      </c>
      <c r="L1272">
        <v>6352</v>
      </c>
      <c r="M1272">
        <v>671.89</v>
      </c>
      <c r="N1272" t="s">
        <v>6446</v>
      </c>
      <c r="O1272" s="1"/>
    </row>
    <row r="1273" spans="1:15" x14ac:dyDescent="0.25">
      <c r="A1273">
        <v>12360</v>
      </c>
      <c r="B1273">
        <v>773462</v>
      </c>
      <c r="C1273" t="s">
        <v>1440</v>
      </c>
      <c r="D1273" t="s">
        <v>6475</v>
      </c>
      <c r="E1273" t="s">
        <v>6269</v>
      </c>
      <c r="F1273" t="s">
        <v>46</v>
      </c>
      <c r="G1273" t="s">
        <v>6446</v>
      </c>
      <c r="H1273" s="1">
        <v>45890</v>
      </c>
      <c r="I1273" t="s">
        <v>6455</v>
      </c>
      <c r="J1273" t="s">
        <v>6448</v>
      </c>
      <c r="K1273" t="s">
        <v>6449</v>
      </c>
      <c r="L1273">
        <v>6353</v>
      </c>
      <c r="M1273">
        <v>2261.38</v>
      </c>
      <c r="N1273" t="s">
        <v>6446</v>
      </c>
      <c r="O1273" s="1"/>
    </row>
    <row r="1274" spans="1:15" x14ac:dyDescent="0.25">
      <c r="A1274">
        <v>26342</v>
      </c>
      <c r="B1274">
        <v>1179771</v>
      </c>
      <c r="C1274" t="s">
        <v>6465</v>
      </c>
      <c r="D1274" t="s">
        <v>6466</v>
      </c>
      <c r="E1274" t="s">
        <v>46</v>
      </c>
      <c r="F1274" t="s">
        <v>693</v>
      </c>
      <c r="G1274" t="s">
        <v>6446</v>
      </c>
      <c r="H1274" s="1">
        <v>45889</v>
      </c>
      <c r="I1274" t="s">
        <v>6447</v>
      </c>
      <c r="J1274" t="s">
        <v>6448</v>
      </c>
      <c r="K1274" t="s">
        <v>6449</v>
      </c>
      <c r="L1274">
        <v>6353</v>
      </c>
      <c r="M1274">
        <v>17814.32</v>
      </c>
      <c r="N1274" t="s">
        <v>6446</v>
      </c>
      <c r="O1274" s="1"/>
    </row>
    <row r="1275" spans="1:15" x14ac:dyDescent="0.25">
      <c r="A1275">
        <v>52465</v>
      </c>
      <c r="B1275">
        <v>16426</v>
      </c>
      <c r="C1275" t="s">
        <v>6352</v>
      </c>
      <c r="D1275" t="s">
        <v>6547</v>
      </c>
      <c r="E1275" t="s">
        <v>6351</v>
      </c>
      <c r="F1275" t="s">
        <v>18</v>
      </c>
      <c r="G1275" t="s">
        <v>6446</v>
      </c>
      <c r="H1275" s="1">
        <v>45890</v>
      </c>
      <c r="I1275" t="s">
        <v>6447</v>
      </c>
      <c r="J1275" t="s">
        <v>6448</v>
      </c>
      <c r="K1275" t="s">
        <v>6449</v>
      </c>
      <c r="L1275">
        <v>6932</v>
      </c>
      <c r="M1275">
        <v>9363.8799999999992</v>
      </c>
      <c r="N1275" t="s">
        <v>6446</v>
      </c>
      <c r="O1275" s="1"/>
    </row>
    <row r="1276" spans="1:15" x14ac:dyDescent="0.25">
      <c r="A1276">
        <v>52482</v>
      </c>
      <c r="B1276">
        <v>16426</v>
      </c>
      <c r="C1276" t="s">
        <v>6352</v>
      </c>
      <c r="D1276" t="s">
        <v>6547</v>
      </c>
      <c r="E1276" t="s">
        <v>6351</v>
      </c>
      <c r="F1276" t="s">
        <v>18</v>
      </c>
      <c r="G1276" t="s">
        <v>6446</v>
      </c>
      <c r="H1276" s="1">
        <v>45890</v>
      </c>
      <c r="I1276" t="s">
        <v>6447</v>
      </c>
      <c r="J1276" t="s">
        <v>6448</v>
      </c>
      <c r="K1276" t="s">
        <v>6449</v>
      </c>
      <c r="L1276">
        <v>6932</v>
      </c>
      <c r="M1276">
        <v>9363.8799999999992</v>
      </c>
      <c r="N1276" t="s">
        <v>6446</v>
      </c>
      <c r="O1276" s="1"/>
    </row>
    <row r="1277" spans="1:15" x14ac:dyDescent="0.25">
      <c r="A1277">
        <v>0</v>
      </c>
      <c r="B1277">
        <v>123586</v>
      </c>
      <c r="C1277" t="s">
        <v>5059</v>
      </c>
      <c r="D1277" t="s">
        <v>6452</v>
      </c>
      <c r="E1277" t="s">
        <v>6254</v>
      </c>
      <c r="F1277" t="s">
        <v>18</v>
      </c>
      <c r="G1277" t="s">
        <v>6460</v>
      </c>
      <c r="H1277" s="1">
        <v>45890</v>
      </c>
      <c r="I1277" t="s">
        <v>6447</v>
      </c>
      <c r="J1277" t="s">
        <v>6448</v>
      </c>
      <c r="K1277" t="s">
        <v>6449</v>
      </c>
      <c r="L1277">
        <v>6353</v>
      </c>
      <c r="M1277">
        <v>0</v>
      </c>
      <c r="N1277" t="s">
        <v>6446</v>
      </c>
      <c r="O1277" s="1"/>
    </row>
    <row r="1278" spans="1:15" x14ac:dyDescent="0.25">
      <c r="A1278">
        <v>51967</v>
      </c>
      <c r="B1278">
        <v>3022533</v>
      </c>
      <c r="C1278" t="s">
        <v>6465</v>
      </c>
      <c r="D1278" t="s">
        <v>6466</v>
      </c>
      <c r="E1278" t="s">
        <v>18</v>
      </c>
      <c r="F1278" t="s">
        <v>693</v>
      </c>
      <c r="G1278" t="s">
        <v>6446</v>
      </c>
      <c r="H1278" s="1">
        <v>45889</v>
      </c>
      <c r="I1278" t="s">
        <v>6447</v>
      </c>
      <c r="J1278" t="s">
        <v>6448</v>
      </c>
      <c r="K1278" t="s">
        <v>6449</v>
      </c>
      <c r="L1278">
        <v>6353</v>
      </c>
      <c r="M1278">
        <v>17454.150000000001</v>
      </c>
      <c r="N1278" t="s">
        <v>6446</v>
      </c>
      <c r="O1278" s="1"/>
    </row>
    <row r="1279" spans="1:15" x14ac:dyDescent="0.25">
      <c r="A1279">
        <v>0</v>
      </c>
      <c r="B1279">
        <v>123274</v>
      </c>
      <c r="C1279" t="s">
        <v>5059</v>
      </c>
      <c r="D1279" t="s">
        <v>6452</v>
      </c>
      <c r="E1279" t="s">
        <v>6254</v>
      </c>
      <c r="F1279" t="s">
        <v>46</v>
      </c>
      <c r="G1279" t="s">
        <v>6460</v>
      </c>
      <c r="H1279" s="1">
        <v>45889</v>
      </c>
      <c r="I1279" t="s">
        <v>6447</v>
      </c>
      <c r="J1279" t="s">
        <v>6448</v>
      </c>
      <c r="K1279" t="s">
        <v>6449</v>
      </c>
      <c r="L1279">
        <v>6353</v>
      </c>
      <c r="M1279">
        <v>0</v>
      </c>
      <c r="N1279" t="s">
        <v>6446</v>
      </c>
      <c r="O1279" s="1"/>
    </row>
    <row r="1280" spans="1:15" x14ac:dyDescent="0.25">
      <c r="A1280">
        <v>0</v>
      </c>
      <c r="B1280">
        <v>123283</v>
      </c>
      <c r="C1280" t="s">
        <v>5059</v>
      </c>
      <c r="D1280" t="s">
        <v>6452</v>
      </c>
      <c r="E1280" t="s">
        <v>6254</v>
      </c>
      <c r="F1280" t="s">
        <v>46</v>
      </c>
      <c r="G1280" t="s">
        <v>6460</v>
      </c>
      <c r="H1280" s="1">
        <v>45889</v>
      </c>
      <c r="I1280" t="s">
        <v>6447</v>
      </c>
      <c r="J1280" t="s">
        <v>6448</v>
      </c>
      <c r="K1280" t="s">
        <v>6449</v>
      </c>
      <c r="L1280">
        <v>6353</v>
      </c>
      <c r="M1280">
        <v>0</v>
      </c>
      <c r="N1280" t="s">
        <v>6446</v>
      </c>
      <c r="O1280" s="1"/>
    </row>
    <row r="1281" spans="1:15" x14ac:dyDescent="0.25">
      <c r="A1281">
        <v>496626</v>
      </c>
      <c r="B1281">
        <v>366687</v>
      </c>
      <c r="C1281" t="s">
        <v>36</v>
      </c>
      <c r="D1281" t="s">
        <v>6453</v>
      </c>
      <c r="E1281" t="s">
        <v>6254</v>
      </c>
      <c r="F1281" t="s">
        <v>46</v>
      </c>
      <c r="G1281" t="s">
        <v>6446</v>
      </c>
      <c r="H1281" s="1">
        <v>45889</v>
      </c>
      <c r="I1281" t="s">
        <v>6447</v>
      </c>
      <c r="J1281" t="s">
        <v>6448</v>
      </c>
      <c r="K1281" t="s">
        <v>6449</v>
      </c>
      <c r="L1281">
        <v>6352</v>
      </c>
      <c r="M1281">
        <v>79996.81</v>
      </c>
      <c r="N1281" t="s">
        <v>6446</v>
      </c>
      <c r="O1281" s="1"/>
    </row>
    <row r="1282" spans="1:15" x14ac:dyDescent="0.25">
      <c r="A1282">
        <v>0</v>
      </c>
      <c r="B1282">
        <v>123281</v>
      </c>
      <c r="C1282" t="s">
        <v>5059</v>
      </c>
      <c r="D1282" t="s">
        <v>6452</v>
      </c>
      <c r="E1282" t="s">
        <v>6254</v>
      </c>
      <c r="F1282" t="s">
        <v>12</v>
      </c>
      <c r="G1282" t="s">
        <v>6460</v>
      </c>
      <c r="H1282" s="1">
        <v>45889</v>
      </c>
      <c r="I1282" t="s">
        <v>6447</v>
      </c>
      <c r="J1282" t="s">
        <v>6448</v>
      </c>
      <c r="K1282" t="s">
        <v>6449</v>
      </c>
      <c r="L1282">
        <v>6353</v>
      </c>
      <c r="M1282">
        <v>0</v>
      </c>
      <c r="N1282" t="s">
        <v>6446</v>
      </c>
      <c r="O1282" s="1"/>
    </row>
    <row r="1283" spans="1:15" x14ac:dyDescent="0.25">
      <c r="A1283">
        <v>492819</v>
      </c>
      <c r="B1283">
        <v>123566</v>
      </c>
      <c r="C1283" t="s">
        <v>2683</v>
      </c>
      <c r="D1283" t="s">
        <v>6452</v>
      </c>
      <c r="E1283" t="s">
        <v>6254</v>
      </c>
      <c r="F1283" t="s">
        <v>12</v>
      </c>
      <c r="G1283" t="s">
        <v>6446</v>
      </c>
      <c r="H1283" s="1">
        <v>45889</v>
      </c>
      <c r="I1283" t="s">
        <v>6447</v>
      </c>
      <c r="J1283" t="s">
        <v>6448</v>
      </c>
      <c r="K1283" t="s">
        <v>6449</v>
      </c>
      <c r="L1283">
        <v>6352</v>
      </c>
      <c r="M1283">
        <v>105336.12</v>
      </c>
      <c r="N1283" t="s">
        <v>6446</v>
      </c>
      <c r="O1283" s="1"/>
    </row>
    <row r="1284" spans="1:15" x14ac:dyDescent="0.25">
      <c r="A1284">
        <v>444885</v>
      </c>
      <c r="B1284">
        <v>123468</v>
      </c>
      <c r="C1284" t="s">
        <v>5059</v>
      </c>
      <c r="D1284" t="s">
        <v>6452</v>
      </c>
      <c r="E1284" t="s">
        <v>6254</v>
      </c>
      <c r="F1284" t="s">
        <v>12</v>
      </c>
      <c r="G1284" t="s">
        <v>6446</v>
      </c>
      <c r="H1284" s="1">
        <v>45889</v>
      </c>
      <c r="I1284" t="s">
        <v>6447</v>
      </c>
      <c r="J1284" t="s">
        <v>6448</v>
      </c>
      <c r="K1284" t="s">
        <v>6449</v>
      </c>
      <c r="L1284">
        <v>6353</v>
      </c>
      <c r="M1284">
        <v>1737561.62</v>
      </c>
      <c r="N1284" t="s">
        <v>6446</v>
      </c>
      <c r="O1284" s="1"/>
    </row>
    <row r="1285" spans="1:15" x14ac:dyDescent="0.25">
      <c r="A1285">
        <v>444888</v>
      </c>
      <c r="B1285">
        <v>123468</v>
      </c>
      <c r="C1285" t="s">
        <v>5059</v>
      </c>
      <c r="D1285" t="s">
        <v>6452</v>
      </c>
      <c r="E1285" t="s">
        <v>6254</v>
      </c>
      <c r="F1285" t="s">
        <v>12</v>
      </c>
      <c r="G1285" t="s">
        <v>6446</v>
      </c>
      <c r="H1285" s="1">
        <v>45889</v>
      </c>
      <c r="I1285" t="s">
        <v>6447</v>
      </c>
      <c r="J1285" t="s">
        <v>6448</v>
      </c>
      <c r="K1285" t="s">
        <v>6449</v>
      </c>
      <c r="L1285">
        <v>6353</v>
      </c>
      <c r="M1285">
        <v>1737561.62</v>
      </c>
      <c r="N1285" t="s">
        <v>6446</v>
      </c>
      <c r="O1285" s="1"/>
    </row>
    <row r="1286" spans="1:15" x14ac:dyDescent="0.25">
      <c r="A1286">
        <v>444843</v>
      </c>
      <c r="B1286">
        <v>123468</v>
      </c>
      <c r="C1286" t="s">
        <v>5059</v>
      </c>
      <c r="D1286" t="s">
        <v>6452</v>
      </c>
      <c r="E1286" t="s">
        <v>6254</v>
      </c>
      <c r="F1286" t="s">
        <v>12</v>
      </c>
      <c r="G1286" t="s">
        <v>6446</v>
      </c>
      <c r="H1286" s="1">
        <v>45889</v>
      </c>
      <c r="I1286" t="s">
        <v>6447</v>
      </c>
      <c r="J1286" t="s">
        <v>6448</v>
      </c>
      <c r="K1286" t="s">
        <v>6449</v>
      </c>
      <c r="L1286">
        <v>6353</v>
      </c>
      <c r="M1286">
        <v>1737561.62</v>
      </c>
      <c r="N1286" t="s">
        <v>6446</v>
      </c>
      <c r="O1286" s="1"/>
    </row>
    <row r="1287" spans="1:15" x14ac:dyDescent="0.25">
      <c r="A1287">
        <v>266069</v>
      </c>
      <c r="B1287">
        <v>171925</v>
      </c>
      <c r="C1287" t="s">
        <v>1503</v>
      </c>
      <c r="D1287" t="s">
        <v>6479</v>
      </c>
      <c r="E1287" t="s">
        <v>6328</v>
      </c>
      <c r="F1287" t="s">
        <v>18</v>
      </c>
      <c r="G1287" t="s">
        <v>6446</v>
      </c>
      <c r="H1287" s="1">
        <v>45889</v>
      </c>
      <c r="I1287" t="s">
        <v>6447</v>
      </c>
      <c r="J1287" t="s">
        <v>6448</v>
      </c>
      <c r="K1287" t="s">
        <v>6449</v>
      </c>
      <c r="L1287">
        <v>6353</v>
      </c>
      <c r="M1287">
        <v>34706</v>
      </c>
      <c r="N1287" t="s">
        <v>6446</v>
      </c>
      <c r="O1287" s="1"/>
    </row>
    <row r="1288" spans="1:15" x14ac:dyDescent="0.25">
      <c r="A1288">
        <v>12359</v>
      </c>
      <c r="B1288">
        <v>773463</v>
      </c>
      <c r="C1288" t="s">
        <v>1440</v>
      </c>
      <c r="D1288" t="s">
        <v>6475</v>
      </c>
      <c r="E1288" t="s">
        <v>6269</v>
      </c>
      <c r="F1288" t="s">
        <v>18</v>
      </c>
      <c r="G1288" t="s">
        <v>6446</v>
      </c>
      <c r="H1288" s="1">
        <v>45890</v>
      </c>
      <c r="I1288" t="s">
        <v>6455</v>
      </c>
      <c r="J1288" t="s">
        <v>6448</v>
      </c>
      <c r="K1288" t="s">
        <v>6449</v>
      </c>
      <c r="L1288">
        <v>6353</v>
      </c>
      <c r="M1288">
        <v>5088.6499999999996</v>
      </c>
      <c r="N1288" t="s">
        <v>6446</v>
      </c>
      <c r="O1288" s="1"/>
    </row>
    <row r="1289" spans="1:15" x14ac:dyDescent="0.25">
      <c r="A1289">
        <v>51961</v>
      </c>
      <c r="B1289">
        <v>3022524</v>
      </c>
      <c r="C1289" t="s">
        <v>6465</v>
      </c>
      <c r="D1289" t="s">
        <v>6466</v>
      </c>
      <c r="E1289" t="s">
        <v>18</v>
      </c>
      <c r="F1289" t="s">
        <v>97</v>
      </c>
      <c r="G1289" t="s">
        <v>6446</v>
      </c>
      <c r="H1289" s="1">
        <v>45889</v>
      </c>
      <c r="I1289" t="s">
        <v>6447</v>
      </c>
      <c r="J1289" t="s">
        <v>6448</v>
      </c>
      <c r="K1289" t="s">
        <v>6449</v>
      </c>
      <c r="L1289">
        <v>6353</v>
      </c>
      <c r="M1289">
        <v>13002.84</v>
      </c>
      <c r="N1289" t="s">
        <v>6446</v>
      </c>
      <c r="O1289" s="1"/>
    </row>
    <row r="1290" spans="1:15" x14ac:dyDescent="0.25">
      <c r="A1290">
        <v>51970</v>
      </c>
      <c r="B1290">
        <v>3022524</v>
      </c>
      <c r="C1290" t="s">
        <v>6465</v>
      </c>
      <c r="D1290" t="s">
        <v>6466</v>
      </c>
      <c r="E1290" t="s">
        <v>18</v>
      </c>
      <c r="F1290" t="s">
        <v>97</v>
      </c>
      <c r="G1290" t="s">
        <v>6446</v>
      </c>
      <c r="H1290" s="1">
        <v>45889</v>
      </c>
      <c r="I1290" t="s">
        <v>6447</v>
      </c>
      <c r="J1290" t="s">
        <v>6448</v>
      </c>
      <c r="K1290" t="s">
        <v>6449</v>
      </c>
      <c r="L1290">
        <v>6353</v>
      </c>
      <c r="M1290">
        <v>13002.84</v>
      </c>
      <c r="N1290" t="s">
        <v>6446</v>
      </c>
      <c r="O1290" s="1"/>
    </row>
    <row r="1291" spans="1:15" x14ac:dyDescent="0.25">
      <c r="A1291">
        <v>85676</v>
      </c>
      <c r="B1291">
        <v>773123</v>
      </c>
      <c r="C1291" t="s">
        <v>2524</v>
      </c>
      <c r="D1291" t="s">
        <v>6475</v>
      </c>
      <c r="E1291" t="s">
        <v>6269</v>
      </c>
      <c r="F1291" t="s">
        <v>12</v>
      </c>
      <c r="G1291" t="s">
        <v>6446</v>
      </c>
      <c r="H1291" s="1">
        <v>45889</v>
      </c>
      <c r="I1291" t="s">
        <v>6455</v>
      </c>
      <c r="J1291" t="s">
        <v>6448</v>
      </c>
      <c r="K1291" t="s">
        <v>6449</v>
      </c>
      <c r="L1291">
        <v>6353</v>
      </c>
      <c r="M1291">
        <v>62.43</v>
      </c>
      <c r="N1291" t="s">
        <v>6446</v>
      </c>
      <c r="O1291" s="1"/>
    </row>
    <row r="1292" spans="1:15" x14ac:dyDescent="0.25">
      <c r="A1292">
        <v>51975</v>
      </c>
      <c r="B1292">
        <v>3022555</v>
      </c>
      <c r="C1292" t="s">
        <v>6465</v>
      </c>
      <c r="D1292" t="s">
        <v>6466</v>
      </c>
      <c r="E1292" t="s">
        <v>18</v>
      </c>
      <c r="F1292" t="s">
        <v>97</v>
      </c>
      <c r="G1292" t="s">
        <v>6446</v>
      </c>
      <c r="H1292" s="1">
        <v>45889</v>
      </c>
      <c r="I1292" t="s">
        <v>6447</v>
      </c>
      <c r="J1292" t="s">
        <v>6448</v>
      </c>
      <c r="K1292" t="s">
        <v>6449</v>
      </c>
      <c r="L1292">
        <v>6353</v>
      </c>
      <c r="M1292">
        <v>11487.84</v>
      </c>
      <c r="N1292" t="s">
        <v>6446</v>
      </c>
      <c r="O1292" s="1"/>
    </row>
    <row r="1293" spans="1:15" x14ac:dyDescent="0.25">
      <c r="A1293">
        <v>0</v>
      </c>
      <c r="B1293">
        <v>123644</v>
      </c>
      <c r="C1293" t="s">
        <v>5059</v>
      </c>
      <c r="D1293" t="s">
        <v>6452</v>
      </c>
      <c r="E1293" t="s">
        <v>6254</v>
      </c>
      <c r="F1293" t="s">
        <v>18</v>
      </c>
      <c r="G1293" t="s">
        <v>6460</v>
      </c>
      <c r="H1293" s="1">
        <v>45890</v>
      </c>
      <c r="I1293" t="s">
        <v>6447</v>
      </c>
      <c r="J1293" t="s">
        <v>6448</v>
      </c>
      <c r="K1293" t="s">
        <v>6449</v>
      </c>
      <c r="L1293">
        <v>6353</v>
      </c>
      <c r="M1293">
        <v>0</v>
      </c>
      <c r="N1293" t="s">
        <v>6446</v>
      </c>
      <c r="O1293" s="1"/>
    </row>
    <row r="1294" spans="1:15" x14ac:dyDescent="0.25">
      <c r="A1294">
        <v>26391</v>
      </c>
      <c r="B1294">
        <v>251118</v>
      </c>
      <c r="C1294" t="s">
        <v>6485</v>
      </c>
      <c r="D1294" t="s">
        <v>6486</v>
      </c>
      <c r="E1294" t="s">
        <v>46</v>
      </c>
      <c r="F1294" t="s">
        <v>97</v>
      </c>
      <c r="G1294" t="s">
        <v>6446</v>
      </c>
      <c r="H1294" s="1">
        <v>45890</v>
      </c>
      <c r="I1294" t="s">
        <v>6455</v>
      </c>
      <c r="J1294" t="s">
        <v>6448</v>
      </c>
      <c r="K1294" t="s">
        <v>6449</v>
      </c>
      <c r="L1294">
        <v>6357</v>
      </c>
      <c r="M1294">
        <v>4162.5</v>
      </c>
      <c r="N1294" t="s">
        <v>6446</v>
      </c>
      <c r="O1294" s="1"/>
    </row>
    <row r="1295" spans="1:15" x14ac:dyDescent="0.25">
      <c r="A1295">
        <v>52721</v>
      </c>
      <c r="B1295">
        <v>3022585</v>
      </c>
      <c r="C1295" t="s">
        <v>6465</v>
      </c>
      <c r="D1295" t="s">
        <v>6466</v>
      </c>
      <c r="E1295" t="s">
        <v>18</v>
      </c>
      <c r="F1295" t="s">
        <v>693</v>
      </c>
      <c r="G1295" t="s">
        <v>6446</v>
      </c>
      <c r="H1295" s="1">
        <v>45889</v>
      </c>
      <c r="I1295" t="s">
        <v>6447</v>
      </c>
      <c r="J1295" t="s">
        <v>6448</v>
      </c>
      <c r="K1295" t="s">
        <v>6449</v>
      </c>
      <c r="L1295">
        <v>6353</v>
      </c>
      <c r="M1295">
        <v>38579.15</v>
      </c>
      <c r="N1295" t="s">
        <v>6446</v>
      </c>
      <c r="O1295" s="1"/>
    </row>
    <row r="1296" spans="1:15" x14ac:dyDescent="0.25">
      <c r="A1296">
        <v>0</v>
      </c>
      <c r="B1296">
        <v>81017</v>
      </c>
      <c r="C1296" t="s">
        <v>6451</v>
      </c>
      <c r="D1296" t="s">
        <v>6493</v>
      </c>
      <c r="E1296" t="s">
        <v>18</v>
      </c>
      <c r="F1296" t="s">
        <v>12</v>
      </c>
      <c r="G1296" t="s">
        <v>6446</v>
      </c>
      <c r="H1296" s="1">
        <v>45889</v>
      </c>
      <c r="I1296" t="s">
        <v>6447</v>
      </c>
      <c r="J1296" t="s">
        <v>6448</v>
      </c>
      <c r="K1296" t="s">
        <v>6449</v>
      </c>
      <c r="L1296">
        <v>6353</v>
      </c>
      <c r="M1296">
        <v>19926.490000000002</v>
      </c>
      <c r="N1296" t="s">
        <v>6446</v>
      </c>
      <c r="O1296" s="1"/>
    </row>
    <row r="1297" spans="1:15" x14ac:dyDescent="0.25">
      <c r="A1297">
        <v>52725</v>
      </c>
      <c r="B1297">
        <v>3022675</v>
      </c>
      <c r="C1297" t="s">
        <v>6465</v>
      </c>
      <c r="D1297" t="s">
        <v>6466</v>
      </c>
      <c r="E1297" t="s">
        <v>18</v>
      </c>
      <c r="F1297" t="s">
        <v>46</v>
      </c>
      <c r="G1297" t="s">
        <v>6446</v>
      </c>
      <c r="H1297" s="1">
        <v>45890</v>
      </c>
      <c r="I1297" t="s">
        <v>6447</v>
      </c>
      <c r="J1297" t="s">
        <v>6448</v>
      </c>
      <c r="K1297" t="s">
        <v>6449</v>
      </c>
      <c r="L1297">
        <v>6353</v>
      </c>
      <c r="M1297">
        <v>317289.40999999997</v>
      </c>
      <c r="N1297" t="s">
        <v>6446</v>
      </c>
      <c r="O1297" s="1"/>
    </row>
    <row r="1298" spans="1:15" x14ac:dyDescent="0.25">
      <c r="A1298">
        <v>52716</v>
      </c>
      <c r="B1298">
        <v>3022675</v>
      </c>
      <c r="C1298" t="s">
        <v>6465</v>
      </c>
      <c r="D1298" t="s">
        <v>6466</v>
      </c>
      <c r="E1298" t="s">
        <v>18</v>
      </c>
      <c r="F1298" t="s">
        <v>46</v>
      </c>
      <c r="G1298" t="s">
        <v>6446</v>
      </c>
      <c r="H1298" s="1">
        <v>45890</v>
      </c>
      <c r="I1298" t="s">
        <v>6447</v>
      </c>
      <c r="J1298" t="s">
        <v>6448</v>
      </c>
      <c r="K1298" t="s">
        <v>6449</v>
      </c>
      <c r="L1298">
        <v>6353</v>
      </c>
      <c r="M1298">
        <v>317289.40999999997</v>
      </c>
      <c r="N1298" t="s">
        <v>6446</v>
      </c>
      <c r="O1298" s="1"/>
    </row>
    <row r="1299" spans="1:15" x14ac:dyDescent="0.25">
      <c r="A1299">
        <v>52718</v>
      </c>
      <c r="B1299">
        <v>3022675</v>
      </c>
      <c r="C1299" t="s">
        <v>6465</v>
      </c>
      <c r="D1299" t="s">
        <v>6466</v>
      </c>
      <c r="E1299" t="s">
        <v>18</v>
      </c>
      <c r="F1299" t="s">
        <v>46</v>
      </c>
      <c r="G1299" t="s">
        <v>6446</v>
      </c>
      <c r="H1299" s="1">
        <v>45890</v>
      </c>
      <c r="I1299" t="s">
        <v>6447</v>
      </c>
      <c r="J1299" t="s">
        <v>6448</v>
      </c>
      <c r="K1299" t="s">
        <v>6449</v>
      </c>
      <c r="L1299">
        <v>6353</v>
      </c>
      <c r="M1299">
        <v>317289.40999999997</v>
      </c>
      <c r="N1299" t="s">
        <v>6446</v>
      </c>
      <c r="O1299" s="1"/>
    </row>
    <row r="1300" spans="1:15" x14ac:dyDescent="0.25">
      <c r="A1300">
        <v>52717</v>
      </c>
      <c r="B1300">
        <v>3022675</v>
      </c>
      <c r="C1300" t="s">
        <v>6465</v>
      </c>
      <c r="D1300" t="s">
        <v>6466</v>
      </c>
      <c r="E1300" t="s">
        <v>18</v>
      </c>
      <c r="F1300" t="s">
        <v>46</v>
      </c>
      <c r="G1300" t="s">
        <v>6446</v>
      </c>
      <c r="H1300" s="1">
        <v>45890</v>
      </c>
      <c r="I1300" t="s">
        <v>6447</v>
      </c>
      <c r="J1300" t="s">
        <v>6448</v>
      </c>
      <c r="K1300" t="s">
        <v>6449</v>
      </c>
      <c r="L1300">
        <v>6353</v>
      </c>
      <c r="M1300">
        <v>317289.40999999997</v>
      </c>
      <c r="N1300" t="s">
        <v>6446</v>
      </c>
      <c r="O1300" s="1"/>
    </row>
    <row r="1301" spans="1:15" x14ac:dyDescent="0.25">
      <c r="A1301">
        <v>52751</v>
      </c>
      <c r="B1301">
        <v>3022675</v>
      </c>
      <c r="C1301" t="s">
        <v>6465</v>
      </c>
      <c r="D1301" t="s">
        <v>6466</v>
      </c>
      <c r="E1301" t="s">
        <v>18</v>
      </c>
      <c r="F1301" t="s">
        <v>46</v>
      </c>
      <c r="G1301" t="s">
        <v>6446</v>
      </c>
      <c r="H1301" s="1">
        <v>45890</v>
      </c>
      <c r="I1301" t="s">
        <v>6447</v>
      </c>
      <c r="J1301" t="s">
        <v>6448</v>
      </c>
      <c r="K1301" t="s">
        <v>6449</v>
      </c>
      <c r="L1301">
        <v>6353</v>
      </c>
      <c r="M1301">
        <v>317289.40999999997</v>
      </c>
      <c r="N1301" t="s">
        <v>6446</v>
      </c>
      <c r="O1301" s="1"/>
    </row>
    <row r="1302" spans="1:15" x14ac:dyDescent="0.25">
      <c r="A1302">
        <v>52750</v>
      </c>
      <c r="B1302">
        <v>3022675</v>
      </c>
      <c r="C1302" t="s">
        <v>6465</v>
      </c>
      <c r="D1302" t="s">
        <v>6466</v>
      </c>
      <c r="E1302" t="s">
        <v>18</v>
      </c>
      <c r="F1302" t="s">
        <v>46</v>
      </c>
      <c r="G1302" t="s">
        <v>6446</v>
      </c>
      <c r="H1302" s="1">
        <v>45890</v>
      </c>
      <c r="I1302" t="s">
        <v>6447</v>
      </c>
      <c r="J1302" t="s">
        <v>6448</v>
      </c>
      <c r="K1302" t="s">
        <v>6449</v>
      </c>
      <c r="L1302">
        <v>6353</v>
      </c>
      <c r="M1302">
        <v>317289.40999999997</v>
      </c>
      <c r="N1302" t="s">
        <v>6446</v>
      </c>
      <c r="O1302" s="1"/>
    </row>
    <row r="1303" spans="1:15" x14ac:dyDescent="0.25">
      <c r="A1303">
        <v>52747</v>
      </c>
      <c r="B1303">
        <v>3022675</v>
      </c>
      <c r="C1303" t="s">
        <v>6465</v>
      </c>
      <c r="D1303" t="s">
        <v>6466</v>
      </c>
      <c r="E1303" t="s">
        <v>18</v>
      </c>
      <c r="F1303" t="s">
        <v>46</v>
      </c>
      <c r="G1303" t="s">
        <v>6446</v>
      </c>
      <c r="H1303" s="1">
        <v>45890</v>
      </c>
      <c r="I1303" t="s">
        <v>6447</v>
      </c>
      <c r="J1303" t="s">
        <v>6448</v>
      </c>
      <c r="K1303" t="s">
        <v>6449</v>
      </c>
      <c r="L1303">
        <v>6353</v>
      </c>
      <c r="M1303">
        <v>317289.40999999997</v>
      </c>
      <c r="N1303" t="s">
        <v>6446</v>
      </c>
      <c r="O1303" s="1"/>
    </row>
    <row r="1304" spans="1:15" x14ac:dyDescent="0.25">
      <c r="A1304">
        <v>475980</v>
      </c>
      <c r="B1304">
        <v>2282442</v>
      </c>
      <c r="C1304" t="s">
        <v>13</v>
      </c>
      <c r="D1304" t="s">
        <v>6475</v>
      </c>
      <c r="E1304" t="s">
        <v>6254</v>
      </c>
      <c r="F1304" t="s">
        <v>12</v>
      </c>
      <c r="G1304" t="s">
        <v>6446</v>
      </c>
      <c r="H1304" s="1">
        <v>45889</v>
      </c>
      <c r="I1304" t="s">
        <v>6455</v>
      </c>
      <c r="J1304" t="s">
        <v>6448</v>
      </c>
      <c r="K1304" t="s">
        <v>6449</v>
      </c>
      <c r="L1304">
        <v>6353</v>
      </c>
      <c r="M1304">
        <v>26568.240000000002</v>
      </c>
      <c r="N1304" t="s">
        <v>6446</v>
      </c>
      <c r="O1304" s="1"/>
    </row>
    <row r="1305" spans="1:15" x14ac:dyDescent="0.25">
      <c r="A1305">
        <v>475981</v>
      </c>
      <c r="B1305">
        <v>2282442</v>
      </c>
      <c r="C1305" t="s">
        <v>13</v>
      </c>
      <c r="D1305" t="s">
        <v>6475</v>
      </c>
      <c r="E1305" t="s">
        <v>6254</v>
      </c>
      <c r="F1305" t="s">
        <v>12</v>
      </c>
      <c r="G1305" t="s">
        <v>6446</v>
      </c>
      <c r="H1305" s="1">
        <v>45889</v>
      </c>
      <c r="I1305" t="s">
        <v>6455</v>
      </c>
      <c r="J1305" t="s">
        <v>6448</v>
      </c>
      <c r="K1305" t="s">
        <v>6449</v>
      </c>
      <c r="L1305">
        <v>6353</v>
      </c>
      <c r="M1305">
        <v>26568.240000000002</v>
      </c>
      <c r="N1305" t="s">
        <v>6446</v>
      </c>
      <c r="O1305" s="1"/>
    </row>
    <row r="1306" spans="1:15" x14ac:dyDescent="0.25">
      <c r="A1306">
        <v>0</v>
      </c>
      <c r="B1306">
        <v>123297</v>
      </c>
      <c r="C1306" t="s">
        <v>5059</v>
      </c>
      <c r="D1306" t="s">
        <v>6452</v>
      </c>
      <c r="E1306" t="s">
        <v>6254</v>
      </c>
      <c r="F1306" t="s">
        <v>12</v>
      </c>
      <c r="G1306" t="s">
        <v>6460</v>
      </c>
      <c r="H1306" s="1">
        <v>45889</v>
      </c>
      <c r="I1306" t="s">
        <v>6447</v>
      </c>
      <c r="J1306" t="s">
        <v>6448</v>
      </c>
      <c r="K1306" t="s">
        <v>6449</v>
      </c>
      <c r="L1306">
        <v>6353</v>
      </c>
      <c r="M1306">
        <v>0</v>
      </c>
      <c r="N1306" t="s">
        <v>6446</v>
      </c>
      <c r="O1306" s="1"/>
    </row>
    <row r="1307" spans="1:15" x14ac:dyDescent="0.25">
      <c r="A1307">
        <v>475410</v>
      </c>
      <c r="B1307">
        <v>169117</v>
      </c>
      <c r="C1307" t="s">
        <v>6482</v>
      </c>
      <c r="D1307" t="s">
        <v>6483</v>
      </c>
      <c r="E1307" t="s">
        <v>6254</v>
      </c>
      <c r="F1307" t="s">
        <v>46</v>
      </c>
      <c r="G1307" t="s">
        <v>6446</v>
      </c>
      <c r="H1307" s="1">
        <v>45889</v>
      </c>
      <c r="I1307" t="s">
        <v>6447</v>
      </c>
      <c r="J1307" t="s">
        <v>6448</v>
      </c>
      <c r="K1307" t="s">
        <v>6449</v>
      </c>
      <c r="L1307">
        <v>6352</v>
      </c>
      <c r="M1307">
        <v>138274.79</v>
      </c>
      <c r="N1307" t="s">
        <v>6446</v>
      </c>
      <c r="O1307" s="1"/>
    </row>
    <row r="1308" spans="1:15" x14ac:dyDescent="0.25">
      <c r="A1308">
        <v>475411</v>
      </c>
      <c r="B1308">
        <v>169117</v>
      </c>
      <c r="C1308" t="s">
        <v>6482</v>
      </c>
      <c r="D1308" t="s">
        <v>6483</v>
      </c>
      <c r="E1308" t="s">
        <v>6254</v>
      </c>
      <c r="F1308" t="s">
        <v>46</v>
      </c>
      <c r="G1308" t="s">
        <v>6446</v>
      </c>
      <c r="H1308" s="1">
        <v>45889</v>
      </c>
      <c r="I1308" t="s">
        <v>6447</v>
      </c>
      <c r="J1308" t="s">
        <v>6448</v>
      </c>
      <c r="K1308" t="s">
        <v>6449</v>
      </c>
      <c r="L1308">
        <v>6352</v>
      </c>
      <c r="M1308">
        <v>138274.79</v>
      </c>
      <c r="N1308" t="s">
        <v>6446</v>
      </c>
      <c r="O1308" s="1"/>
    </row>
    <row r="1309" spans="1:15" x14ac:dyDescent="0.25">
      <c r="A1309">
        <v>475412</v>
      </c>
      <c r="B1309">
        <v>169117</v>
      </c>
      <c r="C1309" t="s">
        <v>6482</v>
      </c>
      <c r="D1309" t="s">
        <v>6483</v>
      </c>
      <c r="E1309" t="s">
        <v>6254</v>
      </c>
      <c r="F1309" t="s">
        <v>46</v>
      </c>
      <c r="G1309" t="s">
        <v>6446</v>
      </c>
      <c r="H1309" s="1">
        <v>45889</v>
      </c>
      <c r="I1309" t="s">
        <v>6447</v>
      </c>
      <c r="J1309" t="s">
        <v>6448</v>
      </c>
      <c r="K1309" t="s">
        <v>6449</v>
      </c>
      <c r="L1309">
        <v>6352</v>
      </c>
      <c r="M1309">
        <v>138274.79</v>
      </c>
      <c r="N1309" t="s">
        <v>6446</v>
      </c>
      <c r="O1309" s="1"/>
    </row>
    <row r="1310" spans="1:15" x14ac:dyDescent="0.25">
      <c r="A1310">
        <v>475413</v>
      </c>
      <c r="B1310">
        <v>169117</v>
      </c>
      <c r="C1310" t="s">
        <v>6482</v>
      </c>
      <c r="D1310" t="s">
        <v>6483</v>
      </c>
      <c r="E1310" t="s">
        <v>6254</v>
      </c>
      <c r="F1310" t="s">
        <v>46</v>
      </c>
      <c r="G1310" t="s">
        <v>6446</v>
      </c>
      <c r="H1310" s="1">
        <v>45889</v>
      </c>
      <c r="I1310" t="s">
        <v>6447</v>
      </c>
      <c r="J1310" t="s">
        <v>6448</v>
      </c>
      <c r="K1310" t="s">
        <v>6449</v>
      </c>
      <c r="L1310">
        <v>6352</v>
      </c>
      <c r="M1310">
        <v>138274.79</v>
      </c>
      <c r="N1310" t="s">
        <v>6446</v>
      </c>
      <c r="O1310" s="1"/>
    </row>
    <row r="1311" spans="1:15" x14ac:dyDescent="0.25">
      <c r="A1311">
        <v>475414</v>
      </c>
      <c r="B1311">
        <v>169117</v>
      </c>
      <c r="C1311" t="s">
        <v>6482</v>
      </c>
      <c r="D1311" t="s">
        <v>6483</v>
      </c>
      <c r="E1311" t="s">
        <v>6254</v>
      </c>
      <c r="F1311" t="s">
        <v>46</v>
      </c>
      <c r="G1311" t="s">
        <v>6446</v>
      </c>
      <c r="H1311" s="1">
        <v>45889</v>
      </c>
      <c r="I1311" t="s">
        <v>6447</v>
      </c>
      <c r="J1311" t="s">
        <v>6448</v>
      </c>
      <c r="K1311" t="s">
        <v>6449</v>
      </c>
      <c r="L1311">
        <v>6352</v>
      </c>
      <c r="M1311">
        <v>138274.79</v>
      </c>
      <c r="N1311" t="s">
        <v>6446</v>
      </c>
      <c r="O1311" s="1"/>
    </row>
    <row r="1312" spans="1:15" x14ac:dyDescent="0.25">
      <c r="A1312">
        <v>475415</v>
      </c>
      <c r="B1312">
        <v>169117</v>
      </c>
      <c r="C1312" t="s">
        <v>6482</v>
      </c>
      <c r="D1312" t="s">
        <v>6483</v>
      </c>
      <c r="E1312" t="s">
        <v>6254</v>
      </c>
      <c r="F1312" t="s">
        <v>46</v>
      </c>
      <c r="G1312" t="s">
        <v>6446</v>
      </c>
      <c r="H1312" s="1">
        <v>45889</v>
      </c>
      <c r="I1312" t="s">
        <v>6447</v>
      </c>
      <c r="J1312" t="s">
        <v>6448</v>
      </c>
      <c r="K1312" t="s">
        <v>6449</v>
      </c>
      <c r="L1312">
        <v>6352</v>
      </c>
      <c r="M1312">
        <v>138274.79</v>
      </c>
      <c r="N1312" t="s">
        <v>6446</v>
      </c>
      <c r="O1312" s="1"/>
    </row>
    <row r="1313" spans="1:15" x14ac:dyDescent="0.25">
      <c r="A1313">
        <v>475416</v>
      </c>
      <c r="B1313">
        <v>169117</v>
      </c>
      <c r="C1313" t="s">
        <v>6482</v>
      </c>
      <c r="D1313" t="s">
        <v>6483</v>
      </c>
      <c r="E1313" t="s">
        <v>6254</v>
      </c>
      <c r="F1313" t="s">
        <v>46</v>
      </c>
      <c r="G1313" t="s">
        <v>6446</v>
      </c>
      <c r="H1313" s="1">
        <v>45889</v>
      </c>
      <c r="I1313" t="s">
        <v>6447</v>
      </c>
      <c r="J1313" t="s">
        <v>6448</v>
      </c>
      <c r="K1313" t="s">
        <v>6449</v>
      </c>
      <c r="L1313">
        <v>6352</v>
      </c>
      <c r="M1313">
        <v>138274.79</v>
      </c>
      <c r="N1313" t="s">
        <v>6446</v>
      </c>
      <c r="O1313" s="1"/>
    </row>
    <row r="1314" spans="1:15" x14ac:dyDescent="0.25">
      <c r="A1314">
        <v>475417</v>
      </c>
      <c r="B1314">
        <v>169117</v>
      </c>
      <c r="C1314" t="s">
        <v>6482</v>
      </c>
      <c r="D1314" t="s">
        <v>6483</v>
      </c>
      <c r="E1314" t="s">
        <v>6254</v>
      </c>
      <c r="F1314" t="s">
        <v>46</v>
      </c>
      <c r="G1314" t="s">
        <v>6446</v>
      </c>
      <c r="H1314" s="1">
        <v>45889</v>
      </c>
      <c r="I1314" t="s">
        <v>6447</v>
      </c>
      <c r="J1314" t="s">
        <v>6448</v>
      </c>
      <c r="K1314" t="s">
        <v>6449</v>
      </c>
      <c r="L1314">
        <v>6352</v>
      </c>
      <c r="M1314">
        <v>138274.79</v>
      </c>
      <c r="N1314" t="s">
        <v>6446</v>
      </c>
      <c r="O1314" s="1"/>
    </row>
    <row r="1315" spans="1:15" x14ac:dyDescent="0.25">
      <c r="A1315">
        <v>52659</v>
      </c>
      <c r="B1315">
        <v>3018427</v>
      </c>
      <c r="C1315" t="s">
        <v>6465</v>
      </c>
      <c r="D1315" t="s">
        <v>6466</v>
      </c>
      <c r="E1315" t="s">
        <v>18</v>
      </c>
      <c r="F1315" t="s">
        <v>693</v>
      </c>
      <c r="G1315" t="s">
        <v>6446</v>
      </c>
      <c r="H1315" s="1">
        <v>45888</v>
      </c>
      <c r="I1315" t="s">
        <v>6447</v>
      </c>
      <c r="J1315" t="s">
        <v>6448</v>
      </c>
      <c r="K1315" t="s">
        <v>6449</v>
      </c>
      <c r="L1315">
        <v>6353</v>
      </c>
      <c r="M1315">
        <v>32716.080000000002</v>
      </c>
      <c r="N1315" t="s">
        <v>6446</v>
      </c>
      <c r="O1315" s="1"/>
    </row>
    <row r="1316" spans="1:15" x14ac:dyDescent="0.25">
      <c r="A1316">
        <v>52601</v>
      </c>
      <c r="B1316">
        <v>3018427</v>
      </c>
      <c r="C1316" t="s">
        <v>6465</v>
      </c>
      <c r="D1316" t="s">
        <v>6466</v>
      </c>
      <c r="E1316" t="s">
        <v>18</v>
      </c>
      <c r="F1316" t="s">
        <v>693</v>
      </c>
      <c r="G1316" t="s">
        <v>6446</v>
      </c>
      <c r="H1316" s="1">
        <v>45888</v>
      </c>
      <c r="I1316" t="s">
        <v>6447</v>
      </c>
      <c r="J1316" t="s">
        <v>6448</v>
      </c>
      <c r="K1316" t="s">
        <v>6449</v>
      </c>
      <c r="L1316">
        <v>6353</v>
      </c>
      <c r="M1316">
        <v>32716.080000000002</v>
      </c>
      <c r="N1316" t="s">
        <v>6446</v>
      </c>
      <c r="O1316" s="1"/>
    </row>
    <row r="1317" spans="1:15" x14ac:dyDescent="0.25">
      <c r="A1317">
        <v>8032</v>
      </c>
      <c r="B1317">
        <v>36328</v>
      </c>
      <c r="C1317" t="s">
        <v>6468</v>
      </c>
      <c r="D1317" t="s">
        <v>6474</v>
      </c>
      <c r="E1317" t="s">
        <v>6254</v>
      </c>
      <c r="F1317" t="s">
        <v>97</v>
      </c>
      <c r="G1317" t="s">
        <v>6446</v>
      </c>
      <c r="H1317" s="1">
        <v>45888</v>
      </c>
      <c r="I1317" t="s">
        <v>6447</v>
      </c>
      <c r="J1317" t="s">
        <v>6448</v>
      </c>
      <c r="K1317" t="s">
        <v>6449</v>
      </c>
      <c r="L1317">
        <v>6353</v>
      </c>
      <c r="M1317">
        <v>7272.1</v>
      </c>
      <c r="N1317" t="s">
        <v>6446</v>
      </c>
      <c r="O1317" s="1"/>
    </row>
    <row r="1318" spans="1:15" x14ac:dyDescent="0.25">
      <c r="A1318">
        <v>55513</v>
      </c>
      <c r="B1318">
        <v>121612</v>
      </c>
      <c r="C1318" t="s">
        <v>6489</v>
      </c>
      <c r="D1318" t="s">
        <v>6491</v>
      </c>
      <c r="E1318" t="s">
        <v>6254</v>
      </c>
      <c r="F1318" t="s">
        <v>18</v>
      </c>
      <c r="G1318" t="s">
        <v>6446</v>
      </c>
      <c r="H1318" s="1">
        <v>45889</v>
      </c>
      <c r="I1318" t="s">
        <v>6447</v>
      </c>
      <c r="J1318" t="s">
        <v>6448</v>
      </c>
      <c r="K1318" t="s">
        <v>6449</v>
      </c>
      <c r="L1318">
        <v>6353</v>
      </c>
      <c r="M1318">
        <v>60109.14</v>
      </c>
      <c r="N1318" t="s">
        <v>6446</v>
      </c>
      <c r="O1318" s="1"/>
    </row>
    <row r="1319" spans="1:15" x14ac:dyDescent="0.25">
      <c r="A1319">
        <v>26216</v>
      </c>
      <c r="B1319">
        <v>1178049</v>
      </c>
      <c r="C1319" t="s">
        <v>6465</v>
      </c>
      <c r="D1319" t="s">
        <v>6466</v>
      </c>
      <c r="E1319" t="s">
        <v>46</v>
      </c>
      <c r="F1319" t="s">
        <v>693</v>
      </c>
      <c r="G1319" t="s">
        <v>6446</v>
      </c>
      <c r="H1319" s="1">
        <v>45888</v>
      </c>
      <c r="I1319" t="s">
        <v>6447</v>
      </c>
      <c r="J1319" t="s">
        <v>6448</v>
      </c>
      <c r="K1319" t="s">
        <v>6449</v>
      </c>
      <c r="L1319">
        <v>6353</v>
      </c>
      <c r="M1319">
        <v>30177.61</v>
      </c>
      <c r="N1319" t="s">
        <v>6446</v>
      </c>
      <c r="O1319" s="1"/>
    </row>
    <row r="1320" spans="1:15" x14ac:dyDescent="0.25">
      <c r="A1320">
        <v>26279</v>
      </c>
      <c r="B1320">
        <v>1178049</v>
      </c>
      <c r="C1320" t="s">
        <v>6465</v>
      </c>
      <c r="D1320" t="s">
        <v>6466</v>
      </c>
      <c r="E1320" t="s">
        <v>46</v>
      </c>
      <c r="F1320" t="s">
        <v>693</v>
      </c>
      <c r="G1320" t="s">
        <v>6446</v>
      </c>
      <c r="H1320" s="1">
        <v>45888</v>
      </c>
      <c r="I1320" t="s">
        <v>6447</v>
      </c>
      <c r="J1320" t="s">
        <v>6448</v>
      </c>
      <c r="K1320" t="s">
        <v>6449</v>
      </c>
      <c r="L1320">
        <v>6353</v>
      </c>
      <c r="M1320">
        <v>30177.61</v>
      </c>
      <c r="N1320" t="s">
        <v>6446</v>
      </c>
      <c r="O1320" s="1"/>
    </row>
    <row r="1321" spans="1:15" x14ac:dyDescent="0.25">
      <c r="A1321">
        <v>8032</v>
      </c>
      <c r="B1321">
        <v>191634</v>
      </c>
      <c r="C1321" t="s">
        <v>6498</v>
      </c>
      <c r="D1321" t="s">
        <v>6499</v>
      </c>
      <c r="E1321" t="s">
        <v>6254</v>
      </c>
      <c r="F1321" t="s">
        <v>97</v>
      </c>
      <c r="G1321" t="s">
        <v>6446</v>
      </c>
      <c r="H1321" s="1">
        <v>45888</v>
      </c>
      <c r="I1321" t="s">
        <v>6447</v>
      </c>
      <c r="J1321" t="s">
        <v>6448</v>
      </c>
      <c r="K1321" t="s">
        <v>6449</v>
      </c>
      <c r="L1321">
        <v>6360</v>
      </c>
      <c r="M1321">
        <v>7272.1</v>
      </c>
      <c r="N1321" t="s">
        <v>6470</v>
      </c>
      <c r="O1321" s="1"/>
    </row>
    <row r="1322" spans="1:15" x14ac:dyDescent="0.25">
      <c r="A1322">
        <v>52410</v>
      </c>
      <c r="B1322">
        <v>563203</v>
      </c>
      <c r="C1322" t="s">
        <v>6465</v>
      </c>
      <c r="D1322" t="s">
        <v>6466</v>
      </c>
      <c r="E1322" t="s">
        <v>693</v>
      </c>
      <c r="F1322" t="s">
        <v>12</v>
      </c>
      <c r="G1322" t="s">
        <v>6446</v>
      </c>
      <c r="H1322" s="1">
        <v>45888</v>
      </c>
      <c r="I1322" t="s">
        <v>6447</v>
      </c>
      <c r="J1322" t="s">
        <v>6448</v>
      </c>
      <c r="K1322" t="s">
        <v>6449</v>
      </c>
      <c r="L1322">
        <v>6353</v>
      </c>
      <c r="M1322">
        <v>2160</v>
      </c>
      <c r="N1322" t="s">
        <v>6446</v>
      </c>
      <c r="O1322" s="1"/>
    </row>
    <row r="1323" spans="1:15" x14ac:dyDescent="0.25">
      <c r="A1323">
        <v>149407</v>
      </c>
      <c r="B1323">
        <v>457637</v>
      </c>
      <c r="C1323" t="s">
        <v>6459</v>
      </c>
      <c r="D1323" t="s">
        <v>6445</v>
      </c>
      <c r="E1323" t="s">
        <v>6269</v>
      </c>
      <c r="F1323" t="s">
        <v>12</v>
      </c>
      <c r="G1323" t="s">
        <v>6446</v>
      </c>
      <c r="H1323" s="1">
        <v>45888</v>
      </c>
      <c r="I1323" t="s">
        <v>6447</v>
      </c>
      <c r="J1323" t="s">
        <v>6448</v>
      </c>
      <c r="K1323" t="s">
        <v>6449</v>
      </c>
      <c r="L1323">
        <v>6353</v>
      </c>
      <c r="M1323">
        <v>6970.87</v>
      </c>
      <c r="N1323" t="s">
        <v>6446</v>
      </c>
      <c r="O1323" s="1"/>
    </row>
    <row r="1324" spans="1:15" x14ac:dyDescent="0.25">
      <c r="A1324">
        <v>492194</v>
      </c>
      <c r="B1324">
        <v>123231</v>
      </c>
      <c r="C1324" t="s">
        <v>2683</v>
      </c>
      <c r="D1324" t="s">
        <v>6452</v>
      </c>
      <c r="E1324" t="s">
        <v>6254</v>
      </c>
      <c r="F1324" t="s">
        <v>12</v>
      </c>
      <c r="G1324" t="s">
        <v>6446</v>
      </c>
      <c r="H1324" s="1">
        <v>45889</v>
      </c>
      <c r="I1324" t="s">
        <v>6447</v>
      </c>
      <c r="J1324" t="s">
        <v>6448</v>
      </c>
      <c r="K1324" t="s">
        <v>6449</v>
      </c>
      <c r="L1324">
        <v>6352</v>
      </c>
      <c r="M1324">
        <v>10877.83</v>
      </c>
      <c r="N1324" t="s">
        <v>6446</v>
      </c>
      <c r="O1324" s="1"/>
    </row>
    <row r="1325" spans="1:15" x14ac:dyDescent="0.25">
      <c r="A1325">
        <v>55513</v>
      </c>
      <c r="B1325">
        <v>263794</v>
      </c>
      <c r="C1325" t="s">
        <v>6489</v>
      </c>
      <c r="D1325" t="s">
        <v>6490</v>
      </c>
      <c r="E1325" t="s">
        <v>6254</v>
      </c>
      <c r="F1325" t="s">
        <v>18</v>
      </c>
      <c r="G1325" t="s">
        <v>6446</v>
      </c>
      <c r="H1325" s="1">
        <v>45889</v>
      </c>
      <c r="I1325" t="s">
        <v>6447</v>
      </c>
      <c r="J1325" t="s">
        <v>6448</v>
      </c>
      <c r="K1325" t="s">
        <v>6449</v>
      </c>
      <c r="L1325">
        <v>6351</v>
      </c>
      <c r="M1325">
        <v>60109.14</v>
      </c>
      <c r="N1325" t="s">
        <v>6470</v>
      </c>
      <c r="O1325" s="1"/>
    </row>
    <row r="1326" spans="1:15" x14ac:dyDescent="0.25">
      <c r="A1326">
        <v>1001599</v>
      </c>
      <c r="B1326">
        <v>446004</v>
      </c>
      <c r="C1326" t="s">
        <v>6471</v>
      </c>
      <c r="D1326" t="s">
        <v>6472</v>
      </c>
      <c r="E1326" t="s">
        <v>6269</v>
      </c>
      <c r="F1326" t="s">
        <v>46</v>
      </c>
      <c r="G1326" t="s">
        <v>6446</v>
      </c>
      <c r="H1326" s="1">
        <v>45888</v>
      </c>
      <c r="I1326" t="s">
        <v>6455</v>
      </c>
      <c r="J1326" t="s">
        <v>6448</v>
      </c>
      <c r="K1326" t="s">
        <v>6449</v>
      </c>
      <c r="L1326">
        <v>6932</v>
      </c>
      <c r="M1326">
        <v>17950</v>
      </c>
      <c r="N1326" t="s">
        <v>6446</v>
      </c>
      <c r="O1326" s="1"/>
    </row>
    <row r="1327" spans="1:15" x14ac:dyDescent="0.25">
      <c r="A1327">
        <v>149406</v>
      </c>
      <c r="B1327">
        <v>457604</v>
      </c>
      <c r="C1327" t="s">
        <v>6459</v>
      </c>
      <c r="D1327" t="s">
        <v>6445</v>
      </c>
      <c r="E1327" t="s">
        <v>6269</v>
      </c>
      <c r="F1327" t="s">
        <v>12</v>
      </c>
      <c r="G1327" t="s">
        <v>6446</v>
      </c>
      <c r="H1327" s="1">
        <v>45888</v>
      </c>
      <c r="I1327" t="s">
        <v>6447</v>
      </c>
      <c r="J1327" t="s">
        <v>6448</v>
      </c>
      <c r="K1327" t="s">
        <v>6449</v>
      </c>
      <c r="L1327">
        <v>6353</v>
      </c>
      <c r="M1327">
        <v>33995.589999999997</v>
      </c>
      <c r="N1327" t="s">
        <v>6446</v>
      </c>
      <c r="O1327" s="1"/>
    </row>
    <row r="1328" spans="1:15" x14ac:dyDescent="0.25">
      <c r="A1328">
        <v>396058</v>
      </c>
      <c r="B1328">
        <v>123040</v>
      </c>
      <c r="C1328" t="s">
        <v>4492</v>
      </c>
      <c r="D1328" t="s">
        <v>6452</v>
      </c>
      <c r="E1328" t="s">
        <v>6254</v>
      </c>
      <c r="F1328" t="s">
        <v>46</v>
      </c>
      <c r="G1328" t="s">
        <v>6446</v>
      </c>
      <c r="H1328" s="1">
        <v>45888</v>
      </c>
      <c r="I1328" t="s">
        <v>6447</v>
      </c>
      <c r="J1328" t="s">
        <v>6448</v>
      </c>
      <c r="K1328" t="s">
        <v>6449</v>
      </c>
      <c r="L1328">
        <v>6352</v>
      </c>
      <c r="M1328">
        <v>44356.800000000003</v>
      </c>
      <c r="N1328" t="s">
        <v>6446</v>
      </c>
      <c r="O1328" s="1"/>
    </row>
    <row r="1329" spans="1:15" x14ac:dyDescent="0.25">
      <c r="A1329">
        <v>26266</v>
      </c>
      <c r="B1329">
        <v>250952</v>
      </c>
      <c r="C1329" t="s">
        <v>6485</v>
      </c>
      <c r="D1329" t="s">
        <v>6486</v>
      </c>
      <c r="E1329" t="s">
        <v>46</v>
      </c>
      <c r="F1329" t="s">
        <v>97</v>
      </c>
      <c r="G1329" t="s">
        <v>6446</v>
      </c>
      <c r="H1329" s="1">
        <v>45889</v>
      </c>
      <c r="I1329" t="s">
        <v>6455</v>
      </c>
      <c r="J1329" t="s">
        <v>6448</v>
      </c>
      <c r="K1329" t="s">
        <v>6449</v>
      </c>
      <c r="L1329">
        <v>6357</v>
      </c>
      <c r="M1329">
        <v>3541.42</v>
      </c>
      <c r="N1329" t="s">
        <v>6446</v>
      </c>
      <c r="O1329" s="1"/>
    </row>
    <row r="1330" spans="1:15" x14ac:dyDescent="0.25">
      <c r="A1330">
        <v>26267</v>
      </c>
      <c r="B1330">
        <v>250952</v>
      </c>
      <c r="C1330" t="s">
        <v>6485</v>
      </c>
      <c r="D1330" t="s">
        <v>6486</v>
      </c>
      <c r="E1330" t="s">
        <v>46</v>
      </c>
      <c r="F1330" t="s">
        <v>97</v>
      </c>
      <c r="G1330" t="s">
        <v>6446</v>
      </c>
      <c r="H1330" s="1">
        <v>45889</v>
      </c>
      <c r="I1330" t="s">
        <v>6455</v>
      </c>
      <c r="J1330" t="s">
        <v>6448</v>
      </c>
      <c r="K1330" t="s">
        <v>6449</v>
      </c>
      <c r="L1330">
        <v>6357</v>
      </c>
      <c r="M1330">
        <v>3541.42</v>
      </c>
      <c r="N1330" t="s">
        <v>6446</v>
      </c>
      <c r="O1330" s="1"/>
    </row>
    <row r="1331" spans="1:15" x14ac:dyDescent="0.25">
      <c r="A1331">
        <v>26167</v>
      </c>
      <c r="B1331">
        <v>58</v>
      </c>
      <c r="C1331" t="s">
        <v>6291</v>
      </c>
      <c r="D1331" t="s">
        <v>6518</v>
      </c>
      <c r="E1331" t="s">
        <v>6254</v>
      </c>
      <c r="F1331" t="s">
        <v>46</v>
      </c>
      <c r="G1331" t="s">
        <v>6446</v>
      </c>
      <c r="H1331" s="1">
        <v>45888</v>
      </c>
      <c r="I1331" t="s">
        <v>6447</v>
      </c>
      <c r="J1331" t="s">
        <v>6448</v>
      </c>
      <c r="K1331" t="s">
        <v>6449</v>
      </c>
      <c r="L1331">
        <v>6360</v>
      </c>
      <c r="M1331">
        <v>20484</v>
      </c>
      <c r="N1331" t="s">
        <v>6470</v>
      </c>
      <c r="O1331" s="1"/>
    </row>
    <row r="1332" spans="1:15" x14ac:dyDescent="0.25">
      <c r="A1332">
        <v>1001598</v>
      </c>
      <c r="B1332">
        <v>446005</v>
      </c>
      <c r="C1332" t="s">
        <v>6471</v>
      </c>
      <c r="D1332" t="s">
        <v>6472</v>
      </c>
      <c r="E1332" t="s">
        <v>6269</v>
      </c>
      <c r="F1332" t="s">
        <v>12</v>
      </c>
      <c r="G1332" t="s">
        <v>6446</v>
      </c>
      <c r="H1332" s="1">
        <v>45888</v>
      </c>
      <c r="I1332" t="s">
        <v>6455</v>
      </c>
      <c r="J1332" t="s">
        <v>6448</v>
      </c>
      <c r="K1332" t="s">
        <v>6449</v>
      </c>
      <c r="L1332">
        <v>6932</v>
      </c>
      <c r="M1332">
        <v>1043.0999999999999</v>
      </c>
      <c r="N1332" t="s">
        <v>6446</v>
      </c>
      <c r="O1332" s="1"/>
    </row>
    <row r="1333" spans="1:15" x14ac:dyDescent="0.25">
      <c r="A1333">
        <v>52600</v>
      </c>
      <c r="B1333">
        <v>3018435</v>
      </c>
      <c r="C1333" t="s">
        <v>6465</v>
      </c>
      <c r="D1333" t="s">
        <v>6466</v>
      </c>
      <c r="E1333" t="s">
        <v>18</v>
      </c>
      <c r="F1333" t="s">
        <v>97</v>
      </c>
      <c r="G1333" t="s">
        <v>6446</v>
      </c>
      <c r="H1333" s="1">
        <v>45889</v>
      </c>
      <c r="I1333" t="s">
        <v>6447</v>
      </c>
      <c r="J1333" t="s">
        <v>6448</v>
      </c>
      <c r="K1333" t="s">
        <v>6449</v>
      </c>
      <c r="L1333">
        <v>6353</v>
      </c>
      <c r="M1333">
        <v>7383.9</v>
      </c>
      <c r="N1333" t="s">
        <v>6446</v>
      </c>
      <c r="O1333" s="1"/>
    </row>
    <row r="1334" spans="1:15" x14ac:dyDescent="0.25">
      <c r="A1334">
        <v>26215</v>
      </c>
      <c r="B1334">
        <v>1177095</v>
      </c>
      <c r="C1334" t="s">
        <v>6465</v>
      </c>
      <c r="D1334" t="s">
        <v>6466</v>
      </c>
      <c r="E1334" t="s">
        <v>46</v>
      </c>
      <c r="F1334" t="s">
        <v>693</v>
      </c>
      <c r="G1334" t="s">
        <v>6446</v>
      </c>
      <c r="H1334" s="1">
        <v>45888</v>
      </c>
      <c r="I1334" t="s">
        <v>6447</v>
      </c>
      <c r="J1334" t="s">
        <v>6448</v>
      </c>
      <c r="K1334" t="s">
        <v>6449</v>
      </c>
      <c r="L1334">
        <v>6353</v>
      </c>
      <c r="M1334">
        <v>12452.91</v>
      </c>
      <c r="N1334" t="s">
        <v>6446</v>
      </c>
      <c r="O1334" s="1"/>
    </row>
    <row r="1335" spans="1:15" x14ac:dyDescent="0.25">
      <c r="A1335">
        <v>52602</v>
      </c>
      <c r="B1335">
        <v>3018464</v>
      </c>
      <c r="C1335" t="s">
        <v>6465</v>
      </c>
      <c r="D1335" t="s">
        <v>6466</v>
      </c>
      <c r="E1335" t="s">
        <v>18</v>
      </c>
      <c r="F1335" t="s">
        <v>97</v>
      </c>
      <c r="G1335" t="s">
        <v>6446</v>
      </c>
      <c r="H1335" s="1">
        <v>45889</v>
      </c>
      <c r="I1335" t="s">
        <v>6447</v>
      </c>
      <c r="J1335" t="s">
        <v>6448</v>
      </c>
      <c r="K1335" t="s">
        <v>6449</v>
      </c>
      <c r="L1335">
        <v>6353</v>
      </c>
      <c r="M1335">
        <v>31875</v>
      </c>
      <c r="N1335" t="s">
        <v>6446</v>
      </c>
      <c r="O1335" s="1"/>
    </row>
    <row r="1336" spans="1:15" x14ac:dyDescent="0.25">
      <c r="A1336">
        <v>52597</v>
      </c>
      <c r="B1336">
        <v>3018464</v>
      </c>
      <c r="C1336" t="s">
        <v>6465</v>
      </c>
      <c r="D1336" t="s">
        <v>6466</v>
      </c>
      <c r="E1336" t="s">
        <v>18</v>
      </c>
      <c r="F1336" t="s">
        <v>97</v>
      </c>
      <c r="G1336" t="s">
        <v>6446</v>
      </c>
      <c r="H1336" s="1">
        <v>45889</v>
      </c>
      <c r="I1336" t="s">
        <v>6447</v>
      </c>
      <c r="J1336" t="s">
        <v>6448</v>
      </c>
      <c r="K1336" t="s">
        <v>6449</v>
      </c>
      <c r="L1336">
        <v>6353</v>
      </c>
      <c r="M1336">
        <v>31875</v>
      </c>
      <c r="N1336" t="s">
        <v>6446</v>
      </c>
      <c r="O1336" s="1"/>
    </row>
    <row r="1337" spans="1:15" x14ac:dyDescent="0.25">
      <c r="A1337">
        <v>52595</v>
      </c>
      <c r="B1337">
        <v>3018464</v>
      </c>
      <c r="C1337" t="s">
        <v>6465</v>
      </c>
      <c r="D1337" t="s">
        <v>6466</v>
      </c>
      <c r="E1337" t="s">
        <v>18</v>
      </c>
      <c r="F1337" t="s">
        <v>97</v>
      </c>
      <c r="G1337" t="s">
        <v>6446</v>
      </c>
      <c r="H1337" s="1">
        <v>45889</v>
      </c>
      <c r="I1337" t="s">
        <v>6447</v>
      </c>
      <c r="J1337" t="s">
        <v>6448</v>
      </c>
      <c r="K1337" t="s">
        <v>6449</v>
      </c>
      <c r="L1337">
        <v>6353</v>
      </c>
      <c r="M1337">
        <v>31875</v>
      </c>
      <c r="N1337" t="s">
        <v>6446</v>
      </c>
      <c r="O1337" s="1"/>
    </row>
    <row r="1338" spans="1:15" x14ac:dyDescent="0.25">
      <c r="A1338">
        <v>550084</v>
      </c>
      <c r="B1338">
        <v>1570087</v>
      </c>
      <c r="C1338" t="s">
        <v>2653</v>
      </c>
      <c r="D1338" t="s">
        <v>6541</v>
      </c>
      <c r="E1338" t="s">
        <v>6338</v>
      </c>
      <c r="F1338" t="s">
        <v>18</v>
      </c>
      <c r="G1338" t="s">
        <v>6446</v>
      </c>
      <c r="H1338" s="1">
        <v>45889</v>
      </c>
      <c r="I1338" t="s">
        <v>6447</v>
      </c>
      <c r="J1338" t="s">
        <v>6448</v>
      </c>
      <c r="K1338" t="s">
        <v>6449</v>
      </c>
      <c r="L1338">
        <v>6353</v>
      </c>
      <c r="M1338">
        <v>2554.89</v>
      </c>
      <c r="N1338" t="s">
        <v>6446</v>
      </c>
      <c r="O1338" s="1"/>
    </row>
    <row r="1339" spans="1:15" x14ac:dyDescent="0.25">
      <c r="A1339">
        <v>26217</v>
      </c>
      <c r="B1339">
        <v>250950</v>
      </c>
      <c r="C1339" t="s">
        <v>6485</v>
      </c>
      <c r="D1339" t="s">
        <v>6486</v>
      </c>
      <c r="E1339" t="s">
        <v>46</v>
      </c>
      <c r="F1339" t="s">
        <v>97</v>
      </c>
      <c r="G1339" t="s">
        <v>6446</v>
      </c>
      <c r="H1339" s="1">
        <v>45889</v>
      </c>
      <c r="I1339" t="s">
        <v>6455</v>
      </c>
      <c r="J1339" t="s">
        <v>6448</v>
      </c>
      <c r="K1339" t="s">
        <v>6449</v>
      </c>
      <c r="L1339">
        <v>6357</v>
      </c>
      <c r="M1339">
        <v>3330</v>
      </c>
      <c r="N1339" t="s">
        <v>6446</v>
      </c>
      <c r="O1339" s="1"/>
    </row>
    <row r="1340" spans="1:15" x14ac:dyDescent="0.25">
      <c r="A1340">
        <v>492196</v>
      </c>
      <c r="B1340">
        <v>123090</v>
      </c>
      <c r="C1340" t="s">
        <v>2683</v>
      </c>
      <c r="D1340" t="s">
        <v>6452</v>
      </c>
      <c r="E1340" t="s">
        <v>6254</v>
      </c>
      <c r="F1340" t="s">
        <v>97</v>
      </c>
      <c r="G1340" t="s">
        <v>6446</v>
      </c>
      <c r="H1340" s="1">
        <v>45888</v>
      </c>
      <c r="I1340" t="s">
        <v>6447</v>
      </c>
      <c r="J1340" t="s">
        <v>6448</v>
      </c>
      <c r="K1340" t="s">
        <v>6449</v>
      </c>
      <c r="L1340">
        <v>6352</v>
      </c>
      <c r="M1340">
        <v>55116.13</v>
      </c>
      <c r="N1340" t="s">
        <v>6446</v>
      </c>
      <c r="O1340" s="1"/>
    </row>
    <row r="1341" spans="1:15" x14ac:dyDescent="0.25">
      <c r="A1341">
        <v>492072</v>
      </c>
      <c r="B1341">
        <v>123090</v>
      </c>
      <c r="C1341" t="s">
        <v>2683</v>
      </c>
      <c r="D1341" t="s">
        <v>6452</v>
      </c>
      <c r="E1341" t="s">
        <v>6254</v>
      </c>
      <c r="F1341" t="s">
        <v>97</v>
      </c>
      <c r="G1341" t="s">
        <v>6446</v>
      </c>
      <c r="H1341" s="1">
        <v>45888</v>
      </c>
      <c r="I1341" t="s">
        <v>6447</v>
      </c>
      <c r="J1341" t="s">
        <v>6448</v>
      </c>
      <c r="K1341" t="s">
        <v>6449</v>
      </c>
      <c r="L1341">
        <v>6352</v>
      </c>
      <c r="M1341">
        <v>55116.13</v>
      </c>
      <c r="N1341" t="s">
        <v>6446</v>
      </c>
      <c r="O1341" s="1"/>
    </row>
    <row r="1342" spans="1:15" x14ac:dyDescent="0.25">
      <c r="A1342">
        <v>149410</v>
      </c>
      <c r="B1342">
        <v>457605</v>
      </c>
      <c r="C1342" t="s">
        <v>6459</v>
      </c>
      <c r="D1342" t="s">
        <v>6445</v>
      </c>
      <c r="E1342" t="s">
        <v>6269</v>
      </c>
      <c r="F1342" t="s">
        <v>46</v>
      </c>
      <c r="G1342" t="s">
        <v>6446</v>
      </c>
      <c r="H1342" s="1">
        <v>45888</v>
      </c>
      <c r="I1342" t="s">
        <v>6447</v>
      </c>
      <c r="J1342" t="s">
        <v>6448</v>
      </c>
      <c r="K1342" t="s">
        <v>6449</v>
      </c>
      <c r="L1342">
        <v>6353</v>
      </c>
      <c r="M1342">
        <v>434059.92</v>
      </c>
      <c r="N1342" t="s">
        <v>6446</v>
      </c>
      <c r="O1342" s="1"/>
    </row>
    <row r="1343" spans="1:15" x14ac:dyDescent="0.25">
      <c r="A1343">
        <v>248039</v>
      </c>
      <c r="B1343">
        <v>82466</v>
      </c>
      <c r="C1343" t="s">
        <v>6516</v>
      </c>
      <c r="D1343" t="s">
        <v>6517</v>
      </c>
      <c r="E1343" t="s">
        <v>6262</v>
      </c>
      <c r="F1343" t="s">
        <v>97</v>
      </c>
      <c r="G1343" t="s">
        <v>6446</v>
      </c>
      <c r="H1343" s="1">
        <v>45888</v>
      </c>
      <c r="I1343" t="s">
        <v>6447</v>
      </c>
      <c r="J1343" t="s">
        <v>6448</v>
      </c>
      <c r="K1343" t="s">
        <v>6449</v>
      </c>
      <c r="L1343">
        <v>6352</v>
      </c>
      <c r="M1343">
        <v>717305.85</v>
      </c>
      <c r="N1343" t="s">
        <v>6446</v>
      </c>
      <c r="O1343" s="1"/>
    </row>
    <row r="1344" spans="1:15" x14ac:dyDescent="0.25">
      <c r="A1344">
        <v>492429</v>
      </c>
      <c r="B1344">
        <v>123091</v>
      </c>
      <c r="C1344" t="s">
        <v>2683</v>
      </c>
      <c r="D1344" t="s">
        <v>6452</v>
      </c>
      <c r="E1344" t="s">
        <v>6254</v>
      </c>
      <c r="F1344" t="s">
        <v>46</v>
      </c>
      <c r="G1344" t="s">
        <v>6446</v>
      </c>
      <c r="H1344" s="1">
        <v>45888</v>
      </c>
      <c r="I1344" t="s">
        <v>6447</v>
      </c>
      <c r="J1344" t="s">
        <v>6448</v>
      </c>
      <c r="K1344" t="s">
        <v>6449</v>
      </c>
      <c r="L1344">
        <v>6352</v>
      </c>
      <c r="M1344">
        <v>1631.68</v>
      </c>
      <c r="N1344" t="s">
        <v>6446</v>
      </c>
      <c r="O1344" s="1"/>
    </row>
    <row r="1345" spans="1:15" x14ac:dyDescent="0.25">
      <c r="A1345">
        <v>282947</v>
      </c>
      <c r="B1345">
        <v>9459</v>
      </c>
      <c r="C1345" t="s">
        <v>6542</v>
      </c>
      <c r="D1345" t="s">
        <v>6454</v>
      </c>
      <c r="E1345" t="s">
        <v>12</v>
      </c>
      <c r="F1345" t="s">
        <v>12</v>
      </c>
      <c r="G1345" t="s">
        <v>6446</v>
      </c>
      <c r="H1345" s="1">
        <v>45889</v>
      </c>
      <c r="I1345" t="s">
        <v>6455</v>
      </c>
      <c r="J1345" t="s">
        <v>6448</v>
      </c>
      <c r="K1345" t="s">
        <v>6449</v>
      </c>
      <c r="L1345">
        <v>5351</v>
      </c>
      <c r="M1345">
        <v>207144.11</v>
      </c>
      <c r="N1345" t="s">
        <v>6456</v>
      </c>
      <c r="O1345" s="1"/>
    </row>
    <row r="1346" spans="1:15" x14ac:dyDescent="0.25">
      <c r="A1346">
        <v>282944</v>
      </c>
      <c r="B1346">
        <v>9459</v>
      </c>
      <c r="C1346" t="s">
        <v>6542</v>
      </c>
      <c r="D1346" t="s">
        <v>6454</v>
      </c>
      <c r="E1346" t="s">
        <v>12</v>
      </c>
      <c r="F1346" t="s">
        <v>12</v>
      </c>
      <c r="G1346" t="s">
        <v>6446</v>
      </c>
      <c r="H1346" s="1">
        <v>45889</v>
      </c>
      <c r="I1346" t="s">
        <v>6455</v>
      </c>
      <c r="J1346" t="s">
        <v>6448</v>
      </c>
      <c r="K1346" t="s">
        <v>6449</v>
      </c>
      <c r="L1346">
        <v>5351</v>
      </c>
      <c r="M1346">
        <v>207144.11</v>
      </c>
      <c r="N1346" t="s">
        <v>6456</v>
      </c>
      <c r="O1346" s="1"/>
    </row>
    <row r="1347" spans="1:15" x14ac:dyDescent="0.25">
      <c r="A1347">
        <v>26214</v>
      </c>
      <c r="B1347">
        <v>1176952</v>
      </c>
      <c r="C1347" t="s">
        <v>6465</v>
      </c>
      <c r="D1347" t="s">
        <v>6466</v>
      </c>
      <c r="E1347" t="s">
        <v>46</v>
      </c>
      <c r="F1347" t="s">
        <v>693</v>
      </c>
      <c r="G1347" t="s">
        <v>6446</v>
      </c>
      <c r="H1347" s="1">
        <v>45888</v>
      </c>
      <c r="I1347" t="s">
        <v>6447</v>
      </c>
      <c r="J1347" t="s">
        <v>6448</v>
      </c>
      <c r="K1347" t="s">
        <v>6449</v>
      </c>
      <c r="L1347">
        <v>6353</v>
      </c>
      <c r="M1347">
        <v>15297.74</v>
      </c>
      <c r="N1347" t="s">
        <v>6446</v>
      </c>
      <c r="O1347" s="1"/>
    </row>
    <row r="1348" spans="1:15" x14ac:dyDescent="0.25">
      <c r="A1348">
        <v>26277</v>
      </c>
      <c r="B1348">
        <v>250948</v>
      </c>
      <c r="C1348" t="s">
        <v>6485</v>
      </c>
      <c r="D1348" t="s">
        <v>6486</v>
      </c>
      <c r="E1348" t="s">
        <v>46</v>
      </c>
      <c r="F1348" t="s">
        <v>97</v>
      </c>
      <c r="G1348" t="s">
        <v>6446</v>
      </c>
      <c r="H1348" s="1">
        <v>45889</v>
      </c>
      <c r="I1348" t="s">
        <v>6455</v>
      </c>
      <c r="J1348" t="s">
        <v>6448</v>
      </c>
      <c r="K1348" t="s">
        <v>6464</v>
      </c>
      <c r="L1348">
        <v>6357</v>
      </c>
      <c r="M1348">
        <v>15549.6</v>
      </c>
      <c r="N1348" t="s">
        <v>6446</v>
      </c>
      <c r="O1348" s="1">
        <v>45890</v>
      </c>
    </row>
    <row r="1349" spans="1:15" x14ac:dyDescent="0.25">
      <c r="A1349">
        <v>0</v>
      </c>
      <c r="B1349">
        <v>80830</v>
      </c>
      <c r="C1349" t="s">
        <v>6509</v>
      </c>
      <c r="D1349" t="s">
        <v>6493</v>
      </c>
      <c r="E1349" t="s">
        <v>6262</v>
      </c>
      <c r="F1349" t="s">
        <v>12</v>
      </c>
      <c r="G1349" t="s">
        <v>6446</v>
      </c>
      <c r="H1349" s="1">
        <v>45888</v>
      </c>
      <c r="I1349" t="s">
        <v>6447</v>
      </c>
      <c r="J1349" t="s">
        <v>6448</v>
      </c>
      <c r="K1349" t="s">
        <v>6449</v>
      </c>
      <c r="L1349">
        <v>6932</v>
      </c>
      <c r="M1349">
        <v>3152.04</v>
      </c>
      <c r="N1349" t="s">
        <v>6470</v>
      </c>
      <c r="O1349" s="1"/>
    </row>
    <row r="1350" spans="1:15" x14ac:dyDescent="0.25">
      <c r="A1350">
        <v>52608</v>
      </c>
      <c r="B1350">
        <v>3018238</v>
      </c>
      <c r="C1350" t="s">
        <v>6513</v>
      </c>
      <c r="D1350" t="s">
        <v>6466</v>
      </c>
      <c r="E1350" t="s">
        <v>18</v>
      </c>
      <c r="F1350" t="s">
        <v>46</v>
      </c>
      <c r="G1350" t="s">
        <v>6446</v>
      </c>
      <c r="H1350" s="1">
        <v>45889</v>
      </c>
      <c r="I1350" t="s">
        <v>6447</v>
      </c>
      <c r="J1350" t="s">
        <v>6448</v>
      </c>
      <c r="K1350" t="s">
        <v>6449</v>
      </c>
      <c r="L1350">
        <v>6353</v>
      </c>
      <c r="M1350">
        <v>39303.54</v>
      </c>
      <c r="N1350" t="s">
        <v>6446</v>
      </c>
      <c r="O1350" s="1"/>
    </row>
    <row r="1351" spans="1:15" x14ac:dyDescent="0.25">
      <c r="A1351">
        <v>52680</v>
      </c>
      <c r="B1351">
        <v>3018238</v>
      </c>
      <c r="C1351" t="s">
        <v>6513</v>
      </c>
      <c r="D1351" t="s">
        <v>6466</v>
      </c>
      <c r="E1351" t="s">
        <v>18</v>
      </c>
      <c r="F1351" t="s">
        <v>46</v>
      </c>
      <c r="G1351" t="s">
        <v>6446</v>
      </c>
      <c r="H1351" s="1">
        <v>45889</v>
      </c>
      <c r="I1351" t="s">
        <v>6447</v>
      </c>
      <c r="J1351" t="s">
        <v>6448</v>
      </c>
      <c r="K1351" t="s">
        <v>6449</v>
      </c>
      <c r="L1351">
        <v>6353</v>
      </c>
      <c r="M1351">
        <v>39303.54</v>
      </c>
      <c r="N1351" t="s">
        <v>6446</v>
      </c>
      <c r="O1351" s="1"/>
    </row>
    <row r="1352" spans="1:15" x14ac:dyDescent="0.25">
      <c r="A1352">
        <v>52683</v>
      </c>
      <c r="B1352">
        <v>3018238</v>
      </c>
      <c r="C1352" t="s">
        <v>6513</v>
      </c>
      <c r="D1352" t="s">
        <v>6466</v>
      </c>
      <c r="E1352" t="s">
        <v>18</v>
      </c>
      <c r="F1352" t="s">
        <v>46</v>
      </c>
      <c r="G1352" t="s">
        <v>6446</v>
      </c>
      <c r="H1352" s="1">
        <v>45889</v>
      </c>
      <c r="I1352" t="s">
        <v>6447</v>
      </c>
      <c r="J1352" t="s">
        <v>6448</v>
      </c>
      <c r="K1352" t="s">
        <v>6449</v>
      </c>
      <c r="L1352">
        <v>6353</v>
      </c>
      <c r="M1352">
        <v>39303.54</v>
      </c>
      <c r="N1352" t="s">
        <v>6446</v>
      </c>
      <c r="O1352" s="1"/>
    </row>
    <row r="1353" spans="1:15" x14ac:dyDescent="0.25">
      <c r="A1353">
        <v>52684</v>
      </c>
      <c r="B1353">
        <v>3018238</v>
      </c>
      <c r="C1353" t="s">
        <v>6513</v>
      </c>
      <c r="D1353" t="s">
        <v>6466</v>
      </c>
      <c r="E1353" t="s">
        <v>18</v>
      </c>
      <c r="F1353" t="s">
        <v>46</v>
      </c>
      <c r="G1353" t="s">
        <v>6446</v>
      </c>
      <c r="H1353" s="1">
        <v>45889</v>
      </c>
      <c r="I1353" t="s">
        <v>6447</v>
      </c>
      <c r="J1353" t="s">
        <v>6448</v>
      </c>
      <c r="K1353" t="s">
        <v>6449</v>
      </c>
      <c r="L1353">
        <v>6353</v>
      </c>
      <c r="M1353">
        <v>39303.54</v>
      </c>
      <c r="N1353" t="s">
        <v>6446</v>
      </c>
      <c r="O1353" s="1"/>
    </row>
    <row r="1354" spans="1:15" x14ac:dyDescent="0.25">
      <c r="A1354">
        <v>52687</v>
      </c>
      <c r="B1354">
        <v>3018238</v>
      </c>
      <c r="C1354" t="s">
        <v>6513</v>
      </c>
      <c r="D1354" t="s">
        <v>6466</v>
      </c>
      <c r="E1354" t="s">
        <v>18</v>
      </c>
      <c r="F1354" t="s">
        <v>46</v>
      </c>
      <c r="G1354" t="s">
        <v>6446</v>
      </c>
      <c r="H1354" s="1">
        <v>45889</v>
      </c>
      <c r="I1354" t="s">
        <v>6447</v>
      </c>
      <c r="J1354" t="s">
        <v>6448</v>
      </c>
      <c r="K1354" t="s">
        <v>6449</v>
      </c>
      <c r="L1354">
        <v>6353</v>
      </c>
      <c r="M1354">
        <v>39303.54</v>
      </c>
      <c r="N1354" t="s">
        <v>6446</v>
      </c>
      <c r="O1354" s="1"/>
    </row>
    <row r="1355" spans="1:15" x14ac:dyDescent="0.25">
      <c r="A1355">
        <v>52689</v>
      </c>
      <c r="B1355">
        <v>3018238</v>
      </c>
      <c r="C1355" t="s">
        <v>6513</v>
      </c>
      <c r="D1355" t="s">
        <v>6466</v>
      </c>
      <c r="E1355" t="s">
        <v>18</v>
      </c>
      <c r="F1355" t="s">
        <v>46</v>
      </c>
      <c r="G1355" t="s">
        <v>6446</v>
      </c>
      <c r="H1355" s="1">
        <v>45889</v>
      </c>
      <c r="I1355" t="s">
        <v>6447</v>
      </c>
      <c r="J1355" t="s">
        <v>6448</v>
      </c>
      <c r="K1355" t="s">
        <v>6449</v>
      </c>
      <c r="L1355">
        <v>6353</v>
      </c>
      <c r="M1355">
        <v>39303.54</v>
      </c>
      <c r="N1355" t="s">
        <v>6446</v>
      </c>
      <c r="O1355" s="1"/>
    </row>
    <row r="1356" spans="1:15" x14ac:dyDescent="0.25">
      <c r="A1356">
        <v>52692</v>
      </c>
      <c r="B1356">
        <v>3018238</v>
      </c>
      <c r="C1356" t="s">
        <v>6513</v>
      </c>
      <c r="D1356" t="s">
        <v>6466</v>
      </c>
      <c r="E1356" t="s">
        <v>18</v>
      </c>
      <c r="F1356" t="s">
        <v>46</v>
      </c>
      <c r="G1356" t="s">
        <v>6446</v>
      </c>
      <c r="H1356" s="1">
        <v>45889</v>
      </c>
      <c r="I1356" t="s">
        <v>6447</v>
      </c>
      <c r="J1356" t="s">
        <v>6448</v>
      </c>
      <c r="K1356" t="s">
        <v>6449</v>
      </c>
      <c r="L1356">
        <v>6353</v>
      </c>
      <c r="M1356">
        <v>39303.54</v>
      </c>
      <c r="N1356" t="s">
        <v>6446</v>
      </c>
      <c r="O1356" s="1"/>
    </row>
    <row r="1357" spans="1:15" x14ac:dyDescent="0.25">
      <c r="A1357">
        <v>52693</v>
      </c>
      <c r="B1357">
        <v>3018238</v>
      </c>
      <c r="C1357" t="s">
        <v>6513</v>
      </c>
      <c r="D1357" t="s">
        <v>6466</v>
      </c>
      <c r="E1357" t="s">
        <v>18</v>
      </c>
      <c r="F1357" t="s">
        <v>46</v>
      </c>
      <c r="G1357" t="s">
        <v>6446</v>
      </c>
      <c r="H1357" s="1">
        <v>45889</v>
      </c>
      <c r="I1357" t="s">
        <v>6447</v>
      </c>
      <c r="J1357" t="s">
        <v>6448</v>
      </c>
      <c r="K1357" t="s">
        <v>6449</v>
      </c>
      <c r="L1357">
        <v>6353</v>
      </c>
      <c r="M1357">
        <v>39303.54</v>
      </c>
      <c r="N1357" t="s">
        <v>6446</v>
      </c>
      <c r="O1357" s="1"/>
    </row>
    <row r="1358" spans="1:15" x14ac:dyDescent="0.25">
      <c r="A1358">
        <v>52695</v>
      </c>
      <c r="B1358">
        <v>3018238</v>
      </c>
      <c r="C1358" t="s">
        <v>6513</v>
      </c>
      <c r="D1358" t="s">
        <v>6466</v>
      </c>
      <c r="E1358" t="s">
        <v>18</v>
      </c>
      <c r="F1358" t="s">
        <v>46</v>
      </c>
      <c r="G1358" t="s">
        <v>6446</v>
      </c>
      <c r="H1358" s="1">
        <v>45889</v>
      </c>
      <c r="I1358" t="s">
        <v>6447</v>
      </c>
      <c r="J1358" t="s">
        <v>6448</v>
      </c>
      <c r="K1358" t="s">
        <v>6449</v>
      </c>
      <c r="L1358">
        <v>6353</v>
      </c>
      <c r="M1358">
        <v>39303.54</v>
      </c>
      <c r="N1358" t="s">
        <v>6446</v>
      </c>
      <c r="O1358" s="1"/>
    </row>
    <row r="1359" spans="1:15" x14ac:dyDescent="0.25">
      <c r="A1359">
        <v>52696</v>
      </c>
      <c r="B1359">
        <v>3018238</v>
      </c>
      <c r="C1359" t="s">
        <v>6513</v>
      </c>
      <c r="D1359" t="s">
        <v>6466</v>
      </c>
      <c r="E1359" t="s">
        <v>18</v>
      </c>
      <c r="F1359" t="s">
        <v>46</v>
      </c>
      <c r="G1359" t="s">
        <v>6446</v>
      </c>
      <c r="H1359" s="1">
        <v>45889</v>
      </c>
      <c r="I1359" t="s">
        <v>6447</v>
      </c>
      <c r="J1359" t="s">
        <v>6448</v>
      </c>
      <c r="K1359" t="s">
        <v>6449</v>
      </c>
      <c r="L1359">
        <v>6353</v>
      </c>
      <c r="M1359">
        <v>39303.54</v>
      </c>
      <c r="N1359" t="s">
        <v>6446</v>
      </c>
      <c r="O1359" s="1"/>
    </row>
    <row r="1360" spans="1:15" x14ac:dyDescent="0.25">
      <c r="A1360">
        <v>52596</v>
      </c>
      <c r="B1360">
        <v>3018238</v>
      </c>
      <c r="C1360" t="s">
        <v>6513</v>
      </c>
      <c r="D1360" t="s">
        <v>6466</v>
      </c>
      <c r="E1360" t="s">
        <v>18</v>
      </c>
      <c r="F1360" t="s">
        <v>46</v>
      </c>
      <c r="G1360" t="s">
        <v>6446</v>
      </c>
      <c r="H1360" s="1">
        <v>45889</v>
      </c>
      <c r="I1360" t="s">
        <v>6447</v>
      </c>
      <c r="J1360" t="s">
        <v>6448</v>
      </c>
      <c r="K1360" t="s">
        <v>6449</v>
      </c>
      <c r="L1360">
        <v>6353</v>
      </c>
      <c r="M1360">
        <v>39303.54</v>
      </c>
      <c r="N1360" t="s">
        <v>6446</v>
      </c>
      <c r="O1360" s="1"/>
    </row>
    <row r="1361" spans="1:15" x14ac:dyDescent="0.25">
      <c r="A1361">
        <v>52697</v>
      </c>
      <c r="B1361">
        <v>3018238</v>
      </c>
      <c r="C1361" t="s">
        <v>6513</v>
      </c>
      <c r="D1361" t="s">
        <v>6466</v>
      </c>
      <c r="E1361" t="s">
        <v>18</v>
      </c>
      <c r="F1361" t="s">
        <v>46</v>
      </c>
      <c r="G1361" t="s">
        <v>6446</v>
      </c>
      <c r="H1361" s="1">
        <v>45889</v>
      </c>
      <c r="I1361" t="s">
        <v>6447</v>
      </c>
      <c r="J1361" t="s">
        <v>6448</v>
      </c>
      <c r="K1361" t="s">
        <v>6449</v>
      </c>
      <c r="L1361">
        <v>6353</v>
      </c>
      <c r="M1361">
        <v>39303.54</v>
      </c>
      <c r="N1361" t="s">
        <v>6446</v>
      </c>
      <c r="O1361" s="1"/>
    </row>
    <row r="1362" spans="1:15" x14ac:dyDescent="0.25">
      <c r="A1362">
        <v>52698</v>
      </c>
      <c r="B1362">
        <v>3018238</v>
      </c>
      <c r="C1362" t="s">
        <v>6513</v>
      </c>
      <c r="D1362" t="s">
        <v>6466</v>
      </c>
      <c r="E1362" t="s">
        <v>18</v>
      </c>
      <c r="F1362" t="s">
        <v>46</v>
      </c>
      <c r="G1362" t="s">
        <v>6446</v>
      </c>
      <c r="H1362" s="1">
        <v>45889</v>
      </c>
      <c r="I1362" t="s">
        <v>6447</v>
      </c>
      <c r="J1362" t="s">
        <v>6448</v>
      </c>
      <c r="K1362" t="s">
        <v>6449</v>
      </c>
      <c r="L1362">
        <v>6353</v>
      </c>
      <c r="M1362">
        <v>39303.54</v>
      </c>
      <c r="N1362" t="s">
        <v>6446</v>
      </c>
      <c r="O1362" s="1"/>
    </row>
    <row r="1363" spans="1:15" x14ac:dyDescent="0.25">
      <c r="A1363">
        <v>52699</v>
      </c>
      <c r="B1363">
        <v>3018238</v>
      </c>
      <c r="C1363" t="s">
        <v>6513</v>
      </c>
      <c r="D1363" t="s">
        <v>6466</v>
      </c>
      <c r="E1363" t="s">
        <v>18</v>
      </c>
      <c r="F1363" t="s">
        <v>46</v>
      </c>
      <c r="G1363" t="s">
        <v>6446</v>
      </c>
      <c r="H1363" s="1">
        <v>45889</v>
      </c>
      <c r="I1363" t="s">
        <v>6447</v>
      </c>
      <c r="J1363" t="s">
        <v>6448</v>
      </c>
      <c r="K1363" t="s">
        <v>6449</v>
      </c>
      <c r="L1363">
        <v>6353</v>
      </c>
      <c r="M1363">
        <v>39303.54</v>
      </c>
      <c r="N1363" t="s">
        <v>6446</v>
      </c>
      <c r="O1363" s="1"/>
    </row>
    <row r="1364" spans="1:15" x14ac:dyDescent="0.25">
      <c r="A1364">
        <v>52688</v>
      </c>
      <c r="B1364">
        <v>3018238</v>
      </c>
      <c r="C1364" t="s">
        <v>6513</v>
      </c>
      <c r="D1364" t="s">
        <v>6466</v>
      </c>
      <c r="E1364" t="s">
        <v>18</v>
      </c>
      <c r="F1364" t="s">
        <v>46</v>
      </c>
      <c r="G1364" t="s">
        <v>6446</v>
      </c>
      <c r="H1364" s="1">
        <v>45889</v>
      </c>
      <c r="I1364" t="s">
        <v>6447</v>
      </c>
      <c r="J1364" t="s">
        <v>6448</v>
      </c>
      <c r="K1364" t="s">
        <v>6449</v>
      </c>
      <c r="L1364">
        <v>6353</v>
      </c>
      <c r="M1364">
        <v>39303.54</v>
      </c>
      <c r="N1364" t="s">
        <v>6446</v>
      </c>
      <c r="O1364" s="1"/>
    </row>
    <row r="1365" spans="1:15" x14ac:dyDescent="0.25">
      <c r="A1365">
        <v>12539</v>
      </c>
      <c r="B1365">
        <v>26882381</v>
      </c>
      <c r="C1365" t="s">
        <v>6481</v>
      </c>
      <c r="D1365" t="s">
        <v>6466</v>
      </c>
      <c r="E1365" t="s">
        <v>6254</v>
      </c>
      <c r="F1365" t="s">
        <v>12</v>
      </c>
      <c r="G1365" t="s">
        <v>6446</v>
      </c>
      <c r="H1365" s="1">
        <v>45888</v>
      </c>
      <c r="I1365" t="s">
        <v>6447</v>
      </c>
      <c r="J1365" t="s">
        <v>6448</v>
      </c>
      <c r="K1365" t="s">
        <v>6449</v>
      </c>
      <c r="L1365">
        <v>6357</v>
      </c>
      <c r="M1365">
        <v>3191.68</v>
      </c>
      <c r="N1365" t="s">
        <v>6446</v>
      </c>
      <c r="O1365" s="1"/>
    </row>
    <row r="1366" spans="1:15" x14ac:dyDescent="0.25">
      <c r="A1366">
        <v>1001597</v>
      </c>
      <c r="B1366">
        <v>446002</v>
      </c>
      <c r="C1366" t="s">
        <v>6471</v>
      </c>
      <c r="D1366" t="s">
        <v>6472</v>
      </c>
      <c r="E1366" t="s">
        <v>6269</v>
      </c>
      <c r="F1366" t="s">
        <v>18</v>
      </c>
      <c r="G1366" t="s">
        <v>6446</v>
      </c>
      <c r="H1366" s="1">
        <v>45888</v>
      </c>
      <c r="I1366" t="s">
        <v>6455</v>
      </c>
      <c r="J1366" t="s">
        <v>6448</v>
      </c>
      <c r="K1366" t="s">
        <v>6449</v>
      </c>
      <c r="L1366">
        <v>6932</v>
      </c>
      <c r="M1366">
        <v>3859.92</v>
      </c>
      <c r="N1366" t="s">
        <v>6446</v>
      </c>
      <c r="O1366" s="1"/>
    </row>
    <row r="1367" spans="1:15" x14ac:dyDescent="0.25">
      <c r="A1367">
        <v>26215</v>
      </c>
      <c r="B1367">
        <v>1177094</v>
      </c>
      <c r="C1367" t="s">
        <v>6465</v>
      </c>
      <c r="D1367" t="s">
        <v>6466</v>
      </c>
      <c r="E1367" t="s">
        <v>46</v>
      </c>
      <c r="F1367" t="s">
        <v>693</v>
      </c>
      <c r="G1367" t="s">
        <v>6446</v>
      </c>
      <c r="H1367" s="1">
        <v>45888</v>
      </c>
      <c r="I1367" t="s">
        <v>6447</v>
      </c>
      <c r="J1367" t="s">
        <v>6448</v>
      </c>
      <c r="K1367" t="s">
        <v>6464</v>
      </c>
      <c r="L1367">
        <v>6353</v>
      </c>
      <c r="M1367">
        <v>12452.91</v>
      </c>
      <c r="N1367" t="s">
        <v>6446</v>
      </c>
      <c r="O1367" s="1">
        <v>45888</v>
      </c>
    </row>
    <row r="1368" spans="1:15" x14ac:dyDescent="0.25">
      <c r="A1368">
        <v>465435</v>
      </c>
      <c r="B1368">
        <v>169090</v>
      </c>
      <c r="C1368" t="s">
        <v>6482</v>
      </c>
      <c r="D1368" t="s">
        <v>6483</v>
      </c>
      <c r="E1368" t="s">
        <v>6254</v>
      </c>
      <c r="F1368" t="s">
        <v>12</v>
      </c>
      <c r="G1368" t="s">
        <v>6446</v>
      </c>
      <c r="H1368" s="1">
        <v>45888</v>
      </c>
      <c r="I1368" t="s">
        <v>6447</v>
      </c>
      <c r="J1368" t="s">
        <v>6448</v>
      </c>
      <c r="K1368" t="s">
        <v>6449</v>
      </c>
      <c r="L1368">
        <v>6352</v>
      </c>
      <c r="M1368">
        <v>0.23</v>
      </c>
      <c r="N1368" t="s">
        <v>6446</v>
      </c>
      <c r="O1368" s="1"/>
    </row>
    <row r="1369" spans="1:15" x14ac:dyDescent="0.25">
      <c r="A1369">
        <v>465434</v>
      </c>
      <c r="B1369">
        <v>169090</v>
      </c>
      <c r="C1369" t="s">
        <v>6482</v>
      </c>
      <c r="D1369" t="s">
        <v>6483</v>
      </c>
      <c r="E1369" t="s">
        <v>6254</v>
      </c>
      <c r="F1369" t="s">
        <v>12</v>
      </c>
      <c r="G1369" t="s">
        <v>6446</v>
      </c>
      <c r="H1369" s="1">
        <v>45888</v>
      </c>
      <c r="I1369" t="s">
        <v>6447</v>
      </c>
      <c r="J1369" t="s">
        <v>6448</v>
      </c>
      <c r="K1369" t="s">
        <v>6449</v>
      </c>
      <c r="L1369">
        <v>6352</v>
      </c>
      <c r="M1369">
        <v>0.23</v>
      </c>
      <c r="N1369" t="s">
        <v>6446</v>
      </c>
      <c r="O1369" s="1"/>
    </row>
    <row r="1370" spans="1:15" x14ac:dyDescent="0.25">
      <c r="A1370">
        <v>465433</v>
      </c>
      <c r="B1370">
        <v>169090</v>
      </c>
      <c r="C1370" t="s">
        <v>6482</v>
      </c>
      <c r="D1370" t="s">
        <v>6483</v>
      </c>
      <c r="E1370" t="s">
        <v>6254</v>
      </c>
      <c r="F1370" t="s">
        <v>12</v>
      </c>
      <c r="G1370" t="s">
        <v>6446</v>
      </c>
      <c r="H1370" s="1">
        <v>45888</v>
      </c>
      <c r="I1370" t="s">
        <v>6447</v>
      </c>
      <c r="J1370" t="s">
        <v>6448</v>
      </c>
      <c r="K1370" t="s">
        <v>6449</v>
      </c>
      <c r="L1370">
        <v>6352</v>
      </c>
      <c r="M1370">
        <v>0.23</v>
      </c>
      <c r="N1370" t="s">
        <v>6446</v>
      </c>
      <c r="O1370" s="1"/>
    </row>
    <row r="1371" spans="1:15" x14ac:dyDescent="0.25">
      <c r="A1371">
        <v>465432</v>
      </c>
      <c r="B1371">
        <v>169090</v>
      </c>
      <c r="C1371" t="s">
        <v>6482</v>
      </c>
      <c r="D1371" t="s">
        <v>6483</v>
      </c>
      <c r="E1371" t="s">
        <v>6254</v>
      </c>
      <c r="F1371" t="s">
        <v>12</v>
      </c>
      <c r="G1371" t="s">
        <v>6446</v>
      </c>
      <c r="H1371" s="1">
        <v>45888</v>
      </c>
      <c r="I1371" t="s">
        <v>6447</v>
      </c>
      <c r="J1371" t="s">
        <v>6448</v>
      </c>
      <c r="K1371" t="s">
        <v>6449</v>
      </c>
      <c r="L1371">
        <v>6352</v>
      </c>
      <c r="M1371">
        <v>0.23</v>
      </c>
      <c r="N1371" t="s">
        <v>6446</v>
      </c>
      <c r="O1371" s="1"/>
    </row>
    <row r="1372" spans="1:15" x14ac:dyDescent="0.25">
      <c r="A1372">
        <v>465431</v>
      </c>
      <c r="B1372">
        <v>169090</v>
      </c>
      <c r="C1372" t="s">
        <v>6482</v>
      </c>
      <c r="D1372" t="s">
        <v>6483</v>
      </c>
      <c r="E1372" t="s">
        <v>6254</v>
      </c>
      <c r="F1372" t="s">
        <v>12</v>
      </c>
      <c r="G1372" t="s">
        <v>6446</v>
      </c>
      <c r="H1372" s="1">
        <v>45888</v>
      </c>
      <c r="I1372" t="s">
        <v>6447</v>
      </c>
      <c r="J1372" t="s">
        <v>6448</v>
      </c>
      <c r="K1372" t="s">
        <v>6449</v>
      </c>
      <c r="L1372">
        <v>6352</v>
      </c>
      <c r="M1372">
        <v>0.23</v>
      </c>
      <c r="N1372" t="s">
        <v>6446</v>
      </c>
      <c r="O1372" s="1"/>
    </row>
    <row r="1373" spans="1:15" x14ac:dyDescent="0.25">
      <c r="A1373">
        <v>465430</v>
      </c>
      <c r="B1373">
        <v>169090</v>
      </c>
      <c r="C1373" t="s">
        <v>6482</v>
      </c>
      <c r="D1373" t="s">
        <v>6483</v>
      </c>
      <c r="E1373" t="s">
        <v>6254</v>
      </c>
      <c r="F1373" t="s">
        <v>12</v>
      </c>
      <c r="G1373" t="s">
        <v>6446</v>
      </c>
      <c r="H1373" s="1">
        <v>45888</v>
      </c>
      <c r="I1373" t="s">
        <v>6447</v>
      </c>
      <c r="J1373" t="s">
        <v>6448</v>
      </c>
      <c r="K1373" t="s">
        <v>6449</v>
      </c>
      <c r="L1373">
        <v>6352</v>
      </c>
      <c r="M1373">
        <v>0.23</v>
      </c>
      <c r="N1373" t="s">
        <v>6446</v>
      </c>
      <c r="O1373" s="1"/>
    </row>
    <row r="1374" spans="1:15" x14ac:dyDescent="0.25">
      <c r="A1374">
        <v>465429</v>
      </c>
      <c r="B1374">
        <v>169090</v>
      </c>
      <c r="C1374" t="s">
        <v>6482</v>
      </c>
      <c r="D1374" t="s">
        <v>6483</v>
      </c>
      <c r="E1374" t="s">
        <v>6254</v>
      </c>
      <c r="F1374" t="s">
        <v>12</v>
      </c>
      <c r="G1374" t="s">
        <v>6446</v>
      </c>
      <c r="H1374" s="1">
        <v>45888</v>
      </c>
      <c r="I1374" t="s">
        <v>6447</v>
      </c>
      <c r="J1374" t="s">
        <v>6448</v>
      </c>
      <c r="K1374" t="s">
        <v>6449</v>
      </c>
      <c r="L1374">
        <v>6352</v>
      </c>
      <c r="M1374">
        <v>0.23</v>
      </c>
      <c r="N1374" t="s">
        <v>6446</v>
      </c>
      <c r="O1374" s="1"/>
    </row>
    <row r="1375" spans="1:15" x14ac:dyDescent="0.25">
      <c r="A1375">
        <v>465428</v>
      </c>
      <c r="B1375">
        <v>169090</v>
      </c>
      <c r="C1375" t="s">
        <v>6482</v>
      </c>
      <c r="D1375" t="s">
        <v>6483</v>
      </c>
      <c r="E1375" t="s">
        <v>6254</v>
      </c>
      <c r="F1375" t="s">
        <v>12</v>
      </c>
      <c r="G1375" t="s">
        <v>6446</v>
      </c>
      <c r="H1375" s="1">
        <v>45888</v>
      </c>
      <c r="I1375" t="s">
        <v>6447</v>
      </c>
      <c r="J1375" t="s">
        <v>6448</v>
      </c>
      <c r="K1375" t="s">
        <v>6449</v>
      </c>
      <c r="L1375">
        <v>6352</v>
      </c>
      <c r="M1375">
        <v>0.23</v>
      </c>
      <c r="N1375" t="s">
        <v>6446</v>
      </c>
      <c r="O1375" s="1"/>
    </row>
    <row r="1376" spans="1:15" x14ac:dyDescent="0.25">
      <c r="A1376">
        <v>465427</v>
      </c>
      <c r="B1376">
        <v>169090</v>
      </c>
      <c r="C1376" t="s">
        <v>6482</v>
      </c>
      <c r="D1376" t="s">
        <v>6483</v>
      </c>
      <c r="E1376" t="s">
        <v>6254</v>
      </c>
      <c r="F1376" t="s">
        <v>12</v>
      </c>
      <c r="G1376" t="s">
        <v>6446</v>
      </c>
      <c r="H1376" s="1">
        <v>45888</v>
      </c>
      <c r="I1376" t="s">
        <v>6447</v>
      </c>
      <c r="J1376" t="s">
        <v>6448</v>
      </c>
      <c r="K1376" t="s">
        <v>6449</v>
      </c>
      <c r="L1376">
        <v>6352</v>
      </c>
      <c r="M1376">
        <v>0.23</v>
      </c>
      <c r="N1376" t="s">
        <v>6446</v>
      </c>
      <c r="O1376" s="1"/>
    </row>
    <row r="1377" spans="1:15" x14ac:dyDescent="0.25">
      <c r="A1377">
        <v>465426</v>
      </c>
      <c r="B1377">
        <v>169090</v>
      </c>
      <c r="C1377" t="s">
        <v>6482</v>
      </c>
      <c r="D1377" t="s">
        <v>6483</v>
      </c>
      <c r="E1377" t="s">
        <v>6254</v>
      </c>
      <c r="F1377" t="s">
        <v>12</v>
      </c>
      <c r="G1377" t="s">
        <v>6446</v>
      </c>
      <c r="H1377" s="1">
        <v>45888</v>
      </c>
      <c r="I1377" t="s">
        <v>6447</v>
      </c>
      <c r="J1377" t="s">
        <v>6448</v>
      </c>
      <c r="K1377" t="s">
        <v>6449</v>
      </c>
      <c r="L1377">
        <v>6352</v>
      </c>
      <c r="M1377">
        <v>0.23</v>
      </c>
      <c r="N1377" t="s">
        <v>6446</v>
      </c>
      <c r="O1377" s="1"/>
    </row>
    <row r="1378" spans="1:15" x14ac:dyDescent="0.25">
      <c r="A1378">
        <v>465425</v>
      </c>
      <c r="B1378">
        <v>169090</v>
      </c>
      <c r="C1378" t="s">
        <v>6482</v>
      </c>
      <c r="D1378" t="s">
        <v>6483</v>
      </c>
      <c r="E1378" t="s">
        <v>6254</v>
      </c>
      <c r="F1378" t="s">
        <v>12</v>
      </c>
      <c r="G1378" t="s">
        <v>6446</v>
      </c>
      <c r="H1378" s="1">
        <v>45888</v>
      </c>
      <c r="I1378" t="s">
        <v>6447</v>
      </c>
      <c r="J1378" t="s">
        <v>6448</v>
      </c>
      <c r="K1378" t="s">
        <v>6449</v>
      </c>
      <c r="L1378">
        <v>6352</v>
      </c>
      <c r="M1378">
        <v>0.23</v>
      </c>
      <c r="N1378" t="s">
        <v>6446</v>
      </c>
      <c r="O1378" s="1"/>
    </row>
    <row r="1379" spans="1:15" x14ac:dyDescent="0.25">
      <c r="A1379">
        <v>465424</v>
      </c>
      <c r="B1379">
        <v>169090</v>
      </c>
      <c r="C1379" t="s">
        <v>6482</v>
      </c>
      <c r="D1379" t="s">
        <v>6483</v>
      </c>
      <c r="E1379" t="s">
        <v>6254</v>
      </c>
      <c r="F1379" t="s">
        <v>12</v>
      </c>
      <c r="G1379" t="s">
        <v>6446</v>
      </c>
      <c r="H1379" s="1">
        <v>45888</v>
      </c>
      <c r="I1379" t="s">
        <v>6447</v>
      </c>
      <c r="J1379" t="s">
        <v>6448</v>
      </c>
      <c r="K1379" t="s">
        <v>6449</v>
      </c>
      <c r="L1379">
        <v>6352</v>
      </c>
      <c r="M1379">
        <v>0.23</v>
      </c>
      <c r="N1379" t="s">
        <v>6446</v>
      </c>
      <c r="O1379" s="1"/>
    </row>
    <row r="1380" spans="1:15" x14ac:dyDescent="0.25">
      <c r="A1380">
        <v>465423</v>
      </c>
      <c r="B1380">
        <v>169090</v>
      </c>
      <c r="C1380" t="s">
        <v>6482</v>
      </c>
      <c r="D1380" t="s">
        <v>6483</v>
      </c>
      <c r="E1380" t="s">
        <v>6254</v>
      </c>
      <c r="F1380" t="s">
        <v>12</v>
      </c>
      <c r="G1380" t="s">
        <v>6446</v>
      </c>
      <c r="H1380" s="1">
        <v>45888</v>
      </c>
      <c r="I1380" t="s">
        <v>6447</v>
      </c>
      <c r="J1380" t="s">
        <v>6448</v>
      </c>
      <c r="K1380" t="s">
        <v>6449</v>
      </c>
      <c r="L1380">
        <v>6352</v>
      </c>
      <c r="M1380">
        <v>0.23</v>
      </c>
      <c r="N1380" t="s">
        <v>6446</v>
      </c>
      <c r="O1380" s="1"/>
    </row>
    <row r="1381" spans="1:15" x14ac:dyDescent="0.25">
      <c r="A1381">
        <v>465422</v>
      </c>
      <c r="B1381">
        <v>169090</v>
      </c>
      <c r="C1381" t="s">
        <v>6482</v>
      </c>
      <c r="D1381" t="s">
        <v>6483</v>
      </c>
      <c r="E1381" t="s">
        <v>6254</v>
      </c>
      <c r="F1381" t="s">
        <v>12</v>
      </c>
      <c r="G1381" t="s">
        <v>6446</v>
      </c>
      <c r="H1381" s="1">
        <v>45888</v>
      </c>
      <c r="I1381" t="s">
        <v>6447</v>
      </c>
      <c r="J1381" t="s">
        <v>6448</v>
      </c>
      <c r="K1381" t="s">
        <v>6449</v>
      </c>
      <c r="L1381">
        <v>6352</v>
      </c>
      <c r="M1381">
        <v>0.23</v>
      </c>
      <c r="N1381" t="s">
        <v>6446</v>
      </c>
      <c r="O1381" s="1"/>
    </row>
    <row r="1382" spans="1:15" x14ac:dyDescent="0.25">
      <c r="A1382">
        <v>465421</v>
      </c>
      <c r="B1382">
        <v>169090</v>
      </c>
      <c r="C1382" t="s">
        <v>6482</v>
      </c>
      <c r="D1382" t="s">
        <v>6483</v>
      </c>
      <c r="E1382" t="s">
        <v>6254</v>
      </c>
      <c r="F1382" t="s">
        <v>12</v>
      </c>
      <c r="G1382" t="s">
        <v>6446</v>
      </c>
      <c r="H1382" s="1">
        <v>45888</v>
      </c>
      <c r="I1382" t="s">
        <v>6447</v>
      </c>
      <c r="J1382" t="s">
        <v>6448</v>
      </c>
      <c r="K1382" t="s">
        <v>6449</v>
      </c>
      <c r="L1382">
        <v>6352</v>
      </c>
      <c r="M1382">
        <v>0.23</v>
      </c>
      <c r="N1382" t="s">
        <v>6446</v>
      </c>
      <c r="O1382" s="1"/>
    </row>
    <row r="1383" spans="1:15" x14ac:dyDescent="0.25">
      <c r="A1383">
        <v>465420</v>
      </c>
      <c r="B1383">
        <v>169090</v>
      </c>
      <c r="C1383" t="s">
        <v>6482</v>
      </c>
      <c r="D1383" t="s">
        <v>6483</v>
      </c>
      <c r="E1383" t="s">
        <v>6254</v>
      </c>
      <c r="F1383" t="s">
        <v>12</v>
      </c>
      <c r="G1383" t="s">
        <v>6446</v>
      </c>
      <c r="H1383" s="1">
        <v>45888</v>
      </c>
      <c r="I1383" t="s">
        <v>6447</v>
      </c>
      <c r="J1383" t="s">
        <v>6448</v>
      </c>
      <c r="K1383" t="s">
        <v>6449</v>
      </c>
      <c r="L1383">
        <v>6352</v>
      </c>
      <c r="M1383">
        <v>0.23</v>
      </c>
      <c r="N1383" t="s">
        <v>6446</v>
      </c>
      <c r="O1383" s="1"/>
    </row>
    <row r="1384" spans="1:15" x14ac:dyDescent="0.25">
      <c r="A1384">
        <v>465419</v>
      </c>
      <c r="B1384">
        <v>169090</v>
      </c>
      <c r="C1384" t="s">
        <v>6482</v>
      </c>
      <c r="D1384" t="s">
        <v>6483</v>
      </c>
      <c r="E1384" t="s">
        <v>6254</v>
      </c>
      <c r="F1384" t="s">
        <v>12</v>
      </c>
      <c r="G1384" t="s">
        <v>6446</v>
      </c>
      <c r="H1384" s="1">
        <v>45888</v>
      </c>
      <c r="I1384" t="s">
        <v>6447</v>
      </c>
      <c r="J1384" t="s">
        <v>6448</v>
      </c>
      <c r="K1384" t="s">
        <v>6449</v>
      </c>
      <c r="L1384">
        <v>6352</v>
      </c>
      <c r="M1384">
        <v>0.23</v>
      </c>
      <c r="N1384" t="s">
        <v>6446</v>
      </c>
      <c r="O1384" s="1"/>
    </row>
    <row r="1385" spans="1:15" x14ac:dyDescent="0.25">
      <c r="A1385">
        <v>465418</v>
      </c>
      <c r="B1385">
        <v>169090</v>
      </c>
      <c r="C1385" t="s">
        <v>6482</v>
      </c>
      <c r="D1385" t="s">
        <v>6483</v>
      </c>
      <c r="E1385" t="s">
        <v>6254</v>
      </c>
      <c r="F1385" t="s">
        <v>12</v>
      </c>
      <c r="G1385" t="s">
        <v>6446</v>
      </c>
      <c r="H1385" s="1">
        <v>45888</v>
      </c>
      <c r="I1385" t="s">
        <v>6447</v>
      </c>
      <c r="J1385" t="s">
        <v>6448</v>
      </c>
      <c r="K1385" t="s">
        <v>6449</v>
      </c>
      <c r="L1385">
        <v>6352</v>
      </c>
      <c r="M1385">
        <v>0.23</v>
      </c>
      <c r="N1385" t="s">
        <v>6446</v>
      </c>
      <c r="O1385" s="1"/>
    </row>
    <row r="1386" spans="1:15" x14ac:dyDescent="0.25">
      <c r="A1386">
        <v>465417</v>
      </c>
      <c r="B1386">
        <v>169090</v>
      </c>
      <c r="C1386" t="s">
        <v>6482</v>
      </c>
      <c r="D1386" t="s">
        <v>6483</v>
      </c>
      <c r="E1386" t="s">
        <v>6254</v>
      </c>
      <c r="F1386" t="s">
        <v>12</v>
      </c>
      <c r="G1386" t="s">
        <v>6446</v>
      </c>
      <c r="H1386" s="1">
        <v>45888</v>
      </c>
      <c r="I1386" t="s">
        <v>6447</v>
      </c>
      <c r="J1386" t="s">
        <v>6448</v>
      </c>
      <c r="K1386" t="s">
        <v>6449</v>
      </c>
      <c r="L1386">
        <v>6352</v>
      </c>
      <c r="M1386">
        <v>0.23</v>
      </c>
      <c r="N1386" t="s">
        <v>6446</v>
      </c>
      <c r="O1386" s="1"/>
    </row>
    <row r="1387" spans="1:15" x14ac:dyDescent="0.25">
      <c r="A1387">
        <v>465416</v>
      </c>
      <c r="B1387">
        <v>169090</v>
      </c>
      <c r="C1387" t="s">
        <v>6482</v>
      </c>
      <c r="D1387" t="s">
        <v>6483</v>
      </c>
      <c r="E1387" t="s">
        <v>6254</v>
      </c>
      <c r="F1387" t="s">
        <v>12</v>
      </c>
      <c r="G1387" t="s">
        <v>6446</v>
      </c>
      <c r="H1387" s="1">
        <v>45888</v>
      </c>
      <c r="I1387" t="s">
        <v>6447</v>
      </c>
      <c r="J1387" t="s">
        <v>6448</v>
      </c>
      <c r="K1387" t="s">
        <v>6449</v>
      </c>
      <c r="L1387">
        <v>6352</v>
      </c>
      <c r="M1387">
        <v>0.23</v>
      </c>
      <c r="N1387" t="s">
        <v>6446</v>
      </c>
      <c r="O1387" s="1"/>
    </row>
    <row r="1388" spans="1:15" x14ac:dyDescent="0.25">
      <c r="A1388">
        <v>465415</v>
      </c>
      <c r="B1388">
        <v>169090</v>
      </c>
      <c r="C1388" t="s">
        <v>6482</v>
      </c>
      <c r="D1388" t="s">
        <v>6483</v>
      </c>
      <c r="E1388" t="s">
        <v>6254</v>
      </c>
      <c r="F1388" t="s">
        <v>12</v>
      </c>
      <c r="G1388" t="s">
        <v>6446</v>
      </c>
      <c r="H1388" s="1">
        <v>45888</v>
      </c>
      <c r="I1388" t="s">
        <v>6447</v>
      </c>
      <c r="J1388" t="s">
        <v>6448</v>
      </c>
      <c r="K1388" t="s">
        <v>6449</v>
      </c>
      <c r="L1388">
        <v>6352</v>
      </c>
      <c r="M1388">
        <v>0.23</v>
      </c>
      <c r="N1388" t="s">
        <v>6446</v>
      </c>
      <c r="O1388" s="1"/>
    </row>
    <row r="1389" spans="1:15" x14ac:dyDescent="0.25">
      <c r="A1389">
        <v>465414</v>
      </c>
      <c r="B1389">
        <v>169090</v>
      </c>
      <c r="C1389" t="s">
        <v>6482</v>
      </c>
      <c r="D1389" t="s">
        <v>6483</v>
      </c>
      <c r="E1389" t="s">
        <v>6254</v>
      </c>
      <c r="F1389" t="s">
        <v>12</v>
      </c>
      <c r="G1389" t="s">
        <v>6446</v>
      </c>
      <c r="H1389" s="1">
        <v>45888</v>
      </c>
      <c r="I1389" t="s">
        <v>6447</v>
      </c>
      <c r="J1389" t="s">
        <v>6448</v>
      </c>
      <c r="K1389" t="s">
        <v>6449</v>
      </c>
      <c r="L1389">
        <v>6352</v>
      </c>
      <c r="M1389">
        <v>0.23</v>
      </c>
      <c r="N1389" t="s">
        <v>6446</v>
      </c>
      <c r="O1389" s="1"/>
    </row>
    <row r="1390" spans="1:15" x14ac:dyDescent="0.25">
      <c r="A1390">
        <v>465413</v>
      </c>
      <c r="B1390">
        <v>169090</v>
      </c>
      <c r="C1390" t="s">
        <v>6482</v>
      </c>
      <c r="D1390" t="s">
        <v>6483</v>
      </c>
      <c r="E1390" t="s">
        <v>6254</v>
      </c>
      <c r="F1390" t="s">
        <v>12</v>
      </c>
      <c r="G1390" t="s">
        <v>6446</v>
      </c>
      <c r="H1390" s="1">
        <v>45888</v>
      </c>
      <c r="I1390" t="s">
        <v>6447</v>
      </c>
      <c r="J1390" t="s">
        <v>6448</v>
      </c>
      <c r="K1390" t="s">
        <v>6449</v>
      </c>
      <c r="L1390">
        <v>6352</v>
      </c>
      <c r="M1390">
        <v>0.23</v>
      </c>
      <c r="N1390" t="s">
        <v>6446</v>
      </c>
      <c r="O1390" s="1"/>
    </row>
    <row r="1391" spans="1:15" x14ac:dyDescent="0.25">
      <c r="A1391">
        <v>49330</v>
      </c>
      <c r="B1391">
        <v>3556</v>
      </c>
      <c r="C1391" t="s">
        <v>6457</v>
      </c>
      <c r="D1391" t="s">
        <v>6458</v>
      </c>
      <c r="E1391" t="s">
        <v>6318</v>
      </c>
      <c r="F1391" t="s">
        <v>46</v>
      </c>
      <c r="G1391" t="s">
        <v>6446</v>
      </c>
      <c r="H1391" s="1">
        <v>45887</v>
      </c>
      <c r="I1391" t="s">
        <v>6455</v>
      </c>
      <c r="J1391" t="s">
        <v>6448</v>
      </c>
      <c r="K1391" t="s">
        <v>6449</v>
      </c>
      <c r="L1391">
        <v>6353</v>
      </c>
      <c r="M1391">
        <v>8051.99</v>
      </c>
      <c r="N1391" t="s">
        <v>6446</v>
      </c>
      <c r="O1391" s="1"/>
    </row>
    <row r="1392" spans="1:15" x14ac:dyDescent="0.25">
      <c r="A1392">
        <v>11468</v>
      </c>
      <c r="B1392">
        <v>1666583</v>
      </c>
      <c r="C1392" t="s">
        <v>1440</v>
      </c>
      <c r="D1392" t="s">
        <v>6480</v>
      </c>
      <c r="E1392" t="s">
        <v>6269</v>
      </c>
      <c r="F1392" t="s">
        <v>46</v>
      </c>
      <c r="G1392" t="s">
        <v>6446</v>
      </c>
      <c r="H1392" s="1">
        <v>45887</v>
      </c>
      <c r="I1392" t="s">
        <v>6455</v>
      </c>
      <c r="J1392" t="s">
        <v>6448</v>
      </c>
      <c r="K1392" t="s">
        <v>6449</v>
      </c>
      <c r="L1392">
        <v>6932</v>
      </c>
      <c r="M1392">
        <v>49141.39</v>
      </c>
      <c r="N1392" t="s">
        <v>6446</v>
      </c>
      <c r="O1392" s="1"/>
    </row>
    <row r="1393" spans="1:15" x14ac:dyDescent="0.25">
      <c r="A1393">
        <v>11685</v>
      </c>
      <c r="B1393">
        <v>771200</v>
      </c>
      <c r="C1393" t="s">
        <v>1440</v>
      </c>
      <c r="D1393" t="s">
        <v>6475</v>
      </c>
      <c r="E1393" t="s">
        <v>6269</v>
      </c>
      <c r="F1393" t="s">
        <v>18</v>
      </c>
      <c r="G1393" t="s">
        <v>6446</v>
      </c>
      <c r="H1393" s="1">
        <v>45887</v>
      </c>
      <c r="I1393" t="s">
        <v>6455</v>
      </c>
      <c r="J1393" t="s">
        <v>6448</v>
      </c>
      <c r="K1393" t="s">
        <v>6449</v>
      </c>
      <c r="L1393">
        <v>6353</v>
      </c>
      <c r="M1393">
        <v>1489.85</v>
      </c>
      <c r="N1393" t="s">
        <v>6446</v>
      </c>
      <c r="O1393" s="1"/>
    </row>
    <row r="1394" spans="1:15" x14ac:dyDescent="0.25">
      <c r="A1394">
        <v>52545</v>
      </c>
      <c r="B1394">
        <v>234654</v>
      </c>
      <c r="C1394" t="s">
        <v>6548</v>
      </c>
      <c r="D1394" t="s">
        <v>6486</v>
      </c>
      <c r="E1394" t="s">
        <v>18</v>
      </c>
      <c r="F1394" t="s">
        <v>46</v>
      </c>
      <c r="G1394" t="s">
        <v>6446</v>
      </c>
      <c r="H1394" s="1">
        <v>45887</v>
      </c>
      <c r="I1394" t="s">
        <v>6455</v>
      </c>
      <c r="J1394" t="s">
        <v>6448</v>
      </c>
      <c r="K1394" t="s">
        <v>6449</v>
      </c>
      <c r="L1394">
        <v>6351</v>
      </c>
      <c r="M1394">
        <v>5139.6000000000004</v>
      </c>
      <c r="N1394" t="s">
        <v>6446</v>
      </c>
      <c r="O1394" s="1"/>
    </row>
    <row r="1395" spans="1:15" x14ac:dyDescent="0.25">
      <c r="A1395">
        <v>26170</v>
      </c>
      <c r="B1395">
        <v>250795</v>
      </c>
      <c r="C1395" t="s">
        <v>6485</v>
      </c>
      <c r="D1395" t="s">
        <v>6486</v>
      </c>
      <c r="E1395" t="s">
        <v>46</v>
      </c>
      <c r="F1395" t="s">
        <v>97</v>
      </c>
      <c r="G1395" t="s">
        <v>6446</v>
      </c>
      <c r="H1395" s="1">
        <v>45888</v>
      </c>
      <c r="I1395" t="s">
        <v>6455</v>
      </c>
      <c r="J1395" t="s">
        <v>6448</v>
      </c>
      <c r="K1395" t="s">
        <v>6449</v>
      </c>
      <c r="L1395">
        <v>6357</v>
      </c>
      <c r="M1395">
        <v>3840</v>
      </c>
      <c r="N1395" t="s">
        <v>6446</v>
      </c>
      <c r="O1395" s="1"/>
    </row>
    <row r="1396" spans="1:15" x14ac:dyDescent="0.25">
      <c r="A1396">
        <v>52550</v>
      </c>
      <c r="B1396">
        <v>3015325</v>
      </c>
      <c r="C1396" t="s">
        <v>6465</v>
      </c>
      <c r="D1396" t="s">
        <v>6466</v>
      </c>
      <c r="E1396" t="s">
        <v>18</v>
      </c>
      <c r="F1396" t="s">
        <v>693</v>
      </c>
      <c r="G1396" t="s">
        <v>6446</v>
      </c>
      <c r="H1396" s="1">
        <v>45887</v>
      </c>
      <c r="I1396" t="s">
        <v>6447</v>
      </c>
      <c r="J1396" t="s">
        <v>6448</v>
      </c>
      <c r="K1396" t="s">
        <v>6449</v>
      </c>
      <c r="L1396">
        <v>6353</v>
      </c>
      <c r="M1396">
        <v>40767.599999999999</v>
      </c>
      <c r="N1396" t="s">
        <v>6446</v>
      </c>
      <c r="O1396" s="1"/>
    </row>
    <row r="1397" spans="1:15" x14ac:dyDescent="0.25">
      <c r="A1397">
        <v>11755</v>
      </c>
      <c r="B1397">
        <v>1666796</v>
      </c>
      <c r="C1397" t="s">
        <v>1440</v>
      </c>
      <c r="D1397" t="s">
        <v>6480</v>
      </c>
      <c r="E1397" t="s">
        <v>6269</v>
      </c>
      <c r="F1397" t="s">
        <v>12</v>
      </c>
      <c r="G1397" t="s">
        <v>6446</v>
      </c>
      <c r="H1397" s="1">
        <v>45888</v>
      </c>
      <c r="I1397" t="s">
        <v>6455</v>
      </c>
      <c r="J1397" t="s">
        <v>6448</v>
      </c>
      <c r="K1397" t="s">
        <v>6449</v>
      </c>
      <c r="L1397">
        <v>6932</v>
      </c>
      <c r="M1397">
        <v>285020.08</v>
      </c>
      <c r="N1397" t="s">
        <v>6446</v>
      </c>
      <c r="O1397" s="1"/>
    </row>
    <row r="1398" spans="1:15" x14ac:dyDescent="0.25">
      <c r="A1398">
        <v>247857</v>
      </c>
      <c r="B1398">
        <v>82258</v>
      </c>
      <c r="C1398" t="s">
        <v>115</v>
      </c>
      <c r="D1398" t="s">
        <v>6517</v>
      </c>
      <c r="E1398" t="s">
        <v>6262</v>
      </c>
      <c r="F1398" t="s">
        <v>97</v>
      </c>
      <c r="G1398" t="s">
        <v>6446</v>
      </c>
      <c r="H1398" s="1">
        <v>45887</v>
      </c>
      <c r="I1398" t="s">
        <v>6447</v>
      </c>
      <c r="J1398" t="s">
        <v>6448</v>
      </c>
      <c r="K1398" t="s">
        <v>6449</v>
      </c>
      <c r="L1398">
        <v>6352</v>
      </c>
      <c r="M1398">
        <v>822598.45</v>
      </c>
      <c r="N1398" t="s">
        <v>6446</v>
      </c>
      <c r="O1398" s="1"/>
    </row>
    <row r="1399" spans="1:15" x14ac:dyDescent="0.25">
      <c r="A1399">
        <v>52536</v>
      </c>
      <c r="B1399">
        <v>234652</v>
      </c>
      <c r="C1399" t="s">
        <v>6548</v>
      </c>
      <c r="D1399" t="s">
        <v>6486</v>
      </c>
      <c r="E1399" t="s">
        <v>18</v>
      </c>
      <c r="F1399" t="s">
        <v>46</v>
      </c>
      <c r="G1399" t="s">
        <v>6446</v>
      </c>
      <c r="H1399" s="1">
        <v>45887</v>
      </c>
      <c r="I1399" t="s">
        <v>6455</v>
      </c>
      <c r="J1399" t="s">
        <v>6448</v>
      </c>
      <c r="K1399" t="s">
        <v>6449</v>
      </c>
      <c r="L1399">
        <v>6351</v>
      </c>
      <c r="M1399">
        <v>31630.12</v>
      </c>
      <c r="N1399" t="s">
        <v>6446</v>
      </c>
      <c r="O1399" s="1"/>
    </row>
    <row r="1400" spans="1:15" x14ac:dyDescent="0.25">
      <c r="A1400">
        <v>52540</v>
      </c>
      <c r="B1400">
        <v>234652</v>
      </c>
      <c r="C1400" t="s">
        <v>6548</v>
      </c>
      <c r="D1400" t="s">
        <v>6486</v>
      </c>
      <c r="E1400" t="s">
        <v>18</v>
      </c>
      <c r="F1400" t="s">
        <v>46</v>
      </c>
      <c r="G1400" t="s">
        <v>6446</v>
      </c>
      <c r="H1400" s="1">
        <v>45887</v>
      </c>
      <c r="I1400" t="s">
        <v>6455</v>
      </c>
      <c r="J1400" t="s">
        <v>6448</v>
      </c>
      <c r="K1400" t="s">
        <v>6449</v>
      </c>
      <c r="L1400">
        <v>6351</v>
      </c>
      <c r="M1400">
        <v>31630.12</v>
      </c>
      <c r="N1400" t="s">
        <v>6446</v>
      </c>
      <c r="O1400" s="1"/>
    </row>
    <row r="1401" spans="1:15" x14ac:dyDescent="0.25">
      <c r="A1401">
        <v>52516</v>
      </c>
      <c r="B1401">
        <v>3015313</v>
      </c>
      <c r="C1401" t="s">
        <v>6465</v>
      </c>
      <c r="D1401" t="s">
        <v>6466</v>
      </c>
      <c r="E1401" t="s">
        <v>18</v>
      </c>
      <c r="F1401" t="s">
        <v>693</v>
      </c>
      <c r="G1401" t="s">
        <v>6446</v>
      </c>
      <c r="H1401" s="1">
        <v>45888</v>
      </c>
      <c r="I1401" t="s">
        <v>6447</v>
      </c>
      <c r="J1401" t="s">
        <v>6448</v>
      </c>
      <c r="K1401" t="s">
        <v>6449</v>
      </c>
      <c r="L1401">
        <v>6353</v>
      </c>
      <c r="M1401">
        <v>5871.98</v>
      </c>
      <c r="N1401" t="s">
        <v>6446</v>
      </c>
      <c r="O1401" s="1"/>
    </row>
    <row r="1402" spans="1:15" x14ac:dyDescent="0.25">
      <c r="A1402">
        <v>11476</v>
      </c>
      <c r="B1402">
        <v>1666798</v>
      </c>
      <c r="C1402" t="s">
        <v>1440</v>
      </c>
      <c r="D1402" t="s">
        <v>6480</v>
      </c>
      <c r="E1402" t="s">
        <v>6269</v>
      </c>
      <c r="F1402" t="s">
        <v>12</v>
      </c>
      <c r="G1402" t="s">
        <v>6446</v>
      </c>
      <c r="H1402" s="1">
        <v>45887</v>
      </c>
      <c r="I1402" t="s">
        <v>6455</v>
      </c>
      <c r="J1402" t="s">
        <v>6448</v>
      </c>
      <c r="K1402" t="s">
        <v>6449</v>
      </c>
      <c r="L1402">
        <v>6932</v>
      </c>
      <c r="M1402">
        <v>147424.19</v>
      </c>
      <c r="N1402" t="s">
        <v>6446</v>
      </c>
      <c r="O1402" s="1"/>
    </row>
    <row r="1403" spans="1:15" x14ac:dyDescent="0.25">
      <c r="A1403">
        <v>52589</v>
      </c>
      <c r="B1403">
        <v>3015343</v>
      </c>
      <c r="C1403" t="s">
        <v>6465</v>
      </c>
      <c r="D1403" t="s">
        <v>6466</v>
      </c>
      <c r="E1403" t="s">
        <v>18</v>
      </c>
      <c r="F1403" t="s">
        <v>46</v>
      </c>
      <c r="G1403" t="s">
        <v>6446</v>
      </c>
      <c r="H1403" s="1">
        <v>45888</v>
      </c>
      <c r="I1403" t="s">
        <v>6447</v>
      </c>
      <c r="J1403" t="s">
        <v>6448</v>
      </c>
      <c r="K1403" t="s">
        <v>6449</v>
      </c>
      <c r="L1403">
        <v>6353</v>
      </c>
      <c r="M1403">
        <v>9272</v>
      </c>
      <c r="N1403" t="s">
        <v>6446</v>
      </c>
      <c r="O1403" s="1"/>
    </row>
    <row r="1404" spans="1:15" x14ac:dyDescent="0.25">
      <c r="A1404">
        <v>26203</v>
      </c>
      <c r="B1404">
        <v>250794</v>
      </c>
      <c r="C1404" t="s">
        <v>6485</v>
      </c>
      <c r="D1404" t="s">
        <v>6486</v>
      </c>
      <c r="E1404" t="s">
        <v>46</v>
      </c>
      <c r="F1404" t="s">
        <v>97</v>
      </c>
      <c r="G1404" t="s">
        <v>6446</v>
      </c>
      <c r="H1404" s="1">
        <v>45888</v>
      </c>
      <c r="I1404" t="s">
        <v>6455</v>
      </c>
      <c r="J1404" t="s">
        <v>6448</v>
      </c>
      <c r="K1404" t="s">
        <v>6449</v>
      </c>
      <c r="L1404">
        <v>6357</v>
      </c>
      <c r="M1404">
        <v>2375.8000000000002</v>
      </c>
      <c r="N1404" t="s">
        <v>6446</v>
      </c>
      <c r="O1404" s="1"/>
    </row>
    <row r="1405" spans="1:15" x14ac:dyDescent="0.25">
      <c r="A1405">
        <v>370291</v>
      </c>
      <c r="B1405">
        <v>5190</v>
      </c>
      <c r="C1405" t="s">
        <v>5382</v>
      </c>
      <c r="D1405" t="s">
        <v>6467</v>
      </c>
      <c r="E1405" t="s">
        <v>6269</v>
      </c>
      <c r="F1405" t="s">
        <v>46</v>
      </c>
      <c r="G1405" t="s">
        <v>6446</v>
      </c>
      <c r="H1405" s="1">
        <v>45888</v>
      </c>
      <c r="I1405" t="s">
        <v>6455</v>
      </c>
      <c r="J1405" t="s">
        <v>6448</v>
      </c>
      <c r="K1405" t="s">
        <v>6449</v>
      </c>
      <c r="L1405">
        <v>6353</v>
      </c>
      <c r="M1405">
        <v>840.29</v>
      </c>
      <c r="N1405" t="s">
        <v>6446</v>
      </c>
      <c r="O1405" s="1"/>
    </row>
    <row r="1406" spans="1:15" x14ac:dyDescent="0.25">
      <c r="A1406">
        <v>495670</v>
      </c>
      <c r="B1406">
        <v>365677</v>
      </c>
      <c r="C1406" t="s">
        <v>36</v>
      </c>
      <c r="D1406" t="s">
        <v>6453</v>
      </c>
      <c r="E1406" t="s">
        <v>6254</v>
      </c>
      <c r="F1406" t="s">
        <v>46</v>
      </c>
      <c r="G1406" t="s">
        <v>6446</v>
      </c>
      <c r="H1406" s="1">
        <v>45888</v>
      </c>
      <c r="I1406" t="s">
        <v>6447</v>
      </c>
      <c r="J1406" t="s">
        <v>6448</v>
      </c>
      <c r="K1406" t="s">
        <v>6449</v>
      </c>
      <c r="L1406">
        <v>6352</v>
      </c>
      <c r="M1406">
        <v>13317.41</v>
      </c>
      <c r="N1406" t="s">
        <v>6446</v>
      </c>
      <c r="O1406" s="1"/>
    </row>
    <row r="1407" spans="1:15" x14ac:dyDescent="0.25">
      <c r="A1407">
        <v>49249</v>
      </c>
      <c r="B1407">
        <v>3525</v>
      </c>
      <c r="C1407" t="s">
        <v>6457</v>
      </c>
      <c r="D1407" t="s">
        <v>6458</v>
      </c>
      <c r="E1407" t="s">
        <v>6318</v>
      </c>
      <c r="F1407" t="s">
        <v>46</v>
      </c>
      <c r="G1407" t="s">
        <v>6446</v>
      </c>
      <c r="H1407" s="1">
        <v>45887</v>
      </c>
      <c r="I1407" t="s">
        <v>6455</v>
      </c>
      <c r="J1407" t="s">
        <v>6448</v>
      </c>
      <c r="K1407" t="s">
        <v>6449</v>
      </c>
      <c r="L1407">
        <v>6353</v>
      </c>
      <c r="M1407">
        <v>393269.7</v>
      </c>
      <c r="N1407" t="s">
        <v>6446</v>
      </c>
      <c r="O1407" s="1"/>
    </row>
    <row r="1408" spans="1:15" x14ac:dyDescent="0.25">
      <c r="A1408">
        <v>342216</v>
      </c>
      <c r="B1408">
        <v>908285</v>
      </c>
      <c r="C1408" t="s">
        <v>5382</v>
      </c>
      <c r="D1408" t="s">
        <v>6467</v>
      </c>
      <c r="E1408" t="s">
        <v>6254</v>
      </c>
      <c r="F1408" t="s">
        <v>46</v>
      </c>
      <c r="G1408" t="s">
        <v>6446</v>
      </c>
      <c r="H1408" s="1">
        <v>45888</v>
      </c>
      <c r="I1408" t="s">
        <v>6455</v>
      </c>
      <c r="J1408" t="s">
        <v>6448</v>
      </c>
      <c r="K1408" t="s">
        <v>6449</v>
      </c>
      <c r="L1408">
        <v>6352</v>
      </c>
      <c r="M1408">
        <v>3436.2</v>
      </c>
      <c r="N1408" t="s">
        <v>6446</v>
      </c>
      <c r="O1408" s="1"/>
    </row>
    <row r="1409" spans="1:15" x14ac:dyDescent="0.25">
      <c r="A1409">
        <v>49297</v>
      </c>
      <c r="B1409">
        <v>3533</v>
      </c>
      <c r="C1409" t="s">
        <v>6457</v>
      </c>
      <c r="D1409" t="s">
        <v>6458</v>
      </c>
      <c r="E1409" t="s">
        <v>6318</v>
      </c>
      <c r="F1409" t="s">
        <v>46</v>
      </c>
      <c r="G1409" t="s">
        <v>6446</v>
      </c>
      <c r="H1409" s="1">
        <v>45887</v>
      </c>
      <c r="I1409" t="s">
        <v>6455</v>
      </c>
      <c r="J1409" t="s">
        <v>6448</v>
      </c>
      <c r="K1409" t="s">
        <v>6449</v>
      </c>
      <c r="L1409">
        <v>6353</v>
      </c>
      <c r="M1409">
        <v>562987.71</v>
      </c>
      <c r="N1409" t="s">
        <v>6446</v>
      </c>
      <c r="O1409" s="1"/>
    </row>
    <row r="1410" spans="1:15" x14ac:dyDescent="0.25">
      <c r="A1410">
        <v>266002</v>
      </c>
      <c r="B1410">
        <v>123083</v>
      </c>
      <c r="C1410" t="s">
        <v>6549</v>
      </c>
      <c r="D1410" t="s">
        <v>6550</v>
      </c>
      <c r="E1410" t="s">
        <v>6328</v>
      </c>
      <c r="F1410" t="s">
        <v>46</v>
      </c>
      <c r="G1410" t="s">
        <v>6446</v>
      </c>
      <c r="H1410" s="1">
        <v>45888</v>
      </c>
      <c r="I1410" t="s">
        <v>6455</v>
      </c>
      <c r="J1410" t="s">
        <v>6448</v>
      </c>
      <c r="K1410" t="s">
        <v>6449</v>
      </c>
      <c r="L1410">
        <v>6353</v>
      </c>
      <c r="M1410">
        <v>32000</v>
      </c>
      <c r="N1410" t="s">
        <v>6446</v>
      </c>
      <c r="O1410" s="1"/>
    </row>
    <row r="1411" spans="1:15" x14ac:dyDescent="0.25">
      <c r="A1411">
        <v>52590</v>
      </c>
      <c r="B1411">
        <v>3015337</v>
      </c>
      <c r="C1411" t="s">
        <v>6465</v>
      </c>
      <c r="D1411" t="s">
        <v>6466</v>
      </c>
      <c r="E1411" t="s">
        <v>18</v>
      </c>
      <c r="F1411" t="s">
        <v>46</v>
      </c>
      <c r="G1411" t="s">
        <v>6446</v>
      </c>
      <c r="H1411" s="1">
        <v>45888</v>
      </c>
      <c r="I1411" t="s">
        <v>6447</v>
      </c>
      <c r="J1411" t="s">
        <v>6448</v>
      </c>
      <c r="K1411" t="s">
        <v>6449</v>
      </c>
      <c r="L1411">
        <v>6353</v>
      </c>
      <c r="M1411">
        <v>890.4</v>
      </c>
      <c r="N1411" t="s">
        <v>6446</v>
      </c>
      <c r="O1411" s="1"/>
    </row>
    <row r="1412" spans="1:15" x14ac:dyDescent="0.25">
      <c r="A1412">
        <v>265889</v>
      </c>
      <c r="B1412">
        <v>171864</v>
      </c>
      <c r="C1412" t="s">
        <v>1503</v>
      </c>
      <c r="D1412" t="s">
        <v>6479</v>
      </c>
      <c r="E1412" t="s">
        <v>6328</v>
      </c>
      <c r="F1412" t="s">
        <v>12</v>
      </c>
      <c r="G1412" t="s">
        <v>6446</v>
      </c>
      <c r="H1412" s="1">
        <v>45887</v>
      </c>
      <c r="I1412" t="s">
        <v>6447</v>
      </c>
      <c r="J1412" t="s">
        <v>6448</v>
      </c>
      <c r="K1412" t="s">
        <v>6449</v>
      </c>
      <c r="L1412">
        <v>6353</v>
      </c>
      <c r="M1412">
        <v>109920</v>
      </c>
      <c r="N1412" t="s">
        <v>6446</v>
      </c>
      <c r="O1412" s="1"/>
    </row>
    <row r="1413" spans="1:15" x14ac:dyDescent="0.25">
      <c r="A1413">
        <v>265890</v>
      </c>
      <c r="B1413">
        <v>171864</v>
      </c>
      <c r="C1413" t="s">
        <v>1503</v>
      </c>
      <c r="D1413" t="s">
        <v>6479</v>
      </c>
      <c r="E1413" t="s">
        <v>6328</v>
      </c>
      <c r="F1413" t="s">
        <v>12</v>
      </c>
      <c r="G1413" t="s">
        <v>6446</v>
      </c>
      <c r="H1413" s="1">
        <v>45887</v>
      </c>
      <c r="I1413" t="s">
        <v>6447</v>
      </c>
      <c r="J1413" t="s">
        <v>6448</v>
      </c>
      <c r="K1413" t="s">
        <v>6449</v>
      </c>
      <c r="L1413">
        <v>6353</v>
      </c>
      <c r="M1413">
        <v>109920</v>
      </c>
      <c r="N1413" t="s">
        <v>6446</v>
      </c>
      <c r="O1413" s="1"/>
    </row>
    <row r="1414" spans="1:15" x14ac:dyDescent="0.25">
      <c r="A1414">
        <v>12219</v>
      </c>
      <c r="B1414">
        <v>771502</v>
      </c>
      <c r="C1414" t="s">
        <v>1440</v>
      </c>
      <c r="D1414" t="s">
        <v>6475</v>
      </c>
      <c r="E1414" t="s">
        <v>6269</v>
      </c>
      <c r="F1414" t="s">
        <v>12</v>
      </c>
      <c r="G1414" t="s">
        <v>6446</v>
      </c>
      <c r="H1414" s="1">
        <v>45888</v>
      </c>
      <c r="I1414" t="s">
        <v>6455</v>
      </c>
      <c r="J1414" t="s">
        <v>6448</v>
      </c>
      <c r="K1414" t="s">
        <v>6449</v>
      </c>
      <c r="L1414">
        <v>6353</v>
      </c>
      <c r="M1414">
        <v>52073.02</v>
      </c>
      <c r="N1414" t="s">
        <v>6446</v>
      </c>
      <c r="O1414" s="1"/>
    </row>
    <row r="1415" spans="1:15" x14ac:dyDescent="0.25">
      <c r="A1415">
        <v>11688</v>
      </c>
      <c r="B1415">
        <v>771201</v>
      </c>
      <c r="C1415" t="s">
        <v>1440</v>
      </c>
      <c r="D1415" t="s">
        <v>6475</v>
      </c>
      <c r="E1415" t="s">
        <v>6269</v>
      </c>
      <c r="F1415" t="s">
        <v>18</v>
      </c>
      <c r="G1415" t="s">
        <v>6446</v>
      </c>
      <c r="H1415" s="1">
        <v>45887</v>
      </c>
      <c r="I1415" t="s">
        <v>6455</v>
      </c>
      <c r="J1415" t="s">
        <v>6448</v>
      </c>
      <c r="K1415" t="s">
        <v>6449</v>
      </c>
      <c r="L1415">
        <v>6353</v>
      </c>
      <c r="M1415">
        <v>17357.57</v>
      </c>
      <c r="N1415" t="s">
        <v>6446</v>
      </c>
      <c r="O1415" s="1"/>
    </row>
    <row r="1416" spans="1:15" x14ac:dyDescent="0.25">
      <c r="A1416">
        <v>49296</v>
      </c>
      <c r="B1416">
        <v>3558</v>
      </c>
      <c r="C1416" t="s">
        <v>6457</v>
      </c>
      <c r="D1416" t="s">
        <v>6458</v>
      </c>
      <c r="E1416" t="s">
        <v>6318</v>
      </c>
      <c r="F1416" t="s">
        <v>12</v>
      </c>
      <c r="G1416" t="s">
        <v>6446</v>
      </c>
      <c r="H1416" s="1">
        <v>45887</v>
      </c>
      <c r="I1416" t="s">
        <v>6455</v>
      </c>
      <c r="J1416" t="s">
        <v>6448</v>
      </c>
      <c r="K1416" t="s">
        <v>6449</v>
      </c>
      <c r="L1416">
        <v>6353</v>
      </c>
      <c r="M1416">
        <v>117730.55</v>
      </c>
      <c r="N1416" t="s">
        <v>6446</v>
      </c>
      <c r="O1416" s="1"/>
    </row>
    <row r="1417" spans="1:15" x14ac:dyDescent="0.25">
      <c r="A1417">
        <v>49250</v>
      </c>
      <c r="B1417">
        <v>3563</v>
      </c>
      <c r="C1417" t="s">
        <v>6457</v>
      </c>
      <c r="D1417" t="s">
        <v>6458</v>
      </c>
      <c r="E1417" t="s">
        <v>6318</v>
      </c>
      <c r="F1417" t="s">
        <v>46</v>
      </c>
      <c r="G1417" t="s">
        <v>6446</v>
      </c>
      <c r="H1417" s="1">
        <v>45887</v>
      </c>
      <c r="I1417" t="s">
        <v>6455</v>
      </c>
      <c r="J1417" t="s">
        <v>6448</v>
      </c>
      <c r="K1417" t="s">
        <v>6449</v>
      </c>
      <c r="L1417">
        <v>6353</v>
      </c>
      <c r="M1417">
        <v>47092.22</v>
      </c>
      <c r="N1417" t="s">
        <v>6446</v>
      </c>
      <c r="O1417" s="1"/>
    </row>
    <row r="1418" spans="1:15" x14ac:dyDescent="0.25">
      <c r="A1418">
        <v>11746</v>
      </c>
      <c r="B1418">
        <v>1666581</v>
      </c>
      <c r="C1418" t="s">
        <v>1440</v>
      </c>
      <c r="D1418" t="s">
        <v>6480</v>
      </c>
      <c r="E1418" t="s">
        <v>6269</v>
      </c>
      <c r="F1418" t="s">
        <v>46</v>
      </c>
      <c r="G1418" t="s">
        <v>6446</v>
      </c>
      <c r="H1418" s="1">
        <v>45887</v>
      </c>
      <c r="I1418" t="s">
        <v>6455</v>
      </c>
      <c r="J1418" t="s">
        <v>6448</v>
      </c>
      <c r="K1418" t="s">
        <v>6449</v>
      </c>
      <c r="L1418">
        <v>6932</v>
      </c>
      <c r="M1418">
        <v>304871.46000000002</v>
      </c>
      <c r="N1418" t="s">
        <v>6446</v>
      </c>
      <c r="O1418" s="1"/>
    </row>
    <row r="1419" spans="1:15" x14ac:dyDescent="0.25">
      <c r="A1419">
        <v>444891</v>
      </c>
      <c r="B1419">
        <v>122798</v>
      </c>
      <c r="C1419" t="s">
        <v>5059</v>
      </c>
      <c r="D1419" t="s">
        <v>6452</v>
      </c>
      <c r="E1419" t="s">
        <v>6254</v>
      </c>
      <c r="F1419" t="s">
        <v>12</v>
      </c>
      <c r="G1419" t="s">
        <v>6446</v>
      </c>
      <c r="H1419" s="1">
        <v>45887</v>
      </c>
      <c r="I1419" t="s">
        <v>6447</v>
      </c>
      <c r="J1419" t="s">
        <v>6448</v>
      </c>
      <c r="K1419" t="s">
        <v>6449</v>
      </c>
      <c r="L1419">
        <v>6353</v>
      </c>
      <c r="M1419">
        <v>85733.75</v>
      </c>
      <c r="N1419" t="s">
        <v>6446</v>
      </c>
      <c r="O1419" s="1"/>
    </row>
    <row r="1420" spans="1:15" x14ac:dyDescent="0.25">
      <c r="A1420">
        <v>76916</v>
      </c>
      <c r="B1420">
        <v>6130</v>
      </c>
      <c r="C1420" t="s">
        <v>6450</v>
      </c>
      <c r="D1420" t="s">
        <v>6451</v>
      </c>
      <c r="E1420" t="s">
        <v>6269</v>
      </c>
      <c r="F1420" t="s">
        <v>18</v>
      </c>
      <c r="G1420" t="s">
        <v>6446</v>
      </c>
      <c r="H1420" s="1">
        <v>45888</v>
      </c>
      <c r="I1420" t="s">
        <v>6447</v>
      </c>
      <c r="J1420" t="s">
        <v>6448</v>
      </c>
      <c r="K1420" t="s">
        <v>6449</v>
      </c>
      <c r="L1420">
        <v>6353</v>
      </c>
      <c r="M1420">
        <v>100787.86</v>
      </c>
      <c r="N1420" t="s">
        <v>6446</v>
      </c>
      <c r="O1420" s="1"/>
    </row>
    <row r="1421" spans="1:15" x14ac:dyDescent="0.25">
      <c r="A1421">
        <v>76884</v>
      </c>
      <c r="B1421">
        <v>6129</v>
      </c>
      <c r="C1421" t="s">
        <v>6450</v>
      </c>
      <c r="D1421" t="s">
        <v>6451</v>
      </c>
      <c r="E1421" t="s">
        <v>6269</v>
      </c>
      <c r="F1421" t="s">
        <v>12</v>
      </c>
      <c r="G1421" t="s">
        <v>6446</v>
      </c>
      <c r="H1421" s="1">
        <v>45888</v>
      </c>
      <c r="I1421" t="s">
        <v>6447</v>
      </c>
      <c r="J1421" t="s">
        <v>6448</v>
      </c>
      <c r="K1421" t="s">
        <v>6449</v>
      </c>
      <c r="L1421">
        <v>6353</v>
      </c>
      <c r="M1421">
        <v>103046.25</v>
      </c>
      <c r="N1421" t="s">
        <v>6446</v>
      </c>
      <c r="O1421" s="1"/>
    </row>
    <row r="1422" spans="1:15" x14ac:dyDescent="0.25">
      <c r="A1422">
        <v>76909</v>
      </c>
      <c r="B1422">
        <v>6144</v>
      </c>
      <c r="C1422" t="s">
        <v>6450</v>
      </c>
      <c r="D1422" t="s">
        <v>6451</v>
      </c>
      <c r="E1422" t="s">
        <v>6269</v>
      </c>
      <c r="F1422" t="s">
        <v>97</v>
      </c>
      <c r="G1422" t="s">
        <v>6446</v>
      </c>
      <c r="H1422" s="1">
        <v>45888</v>
      </c>
      <c r="I1422" t="s">
        <v>6447</v>
      </c>
      <c r="J1422" t="s">
        <v>6448</v>
      </c>
      <c r="K1422" t="s">
        <v>6449</v>
      </c>
      <c r="L1422">
        <v>6353</v>
      </c>
      <c r="M1422">
        <v>9415.7999999999993</v>
      </c>
      <c r="N1422" t="s">
        <v>6446</v>
      </c>
      <c r="O1422" s="1"/>
    </row>
    <row r="1423" spans="1:15" x14ac:dyDescent="0.25">
      <c r="A1423">
        <v>11481</v>
      </c>
      <c r="B1423">
        <v>1666584</v>
      </c>
      <c r="C1423" t="s">
        <v>1440</v>
      </c>
      <c r="D1423" t="s">
        <v>6480</v>
      </c>
      <c r="E1423" t="s">
        <v>6269</v>
      </c>
      <c r="F1423" t="s">
        <v>18</v>
      </c>
      <c r="G1423" t="s">
        <v>6446</v>
      </c>
      <c r="H1423" s="1">
        <v>45887</v>
      </c>
      <c r="I1423" t="s">
        <v>6455</v>
      </c>
      <c r="J1423" t="s">
        <v>6448</v>
      </c>
      <c r="K1423" t="s">
        <v>6449</v>
      </c>
      <c r="L1423">
        <v>6932</v>
      </c>
      <c r="M1423">
        <v>304676.87</v>
      </c>
      <c r="N1423" t="s">
        <v>6446</v>
      </c>
      <c r="O1423" s="1"/>
    </row>
    <row r="1424" spans="1:15" x14ac:dyDescent="0.25">
      <c r="A1424">
        <v>444887</v>
      </c>
      <c r="B1424">
        <v>122607</v>
      </c>
      <c r="C1424" t="s">
        <v>5059</v>
      </c>
      <c r="D1424" t="s">
        <v>6452</v>
      </c>
      <c r="E1424" t="s">
        <v>6254</v>
      </c>
      <c r="F1424" t="s">
        <v>46</v>
      </c>
      <c r="G1424" t="s">
        <v>6446</v>
      </c>
      <c r="H1424" s="1">
        <v>45886</v>
      </c>
      <c r="I1424" t="s">
        <v>6447</v>
      </c>
      <c r="J1424" t="s">
        <v>6448</v>
      </c>
      <c r="K1424" t="s">
        <v>6449</v>
      </c>
      <c r="L1424">
        <v>6353</v>
      </c>
      <c r="M1424">
        <v>264773.53999999998</v>
      </c>
      <c r="N1424" t="s">
        <v>6446</v>
      </c>
      <c r="O1424" s="1"/>
    </row>
    <row r="1425" spans="1:15" x14ac:dyDescent="0.25">
      <c r="A1425">
        <v>444883</v>
      </c>
      <c r="B1425">
        <v>122607</v>
      </c>
      <c r="C1425" t="s">
        <v>5059</v>
      </c>
      <c r="D1425" t="s">
        <v>6452</v>
      </c>
      <c r="E1425" t="s">
        <v>6254</v>
      </c>
      <c r="F1425" t="s">
        <v>46</v>
      </c>
      <c r="G1425" t="s">
        <v>6446</v>
      </c>
      <c r="H1425" s="1">
        <v>45886</v>
      </c>
      <c r="I1425" t="s">
        <v>6447</v>
      </c>
      <c r="J1425" t="s">
        <v>6448</v>
      </c>
      <c r="K1425" t="s">
        <v>6449</v>
      </c>
      <c r="L1425">
        <v>6353</v>
      </c>
      <c r="M1425">
        <v>264773.53999999998</v>
      </c>
      <c r="N1425" t="s">
        <v>6446</v>
      </c>
      <c r="O1425" s="1"/>
    </row>
    <row r="1426" spans="1:15" x14ac:dyDescent="0.25">
      <c r="A1426">
        <v>149009</v>
      </c>
      <c r="B1426">
        <v>457297</v>
      </c>
      <c r="C1426" t="s">
        <v>6459</v>
      </c>
      <c r="D1426" t="s">
        <v>6445</v>
      </c>
      <c r="E1426" t="s">
        <v>6269</v>
      </c>
      <c r="F1426" t="s">
        <v>46</v>
      </c>
      <c r="G1426" t="s">
        <v>6446</v>
      </c>
      <c r="H1426" s="1">
        <v>45886</v>
      </c>
      <c r="I1426" t="s">
        <v>6447</v>
      </c>
      <c r="J1426" t="s">
        <v>6448</v>
      </c>
      <c r="K1426" t="s">
        <v>6449</v>
      </c>
      <c r="L1426">
        <v>6353</v>
      </c>
      <c r="M1426">
        <v>174938.73</v>
      </c>
      <c r="N1426" t="s">
        <v>6446</v>
      </c>
      <c r="O1426" s="1"/>
    </row>
    <row r="1427" spans="1:15" x14ac:dyDescent="0.25">
      <c r="A1427">
        <v>395638</v>
      </c>
      <c r="B1427">
        <v>122610</v>
      </c>
      <c r="C1427" t="s">
        <v>4492</v>
      </c>
      <c r="D1427" t="s">
        <v>6452</v>
      </c>
      <c r="E1427" t="s">
        <v>6254</v>
      </c>
      <c r="F1427" t="s">
        <v>46</v>
      </c>
      <c r="G1427" t="s">
        <v>6446</v>
      </c>
      <c r="H1427" s="1">
        <v>45886</v>
      </c>
      <c r="I1427" t="s">
        <v>6447</v>
      </c>
      <c r="J1427" t="s">
        <v>6448</v>
      </c>
      <c r="K1427" t="s">
        <v>6449</v>
      </c>
      <c r="L1427">
        <v>6352</v>
      </c>
      <c r="M1427">
        <v>12873.24</v>
      </c>
      <c r="N1427" t="s">
        <v>6446</v>
      </c>
      <c r="O1427" s="1"/>
    </row>
    <row r="1428" spans="1:15" x14ac:dyDescent="0.25">
      <c r="A1428">
        <v>395632</v>
      </c>
      <c r="B1428">
        <v>122610</v>
      </c>
      <c r="C1428" t="s">
        <v>4492</v>
      </c>
      <c r="D1428" t="s">
        <v>6452</v>
      </c>
      <c r="E1428" t="s">
        <v>6254</v>
      </c>
      <c r="F1428" t="s">
        <v>46</v>
      </c>
      <c r="G1428" t="s">
        <v>6446</v>
      </c>
      <c r="H1428" s="1">
        <v>45886</v>
      </c>
      <c r="I1428" t="s">
        <v>6447</v>
      </c>
      <c r="J1428" t="s">
        <v>6448</v>
      </c>
      <c r="K1428" t="s">
        <v>6449</v>
      </c>
      <c r="L1428">
        <v>6352</v>
      </c>
      <c r="M1428">
        <v>12873.24</v>
      </c>
      <c r="N1428" t="s">
        <v>6446</v>
      </c>
      <c r="O1428" s="1"/>
    </row>
    <row r="1429" spans="1:15" x14ac:dyDescent="0.25">
      <c r="A1429">
        <v>283522</v>
      </c>
      <c r="B1429">
        <v>122497</v>
      </c>
      <c r="C1429" t="s">
        <v>6551</v>
      </c>
      <c r="D1429" t="s">
        <v>6452</v>
      </c>
      <c r="E1429" t="s">
        <v>6254</v>
      </c>
      <c r="F1429" t="s">
        <v>12</v>
      </c>
      <c r="G1429" t="s">
        <v>6446</v>
      </c>
      <c r="H1429" s="1">
        <v>45885</v>
      </c>
      <c r="I1429" t="s">
        <v>6447</v>
      </c>
      <c r="J1429" t="s">
        <v>6448</v>
      </c>
      <c r="K1429" t="s">
        <v>6449</v>
      </c>
      <c r="L1429">
        <v>6352</v>
      </c>
      <c r="M1429">
        <v>191953.62</v>
      </c>
      <c r="N1429" t="s">
        <v>6446</v>
      </c>
      <c r="O1429" s="1"/>
    </row>
    <row r="1430" spans="1:15" x14ac:dyDescent="0.25">
      <c r="A1430">
        <v>52533</v>
      </c>
      <c r="B1430">
        <v>234596</v>
      </c>
      <c r="C1430" t="s">
        <v>6548</v>
      </c>
      <c r="D1430" t="s">
        <v>6486</v>
      </c>
      <c r="E1430" t="s">
        <v>18</v>
      </c>
      <c r="F1430" t="s">
        <v>97</v>
      </c>
      <c r="G1430" t="s">
        <v>6446</v>
      </c>
      <c r="H1430" s="1">
        <v>45885</v>
      </c>
      <c r="I1430" t="s">
        <v>6455</v>
      </c>
      <c r="J1430" t="s">
        <v>6448</v>
      </c>
      <c r="K1430" t="s">
        <v>6449</v>
      </c>
      <c r="L1430">
        <v>6351</v>
      </c>
      <c r="M1430">
        <v>29059.8</v>
      </c>
      <c r="N1430" t="s">
        <v>6446</v>
      </c>
      <c r="O1430" s="1"/>
    </row>
    <row r="1431" spans="1:15" x14ac:dyDescent="0.25">
      <c r="A1431">
        <v>52542</v>
      </c>
      <c r="B1431">
        <v>234596</v>
      </c>
      <c r="C1431" t="s">
        <v>6548</v>
      </c>
      <c r="D1431" t="s">
        <v>6486</v>
      </c>
      <c r="E1431" t="s">
        <v>18</v>
      </c>
      <c r="F1431" t="s">
        <v>97</v>
      </c>
      <c r="G1431" t="s">
        <v>6446</v>
      </c>
      <c r="H1431" s="1">
        <v>45885</v>
      </c>
      <c r="I1431" t="s">
        <v>6455</v>
      </c>
      <c r="J1431" t="s">
        <v>6448</v>
      </c>
      <c r="K1431" t="s">
        <v>6449</v>
      </c>
      <c r="L1431">
        <v>6351</v>
      </c>
      <c r="M1431">
        <v>29059.8</v>
      </c>
      <c r="N1431" t="s">
        <v>6446</v>
      </c>
      <c r="O1431" s="1"/>
    </row>
    <row r="1432" spans="1:15" x14ac:dyDescent="0.25">
      <c r="A1432">
        <v>52530</v>
      </c>
      <c r="B1432">
        <v>234596</v>
      </c>
      <c r="C1432" t="s">
        <v>6548</v>
      </c>
      <c r="D1432" t="s">
        <v>6486</v>
      </c>
      <c r="E1432" t="s">
        <v>18</v>
      </c>
      <c r="F1432" t="s">
        <v>97</v>
      </c>
      <c r="G1432" t="s">
        <v>6446</v>
      </c>
      <c r="H1432" s="1">
        <v>45885</v>
      </c>
      <c r="I1432" t="s">
        <v>6455</v>
      </c>
      <c r="J1432" t="s">
        <v>6448</v>
      </c>
      <c r="K1432" t="s">
        <v>6449</v>
      </c>
      <c r="L1432">
        <v>6351</v>
      </c>
      <c r="M1432">
        <v>29059.8</v>
      </c>
      <c r="N1432" t="s">
        <v>6446</v>
      </c>
      <c r="O1432" s="1"/>
    </row>
    <row r="1433" spans="1:15" x14ac:dyDescent="0.25">
      <c r="A1433">
        <v>52527</v>
      </c>
      <c r="B1433">
        <v>234596</v>
      </c>
      <c r="C1433" t="s">
        <v>6548</v>
      </c>
      <c r="D1433" t="s">
        <v>6486</v>
      </c>
      <c r="E1433" t="s">
        <v>18</v>
      </c>
      <c r="F1433" t="s">
        <v>97</v>
      </c>
      <c r="G1433" t="s">
        <v>6446</v>
      </c>
      <c r="H1433" s="1">
        <v>45885</v>
      </c>
      <c r="I1433" t="s">
        <v>6455</v>
      </c>
      <c r="J1433" t="s">
        <v>6448</v>
      </c>
      <c r="K1433" t="s">
        <v>6449</v>
      </c>
      <c r="L1433">
        <v>6351</v>
      </c>
      <c r="M1433">
        <v>29059.8</v>
      </c>
      <c r="N1433" t="s">
        <v>6446</v>
      </c>
      <c r="O1433" s="1"/>
    </row>
    <row r="1434" spans="1:15" x14ac:dyDescent="0.25">
      <c r="A1434">
        <v>11705</v>
      </c>
      <c r="B1434">
        <v>771025</v>
      </c>
      <c r="C1434" t="s">
        <v>1440</v>
      </c>
      <c r="D1434" t="s">
        <v>6475</v>
      </c>
      <c r="E1434" t="s">
        <v>6269</v>
      </c>
      <c r="F1434" t="s">
        <v>46</v>
      </c>
      <c r="G1434" t="s">
        <v>6446</v>
      </c>
      <c r="H1434" s="1">
        <v>45885</v>
      </c>
      <c r="I1434" t="s">
        <v>6455</v>
      </c>
      <c r="J1434" t="s">
        <v>6448</v>
      </c>
      <c r="K1434" t="s">
        <v>6449</v>
      </c>
      <c r="L1434">
        <v>6353</v>
      </c>
      <c r="M1434">
        <v>27187.74</v>
      </c>
      <c r="N1434" t="s">
        <v>6446</v>
      </c>
      <c r="O1434" s="1"/>
    </row>
    <row r="1435" spans="1:15" x14ac:dyDescent="0.25">
      <c r="A1435">
        <v>52559</v>
      </c>
      <c r="B1435">
        <v>234593</v>
      </c>
      <c r="C1435" t="s">
        <v>6548</v>
      </c>
      <c r="D1435" t="s">
        <v>6486</v>
      </c>
      <c r="E1435" t="s">
        <v>18</v>
      </c>
      <c r="F1435" t="s">
        <v>97</v>
      </c>
      <c r="G1435" t="s">
        <v>6446</v>
      </c>
      <c r="H1435" s="1">
        <v>45885</v>
      </c>
      <c r="I1435" t="s">
        <v>6455</v>
      </c>
      <c r="J1435" t="s">
        <v>6448</v>
      </c>
      <c r="K1435" t="s">
        <v>6449</v>
      </c>
      <c r="L1435">
        <v>6351</v>
      </c>
      <c r="M1435">
        <v>10550</v>
      </c>
      <c r="N1435" t="s">
        <v>6446</v>
      </c>
      <c r="O1435" s="1"/>
    </row>
    <row r="1436" spans="1:15" x14ac:dyDescent="0.25">
      <c r="A1436">
        <v>52560</v>
      </c>
      <c r="B1436">
        <v>234593</v>
      </c>
      <c r="C1436" t="s">
        <v>6548</v>
      </c>
      <c r="D1436" t="s">
        <v>6486</v>
      </c>
      <c r="E1436" t="s">
        <v>18</v>
      </c>
      <c r="F1436" t="s">
        <v>97</v>
      </c>
      <c r="G1436" t="s">
        <v>6446</v>
      </c>
      <c r="H1436" s="1">
        <v>45885</v>
      </c>
      <c r="I1436" t="s">
        <v>6455</v>
      </c>
      <c r="J1436" t="s">
        <v>6448</v>
      </c>
      <c r="K1436" t="s">
        <v>6449</v>
      </c>
      <c r="L1436">
        <v>6351</v>
      </c>
      <c r="M1436">
        <v>10550</v>
      </c>
      <c r="N1436" t="s">
        <v>6446</v>
      </c>
      <c r="O1436" s="1"/>
    </row>
    <row r="1437" spans="1:15" x14ac:dyDescent="0.25">
      <c r="A1437">
        <v>52528</v>
      </c>
      <c r="B1437">
        <v>3009750</v>
      </c>
      <c r="C1437" t="s">
        <v>6465</v>
      </c>
      <c r="D1437" t="s">
        <v>6466</v>
      </c>
      <c r="E1437" t="s">
        <v>18</v>
      </c>
      <c r="F1437" t="s">
        <v>46</v>
      </c>
      <c r="G1437" t="s">
        <v>6446</v>
      </c>
      <c r="H1437" s="1">
        <v>45885</v>
      </c>
      <c r="I1437" t="s">
        <v>6447</v>
      </c>
      <c r="J1437" t="s">
        <v>6448</v>
      </c>
      <c r="K1437" t="s">
        <v>6449</v>
      </c>
      <c r="L1437">
        <v>6353</v>
      </c>
      <c r="M1437">
        <v>4976.53</v>
      </c>
      <c r="N1437" t="s">
        <v>6446</v>
      </c>
      <c r="O1437" s="1"/>
    </row>
    <row r="1438" spans="1:15" x14ac:dyDescent="0.25">
      <c r="A1438">
        <v>52538</v>
      </c>
      <c r="B1438">
        <v>3009750</v>
      </c>
      <c r="C1438" t="s">
        <v>6465</v>
      </c>
      <c r="D1438" t="s">
        <v>6466</v>
      </c>
      <c r="E1438" t="s">
        <v>18</v>
      </c>
      <c r="F1438" t="s">
        <v>46</v>
      </c>
      <c r="G1438" t="s">
        <v>6446</v>
      </c>
      <c r="H1438" s="1">
        <v>45885</v>
      </c>
      <c r="I1438" t="s">
        <v>6447</v>
      </c>
      <c r="J1438" t="s">
        <v>6448</v>
      </c>
      <c r="K1438" t="s">
        <v>6449</v>
      </c>
      <c r="L1438">
        <v>6353</v>
      </c>
      <c r="M1438">
        <v>4976.53</v>
      </c>
      <c r="N1438" t="s">
        <v>6446</v>
      </c>
      <c r="O1438" s="1"/>
    </row>
    <row r="1439" spans="1:15" x14ac:dyDescent="0.25">
      <c r="A1439">
        <v>283544</v>
      </c>
      <c r="B1439">
        <v>122496</v>
      </c>
      <c r="C1439" t="s">
        <v>6551</v>
      </c>
      <c r="D1439" t="s">
        <v>6452</v>
      </c>
      <c r="E1439" t="s">
        <v>6254</v>
      </c>
      <c r="F1439" t="s">
        <v>46</v>
      </c>
      <c r="G1439" t="s">
        <v>6446</v>
      </c>
      <c r="H1439" s="1">
        <v>45885</v>
      </c>
      <c r="I1439" t="s">
        <v>6447</v>
      </c>
      <c r="J1439" t="s">
        <v>6448</v>
      </c>
      <c r="K1439" t="s">
        <v>6449</v>
      </c>
      <c r="L1439">
        <v>6352</v>
      </c>
      <c r="M1439">
        <v>389864.46</v>
      </c>
      <c r="N1439" t="s">
        <v>6446</v>
      </c>
      <c r="O1439" s="1"/>
    </row>
    <row r="1440" spans="1:15" x14ac:dyDescent="0.25">
      <c r="A1440">
        <v>283572</v>
      </c>
      <c r="B1440">
        <v>122496</v>
      </c>
      <c r="C1440" t="s">
        <v>6551</v>
      </c>
      <c r="D1440" t="s">
        <v>6452</v>
      </c>
      <c r="E1440" t="s">
        <v>6254</v>
      </c>
      <c r="F1440" t="s">
        <v>46</v>
      </c>
      <c r="G1440" t="s">
        <v>6446</v>
      </c>
      <c r="H1440" s="1">
        <v>45885</v>
      </c>
      <c r="I1440" t="s">
        <v>6447</v>
      </c>
      <c r="J1440" t="s">
        <v>6448</v>
      </c>
      <c r="K1440" t="s">
        <v>6449</v>
      </c>
      <c r="L1440">
        <v>6352</v>
      </c>
      <c r="M1440">
        <v>389864.46</v>
      </c>
      <c r="N1440" t="s">
        <v>6446</v>
      </c>
      <c r="O1440" s="1"/>
    </row>
    <row r="1441" spans="1:15" x14ac:dyDescent="0.25">
      <c r="A1441">
        <v>52552</v>
      </c>
      <c r="B1441">
        <v>3009751</v>
      </c>
      <c r="C1441" t="s">
        <v>6465</v>
      </c>
      <c r="D1441" t="s">
        <v>6466</v>
      </c>
      <c r="E1441" t="s">
        <v>18</v>
      </c>
      <c r="F1441" t="s">
        <v>46</v>
      </c>
      <c r="G1441" t="s">
        <v>6446</v>
      </c>
      <c r="H1441" s="1">
        <v>45885</v>
      </c>
      <c r="I1441" t="s">
        <v>6447</v>
      </c>
      <c r="J1441" t="s">
        <v>6448</v>
      </c>
      <c r="K1441" t="s">
        <v>6449</v>
      </c>
      <c r="L1441">
        <v>6353</v>
      </c>
      <c r="M1441">
        <v>10234.799999999999</v>
      </c>
      <c r="N1441" t="s">
        <v>6446</v>
      </c>
      <c r="O1441" s="1"/>
    </row>
    <row r="1442" spans="1:15" x14ac:dyDescent="0.25">
      <c r="A1442">
        <v>52562</v>
      </c>
      <c r="B1442">
        <v>3009751</v>
      </c>
      <c r="C1442" t="s">
        <v>6465</v>
      </c>
      <c r="D1442" t="s">
        <v>6466</v>
      </c>
      <c r="E1442" t="s">
        <v>18</v>
      </c>
      <c r="F1442" t="s">
        <v>46</v>
      </c>
      <c r="G1442" t="s">
        <v>6446</v>
      </c>
      <c r="H1442" s="1">
        <v>45885</v>
      </c>
      <c r="I1442" t="s">
        <v>6447</v>
      </c>
      <c r="J1442" t="s">
        <v>6448</v>
      </c>
      <c r="K1442" t="s">
        <v>6449</v>
      </c>
      <c r="L1442">
        <v>6353</v>
      </c>
      <c r="M1442">
        <v>10234.799999999999</v>
      </c>
      <c r="N1442" t="s">
        <v>6446</v>
      </c>
      <c r="O1442" s="1"/>
    </row>
    <row r="1443" spans="1:15" x14ac:dyDescent="0.25">
      <c r="A1443">
        <v>444884</v>
      </c>
      <c r="B1443">
        <v>122275</v>
      </c>
      <c r="C1443" t="s">
        <v>5059</v>
      </c>
      <c r="D1443" t="s">
        <v>6452</v>
      </c>
      <c r="E1443" t="s">
        <v>6254</v>
      </c>
      <c r="F1443" t="s">
        <v>46</v>
      </c>
      <c r="G1443" t="s">
        <v>6446</v>
      </c>
      <c r="H1443" s="1">
        <v>45884</v>
      </c>
      <c r="I1443" t="s">
        <v>6447</v>
      </c>
      <c r="J1443" t="s">
        <v>6448</v>
      </c>
      <c r="K1443" t="s">
        <v>6449</v>
      </c>
      <c r="L1443">
        <v>6353</v>
      </c>
      <c r="M1443">
        <v>229625.57</v>
      </c>
      <c r="N1443" t="s">
        <v>6446</v>
      </c>
      <c r="O1443" s="1"/>
    </row>
    <row r="1444" spans="1:15" x14ac:dyDescent="0.25">
      <c r="A1444">
        <v>394801</v>
      </c>
      <c r="B1444">
        <v>8933</v>
      </c>
      <c r="C1444" t="s">
        <v>4492</v>
      </c>
      <c r="D1444" t="s">
        <v>6454</v>
      </c>
      <c r="E1444" t="s">
        <v>12</v>
      </c>
      <c r="F1444" t="s">
        <v>12</v>
      </c>
      <c r="G1444" t="s">
        <v>6446</v>
      </c>
      <c r="H1444" s="1">
        <v>45884</v>
      </c>
      <c r="I1444" t="s">
        <v>6447</v>
      </c>
      <c r="J1444" t="s">
        <v>6448</v>
      </c>
      <c r="K1444" t="s">
        <v>6449</v>
      </c>
      <c r="L1444">
        <v>5351</v>
      </c>
      <c r="M1444">
        <v>404435.53</v>
      </c>
      <c r="N1444" t="s">
        <v>6456</v>
      </c>
      <c r="O1444" s="1"/>
    </row>
    <row r="1445" spans="1:15" x14ac:dyDescent="0.25">
      <c r="A1445">
        <v>11699</v>
      </c>
      <c r="B1445">
        <v>770084</v>
      </c>
      <c r="C1445" t="s">
        <v>1440</v>
      </c>
      <c r="D1445" t="s">
        <v>6475</v>
      </c>
      <c r="E1445" t="s">
        <v>6269</v>
      </c>
      <c r="F1445" t="s">
        <v>12</v>
      </c>
      <c r="G1445" t="s">
        <v>6446</v>
      </c>
      <c r="H1445" s="1">
        <v>45885</v>
      </c>
      <c r="I1445" t="s">
        <v>6455</v>
      </c>
      <c r="J1445" t="s">
        <v>6448</v>
      </c>
      <c r="K1445" t="s">
        <v>6449</v>
      </c>
      <c r="L1445">
        <v>6353</v>
      </c>
      <c r="M1445">
        <v>139889.32</v>
      </c>
      <c r="N1445" t="s">
        <v>6446</v>
      </c>
      <c r="O1445" s="1"/>
    </row>
    <row r="1446" spans="1:15" x14ac:dyDescent="0.25">
      <c r="A1446">
        <v>395636</v>
      </c>
      <c r="B1446">
        <v>122433</v>
      </c>
      <c r="C1446" t="s">
        <v>4492</v>
      </c>
      <c r="D1446" t="s">
        <v>6452</v>
      </c>
      <c r="E1446" t="s">
        <v>6254</v>
      </c>
      <c r="F1446" t="s">
        <v>46</v>
      </c>
      <c r="G1446" t="s">
        <v>6446</v>
      </c>
      <c r="H1446" s="1">
        <v>45884</v>
      </c>
      <c r="I1446" t="s">
        <v>6447</v>
      </c>
      <c r="J1446" t="s">
        <v>6448</v>
      </c>
      <c r="K1446" t="s">
        <v>6449</v>
      </c>
      <c r="L1446">
        <v>6352</v>
      </c>
      <c r="M1446">
        <v>395795.1</v>
      </c>
      <c r="N1446" t="s">
        <v>6446</v>
      </c>
      <c r="O1446" s="1"/>
    </row>
    <row r="1447" spans="1:15" x14ac:dyDescent="0.25">
      <c r="A1447">
        <v>395635</v>
      </c>
      <c r="B1447">
        <v>122433</v>
      </c>
      <c r="C1447" t="s">
        <v>4492</v>
      </c>
      <c r="D1447" t="s">
        <v>6452</v>
      </c>
      <c r="E1447" t="s">
        <v>6254</v>
      </c>
      <c r="F1447" t="s">
        <v>46</v>
      </c>
      <c r="G1447" t="s">
        <v>6446</v>
      </c>
      <c r="H1447" s="1">
        <v>45884</v>
      </c>
      <c r="I1447" t="s">
        <v>6447</v>
      </c>
      <c r="J1447" t="s">
        <v>6448</v>
      </c>
      <c r="K1447" t="s">
        <v>6449</v>
      </c>
      <c r="L1447">
        <v>6352</v>
      </c>
      <c r="M1447">
        <v>395795.1</v>
      </c>
      <c r="N1447" t="s">
        <v>6446</v>
      </c>
      <c r="O1447" s="1"/>
    </row>
    <row r="1448" spans="1:15" x14ac:dyDescent="0.25">
      <c r="A1448">
        <v>395630</v>
      </c>
      <c r="B1448">
        <v>122433</v>
      </c>
      <c r="C1448" t="s">
        <v>4492</v>
      </c>
      <c r="D1448" t="s">
        <v>6452</v>
      </c>
      <c r="E1448" t="s">
        <v>6254</v>
      </c>
      <c r="F1448" t="s">
        <v>46</v>
      </c>
      <c r="G1448" t="s">
        <v>6446</v>
      </c>
      <c r="H1448" s="1">
        <v>45884</v>
      </c>
      <c r="I1448" t="s">
        <v>6447</v>
      </c>
      <c r="J1448" t="s">
        <v>6448</v>
      </c>
      <c r="K1448" t="s">
        <v>6449</v>
      </c>
      <c r="L1448">
        <v>6352</v>
      </c>
      <c r="M1448">
        <v>395795.1</v>
      </c>
      <c r="N1448" t="s">
        <v>6446</v>
      </c>
      <c r="O1448" s="1"/>
    </row>
    <row r="1449" spans="1:15" x14ac:dyDescent="0.25">
      <c r="A1449">
        <v>395631</v>
      </c>
      <c r="B1449">
        <v>122433</v>
      </c>
      <c r="C1449" t="s">
        <v>4492</v>
      </c>
      <c r="D1449" t="s">
        <v>6452</v>
      </c>
      <c r="E1449" t="s">
        <v>6254</v>
      </c>
      <c r="F1449" t="s">
        <v>46</v>
      </c>
      <c r="G1449" t="s">
        <v>6446</v>
      </c>
      <c r="H1449" s="1">
        <v>45884</v>
      </c>
      <c r="I1449" t="s">
        <v>6447</v>
      </c>
      <c r="J1449" t="s">
        <v>6448</v>
      </c>
      <c r="K1449" t="s">
        <v>6449</v>
      </c>
      <c r="L1449">
        <v>6352</v>
      </c>
      <c r="M1449">
        <v>395795.1</v>
      </c>
      <c r="N1449" t="s">
        <v>6446</v>
      </c>
      <c r="O1449" s="1"/>
    </row>
    <row r="1450" spans="1:15" x14ac:dyDescent="0.25">
      <c r="A1450">
        <v>395628</v>
      </c>
      <c r="B1450">
        <v>122433</v>
      </c>
      <c r="C1450" t="s">
        <v>4492</v>
      </c>
      <c r="D1450" t="s">
        <v>6452</v>
      </c>
      <c r="E1450" t="s">
        <v>6254</v>
      </c>
      <c r="F1450" t="s">
        <v>46</v>
      </c>
      <c r="G1450" t="s">
        <v>6446</v>
      </c>
      <c r="H1450" s="1">
        <v>45884</v>
      </c>
      <c r="I1450" t="s">
        <v>6447</v>
      </c>
      <c r="J1450" t="s">
        <v>6448</v>
      </c>
      <c r="K1450" t="s">
        <v>6449</v>
      </c>
      <c r="L1450">
        <v>6352</v>
      </c>
      <c r="M1450">
        <v>395795.1</v>
      </c>
      <c r="N1450" t="s">
        <v>6446</v>
      </c>
      <c r="O1450" s="1"/>
    </row>
    <row r="1451" spans="1:15" x14ac:dyDescent="0.25">
      <c r="A1451">
        <v>395634</v>
      </c>
      <c r="B1451">
        <v>122433</v>
      </c>
      <c r="C1451" t="s">
        <v>4492</v>
      </c>
      <c r="D1451" t="s">
        <v>6452</v>
      </c>
      <c r="E1451" t="s">
        <v>6254</v>
      </c>
      <c r="F1451" t="s">
        <v>46</v>
      </c>
      <c r="G1451" t="s">
        <v>6446</v>
      </c>
      <c r="H1451" s="1">
        <v>45884</v>
      </c>
      <c r="I1451" t="s">
        <v>6447</v>
      </c>
      <c r="J1451" t="s">
        <v>6448</v>
      </c>
      <c r="K1451" t="s">
        <v>6449</v>
      </c>
      <c r="L1451">
        <v>6352</v>
      </c>
      <c r="M1451">
        <v>395795.1</v>
      </c>
      <c r="N1451" t="s">
        <v>6446</v>
      </c>
      <c r="O1451" s="1"/>
    </row>
    <row r="1452" spans="1:15" x14ac:dyDescent="0.25">
      <c r="A1452">
        <v>395633</v>
      </c>
      <c r="B1452">
        <v>122433</v>
      </c>
      <c r="C1452" t="s">
        <v>4492</v>
      </c>
      <c r="D1452" t="s">
        <v>6452</v>
      </c>
      <c r="E1452" t="s">
        <v>6254</v>
      </c>
      <c r="F1452" t="s">
        <v>46</v>
      </c>
      <c r="G1452" t="s">
        <v>6446</v>
      </c>
      <c r="H1452" s="1">
        <v>45884</v>
      </c>
      <c r="I1452" t="s">
        <v>6447</v>
      </c>
      <c r="J1452" t="s">
        <v>6448</v>
      </c>
      <c r="K1452" t="s">
        <v>6449</v>
      </c>
      <c r="L1452">
        <v>6352</v>
      </c>
      <c r="M1452">
        <v>395795.1</v>
      </c>
      <c r="N1452" t="s">
        <v>6446</v>
      </c>
      <c r="O1452" s="1"/>
    </row>
    <row r="1453" spans="1:15" x14ac:dyDescent="0.25">
      <c r="A1453">
        <v>395629</v>
      </c>
      <c r="B1453">
        <v>122433</v>
      </c>
      <c r="C1453" t="s">
        <v>4492</v>
      </c>
      <c r="D1453" t="s">
        <v>6452</v>
      </c>
      <c r="E1453" t="s">
        <v>6254</v>
      </c>
      <c r="F1453" t="s">
        <v>46</v>
      </c>
      <c r="G1453" t="s">
        <v>6446</v>
      </c>
      <c r="H1453" s="1">
        <v>45884</v>
      </c>
      <c r="I1453" t="s">
        <v>6447</v>
      </c>
      <c r="J1453" t="s">
        <v>6448</v>
      </c>
      <c r="K1453" t="s">
        <v>6449</v>
      </c>
      <c r="L1453">
        <v>6352</v>
      </c>
      <c r="M1453">
        <v>395795.1</v>
      </c>
      <c r="N1453" t="s">
        <v>6446</v>
      </c>
      <c r="O1453" s="1"/>
    </row>
    <row r="1454" spans="1:15" x14ac:dyDescent="0.25">
      <c r="A1454">
        <v>395637</v>
      </c>
      <c r="B1454">
        <v>122433</v>
      </c>
      <c r="C1454" t="s">
        <v>4492</v>
      </c>
      <c r="D1454" t="s">
        <v>6452</v>
      </c>
      <c r="E1454" t="s">
        <v>6254</v>
      </c>
      <c r="F1454" t="s">
        <v>46</v>
      </c>
      <c r="G1454" t="s">
        <v>6446</v>
      </c>
      <c r="H1454" s="1">
        <v>45884</v>
      </c>
      <c r="I1454" t="s">
        <v>6447</v>
      </c>
      <c r="J1454" t="s">
        <v>6448</v>
      </c>
      <c r="K1454" t="s">
        <v>6449</v>
      </c>
      <c r="L1454">
        <v>6352</v>
      </c>
      <c r="M1454">
        <v>395795.1</v>
      </c>
      <c r="N1454" t="s">
        <v>6446</v>
      </c>
      <c r="O1454" s="1"/>
    </row>
    <row r="1455" spans="1:15" x14ac:dyDescent="0.25">
      <c r="A1455">
        <v>395627</v>
      </c>
      <c r="B1455">
        <v>122433</v>
      </c>
      <c r="C1455" t="s">
        <v>4492</v>
      </c>
      <c r="D1455" t="s">
        <v>6452</v>
      </c>
      <c r="E1455" t="s">
        <v>6254</v>
      </c>
      <c r="F1455" t="s">
        <v>46</v>
      </c>
      <c r="G1455" t="s">
        <v>6446</v>
      </c>
      <c r="H1455" s="1">
        <v>45884</v>
      </c>
      <c r="I1455" t="s">
        <v>6447</v>
      </c>
      <c r="J1455" t="s">
        <v>6448</v>
      </c>
      <c r="K1455" t="s">
        <v>6449</v>
      </c>
      <c r="L1455">
        <v>6352</v>
      </c>
      <c r="M1455">
        <v>395795.1</v>
      </c>
      <c r="N1455" t="s">
        <v>6446</v>
      </c>
      <c r="O1455" s="1"/>
    </row>
    <row r="1456" spans="1:15" x14ac:dyDescent="0.25">
      <c r="A1456">
        <v>11550</v>
      </c>
      <c r="B1456">
        <v>770083</v>
      </c>
      <c r="C1456" t="s">
        <v>1440</v>
      </c>
      <c r="D1456" t="s">
        <v>6475</v>
      </c>
      <c r="E1456" t="s">
        <v>6269</v>
      </c>
      <c r="F1456" t="s">
        <v>12</v>
      </c>
      <c r="G1456" t="s">
        <v>6446</v>
      </c>
      <c r="H1456" s="1">
        <v>45885</v>
      </c>
      <c r="I1456" t="s">
        <v>6455</v>
      </c>
      <c r="J1456" t="s">
        <v>6448</v>
      </c>
      <c r="K1456" t="s">
        <v>6449</v>
      </c>
      <c r="L1456">
        <v>6353</v>
      </c>
      <c r="M1456">
        <v>15677.25</v>
      </c>
      <c r="N1456" t="s">
        <v>6446</v>
      </c>
      <c r="O1456" s="1"/>
    </row>
    <row r="1457" spans="1:15" x14ac:dyDescent="0.25">
      <c r="A1457">
        <v>26100</v>
      </c>
      <c r="B1457">
        <v>1173926</v>
      </c>
      <c r="C1457" t="s">
        <v>6465</v>
      </c>
      <c r="D1457" t="s">
        <v>6466</v>
      </c>
      <c r="E1457" t="s">
        <v>46</v>
      </c>
      <c r="F1457" t="s">
        <v>693</v>
      </c>
      <c r="G1457" t="s">
        <v>6446</v>
      </c>
      <c r="H1457" s="1">
        <v>45884</v>
      </c>
      <c r="I1457" t="s">
        <v>6447</v>
      </c>
      <c r="J1457" t="s">
        <v>6448</v>
      </c>
      <c r="K1457" t="s">
        <v>6449</v>
      </c>
      <c r="L1457">
        <v>6353</v>
      </c>
      <c r="M1457">
        <v>43195</v>
      </c>
      <c r="N1457" t="s">
        <v>6446</v>
      </c>
      <c r="O1457" s="1"/>
    </row>
    <row r="1458" spans="1:15" x14ac:dyDescent="0.25">
      <c r="A1458">
        <v>25998</v>
      </c>
      <c r="B1458">
        <v>1173926</v>
      </c>
      <c r="C1458" t="s">
        <v>6465</v>
      </c>
      <c r="D1458" t="s">
        <v>6466</v>
      </c>
      <c r="E1458" t="s">
        <v>46</v>
      </c>
      <c r="F1458" t="s">
        <v>693</v>
      </c>
      <c r="G1458" t="s">
        <v>6446</v>
      </c>
      <c r="H1458" s="1">
        <v>45884</v>
      </c>
      <c r="I1458" t="s">
        <v>6447</v>
      </c>
      <c r="J1458" t="s">
        <v>6448</v>
      </c>
      <c r="K1458" t="s">
        <v>6449</v>
      </c>
      <c r="L1458">
        <v>6353</v>
      </c>
      <c r="M1458">
        <v>43195</v>
      </c>
      <c r="N1458" t="s">
        <v>6446</v>
      </c>
      <c r="O1458" s="1"/>
    </row>
    <row r="1459" spans="1:15" x14ac:dyDescent="0.25">
      <c r="A1459">
        <v>26099</v>
      </c>
      <c r="B1459">
        <v>1173926</v>
      </c>
      <c r="C1459" t="s">
        <v>6465</v>
      </c>
      <c r="D1459" t="s">
        <v>6466</v>
      </c>
      <c r="E1459" t="s">
        <v>46</v>
      </c>
      <c r="F1459" t="s">
        <v>693</v>
      </c>
      <c r="G1459" t="s">
        <v>6446</v>
      </c>
      <c r="H1459" s="1">
        <v>45884</v>
      </c>
      <c r="I1459" t="s">
        <v>6447</v>
      </c>
      <c r="J1459" t="s">
        <v>6448</v>
      </c>
      <c r="K1459" t="s">
        <v>6449</v>
      </c>
      <c r="L1459">
        <v>6353</v>
      </c>
      <c r="M1459">
        <v>43195</v>
      </c>
      <c r="N1459" t="s">
        <v>6446</v>
      </c>
      <c r="O1459" s="1"/>
    </row>
    <row r="1460" spans="1:15" x14ac:dyDescent="0.25">
      <c r="A1460">
        <v>55434</v>
      </c>
      <c r="B1460">
        <v>121559</v>
      </c>
      <c r="C1460" t="s">
        <v>6489</v>
      </c>
      <c r="D1460" t="s">
        <v>6491</v>
      </c>
      <c r="E1460" t="s">
        <v>6254</v>
      </c>
      <c r="F1460" t="s">
        <v>46</v>
      </c>
      <c r="G1460" t="s">
        <v>6446</v>
      </c>
      <c r="H1460" s="1">
        <v>45884</v>
      </c>
      <c r="I1460" t="s">
        <v>6447</v>
      </c>
      <c r="J1460" t="s">
        <v>6448</v>
      </c>
      <c r="K1460" t="s">
        <v>6464</v>
      </c>
      <c r="L1460">
        <v>6353</v>
      </c>
      <c r="M1460">
        <v>353669.08</v>
      </c>
      <c r="N1460" t="s">
        <v>6446</v>
      </c>
      <c r="O1460" s="1">
        <v>45884</v>
      </c>
    </row>
    <row r="1461" spans="1:15" x14ac:dyDescent="0.25">
      <c r="A1461">
        <v>26007</v>
      </c>
      <c r="B1461">
        <v>1173925</v>
      </c>
      <c r="C1461" t="s">
        <v>6465</v>
      </c>
      <c r="D1461" t="s">
        <v>6466</v>
      </c>
      <c r="E1461" t="s">
        <v>46</v>
      </c>
      <c r="F1461" t="s">
        <v>693</v>
      </c>
      <c r="G1461" t="s">
        <v>6446</v>
      </c>
      <c r="H1461" s="1">
        <v>45884</v>
      </c>
      <c r="I1461" t="s">
        <v>6447</v>
      </c>
      <c r="J1461" t="s">
        <v>6448</v>
      </c>
      <c r="K1461" t="s">
        <v>6449</v>
      </c>
      <c r="L1461">
        <v>6353</v>
      </c>
      <c r="M1461">
        <v>34603.599999999999</v>
      </c>
      <c r="N1461" t="s">
        <v>6446</v>
      </c>
      <c r="O1461" s="1"/>
    </row>
    <row r="1462" spans="1:15" x14ac:dyDescent="0.25">
      <c r="A1462">
        <v>26012</v>
      </c>
      <c r="B1462">
        <v>1173925</v>
      </c>
      <c r="C1462" t="s">
        <v>6465</v>
      </c>
      <c r="D1462" t="s">
        <v>6466</v>
      </c>
      <c r="E1462" t="s">
        <v>46</v>
      </c>
      <c r="F1462" t="s">
        <v>693</v>
      </c>
      <c r="G1462" t="s">
        <v>6446</v>
      </c>
      <c r="H1462" s="1">
        <v>45884</v>
      </c>
      <c r="I1462" t="s">
        <v>6447</v>
      </c>
      <c r="J1462" t="s">
        <v>6448</v>
      </c>
      <c r="K1462" t="s">
        <v>6449</v>
      </c>
      <c r="L1462">
        <v>6353</v>
      </c>
      <c r="M1462">
        <v>34603.599999999999</v>
      </c>
      <c r="N1462" t="s">
        <v>6446</v>
      </c>
      <c r="O1462" s="1"/>
    </row>
    <row r="1463" spans="1:15" x14ac:dyDescent="0.25">
      <c r="A1463">
        <v>26050</v>
      </c>
      <c r="B1463">
        <v>1173925</v>
      </c>
      <c r="C1463" t="s">
        <v>6465</v>
      </c>
      <c r="D1463" t="s">
        <v>6466</v>
      </c>
      <c r="E1463" t="s">
        <v>46</v>
      </c>
      <c r="F1463" t="s">
        <v>693</v>
      </c>
      <c r="G1463" t="s">
        <v>6446</v>
      </c>
      <c r="H1463" s="1">
        <v>45884</v>
      </c>
      <c r="I1463" t="s">
        <v>6447</v>
      </c>
      <c r="J1463" t="s">
        <v>6448</v>
      </c>
      <c r="K1463" t="s">
        <v>6449</v>
      </c>
      <c r="L1463">
        <v>6353</v>
      </c>
      <c r="M1463">
        <v>34603.599999999999</v>
      </c>
      <c r="N1463" t="s">
        <v>6446</v>
      </c>
      <c r="O1463" s="1"/>
    </row>
    <row r="1464" spans="1:15" x14ac:dyDescent="0.25">
      <c r="A1464">
        <v>26102</v>
      </c>
      <c r="B1464">
        <v>1173925</v>
      </c>
      <c r="C1464" t="s">
        <v>6465</v>
      </c>
      <c r="D1464" t="s">
        <v>6466</v>
      </c>
      <c r="E1464" t="s">
        <v>46</v>
      </c>
      <c r="F1464" t="s">
        <v>693</v>
      </c>
      <c r="G1464" t="s">
        <v>6446</v>
      </c>
      <c r="H1464" s="1">
        <v>45884</v>
      </c>
      <c r="I1464" t="s">
        <v>6447</v>
      </c>
      <c r="J1464" t="s">
        <v>6448</v>
      </c>
      <c r="K1464" t="s">
        <v>6449</v>
      </c>
      <c r="L1464">
        <v>6353</v>
      </c>
      <c r="M1464">
        <v>34603.599999999999</v>
      </c>
      <c r="N1464" t="s">
        <v>6446</v>
      </c>
      <c r="O1464" s="1"/>
    </row>
    <row r="1465" spans="1:15" x14ac:dyDescent="0.25">
      <c r="A1465">
        <v>26094</v>
      </c>
      <c r="B1465">
        <v>1173995</v>
      </c>
      <c r="C1465" t="s">
        <v>6465</v>
      </c>
      <c r="D1465" t="s">
        <v>6466</v>
      </c>
      <c r="E1465" t="s">
        <v>46</v>
      </c>
      <c r="F1465" t="s">
        <v>97</v>
      </c>
      <c r="G1465" t="s">
        <v>6446</v>
      </c>
      <c r="H1465" s="1">
        <v>45884</v>
      </c>
      <c r="I1465" t="s">
        <v>6447</v>
      </c>
      <c r="J1465" t="s">
        <v>6448</v>
      </c>
      <c r="K1465" t="s">
        <v>6449</v>
      </c>
      <c r="L1465">
        <v>6353</v>
      </c>
      <c r="M1465">
        <v>4656.8</v>
      </c>
      <c r="N1465" t="s">
        <v>6446</v>
      </c>
      <c r="O1465" s="1"/>
    </row>
    <row r="1466" spans="1:15" x14ac:dyDescent="0.25">
      <c r="A1466">
        <v>55434</v>
      </c>
      <c r="B1466">
        <v>121571</v>
      </c>
      <c r="C1466" t="s">
        <v>6489</v>
      </c>
      <c r="D1466" t="s">
        <v>6491</v>
      </c>
      <c r="E1466" t="s">
        <v>6254</v>
      </c>
      <c r="F1466" t="s">
        <v>46</v>
      </c>
      <c r="G1466" t="s">
        <v>6446</v>
      </c>
      <c r="H1466" s="1">
        <v>45885</v>
      </c>
      <c r="I1466" t="s">
        <v>6447</v>
      </c>
      <c r="J1466" t="s">
        <v>6448</v>
      </c>
      <c r="K1466" t="s">
        <v>6449</v>
      </c>
      <c r="L1466">
        <v>6353</v>
      </c>
      <c r="M1466">
        <v>353669.08</v>
      </c>
      <c r="N1466" t="s">
        <v>6446</v>
      </c>
      <c r="O1466" s="1"/>
    </row>
    <row r="1467" spans="1:15" x14ac:dyDescent="0.25">
      <c r="A1467">
        <v>11548</v>
      </c>
      <c r="B1467">
        <v>770082</v>
      </c>
      <c r="C1467" t="s">
        <v>1440</v>
      </c>
      <c r="D1467" t="s">
        <v>6475</v>
      </c>
      <c r="E1467" t="s">
        <v>6269</v>
      </c>
      <c r="F1467" t="s">
        <v>12</v>
      </c>
      <c r="G1467" t="s">
        <v>6446</v>
      </c>
      <c r="H1467" s="1">
        <v>45885</v>
      </c>
      <c r="I1467" t="s">
        <v>6455</v>
      </c>
      <c r="J1467" t="s">
        <v>6448</v>
      </c>
      <c r="K1467" t="s">
        <v>6449</v>
      </c>
      <c r="L1467">
        <v>6353</v>
      </c>
      <c r="M1467">
        <v>1749.26</v>
      </c>
      <c r="N1467" t="s">
        <v>6446</v>
      </c>
      <c r="O1467" s="1"/>
    </row>
    <row r="1468" spans="1:15" x14ac:dyDescent="0.25">
      <c r="A1468">
        <v>26079</v>
      </c>
      <c r="B1468">
        <v>1173991</v>
      </c>
      <c r="C1468" t="s">
        <v>6465</v>
      </c>
      <c r="D1468" t="s">
        <v>6466</v>
      </c>
      <c r="E1468" t="s">
        <v>46</v>
      </c>
      <c r="F1468" t="s">
        <v>97</v>
      </c>
      <c r="G1468" t="s">
        <v>6446</v>
      </c>
      <c r="H1468" s="1">
        <v>45884</v>
      </c>
      <c r="I1468" t="s">
        <v>6447</v>
      </c>
      <c r="J1468" t="s">
        <v>6448</v>
      </c>
      <c r="K1468" t="s">
        <v>6449</v>
      </c>
      <c r="L1468">
        <v>6353</v>
      </c>
      <c r="M1468">
        <v>102180.96</v>
      </c>
      <c r="N1468" t="s">
        <v>6446</v>
      </c>
      <c r="O1468" s="1"/>
    </row>
    <row r="1469" spans="1:15" x14ac:dyDescent="0.25">
      <c r="A1469">
        <v>55434</v>
      </c>
      <c r="B1469">
        <v>263735</v>
      </c>
      <c r="C1469" t="s">
        <v>6489</v>
      </c>
      <c r="D1469" t="s">
        <v>6490</v>
      </c>
      <c r="E1469" t="s">
        <v>6254</v>
      </c>
      <c r="F1469" t="s">
        <v>46</v>
      </c>
      <c r="G1469" t="s">
        <v>6446</v>
      </c>
      <c r="H1469" s="1">
        <v>45884</v>
      </c>
      <c r="I1469" t="s">
        <v>6447</v>
      </c>
      <c r="J1469" t="s">
        <v>6448</v>
      </c>
      <c r="K1469" t="s">
        <v>6464</v>
      </c>
      <c r="L1469">
        <v>6351</v>
      </c>
      <c r="M1469">
        <v>353669.08</v>
      </c>
      <c r="N1469" t="s">
        <v>6470</v>
      </c>
      <c r="O1469" s="1">
        <v>45884</v>
      </c>
    </row>
    <row r="1470" spans="1:15" x14ac:dyDescent="0.25">
      <c r="A1470">
        <v>265754</v>
      </c>
      <c r="B1470">
        <v>171815</v>
      </c>
      <c r="C1470" t="s">
        <v>1503</v>
      </c>
      <c r="D1470" t="s">
        <v>6479</v>
      </c>
      <c r="E1470" t="s">
        <v>6328</v>
      </c>
      <c r="F1470" t="s">
        <v>12</v>
      </c>
      <c r="G1470" t="s">
        <v>6446</v>
      </c>
      <c r="H1470" s="1">
        <v>45884</v>
      </c>
      <c r="I1470" t="s">
        <v>6447</v>
      </c>
      <c r="J1470" t="s">
        <v>6448</v>
      </c>
      <c r="K1470" t="s">
        <v>6449</v>
      </c>
      <c r="L1470">
        <v>6353</v>
      </c>
      <c r="M1470">
        <v>194340</v>
      </c>
      <c r="N1470" t="s">
        <v>6446</v>
      </c>
      <c r="O1470" s="1"/>
    </row>
    <row r="1471" spans="1:15" x14ac:dyDescent="0.25">
      <c r="A1471">
        <v>496219</v>
      </c>
      <c r="B1471">
        <v>1807539</v>
      </c>
      <c r="C1471" t="s">
        <v>36</v>
      </c>
      <c r="D1471" t="s">
        <v>6475</v>
      </c>
      <c r="E1471" t="s">
        <v>6254</v>
      </c>
      <c r="F1471" t="s">
        <v>46</v>
      </c>
      <c r="G1471" t="s">
        <v>6446</v>
      </c>
      <c r="H1471" s="1">
        <v>45885</v>
      </c>
      <c r="I1471" t="s">
        <v>6455</v>
      </c>
      <c r="J1471" t="s">
        <v>6448</v>
      </c>
      <c r="K1471" t="s">
        <v>6449</v>
      </c>
      <c r="L1471">
        <v>6353</v>
      </c>
      <c r="M1471">
        <v>16923.11</v>
      </c>
      <c r="N1471" t="s">
        <v>6446</v>
      </c>
      <c r="O1471" s="1"/>
    </row>
    <row r="1472" spans="1:15" x14ac:dyDescent="0.25">
      <c r="A1472">
        <v>496220</v>
      </c>
      <c r="B1472">
        <v>1807539</v>
      </c>
      <c r="C1472" t="s">
        <v>36</v>
      </c>
      <c r="D1472" t="s">
        <v>6475</v>
      </c>
      <c r="E1472" t="s">
        <v>6254</v>
      </c>
      <c r="F1472" t="s">
        <v>46</v>
      </c>
      <c r="G1472" t="s">
        <v>6446</v>
      </c>
      <c r="H1472" s="1">
        <v>45885</v>
      </c>
      <c r="I1472" t="s">
        <v>6455</v>
      </c>
      <c r="J1472" t="s">
        <v>6448</v>
      </c>
      <c r="K1472" t="s">
        <v>6449</v>
      </c>
      <c r="L1472">
        <v>6353</v>
      </c>
      <c r="M1472">
        <v>16923.11</v>
      </c>
      <c r="N1472" t="s">
        <v>6446</v>
      </c>
      <c r="O1472" s="1"/>
    </row>
    <row r="1473" spans="1:15" x14ac:dyDescent="0.25">
      <c r="A1473">
        <v>496272</v>
      </c>
      <c r="B1473">
        <v>1807539</v>
      </c>
      <c r="C1473" t="s">
        <v>36</v>
      </c>
      <c r="D1473" t="s">
        <v>6475</v>
      </c>
      <c r="E1473" t="s">
        <v>6254</v>
      </c>
      <c r="F1473" t="s">
        <v>46</v>
      </c>
      <c r="G1473" t="s">
        <v>6446</v>
      </c>
      <c r="H1473" s="1">
        <v>45885</v>
      </c>
      <c r="I1473" t="s">
        <v>6455</v>
      </c>
      <c r="J1473" t="s">
        <v>6448</v>
      </c>
      <c r="K1473" t="s">
        <v>6449</v>
      </c>
      <c r="L1473">
        <v>6353</v>
      </c>
      <c r="M1473">
        <v>16923.11</v>
      </c>
      <c r="N1473" t="s">
        <v>6446</v>
      </c>
      <c r="O1473" s="1"/>
    </row>
    <row r="1474" spans="1:15" x14ac:dyDescent="0.25">
      <c r="A1474">
        <v>55435</v>
      </c>
      <c r="B1474">
        <v>121558</v>
      </c>
      <c r="C1474" t="s">
        <v>6489</v>
      </c>
      <c r="D1474" t="s">
        <v>6491</v>
      </c>
      <c r="E1474" t="s">
        <v>6254</v>
      </c>
      <c r="F1474" t="s">
        <v>46</v>
      </c>
      <c r="G1474" t="s">
        <v>6446</v>
      </c>
      <c r="H1474" s="1">
        <v>45884</v>
      </c>
      <c r="I1474" t="s">
        <v>6447</v>
      </c>
      <c r="J1474" t="s">
        <v>6448</v>
      </c>
      <c r="K1474" t="s">
        <v>6449</v>
      </c>
      <c r="L1474">
        <v>6353</v>
      </c>
      <c r="M1474">
        <v>353669.08</v>
      </c>
      <c r="N1474" t="s">
        <v>6446</v>
      </c>
      <c r="O1474" s="1"/>
    </row>
    <row r="1475" spans="1:15" x14ac:dyDescent="0.25">
      <c r="A1475">
        <v>247942</v>
      </c>
      <c r="B1475">
        <v>792935</v>
      </c>
      <c r="C1475" t="s">
        <v>115</v>
      </c>
      <c r="D1475" t="s">
        <v>6475</v>
      </c>
      <c r="E1475" t="s">
        <v>6262</v>
      </c>
      <c r="F1475" t="s">
        <v>12</v>
      </c>
      <c r="G1475" t="s">
        <v>6446</v>
      </c>
      <c r="H1475" s="1">
        <v>45884</v>
      </c>
      <c r="I1475" t="s">
        <v>6455</v>
      </c>
      <c r="J1475" t="s">
        <v>6448</v>
      </c>
      <c r="K1475" t="s">
        <v>6449</v>
      </c>
      <c r="L1475">
        <v>6352</v>
      </c>
      <c r="M1475">
        <v>87251.26</v>
      </c>
      <c r="N1475" t="s">
        <v>6446</v>
      </c>
      <c r="O1475" s="1"/>
    </row>
    <row r="1476" spans="1:15" x14ac:dyDescent="0.25">
      <c r="A1476">
        <v>55435</v>
      </c>
      <c r="B1476">
        <v>263733</v>
      </c>
      <c r="C1476" t="s">
        <v>6489</v>
      </c>
      <c r="D1476" t="s">
        <v>6490</v>
      </c>
      <c r="E1476" t="s">
        <v>6254</v>
      </c>
      <c r="F1476" t="s">
        <v>46</v>
      </c>
      <c r="G1476" t="s">
        <v>6446</v>
      </c>
      <c r="H1476" s="1">
        <v>45884</v>
      </c>
      <c r="I1476" t="s">
        <v>6447</v>
      </c>
      <c r="J1476" t="s">
        <v>6448</v>
      </c>
      <c r="K1476" t="s">
        <v>6449</v>
      </c>
      <c r="L1476">
        <v>6351</v>
      </c>
      <c r="M1476">
        <v>353669.08</v>
      </c>
      <c r="N1476" t="s">
        <v>6470</v>
      </c>
      <c r="O1476" s="1"/>
    </row>
    <row r="1477" spans="1:15" x14ac:dyDescent="0.25">
      <c r="A1477">
        <v>55434</v>
      </c>
      <c r="B1477">
        <v>263748</v>
      </c>
      <c r="C1477" t="s">
        <v>6489</v>
      </c>
      <c r="D1477" t="s">
        <v>6490</v>
      </c>
      <c r="E1477" t="s">
        <v>6254</v>
      </c>
      <c r="F1477" t="s">
        <v>46</v>
      </c>
      <c r="G1477" t="s">
        <v>6446</v>
      </c>
      <c r="H1477" s="1">
        <v>45885</v>
      </c>
      <c r="I1477" t="s">
        <v>6447</v>
      </c>
      <c r="J1477" t="s">
        <v>6448</v>
      </c>
      <c r="K1477" t="s">
        <v>6449</v>
      </c>
      <c r="L1477">
        <v>6351</v>
      </c>
      <c r="M1477">
        <v>353669.08</v>
      </c>
      <c r="N1477" t="s">
        <v>6470</v>
      </c>
      <c r="O1477" s="1"/>
    </row>
    <row r="1478" spans="1:15" x14ac:dyDescent="0.25">
      <c r="A1478">
        <v>11678</v>
      </c>
      <c r="B1478">
        <v>30493</v>
      </c>
      <c r="C1478" t="s">
        <v>1440</v>
      </c>
      <c r="D1478" t="s">
        <v>6552</v>
      </c>
      <c r="E1478" t="s">
        <v>6269</v>
      </c>
      <c r="F1478" t="s">
        <v>12</v>
      </c>
      <c r="G1478" t="s">
        <v>6446</v>
      </c>
      <c r="H1478" s="1">
        <v>45884</v>
      </c>
      <c r="I1478" t="s">
        <v>6447</v>
      </c>
      <c r="J1478" t="s">
        <v>6448</v>
      </c>
      <c r="K1478" t="s">
        <v>6464</v>
      </c>
      <c r="L1478">
        <v>6932</v>
      </c>
      <c r="M1478">
        <v>1554163.36</v>
      </c>
      <c r="N1478" t="s">
        <v>6446</v>
      </c>
      <c r="O1478" s="1">
        <v>45884</v>
      </c>
    </row>
    <row r="1479" spans="1:15" x14ac:dyDescent="0.25">
      <c r="A1479">
        <v>11678</v>
      </c>
      <c r="B1479">
        <v>30494</v>
      </c>
      <c r="C1479" t="s">
        <v>1440</v>
      </c>
      <c r="D1479" t="s">
        <v>6552</v>
      </c>
      <c r="E1479" t="s">
        <v>6269</v>
      </c>
      <c r="F1479" t="s">
        <v>12</v>
      </c>
      <c r="G1479" t="s">
        <v>6446</v>
      </c>
      <c r="H1479" s="1">
        <v>45884</v>
      </c>
      <c r="I1479" t="s">
        <v>6447</v>
      </c>
      <c r="J1479" t="s">
        <v>6448</v>
      </c>
      <c r="K1479" t="s">
        <v>6449</v>
      </c>
      <c r="L1479">
        <v>6932</v>
      </c>
      <c r="M1479">
        <v>1554163.36</v>
      </c>
      <c r="N1479" t="s">
        <v>6446</v>
      </c>
      <c r="O1479" s="1"/>
    </row>
    <row r="1480" spans="1:15" x14ac:dyDescent="0.25">
      <c r="A1480">
        <v>444886</v>
      </c>
      <c r="B1480">
        <v>122273</v>
      </c>
      <c r="C1480" t="s">
        <v>5059</v>
      </c>
      <c r="D1480" t="s">
        <v>6452</v>
      </c>
      <c r="E1480" t="s">
        <v>6254</v>
      </c>
      <c r="F1480" t="s">
        <v>18</v>
      </c>
      <c r="G1480" t="s">
        <v>6446</v>
      </c>
      <c r="H1480" s="1">
        <v>45884</v>
      </c>
      <c r="I1480" t="s">
        <v>6447</v>
      </c>
      <c r="J1480" t="s">
        <v>6448</v>
      </c>
      <c r="K1480" t="s">
        <v>6449</v>
      </c>
      <c r="L1480">
        <v>6353</v>
      </c>
      <c r="M1480">
        <v>229625.66</v>
      </c>
      <c r="N1480" t="s">
        <v>6446</v>
      </c>
      <c r="O1480" s="1"/>
    </row>
    <row r="1481" spans="1:15" x14ac:dyDescent="0.25">
      <c r="A1481">
        <v>26075</v>
      </c>
      <c r="B1481">
        <v>1173999</v>
      </c>
      <c r="C1481" t="s">
        <v>6465</v>
      </c>
      <c r="D1481" t="s">
        <v>6466</v>
      </c>
      <c r="E1481" t="s">
        <v>46</v>
      </c>
      <c r="F1481" t="s">
        <v>693</v>
      </c>
      <c r="G1481" t="s">
        <v>6446</v>
      </c>
      <c r="H1481" s="1">
        <v>45884</v>
      </c>
      <c r="I1481" t="s">
        <v>6447</v>
      </c>
      <c r="J1481" t="s">
        <v>6448</v>
      </c>
      <c r="K1481" t="s">
        <v>6449</v>
      </c>
      <c r="L1481">
        <v>6353</v>
      </c>
      <c r="M1481">
        <v>594</v>
      </c>
      <c r="N1481" t="s">
        <v>6446</v>
      </c>
      <c r="O1481" s="1"/>
    </row>
    <row r="1482" spans="1:15" x14ac:dyDescent="0.25">
      <c r="A1482">
        <v>5913</v>
      </c>
      <c r="B1482">
        <v>22423</v>
      </c>
      <c r="C1482" t="s">
        <v>6520</v>
      </c>
      <c r="D1482" t="s">
        <v>6521</v>
      </c>
      <c r="E1482" t="s">
        <v>12</v>
      </c>
      <c r="F1482" t="s">
        <v>6269</v>
      </c>
      <c r="G1482" t="s">
        <v>6446</v>
      </c>
      <c r="H1482" s="1">
        <v>45883</v>
      </c>
      <c r="I1482" t="s">
        <v>6447</v>
      </c>
      <c r="J1482" t="s">
        <v>6448</v>
      </c>
      <c r="K1482" t="s">
        <v>6449</v>
      </c>
      <c r="L1482">
        <v>6932</v>
      </c>
      <c r="M1482">
        <v>4364.8500000000004</v>
      </c>
      <c r="N1482" t="s">
        <v>6470</v>
      </c>
      <c r="O1482" s="1"/>
    </row>
    <row r="1483" spans="1:15" x14ac:dyDescent="0.25">
      <c r="A1483">
        <v>444598</v>
      </c>
      <c r="B1483">
        <v>615508</v>
      </c>
      <c r="C1483" t="s">
        <v>5059</v>
      </c>
      <c r="D1483" t="s">
        <v>6473</v>
      </c>
      <c r="E1483" t="s">
        <v>18</v>
      </c>
      <c r="F1483" t="s">
        <v>12</v>
      </c>
      <c r="G1483" t="s">
        <v>6446</v>
      </c>
      <c r="H1483" s="1">
        <v>45883</v>
      </c>
      <c r="I1483" t="s">
        <v>6447</v>
      </c>
      <c r="J1483" t="s">
        <v>6448</v>
      </c>
      <c r="K1483" t="s">
        <v>6449</v>
      </c>
      <c r="L1483">
        <v>6351</v>
      </c>
      <c r="M1483">
        <v>932.49</v>
      </c>
      <c r="N1483" t="s">
        <v>6456</v>
      </c>
      <c r="O1483" s="1"/>
    </row>
    <row r="1484" spans="1:15" x14ac:dyDescent="0.25">
      <c r="A1484">
        <v>495609</v>
      </c>
      <c r="B1484">
        <v>363771</v>
      </c>
      <c r="C1484" t="s">
        <v>36</v>
      </c>
      <c r="D1484" t="s">
        <v>6453</v>
      </c>
      <c r="E1484" t="s">
        <v>6254</v>
      </c>
      <c r="F1484" t="s">
        <v>18</v>
      </c>
      <c r="G1484" t="s">
        <v>6446</v>
      </c>
      <c r="H1484" s="1">
        <v>45883</v>
      </c>
      <c r="I1484" t="s">
        <v>6447</v>
      </c>
      <c r="J1484" t="s">
        <v>6448</v>
      </c>
      <c r="K1484" t="s">
        <v>6449</v>
      </c>
      <c r="L1484">
        <v>6352</v>
      </c>
      <c r="M1484">
        <v>70436.27</v>
      </c>
      <c r="N1484" t="s">
        <v>6446</v>
      </c>
      <c r="O1484" s="1"/>
    </row>
    <row r="1485" spans="1:15" x14ac:dyDescent="0.25">
      <c r="A1485">
        <v>342138</v>
      </c>
      <c r="B1485">
        <v>907828</v>
      </c>
      <c r="C1485" t="s">
        <v>5382</v>
      </c>
      <c r="D1485" t="s">
        <v>6467</v>
      </c>
      <c r="E1485" t="s">
        <v>6254</v>
      </c>
      <c r="F1485" t="s">
        <v>12</v>
      </c>
      <c r="G1485" t="s">
        <v>6446</v>
      </c>
      <c r="H1485" s="1">
        <v>45884</v>
      </c>
      <c r="I1485" t="s">
        <v>6455</v>
      </c>
      <c r="J1485" t="s">
        <v>6448</v>
      </c>
      <c r="K1485" t="s">
        <v>6449</v>
      </c>
      <c r="L1485">
        <v>6352</v>
      </c>
      <c r="M1485">
        <v>30340.799999999999</v>
      </c>
      <c r="N1485" t="s">
        <v>6446</v>
      </c>
      <c r="O1485" s="1"/>
    </row>
    <row r="1486" spans="1:15" x14ac:dyDescent="0.25">
      <c r="A1486">
        <v>342111</v>
      </c>
      <c r="B1486">
        <v>907828</v>
      </c>
      <c r="C1486" t="s">
        <v>5382</v>
      </c>
      <c r="D1486" t="s">
        <v>6467</v>
      </c>
      <c r="E1486" t="s">
        <v>6254</v>
      </c>
      <c r="F1486" t="s">
        <v>12</v>
      </c>
      <c r="G1486" t="s">
        <v>6446</v>
      </c>
      <c r="H1486" s="1">
        <v>45884</v>
      </c>
      <c r="I1486" t="s">
        <v>6455</v>
      </c>
      <c r="J1486" t="s">
        <v>6448</v>
      </c>
      <c r="K1486" t="s">
        <v>6449</v>
      </c>
      <c r="L1486">
        <v>6352</v>
      </c>
      <c r="M1486">
        <v>30340.799999999999</v>
      </c>
      <c r="N1486" t="s">
        <v>6446</v>
      </c>
      <c r="O1486" s="1"/>
    </row>
    <row r="1487" spans="1:15" x14ac:dyDescent="0.25">
      <c r="A1487">
        <v>495607</v>
      </c>
      <c r="B1487">
        <v>363764</v>
      </c>
      <c r="C1487" t="s">
        <v>36</v>
      </c>
      <c r="D1487" t="s">
        <v>6453</v>
      </c>
      <c r="E1487" t="s">
        <v>6254</v>
      </c>
      <c r="F1487" t="s">
        <v>18</v>
      </c>
      <c r="G1487" t="s">
        <v>6446</v>
      </c>
      <c r="H1487" s="1">
        <v>45883</v>
      </c>
      <c r="I1487" t="s">
        <v>6447</v>
      </c>
      <c r="J1487" t="s">
        <v>6448</v>
      </c>
      <c r="K1487" t="s">
        <v>6449</v>
      </c>
      <c r="L1487">
        <v>6352</v>
      </c>
      <c r="M1487">
        <v>60374.53</v>
      </c>
      <c r="N1487" t="s">
        <v>6446</v>
      </c>
      <c r="O1487" s="1"/>
    </row>
    <row r="1488" spans="1:15" x14ac:dyDescent="0.25">
      <c r="A1488">
        <v>85173</v>
      </c>
      <c r="B1488">
        <v>768743</v>
      </c>
      <c r="C1488" t="s">
        <v>2524</v>
      </c>
      <c r="D1488" t="s">
        <v>6475</v>
      </c>
      <c r="E1488" t="s">
        <v>6269</v>
      </c>
      <c r="F1488" t="s">
        <v>12</v>
      </c>
      <c r="G1488" t="s">
        <v>6446</v>
      </c>
      <c r="H1488" s="1">
        <v>45883</v>
      </c>
      <c r="I1488" t="s">
        <v>6455</v>
      </c>
      <c r="J1488" t="s">
        <v>6448</v>
      </c>
      <c r="K1488" t="s">
        <v>6449</v>
      </c>
      <c r="L1488">
        <v>6353</v>
      </c>
      <c r="M1488">
        <v>539.99</v>
      </c>
      <c r="N1488" t="s">
        <v>6446</v>
      </c>
      <c r="O1488" s="1"/>
    </row>
    <row r="1489" spans="1:15" x14ac:dyDescent="0.25">
      <c r="A1489">
        <v>52483</v>
      </c>
      <c r="B1489">
        <v>3000837</v>
      </c>
      <c r="C1489" t="s">
        <v>6465</v>
      </c>
      <c r="D1489" t="s">
        <v>6466</v>
      </c>
      <c r="E1489" t="s">
        <v>18</v>
      </c>
      <c r="F1489" t="s">
        <v>46</v>
      </c>
      <c r="G1489" t="s">
        <v>6446</v>
      </c>
      <c r="H1489" s="1">
        <v>45883</v>
      </c>
      <c r="I1489" t="s">
        <v>6447</v>
      </c>
      <c r="J1489" t="s">
        <v>6448</v>
      </c>
      <c r="K1489" t="s">
        <v>6449</v>
      </c>
      <c r="L1489">
        <v>6353</v>
      </c>
      <c r="M1489">
        <v>61388.22</v>
      </c>
      <c r="N1489" t="s">
        <v>6446</v>
      </c>
      <c r="O1489" s="1"/>
    </row>
    <row r="1490" spans="1:15" x14ac:dyDescent="0.25">
      <c r="A1490">
        <v>52484</v>
      </c>
      <c r="B1490">
        <v>3000837</v>
      </c>
      <c r="C1490" t="s">
        <v>6465</v>
      </c>
      <c r="D1490" t="s">
        <v>6466</v>
      </c>
      <c r="E1490" t="s">
        <v>18</v>
      </c>
      <c r="F1490" t="s">
        <v>46</v>
      </c>
      <c r="G1490" t="s">
        <v>6446</v>
      </c>
      <c r="H1490" s="1">
        <v>45883</v>
      </c>
      <c r="I1490" t="s">
        <v>6447</v>
      </c>
      <c r="J1490" t="s">
        <v>6448</v>
      </c>
      <c r="K1490" t="s">
        <v>6449</v>
      </c>
      <c r="L1490">
        <v>6353</v>
      </c>
      <c r="M1490">
        <v>61388.22</v>
      </c>
      <c r="N1490" t="s">
        <v>6446</v>
      </c>
      <c r="O1490" s="1"/>
    </row>
    <row r="1491" spans="1:15" x14ac:dyDescent="0.25">
      <c r="A1491">
        <v>52489</v>
      </c>
      <c r="B1491">
        <v>3000837</v>
      </c>
      <c r="C1491" t="s">
        <v>6465</v>
      </c>
      <c r="D1491" t="s">
        <v>6466</v>
      </c>
      <c r="E1491" t="s">
        <v>18</v>
      </c>
      <c r="F1491" t="s">
        <v>46</v>
      </c>
      <c r="G1491" t="s">
        <v>6446</v>
      </c>
      <c r="H1491" s="1">
        <v>45883</v>
      </c>
      <c r="I1491" t="s">
        <v>6447</v>
      </c>
      <c r="J1491" t="s">
        <v>6448</v>
      </c>
      <c r="K1491" t="s">
        <v>6449</v>
      </c>
      <c r="L1491">
        <v>6353</v>
      </c>
      <c r="M1491">
        <v>61388.22</v>
      </c>
      <c r="N1491" t="s">
        <v>6446</v>
      </c>
      <c r="O1491" s="1"/>
    </row>
    <row r="1492" spans="1:15" x14ac:dyDescent="0.25">
      <c r="A1492">
        <v>173239</v>
      </c>
      <c r="B1492">
        <v>171810</v>
      </c>
      <c r="C1492" t="s">
        <v>257</v>
      </c>
      <c r="D1492" t="s">
        <v>6479</v>
      </c>
      <c r="E1492" t="s">
        <v>6328</v>
      </c>
      <c r="F1492" t="s">
        <v>12</v>
      </c>
      <c r="G1492" t="s">
        <v>6446</v>
      </c>
      <c r="H1492" s="1">
        <v>45883</v>
      </c>
      <c r="I1492" t="s">
        <v>6447</v>
      </c>
      <c r="J1492" t="s">
        <v>6448</v>
      </c>
      <c r="K1492" t="s">
        <v>6449</v>
      </c>
      <c r="L1492">
        <v>6353</v>
      </c>
      <c r="M1492">
        <v>14000</v>
      </c>
      <c r="N1492" t="s">
        <v>6446</v>
      </c>
      <c r="O1492" s="1"/>
    </row>
    <row r="1493" spans="1:15" x14ac:dyDescent="0.25">
      <c r="A1493">
        <v>85172</v>
      </c>
      <c r="B1493">
        <v>768742</v>
      </c>
      <c r="C1493" t="s">
        <v>2524</v>
      </c>
      <c r="D1493" t="s">
        <v>6475</v>
      </c>
      <c r="E1493" t="s">
        <v>6269</v>
      </c>
      <c r="F1493" t="s">
        <v>46</v>
      </c>
      <c r="G1493" t="s">
        <v>6446</v>
      </c>
      <c r="H1493" s="1">
        <v>45883</v>
      </c>
      <c r="I1493" t="s">
        <v>6455</v>
      </c>
      <c r="J1493" t="s">
        <v>6448</v>
      </c>
      <c r="K1493" t="s">
        <v>6449</v>
      </c>
      <c r="L1493">
        <v>6353</v>
      </c>
      <c r="M1493">
        <v>342.33</v>
      </c>
      <c r="N1493" t="s">
        <v>6446</v>
      </c>
      <c r="O1493" s="1"/>
    </row>
    <row r="1494" spans="1:15" x14ac:dyDescent="0.25">
      <c r="A1494">
        <v>11044</v>
      </c>
      <c r="B1494">
        <v>768197</v>
      </c>
      <c r="C1494" t="s">
        <v>1440</v>
      </c>
      <c r="D1494" t="s">
        <v>6475</v>
      </c>
      <c r="E1494" t="s">
        <v>6269</v>
      </c>
      <c r="F1494" t="s">
        <v>46</v>
      </c>
      <c r="G1494" t="s">
        <v>6446</v>
      </c>
      <c r="H1494" s="1">
        <v>45883</v>
      </c>
      <c r="I1494" t="s">
        <v>6455</v>
      </c>
      <c r="J1494" t="s">
        <v>6448</v>
      </c>
      <c r="K1494" t="s">
        <v>6449</v>
      </c>
      <c r="L1494">
        <v>6353</v>
      </c>
      <c r="M1494">
        <v>2261.38</v>
      </c>
      <c r="N1494" t="s">
        <v>6446</v>
      </c>
      <c r="O1494" s="1"/>
    </row>
    <row r="1495" spans="1:15" x14ac:dyDescent="0.25">
      <c r="A1495">
        <v>491788</v>
      </c>
      <c r="B1495">
        <v>615510</v>
      </c>
      <c r="C1495" t="s">
        <v>2683</v>
      </c>
      <c r="D1495" t="s">
        <v>6473</v>
      </c>
      <c r="E1495" t="s">
        <v>18</v>
      </c>
      <c r="F1495" t="s">
        <v>12</v>
      </c>
      <c r="G1495" t="s">
        <v>6446</v>
      </c>
      <c r="H1495" s="1">
        <v>45883</v>
      </c>
      <c r="I1495" t="s">
        <v>6447</v>
      </c>
      <c r="J1495" t="s">
        <v>6448</v>
      </c>
      <c r="K1495" t="s">
        <v>6449</v>
      </c>
      <c r="L1495">
        <v>6351</v>
      </c>
      <c r="M1495">
        <v>71016.19</v>
      </c>
      <c r="N1495" t="s">
        <v>6456</v>
      </c>
      <c r="O1495" s="1"/>
    </row>
    <row r="1496" spans="1:15" x14ac:dyDescent="0.25">
      <c r="A1496">
        <v>52496</v>
      </c>
      <c r="B1496">
        <v>3000820</v>
      </c>
      <c r="C1496" t="s">
        <v>6465</v>
      </c>
      <c r="D1496" t="s">
        <v>6466</v>
      </c>
      <c r="E1496" t="s">
        <v>18</v>
      </c>
      <c r="F1496" t="s">
        <v>46</v>
      </c>
      <c r="G1496" t="s">
        <v>6446</v>
      </c>
      <c r="H1496" s="1">
        <v>45883</v>
      </c>
      <c r="I1496" t="s">
        <v>6447</v>
      </c>
      <c r="J1496" t="s">
        <v>6448</v>
      </c>
      <c r="K1496" t="s">
        <v>6449</v>
      </c>
      <c r="L1496">
        <v>6353</v>
      </c>
      <c r="M1496">
        <v>39638.39</v>
      </c>
      <c r="N1496" t="s">
        <v>6446</v>
      </c>
      <c r="O1496" s="1"/>
    </row>
    <row r="1497" spans="1:15" x14ac:dyDescent="0.25">
      <c r="A1497">
        <v>52498</v>
      </c>
      <c r="B1497">
        <v>3000820</v>
      </c>
      <c r="C1497" t="s">
        <v>6465</v>
      </c>
      <c r="D1497" t="s">
        <v>6466</v>
      </c>
      <c r="E1497" t="s">
        <v>18</v>
      </c>
      <c r="F1497" t="s">
        <v>46</v>
      </c>
      <c r="G1497" t="s">
        <v>6446</v>
      </c>
      <c r="H1497" s="1">
        <v>45883</v>
      </c>
      <c r="I1497" t="s">
        <v>6447</v>
      </c>
      <c r="J1497" t="s">
        <v>6448</v>
      </c>
      <c r="K1497" t="s">
        <v>6449</v>
      </c>
      <c r="L1497">
        <v>6353</v>
      </c>
      <c r="M1497">
        <v>39638.39</v>
      </c>
      <c r="N1497" t="s">
        <v>6446</v>
      </c>
      <c r="O1497" s="1"/>
    </row>
    <row r="1498" spans="1:15" x14ac:dyDescent="0.25">
      <c r="A1498">
        <v>52497</v>
      </c>
      <c r="B1498">
        <v>3000820</v>
      </c>
      <c r="C1498" t="s">
        <v>6465</v>
      </c>
      <c r="D1498" t="s">
        <v>6466</v>
      </c>
      <c r="E1498" t="s">
        <v>18</v>
      </c>
      <c r="F1498" t="s">
        <v>46</v>
      </c>
      <c r="G1498" t="s">
        <v>6446</v>
      </c>
      <c r="H1498" s="1">
        <v>45883</v>
      </c>
      <c r="I1498" t="s">
        <v>6447</v>
      </c>
      <c r="J1498" t="s">
        <v>6448</v>
      </c>
      <c r="K1498" t="s">
        <v>6449</v>
      </c>
      <c r="L1498">
        <v>6353</v>
      </c>
      <c r="M1498">
        <v>39638.39</v>
      </c>
      <c r="N1498" t="s">
        <v>6446</v>
      </c>
      <c r="O1498" s="1"/>
    </row>
    <row r="1499" spans="1:15" x14ac:dyDescent="0.25">
      <c r="A1499">
        <v>52491</v>
      </c>
      <c r="B1499">
        <v>3000820</v>
      </c>
      <c r="C1499" t="s">
        <v>6465</v>
      </c>
      <c r="D1499" t="s">
        <v>6466</v>
      </c>
      <c r="E1499" t="s">
        <v>18</v>
      </c>
      <c r="F1499" t="s">
        <v>46</v>
      </c>
      <c r="G1499" t="s">
        <v>6446</v>
      </c>
      <c r="H1499" s="1">
        <v>45883</v>
      </c>
      <c r="I1499" t="s">
        <v>6447</v>
      </c>
      <c r="J1499" t="s">
        <v>6448</v>
      </c>
      <c r="K1499" t="s">
        <v>6449</v>
      </c>
      <c r="L1499">
        <v>6353</v>
      </c>
      <c r="M1499">
        <v>39638.39</v>
      </c>
      <c r="N1499" t="s">
        <v>6446</v>
      </c>
      <c r="O1499" s="1"/>
    </row>
    <row r="1500" spans="1:15" x14ac:dyDescent="0.25">
      <c r="A1500">
        <v>52493</v>
      </c>
      <c r="B1500">
        <v>3000820</v>
      </c>
      <c r="C1500" t="s">
        <v>6465</v>
      </c>
      <c r="D1500" t="s">
        <v>6466</v>
      </c>
      <c r="E1500" t="s">
        <v>18</v>
      </c>
      <c r="F1500" t="s">
        <v>46</v>
      </c>
      <c r="G1500" t="s">
        <v>6446</v>
      </c>
      <c r="H1500" s="1">
        <v>45883</v>
      </c>
      <c r="I1500" t="s">
        <v>6447</v>
      </c>
      <c r="J1500" t="s">
        <v>6448</v>
      </c>
      <c r="K1500" t="s">
        <v>6449</v>
      </c>
      <c r="L1500">
        <v>6353</v>
      </c>
      <c r="M1500">
        <v>39638.39</v>
      </c>
      <c r="N1500" t="s">
        <v>6446</v>
      </c>
      <c r="O1500" s="1"/>
    </row>
    <row r="1501" spans="1:15" x14ac:dyDescent="0.25">
      <c r="A1501">
        <v>52488</v>
      </c>
      <c r="B1501">
        <v>3000820</v>
      </c>
      <c r="C1501" t="s">
        <v>6465</v>
      </c>
      <c r="D1501" t="s">
        <v>6466</v>
      </c>
      <c r="E1501" t="s">
        <v>18</v>
      </c>
      <c r="F1501" t="s">
        <v>46</v>
      </c>
      <c r="G1501" t="s">
        <v>6446</v>
      </c>
      <c r="H1501" s="1">
        <v>45883</v>
      </c>
      <c r="I1501" t="s">
        <v>6447</v>
      </c>
      <c r="J1501" t="s">
        <v>6448</v>
      </c>
      <c r="K1501" t="s">
        <v>6449</v>
      </c>
      <c r="L1501">
        <v>6353</v>
      </c>
      <c r="M1501">
        <v>39638.39</v>
      </c>
      <c r="N1501" t="s">
        <v>6446</v>
      </c>
      <c r="O1501" s="1"/>
    </row>
    <row r="1502" spans="1:15" x14ac:dyDescent="0.25">
      <c r="A1502">
        <v>52485</v>
      </c>
      <c r="B1502">
        <v>3000820</v>
      </c>
      <c r="C1502" t="s">
        <v>6465</v>
      </c>
      <c r="D1502" t="s">
        <v>6466</v>
      </c>
      <c r="E1502" t="s">
        <v>18</v>
      </c>
      <c r="F1502" t="s">
        <v>46</v>
      </c>
      <c r="G1502" t="s">
        <v>6446</v>
      </c>
      <c r="H1502" s="1">
        <v>45883</v>
      </c>
      <c r="I1502" t="s">
        <v>6447</v>
      </c>
      <c r="J1502" t="s">
        <v>6448</v>
      </c>
      <c r="K1502" t="s">
        <v>6449</v>
      </c>
      <c r="L1502">
        <v>6353</v>
      </c>
      <c r="M1502">
        <v>39638.39</v>
      </c>
      <c r="N1502" t="s">
        <v>6446</v>
      </c>
      <c r="O1502" s="1"/>
    </row>
    <row r="1503" spans="1:15" x14ac:dyDescent="0.25">
      <c r="A1503">
        <v>52502</v>
      </c>
      <c r="B1503">
        <v>3000820</v>
      </c>
      <c r="C1503" t="s">
        <v>6465</v>
      </c>
      <c r="D1503" t="s">
        <v>6466</v>
      </c>
      <c r="E1503" t="s">
        <v>18</v>
      </c>
      <c r="F1503" t="s">
        <v>46</v>
      </c>
      <c r="G1503" t="s">
        <v>6446</v>
      </c>
      <c r="H1503" s="1">
        <v>45883</v>
      </c>
      <c r="I1503" t="s">
        <v>6447</v>
      </c>
      <c r="J1503" t="s">
        <v>6448</v>
      </c>
      <c r="K1503" t="s">
        <v>6449</v>
      </c>
      <c r="L1503">
        <v>6353</v>
      </c>
      <c r="M1503">
        <v>39638.39</v>
      </c>
      <c r="N1503" t="s">
        <v>6446</v>
      </c>
      <c r="O1503" s="1"/>
    </row>
    <row r="1504" spans="1:15" x14ac:dyDescent="0.25">
      <c r="A1504">
        <v>52500</v>
      </c>
      <c r="B1504">
        <v>3000820</v>
      </c>
      <c r="C1504" t="s">
        <v>6465</v>
      </c>
      <c r="D1504" t="s">
        <v>6466</v>
      </c>
      <c r="E1504" t="s">
        <v>18</v>
      </c>
      <c r="F1504" t="s">
        <v>46</v>
      </c>
      <c r="G1504" t="s">
        <v>6446</v>
      </c>
      <c r="H1504" s="1">
        <v>45883</v>
      </c>
      <c r="I1504" t="s">
        <v>6447</v>
      </c>
      <c r="J1504" t="s">
        <v>6448</v>
      </c>
      <c r="K1504" t="s">
        <v>6449</v>
      </c>
      <c r="L1504">
        <v>6353</v>
      </c>
      <c r="M1504">
        <v>39638.39</v>
      </c>
      <c r="N1504" t="s">
        <v>6446</v>
      </c>
      <c r="O1504" s="1"/>
    </row>
    <row r="1505" spans="1:15" x14ac:dyDescent="0.25">
      <c r="A1505">
        <v>52501</v>
      </c>
      <c r="B1505">
        <v>3000820</v>
      </c>
      <c r="C1505" t="s">
        <v>6465</v>
      </c>
      <c r="D1505" t="s">
        <v>6466</v>
      </c>
      <c r="E1505" t="s">
        <v>18</v>
      </c>
      <c r="F1505" t="s">
        <v>46</v>
      </c>
      <c r="G1505" t="s">
        <v>6446</v>
      </c>
      <c r="H1505" s="1">
        <v>45883</v>
      </c>
      <c r="I1505" t="s">
        <v>6447</v>
      </c>
      <c r="J1505" t="s">
        <v>6448</v>
      </c>
      <c r="K1505" t="s">
        <v>6449</v>
      </c>
      <c r="L1505">
        <v>6353</v>
      </c>
      <c r="M1505">
        <v>39638.39</v>
      </c>
      <c r="N1505" t="s">
        <v>6446</v>
      </c>
      <c r="O1505" s="1"/>
    </row>
    <row r="1506" spans="1:15" x14ac:dyDescent="0.25">
      <c r="A1506">
        <v>52499</v>
      </c>
      <c r="B1506">
        <v>3000820</v>
      </c>
      <c r="C1506" t="s">
        <v>6465</v>
      </c>
      <c r="D1506" t="s">
        <v>6466</v>
      </c>
      <c r="E1506" t="s">
        <v>18</v>
      </c>
      <c r="F1506" t="s">
        <v>46</v>
      </c>
      <c r="G1506" t="s">
        <v>6446</v>
      </c>
      <c r="H1506" s="1">
        <v>45883</v>
      </c>
      <c r="I1506" t="s">
        <v>6447</v>
      </c>
      <c r="J1506" t="s">
        <v>6448</v>
      </c>
      <c r="K1506" t="s">
        <v>6449</v>
      </c>
      <c r="L1506">
        <v>6353</v>
      </c>
      <c r="M1506">
        <v>39638.39</v>
      </c>
      <c r="N1506" t="s">
        <v>6446</v>
      </c>
      <c r="O1506" s="1"/>
    </row>
    <row r="1507" spans="1:15" x14ac:dyDescent="0.25">
      <c r="A1507">
        <v>52459</v>
      </c>
      <c r="B1507">
        <v>3000820</v>
      </c>
      <c r="C1507" t="s">
        <v>6465</v>
      </c>
      <c r="D1507" t="s">
        <v>6466</v>
      </c>
      <c r="E1507" t="s">
        <v>18</v>
      </c>
      <c r="F1507" t="s">
        <v>46</v>
      </c>
      <c r="G1507" t="s">
        <v>6446</v>
      </c>
      <c r="H1507" s="1">
        <v>45883</v>
      </c>
      <c r="I1507" t="s">
        <v>6447</v>
      </c>
      <c r="J1507" t="s">
        <v>6448</v>
      </c>
      <c r="K1507" t="s">
        <v>6449</v>
      </c>
      <c r="L1507">
        <v>6353</v>
      </c>
      <c r="M1507">
        <v>39638.39</v>
      </c>
      <c r="N1507" t="s">
        <v>6446</v>
      </c>
      <c r="O1507" s="1"/>
    </row>
    <row r="1508" spans="1:15" x14ac:dyDescent="0.25">
      <c r="A1508">
        <v>52467</v>
      </c>
      <c r="B1508">
        <v>3000820</v>
      </c>
      <c r="C1508" t="s">
        <v>6465</v>
      </c>
      <c r="D1508" t="s">
        <v>6466</v>
      </c>
      <c r="E1508" t="s">
        <v>18</v>
      </c>
      <c r="F1508" t="s">
        <v>46</v>
      </c>
      <c r="G1508" t="s">
        <v>6446</v>
      </c>
      <c r="H1508" s="1">
        <v>45883</v>
      </c>
      <c r="I1508" t="s">
        <v>6447</v>
      </c>
      <c r="J1508" t="s">
        <v>6448</v>
      </c>
      <c r="K1508" t="s">
        <v>6449</v>
      </c>
      <c r="L1508">
        <v>6353</v>
      </c>
      <c r="M1508">
        <v>39638.39</v>
      </c>
      <c r="N1508" t="s">
        <v>6446</v>
      </c>
      <c r="O1508" s="1"/>
    </row>
    <row r="1509" spans="1:15" x14ac:dyDescent="0.25">
      <c r="A1509">
        <v>52495</v>
      </c>
      <c r="B1509">
        <v>3000820</v>
      </c>
      <c r="C1509" t="s">
        <v>6465</v>
      </c>
      <c r="D1509" t="s">
        <v>6466</v>
      </c>
      <c r="E1509" t="s">
        <v>18</v>
      </c>
      <c r="F1509" t="s">
        <v>46</v>
      </c>
      <c r="G1509" t="s">
        <v>6446</v>
      </c>
      <c r="H1509" s="1">
        <v>45883</v>
      </c>
      <c r="I1509" t="s">
        <v>6447</v>
      </c>
      <c r="J1509" t="s">
        <v>6448</v>
      </c>
      <c r="K1509" t="s">
        <v>6449</v>
      </c>
      <c r="L1509">
        <v>6353</v>
      </c>
      <c r="M1509">
        <v>39638.39</v>
      </c>
      <c r="N1509" t="s">
        <v>6446</v>
      </c>
      <c r="O1509" s="1"/>
    </row>
    <row r="1510" spans="1:15" x14ac:dyDescent="0.25">
      <c r="A1510">
        <v>10875</v>
      </c>
      <c r="B1510">
        <v>8898</v>
      </c>
      <c r="C1510" t="s">
        <v>6497</v>
      </c>
      <c r="D1510" t="s">
        <v>6454</v>
      </c>
      <c r="E1510" t="s">
        <v>12</v>
      </c>
      <c r="F1510" t="s">
        <v>12</v>
      </c>
      <c r="G1510" t="s">
        <v>6446</v>
      </c>
      <c r="H1510" s="1">
        <v>45883</v>
      </c>
      <c r="I1510" t="s">
        <v>6455</v>
      </c>
      <c r="J1510" t="s">
        <v>6448</v>
      </c>
      <c r="K1510" t="s">
        <v>6449</v>
      </c>
      <c r="L1510">
        <v>5351</v>
      </c>
      <c r="M1510">
        <v>40305.18</v>
      </c>
      <c r="N1510" t="s">
        <v>6456</v>
      </c>
      <c r="O1510" s="1"/>
    </row>
    <row r="1511" spans="1:15" x14ac:dyDescent="0.25">
      <c r="A1511">
        <v>369423</v>
      </c>
      <c r="B1511">
        <v>5150</v>
      </c>
      <c r="C1511" t="s">
        <v>5382</v>
      </c>
      <c r="D1511" t="s">
        <v>6467</v>
      </c>
      <c r="E1511" t="s">
        <v>6269</v>
      </c>
      <c r="F1511" t="s">
        <v>46</v>
      </c>
      <c r="G1511" t="s">
        <v>6446</v>
      </c>
      <c r="H1511" s="1">
        <v>45883</v>
      </c>
      <c r="I1511" t="s">
        <v>6455</v>
      </c>
      <c r="J1511" t="s">
        <v>6448</v>
      </c>
      <c r="K1511" t="s">
        <v>6449</v>
      </c>
      <c r="L1511">
        <v>6353</v>
      </c>
      <c r="M1511">
        <v>181.3</v>
      </c>
      <c r="N1511" t="s">
        <v>6446</v>
      </c>
      <c r="O1511" s="1"/>
    </row>
    <row r="1512" spans="1:15" x14ac:dyDescent="0.25">
      <c r="A1512">
        <v>52473</v>
      </c>
      <c r="B1512">
        <v>3000627</v>
      </c>
      <c r="C1512" t="s">
        <v>6465</v>
      </c>
      <c r="D1512" t="s">
        <v>6466</v>
      </c>
      <c r="E1512" t="s">
        <v>18</v>
      </c>
      <c r="F1512" t="s">
        <v>97</v>
      </c>
      <c r="G1512" t="s">
        <v>6446</v>
      </c>
      <c r="H1512" s="1">
        <v>45883</v>
      </c>
      <c r="I1512" t="s">
        <v>6447</v>
      </c>
      <c r="J1512" t="s">
        <v>6448</v>
      </c>
      <c r="K1512" t="s">
        <v>6449</v>
      </c>
      <c r="L1512">
        <v>6353</v>
      </c>
      <c r="M1512">
        <v>50540</v>
      </c>
      <c r="N1512" t="s">
        <v>6446</v>
      </c>
      <c r="O1512" s="1"/>
    </row>
    <row r="1513" spans="1:15" x14ac:dyDescent="0.25">
      <c r="A1513">
        <v>52474</v>
      </c>
      <c r="B1513">
        <v>3000627</v>
      </c>
      <c r="C1513" t="s">
        <v>6465</v>
      </c>
      <c r="D1513" t="s">
        <v>6466</v>
      </c>
      <c r="E1513" t="s">
        <v>18</v>
      </c>
      <c r="F1513" t="s">
        <v>97</v>
      </c>
      <c r="G1513" t="s">
        <v>6446</v>
      </c>
      <c r="H1513" s="1">
        <v>45883</v>
      </c>
      <c r="I1513" t="s">
        <v>6447</v>
      </c>
      <c r="J1513" t="s">
        <v>6448</v>
      </c>
      <c r="K1513" t="s">
        <v>6449</v>
      </c>
      <c r="L1513">
        <v>6353</v>
      </c>
      <c r="M1513">
        <v>50540</v>
      </c>
      <c r="N1513" t="s">
        <v>6446</v>
      </c>
      <c r="O1513" s="1"/>
    </row>
    <row r="1514" spans="1:15" x14ac:dyDescent="0.25">
      <c r="A1514">
        <v>52475</v>
      </c>
      <c r="B1514">
        <v>3000627</v>
      </c>
      <c r="C1514" t="s">
        <v>6465</v>
      </c>
      <c r="D1514" t="s">
        <v>6466</v>
      </c>
      <c r="E1514" t="s">
        <v>18</v>
      </c>
      <c r="F1514" t="s">
        <v>97</v>
      </c>
      <c r="G1514" t="s">
        <v>6446</v>
      </c>
      <c r="H1514" s="1">
        <v>45883</v>
      </c>
      <c r="I1514" t="s">
        <v>6447</v>
      </c>
      <c r="J1514" t="s">
        <v>6448</v>
      </c>
      <c r="K1514" t="s">
        <v>6449</v>
      </c>
      <c r="L1514">
        <v>6353</v>
      </c>
      <c r="M1514">
        <v>50540</v>
      </c>
      <c r="N1514" t="s">
        <v>6446</v>
      </c>
      <c r="O1514" s="1"/>
    </row>
    <row r="1515" spans="1:15" x14ac:dyDescent="0.25">
      <c r="A1515">
        <v>52470</v>
      </c>
      <c r="B1515">
        <v>3000627</v>
      </c>
      <c r="C1515" t="s">
        <v>6465</v>
      </c>
      <c r="D1515" t="s">
        <v>6466</v>
      </c>
      <c r="E1515" t="s">
        <v>18</v>
      </c>
      <c r="F1515" t="s">
        <v>97</v>
      </c>
      <c r="G1515" t="s">
        <v>6446</v>
      </c>
      <c r="H1515" s="1">
        <v>45883</v>
      </c>
      <c r="I1515" t="s">
        <v>6447</v>
      </c>
      <c r="J1515" t="s">
        <v>6448</v>
      </c>
      <c r="K1515" t="s">
        <v>6449</v>
      </c>
      <c r="L1515">
        <v>6353</v>
      </c>
      <c r="M1515">
        <v>50540</v>
      </c>
      <c r="N1515" t="s">
        <v>6446</v>
      </c>
      <c r="O1515" s="1"/>
    </row>
    <row r="1516" spans="1:15" x14ac:dyDescent="0.25">
      <c r="A1516">
        <v>495671</v>
      </c>
      <c r="B1516">
        <v>363770</v>
      </c>
      <c r="C1516" t="s">
        <v>36</v>
      </c>
      <c r="D1516" t="s">
        <v>6453</v>
      </c>
      <c r="E1516" t="s">
        <v>6254</v>
      </c>
      <c r="F1516" t="s">
        <v>46</v>
      </c>
      <c r="G1516" t="s">
        <v>6446</v>
      </c>
      <c r="H1516" s="1">
        <v>45883</v>
      </c>
      <c r="I1516" t="s">
        <v>6447</v>
      </c>
      <c r="J1516" t="s">
        <v>6448</v>
      </c>
      <c r="K1516" t="s">
        <v>6449</v>
      </c>
      <c r="L1516">
        <v>6352</v>
      </c>
      <c r="M1516">
        <v>68746.06</v>
      </c>
      <c r="N1516" t="s">
        <v>6446</v>
      </c>
      <c r="O1516" s="1"/>
    </row>
    <row r="1517" spans="1:15" x14ac:dyDescent="0.25">
      <c r="A1517">
        <v>495664</v>
      </c>
      <c r="B1517">
        <v>363769</v>
      </c>
      <c r="C1517" t="s">
        <v>36</v>
      </c>
      <c r="D1517" t="s">
        <v>6453</v>
      </c>
      <c r="E1517" t="s">
        <v>6254</v>
      </c>
      <c r="F1517" t="s">
        <v>12</v>
      </c>
      <c r="G1517" t="s">
        <v>6446</v>
      </c>
      <c r="H1517" s="1">
        <v>45883</v>
      </c>
      <c r="I1517" t="s">
        <v>6447</v>
      </c>
      <c r="J1517" t="s">
        <v>6448</v>
      </c>
      <c r="K1517" t="s">
        <v>6449</v>
      </c>
      <c r="L1517">
        <v>6352</v>
      </c>
      <c r="M1517">
        <v>21829.599999999999</v>
      </c>
      <c r="N1517" t="s">
        <v>6446</v>
      </c>
      <c r="O1517" s="1"/>
    </row>
    <row r="1518" spans="1:15" x14ac:dyDescent="0.25">
      <c r="A1518">
        <v>51881</v>
      </c>
      <c r="B1518">
        <v>3000831</v>
      </c>
      <c r="C1518" t="s">
        <v>6465</v>
      </c>
      <c r="D1518" t="s">
        <v>6466</v>
      </c>
      <c r="E1518" t="s">
        <v>18</v>
      </c>
      <c r="F1518" t="s">
        <v>97</v>
      </c>
      <c r="G1518" t="s">
        <v>6446</v>
      </c>
      <c r="H1518" s="1">
        <v>45884</v>
      </c>
      <c r="I1518" t="s">
        <v>6447</v>
      </c>
      <c r="J1518" t="s">
        <v>6448</v>
      </c>
      <c r="K1518" t="s">
        <v>6449</v>
      </c>
      <c r="L1518">
        <v>6353</v>
      </c>
      <c r="M1518">
        <v>12964.65</v>
      </c>
      <c r="N1518" t="s">
        <v>6446</v>
      </c>
      <c r="O1518" s="1"/>
    </row>
    <row r="1519" spans="1:15" x14ac:dyDescent="0.25">
      <c r="A1519">
        <v>5913</v>
      </c>
      <c r="B1519">
        <v>18719</v>
      </c>
      <c r="C1519" t="s">
        <v>6520</v>
      </c>
      <c r="D1519" t="s">
        <v>6522</v>
      </c>
      <c r="E1519" t="s">
        <v>12</v>
      </c>
      <c r="F1519" t="s">
        <v>6269</v>
      </c>
      <c r="G1519" t="s">
        <v>6446</v>
      </c>
      <c r="H1519" s="1">
        <v>45883</v>
      </c>
      <c r="I1519" t="s">
        <v>6523</v>
      </c>
      <c r="J1519" t="s">
        <v>6448</v>
      </c>
      <c r="K1519" t="s">
        <v>6449</v>
      </c>
      <c r="L1519">
        <v>6932</v>
      </c>
      <c r="M1519">
        <v>4364.8500000000004</v>
      </c>
      <c r="N1519" t="s">
        <v>6446</v>
      </c>
      <c r="O1519" s="1"/>
    </row>
    <row r="1520" spans="1:15" x14ac:dyDescent="0.25">
      <c r="A1520">
        <v>495608</v>
      </c>
      <c r="B1520">
        <v>363768</v>
      </c>
      <c r="C1520" t="s">
        <v>36</v>
      </c>
      <c r="D1520" t="s">
        <v>6453</v>
      </c>
      <c r="E1520" t="s">
        <v>6254</v>
      </c>
      <c r="F1520" t="s">
        <v>18</v>
      </c>
      <c r="G1520" t="s">
        <v>6446</v>
      </c>
      <c r="H1520" s="1">
        <v>45883</v>
      </c>
      <c r="I1520" t="s">
        <v>6447</v>
      </c>
      <c r="J1520" t="s">
        <v>6448</v>
      </c>
      <c r="K1520" t="s">
        <v>6449</v>
      </c>
      <c r="L1520">
        <v>6352</v>
      </c>
      <c r="M1520">
        <v>26665.5</v>
      </c>
      <c r="N1520" t="s">
        <v>6446</v>
      </c>
      <c r="O1520" s="1"/>
    </row>
    <row r="1521" spans="1:15" x14ac:dyDescent="0.25">
      <c r="A1521">
        <v>342113</v>
      </c>
      <c r="B1521">
        <v>907823</v>
      </c>
      <c r="C1521" t="s">
        <v>5382</v>
      </c>
      <c r="D1521" t="s">
        <v>6467</v>
      </c>
      <c r="E1521" t="s">
        <v>6254</v>
      </c>
      <c r="F1521" t="s">
        <v>46</v>
      </c>
      <c r="G1521" t="s">
        <v>6446</v>
      </c>
      <c r="H1521" s="1">
        <v>45884</v>
      </c>
      <c r="I1521" t="s">
        <v>6455</v>
      </c>
      <c r="J1521" t="s">
        <v>6448</v>
      </c>
      <c r="K1521" t="s">
        <v>6449</v>
      </c>
      <c r="L1521">
        <v>6352</v>
      </c>
      <c r="M1521">
        <v>60561.35</v>
      </c>
      <c r="N1521" t="s">
        <v>6446</v>
      </c>
      <c r="O1521" s="1"/>
    </row>
    <row r="1522" spans="1:15" x14ac:dyDescent="0.25">
      <c r="A1522">
        <v>342112</v>
      </c>
      <c r="B1522">
        <v>907823</v>
      </c>
      <c r="C1522" t="s">
        <v>5382</v>
      </c>
      <c r="D1522" t="s">
        <v>6467</v>
      </c>
      <c r="E1522" t="s">
        <v>6254</v>
      </c>
      <c r="F1522" t="s">
        <v>46</v>
      </c>
      <c r="G1522" t="s">
        <v>6446</v>
      </c>
      <c r="H1522" s="1">
        <v>45884</v>
      </c>
      <c r="I1522" t="s">
        <v>6455</v>
      </c>
      <c r="J1522" t="s">
        <v>6448</v>
      </c>
      <c r="K1522" t="s">
        <v>6449</v>
      </c>
      <c r="L1522">
        <v>6352</v>
      </c>
      <c r="M1522">
        <v>60561.35</v>
      </c>
      <c r="N1522" t="s">
        <v>6446</v>
      </c>
      <c r="O1522" s="1"/>
    </row>
    <row r="1523" spans="1:15" x14ac:dyDescent="0.25">
      <c r="A1523">
        <v>342139</v>
      </c>
      <c r="B1523">
        <v>907823</v>
      </c>
      <c r="C1523" t="s">
        <v>5382</v>
      </c>
      <c r="D1523" t="s">
        <v>6467</v>
      </c>
      <c r="E1523" t="s">
        <v>6254</v>
      </c>
      <c r="F1523" t="s">
        <v>46</v>
      </c>
      <c r="G1523" t="s">
        <v>6446</v>
      </c>
      <c r="H1523" s="1">
        <v>45884</v>
      </c>
      <c r="I1523" t="s">
        <v>6455</v>
      </c>
      <c r="J1523" t="s">
        <v>6448</v>
      </c>
      <c r="K1523" t="s">
        <v>6449</v>
      </c>
      <c r="L1523">
        <v>6352</v>
      </c>
      <c r="M1523">
        <v>60561.35</v>
      </c>
      <c r="N1523" t="s">
        <v>6446</v>
      </c>
      <c r="O1523" s="1"/>
    </row>
    <row r="1524" spans="1:15" x14ac:dyDescent="0.25">
      <c r="A1524">
        <v>11021</v>
      </c>
      <c r="B1524">
        <v>768196</v>
      </c>
      <c r="C1524" t="s">
        <v>1440</v>
      </c>
      <c r="D1524" t="s">
        <v>6475</v>
      </c>
      <c r="E1524" t="s">
        <v>6269</v>
      </c>
      <c r="F1524" t="s">
        <v>12</v>
      </c>
      <c r="G1524" t="s">
        <v>6446</v>
      </c>
      <c r="H1524" s="1">
        <v>45883</v>
      </c>
      <c r="I1524" t="s">
        <v>6455</v>
      </c>
      <c r="J1524" t="s">
        <v>6448</v>
      </c>
      <c r="K1524" t="s">
        <v>6449</v>
      </c>
      <c r="L1524">
        <v>6353</v>
      </c>
      <c r="M1524">
        <v>5905.1</v>
      </c>
      <c r="N1524" t="s">
        <v>6446</v>
      </c>
      <c r="O1524" s="1"/>
    </row>
    <row r="1525" spans="1:15" x14ac:dyDescent="0.25">
      <c r="A1525">
        <v>342088</v>
      </c>
      <c r="B1525">
        <v>907618</v>
      </c>
      <c r="C1525" t="s">
        <v>5382</v>
      </c>
      <c r="D1525" t="s">
        <v>6467</v>
      </c>
      <c r="E1525" t="s">
        <v>6254</v>
      </c>
      <c r="F1525" t="s">
        <v>46</v>
      </c>
      <c r="G1525" t="s">
        <v>6446</v>
      </c>
      <c r="H1525" s="1">
        <v>45883</v>
      </c>
      <c r="I1525" t="s">
        <v>6455</v>
      </c>
      <c r="J1525" t="s">
        <v>6448</v>
      </c>
      <c r="K1525" t="s">
        <v>6449</v>
      </c>
      <c r="L1525">
        <v>6352</v>
      </c>
      <c r="M1525">
        <v>473061.6</v>
      </c>
      <c r="N1525" t="s">
        <v>6446</v>
      </c>
      <c r="O1525" s="1"/>
    </row>
    <row r="1526" spans="1:15" x14ac:dyDescent="0.25">
      <c r="A1526">
        <v>342077</v>
      </c>
      <c r="B1526">
        <v>907618</v>
      </c>
      <c r="C1526" t="s">
        <v>5382</v>
      </c>
      <c r="D1526" t="s">
        <v>6467</v>
      </c>
      <c r="E1526" t="s">
        <v>6254</v>
      </c>
      <c r="F1526" t="s">
        <v>46</v>
      </c>
      <c r="G1526" t="s">
        <v>6446</v>
      </c>
      <c r="H1526" s="1">
        <v>45883</v>
      </c>
      <c r="I1526" t="s">
        <v>6455</v>
      </c>
      <c r="J1526" t="s">
        <v>6448</v>
      </c>
      <c r="K1526" t="s">
        <v>6449</v>
      </c>
      <c r="L1526">
        <v>6352</v>
      </c>
      <c r="M1526">
        <v>473061.6</v>
      </c>
      <c r="N1526" t="s">
        <v>6446</v>
      </c>
      <c r="O1526" s="1"/>
    </row>
    <row r="1527" spans="1:15" x14ac:dyDescent="0.25">
      <c r="A1527">
        <v>342089</v>
      </c>
      <c r="B1527">
        <v>907618</v>
      </c>
      <c r="C1527" t="s">
        <v>5382</v>
      </c>
      <c r="D1527" t="s">
        <v>6467</v>
      </c>
      <c r="E1527" t="s">
        <v>6254</v>
      </c>
      <c r="F1527" t="s">
        <v>46</v>
      </c>
      <c r="G1527" t="s">
        <v>6446</v>
      </c>
      <c r="H1527" s="1">
        <v>45883</v>
      </c>
      <c r="I1527" t="s">
        <v>6455</v>
      </c>
      <c r="J1527" t="s">
        <v>6448</v>
      </c>
      <c r="K1527" t="s">
        <v>6449</v>
      </c>
      <c r="L1527">
        <v>6352</v>
      </c>
      <c r="M1527">
        <v>473061.6</v>
      </c>
      <c r="N1527" t="s">
        <v>6446</v>
      </c>
      <c r="O1527" s="1"/>
    </row>
    <row r="1528" spans="1:15" x14ac:dyDescent="0.25">
      <c r="A1528">
        <v>342059</v>
      </c>
      <c r="B1528">
        <v>907618</v>
      </c>
      <c r="C1528" t="s">
        <v>5382</v>
      </c>
      <c r="D1528" t="s">
        <v>6467</v>
      </c>
      <c r="E1528" t="s">
        <v>6254</v>
      </c>
      <c r="F1528" t="s">
        <v>46</v>
      </c>
      <c r="G1528" t="s">
        <v>6446</v>
      </c>
      <c r="H1528" s="1">
        <v>45883</v>
      </c>
      <c r="I1528" t="s">
        <v>6455</v>
      </c>
      <c r="J1528" t="s">
        <v>6448</v>
      </c>
      <c r="K1528" t="s">
        <v>6449</v>
      </c>
      <c r="L1528">
        <v>6352</v>
      </c>
      <c r="M1528">
        <v>473061.6</v>
      </c>
      <c r="N1528" t="s">
        <v>6446</v>
      </c>
      <c r="O1528" s="1"/>
    </row>
    <row r="1529" spans="1:15" x14ac:dyDescent="0.25">
      <c r="A1529">
        <v>10161</v>
      </c>
      <c r="B1529">
        <v>8854</v>
      </c>
      <c r="C1529" t="s">
        <v>6497</v>
      </c>
      <c r="D1529" t="s">
        <v>6454</v>
      </c>
      <c r="E1529" t="s">
        <v>12</v>
      </c>
      <c r="F1529" t="s">
        <v>12</v>
      </c>
      <c r="G1529" t="s">
        <v>6446</v>
      </c>
      <c r="H1529" s="1">
        <v>45882</v>
      </c>
      <c r="I1529" t="s">
        <v>6455</v>
      </c>
      <c r="J1529" t="s">
        <v>6448</v>
      </c>
      <c r="K1529" t="s">
        <v>6449</v>
      </c>
      <c r="L1529">
        <v>5351</v>
      </c>
      <c r="M1529">
        <v>1846523.74</v>
      </c>
      <c r="N1529" t="s">
        <v>6456</v>
      </c>
      <c r="O1529" s="1"/>
    </row>
    <row r="1530" spans="1:15" x14ac:dyDescent="0.25">
      <c r="A1530">
        <v>10162</v>
      </c>
      <c r="B1530">
        <v>8854</v>
      </c>
      <c r="C1530" t="s">
        <v>6497</v>
      </c>
      <c r="D1530" t="s">
        <v>6454</v>
      </c>
      <c r="E1530" t="s">
        <v>12</v>
      </c>
      <c r="F1530" t="s">
        <v>12</v>
      </c>
      <c r="G1530" t="s">
        <v>6446</v>
      </c>
      <c r="H1530" s="1">
        <v>45882</v>
      </c>
      <c r="I1530" t="s">
        <v>6455</v>
      </c>
      <c r="J1530" t="s">
        <v>6448</v>
      </c>
      <c r="K1530" t="s">
        <v>6449</v>
      </c>
      <c r="L1530">
        <v>5351</v>
      </c>
      <c r="M1530">
        <v>1846523.74</v>
      </c>
      <c r="N1530" t="s">
        <v>6456</v>
      </c>
      <c r="O1530" s="1"/>
    </row>
    <row r="1531" spans="1:15" x14ac:dyDescent="0.25">
      <c r="A1531">
        <v>394954</v>
      </c>
      <c r="B1531">
        <v>121664</v>
      </c>
      <c r="C1531" t="s">
        <v>4492</v>
      </c>
      <c r="D1531" t="s">
        <v>6452</v>
      </c>
      <c r="E1531" t="s">
        <v>6254</v>
      </c>
      <c r="F1531" t="s">
        <v>46</v>
      </c>
      <c r="G1531" t="s">
        <v>6446</v>
      </c>
      <c r="H1531" s="1">
        <v>45882</v>
      </c>
      <c r="I1531" t="s">
        <v>6447</v>
      </c>
      <c r="J1531" t="s">
        <v>6448</v>
      </c>
      <c r="K1531" t="s">
        <v>6449</v>
      </c>
      <c r="L1531">
        <v>6352</v>
      </c>
      <c r="M1531">
        <v>3358.13</v>
      </c>
      <c r="N1531" t="s">
        <v>6446</v>
      </c>
      <c r="O1531" s="1"/>
    </row>
    <row r="1532" spans="1:15" x14ac:dyDescent="0.25">
      <c r="A1532">
        <v>25557</v>
      </c>
      <c r="B1532">
        <v>26669214</v>
      </c>
      <c r="C1532" t="s">
        <v>6553</v>
      </c>
      <c r="D1532" t="s">
        <v>6466</v>
      </c>
      <c r="E1532" t="s">
        <v>6254</v>
      </c>
      <c r="F1532" t="s">
        <v>46</v>
      </c>
      <c r="G1532" t="s">
        <v>6446</v>
      </c>
      <c r="H1532" s="1">
        <v>45882</v>
      </c>
      <c r="I1532" t="s">
        <v>6447</v>
      </c>
      <c r="J1532" t="s">
        <v>6448</v>
      </c>
      <c r="K1532" t="s">
        <v>6449</v>
      </c>
      <c r="L1532">
        <v>6357</v>
      </c>
      <c r="M1532">
        <v>61982.080000000002</v>
      </c>
      <c r="N1532" t="s">
        <v>6446</v>
      </c>
      <c r="O1532" s="1"/>
    </row>
    <row r="1533" spans="1:15" x14ac:dyDescent="0.25">
      <c r="A1533">
        <v>25971</v>
      </c>
      <c r="B1533">
        <v>250239</v>
      </c>
      <c r="C1533" t="s">
        <v>6485</v>
      </c>
      <c r="D1533" t="s">
        <v>6486</v>
      </c>
      <c r="E1533" t="s">
        <v>46</v>
      </c>
      <c r="F1533" t="s">
        <v>97</v>
      </c>
      <c r="G1533" t="s">
        <v>6446</v>
      </c>
      <c r="H1533" s="1">
        <v>45882</v>
      </c>
      <c r="I1533" t="s">
        <v>6455</v>
      </c>
      <c r="J1533" t="s">
        <v>6448</v>
      </c>
      <c r="K1533" t="s">
        <v>6449</v>
      </c>
      <c r="L1533">
        <v>6357</v>
      </c>
      <c r="M1533">
        <v>18528.98</v>
      </c>
      <c r="N1533" t="s">
        <v>6446</v>
      </c>
      <c r="O1533" s="1"/>
    </row>
    <row r="1534" spans="1:15" x14ac:dyDescent="0.25">
      <c r="A1534">
        <v>55381</v>
      </c>
      <c r="B1534">
        <v>263706</v>
      </c>
      <c r="C1534" t="s">
        <v>6489</v>
      </c>
      <c r="D1534" t="s">
        <v>6490</v>
      </c>
      <c r="E1534" t="s">
        <v>6254</v>
      </c>
      <c r="F1534" t="s">
        <v>46</v>
      </c>
      <c r="G1534" t="s">
        <v>6446</v>
      </c>
      <c r="H1534" s="1">
        <v>45882</v>
      </c>
      <c r="I1534" t="s">
        <v>6447</v>
      </c>
      <c r="J1534" t="s">
        <v>6448</v>
      </c>
      <c r="K1534" t="s">
        <v>6449</v>
      </c>
      <c r="L1534">
        <v>6351</v>
      </c>
      <c r="M1534">
        <v>586080.18999999994</v>
      </c>
      <c r="N1534" t="s">
        <v>6470</v>
      </c>
      <c r="O1534" s="1"/>
    </row>
    <row r="1535" spans="1:15" x14ac:dyDescent="0.25">
      <c r="A1535">
        <v>495300</v>
      </c>
      <c r="B1535">
        <v>1803886</v>
      </c>
      <c r="C1535" t="s">
        <v>36</v>
      </c>
      <c r="D1535" t="s">
        <v>6475</v>
      </c>
      <c r="E1535" t="s">
        <v>6254</v>
      </c>
      <c r="F1535" t="s">
        <v>46</v>
      </c>
      <c r="G1535" t="s">
        <v>6446</v>
      </c>
      <c r="H1535" s="1">
        <v>45883</v>
      </c>
      <c r="I1535" t="s">
        <v>6455</v>
      </c>
      <c r="J1535" t="s">
        <v>6448</v>
      </c>
      <c r="K1535" t="s">
        <v>6449</v>
      </c>
      <c r="L1535">
        <v>6353</v>
      </c>
      <c r="M1535">
        <v>162.31</v>
      </c>
      <c r="N1535" t="s">
        <v>6446</v>
      </c>
      <c r="O1535" s="1"/>
    </row>
    <row r="1536" spans="1:15" x14ac:dyDescent="0.25">
      <c r="A1536">
        <v>10323</v>
      </c>
      <c r="B1536">
        <v>8855</v>
      </c>
      <c r="C1536" t="s">
        <v>6497</v>
      </c>
      <c r="D1536" t="s">
        <v>6454</v>
      </c>
      <c r="E1536" t="s">
        <v>12</v>
      </c>
      <c r="F1536" t="s">
        <v>12</v>
      </c>
      <c r="G1536" t="s">
        <v>6446</v>
      </c>
      <c r="H1536" s="1">
        <v>45882</v>
      </c>
      <c r="I1536" t="s">
        <v>6455</v>
      </c>
      <c r="J1536" t="s">
        <v>6448</v>
      </c>
      <c r="K1536" t="s">
        <v>6449</v>
      </c>
      <c r="L1536">
        <v>5351</v>
      </c>
      <c r="M1536">
        <v>434979.92</v>
      </c>
      <c r="N1536" t="s">
        <v>6456</v>
      </c>
      <c r="O1536" s="1"/>
    </row>
    <row r="1537" spans="1:15" x14ac:dyDescent="0.25">
      <c r="A1537">
        <v>10324</v>
      </c>
      <c r="B1537">
        <v>8855</v>
      </c>
      <c r="C1537" t="s">
        <v>6497</v>
      </c>
      <c r="D1537" t="s">
        <v>6454</v>
      </c>
      <c r="E1537" t="s">
        <v>12</v>
      </c>
      <c r="F1537" t="s">
        <v>12</v>
      </c>
      <c r="G1537" t="s">
        <v>6446</v>
      </c>
      <c r="H1537" s="1">
        <v>45882</v>
      </c>
      <c r="I1537" t="s">
        <v>6455</v>
      </c>
      <c r="J1537" t="s">
        <v>6448</v>
      </c>
      <c r="K1537" t="s">
        <v>6449</v>
      </c>
      <c r="L1537">
        <v>5351</v>
      </c>
      <c r="M1537">
        <v>434979.92</v>
      </c>
      <c r="N1537" t="s">
        <v>6456</v>
      </c>
      <c r="O1537" s="1"/>
    </row>
    <row r="1538" spans="1:15" x14ac:dyDescent="0.25">
      <c r="A1538">
        <v>49134</v>
      </c>
      <c r="B1538">
        <v>8852</v>
      </c>
      <c r="C1538" t="s">
        <v>36</v>
      </c>
      <c r="D1538" t="s">
        <v>6454</v>
      </c>
      <c r="E1538" t="s">
        <v>12</v>
      </c>
      <c r="F1538" t="s">
        <v>12</v>
      </c>
      <c r="G1538" t="s">
        <v>6446</v>
      </c>
      <c r="H1538" s="1">
        <v>45882</v>
      </c>
      <c r="I1538" t="s">
        <v>6455</v>
      </c>
      <c r="J1538" t="s">
        <v>6448</v>
      </c>
      <c r="K1538" t="s">
        <v>6449</v>
      </c>
      <c r="L1538">
        <v>5351</v>
      </c>
      <c r="M1538">
        <v>117730.55</v>
      </c>
      <c r="N1538" t="s">
        <v>6456</v>
      </c>
      <c r="O1538" s="1"/>
    </row>
    <row r="1539" spans="1:15" x14ac:dyDescent="0.25">
      <c r="A1539">
        <v>52463</v>
      </c>
      <c r="B1539">
        <v>2996577</v>
      </c>
      <c r="C1539" t="s">
        <v>6267</v>
      </c>
      <c r="D1539" t="s">
        <v>6466</v>
      </c>
      <c r="E1539" t="s">
        <v>18</v>
      </c>
      <c r="F1539" t="s">
        <v>46</v>
      </c>
      <c r="G1539" t="s">
        <v>6446</v>
      </c>
      <c r="H1539" s="1">
        <v>45882</v>
      </c>
      <c r="I1539" t="s">
        <v>6447</v>
      </c>
      <c r="J1539" t="s">
        <v>6448</v>
      </c>
      <c r="K1539" t="s">
        <v>6449</v>
      </c>
      <c r="L1539">
        <v>6351</v>
      </c>
      <c r="M1539">
        <v>292288.12</v>
      </c>
      <c r="N1539" t="s">
        <v>6446</v>
      </c>
      <c r="O1539" s="1"/>
    </row>
    <row r="1540" spans="1:15" x14ac:dyDescent="0.25">
      <c r="A1540">
        <v>52457</v>
      </c>
      <c r="B1540">
        <v>2996577</v>
      </c>
      <c r="C1540" t="s">
        <v>6267</v>
      </c>
      <c r="D1540" t="s">
        <v>6466</v>
      </c>
      <c r="E1540" t="s">
        <v>18</v>
      </c>
      <c r="F1540" t="s">
        <v>46</v>
      </c>
      <c r="G1540" t="s">
        <v>6446</v>
      </c>
      <c r="H1540" s="1">
        <v>45882</v>
      </c>
      <c r="I1540" t="s">
        <v>6447</v>
      </c>
      <c r="J1540" t="s">
        <v>6448</v>
      </c>
      <c r="K1540" t="s">
        <v>6449</v>
      </c>
      <c r="L1540">
        <v>6351</v>
      </c>
      <c r="M1540">
        <v>292288.12</v>
      </c>
      <c r="N1540" t="s">
        <v>6446</v>
      </c>
      <c r="O1540" s="1"/>
    </row>
    <row r="1541" spans="1:15" x14ac:dyDescent="0.25">
      <c r="A1541">
        <v>52458</v>
      </c>
      <c r="B1541">
        <v>2996577</v>
      </c>
      <c r="C1541" t="s">
        <v>6267</v>
      </c>
      <c r="D1541" t="s">
        <v>6466</v>
      </c>
      <c r="E1541" t="s">
        <v>18</v>
      </c>
      <c r="F1541" t="s">
        <v>46</v>
      </c>
      <c r="G1541" t="s">
        <v>6446</v>
      </c>
      <c r="H1541" s="1">
        <v>45882</v>
      </c>
      <c r="I1541" t="s">
        <v>6447</v>
      </c>
      <c r="J1541" t="s">
        <v>6448</v>
      </c>
      <c r="K1541" t="s">
        <v>6449</v>
      </c>
      <c r="L1541">
        <v>6351</v>
      </c>
      <c r="M1541">
        <v>292288.12</v>
      </c>
      <c r="N1541" t="s">
        <v>6446</v>
      </c>
      <c r="O1541" s="1"/>
    </row>
    <row r="1542" spans="1:15" x14ac:dyDescent="0.25">
      <c r="A1542">
        <v>149008</v>
      </c>
      <c r="B1542">
        <v>457066</v>
      </c>
      <c r="C1542" t="s">
        <v>6459</v>
      </c>
      <c r="D1542" t="s">
        <v>6445</v>
      </c>
      <c r="E1542" t="s">
        <v>6269</v>
      </c>
      <c r="F1542" t="s">
        <v>46</v>
      </c>
      <c r="G1542" t="s">
        <v>6446</v>
      </c>
      <c r="H1542" s="1">
        <v>45882</v>
      </c>
      <c r="I1542" t="s">
        <v>6447</v>
      </c>
      <c r="J1542" t="s">
        <v>6448</v>
      </c>
      <c r="K1542" t="s">
        <v>6449</v>
      </c>
      <c r="L1542">
        <v>6353</v>
      </c>
      <c r="M1542">
        <v>572408.39</v>
      </c>
      <c r="N1542" t="s">
        <v>6446</v>
      </c>
      <c r="O1542" s="1"/>
    </row>
    <row r="1543" spans="1:15" x14ac:dyDescent="0.25">
      <c r="A1543">
        <v>282945</v>
      </c>
      <c r="B1543">
        <v>121327</v>
      </c>
      <c r="C1543" t="s">
        <v>6505</v>
      </c>
      <c r="D1543" t="s">
        <v>6452</v>
      </c>
      <c r="E1543" t="s">
        <v>6254</v>
      </c>
      <c r="F1543" t="s">
        <v>46</v>
      </c>
      <c r="G1543" t="s">
        <v>6446</v>
      </c>
      <c r="H1543" s="1">
        <v>45882</v>
      </c>
      <c r="I1543" t="s">
        <v>6447</v>
      </c>
      <c r="J1543" t="s">
        <v>6448</v>
      </c>
      <c r="K1543" t="s">
        <v>6449</v>
      </c>
      <c r="L1543">
        <v>6352</v>
      </c>
      <c r="M1543">
        <v>431895.65</v>
      </c>
      <c r="N1543" t="s">
        <v>6446</v>
      </c>
      <c r="O1543" s="1"/>
    </row>
    <row r="1544" spans="1:15" x14ac:dyDescent="0.25">
      <c r="A1544">
        <v>495973</v>
      </c>
      <c r="B1544">
        <v>1803845</v>
      </c>
      <c r="C1544" t="s">
        <v>36</v>
      </c>
      <c r="D1544" t="s">
        <v>6475</v>
      </c>
      <c r="E1544" t="s">
        <v>6254</v>
      </c>
      <c r="F1544" t="s">
        <v>12</v>
      </c>
      <c r="G1544" t="s">
        <v>6446</v>
      </c>
      <c r="H1544" s="1">
        <v>45883</v>
      </c>
      <c r="I1544" t="s">
        <v>6455</v>
      </c>
      <c r="J1544" t="s">
        <v>6448</v>
      </c>
      <c r="K1544" t="s">
        <v>6449</v>
      </c>
      <c r="L1544">
        <v>6353</v>
      </c>
      <c r="M1544">
        <v>135.1</v>
      </c>
      <c r="N1544" t="s">
        <v>6446</v>
      </c>
      <c r="O1544" s="1"/>
    </row>
    <row r="1545" spans="1:15" x14ac:dyDescent="0.25">
      <c r="A1545">
        <v>55377</v>
      </c>
      <c r="B1545">
        <v>121532</v>
      </c>
      <c r="C1545" t="s">
        <v>6489</v>
      </c>
      <c r="D1545" t="s">
        <v>6491</v>
      </c>
      <c r="E1545" t="s">
        <v>6254</v>
      </c>
      <c r="F1545" t="s">
        <v>18</v>
      </c>
      <c r="G1545" t="s">
        <v>6446</v>
      </c>
      <c r="H1545" s="1">
        <v>45882</v>
      </c>
      <c r="I1545" t="s">
        <v>6447</v>
      </c>
      <c r="J1545" t="s">
        <v>6448</v>
      </c>
      <c r="K1545" t="s">
        <v>6449</v>
      </c>
      <c r="L1545">
        <v>6353</v>
      </c>
      <c r="M1545">
        <v>42040.83</v>
      </c>
      <c r="N1545" t="s">
        <v>6446</v>
      </c>
      <c r="O1545" s="1"/>
    </row>
    <row r="1546" spans="1:15" x14ac:dyDescent="0.25">
      <c r="A1546">
        <v>247199</v>
      </c>
      <c r="B1546">
        <v>615207</v>
      </c>
      <c r="C1546" t="s">
        <v>115</v>
      </c>
      <c r="D1546" t="s">
        <v>6473</v>
      </c>
      <c r="E1546" t="s">
        <v>12</v>
      </c>
      <c r="F1546" t="s">
        <v>12</v>
      </c>
      <c r="G1546" t="s">
        <v>6446</v>
      </c>
      <c r="H1546" s="1">
        <v>45882</v>
      </c>
      <c r="I1546" t="s">
        <v>6455</v>
      </c>
      <c r="J1546" t="s">
        <v>6448</v>
      </c>
      <c r="K1546" t="s">
        <v>6449</v>
      </c>
      <c r="L1546">
        <v>5932</v>
      </c>
      <c r="M1546">
        <v>44880.43</v>
      </c>
      <c r="N1546" t="s">
        <v>6456</v>
      </c>
      <c r="O1546" s="1"/>
    </row>
    <row r="1547" spans="1:15" x14ac:dyDescent="0.25">
      <c r="A1547">
        <v>0</v>
      </c>
      <c r="B1547">
        <v>590613</v>
      </c>
      <c r="C1547" t="s">
        <v>6554</v>
      </c>
      <c r="D1547" t="s">
        <v>6466</v>
      </c>
      <c r="E1547" t="s">
        <v>6318</v>
      </c>
      <c r="F1547" t="s">
        <v>46</v>
      </c>
      <c r="G1547" t="s">
        <v>6446</v>
      </c>
      <c r="H1547" s="1">
        <v>45882</v>
      </c>
      <c r="I1547" t="s">
        <v>6447</v>
      </c>
      <c r="J1547" t="s">
        <v>6448</v>
      </c>
      <c r="K1547" t="s">
        <v>6449</v>
      </c>
      <c r="L1547">
        <v>6357</v>
      </c>
      <c r="M1547">
        <v>1123.8499999999999</v>
      </c>
      <c r="N1547" t="s">
        <v>6446</v>
      </c>
      <c r="O1547" s="1"/>
    </row>
    <row r="1548" spans="1:15" x14ac:dyDescent="0.25">
      <c r="A1548">
        <v>25976</v>
      </c>
      <c r="B1548">
        <v>1172380</v>
      </c>
      <c r="C1548" t="s">
        <v>6465</v>
      </c>
      <c r="D1548" t="s">
        <v>6466</v>
      </c>
      <c r="E1548" t="s">
        <v>46</v>
      </c>
      <c r="F1548" t="s">
        <v>693</v>
      </c>
      <c r="G1548" t="s">
        <v>6446</v>
      </c>
      <c r="H1548" s="1">
        <v>45882</v>
      </c>
      <c r="I1548" t="s">
        <v>6447</v>
      </c>
      <c r="J1548" t="s">
        <v>6448</v>
      </c>
      <c r="K1548" t="s">
        <v>6449</v>
      </c>
      <c r="L1548">
        <v>6353</v>
      </c>
      <c r="M1548">
        <v>13029.54</v>
      </c>
      <c r="N1548" t="s">
        <v>6446</v>
      </c>
      <c r="O1548" s="1"/>
    </row>
    <row r="1549" spans="1:15" x14ac:dyDescent="0.25">
      <c r="A1549">
        <v>25977</v>
      </c>
      <c r="B1549">
        <v>1172396</v>
      </c>
      <c r="C1549" t="s">
        <v>6465</v>
      </c>
      <c r="D1549" t="s">
        <v>6466</v>
      </c>
      <c r="E1549" t="s">
        <v>46</v>
      </c>
      <c r="F1549" t="s">
        <v>693</v>
      </c>
      <c r="G1549" t="s">
        <v>6446</v>
      </c>
      <c r="H1549" s="1">
        <v>45882</v>
      </c>
      <c r="I1549" t="s">
        <v>6447</v>
      </c>
      <c r="J1549" t="s">
        <v>6448</v>
      </c>
      <c r="K1549" t="s">
        <v>6449</v>
      </c>
      <c r="L1549">
        <v>6353</v>
      </c>
      <c r="M1549">
        <v>61699.6</v>
      </c>
      <c r="N1549" t="s">
        <v>6446</v>
      </c>
      <c r="O1549" s="1"/>
    </row>
    <row r="1550" spans="1:15" x14ac:dyDescent="0.25">
      <c r="A1550">
        <v>10241</v>
      </c>
      <c r="B1550">
        <v>8859</v>
      </c>
      <c r="C1550" t="s">
        <v>6497</v>
      </c>
      <c r="D1550" t="s">
        <v>6454</v>
      </c>
      <c r="E1550" t="s">
        <v>12</v>
      </c>
      <c r="F1550" t="s">
        <v>12</v>
      </c>
      <c r="G1550" t="s">
        <v>6446</v>
      </c>
      <c r="H1550" s="1">
        <v>45882</v>
      </c>
      <c r="I1550" t="s">
        <v>6455</v>
      </c>
      <c r="J1550" t="s">
        <v>6448</v>
      </c>
      <c r="K1550" t="s">
        <v>6449</v>
      </c>
      <c r="L1550">
        <v>5351</v>
      </c>
      <c r="M1550">
        <v>3378.81</v>
      </c>
      <c r="N1550" t="s">
        <v>6456</v>
      </c>
      <c r="O1550" s="1"/>
    </row>
    <row r="1551" spans="1:15" x14ac:dyDescent="0.25">
      <c r="A1551">
        <v>282947</v>
      </c>
      <c r="B1551">
        <v>121289</v>
      </c>
      <c r="C1551" t="s">
        <v>6505</v>
      </c>
      <c r="D1551" t="s">
        <v>6452</v>
      </c>
      <c r="E1551" t="s">
        <v>6254</v>
      </c>
      <c r="F1551" t="s">
        <v>12</v>
      </c>
      <c r="G1551" t="s">
        <v>6446</v>
      </c>
      <c r="H1551" s="1">
        <v>45882</v>
      </c>
      <c r="I1551" t="s">
        <v>6447</v>
      </c>
      <c r="J1551" t="s">
        <v>6448</v>
      </c>
      <c r="K1551" t="s">
        <v>6449</v>
      </c>
      <c r="L1551">
        <v>6352</v>
      </c>
      <c r="M1551">
        <v>207144.11</v>
      </c>
      <c r="N1551" t="s">
        <v>6446</v>
      </c>
      <c r="O1551" s="1"/>
    </row>
    <row r="1552" spans="1:15" x14ac:dyDescent="0.25">
      <c r="A1552">
        <v>282944</v>
      </c>
      <c r="B1552">
        <v>121289</v>
      </c>
      <c r="C1552" t="s">
        <v>6505</v>
      </c>
      <c r="D1552" t="s">
        <v>6452</v>
      </c>
      <c r="E1552" t="s">
        <v>6254</v>
      </c>
      <c r="F1552" t="s">
        <v>12</v>
      </c>
      <c r="G1552" t="s">
        <v>6446</v>
      </c>
      <c r="H1552" s="1">
        <v>45882</v>
      </c>
      <c r="I1552" t="s">
        <v>6447</v>
      </c>
      <c r="J1552" t="s">
        <v>6448</v>
      </c>
      <c r="K1552" t="s">
        <v>6449</v>
      </c>
      <c r="L1552">
        <v>6352</v>
      </c>
      <c r="M1552">
        <v>207144.11</v>
      </c>
      <c r="N1552" t="s">
        <v>6446</v>
      </c>
      <c r="O1552" s="1"/>
    </row>
    <row r="1553" spans="1:15" x14ac:dyDescent="0.25">
      <c r="A1553">
        <v>8022</v>
      </c>
      <c r="B1553">
        <v>4442</v>
      </c>
      <c r="C1553" t="s">
        <v>6468</v>
      </c>
      <c r="D1553" t="s">
        <v>6469</v>
      </c>
      <c r="E1553" t="s">
        <v>46</v>
      </c>
      <c r="F1553" t="s">
        <v>46</v>
      </c>
      <c r="G1553" t="s">
        <v>6446</v>
      </c>
      <c r="H1553" s="1">
        <v>45882</v>
      </c>
      <c r="I1553" t="s">
        <v>6447</v>
      </c>
      <c r="J1553" t="s">
        <v>6448</v>
      </c>
      <c r="K1553" t="s">
        <v>6449</v>
      </c>
      <c r="L1553">
        <v>5353</v>
      </c>
      <c r="M1553">
        <v>29100</v>
      </c>
      <c r="N1553" t="s">
        <v>6470</v>
      </c>
      <c r="O1553" s="1"/>
    </row>
    <row r="1554" spans="1:15" x14ac:dyDescent="0.25">
      <c r="A1554">
        <v>25977</v>
      </c>
      <c r="B1554">
        <v>1172388</v>
      </c>
      <c r="C1554" t="s">
        <v>6465</v>
      </c>
      <c r="D1554" t="s">
        <v>6466</v>
      </c>
      <c r="E1554" t="s">
        <v>46</v>
      </c>
      <c r="F1554" t="s">
        <v>693</v>
      </c>
      <c r="G1554" t="s">
        <v>6446</v>
      </c>
      <c r="H1554" s="1">
        <v>45882</v>
      </c>
      <c r="I1554" t="s">
        <v>6447</v>
      </c>
      <c r="J1554" t="s">
        <v>6448</v>
      </c>
      <c r="K1554" t="s">
        <v>6464</v>
      </c>
      <c r="L1554">
        <v>6353</v>
      </c>
      <c r="M1554">
        <v>61699.6</v>
      </c>
      <c r="N1554" t="s">
        <v>6446</v>
      </c>
      <c r="O1554" s="1">
        <v>45882</v>
      </c>
    </row>
    <row r="1555" spans="1:15" x14ac:dyDescent="0.25">
      <c r="A1555">
        <v>76514</v>
      </c>
      <c r="B1555">
        <v>6016</v>
      </c>
      <c r="C1555" t="s">
        <v>6450</v>
      </c>
      <c r="D1555" t="s">
        <v>6451</v>
      </c>
      <c r="E1555" t="s">
        <v>6269</v>
      </c>
      <c r="F1555" t="s">
        <v>12</v>
      </c>
      <c r="G1555" t="s">
        <v>6446</v>
      </c>
      <c r="H1555" s="1">
        <v>45883</v>
      </c>
      <c r="I1555" t="s">
        <v>6447</v>
      </c>
      <c r="J1555" t="s">
        <v>6448</v>
      </c>
      <c r="K1555" t="s">
        <v>6449</v>
      </c>
      <c r="L1555">
        <v>6353</v>
      </c>
      <c r="M1555">
        <v>19926.490000000002</v>
      </c>
      <c r="N1555" t="s">
        <v>6446</v>
      </c>
      <c r="O1555" s="1"/>
    </row>
    <row r="1556" spans="1:15" x14ac:dyDescent="0.25">
      <c r="A1556">
        <v>264828</v>
      </c>
      <c r="B1556">
        <v>526</v>
      </c>
      <c r="C1556" t="s">
        <v>6526</v>
      </c>
      <c r="D1556" t="s">
        <v>6458</v>
      </c>
      <c r="E1556" t="s">
        <v>6254</v>
      </c>
      <c r="F1556" t="s">
        <v>18</v>
      </c>
      <c r="G1556" t="s">
        <v>6446</v>
      </c>
      <c r="H1556" s="1">
        <v>45883</v>
      </c>
      <c r="I1556" t="s">
        <v>6455</v>
      </c>
      <c r="J1556" t="s">
        <v>6448</v>
      </c>
      <c r="K1556" t="s">
        <v>6449</v>
      </c>
      <c r="L1556">
        <v>6353</v>
      </c>
      <c r="M1556">
        <v>54450</v>
      </c>
      <c r="N1556" t="s">
        <v>6446</v>
      </c>
      <c r="O1556" s="1"/>
    </row>
    <row r="1557" spans="1:15" x14ac:dyDescent="0.25">
      <c r="A1557">
        <v>55376</v>
      </c>
      <c r="B1557">
        <v>121531</v>
      </c>
      <c r="C1557" t="s">
        <v>6489</v>
      </c>
      <c r="D1557" t="s">
        <v>6491</v>
      </c>
      <c r="E1557" t="s">
        <v>6254</v>
      </c>
      <c r="F1557" t="s">
        <v>18</v>
      </c>
      <c r="G1557" t="s">
        <v>6446</v>
      </c>
      <c r="H1557" s="1">
        <v>45882</v>
      </c>
      <c r="I1557" t="s">
        <v>6447</v>
      </c>
      <c r="J1557" t="s">
        <v>6448</v>
      </c>
      <c r="K1557" t="s">
        <v>6449</v>
      </c>
      <c r="L1557">
        <v>6353</v>
      </c>
      <c r="M1557">
        <v>214823.98</v>
      </c>
      <c r="N1557" t="s">
        <v>6446</v>
      </c>
      <c r="O1557" s="1"/>
    </row>
    <row r="1558" spans="1:15" x14ac:dyDescent="0.25">
      <c r="A1558">
        <v>264829</v>
      </c>
      <c r="B1558">
        <v>537</v>
      </c>
      <c r="C1558" t="s">
        <v>6526</v>
      </c>
      <c r="D1558" t="s">
        <v>6458</v>
      </c>
      <c r="E1558" t="s">
        <v>6254</v>
      </c>
      <c r="F1558" t="s">
        <v>97</v>
      </c>
      <c r="G1558" t="s">
        <v>6446</v>
      </c>
      <c r="H1558" s="1">
        <v>45883</v>
      </c>
      <c r="I1558" t="s">
        <v>6455</v>
      </c>
      <c r="J1558" t="s">
        <v>6448</v>
      </c>
      <c r="K1558" t="s">
        <v>6449</v>
      </c>
      <c r="L1558">
        <v>6353</v>
      </c>
      <c r="M1558">
        <v>39735.86</v>
      </c>
      <c r="N1558" t="s">
        <v>6446</v>
      </c>
      <c r="O1558" s="1"/>
    </row>
    <row r="1559" spans="1:15" x14ac:dyDescent="0.25">
      <c r="A1559">
        <v>8022</v>
      </c>
      <c r="B1559">
        <v>34825</v>
      </c>
      <c r="C1559" t="s">
        <v>6468</v>
      </c>
      <c r="D1559" t="s">
        <v>6474</v>
      </c>
      <c r="E1559" t="s">
        <v>6254</v>
      </c>
      <c r="F1559" t="s">
        <v>46</v>
      </c>
      <c r="G1559" t="s">
        <v>6446</v>
      </c>
      <c r="H1559" s="1">
        <v>45882</v>
      </c>
      <c r="I1559" t="s">
        <v>6447</v>
      </c>
      <c r="J1559" t="s">
        <v>6448</v>
      </c>
      <c r="K1559" t="s">
        <v>6449</v>
      </c>
      <c r="L1559">
        <v>6353</v>
      </c>
      <c r="M1559">
        <v>29100</v>
      </c>
      <c r="N1559" t="s">
        <v>6446</v>
      </c>
      <c r="O1559" s="1"/>
    </row>
    <row r="1560" spans="1:15" x14ac:dyDescent="0.25">
      <c r="A1560">
        <v>3212</v>
      </c>
      <c r="B1560">
        <v>16447</v>
      </c>
      <c r="C1560" t="s">
        <v>13</v>
      </c>
      <c r="D1560" t="s">
        <v>6524</v>
      </c>
      <c r="E1560" t="s">
        <v>6254</v>
      </c>
      <c r="F1560" t="s">
        <v>18</v>
      </c>
      <c r="G1560" t="s">
        <v>6446</v>
      </c>
      <c r="H1560" s="1">
        <v>45882</v>
      </c>
      <c r="I1560" t="s">
        <v>6447</v>
      </c>
      <c r="J1560" t="s">
        <v>6448</v>
      </c>
      <c r="K1560" t="s">
        <v>6449</v>
      </c>
      <c r="L1560">
        <v>6353</v>
      </c>
      <c r="M1560">
        <v>95000</v>
      </c>
      <c r="N1560" t="s">
        <v>6446</v>
      </c>
      <c r="O1560" s="1"/>
    </row>
    <row r="1561" spans="1:15" x14ac:dyDescent="0.25">
      <c r="A1561">
        <v>444622</v>
      </c>
      <c r="B1561">
        <v>121676</v>
      </c>
      <c r="C1561" t="s">
        <v>5059</v>
      </c>
      <c r="D1561" t="s">
        <v>6452</v>
      </c>
      <c r="E1561" t="s">
        <v>6254</v>
      </c>
      <c r="F1561" t="s">
        <v>97</v>
      </c>
      <c r="G1561" t="s">
        <v>6446</v>
      </c>
      <c r="H1561" s="1">
        <v>45882</v>
      </c>
      <c r="I1561" t="s">
        <v>6447</v>
      </c>
      <c r="J1561" t="s">
        <v>6448</v>
      </c>
      <c r="K1561" t="s">
        <v>6449</v>
      </c>
      <c r="L1561">
        <v>6353</v>
      </c>
      <c r="M1561">
        <v>3091.02</v>
      </c>
      <c r="N1561" t="s">
        <v>6446</v>
      </c>
      <c r="O1561" s="1"/>
    </row>
    <row r="1562" spans="1:15" x14ac:dyDescent="0.25">
      <c r="A1562">
        <v>76513</v>
      </c>
      <c r="B1562">
        <v>6017</v>
      </c>
      <c r="C1562" t="s">
        <v>6450</v>
      </c>
      <c r="D1562" t="s">
        <v>6451</v>
      </c>
      <c r="E1562" t="s">
        <v>6269</v>
      </c>
      <c r="F1562" t="s">
        <v>18</v>
      </c>
      <c r="G1562" t="s">
        <v>6446</v>
      </c>
      <c r="H1562" s="1">
        <v>45883</v>
      </c>
      <c r="I1562" t="s">
        <v>6447</v>
      </c>
      <c r="J1562" t="s">
        <v>6448</v>
      </c>
      <c r="K1562" t="s">
        <v>6449</v>
      </c>
      <c r="L1562">
        <v>6353</v>
      </c>
      <c r="M1562">
        <v>4981.5200000000004</v>
      </c>
      <c r="N1562" t="s">
        <v>6446</v>
      </c>
      <c r="O1562" s="1"/>
    </row>
    <row r="1563" spans="1:15" x14ac:dyDescent="0.25">
      <c r="A1563">
        <v>394801</v>
      </c>
      <c r="B1563">
        <v>121667</v>
      </c>
      <c r="C1563" t="s">
        <v>4492</v>
      </c>
      <c r="D1563" t="s">
        <v>6452</v>
      </c>
      <c r="E1563" t="s">
        <v>6254</v>
      </c>
      <c r="F1563" t="s">
        <v>12</v>
      </c>
      <c r="G1563" t="s">
        <v>6446</v>
      </c>
      <c r="H1563" s="1">
        <v>45882</v>
      </c>
      <c r="I1563" t="s">
        <v>6447</v>
      </c>
      <c r="J1563" t="s">
        <v>6448</v>
      </c>
      <c r="K1563" t="s">
        <v>6449</v>
      </c>
      <c r="L1563">
        <v>6352</v>
      </c>
      <c r="M1563">
        <v>404435.52</v>
      </c>
      <c r="N1563" t="s">
        <v>6446</v>
      </c>
      <c r="O1563" s="1"/>
    </row>
    <row r="1564" spans="1:15" x14ac:dyDescent="0.25">
      <c r="A1564">
        <v>49135</v>
      </c>
      <c r="B1564">
        <v>8853</v>
      </c>
      <c r="C1564" t="s">
        <v>36</v>
      </c>
      <c r="D1564" t="s">
        <v>6454</v>
      </c>
      <c r="E1564" t="s">
        <v>12</v>
      </c>
      <c r="F1564" t="s">
        <v>12</v>
      </c>
      <c r="G1564" t="s">
        <v>6446</v>
      </c>
      <c r="H1564" s="1">
        <v>45882</v>
      </c>
      <c r="I1564" t="s">
        <v>6455</v>
      </c>
      <c r="J1564" t="s">
        <v>6448</v>
      </c>
      <c r="K1564" t="s">
        <v>6449</v>
      </c>
      <c r="L1564">
        <v>5351</v>
      </c>
      <c r="M1564">
        <v>359072.57</v>
      </c>
      <c r="N1564" t="s">
        <v>6456</v>
      </c>
      <c r="O1564" s="1"/>
    </row>
    <row r="1565" spans="1:15" x14ac:dyDescent="0.25">
      <c r="A1565">
        <v>55377</v>
      </c>
      <c r="B1565">
        <v>263704</v>
      </c>
      <c r="C1565" t="s">
        <v>6489</v>
      </c>
      <c r="D1565" t="s">
        <v>6490</v>
      </c>
      <c r="E1565" t="s">
        <v>6254</v>
      </c>
      <c r="F1565" t="s">
        <v>18</v>
      </c>
      <c r="G1565" t="s">
        <v>6446</v>
      </c>
      <c r="H1565" s="1">
        <v>45882</v>
      </c>
      <c r="I1565" t="s">
        <v>6447</v>
      </c>
      <c r="J1565" t="s">
        <v>6448</v>
      </c>
      <c r="K1565" t="s">
        <v>6449</v>
      </c>
      <c r="L1565">
        <v>6351</v>
      </c>
      <c r="M1565">
        <v>42040.83</v>
      </c>
      <c r="N1565" t="s">
        <v>6470</v>
      </c>
      <c r="O1565" s="1"/>
    </row>
    <row r="1566" spans="1:15" x14ac:dyDescent="0.25">
      <c r="A1566">
        <v>55376</v>
      </c>
      <c r="B1566">
        <v>263703</v>
      </c>
      <c r="C1566" t="s">
        <v>6489</v>
      </c>
      <c r="D1566" t="s">
        <v>6490</v>
      </c>
      <c r="E1566" t="s">
        <v>6254</v>
      </c>
      <c r="F1566" t="s">
        <v>18</v>
      </c>
      <c r="G1566" t="s">
        <v>6446</v>
      </c>
      <c r="H1566" s="1">
        <v>45882</v>
      </c>
      <c r="I1566" t="s">
        <v>6447</v>
      </c>
      <c r="J1566" t="s">
        <v>6448</v>
      </c>
      <c r="K1566" t="s">
        <v>6449</v>
      </c>
      <c r="L1566">
        <v>6351</v>
      </c>
      <c r="M1566">
        <v>214823.98</v>
      </c>
      <c r="N1566" t="s">
        <v>6470</v>
      </c>
      <c r="O1566" s="1"/>
    </row>
    <row r="1567" spans="1:15" x14ac:dyDescent="0.25">
      <c r="A1567">
        <v>55381</v>
      </c>
      <c r="B1567">
        <v>121534</v>
      </c>
      <c r="C1567" t="s">
        <v>6489</v>
      </c>
      <c r="D1567" t="s">
        <v>6491</v>
      </c>
      <c r="E1567" t="s">
        <v>6254</v>
      </c>
      <c r="F1567" t="s">
        <v>46</v>
      </c>
      <c r="G1567" t="s">
        <v>6446</v>
      </c>
      <c r="H1567" s="1">
        <v>45882</v>
      </c>
      <c r="I1567" t="s">
        <v>6447</v>
      </c>
      <c r="J1567" t="s">
        <v>6448</v>
      </c>
      <c r="K1567" t="s">
        <v>6449</v>
      </c>
      <c r="L1567">
        <v>6353</v>
      </c>
      <c r="M1567">
        <v>586080.18999999994</v>
      </c>
      <c r="N1567" t="s">
        <v>6446</v>
      </c>
      <c r="O1567" s="1"/>
    </row>
    <row r="1568" spans="1:15" x14ac:dyDescent="0.25">
      <c r="A1568">
        <v>495438</v>
      </c>
      <c r="B1568">
        <v>362975</v>
      </c>
      <c r="C1568" t="s">
        <v>36</v>
      </c>
      <c r="D1568" t="s">
        <v>6453</v>
      </c>
      <c r="E1568" t="s">
        <v>6254</v>
      </c>
      <c r="F1568" t="s">
        <v>46</v>
      </c>
      <c r="G1568" t="s">
        <v>6446</v>
      </c>
      <c r="H1568" s="1">
        <v>45882</v>
      </c>
      <c r="I1568" t="s">
        <v>6455</v>
      </c>
      <c r="J1568" t="s">
        <v>6448</v>
      </c>
      <c r="K1568" t="s">
        <v>6449</v>
      </c>
      <c r="L1568">
        <v>6352</v>
      </c>
      <c r="M1568">
        <v>110246.54</v>
      </c>
      <c r="N1568" t="s">
        <v>6446</v>
      </c>
      <c r="O1568" s="1"/>
    </row>
    <row r="1569" spans="1:15" x14ac:dyDescent="0.25">
      <c r="A1569">
        <v>52398</v>
      </c>
      <c r="B1569">
        <v>2991645</v>
      </c>
      <c r="C1569" t="s">
        <v>6267</v>
      </c>
      <c r="D1569" t="s">
        <v>6466</v>
      </c>
      <c r="E1569" t="s">
        <v>18</v>
      </c>
      <c r="F1569" t="s">
        <v>97</v>
      </c>
      <c r="G1569" t="s">
        <v>6446</v>
      </c>
      <c r="H1569" s="1">
        <v>45882</v>
      </c>
      <c r="I1569" t="s">
        <v>6447</v>
      </c>
      <c r="J1569" t="s">
        <v>6448</v>
      </c>
      <c r="K1569" t="s">
        <v>6449</v>
      </c>
      <c r="L1569">
        <v>6351</v>
      </c>
      <c r="M1569">
        <v>4124.18</v>
      </c>
      <c r="N1569" t="s">
        <v>6446</v>
      </c>
      <c r="O1569" s="1"/>
    </row>
    <row r="1570" spans="1:15" x14ac:dyDescent="0.25">
      <c r="A1570">
        <v>52403</v>
      </c>
      <c r="B1570">
        <v>2991645</v>
      </c>
      <c r="C1570" t="s">
        <v>6267</v>
      </c>
      <c r="D1570" t="s">
        <v>6466</v>
      </c>
      <c r="E1570" t="s">
        <v>18</v>
      </c>
      <c r="F1570" t="s">
        <v>97</v>
      </c>
      <c r="G1570" t="s">
        <v>6446</v>
      </c>
      <c r="H1570" s="1">
        <v>45882</v>
      </c>
      <c r="I1570" t="s">
        <v>6447</v>
      </c>
      <c r="J1570" t="s">
        <v>6448</v>
      </c>
      <c r="K1570" t="s">
        <v>6449</v>
      </c>
      <c r="L1570">
        <v>6351</v>
      </c>
      <c r="M1570">
        <v>4124.18</v>
      </c>
      <c r="N1570" t="s">
        <v>6446</v>
      </c>
      <c r="O1570" s="1"/>
    </row>
    <row r="1571" spans="1:15" x14ac:dyDescent="0.25">
      <c r="A1571">
        <v>495539</v>
      </c>
      <c r="B1571">
        <v>363071</v>
      </c>
      <c r="C1571" t="s">
        <v>36</v>
      </c>
      <c r="D1571" t="s">
        <v>6453</v>
      </c>
      <c r="E1571" t="s">
        <v>6254</v>
      </c>
      <c r="F1571" t="s">
        <v>46</v>
      </c>
      <c r="G1571" t="s">
        <v>6446</v>
      </c>
      <c r="H1571" s="1">
        <v>45882</v>
      </c>
      <c r="I1571" t="s">
        <v>6455</v>
      </c>
      <c r="J1571" t="s">
        <v>6448</v>
      </c>
      <c r="K1571" t="s">
        <v>6449</v>
      </c>
      <c r="L1571">
        <v>6352</v>
      </c>
      <c r="M1571">
        <v>1032044.86</v>
      </c>
      <c r="N1571" t="s">
        <v>6446</v>
      </c>
      <c r="O1571" s="1"/>
    </row>
    <row r="1572" spans="1:15" x14ac:dyDescent="0.25">
      <c r="A1572">
        <v>52422</v>
      </c>
      <c r="B1572">
        <v>2991607</v>
      </c>
      <c r="C1572" t="s">
        <v>6267</v>
      </c>
      <c r="D1572" t="s">
        <v>6466</v>
      </c>
      <c r="E1572" t="s">
        <v>18</v>
      </c>
      <c r="F1572" t="s">
        <v>46</v>
      </c>
      <c r="G1572" t="s">
        <v>6446</v>
      </c>
      <c r="H1572" s="1">
        <v>45882</v>
      </c>
      <c r="I1572" t="s">
        <v>6447</v>
      </c>
      <c r="J1572" t="s">
        <v>6448</v>
      </c>
      <c r="K1572" t="s">
        <v>6449</v>
      </c>
      <c r="L1572">
        <v>6351</v>
      </c>
      <c r="M1572">
        <v>23891.39</v>
      </c>
      <c r="N1572" t="s">
        <v>6446</v>
      </c>
      <c r="O1572" s="1"/>
    </row>
    <row r="1573" spans="1:15" x14ac:dyDescent="0.25">
      <c r="A1573">
        <v>52423</v>
      </c>
      <c r="B1573">
        <v>2991607</v>
      </c>
      <c r="C1573" t="s">
        <v>6267</v>
      </c>
      <c r="D1573" t="s">
        <v>6466</v>
      </c>
      <c r="E1573" t="s">
        <v>18</v>
      </c>
      <c r="F1573" t="s">
        <v>46</v>
      </c>
      <c r="G1573" t="s">
        <v>6446</v>
      </c>
      <c r="H1573" s="1">
        <v>45882</v>
      </c>
      <c r="I1573" t="s">
        <v>6447</v>
      </c>
      <c r="J1573" t="s">
        <v>6448</v>
      </c>
      <c r="K1573" t="s">
        <v>6449</v>
      </c>
      <c r="L1573">
        <v>6351</v>
      </c>
      <c r="M1573">
        <v>23891.39</v>
      </c>
      <c r="N1573" t="s">
        <v>6446</v>
      </c>
      <c r="O1573" s="1"/>
    </row>
    <row r="1574" spans="1:15" x14ac:dyDescent="0.25">
      <c r="A1574">
        <v>52424</v>
      </c>
      <c r="B1574">
        <v>2991607</v>
      </c>
      <c r="C1574" t="s">
        <v>6267</v>
      </c>
      <c r="D1574" t="s">
        <v>6466</v>
      </c>
      <c r="E1574" t="s">
        <v>18</v>
      </c>
      <c r="F1574" t="s">
        <v>46</v>
      </c>
      <c r="G1574" t="s">
        <v>6446</v>
      </c>
      <c r="H1574" s="1">
        <v>45882</v>
      </c>
      <c r="I1574" t="s">
        <v>6447</v>
      </c>
      <c r="J1574" t="s">
        <v>6448</v>
      </c>
      <c r="K1574" t="s">
        <v>6449</v>
      </c>
      <c r="L1574">
        <v>6351</v>
      </c>
      <c r="M1574">
        <v>23891.39</v>
      </c>
      <c r="N1574" t="s">
        <v>6446</v>
      </c>
      <c r="O1574" s="1"/>
    </row>
    <row r="1575" spans="1:15" x14ac:dyDescent="0.25">
      <c r="A1575">
        <v>52425</v>
      </c>
      <c r="B1575">
        <v>2991607</v>
      </c>
      <c r="C1575" t="s">
        <v>6267</v>
      </c>
      <c r="D1575" t="s">
        <v>6466</v>
      </c>
      <c r="E1575" t="s">
        <v>18</v>
      </c>
      <c r="F1575" t="s">
        <v>46</v>
      </c>
      <c r="G1575" t="s">
        <v>6446</v>
      </c>
      <c r="H1575" s="1">
        <v>45882</v>
      </c>
      <c r="I1575" t="s">
        <v>6447</v>
      </c>
      <c r="J1575" t="s">
        <v>6448</v>
      </c>
      <c r="K1575" t="s">
        <v>6449</v>
      </c>
      <c r="L1575">
        <v>6351</v>
      </c>
      <c r="M1575">
        <v>23891.39</v>
      </c>
      <c r="N1575" t="s">
        <v>6446</v>
      </c>
      <c r="O1575" s="1"/>
    </row>
    <row r="1576" spans="1:15" x14ac:dyDescent="0.25">
      <c r="A1576">
        <v>52426</v>
      </c>
      <c r="B1576">
        <v>2991607</v>
      </c>
      <c r="C1576" t="s">
        <v>6267</v>
      </c>
      <c r="D1576" t="s">
        <v>6466</v>
      </c>
      <c r="E1576" t="s">
        <v>18</v>
      </c>
      <c r="F1576" t="s">
        <v>46</v>
      </c>
      <c r="G1576" t="s">
        <v>6446</v>
      </c>
      <c r="H1576" s="1">
        <v>45882</v>
      </c>
      <c r="I1576" t="s">
        <v>6447</v>
      </c>
      <c r="J1576" t="s">
        <v>6448</v>
      </c>
      <c r="K1576" t="s">
        <v>6449</v>
      </c>
      <c r="L1576">
        <v>6351</v>
      </c>
      <c r="M1576">
        <v>23891.39</v>
      </c>
      <c r="N1576" t="s">
        <v>6446</v>
      </c>
      <c r="O1576" s="1"/>
    </row>
    <row r="1577" spans="1:15" x14ac:dyDescent="0.25">
      <c r="A1577">
        <v>52421</v>
      </c>
      <c r="B1577">
        <v>2991607</v>
      </c>
      <c r="C1577" t="s">
        <v>6267</v>
      </c>
      <c r="D1577" t="s">
        <v>6466</v>
      </c>
      <c r="E1577" t="s">
        <v>18</v>
      </c>
      <c r="F1577" t="s">
        <v>46</v>
      </c>
      <c r="G1577" t="s">
        <v>6446</v>
      </c>
      <c r="H1577" s="1">
        <v>45882</v>
      </c>
      <c r="I1577" t="s">
        <v>6447</v>
      </c>
      <c r="J1577" t="s">
        <v>6448</v>
      </c>
      <c r="K1577" t="s">
        <v>6449</v>
      </c>
      <c r="L1577">
        <v>6351</v>
      </c>
      <c r="M1577">
        <v>23891.39</v>
      </c>
      <c r="N1577" t="s">
        <v>6446</v>
      </c>
      <c r="O1577" s="1"/>
    </row>
    <row r="1578" spans="1:15" x14ac:dyDescent="0.25">
      <c r="A1578">
        <v>52420</v>
      </c>
      <c r="B1578">
        <v>2991607</v>
      </c>
      <c r="C1578" t="s">
        <v>6267</v>
      </c>
      <c r="D1578" t="s">
        <v>6466</v>
      </c>
      <c r="E1578" t="s">
        <v>18</v>
      </c>
      <c r="F1578" t="s">
        <v>46</v>
      </c>
      <c r="G1578" t="s">
        <v>6446</v>
      </c>
      <c r="H1578" s="1">
        <v>45882</v>
      </c>
      <c r="I1578" t="s">
        <v>6447</v>
      </c>
      <c r="J1578" t="s">
        <v>6448</v>
      </c>
      <c r="K1578" t="s">
        <v>6449</v>
      </c>
      <c r="L1578">
        <v>6351</v>
      </c>
      <c r="M1578">
        <v>23891.39</v>
      </c>
      <c r="N1578" t="s">
        <v>6446</v>
      </c>
      <c r="O1578" s="1"/>
    </row>
    <row r="1579" spans="1:15" x14ac:dyDescent="0.25">
      <c r="A1579">
        <v>52419</v>
      </c>
      <c r="B1579">
        <v>2991607</v>
      </c>
      <c r="C1579" t="s">
        <v>6267</v>
      </c>
      <c r="D1579" t="s">
        <v>6466</v>
      </c>
      <c r="E1579" t="s">
        <v>18</v>
      </c>
      <c r="F1579" t="s">
        <v>46</v>
      </c>
      <c r="G1579" t="s">
        <v>6446</v>
      </c>
      <c r="H1579" s="1">
        <v>45882</v>
      </c>
      <c r="I1579" t="s">
        <v>6447</v>
      </c>
      <c r="J1579" t="s">
        <v>6448</v>
      </c>
      <c r="K1579" t="s">
        <v>6449</v>
      </c>
      <c r="L1579">
        <v>6351</v>
      </c>
      <c r="M1579">
        <v>23891.39</v>
      </c>
      <c r="N1579" t="s">
        <v>6446</v>
      </c>
      <c r="O1579" s="1"/>
    </row>
    <row r="1580" spans="1:15" x14ac:dyDescent="0.25">
      <c r="A1580">
        <v>52418</v>
      </c>
      <c r="B1580">
        <v>2991607</v>
      </c>
      <c r="C1580" t="s">
        <v>6267</v>
      </c>
      <c r="D1580" t="s">
        <v>6466</v>
      </c>
      <c r="E1580" t="s">
        <v>18</v>
      </c>
      <c r="F1580" t="s">
        <v>46</v>
      </c>
      <c r="G1580" t="s">
        <v>6446</v>
      </c>
      <c r="H1580" s="1">
        <v>45882</v>
      </c>
      <c r="I1580" t="s">
        <v>6447</v>
      </c>
      <c r="J1580" t="s">
        <v>6448</v>
      </c>
      <c r="K1580" t="s">
        <v>6449</v>
      </c>
      <c r="L1580">
        <v>6351</v>
      </c>
      <c r="M1580">
        <v>23891.39</v>
      </c>
      <c r="N1580" t="s">
        <v>6446</v>
      </c>
      <c r="O1580" s="1"/>
    </row>
    <row r="1581" spans="1:15" x14ac:dyDescent="0.25">
      <c r="A1581">
        <v>52417</v>
      </c>
      <c r="B1581">
        <v>2991607</v>
      </c>
      <c r="C1581" t="s">
        <v>6267</v>
      </c>
      <c r="D1581" t="s">
        <v>6466</v>
      </c>
      <c r="E1581" t="s">
        <v>18</v>
      </c>
      <c r="F1581" t="s">
        <v>46</v>
      </c>
      <c r="G1581" t="s">
        <v>6446</v>
      </c>
      <c r="H1581" s="1">
        <v>45882</v>
      </c>
      <c r="I1581" t="s">
        <v>6447</v>
      </c>
      <c r="J1581" t="s">
        <v>6448</v>
      </c>
      <c r="K1581" t="s">
        <v>6449</v>
      </c>
      <c r="L1581">
        <v>6351</v>
      </c>
      <c r="M1581">
        <v>23891.39</v>
      </c>
      <c r="N1581" t="s">
        <v>6446</v>
      </c>
      <c r="O1581" s="1"/>
    </row>
    <row r="1582" spans="1:15" x14ac:dyDescent="0.25">
      <c r="A1582">
        <v>52416</v>
      </c>
      <c r="B1582">
        <v>2991607</v>
      </c>
      <c r="C1582" t="s">
        <v>6267</v>
      </c>
      <c r="D1582" t="s">
        <v>6466</v>
      </c>
      <c r="E1582" t="s">
        <v>18</v>
      </c>
      <c r="F1582" t="s">
        <v>46</v>
      </c>
      <c r="G1582" t="s">
        <v>6446</v>
      </c>
      <c r="H1582" s="1">
        <v>45882</v>
      </c>
      <c r="I1582" t="s">
        <v>6447</v>
      </c>
      <c r="J1582" t="s">
        <v>6448</v>
      </c>
      <c r="K1582" t="s">
        <v>6449</v>
      </c>
      <c r="L1582">
        <v>6351</v>
      </c>
      <c r="M1582">
        <v>23891.39</v>
      </c>
      <c r="N1582" t="s">
        <v>6446</v>
      </c>
      <c r="O1582" s="1"/>
    </row>
    <row r="1583" spans="1:15" x14ac:dyDescent="0.25">
      <c r="A1583">
        <v>444598</v>
      </c>
      <c r="B1583">
        <v>121209</v>
      </c>
      <c r="C1583" t="s">
        <v>5059</v>
      </c>
      <c r="D1583" t="s">
        <v>6452</v>
      </c>
      <c r="E1583" t="s">
        <v>6254</v>
      </c>
      <c r="F1583" t="s">
        <v>12</v>
      </c>
      <c r="G1583" t="s">
        <v>6446</v>
      </c>
      <c r="H1583" s="1">
        <v>45882</v>
      </c>
      <c r="I1583" t="s">
        <v>6447</v>
      </c>
      <c r="J1583" t="s">
        <v>6448</v>
      </c>
      <c r="K1583" t="s">
        <v>6449</v>
      </c>
      <c r="L1583">
        <v>6353</v>
      </c>
      <c r="M1583">
        <v>932.49</v>
      </c>
      <c r="N1583" t="s">
        <v>6446</v>
      </c>
      <c r="O1583" s="1"/>
    </row>
    <row r="1584" spans="1:15" x14ac:dyDescent="0.25">
      <c r="A1584">
        <v>46941</v>
      </c>
      <c r="B1584">
        <v>26625569</v>
      </c>
      <c r="C1584" t="s">
        <v>6481</v>
      </c>
      <c r="D1584" t="s">
        <v>6466</v>
      </c>
      <c r="E1584" t="s">
        <v>6254</v>
      </c>
      <c r="F1584" t="s">
        <v>18</v>
      </c>
      <c r="G1584" t="s">
        <v>6446</v>
      </c>
      <c r="H1584" s="1">
        <v>45881</v>
      </c>
      <c r="I1584" t="s">
        <v>6447</v>
      </c>
      <c r="J1584" t="s">
        <v>6448</v>
      </c>
      <c r="K1584" t="s">
        <v>6464</v>
      </c>
      <c r="L1584">
        <v>6353</v>
      </c>
      <c r="M1584">
        <v>785.4</v>
      </c>
      <c r="N1584" t="s">
        <v>6446</v>
      </c>
      <c r="O1584" s="1">
        <v>45881</v>
      </c>
    </row>
    <row r="1585" spans="1:15" x14ac:dyDescent="0.25">
      <c r="A1585">
        <v>52413</v>
      </c>
      <c r="B1585">
        <v>2991860</v>
      </c>
      <c r="C1585" t="s">
        <v>6267</v>
      </c>
      <c r="D1585" t="s">
        <v>6466</v>
      </c>
      <c r="E1585" t="s">
        <v>18</v>
      </c>
      <c r="F1585" t="s">
        <v>46</v>
      </c>
      <c r="G1585" t="s">
        <v>6446</v>
      </c>
      <c r="H1585" s="1">
        <v>45882</v>
      </c>
      <c r="I1585" t="s">
        <v>6447</v>
      </c>
      <c r="J1585" t="s">
        <v>6448</v>
      </c>
      <c r="K1585" t="s">
        <v>6449</v>
      </c>
      <c r="L1585">
        <v>6351</v>
      </c>
      <c r="M1585">
        <v>12152.85</v>
      </c>
      <c r="N1585" t="s">
        <v>6446</v>
      </c>
      <c r="O1585" s="1"/>
    </row>
    <row r="1586" spans="1:15" x14ac:dyDescent="0.25">
      <c r="A1586">
        <v>52405</v>
      </c>
      <c r="B1586">
        <v>2991860</v>
      </c>
      <c r="C1586" t="s">
        <v>6267</v>
      </c>
      <c r="D1586" t="s">
        <v>6466</v>
      </c>
      <c r="E1586" t="s">
        <v>18</v>
      </c>
      <c r="F1586" t="s">
        <v>46</v>
      </c>
      <c r="G1586" t="s">
        <v>6446</v>
      </c>
      <c r="H1586" s="1">
        <v>45882</v>
      </c>
      <c r="I1586" t="s">
        <v>6447</v>
      </c>
      <c r="J1586" t="s">
        <v>6448</v>
      </c>
      <c r="K1586" t="s">
        <v>6449</v>
      </c>
      <c r="L1586">
        <v>6351</v>
      </c>
      <c r="M1586">
        <v>12152.85</v>
      </c>
      <c r="N1586" t="s">
        <v>6446</v>
      </c>
      <c r="O1586" s="1"/>
    </row>
    <row r="1587" spans="1:15" x14ac:dyDescent="0.25">
      <c r="A1587">
        <v>491788</v>
      </c>
      <c r="B1587">
        <v>121215</v>
      </c>
      <c r="C1587" t="s">
        <v>2683</v>
      </c>
      <c r="D1587" t="s">
        <v>6452</v>
      </c>
      <c r="E1587" t="s">
        <v>6254</v>
      </c>
      <c r="F1587" t="s">
        <v>12</v>
      </c>
      <c r="G1587" t="s">
        <v>6446</v>
      </c>
      <c r="H1587" s="1">
        <v>45882</v>
      </c>
      <c r="I1587" t="s">
        <v>6447</v>
      </c>
      <c r="J1587" t="s">
        <v>6448</v>
      </c>
      <c r="K1587" t="s">
        <v>6449</v>
      </c>
      <c r="L1587">
        <v>6352</v>
      </c>
      <c r="M1587">
        <v>71016.19</v>
      </c>
      <c r="N1587" t="s">
        <v>6446</v>
      </c>
      <c r="O1587" s="1"/>
    </row>
    <row r="1588" spans="1:15" x14ac:dyDescent="0.25">
      <c r="A1588">
        <v>35920</v>
      </c>
      <c r="B1588">
        <v>10982788</v>
      </c>
      <c r="C1588" t="s">
        <v>6506</v>
      </c>
      <c r="D1588" t="s">
        <v>6463</v>
      </c>
      <c r="E1588" t="s">
        <v>6254</v>
      </c>
      <c r="F1588" t="s">
        <v>12</v>
      </c>
      <c r="G1588" t="s">
        <v>6446</v>
      </c>
      <c r="H1588" s="1">
        <v>45882</v>
      </c>
      <c r="I1588" t="s">
        <v>6447</v>
      </c>
      <c r="J1588" t="s">
        <v>6448</v>
      </c>
      <c r="K1588" t="s">
        <v>6449</v>
      </c>
      <c r="L1588">
        <v>6352</v>
      </c>
      <c r="M1588">
        <v>10545.72</v>
      </c>
      <c r="N1588" t="s">
        <v>6446</v>
      </c>
      <c r="O1588" s="1"/>
    </row>
    <row r="1589" spans="1:15" x14ac:dyDescent="0.25">
      <c r="A1589">
        <v>467052</v>
      </c>
      <c r="B1589">
        <v>2271872</v>
      </c>
      <c r="C1589" t="s">
        <v>13</v>
      </c>
      <c r="D1589" t="s">
        <v>6475</v>
      </c>
      <c r="E1589" t="s">
        <v>6254</v>
      </c>
      <c r="F1589" t="s">
        <v>46</v>
      </c>
      <c r="G1589" t="s">
        <v>6446</v>
      </c>
      <c r="H1589" s="1">
        <v>45881</v>
      </c>
      <c r="I1589" t="s">
        <v>6455</v>
      </c>
      <c r="J1589" t="s">
        <v>6448</v>
      </c>
      <c r="K1589" t="s">
        <v>6449</v>
      </c>
      <c r="L1589">
        <v>6353</v>
      </c>
      <c r="M1589">
        <v>34190.32</v>
      </c>
      <c r="N1589" t="s">
        <v>6446</v>
      </c>
      <c r="O1589" s="1"/>
    </row>
    <row r="1590" spans="1:15" x14ac:dyDescent="0.25">
      <c r="A1590">
        <v>467053</v>
      </c>
      <c r="B1590">
        <v>2271872</v>
      </c>
      <c r="C1590" t="s">
        <v>13</v>
      </c>
      <c r="D1590" t="s">
        <v>6475</v>
      </c>
      <c r="E1590" t="s">
        <v>6254</v>
      </c>
      <c r="F1590" t="s">
        <v>46</v>
      </c>
      <c r="G1590" t="s">
        <v>6446</v>
      </c>
      <c r="H1590" s="1">
        <v>45881</v>
      </c>
      <c r="I1590" t="s">
        <v>6455</v>
      </c>
      <c r="J1590" t="s">
        <v>6448</v>
      </c>
      <c r="K1590" t="s">
        <v>6449</v>
      </c>
      <c r="L1590">
        <v>6353</v>
      </c>
      <c r="M1590">
        <v>34190.32</v>
      </c>
      <c r="N1590" t="s">
        <v>6446</v>
      </c>
      <c r="O1590" s="1"/>
    </row>
    <row r="1591" spans="1:15" x14ac:dyDescent="0.25">
      <c r="A1591">
        <v>11039</v>
      </c>
      <c r="B1591">
        <v>766817</v>
      </c>
      <c r="C1591" t="s">
        <v>1440</v>
      </c>
      <c r="D1591" t="s">
        <v>6475</v>
      </c>
      <c r="E1591" t="s">
        <v>6269</v>
      </c>
      <c r="F1591" t="s">
        <v>12</v>
      </c>
      <c r="G1591" t="s">
        <v>6446</v>
      </c>
      <c r="H1591" s="1">
        <v>45882</v>
      </c>
      <c r="I1591" t="s">
        <v>6455</v>
      </c>
      <c r="J1591" t="s">
        <v>6448</v>
      </c>
      <c r="K1591" t="s">
        <v>6449</v>
      </c>
      <c r="L1591">
        <v>6353</v>
      </c>
      <c r="M1591">
        <v>2662.73</v>
      </c>
      <c r="N1591" t="s">
        <v>6446</v>
      </c>
      <c r="O1591" s="1"/>
    </row>
    <row r="1592" spans="1:15" x14ac:dyDescent="0.25">
      <c r="A1592">
        <v>46941</v>
      </c>
      <c r="B1592">
        <v>26625639</v>
      </c>
      <c r="C1592" t="s">
        <v>6481</v>
      </c>
      <c r="D1592" t="s">
        <v>6466</v>
      </c>
      <c r="E1592" t="s">
        <v>6254</v>
      </c>
      <c r="F1592" t="s">
        <v>18</v>
      </c>
      <c r="G1592" t="s">
        <v>6446</v>
      </c>
      <c r="H1592" s="1">
        <v>45881</v>
      </c>
      <c r="I1592" t="s">
        <v>6447</v>
      </c>
      <c r="J1592" t="s">
        <v>6448</v>
      </c>
      <c r="K1592" t="s">
        <v>6449</v>
      </c>
      <c r="L1592">
        <v>6353</v>
      </c>
      <c r="M1592">
        <v>785.4</v>
      </c>
      <c r="N1592" t="s">
        <v>6446</v>
      </c>
      <c r="O1592" s="1"/>
    </row>
    <row r="1593" spans="1:15" x14ac:dyDescent="0.25">
      <c r="A1593">
        <v>0</v>
      </c>
      <c r="B1593">
        <v>120977</v>
      </c>
      <c r="C1593" t="s">
        <v>5059</v>
      </c>
      <c r="D1593" t="s">
        <v>6452</v>
      </c>
      <c r="E1593" t="s">
        <v>6254</v>
      </c>
      <c r="F1593" t="s">
        <v>46</v>
      </c>
      <c r="G1593" t="s">
        <v>6460</v>
      </c>
      <c r="H1593" s="1">
        <v>45881</v>
      </c>
      <c r="I1593" t="s">
        <v>6447</v>
      </c>
      <c r="J1593" t="s">
        <v>6448</v>
      </c>
      <c r="K1593" t="s">
        <v>6449</v>
      </c>
      <c r="L1593">
        <v>6353</v>
      </c>
      <c r="M1593">
        <v>0</v>
      </c>
      <c r="N1593" t="s">
        <v>6446</v>
      </c>
      <c r="O1593" s="1"/>
    </row>
    <row r="1594" spans="1:15" x14ac:dyDescent="0.25">
      <c r="A1594">
        <v>25807</v>
      </c>
      <c r="B1594">
        <v>1171616</v>
      </c>
      <c r="C1594" t="s">
        <v>6465</v>
      </c>
      <c r="D1594" t="s">
        <v>6466</v>
      </c>
      <c r="E1594" t="s">
        <v>46</v>
      </c>
      <c r="F1594" t="s">
        <v>693</v>
      </c>
      <c r="G1594" t="s">
        <v>6446</v>
      </c>
      <c r="H1594" s="1">
        <v>45881</v>
      </c>
      <c r="I1594" t="s">
        <v>6447</v>
      </c>
      <c r="J1594" t="s">
        <v>6448</v>
      </c>
      <c r="K1594" t="s">
        <v>6449</v>
      </c>
      <c r="L1594">
        <v>6353</v>
      </c>
      <c r="M1594">
        <v>18710.04</v>
      </c>
      <c r="N1594" t="s">
        <v>6446</v>
      </c>
      <c r="O1594" s="1"/>
    </row>
    <row r="1595" spans="1:15" x14ac:dyDescent="0.25">
      <c r="A1595">
        <v>25798</v>
      </c>
      <c r="B1595">
        <v>1171616</v>
      </c>
      <c r="C1595" t="s">
        <v>6465</v>
      </c>
      <c r="D1595" t="s">
        <v>6466</v>
      </c>
      <c r="E1595" t="s">
        <v>46</v>
      </c>
      <c r="F1595" t="s">
        <v>693</v>
      </c>
      <c r="G1595" t="s">
        <v>6446</v>
      </c>
      <c r="H1595" s="1">
        <v>45881</v>
      </c>
      <c r="I1595" t="s">
        <v>6447</v>
      </c>
      <c r="J1595" t="s">
        <v>6448</v>
      </c>
      <c r="K1595" t="s">
        <v>6449</v>
      </c>
      <c r="L1595">
        <v>6353</v>
      </c>
      <c r="M1595">
        <v>18710.04</v>
      </c>
      <c r="N1595" t="s">
        <v>6446</v>
      </c>
      <c r="O1595" s="1"/>
    </row>
    <row r="1596" spans="1:15" x14ac:dyDescent="0.25">
      <c r="A1596">
        <v>282338</v>
      </c>
      <c r="B1596">
        <v>8847</v>
      </c>
      <c r="C1596" t="s">
        <v>6542</v>
      </c>
      <c r="D1596" t="s">
        <v>6454</v>
      </c>
      <c r="E1596" t="s">
        <v>12</v>
      </c>
      <c r="F1596" t="s">
        <v>12</v>
      </c>
      <c r="G1596" t="s">
        <v>6446</v>
      </c>
      <c r="H1596" s="1">
        <v>45882</v>
      </c>
      <c r="I1596" t="s">
        <v>6455</v>
      </c>
      <c r="J1596" t="s">
        <v>6448</v>
      </c>
      <c r="K1596" t="s">
        <v>6449</v>
      </c>
      <c r="L1596">
        <v>5351</v>
      </c>
      <c r="M1596">
        <v>95976.81</v>
      </c>
      <c r="N1596" t="s">
        <v>6456</v>
      </c>
      <c r="O1596" s="1"/>
    </row>
    <row r="1597" spans="1:15" x14ac:dyDescent="0.25">
      <c r="A1597">
        <v>10869</v>
      </c>
      <c r="B1597">
        <v>1664028</v>
      </c>
      <c r="C1597" t="s">
        <v>1440</v>
      </c>
      <c r="D1597" t="s">
        <v>6480</v>
      </c>
      <c r="E1597" t="s">
        <v>6269</v>
      </c>
      <c r="F1597" t="s">
        <v>46</v>
      </c>
      <c r="G1597" t="s">
        <v>6446</v>
      </c>
      <c r="H1597" s="1">
        <v>45882</v>
      </c>
      <c r="I1597" t="s">
        <v>6455</v>
      </c>
      <c r="J1597" t="s">
        <v>6448</v>
      </c>
      <c r="K1597" t="s">
        <v>6449</v>
      </c>
      <c r="L1597">
        <v>6932</v>
      </c>
      <c r="M1597">
        <v>72549.56</v>
      </c>
      <c r="N1597" t="s">
        <v>6446</v>
      </c>
      <c r="O1597" s="1"/>
    </row>
    <row r="1598" spans="1:15" x14ac:dyDescent="0.25">
      <c r="A1598">
        <v>495220</v>
      </c>
      <c r="B1598">
        <v>362532</v>
      </c>
      <c r="C1598" t="s">
        <v>36</v>
      </c>
      <c r="D1598" t="s">
        <v>6453</v>
      </c>
      <c r="E1598" t="s">
        <v>6254</v>
      </c>
      <c r="F1598" t="s">
        <v>46</v>
      </c>
      <c r="G1598" t="s">
        <v>6446</v>
      </c>
      <c r="H1598" s="1">
        <v>45881</v>
      </c>
      <c r="I1598" t="s">
        <v>6455</v>
      </c>
      <c r="J1598" t="s">
        <v>6448</v>
      </c>
      <c r="K1598" t="s">
        <v>6449</v>
      </c>
      <c r="L1598">
        <v>6352</v>
      </c>
      <c r="M1598">
        <v>94622.8</v>
      </c>
      <c r="N1598" t="s">
        <v>6446</v>
      </c>
      <c r="O1598" s="1"/>
    </row>
    <row r="1599" spans="1:15" x14ac:dyDescent="0.25">
      <c r="A1599">
        <v>25737</v>
      </c>
      <c r="B1599">
        <v>26625605</v>
      </c>
      <c r="C1599" t="s">
        <v>6481</v>
      </c>
      <c r="D1599" t="s">
        <v>6466</v>
      </c>
      <c r="E1599" t="s">
        <v>6254</v>
      </c>
      <c r="F1599" t="s">
        <v>46</v>
      </c>
      <c r="G1599" t="s">
        <v>6446</v>
      </c>
      <c r="H1599" s="1">
        <v>45881</v>
      </c>
      <c r="I1599" t="s">
        <v>6447</v>
      </c>
      <c r="J1599" t="s">
        <v>6448</v>
      </c>
      <c r="K1599" t="s">
        <v>6449</v>
      </c>
      <c r="L1599">
        <v>6357</v>
      </c>
      <c r="M1599">
        <v>1220</v>
      </c>
      <c r="N1599" t="s">
        <v>6446</v>
      </c>
      <c r="O1599" s="1"/>
    </row>
    <row r="1600" spans="1:15" x14ac:dyDescent="0.25">
      <c r="A1600">
        <v>495437</v>
      </c>
      <c r="B1600">
        <v>362974</v>
      </c>
      <c r="C1600" t="s">
        <v>36</v>
      </c>
      <c r="D1600" t="s">
        <v>6453</v>
      </c>
      <c r="E1600" t="s">
        <v>6254</v>
      </c>
      <c r="F1600" t="s">
        <v>46</v>
      </c>
      <c r="G1600" t="s">
        <v>6446</v>
      </c>
      <c r="H1600" s="1">
        <v>45882</v>
      </c>
      <c r="I1600" t="s">
        <v>6455</v>
      </c>
      <c r="J1600" t="s">
        <v>6448</v>
      </c>
      <c r="K1600" t="s">
        <v>6449</v>
      </c>
      <c r="L1600">
        <v>6352</v>
      </c>
      <c r="M1600">
        <v>328605.84000000003</v>
      </c>
      <c r="N1600" t="s">
        <v>6446</v>
      </c>
      <c r="O1600" s="1"/>
    </row>
    <row r="1601" spans="1:15" x14ac:dyDescent="0.25">
      <c r="A1601">
        <v>10875</v>
      </c>
      <c r="B1601">
        <v>1664029</v>
      </c>
      <c r="C1601" t="s">
        <v>1440</v>
      </c>
      <c r="D1601" t="s">
        <v>6480</v>
      </c>
      <c r="E1601" t="s">
        <v>6269</v>
      </c>
      <c r="F1601" t="s">
        <v>12</v>
      </c>
      <c r="G1601" t="s">
        <v>6446</v>
      </c>
      <c r="H1601" s="1">
        <v>45882</v>
      </c>
      <c r="I1601" t="s">
        <v>6455</v>
      </c>
      <c r="J1601" t="s">
        <v>6448</v>
      </c>
      <c r="K1601" t="s">
        <v>6449</v>
      </c>
      <c r="L1601">
        <v>6932</v>
      </c>
      <c r="M1601">
        <v>40305.18</v>
      </c>
      <c r="N1601" t="s">
        <v>6446</v>
      </c>
      <c r="O1601" s="1"/>
    </row>
    <row r="1602" spans="1:15" x14ac:dyDescent="0.25">
      <c r="A1602">
        <v>25805</v>
      </c>
      <c r="B1602">
        <v>250091</v>
      </c>
      <c r="C1602" t="s">
        <v>6485</v>
      </c>
      <c r="D1602" t="s">
        <v>6486</v>
      </c>
      <c r="E1602" t="s">
        <v>46</v>
      </c>
      <c r="F1602" t="s">
        <v>97</v>
      </c>
      <c r="G1602" t="s">
        <v>6446</v>
      </c>
      <c r="H1602" s="1">
        <v>45881</v>
      </c>
      <c r="I1602" t="s">
        <v>6455</v>
      </c>
      <c r="J1602" t="s">
        <v>6448</v>
      </c>
      <c r="K1602" t="s">
        <v>6449</v>
      </c>
      <c r="L1602">
        <v>6357</v>
      </c>
      <c r="M1602">
        <v>30991</v>
      </c>
      <c r="N1602" t="s">
        <v>6446</v>
      </c>
      <c r="O1602" s="1"/>
    </row>
    <row r="1603" spans="1:15" x14ac:dyDescent="0.25">
      <c r="A1603">
        <v>265638</v>
      </c>
      <c r="B1603">
        <v>37645</v>
      </c>
      <c r="C1603" t="s">
        <v>1503</v>
      </c>
      <c r="D1603" t="s">
        <v>6525</v>
      </c>
      <c r="E1603" t="s">
        <v>6328</v>
      </c>
      <c r="F1603" t="s">
        <v>46</v>
      </c>
      <c r="G1603" t="s">
        <v>6446</v>
      </c>
      <c r="H1603" s="1">
        <v>45881</v>
      </c>
      <c r="I1603" t="s">
        <v>6447</v>
      </c>
      <c r="J1603" t="s">
        <v>6448</v>
      </c>
      <c r="K1603" t="s">
        <v>6449</v>
      </c>
      <c r="L1603">
        <v>6352</v>
      </c>
      <c r="M1603">
        <v>473.85</v>
      </c>
      <c r="N1603" t="s">
        <v>6446</v>
      </c>
      <c r="O1603" s="1"/>
    </row>
    <row r="1604" spans="1:15" x14ac:dyDescent="0.25">
      <c r="A1604">
        <v>25800</v>
      </c>
      <c r="B1604">
        <v>250088</v>
      </c>
      <c r="C1604" t="s">
        <v>6485</v>
      </c>
      <c r="D1604" t="s">
        <v>6486</v>
      </c>
      <c r="E1604" t="s">
        <v>46</v>
      </c>
      <c r="F1604" t="s">
        <v>97</v>
      </c>
      <c r="G1604" t="s">
        <v>6446</v>
      </c>
      <c r="H1604" s="1">
        <v>45881</v>
      </c>
      <c r="I1604" t="s">
        <v>6455</v>
      </c>
      <c r="J1604" t="s">
        <v>6448</v>
      </c>
      <c r="K1604" t="s">
        <v>6449</v>
      </c>
      <c r="L1604">
        <v>6357</v>
      </c>
      <c r="M1604">
        <v>7971</v>
      </c>
      <c r="N1604" t="s">
        <v>6446</v>
      </c>
      <c r="O1604" s="1"/>
    </row>
    <row r="1605" spans="1:15" x14ac:dyDescent="0.25">
      <c r="A1605">
        <v>247680</v>
      </c>
      <c r="B1605">
        <v>791878</v>
      </c>
      <c r="C1605" t="s">
        <v>115</v>
      </c>
      <c r="D1605" t="s">
        <v>6475</v>
      </c>
      <c r="E1605" t="s">
        <v>6262</v>
      </c>
      <c r="F1605" t="s">
        <v>12</v>
      </c>
      <c r="G1605" t="s">
        <v>6446</v>
      </c>
      <c r="H1605" s="1">
        <v>45882</v>
      </c>
      <c r="I1605" t="s">
        <v>6455</v>
      </c>
      <c r="J1605" t="s">
        <v>6448</v>
      </c>
      <c r="K1605" t="s">
        <v>6449</v>
      </c>
      <c r="L1605">
        <v>6352</v>
      </c>
      <c r="M1605">
        <v>9494.89</v>
      </c>
      <c r="N1605" t="s">
        <v>6446</v>
      </c>
      <c r="O1605" s="1"/>
    </row>
    <row r="1606" spans="1:15" x14ac:dyDescent="0.25">
      <c r="A1606">
        <v>25697</v>
      </c>
      <c r="B1606">
        <v>1170424</v>
      </c>
      <c r="C1606" t="s">
        <v>6465</v>
      </c>
      <c r="D1606" t="s">
        <v>6466</v>
      </c>
      <c r="E1606" t="s">
        <v>46</v>
      </c>
      <c r="F1606" t="s">
        <v>693</v>
      </c>
      <c r="G1606" t="s">
        <v>6446</v>
      </c>
      <c r="H1606" s="1">
        <v>45881</v>
      </c>
      <c r="I1606" t="s">
        <v>6447</v>
      </c>
      <c r="J1606" t="s">
        <v>6448</v>
      </c>
      <c r="K1606" t="s">
        <v>6449</v>
      </c>
      <c r="L1606">
        <v>6353</v>
      </c>
      <c r="M1606">
        <v>10686.57</v>
      </c>
      <c r="N1606" t="s">
        <v>6446</v>
      </c>
      <c r="O1606" s="1"/>
    </row>
    <row r="1607" spans="1:15" x14ac:dyDescent="0.25">
      <c r="A1607">
        <v>49074</v>
      </c>
      <c r="B1607">
        <v>2785</v>
      </c>
      <c r="C1607" t="s">
        <v>6457</v>
      </c>
      <c r="D1607" t="s">
        <v>6458</v>
      </c>
      <c r="E1607" t="s">
        <v>6318</v>
      </c>
      <c r="F1607" t="s">
        <v>46</v>
      </c>
      <c r="G1607" t="s">
        <v>6446</v>
      </c>
      <c r="H1607" s="1">
        <v>45880</v>
      </c>
      <c r="I1607" t="s">
        <v>6455</v>
      </c>
      <c r="J1607" t="s">
        <v>6448</v>
      </c>
      <c r="K1607" t="s">
        <v>6449</v>
      </c>
      <c r="L1607">
        <v>6353</v>
      </c>
      <c r="M1607">
        <v>33356.980000000003</v>
      </c>
      <c r="N1607" t="s">
        <v>6446</v>
      </c>
      <c r="O1607" s="1"/>
    </row>
    <row r="1608" spans="1:15" x14ac:dyDescent="0.25">
      <c r="A1608">
        <v>25772</v>
      </c>
      <c r="B1608">
        <v>249990</v>
      </c>
      <c r="C1608" t="s">
        <v>6485</v>
      </c>
      <c r="D1608" t="s">
        <v>6486</v>
      </c>
      <c r="E1608" t="s">
        <v>46</v>
      </c>
      <c r="F1608" t="s">
        <v>97</v>
      </c>
      <c r="G1608" t="s">
        <v>6446</v>
      </c>
      <c r="H1608" s="1">
        <v>45880</v>
      </c>
      <c r="I1608" t="s">
        <v>6455</v>
      </c>
      <c r="J1608" t="s">
        <v>6448</v>
      </c>
      <c r="K1608" t="s">
        <v>6449</v>
      </c>
      <c r="L1608">
        <v>6357</v>
      </c>
      <c r="M1608">
        <v>3173.6</v>
      </c>
      <c r="N1608" t="s">
        <v>6446</v>
      </c>
      <c r="O1608" s="1"/>
    </row>
    <row r="1609" spans="1:15" x14ac:dyDescent="0.25">
      <c r="A1609">
        <v>25714</v>
      </c>
      <c r="B1609">
        <v>249990</v>
      </c>
      <c r="C1609" t="s">
        <v>6485</v>
      </c>
      <c r="D1609" t="s">
        <v>6486</v>
      </c>
      <c r="E1609" t="s">
        <v>46</v>
      </c>
      <c r="F1609" t="s">
        <v>97</v>
      </c>
      <c r="G1609" t="s">
        <v>6446</v>
      </c>
      <c r="H1609" s="1">
        <v>45880</v>
      </c>
      <c r="I1609" t="s">
        <v>6455</v>
      </c>
      <c r="J1609" t="s">
        <v>6448</v>
      </c>
      <c r="K1609" t="s">
        <v>6449</v>
      </c>
      <c r="L1609">
        <v>6357</v>
      </c>
      <c r="M1609">
        <v>3173.6</v>
      </c>
      <c r="N1609" t="s">
        <v>6446</v>
      </c>
      <c r="O1609" s="1"/>
    </row>
    <row r="1610" spans="1:15" x14ac:dyDescent="0.25">
      <c r="A1610">
        <v>247199</v>
      </c>
      <c r="B1610">
        <v>713</v>
      </c>
      <c r="C1610" t="s">
        <v>115</v>
      </c>
      <c r="D1610" t="s">
        <v>6458</v>
      </c>
      <c r="E1610" t="s">
        <v>6262</v>
      </c>
      <c r="F1610" t="s">
        <v>12</v>
      </c>
      <c r="G1610" t="s">
        <v>6446</v>
      </c>
      <c r="H1610" s="1">
        <v>45880</v>
      </c>
      <c r="I1610" t="s">
        <v>6447</v>
      </c>
      <c r="J1610" t="s">
        <v>6448</v>
      </c>
      <c r="K1610" t="s">
        <v>6449</v>
      </c>
      <c r="L1610">
        <v>6352</v>
      </c>
      <c r="M1610">
        <v>44880.43</v>
      </c>
      <c r="N1610" t="s">
        <v>6446</v>
      </c>
      <c r="O1610" s="1"/>
    </row>
    <row r="1611" spans="1:15" x14ac:dyDescent="0.25">
      <c r="A1611">
        <v>495221</v>
      </c>
      <c r="B1611">
        <v>1798778</v>
      </c>
      <c r="C1611" t="s">
        <v>36</v>
      </c>
      <c r="D1611" t="s">
        <v>6475</v>
      </c>
      <c r="E1611" t="s">
        <v>6254</v>
      </c>
      <c r="F1611" t="s">
        <v>46</v>
      </c>
      <c r="G1611" t="s">
        <v>6446</v>
      </c>
      <c r="H1611" s="1">
        <v>45881</v>
      </c>
      <c r="I1611" t="s">
        <v>6455</v>
      </c>
      <c r="J1611" t="s">
        <v>6448</v>
      </c>
      <c r="K1611" t="s">
        <v>6449</v>
      </c>
      <c r="L1611">
        <v>6353</v>
      </c>
      <c r="M1611">
        <v>233878.75</v>
      </c>
      <c r="N1611" t="s">
        <v>6446</v>
      </c>
      <c r="O1611" s="1"/>
    </row>
    <row r="1612" spans="1:15" x14ac:dyDescent="0.25">
      <c r="A1612">
        <v>495147</v>
      </c>
      <c r="B1612">
        <v>1798778</v>
      </c>
      <c r="C1612" t="s">
        <v>36</v>
      </c>
      <c r="D1612" t="s">
        <v>6475</v>
      </c>
      <c r="E1612" t="s">
        <v>6254</v>
      </c>
      <c r="F1612" t="s">
        <v>46</v>
      </c>
      <c r="G1612" t="s">
        <v>6446</v>
      </c>
      <c r="H1612" s="1">
        <v>45881</v>
      </c>
      <c r="I1612" t="s">
        <v>6455</v>
      </c>
      <c r="J1612" t="s">
        <v>6448</v>
      </c>
      <c r="K1612" t="s">
        <v>6449</v>
      </c>
      <c r="L1612">
        <v>6353</v>
      </c>
      <c r="M1612">
        <v>233878.75</v>
      </c>
      <c r="N1612" t="s">
        <v>6446</v>
      </c>
      <c r="O1612" s="1"/>
    </row>
    <row r="1613" spans="1:15" x14ac:dyDescent="0.25">
      <c r="A1613">
        <v>494472</v>
      </c>
      <c r="B1613">
        <v>362257</v>
      </c>
      <c r="C1613" t="s">
        <v>36</v>
      </c>
      <c r="D1613" t="s">
        <v>6453</v>
      </c>
      <c r="E1613" t="s">
        <v>6254</v>
      </c>
      <c r="F1613" t="s">
        <v>97</v>
      </c>
      <c r="G1613" t="s">
        <v>6446</v>
      </c>
      <c r="H1613" s="1">
        <v>45881</v>
      </c>
      <c r="I1613" t="s">
        <v>6455</v>
      </c>
      <c r="J1613" t="s">
        <v>6448</v>
      </c>
      <c r="K1613" t="s">
        <v>6449</v>
      </c>
      <c r="L1613">
        <v>6352</v>
      </c>
      <c r="M1613">
        <v>23137.11</v>
      </c>
      <c r="N1613" t="s">
        <v>6446</v>
      </c>
      <c r="O1613" s="1"/>
    </row>
    <row r="1614" spans="1:15" x14ac:dyDescent="0.25">
      <c r="A1614">
        <v>491685</v>
      </c>
      <c r="B1614">
        <v>614816</v>
      </c>
      <c r="C1614" t="s">
        <v>2683</v>
      </c>
      <c r="D1614" t="s">
        <v>6473</v>
      </c>
      <c r="E1614" t="s">
        <v>18</v>
      </c>
      <c r="F1614" t="s">
        <v>12</v>
      </c>
      <c r="G1614" t="s">
        <v>6446</v>
      </c>
      <c r="H1614" s="1">
        <v>45881</v>
      </c>
      <c r="I1614" t="s">
        <v>6447</v>
      </c>
      <c r="J1614" t="s">
        <v>6448</v>
      </c>
      <c r="K1614" t="s">
        <v>6449</v>
      </c>
      <c r="L1614">
        <v>6351</v>
      </c>
      <c r="M1614">
        <v>83364.899999999994</v>
      </c>
      <c r="N1614" t="s">
        <v>6456</v>
      </c>
      <c r="O1614" s="1"/>
    </row>
    <row r="1615" spans="1:15" x14ac:dyDescent="0.25">
      <c r="A1615">
        <v>0</v>
      </c>
      <c r="B1615">
        <v>79716</v>
      </c>
      <c r="C1615" t="s">
        <v>6489</v>
      </c>
      <c r="D1615" t="s">
        <v>6493</v>
      </c>
      <c r="E1615" t="s">
        <v>6254</v>
      </c>
      <c r="F1615" t="s">
        <v>12</v>
      </c>
      <c r="G1615" t="s">
        <v>6446</v>
      </c>
      <c r="H1615" s="1">
        <v>45880</v>
      </c>
      <c r="I1615" t="s">
        <v>6447</v>
      </c>
      <c r="J1615" t="s">
        <v>6448</v>
      </c>
      <c r="K1615" t="s">
        <v>6449</v>
      </c>
      <c r="L1615">
        <v>6932</v>
      </c>
      <c r="M1615">
        <v>98583.6</v>
      </c>
      <c r="N1615" t="s">
        <v>6470</v>
      </c>
      <c r="O1615" s="1"/>
    </row>
    <row r="1616" spans="1:15" x14ac:dyDescent="0.25">
      <c r="A1616">
        <v>10323</v>
      </c>
      <c r="B1616">
        <v>1663343</v>
      </c>
      <c r="C1616" t="s">
        <v>1440</v>
      </c>
      <c r="D1616" t="s">
        <v>6480</v>
      </c>
      <c r="E1616" t="s">
        <v>6269</v>
      </c>
      <c r="F1616" t="s">
        <v>12</v>
      </c>
      <c r="G1616" t="s">
        <v>6446</v>
      </c>
      <c r="H1616" s="1">
        <v>45881</v>
      </c>
      <c r="I1616" t="s">
        <v>6455</v>
      </c>
      <c r="J1616" t="s">
        <v>6448</v>
      </c>
      <c r="K1616" t="s">
        <v>6449</v>
      </c>
      <c r="L1616">
        <v>6932</v>
      </c>
      <c r="M1616">
        <v>434979.92</v>
      </c>
      <c r="N1616" t="s">
        <v>6446</v>
      </c>
      <c r="O1616" s="1"/>
    </row>
    <row r="1617" spans="1:15" x14ac:dyDescent="0.25">
      <c r="A1617">
        <v>10324</v>
      </c>
      <c r="B1617">
        <v>1663343</v>
      </c>
      <c r="C1617" t="s">
        <v>1440</v>
      </c>
      <c r="D1617" t="s">
        <v>6480</v>
      </c>
      <c r="E1617" t="s">
        <v>6269</v>
      </c>
      <c r="F1617" t="s">
        <v>12</v>
      </c>
      <c r="G1617" t="s">
        <v>6446</v>
      </c>
      <c r="H1617" s="1">
        <v>45881</v>
      </c>
      <c r="I1617" t="s">
        <v>6455</v>
      </c>
      <c r="J1617" t="s">
        <v>6448</v>
      </c>
      <c r="K1617" t="s">
        <v>6449</v>
      </c>
      <c r="L1617">
        <v>6932</v>
      </c>
      <c r="M1617">
        <v>434979.92</v>
      </c>
      <c r="N1617" t="s">
        <v>6446</v>
      </c>
      <c r="O1617" s="1"/>
    </row>
    <row r="1618" spans="1:15" x14ac:dyDescent="0.25">
      <c r="A1618">
        <v>52391</v>
      </c>
      <c r="B1618">
        <v>2986491</v>
      </c>
      <c r="C1618" t="s">
        <v>6267</v>
      </c>
      <c r="D1618" t="s">
        <v>6466</v>
      </c>
      <c r="E1618" t="s">
        <v>18</v>
      </c>
      <c r="F1618" t="s">
        <v>97</v>
      </c>
      <c r="G1618" t="s">
        <v>6446</v>
      </c>
      <c r="H1618" s="1">
        <v>45881</v>
      </c>
      <c r="I1618" t="s">
        <v>6447</v>
      </c>
      <c r="J1618" t="s">
        <v>6448</v>
      </c>
      <c r="K1618" t="s">
        <v>6449</v>
      </c>
      <c r="L1618">
        <v>6351</v>
      </c>
      <c r="M1618">
        <v>8300</v>
      </c>
      <c r="N1618" t="s">
        <v>6446</v>
      </c>
      <c r="O1618" s="1"/>
    </row>
    <row r="1619" spans="1:15" x14ac:dyDescent="0.25">
      <c r="A1619">
        <v>49073</v>
      </c>
      <c r="B1619">
        <v>2786</v>
      </c>
      <c r="C1619" t="s">
        <v>6457</v>
      </c>
      <c r="D1619" t="s">
        <v>6458</v>
      </c>
      <c r="E1619" t="s">
        <v>6318</v>
      </c>
      <c r="F1619" t="s">
        <v>46</v>
      </c>
      <c r="G1619" t="s">
        <v>6446</v>
      </c>
      <c r="H1619" s="1">
        <v>45880</v>
      </c>
      <c r="I1619" t="s">
        <v>6455</v>
      </c>
      <c r="J1619" t="s">
        <v>6448</v>
      </c>
      <c r="K1619" t="s">
        <v>6449</v>
      </c>
      <c r="L1619">
        <v>6353</v>
      </c>
      <c r="M1619">
        <v>161290.85999999999</v>
      </c>
      <c r="N1619" t="s">
        <v>6446</v>
      </c>
      <c r="O1619" s="1"/>
    </row>
    <row r="1620" spans="1:15" x14ac:dyDescent="0.25">
      <c r="A1620">
        <v>444599</v>
      </c>
      <c r="B1620">
        <v>120803</v>
      </c>
      <c r="C1620" t="s">
        <v>5059</v>
      </c>
      <c r="D1620" t="s">
        <v>6452</v>
      </c>
      <c r="E1620" t="s">
        <v>6254</v>
      </c>
      <c r="F1620" t="s">
        <v>18</v>
      </c>
      <c r="G1620" t="s">
        <v>6446</v>
      </c>
      <c r="H1620" s="1">
        <v>45880</v>
      </c>
      <c r="I1620" t="s">
        <v>6447</v>
      </c>
      <c r="J1620" t="s">
        <v>6448</v>
      </c>
      <c r="K1620" t="s">
        <v>6449</v>
      </c>
      <c r="L1620">
        <v>6353</v>
      </c>
      <c r="M1620">
        <v>32838.26</v>
      </c>
      <c r="N1620" t="s">
        <v>6446</v>
      </c>
      <c r="O1620" s="1"/>
    </row>
    <row r="1621" spans="1:15" x14ac:dyDescent="0.25">
      <c r="A1621">
        <v>84691</v>
      </c>
      <c r="B1621">
        <v>765348</v>
      </c>
      <c r="C1621" t="s">
        <v>2524</v>
      </c>
      <c r="D1621" t="s">
        <v>6475</v>
      </c>
      <c r="E1621" t="s">
        <v>6269</v>
      </c>
      <c r="F1621" t="s">
        <v>46</v>
      </c>
      <c r="G1621" t="s">
        <v>6446</v>
      </c>
      <c r="H1621" s="1">
        <v>45880</v>
      </c>
      <c r="I1621" t="s">
        <v>6455</v>
      </c>
      <c r="J1621" t="s">
        <v>6448</v>
      </c>
      <c r="K1621" t="s">
        <v>6449</v>
      </c>
      <c r="L1621">
        <v>6353</v>
      </c>
      <c r="M1621">
        <v>1524.51</v>
      </c>
      <c r="N1621" t="s">
        <v>6446</v>
      </c>
      <c r="O1621" s="1"/>
    </row>
    <row r="1622" spans="1:15" x14ac:dyDescent="0.25">
      <c r="A1622">
        <v>84694</v>
      </c>
      <c r="B1622">
        <v>765348</v>
      </c>
      <c r="C1622" t="s">
        <v>2524</v>
      </c>
      <c r="D1622" t="s">
        <v>6475</v>
      </c>
      <c r="E1622" t="s">
        <v>6269</v>
      </c>
      <c r="F1622" t="s">
        <v>46</v>
      </c>
      <c r="G1622" t="s">
        <v>6446</v>
      </c>
      <c r="H1622" s="1">
        <v>45880</v>
      </c>
      <c r="I1622" t="s">
        <v>6455</v>
      </c>
      <c r="J1622" t="s">
        <v>6448</v>
      </c>
      <c r="K1622" t="s">
        <v>6449</v>
      </c>
      <c r="L1622">
        <v>6353</v>
      </c>
      <c r="M1622">
        <v>1524.51</v>
      </c>
      <c r="N1622" t="s">
        <v>6446</v>
      </c>
      <c r="O1622" s="1"/>
    </row>
    <row r="1623" spans="1:15" x14ac:dyDescent="0.25">
      <c r="A1623">
        <v>0</v>
      </c>
      <c r="B1623">
        <v>79715</v>
      </c>
      <c r="C1623" t="s">
        <v>6489</v>
      </c>
      <c r="D1623" t="s">
        <v>6493</v>
      </c>
      <c r="E1623" t="s">
        <v>6254</v>
      </c>
      <c r="F1623" t="s">
        <v>12</v>
      </c>
      <c r="G1623" t="s">
        <v>6446</v>
      </c>
      <c r="H1623" s="1">
        <v>45880</v>
      </c>
      <c r="I1623" t="s">
        <v>6447</v>
      </c>
      <c r="J1623" t="s">
        <v>6448</v>
      </c>
      <c r="K1623" t="s">
        <v>6464</v>
      </c>
      <c r="L1623">
        <v>6932</v>
      </c>
      <c r="M1623">
        <v>98583.6</v>
      </c>
      <c r="N1623" t="s">
        <v>6470</v>
      </c>
      <c r="O1623" s="1">
        <v>45880</v>
      </c>
    </row>
    <row r="1624" spans="1:15" x14ac:dyDescent="0.25">
      <c r="A1624">
        <v>10241</v>
      </c>
      <c r="B1624">
        <v>1663338</v>
      </c>
      <c r="C1624" t="s">
        <v>1440</v>
      </c>
      <c r="D1624" t="s">
        <v>6480</v>
      </c>
      <c r="E1624" t="s">
        <v>6269</v>
      </c>
      <c r="F1624" t="s">
        <v>12</v>
      </c>
      <c r="G1624" t="s">
        <v>6446</v>
      </c>
      <c r="H1624" s="1">
        <v>45881</v>
      </c>
      <c r="I1624" t="s">
        <v>6455</v>
      </c>
      <c r="J1624" t="s">
        <v>6448</v>
      </c>
      <c r="K1624" t="s">
        <v>6449</v>
      </c>
      <c r="L1624">
        <v>6932</v>
      </c>
      <c r="M1624">
        <v>3378.81</v>
      </c>
      <c r="N1624" t="s">
        <v>6446</v>
      </c>
      <c r="O1624" s="1"/>
    </row>
    <row r="1625" spans="1:15" x14ac:dyDescent="0.25">
      <c r="A1625">
        <v>49134</v>
      </c>
      <c r="B1625">
        <v>2767</v>
      </c>
      <c r="C1625" t="s">
        <v>6457</v>
      </c>
      <c r="D1625" t="s">
        <v>6458</v>
      </c>
      <c r="E1625" t="s">
        <v>6318</v>
      </c>
      <c r="F1625" t="s">
        <v>12</v>
      </c>
      <c r="G1625" t="s">
        <v>6446</v>
      </c>
      <c r="H1625" s="1">
        <v>45880</v>
      </c>
      <c r="I1625" t="s">
        <v>6455</v>
      </c>
      <c r="J1625" t="s">
        <v>6448</v>
      </c>
      <c r="K1625" t="s">
        <v>6449</v>
      </c>
      <c r="L1625">
        <v>6353</v>
      </c>
      <c r="M1625">
        <v>117730.55</v>
      </c>
      <c r="N1625" t="s">
        <v>6446</v>
      </c>
      <c r="O1625" s="1"/>
    </row>
    <row r="1626" spans="1:15" x14ac:dyDescent="0.25">
      <c r="A1626">
        <v>491200</v>
      </c>
      <c r="B1626">
        <v>8530</v>
      </c>
      <c r="C1626" t="s">
        <v>2683</v>
      </c>
      <c r="D1626" t="s">
        <v>6454</v>
      </c>
      <c r="E1626" t="s">
        <v>12</v>
      </c>
      <c r="F1626" t="s">
        <v>12</v>
      </c>
      <c r="G1626" t="s">
        <v>6446</v>
      </c>
      <c r="H1626" s="1">
        <v>45880</v>
      </c>
      <c r="I1626" t="s">
        <v>6455</v>
      </c>
      <c r="J1626" t="s">
        <v>6448</v>
      </c>
      <c r="K1626" t="s">
        <v>6449</v>
      </c>
      <c r="L1626">
        <v>5351</v>
      </c>
      <c r="M1626">
        <v>20818.79</v>
      </c>
      <c r="N1626" t="s">
        <v>6456</v>
      </c>
      <c r="O1626" s="1"/>
    </row>
    <row r="1627" spans="1:15" x14ac:dyDescent="0.25">
      <c r="A1627">
        <v>491246</v>
      </c>
      <c r="B1627">
        <v>8530</v>
      </c>
      <c r="C1627" t="s">
        <v>2683</v>
      </c>
      <c r="D1627" t="s">
        <v>6454</v>
      </c>
      <c r="E1627" t="s">
        <v>12</v>
      </c>
      <c r="F1627" t="s">
        <v>12</v>
      </c>
      <c r="G1627" t="s">
        <v>6446</v>
      </c>
      <c r="H1627" s="1">
        <v>45880</v>
      </c>
      <c r="I1627" t="s">
        <v>6455</v>
      </c>
      <c r="J1627" t="s">
        <v>6448</v>
      </c>
      <c r="K1627" t="s">
        <v>6449</v>
      </c>
      <c r="L1627">
        <v>5351</v>
      </c>
      <c r="M1627">
        <v>20818.79</v>
      </c>
      <c r="N1627" t="s">
        <v>6456</v>
      </c>
      <c r="O1627" s="1"/>
    </row>
    <row r="1628" spans="1:15" x14ac:dyDescent="0.25">
      <c r="A1628">
        <v>10161</v>
      </c>
      <c r="B1628">
        <v>1663356</v>
      </c>
      <c r="C1628" t="s">
        <v>1440</v>
      </c>
      <c r="D1628" t="s">
        <v>6480</v>
      </c>
      <c r="E1628" t="s">
        <v>6269</v>
      </c>
      <c r="F1628" t="s">
        <v>12</v>
      </c>
      <c r="G1628" t="s">
        <v>6446</v>
      </c>
      <c r="H1628" s="1">
        <v>45881</v>
      </c>
      <c r="I1628" t="s">
        <v>6455</v>
      </c>
      <c r="J1628" t="s">
        <v>6448</v>
      </c>
      <c r="K1628" t="s">
        <v>6449</v>
      </c>
      <c r="L1628">
        <v>6932</v>
      </c>
      <c r="M1628">
        <v>1846523.74</v>
      </c>
      <c r="N1628" t="s">
        <v>6446</v>
      </c>
      <c r="O1628" s="1"/>
    </row>
    <row r="1629" spans="1:15" x14ac:dyDescent="0.25">
      <c r="A1629">
        <v>10162</v>
      </c>
      <c r="B1629">
        <v>1663356</v>
      </c>
      <c r="C1629" t="s">
        <v>1440</v>
      </c>
      <c r="D1629" t="s">
        <v>6480</v>
      </c>
      <c r="E1629" t="s">
        <v>6269</v>
      </c>
      <c r="F1629" t="s">
        <v>12</v>
      </c>
      <c r="G1629" t="s">
        <v>6446</v>
      </c>
      <c r="H1629" s="1">
        <v>45881</v>
      </c>
      <c r="I1629" t="s">
        <v>6455</v>
      </c>
      <c r="J1629" t="s">
        <v>6448</v>
      </c>
      <c r="K1629" t="s">
        <v>6449</v>
      </c>
      <c r="L1629">
        <v>6932</v>
      </c>
      <c r="M1629">
        <v>1846523.74</v>
      </c>
      <c r="N1629" t="s">
        <v>6446</v>
      </c>
      <c r="O1629" s="1"/>
    </row>
    <row r="1630" spans="1:15" x14ac:dyDescent="0.25">
      <c r="A1630">
        <v>20055</v>
      </c>
      <c r="B1630">
        <v>171702</v>
      </c>
      <c r="C1630" t="s">
        <v>79</v>
      </c>
      <c r="D1630" t="s">
        <v>6479</v>
      </c>
      <c r="E1630" t="s">
        <v>6328</v>
      </c>
      <c r="F1630" t="s">
        <v>46</v>
      </c>
      <c r="G1630" t="s">
        <v>6446</v>
      </c>
      <c r="H1630" s="1">
        <v>45880</v>
      </c>
      <c r="I1630" t="s">
        <v>6447</v>
      </c>
      <c r="J1630" t="s">
        <v>6448</v>
      </c>
      <c r="K1630" t="s">
        <v>6449</v>
      </c>
      <c r="L1630">
        <v>6351</v>
      </c>
      <c r="M1630">
        <v>32940</v>
      </c>
      <c r="N1630" t="s">
        <v>6456</v>
      </c>
      <c r="O1630" s="1"/>
    </row>
    <row r="1631" spans="1:15" x14ac:dyDescent="0.25">
      <c r="A1631">
        <v>494471</v>
      </c>
      <c r="B1631">
        <v>362256</v>
      </c>
      <c r="C1631" t="s">
        <v>36</v>
      </c>
      <c r="D1631" t="s">
        <v>6453</v>
      </c>
      <c r="E1631" t="s">
        <v>6254</v>
      </c>
      <c r="F1631" t="s">
        <v>97</v>
      </c>
      <c r="G1631" t="s">
        <v>6446</v>
      </c>
      <c r="H1631" s="1">
        <v>45881</v>
      </c>
      <c r="I1631" t="s">
        <v>6455</v>
      </c>
      <c r="J1631" t="s">
        <v>6448</v>
      </c>
      <c r="K1631" t="s">
        <v>6449</v>
      </c>
      <c r="L1631">
        <v>6352</v>
      </c>
      <c r="M1631">
        <v>46274.22</v>
      </c>
      <c r="N1631" t="s">
        <v>6446</v>
      </c>
      <c r="O1631" s="1"/>
    </row>
    <row r="1632" spans="1:15" x14ac:dyDescent="0.25">
      <c r="A1632">
        <v>265647</v>
      </c>
      <c r="B1632">
        <v>171686</v>
      </c>
      <c r="C1632" t="s">
        <v>1503</v>
      </c>
      <c r="D1632" t="s">
        <v>6479</v>
      </c>
      <c r="E1632" t="s">
        <v>6328</v>
      </c>
      <c r="F1632" t="s">
        <v>12</v>
      </c>
      <c r="G1632" t="s">
        <v>6446</v>
      </c>
      <c r="H1632" s="1">
        <v>45880</v>
      </c>
      <c r="I1632" t="s">
        <v>6447</v>
      </c>
      <c r="J1632" t="s">
        <v>6448</v>
      </c>
      <c r="K1632" t="s">
        <v>6449</v>
      </c>
      <c r="L1632">
        <v>6353</v>
      </c>
      <c r="M1632">
        <v>17479</v>
      </c>
      <c r="N1632" t="s">
        <v>6446</v>
      </c>
      <c r="O1632" s="1"/>
    </row>
    <row r="1633" spans="1:15" x14ac:dyDescent="0.25">
      <c r="A1633">
        <v>49135</v>
      </c>
      <c r="B1633">
        <v>2766</v>
      </c>
      <c r="C1633" t="s">
        <v>6457</v>
      </c>
      <c r="D1633" t="s">
        <v>6458</v>
      </c>
      <c r="E1633" t="s">
        <v>6318</v>
      </c>
      <c r="F1633" t="s">
        <v>12</v>
      </c>
      <c r="G1633" t="s">
        <v>6446</v>
      </c>
      <c r="H1633" s="1">
        <v>45880</v>
      </c>
      <c r="I1633" t="s">
        <v>6455</v>
      </c>
      <c r="J1633" t="s">
        <v>6448</v>
      </c>
      <c r="K1633" t="s">
        <v>6449</v>
      </c>
      <c r="L1633">
        <v>6353</v>
      </c>
      <c r="M1633">
        <v>359072.57</v>
      </c>
      <c r="N1633" t="s">
        <v>6446</v>
      </c>
      <c r="O1633" s="1"/>
    </row>
    <row r="1634" spans="1:15" x14ac:dyDescent="0.25">
      <c r="A1634">
        <v>52388</v>
      </c>
      <c r="B1634">
        <v>2986478</v>
      </c>
      <c r="C1634" t="s">
        <v>6267</v>
      </c>
      <c r="D1634" t="s">
        <v>6466</v>
      </c>
      <c r="E1634" t="s">
        <v>18</v>
      </c>
      <c r="F1634" t="s">
        <v>46</v>
      </c>
      <c r="G1634" t="s">
        <v>6446</v>
      </c>
      <c r="H1634" s="1">
        <v>45880</v>
      </c>
      <c r="I1634" t="s">
        <v>6447</v>
      </c>
      <c r="J1634" t="s">
        <v>6448</v>
      </c>
      <c r="K1634" t="s">
        <v>6449</v>
      </c>
      <c r="L1634">
        <v>6351</v>
      </c>
      <c r="M1634">
        <v>7679.38</v>
      </c>
      <c r="N1634" t="s">
        <v>6446</v>
      </c>
      <c r="O1634" s="1"/>
    </row>
    <row r="1635" spans="1:15" x14ac:dyDescent="0.25">
      <c r="A1635">
        <v>52389</v>
      </c>
      <c r="B1635">
        <v>2986478</v>
      </c>
      <c r="C1635" t="s">
        <v>6267</v>
      </c>
      <c r="D1635" t="s">
        <v>6466</v>
      </c>
      <c r="E1635" t="s">
        <v>18</v>
      </c>
      <c r="F1635" t="s">
        <v>46</v>
      </c>
      <c r="G1635" t="s">
        <v>6446</v>
      </c>
      <c r="H1635" s="1">
        <v>45880</v>
      </c>
      <c r="I1635" t="s">
        <v>6447</v>
      </c>
      <c r="J1635" t="s">
        <v>6448</v>
      </c>
      <c r="K1635" t="s">
        <v>6449</v>
      </c>
      <c r="L1635">
        <v>6351</v>
      </c>
      <c r="M1635">
        <v>7679.38</v>
      </c>
      <c r="N1635" t="s">
        <v>6446</v>
      </c>
      <c r="O1635" s="1"/>
    </row>
    <row r="1636" spans="1:15" x14ac:dyDescent="0.25">
      <c r="A1636">
        <v>52390</v>
      </c>
      <c r="B1636">
        <v>2986478</v>
      </c>
      <c r="C1636" t="s">
        <v>6267</v>
      </c>
      <c r="D1636" t="s">
        <v>6466</v>
      </c>
      <c r="E1636" t="s">
        <v>18</v>
      </c>
      <c r="F1636" t="s">
        <v>46</v>
      </c>
      <c r="G1636" t="s">
        <v>6446</v>
      </c>
      <c r="H1636" s="1">
        <v>45880</v>
      </c>
      <c r="I1636" t="s">
        <v>6447</v>
      </c>
      <c r="J1636" t="s">
        <v>6448</v>
      </c>
      <c r="K1636" t="s">
        <v>6449</v>
      </c>
      <c r="L1636">
        <v>6351</v>
      </c>
      <c r="M1636">
        <v>7679.38</v>
      </c>
      <c r="N1636" t="s">
        <v>6446</v>
      </c>
      <c r="O1636" s="1"/>
    </row>
    <row r="1637" spans="1:15" x14ac:dyDescent="0.25">
      <c r="A1637">
        <v>52392</v>
      </c>
      <c r="B1637">
        <v>2986478</v>
      </c>
      <c r="C1637" t="s">
        <v>6267</v>
      </c>
      <c r="D1637" t="s">
        <v>6466</v>
      </c>
      <c r="E1637" t="s">
        <v>18</v>
      </c>
      <c r="F1637" t="s">
        <v>46</v>
      </c>
      <c r="G1637" t="s">
        <v>6446</v>
      </c>
      <c r="H1637" s="1">
        <v>45880</v>
      </c>
      <c r="I1637" t="s">
        <v>6447</v>
      </c>
      <c r="J1637" t="s">
        <v>6448</v>
      </c>
      <c r="K1637" t="s">
        <v>6449</v>
      </c>
      <c r="L1637">
        <v>6351</v>
      </c>
      <c r="M1637">
        <v>7679.38</v>
      </c>
      <c r="N1637" t="s">
        <v>6446</v>
      </c>
      <c r="O1637" s="1"/>
    </row>
    <row r="1638" spans="1:15" x14ac:dyDescent="0.25">
      <c r="A1638">
        <v>247506</v>
      </c>
      <c r="B1638">
        <v>791007</v>
      </c>
      <c r="C1638" t="s">
        <v>115</v>
      </c>
      <c r="D1638" t="s">
        <v>6475</v>
      </c>
      <c r="E1638" t="s">
        <v>6262</v>
      </c>
      <c r="F1638" t="s">
        <v>12</v>
      </c>
      <c r="G1638" t="s">
        <v>6446</v>
      </c>
      <c r="H1638" s="1">
        <v>45881</v>
      </c>
      <c r="I1638" t="s">
        <v>6455</v>
      </c>
      <c r="J1638" t="s">
        <v>6448</v>
      </c>
      <c r="K1638" t="s">
        <v>6449</v>
      </c>
      <c r="L1638">
        <v>6352</v>
      </c>
      <c r="M1638">
        <v>16819.439999999999</v>
      </c>
      <c r="N1638" t="s">
        <v>6446</v>
      </c>
      <c r="O1638" s="1"/>
    </row>
    <row r="1639" spans="1:15" x14ac:dyDescent="0.25">
      <c r="A1639">
        <v>247198</v>
      </c>
      <c r="B1639">
        <v>81388</v>
      </c>
      <c r="C1639" t="s">
        <v>6516</v>
      </c>
      <c r="D1639" t="s">
        <v>6517</v>
      </c>
      <c r="E1639" t="s">
        <v>6262</v>
      </c>
      <c r="F1639" t="s">
        <v>97</v>
      </c>
      <c r="G1639" t="s">
        <v>6446</v>
      </c>
      <c r="H1639" s="1">
        <v>45880</v>
      </c>
      <c r="I1639" t="s">
        <v>6447</v>
      </c>
      <c r="J1639" t="s">
        <v>6448</v>
      </c>
      <c r="K1639" t="s">
        <v>6449</v>
      </c>
      <c r="L1639">
        <v>6352</v>
      </c>
      <c r="M1639">
        <v>281726.15999999997</v>
      </c>
      <c r="N1639" t="s">
        <v>6446</v>
      </c>
      <c r="O1639" s="1"/>
    </row>
    <row r="1640" spans="1:15" x14ac:dyDescent="0.25">
      <c r="A1640">
        <v>247472</v>
      </c>
      <c r="B1640">
        <v>81388</v>
      </c>
      <c r="C1640" t="s">
        <v>6516</v>
      </c>
      <c r="D1640" t="s">
        <v>6517</v>
      </c>
      <c r="E1640" t="s">
        <v>6262</v>
      </c>
      <c r="F1640" t="s">
        <v>97</v>
      </c>
      <c r="G1640" t="s">
        <v>6446</v>
      </c>
      <c r="H1640" s="1">
        <v>45880</v>
      </c>
      <c r="I1640" t="s">
        <v>6447</v>
      </c>
      <c r="J1640" t="s">
        <v>6448</v>
      </c>
      <c r="K1640" t="s">
        <v>6449</v>
      </c>
      <c r="L1640">
        <v>6352</v>
      </c>
      <c r="M1640">
        <v>281726.15999999997</v>
      </c>
      <c r="N1640" t="s">
        <v>6446</v>
      </c>
      <c r="O1640" s="1"/>
    </row>
    <row r="1641" spans="1:15" x14ac:dyDescent="0.25">
      <c r="A1641">
        <v>444434</v>
      </c>
      <c r="B1641">
        <v>120547</v>
      </c>
      <c r="C1641" t="s">
        <v>5059</v>
      </c>
      <c r="D1641" t="s">
        <v>6452</v>
      </c>
      <c r="E1641" t="s">
        <v>6254</v>
      </c>
      <c r="F1641" t="s">
        <v>46</v>
      </c>
      <c r="G1641" t="s">
        <v>6446</v>
      </c>
      <c r="H1641" s="1">
        <v>45879</v>
      </c>
      <c r="I1641" t="s">
        <v>6447</v>
      </c>
      <c r="J1641" t="s">
        <v>6448</v>
      </c>
      <c r="K1641" t="s">
        <v>6449</v>
      </c>
      <c r="L1641">
        <v>6353</v>
      </c>
      <c r="M1641">
        <v>539</v>
      </c>
      <c r="N1641" t="s">
        <v>6446</v>
      </c>
      <c r="O1641" s="1"/>
    </row>
    <row r="1642" spans="1:15" x14ac:dyDescent="0.25">
      <c r="A1642">
        <v>491688</v>
      </c>
      <c r="B1642">
        <v>120554</v>
      </c>
      <c r="C1642" t="s">
        <v>2683</v>
      </c>
      <c r="D1642" t="s">
        <v>6452</v>
      </c>
      <c r="E1642" t="s">
        <v>6254</v>
      </c>
      <c r="F1642" t="s">
        <v>46</v>
      </c>
      <c r="G1642" t="s">
        <v>6446</v>
      </c>
      <c r="H1642" s="1">
        <v>45879</v>
      </c>
      <c r="I1642" t="s">
        <v>6447</v>
      </c>
      <c r="J1642" t="s">
        <v>6448</v>
      </c>
      <c r="K1642" t="s">
        <v>6449</v>
      </c>
      <c r="L1642">
        <v>6352</v>
      </c>
      <c r="M1642">
        <v>72951.61</v>
      </c>
      <c r="N1642" t="s">
        <v>6446</v>
      </c>
      <c r="O1642" s="1"/>
    </row>
    <row r="1643" spans="1:15" x14ac:dyDescent="0.25">
      <c r="A1643">
        <v>491690</v>
      </c>
      <c r="B1643">
        <v>120554</v>
      </c>
      <c r="C1643" t="s">
        <v>2683</v>
      </c>
      <c r="D1643" t="s">
        <v>6452</v>
      </c>
      <c r="E1643" t="s">
        <v>6254</v>
      </c>
      <c r="F1643" t="s">
        <v>46</v>
      </c>
      <c r="G1643" t="s">
        <v>6446</v>
      </c>
      <c r="H1643" s="1">
        <v>45879</v>
      </c>
      <c r="I1643" t="s">
        <v>6447</v>
      </c>
      <c r="J1643" t="s">
        <v>6448</v>
      </c>
      <c r="K1643" t="s">
        <v>6449</v>
      </c>
      <c r="L1643">
        <v>6352</v>
      </c>
      <c r="M1643">
        <v>72951.61</v>
      </c>
      <c r="N1643" t="s">
        <v>6446</v>
      </c>
      <c r="O1643" s="1"/>
    </row>
    <row r="1644" spans="1:15" x14ac:dyDescent="0.25">
      <c r="A1644">
        <v>491728</v>
      </c>
      <c r="B1644">
        <v>120549</v>
      </c>
      <c r="C1644" t="s">
        <v>2683</v>
      </c>
      <c r="D1644" t="s">
        <v>6452</v>
      </c>
      <c r="E1644" t="s">
        <v>6254</v>
      </c>
      <c r="F1644" t="s">
        <v>97</v>
      </c>
      <c r="G1644" t="s">
        <v>6446</v>
      </c>
      <c r="H1644" s="1">
        <v>45879</v>
      </c>
      <c r="I1644" t="s">
        <v>6447</v>
      </c>
      <c r="J1644" t="s">
        <v>6448</v>
      </c>
      <c r="K1644" t="s">
        <v>6449</v>
      </c>
      <c r="L1644">
        <v>6352</v>
      </c>
      <c r="M1644">
        <v>11205.17</v>
      </c>
      <c r="N1644" t="s">
        <v>6446</v>
      </c>
      <c r="O1644" s="1"/>
    </row>
    <row r="1645" spans="1:15" x14ac:dyDescent="0.25">
      <c r="A1645">
        <v>491725</v>
      </c>
      <c r="B1645">
        <v>120560</v>
      </c>
      <c r="C1645" t="s">
        <v>2683</v>
      </c>
      <c r="D1645" t="s">
        <v>6452</v>
      </c>
      <c r="E1645" t="s">
        <v>6254</v>
      </c>
      <c r="F1645" t="s">
        <v>97</v>
      </c>
      <c r="G1645" t="s">
        <v>6446</v>
      </c>
      <c r="H1645" s="1">
        <v>45879</v>
      </c>
      <c r="I1645" t="s">
        <v>6447</v>
      </c>
      <c r="J1645" t="s">
        <v>6448</v>
      </c>
      <c r="K1645" t="s">
        <v>6449</v>
      </c>
      <c r="L1645">
        <v>6352</v>
      </c>
      <c r="M1645">
        <v>250438.35</v>
      </c>
      <c r="N1645" t="s">
        <v>6446</v>
      </c>
      <c r="O1645" s="1"/>
    </row>
    <row r="1646" spans="1:15" x14ac:dyDescent="0.25">
      <c r="A1646">
        <v>491685</v>
      </c>
      <c r="B1646">
        <v>120553</v>
      </c>
      <c r="C1646" t="s">
        <v>2683</v>
      </c>
      <c r="D1646" t="s">
        <v>6452</v>
      </c>
      <c r="E1646" t="s">
        <v>6254</v>
      </c>
      <c r="F1646" t="s">
        <v>12</v>
      </c>
      <c r="G1646" t="s">
        <v>6446</v>
      </c>
      <c r="H1646" s="1">
        <v>45879</v>
      </c>
      <c r="I1646" t="s">
        <v>6447</v>
      </c>
      <c r="J1646" t="s">
        <v>6448</v>
      </c>
      <c r="K1646" t="s">
        <v>6449</v>
      </c>
      <c r="L1646">
        <v>6352</v>
      </c>
      <c r="M1646">
        <v>83364.899999999994</v>
      </c>
      <c r="N1646" t="s">
        <v>6446</v>
      </c>
      <c r="O1646" s="1"/>
    </row>
    <row r="1647" spans="1:15" x14ac:dyDescent="0.25">
      <c r="A1647">
        <v>491686</v>
      </c>
      <c r="B1647">
        <v>120555</v>
      </c>
      <c r="C1647" t="s">
        <v>2683</v>
      </c>
      <c r="D1647" t="s">
        <v>6452</v>
      </c>
      <c r="E1647" t="s">
        <v>6254</v>
      </c>
      <c r="F1647" t="s">
        <v>18</v>
      </c>
      <c r="G1647" t="s">
        <v>6446</v>
      </c>
      <c r="H1647" s="1">
        <v>45879</v>
      </c>
      <c r="I1647" t="s">
        <v>6447</v>
      </c>
      <c r="J1647" t="s">
        <v>6448</v>
      </c>
      <c r="K1647" t="s">
        <v>6449</v>
      </c>
      <c r="L1647">
        <v>6352</v>
      </c>
      <c r="M1647">
        <v>72951.61</v>
      </c>
      <c r="N1647" t="s">
        <v>6446</v>
      </c>
      <c r="O1647" s="1"/>
    </row>
    <row r="1648" spans="1:15" x14ac:dyDescent="0.25">
      <c r="A1648">
        <v>491689</v>
      </c>
      <c r="B1648">
        <v>120555</v>
      </c>
      <c r="C1648" t="s">
        <v>2683</v>
      </c>
      <c r="D1648" t="s">
        <v>6452</v>
      </c>
      <c r="E1648" t="s">
        <v>6254</v>
      </c>
      <c r="F1648" t="s">
        <v>18</v>
      </c>
      <c r="G1648" t="s">
        <v>6446</v>
      </c>
      <c r="H1648" s="1">
        <v>45879</v>
      </c>
      <c r="I1648" t="s">
        <v>6447</v>
      </c>
      <c r="J1648" t="s">
        <v>6448</v>
      </c>
      <c r="K1648" t="s">
        <v>6449</v>
      </c>
      <c r="L1648">
        <v>6352</v>
      </c>
      <c r="M1648">
        <v>72951.61</v>
      </c>
      <c r="N1648" t="s">
        <v>6446</v>
      </c>
      <c r="O1648" s="1"/>
    </row>
    <row r="1649" spans="1:15" x14ac:dyDescent="0.25">
      <c r="A1649">
        <v>394504</v>
      </c>
      <c r="B1649">
        <v>120557</v>
      </c>
      <c r="C1649" t="s">
        <v>4492</v>
      </c>
      <c r="D1649" t="s">
        <v>6452</v>
      </c>
      <c r="E1649" t="s">
        <v>6254</v>
      </c>
      <c r="F1649" t="s">
        <v>46</v>
      </c>
      <c r="G1649" t="s">
        <v>6446</v>
      </c>
      <c r="H1649" s="1">
        <v>45879</v>
      </c>
      <c r="I1649" t="s">
        <v>6447</v>
      </c>
      <c r="J1649" t="s">
        <v>6448</v>
      </c>
      <c r="K1649" t="s">
        <v>6449</v>
      </c>
      <c r="L1649">
        <v>6352</v>
      </c>
      <c r="M1649">
        <v>8526.84</v>
      </c>
      <c r="N1649" t="s">
        <v>6446</v>
      </c>
      <c r="O1649" s="1"/>
    </row>
    <row r="1650" spans="1:15" x14ac:dyDescent="0.25">
      <c r="A1650">
        <v>25659</v>
      </c>
      <c r="B1650">
        <v>1168473</v>
      </c>
      <c r="C1650" t="s">
        <v>6465</v>
      </c>
      <c r="D1650" t="s">
        <v>6466</v>
      </c>
      <c r="E1650" t="s">
        <v>46</v>
      </c>
      <c r="F1650" t="s">
        <v>693</v>
      </c>
      <c r="G1650" t="s">
        <v>6446</v>
      </c>
      <c r="H1650" s="1">
        <v>45878</v>
      </c>
      <c r="I1650" t="s">
        <v>6447</v>
      </c>
      <c r="J1650" t="s">
        <v>6448</v>
      </c>
      <c r="K1650" t="s">
        <v>6449</v>
      </c>
      <c r="L1650">
        <v>6353</v>
      </c>
      <c r="M1650">
        <v>6448.8</v>
      </c>
      <c r="N1650" t="s">
        <v>6446</v>
      </c>
      <c r="O1650" s="1"/>
    </row>
    <row r="1651" spans="1:15" x14ac:dyDescent="0.25">
      <c r="A1651">
        <v>52350</v>
      </c>
      <c r="B1651">
        <v>2976021</v>
      </c>
      <c r="C1651" t="s">
        <v>6267</v>
      </c>
      <c r="D1651" t="s">
        <v>6466</v>
      </c>
      <c r="E1651" t="s">
        <v>18</v>
      </c>
      <c r="F1651" t="s">
        <v>46</v>
      </c>
      <c r="G1651" t="s">
        <v>6446</v>
      </c>
      <c r="H1651" s="1">
        <v>45878</v>
      </c>
      <c r="I1651" t="s">
        <v>6447</v>
      </c>
      <c r="J1651" t="s">
        <v>6448</v>
      </c>
      <c r="K1651" t="s">
        <v>6449</v>
      </c>
      <c r="L1651">
        <v>6351</v>
      </c>
      <c r="M1651">
        <v>888050.67</v>
      </c>
      <c r="N1651" t="s">
        <v>6446</v>
      </c>
      <c r="O1651" s="1"/>
    </row>
    <row r="1652" spans="1:15" x14ac:dyDescent="0.25">
      <c r="A1652">
        <v>52377</v>
      </c>
      <c r="B1652">
        <v>2976021</v>
      </c>
      <c r="C1652" t="s">
        <v>6267</v>
      </c>
      <c r="D1652" t="s">
        <v>6466</v>
      </c>
      <c r="E1652" t="s">
        <v>18</v>
      </c>
      <c r="F1652" t="s">
        <v>46</v>
      </c>
      <c r="G1652" t="s">
        <v>6446</v>
      </c>
      <c r="H1652" s="1">
        <v>45878</v>
      </c>
      <c r="I1652" t="s">
        <v>6447</v>
      </c>
      <c r="J1652" t="s">
        <v>6448</v>
      </c>
      <c r="K1652" t="s">
        <v>6449</v>
      </c>
      <c r="L1652">
        <v>6351</v>
      </c>
      <c r="M1652">
        <v>888050.67</v>
      </c>
      <c r="N1652" t="s">
        <v>6446</v>
      </c>
      <c r="O1652" s="1"/>
    </row>
    <row r="1653" spans="1:15" x14ac:dyDescent="0.25">
      <c r="A1653">
        <v>52378</v>
      </c>
      <c r="B1653">
        <v>2976021</v>
      </c>
      <c r="C1653" t="s">
        <v>6267</v>
      </c>
      <c r="D1653" t="s">
        <v>6466</v>
      </c>
      <c r="E1653" t="s">
        <v>18</v>
      </c>
      <c r="F1653" t="s">
        <v>46</v>
      </c>
      <c r="G1653" t="s">
        <v>6446</v>
      </c>
      <c r="H1653" s="1">
        <v>45878</v>
      </c>
      <c r="I1653" t="s">
        <v>6447</v>
      </c>
      <c r="J1653" t="s">
        <v>6448</v>
      </c>
      <c r="K1653" t="s">
        <v>6449</v>
      </c>
      <c r="L1653">
        <v>6351</v>
      </c>
      <c r="M1653">
        <v>888050.67</v>
      </c>
      <c r="N1653" t="s">
        <v>6446</v>
      </c>
      <c r="O1653" s="1"/>
    </row>
    <row r="1654" spans="1:15" x14ac:dyDescent="0.25">
      <c r="A1654">
        <v>52379</v>
      </c>
      <c r="B1654">
        <v>2976021</v>
      </c>
      <c r="C1654" t="s">
        <v>6267</v>
      </c>
      <c r="D1654" t="s">
        <v>6466</v>
      </c>
      <c r="E1654" t="s">
        <v>18</v>
      </c>
      <c r="F1654" t="s">
        <v>46</v>
      </c>
      <c r="G1654" t="s">
        <v>6446</v>
      </c>
      <c r="H1654" s="1">
        <v>45878</v>
      </c>
      <c r="I1654" t="s">
        <v>6447</v>
      </c>
      <c r="J1654" t="s">
        <v>6448</v>
      </c>
      <c r="K1654" t="s">
        <v>6449</v>
      </c>
      <c r="L1654">
        <v>6351</v>
      </c>
      <c r="M1654">
        <v>888050.67</v>
      </c>
      <c r="N1654" t="s">
        <v>6446</v>
      </c>
      <c r="O1654" s="1"/>
    </row>
    <row r="1655" spans="1:15" x14ac:dyDescent="0.25">
      <c r="A1655">
        <v>52349</v>
      </c>
      <c r="B1655">
        <v>2976021</v>
      </c>
      <c r="C1655" t="s">
        <v>6267</v>
      </c>
      <c r="D1655" t="s">
        <v>6466</v>
      </c>
      <c r="E1655" t="s">
        <v>18</v>
      </c>
      <c r="F1655" t="s">
        <v>46</v>
      </c>
      <c r="G1655" t="s">
        <v>6446</v>
      </c>
      <c r="H1655" s="1">
        <v>45878</v>
      </c>
      <c r="I1655" t="s">
        <v>6447</v>
      </c>
      <c r="J1655" t="s">
        <v>6448</v>
      </c>
      <c r="K1655" t="s">
        <v>6449</v>
      </c>
      <c r="L1655">
        <v>6351</v>
      </c>
      <c r="M1655">
        <v>888050.67</v>
      </c>
      <c r="N1655" t="s">
        <v>6446</v>
      </c>
      <c r="O1655" s="1"/>
    </row>
    <row r="1656" spans="1:15" x14ac:dyDescent="0.25">
      <c r="A1656">
        <v>52351</v>
      </c>
      <c r="B1656">
        <v>2976021</v>
      </c>
      <c r="C1656" t="s">
        <v>6267</v>
      </c>
      <c r="D1656" t="s">
        <v>6466</v>
      </c>
      <c r="E1656" t="s">
        <v>18</v>
      </c>
      <c r="F1656" t="s">
        <v>46</v>
      </c>
      <c r="G1656" t="s">
        <v>6446</v>
      </c>
      <c r="H1656" s="1">
        <v>45878</v>
      </c>
      <c r="I1656" t="s">
        <v>6447</v>
      </c>
      <c r="J1656" t="s">
        <v>6448</v>
      </c>
      <c r="K1656" t="s">
        <v>6449</v>
      </c>
      <c r="L1656">
        <v>6351</v>
      </c>
      <c r="M1656">
        <v>888050.67</v>
      </c>
      <c r="N1656" t="s">
        <v>6446</v>
      </c>
      <c r="O1656" s="1"/>
    </row>
    <row r="1657" spans="1:15" x14ac:dyDescent="0.25">
      <c r="A1657">
        <v>25576</v>
      </c>
      <c r="B1657">
        <v>1168450</v>
      </c>
      <c r="C1657" t="s">
        <v>6465</v>
      </c>
      <c r="D1657" t="s">
        <v>6466</v>
      </c>
      <c r="E1657" t="s">
        <v>46</v>
      </c>
      <c r="F1657" t="s">
        <v>693</v>
      </c>
      <c r="G1657" t="s">
        <v>6446</v>
      </c>
      <c r="H1657" s="1">
        <v>45878</v>
      </c>
      <c r="I1657" t="s">
        <v>6447</v>
      </c>
      <c r="J1657" t="s">
        <v>6448</v>
      </c>
      <c r="K1657" t="s">
        <v>6449</v>
      </c>
      <c r="L1657">
        <v>6353</v>
      </c>
      <c r="M1657">
        <v>17342.96</v>
      </c>
      <c r="N1657" t="s">
        <v>6446</v>
      </c>
      <c r="O1657" s="1"/>
    </row>
    <row r="1658" spans="1:15" x14ac:dyDescent="0.25">
      <c r="A1658">
        <v>25613</v>
      </c>
      <c r="B1658">
        <v>1168450</v>
      </c>
      <c r="C1658" t="s">
        <v>6465</v>
      </c>
      <c r="D1658" t="s">
        <v>6466</v>
      </c>
      <c r="E1658" t="s">
        <v>46</v>
      </c>
      <c r="F1658" t="s">
        <v>693</v>
      </c>
      <c r="G1658" t="s">
        <v>6446</v>
      </c>
      <c r="H1658" s="1">
        <v>45878</v>
      </c>
      <c r="I1658" t="s">
        <v>6447</v>
      </c>
      <c r="J1658" t="s">
        <v>6448</v>
      </c>
      <c r="K1658" t="s">
        <v>6449</v>
      </c>
      <c r="L1658">
        <v>6353</v>
      </c>
      <c r="M1658">
        <v>17342.96</v>
      </c>
      <c r="N1658" t="s">
        <v>6446</v>
      </c>
      <c r="O1658" s="1"/>
    </row>
    <row r="1659" spans="1:15" x14ac:dyDescent="0.25">
      <c r="A1659">
        <v>25611</v>
      </c>
      <c r="B1659">
        <v>1168450</v>
      </c>
      <c r="C1659" t="s">
        <v>6465</v>
      </c>
      <c r="D1659" t="s">
        <v>6466</v>
      </c>
      <c r="E1659" t="s">
        <v>46</v>
      </c>
      <c r="F1659" t="s">
        <v>693</v>
      </c>
      <c r="G1659" t="s">
        <v>6446</v>
      </c>
      <c r="H1659" s="1">
        <v>45878</v>
      </c>
      <c r="I1659" t="s">
        <v>6447</v>
      </c>
      <c r="J1659" t="s">
        <v>6448</v>
      </c>
      <c r="K1659" t="s">
        <v>6449</v>
      </c>
      <c r="L1659">
        <v>6353</v>
      </c>
      <c r="M1659">
        <v>17342.96</v>
      </c>
      <c r="N1659" t="s">
        <v>6446</v>
      </c>
      <c r="O1659" s="1"/>
    </row>
    <row r="1660" spans="1:15" x14ac:dyDescent="0.25">
      <c r="A1660">
        <v>25620</v>
      </c>
      <c r="B1660">
        <v>1168450</v>
      </c>
      <c r="C1660" t="s">
        <v>6465</v>
      </c>
      <c r="D1660" t="s">
        <v>6466</v>
      </c>
      <c r="E1660" t="s">
        <v>46</v>
      </c>
      <c r="F1660" t="s">
        <v>693</v>
      </c>
      <c r="G1660" t="s">
        <v>6446</v>
      </c>
      <c r="H1660" s="1">
        <v>45878</v>
      </c>
      <c r="I1660" t="s">
        <v>6447</v>
      </c>
      <c r="J1660" t="s">
        <v>6448</v>
      </c>
      <c r="K1660" t="s">
        <v>6449</v>
      </c>
      <c r="L1660">
        <v>6353</v>
      </c>
      <c r="M1660">
        <v>17342.96</v>
      </c>
      <c r="N1660" t="s">
        <v>6446</v>
      </c>
      <c r="O1660" s="1"/>
    </row>
    <row r="1661" spans="1:15" x14ac:dyDescent="0.25">
      <c r="A1661">
        <v>25682</v>
      </c>
      <c r="B1661">
        <v>1168450</v>
      </c>
      <c r="C1661" t="s">
        <v>6465</v>
      </c>
      <c r="D1661" t="s">
        <v>6466</v>
      </c>
      <c r="E1661" t="s">
        <v>46</v>
      </c>
      <c r="F1661" t="s">
        <v>693</v>
      </c>
      <c r="G1661" t="s">
        <v>6446</v>
      </c>
      <c r="H1661" s="1">
        <v>45878</v>
      </c>
      <c r="I1661" t="s">
        <v>6447</v>
      </c>
      <c r="J1661" t="s">
        <v>6448</v>
      </c>
      <c r="K1661" t="s">
        <v>6449</v>
      </c>
      <c r="L1661">
        <v>6353</v>
      </c>
      <c r="M1661">
        <v>17342.96</v>
      </c>
      <c r="N1661" t="s">
        <v>6446</v>
      </c>
      <c r="O1661" s="1"/>
    </row>
    <row r="1662" spans="1:15" x14ac:dyDescent="0.25">
      <c r="A1662">
        <v>465799</v>
      </c>
      <c r="B1662">
        <v>2269947</v>
      </c>
      <c r="C1662" t="s">
        <v>13</v>
      </c>
      <c r="D1662" t="s">
        <v>6475</v>
      </c>
      <c r="E1662" t="s">
        <v>6254</v>
      </c>
      <c r="F1662" t="s">
        <v>46</v>
      </c>
      <c r="G1662" t="s">
        <v>6446</v>
      </c>
      <c r="H1662" s="1">
        <v>45878</v>
      </c>
      <c r="I1662" t="s">
        <v>6455</v>
      </c>
      <c r="J1662" t="s">
        <v>6448</v>
      </c>
      <c r="K1662" t="s">
        <v>6449</v>
      </c>
      <c r="L1662">
        <v>6353</v>
      </c>
      <c r="M1662">
        <v>94431.78</v>
      </c>
      <c r="N1662" t="s">
        <v>6446</v>
      </c>
      <c r="O1662" s="1"/>
    </row>
    <row r="1663" spans="1:15" x14ac:dyDescent="0.25">
      <c r="A1663">
        <v>465817</v>
      </c>
      <c r="B1663">
        <v>2269947</v>
      </c>
      <c r="C1663" t="s">
        <v>13</v>
      </c>
      <c r="D1663" t="s">
        <v>6475</v>
      </c>
      <c r="E1663" t="s">
        <v>6254</v>
      </c>
      <c r="F1663" t="s">
        <v>46</v>
      </c>
      <c r="G1663" t="s">
        <v>6446</v>
      </c>
      <c r="H1663" s="1">
        <v>45878</v>
      </c>
      <c r="I1663" t="s">
        <v>6455</v>
      </c>
      <c r="J1663" t="s">
        <v>6448</v>
      </c>
      <c r="K1663" t="s">
        <v>6449</v>
      </c>
      <c r="L1663">
        <v>6353</v>
      </c>
      <c r="M1663">
        <v>94431.78</v>
      </c>
      <c r="N1663" t="s">
        <v>6446</v>
      </c>
      <c r="O1663" s="1"/>
    </row>
    <row r="1664" spans="1:15" x14ac:dyDescent="0.25">
      <c r="A1664">
        <v>465818</v>
      </c>
      <c r="B1664">
        <v>2269947</v>
      </c>
      <c r="C1664" t="s">
        <v>13</v>
      </c>
      <c r="D1664" t="s">
        <v>6475</v>
      </c>
      <c r="E1664" t="s">
        <v>6254</v>
      </c>
      <c r="F1664" t="s">
        <v>46</v>
      </c>
      <c r="G1664" t="s">
        <v>6446</v>
      </c>
      <c r="H1664" s="1">
        <v>45878</v>
      </c>
      <c r="I1664" t="s">
        <v>6455</v>
      </c>
      <c r="J1664" t="s">
        <v>6448</v>
      </c>
      <c r="K1664" t="s">
        <v>6449</v>
      </c>
      <c r="L1664">
        <v>6353</v>
      </c>
      <c r="M1664">
        <v>94431.78</v>
      </c>
      <c r="N1664" t="s">
        <v>6446</v>
      </c>
      <c r="O1664" s="1"/>
    </row>
    <row r="1665" spans="1:15" x14ac:dyDescent="0.25">
      <c r="A1665">
        <v>52334</v>
      </c>
      <c r="B1665">
        <v>2973302</v>
      </c>
      <c r="C1665" t="s">
        <v>6267</v>
      </c>
      <c r="D1665" t="s">
        <v>6466</v>
      </c>
      <c r="E1665" t="s">
        <v>18</v>
      </c>
      <c r="F1665" t="s">
        <v>46</v>
      </c>
      <c r="G1665" t="s">
        <v>6446</v>
      </c>
      <c r="H1665" s="1">
        <v>45877</v>
      </c>
      <c r="I1665" t="s">
        <v>6447</v>
      </c>
      <c r="J1665" t="s">
        <v>6448</v>
      </c>
      <c r="K1665" t="s">
        <v>6449</v>
      </c>
      <c r="L1665">
        <v>6351</v>
      </c>
      <c r="M1665">
        <v>29527.59</v>
      </c>
      <c r="N1665" t="s">
        <v>6446</v>
      </c>
      <c r="O1665" s="1"/>
    </row>
    <row r="1666" spans="1:15" x14ac:dyDescent="0.25">
      <c r="A1666">
        <v>52335</v>
      </c>
      <c r="B1666">
        <v>2973302</v>
      </c>
      <c r="C1666" t="s">
        <v>6267</v>
      </c>
      <c r="D1666" t="s">
        <v>6466</v>
      </c>
      <c r="E1666" t="s">
        <v>18</v>
      </c>
      <c r="F1666" t="s">
        <v>46</v>
      </c>
      <c r="G1666" t="s">
        <v>6446</v>
      </c>
      <c r="H1666" s="1">
        <v>45877</v>
      </c>
      <c r="I1666" t="s">
        <v>6447</v>
      </c>
      <c r="J1666" t="s">
        <v>6448</v>
      </c>
      <c r="K1666" t="s">
        <v>6449</v>
      </c>
      <c r="L1666">
        <v>6351</v>
      </c>
      <c r="M1666">
        <v>29527.59</v>
      </c>
      <c r="N1666" t="s">
        <v>6446</v>
      </c>
      <c r="O1666" s="1"/>
    </row>
    <row r="1667" spans="1:15" x14ac:dyDescent="0.25">
      <c r="A1667">
        <v>52336</v>
      </c>
      <c r="B1667">
        <v>2973302</v>
      </c>
      <c r="C1667" t="s">
        <v>6267</v>
      </c>
      <c r="D1667" t="s">
        <v>6466</v>
      </c>
      <c r="E1667" t="s">
        <v>18</v>
      </c>
      <c r="F1667" t="s">
        <v>46</v>
      </c>
      <c r="G1667" t="s">
        <v>6446</v>
      </c>
      <c r="H1667" s="1">
        <v>45877</v>
      </c>
      <c r="I1667" t="s">
        <v>6447</v>
      </c>
      <c r="J1667" t="s">
        <v>6448</v>
      </c>
      <c r="K1667" t="s">
        <v>6449</v>
      </c>
      <c r="L1667">
        <v>6351</v>
      </c>
      <c r="M1667">
        <v>29527.59</v>
      </c>
      <c r="N1667" t="s">
        <v>6446</v>
      </c>
      <c r="O1667" s="1"/>
    </row>
    <row r="1668" spans="1:15" x14ac:dyDescent="0.25">
      <c r="A1668">
        <v>52337</v>
      </c>
      <c r="B1668">
        <v>2973302</v>
      </c>
      <c r="C1668" t="s">
        <v>6267</v>
      </c>
      <c r="D1668" t="s">
        <v>6466</v>
      </c>
      <c r="E1668" t="s">
        <v>18</v>
      </c>
      <c r="F1668" t="s">
        <v>46</v>
      </c>
      <c r="G1668" t="s">
        <v>6446</v>
      </c>
      <c r="H1668" s="1">
        <v>45877</v>
      </c>
      <c r="I1668" t="s">
        <v>6447</v>
      </c>
      <c r="J1668" t="s">
        <v>6448</v>
      </c>
      <c r="K1668" t="s">
        <v>6449</v>
      </c>
      <c r="L1668">
        <v>6351</v>
      </c>
      <c r="M1668">
        <v>29527.59</v>
      </c>
      <c r="N1668" t="s">
        <v>6446</v>
      </c>
      <c r="O1668" s="1"/>
    </row>
    <row r="1669" spans="1:15" x14ac:dyDescent="0.25">
      <c r="A1669">
        <v>52321</v>
      </c>
      <c r="B1669">
        <v>2973302</v>
      </c>
      <c r="C1669" t="s">
        <v>6267</v>
      </c>
      <c r="D1669" t="s">
        <v>6466</v>
      </c>
      <c r="E1669" t="s">
        <v>18</v>
      </c>
      <c r="F1669" t="s">
        <v>46</v>
      </c>
      <c r="G1669" t="s">
        <v>6446</v>
      </c>
      <c r="H1669" s="1">
        <v>45877</v>
      </c>
      <c r="I1669" t="s">
        <v>6447</v>
      </c>
      <c r="J1669" t="s">
        <v>6448</v>
      </c>
      <c r="K1669" t="s">
        <v>6449</v>
      </c>
      <c r="L1669">
        <v>6351</v>
      </c>
      <c r="M1669">
        <v>29527.59</v>
      </c>
      <c r="N1669" t="s">
        <v>6446</v>
      </c>
      <c r="O1669" s="1"/>
    </row>
    <row r="1670" spans="1:15" x14ac:dyDescent="0.25">
      <c r="A1670">
        <v>52330</v>
      </c>
      <c r="B1670">
        <v>2973302</v>
      </c>
      <c r="C1670" t="s">
        <v>6267</v>
      </c>
      <c r="D1670" t="s">
        <v>6466</v>
      </c>
      <c r="E1670" t="s">
        <v>18</v>
      </c>
      <c r="F1670" t="s">
        <v>46</v>
      </c>
      <c r="G1670" t="s">
        <v>6446</v>
      </c>
      <c r="H1670" s="1">
        <v>45877</v>
      </c>
      <c r="I1670" t="s">
        <v>6447</v>
      </c>
      <c r="J1670" t="s">
        <v>6448</v>
      </c>
      <c r="K1670" t="s">
        <v>6449</v>
      </c>
      <c r="L1670">
        <v>6351</v>
      </c>
      <c r="M1670">
        <v>29527.59</v>
      </c>
      <c r="N1670" t="s">
        <v>6446</v>
      </c>
      <c r="O1670" s="1"/>
    </row>
    <row r="1671" spans="1:15" x14ac:dyDescent="0.25">
      <c r="A1671">
        <v>52341</v>
      </c>
      <c r="B1671">
        <v>2973302</v>
      </c>
      <c r="C1671" t="s">
        <v>6267</v>
      </c>
      <c r="D1671" t="s">
        <v>6466</v>
      </c>
      <c r="E1671" t="s">
        <v>18</v>
      </c>
      <c r="F1671" t="s">
        <v>46</v>
      </c>
      <c r="G1671" t="s">
        <v>6446</v>
      </c>
      <c r="H1671" s="1">
        <v>45877</v>
      </c>
      <c r="I1671" t="s">
        <v>6447</v>
      </c>
      <c r="J1671" t="s">
        <v>6448</v>
      </c>
      <c r="K1671" t="s">
        <v>6449</v>
      </c>
      <c r="L1671">
        <v>6351</v>
      </c>
      <c r="M1671">
        <v>29527.59</v>
      </c>
      <c r="N1671" t="s">
        <v>6446</v>
      </c>
      <c r="O1671" s="1"/>
    </row>
    <row r="1672" spans="1:15" x14ac:dyDescent="0.25">
      <c r="A1672">
        <v>52340</v>
      </c>
      <c r="B1672">
        <v>2973302</v>
      </c>
      <c r="C1672" t="s">
        <v>6267</v>
      </c>
      <c r="D1672" t="s">
        <v>6466</v>
      </c>
      <c r="E1672" t="s">
        <v>18</v>
      </c>
      <c r="F1672" t="s">
        <v>46</v>
      </c>
      <c r="G1672" t="s">
        <v>6446</v>
      </c>
      <c r="H1672" s="1">
        <v>45877</v>
      </c>
      <c r="I1672" t="s">
        <v>6447</v>
      </c>
      <c r="J1672" t="s">
        <v>6448</v>
      </c>
      <c r="K1672" t="s">
        <v>6449</v>
      </c>
      <c r="L1672">
        <v>6351</v>
      </c>
      <c r="M1672">
        <v>29527.59</v>
      </c>
      <c r="N1672" t="s">
        <v>6446</v>
      </c>
      <c r="O1672" s="1"/>
    </row>
    <row r="1673" spans="1:15" x14ac:dyDescent="0.25">
      <c r="A1673">
        <v>52339</v>
      </c>
      <c r="B1673">
        <v>2973302</v>
      </c>
      <c r="C1673" t="s">
        <v>6267</v>
      </c>
      <c r="D1673" t="s">
        <v>6466</v>
      </c>
      <c r="E1673" t="s">
        <v>18</v>
      </c>
      <c r="F1673" t="s">
        <v>46</v>
      </c>
      <c r="G1673" t="s">
        <v>6446</v>
      </c>
      <c r="H1673" s="1">
        <v>45877</v>
      </c>
      <c r="I1673" t="s">
        <v>6447</v>
      </c>
      <c r="J1673" t="s">
        <v>6448</v>
      </c>
      <c r="K1673" t="s">
        <v>6449</v>
      </c>
      <c r="L1673">
        <v>6351</v>
      </c>
      <c r="M1673">
        <v>29527.59</v>
      </c>
      <c r="N1673" t="s">
        <v>6446</v>
      </c>
      <c r="O1673" s="1"/>
    </row>
    <row r="1674" spans="1:15" x14ac:dyDescent="0.25">
      <c r="A1674">
        <v>52338</v>
      </c>
      <c r="B1674">
        <v>2973302</v>
      </c>
      <c r="C1674" t="s">
        <v>6267</v>
      </c>
      <c r="D1674" t="s">
        <v>6466</v>
      </c>
      <c r="E1674" t="s">
        <v>18</v>
      </c>
      <c r="F1674" t="s">
        <v>46</v>
      </c>
      <c r="G1674" t="s">
        <v>6446</v>
      </c>
      <c r="H1674" s="1">
        <v>45877</v>
      </c>
      <c r="I1674" t="s">
        <v>6447</v>
      </c>
      <c r="J1674" t="s">
        <v>6448</v>
      </c>
      <c r="K1674" t="s">
        <v>6449</v>
      </c>
      <c r="L1674">
        <v>6351</v>
      </c>
      <c r="M1674">
        <v>29527.59</v>
      </c>
      <c r="N1674" t="s">
        <v>6446</v>
      </c>
      <c r="O1674" s="1"/>
    </row>
    <row r="1675" spans="1:15" x14ac:dyDescent="0.25">
      <c r="A1675">
        <v>247465</v>
      </c>
      <c r="B1675">
        <v>790592</v>
      </c>
      <c r="C1675" t="s">
        <v>115</v>
      </c>
      <c r="D1675" t="s">
        <v>6475</v>
      </c>
      <c r="E1675" t="s">
        <v>6262</v>
      </c>
      <c r="F1675" t="s">
        <v>12</v>
      </c>
      <c r="G1675" t="s">
        <v>6446</v>
      </c>
      <c r="H1675" s="1">
        <v>45878</v>
      </c>
      <c r="I1675" t="s">
        <v>6455</v>
      </c>
      <c r="J1675" t="s">
        <v>6448</v>
      </c>
      <c r="K1675" t="s">
        <v>6449</v>
      </c>
      <c r="L1675">
        <v>6352</v>
      </c>
      <c r="M1675">
        <v>87251.54</v>
      </c>
      <c r="N1675" t="s">
        <v>6446</v>
      </c>
      <c r="O1675" s="1"/>
    </row>
    <row r="1676" spans="1:15" x14ac:dyDescent="0.25">
      <c r="A1676">
        <v>55289</v>
      </c>
      <c r="B1676">
        <v>121513</v>
      </c>
      <c r="C1676" t="s">
        <v>6489</v>
      </c>
      <c r="D1676" t="s">
        <v>6491</v>
      </c>
      <c r="E1676" t="s">
        <v>6254</v>
      </c>
      <c r="F1676" t="s">
        <v>12</v>
      </c>
      <c r="G1676" t="s">
        <v>6446</v>
      </c>
      <c r="H1676" s="1">
        <v>45878</v>
      </c>
      <c r="I1676" t="s">
        <v>6447</v>
      </c>
      <c r="J1676" t="s">
        <v>6448</v>
      </c>
      <c r="K1676" t="s">
        <v>6449</v>
      </c>
      <c r="L1676">
        <v>6353</v>
      </c>
      <c r="M1676">
        <v>98583.6</v>
      </c>
      <c r="N1676" t="s">
        <v>6446</v>
      </c>
      <c r="O1676" s="1"/>
    </row>
    <row r="1677" spans="1:15" x14ac:dyDescent="0.25">
      <c r="A1677">
        <v>55289</v>
      </c>
      <c r="B1677">
        <v>263680</v>
      </c>
      <c r="C1677" t="s">
        <v>6489</v>
      </c>
      <c r="D1677" t="s">
        <v>6490</v>
      </c>
      <c r="E1677" t="s">
        <v>6254</v>
      </c>
      <c r="F1677" t="s">
        <v>12</v>
      </c>
      <c r="G1677" t="s">
        <v>6446</v>
      </c>
      <c r="H1677" s="1">
        <v>45878</v>
      </c>
      <c r="I1677" t="s">
        <v>6447</v>
      </c>
      <c r="J1677" t="s">
        <v>6448</v>
      </c>
      <c r="K1677" t="s">
        <v>6449</v>
      </c>
      <c r="L1677">
        <v>6351</v>
      </c>
      <c r="M1677">
        <v>98583.6</v>
      </c>
      <c r="N1677" t="s">
        <v>6470</v>
      </c>
      <c r="O1677" s="1"/>
    </row>
    <row r="1678" spans="1:15" x14ac:dyDescent="0.25">
      <c r="A1678">
        <v>495148</v>
      </c>
      <c r="B1678">
        <v>361733</v>
      </c>
      <c r="C1678" t="s">
        <v>36</v>
      </c>
      <c r="D1678" t="s">
        <v>6453</v>
      </c>
      <c r="E1678" t="s">
        <v>6254</v>
      </c>
      <c r="F1678" t="s">
        <v>46</v>
      </c>
      <c r="G1678" t="s">
        <v>6446</v>
      </c>
      <c r="H1678" s="1">
        <v>45878</v>
      </c>
      <c r="I1678" t="s">
        <v>6455</v>
      </c>
      <c r="J1678" t="s">
        <v>6448</v>
      </c>
      <c r="K1678" t="s">
        <v>6449</v>
      </c>
      <c r="L1678">
        <v>6352</v>
      </c>
      <c r="M1678">
        <v>94107.520000000004</v>
      </c>
      <c r="N1678" t="s">
        <v>6446</v>
      </c>
      <c r="O1678" s="1"/>
    </row>
    <row r="1679" spans="1:15" x14ac:dyDescent="0.25">
      <c r="A1679">
        <v>55288</v>
      </c>
      <c r="B1679">
        <v>263681</v>
      </c>
      <c r="C1679" t="s">
        <v>6489</v>
      </c>
      <c r="D1679" t="s">
        <v>6490</v>
      </c>
      <c r="E1679" t="s">
        <v>6254</v>
      </c>
      <c r="F1679" t="s">
        <v>97</v>
      </c>
      <c r="G1679" t="s">
        <v>6446</v>
      </c>
      <c r="H1679" s="1">
        <v>45878</v>
      </c>
      <c r="I1679" t="s">
        <v>6447</v>
      </c>
      <c r="J1679" t="s">
        <v>6448</v>
      </c>
      <c r="K1679" t="s">
        <v>6449</v>
      </c>
      <c r="L1679">
        <v>6351</v>
      </c>
      <c r="M1679">
        <v>204378.46</v>
      </c>
      <c r="N1679" t="s">
        <v>6470</v>
      </c>
      <c r="O1679" s="1"/>
    </row>
    <row r="1680" spans="1:15" x14ac:dyDescent="0.25">
      <c r="A1680">
        <v>55288</v>
      </c>
      <c r="B1680">
        <v>121514</v>
      </c>
      <c r="C1680" t="s">
        <v>6489</v>
      </c>
      <c r="D1680" t="s">
        <v>6491</v>
      </c>
      <c r="E1680" t="s">
        <v>6254</v>
      </c>
      <c r="F1680" t="s">
        <v>97</v>
      </c>
      <c r="G1680" t="s">
        <v>6446</v>
      </c>
      <c r="H1680" s="1">
        <v>45878</v>
      </c>
      <c r="I1680" t="s">
        <v>6447</v>
      </c>
      <c r="J1680" t="s">
        <v>6448</v>
      </c>
      <c r="K1680" t="s">
        <v>6449</v>
      </c>
      <c r="L1680">
        <v>6353</v>
      </c>
      <c r="M1680">
        <v>204378.46</v>
      </c>
      <c r="N1680" t="s">
        <v>6446</v>
      </c>
      <c r="O1680" s="1"/>
    </row>
    <row r="1681" spans="1:15" x14ac:dyDescent="0.25">
      <c r="A1681">
        <v>495112</v>
      </c>
      <c r="B1681">
        <v>361735</v>
      </c>
      <c r="C1681" t="s">
        <v>36</v>
      </c>
      <c r="D1681" t="s">
        <v>6453</v>
      </c>
      <c r="E1681" t="s">
        <v>6254</v>
      </c>
      <c r="F1681" t="s">
        <v>12</v>
      </c>
      <c r="G1681" t="s">
        <v>6446</v>
      </c>
      <c r="H1681" s="1">
        <v>45878</v>
      </c>
      <c r="I1681" t="s">
        <v>6455</v>
      </c>
      <c r="J1681" t="s">
        <v>6448</v>
      </c>
      <c r="K1681" t="s">
        <v>6449</v>
      </c>
      <c r="L1681">
        <v>6352</v>
      </c>
      <c r="M1681">
        <v>622686.29</v>
      </c>
      <c r="N1681" t="s">
        <v>6446</v>
      </c>
      <c r="O1681" s="1"/>
    </row>
    <row r="1682" spans="1:15" x14ac:dyDescent="0.25">
      <c r="A1682">
        <v>465413</v>
      </c>
      <c r="B1682">
        <v>168736</v>
      </c>
      <c r="C1682" t="s">
        <v>6482</v>
      </c>
      <c r="D1682" t="s">
        <v>6483</v>
      </c>
      <c r="E1682" t="s">
        <v>6254</v>
      </c>
      <c r="F1682" t="s">
        <v>12</v>
      </c>
      <c r="G1682" t="s">
        <v>6446</v>
      </c>
      <c r="H1682" s="1">
        <v>45877</v>
      </c>
      <c r="I1682" t="s">
        <v>6447</v>
      </c>
      <c r="J1682" t="s">
        <v>6448</v>
      </c>
      <c r="K1682" t="s">
        <v>6449</v>
      </c>
      <c r="L1682">
        <v>6352</v>
      </c>
      <c r="M1682">
        <v>159242.9</v>
      </c>
      <c r="N1682" t="s">
        <v>6446</v>
      </c>
      <c r="O1682" s="1"/>
    </row>
    <row r="1683" spans="1:15" x14ac:dyDescent="0.25">
      <c r="A1683">
        <v>465414</v>
      </c>
      <c r="B1683">
        <v>168736</v>
      </c>
      <c r="C1683" t="s">
        <v>6482</v>
      </c>
      <c r="D1683" t="s">
        <v>6483</v>
      </c>
      <c r="E1683" t="s">
        <v>6254</v>
      </c>
      <c r="F1683" t="s">
        <v>12</v>
      </c>
      <c r="G1683" t="s">
        <v>6446</v>
      </c>
      <c r="H1683" s="1">
        <v>45877</v>
      </c>
      <c r="I1683" t="s">
        <v>6447</v>
      </c>
      <c r="J1683" t="s">
        <v>6448</v>
      </c>
      <c r="K1683" t="s">
        <v>6449</v>
      </c>
      <c r="L1683">
        <v>6352</v>
      </c>
      <c r="M1683">
        <v>159242.9</v>
      </c>
      <c r="N1683" t="s">
        <v>6446</v>
      </c>
      <c r="O1683" s="1"/>
    </row>
    <row r="1684" spans="1:15" x14ac:dyDescent="0.25">
      <c r="A1684">
        <v>465415</v>
      </c>
      <c r="B1684">
        <v>168736</v>
      </c>
      <c r="C1684" t="s">
        <v>6482</v>
      </c>
      <c r="D1684" t="s">
        <v>6483</v>
      </c>
      <c r="E1684" t="s">
        <v>6254</v>
      </c>
      <c r="F1684" t="s">
        <v>12</v>
      </c>
      <c r="G1684" t="s">
        <v>6446</v>
      </c>
      <c r="H1684" s="1">
        <v>45877</v>
      </c>
      <c r="I1684" t="s">
        <v>6447</v>
      </c>
      <c r="J1684" t="s">
        <v>6448</v>
      </c>
      <c r="K1684" t="s">
        <v>6449</v>
      </c>
      <c r="L1684">
        <v>6352</v>
      </c>
      <c r="M1684">
        <v>159242.9</v>
      </c>
      <c r="N1684" t="s">
        <v>6446</v>
      </c>
      <c r="O1684" s="1"/>
    </row>
    <row r="1685" spans="1:15" x14ac:dyDescent="0.25">
      <c r="A1685">
        <v>465416</v>
      </c>
      <c r="B1685">
        <v>168736</v>
      </c>
      <c r="C1685" t="s">
        <v>6482</v>
      </c>
      <c r="D1685" t="s">
        <v>6483</v>
      </c>
      <c r="E1685" t="s">
        <v>6254</v>
      </c>
      <c r="F1685" t="s">
        <v>12</v>
      </c>
      <c r="G1685" t="s">
        <v>6446</v>
      </c>
      <c r="H1685" s="1">
        <v>45877</v>
      </c>
      <c r="I1685" t="s">
        <v>6447</v>
      </c>
      <c r="J1685" t="s">
        <v>6448</v>
      </c>
      <c r="K1685" t="s">
        <v>6449</v>
      </c>
      <c r="L1685">
        <v>6352</v>
      </c>
      <c r="M1685">
        <v>159242.9</v>
      </c>
      <c r="N1685" t="s">
        <v>6446</v>
      </c>
      <c r="O1685" s="1"/>
    </row>
    <row r="1686" spans="1:15" x14ac:dyDescent="0.25">
      <c r="A1686">
        <v>465417</v>
      </c>
      <c r="B1686">
        <v>168736</v>
      </c>
      <c r="C1686" t="s">
        <v>6482</v>
      </c>
      <c r="D1686" t="s">
        <v>6483</v>
      </c>
      <c r="E1686" t="s">
        <v>6254</v>
      </c>
      <c r="F1686" t="s">
        <v>12</v>
      </c>
      <c r="G1686" t="s">
        <v>6446</v>
      </c>
      <c r="H1686" s="1">
        <v>45877</v>
      </c>
      <c r="I1686" t="s">
        <v>6447</v>
      </c>
      <c r="J1686" t="s">
        <v>6448</v>
      </c>
      <c r="K1686" t="s">
        <v>6449</v>
      </c>
      <c r="L1686">
        <v>6352</v>
      </c>
      <c r="M1686">
        <v>159242.9</v>
      </c>
      <c r="N1686" t="s">
        <v>6446</v>
      </c>
      <c r="O1686" s="1"/>
    </row>
    <row r="1687" spans="1:15" x14ac:dyDescent="0.25">
      <c r="A1687">
        <v>465418</v>
      </c>
      <c r="B1687">
        <v>168736</v>
      </c>
      <c r="C1687" t="s">
        <v>6482</v>
      </c>
      <c r="D1687" t="s">
        <v>6483</v>
      </c>
      <c r="E1687" t="s">
        <v>6254</v>
      </c>
      <c r="F1687" t="s">
        <v>12</v>
      </c>
      <c r="G1687" t="s">
        <v>6446</v>
      </c>
      <c r="H1687" s="1">
        <v>45877</v>
      </c>
      <c r="I1687" t="s">
        <v>6447</v>
      </c>
      <c r="J1687" t="s">
        <v>6448</v>
      </c>
      <c r="K1687" t="s">
        <v>6449</v>
      </c>
      <c r="L1687">
        <v>6352</v>
      </c>
      <c r="M1687">
        <v>159242.9</v>
      </c>
      <c r="N1687" t="s">
        <v>6446</v>
      </c>
      <c r="O1687" s="1"/>
    </row>
    <row r="1688" spans="1:15" x14ac:dyDescent="0.25">
      <c r="A1688">
        <v>465419</v>
      </c>
      <c r="B1688">
        <v>168736</v>
      </c>
      <c r="C1688" t="s">
        <v>6482</v>
      </c>
      <c r="D1688" t="s">
        <v>6483</v>
      </c>
      <c r="E1688" t="s">
        <v>6254</v>
      </c>
      <c r="F1688" t="s">
        <v>12</v>
      </c>
      <c r="G1688" t="s">
        <v>6446</v>
      </c>
      <c r="H1688" s="1">
        <v>45877</v>
      </c>
      <c r="I1688" t="s">
        <v>6447</v>
      </c>
      <c r="J1688" t="s">
        <v>6448</v>
      </c>
      <c r="K1688" t="s">
        <v>6449</v>
      </c>
      <c r="L1688">
        <v>6352</v>
      </c>
      <c r="M1688">
        <v>159242.9</v>
      </c>
      <c r="N1688" t="s">
        <v>6446</v>
      </c>
      <c r="O1688" s="1"/>
    </row>
    <row r="1689" spans="1:15" x14ac:dyDescent="0.25">
      <c r="A1689">
        <v>465420</v>
      </c>
      <c r="B1689">
        <v>168736</v>
      </c>
      <c r="C1689" t="s">
        <v>6482</v>
      </c>
      <c r="D1689" t="s">
        <v>6483</v>
      </c>
      <c r="E1689" t="s">
        <v>6254</v>
      </c>
      <c r="F1689" t="s">
        <v>12</v>
      </c>
      <c r="G1689" t="s">
        <v>6446</v>
      </c>
      <c r="H1689" s="1">
        <v>45877</v>
      </c>
      <c r="I1689" t="s">
        <v>6447</v>
      </c>
      <c r="J1689" t="s">
        <v>6448</v>
      </c>
      <c r="K1689" t="s">
        <v>6449</v>
      </c>
      <c r="L1689">
        <v>6352</v>
      </c>
      <c r="M1689">
        <v>159242.9</v>
      </c>
      <c r="N1689" t="s">
        <v>6446</v>
      </c>
      <c r="O1689" s="1"/>
    </row>
    <row r="1690" spans="1:15" x14ac:dyDescent="0.25">
      <c r="A1690">
        <v>465421</v>
      </c>
      <c r="B1690">
        <v>168736</v>
      </c>
      <c r="C1690" t="s">
        <v>6482</v>
      </c>
      <c r="D1690" t="s">
        <v>6483</v>
      </c>
      <c r="E1690" t="s">
        <v>6254</v>
      </c>
      <c r="F1690" t="s">
        <v>12</v>
      </c>
      <c r="G1690" t="s">
        <v>6446</v>
      </c>
      <c r="H1690" s="1">
        <v>45877</v>
      </c>
      <c r="I1690" t="s">
        <v>6447</v>
      </c>
      <c r="J1690" t="s">
        <v>6448</v>
      </c>
      <c r="K1690" t="s">
        <v>6449</v>
      </c>
      <c r="L1690">
        <v>6352</v>
      </c>
      <c r="M1690">
        <v>159242.9</v>
      </c>
      <c r="N1690" t="s">
        <v>6446</v>
      </c>
      <c r="O1690" s="1"/>
    </row>
    <row r="1691" spans="1:15" x14ac:dyDescent="0.25">
      <c r="A1691">
        <v>465422</v>
      </c>
      <c r="B1691">
        <v>168736</v>
      </c>
      <c r="C1691" t="s">
        <v>6482</v>
      </c>
      <c r="D1691" t="s">
        <v>6483</v>
      </c>
      <c r="E1691" t="s">
        <v>6254</v>
      </c>
      <c r="F1691" t="s">
        <v>12</v>
      </c>
      <c r="G1691" t="s">
        <v>6446</v>
      </c>
      <c r="H1691" s="1">
        <v>45877</v>
      </c>
      <c r="I1691" t="s">
        <v>6447</v>
      </c>
      <c r="J1691" t="s">
        <v>6448</v>
      </c>
      <c r="K1691" t="s">
        <v>6449</v>
      </c>
      <c r="L1691">
        <v>6352</v>
      </c>
      <c r="M1691">
        <v>159242.9</v>
      </c>
      <c r="N1691" t="s">
        <v>6446</v>
      </c>
      <c r="O1691" s="1"/>
    </row>
    <row r="1692" spans="1:15" x14ac:dyDescent="0.25">
      <c r="A1692">
        <v>465423</v>
      </c>
      <c r="B1692">
        <v>168736</v>
      </c>
      <c r="C1692" t="s">
        <v>6482</v>
      </c>
      <c r="D1692" t="s">
        <v>6483</v>
      </c>
      <c r="E1692" t="s">
        <v>6254</v>
      </c>
      <c r="F1692" t="s">
        <v>12</v>
      </c>
      <c r="G1692" t="s">
        <v>6446</v>
      </c>
      <c r="H1692" s="1">
        <v>45877</v>
      </c>
      <c r="I1692" t="s">
        <v>6447</v>
      </c>
      <c r="J1692" t="s">
        <v>6448</v>
      </c>
      <c r="K1692" t="s">
        <v>6449</v>
      </c>
      <c r="L1692">
        <v>6352</v>
      </c>
      <c r="M1692">
        <v>159242.9</v>
      </c>
      <c r="N1692" t="s">
        <v>6446</v>
      </c>
      <c r="O1692" s="1"/>
    </row>
    <row r="1693" spans="1:15" x14ac:dyDescent="0.25">
      <c r="A1693">
        <v>465424</v>
      </c>
      <c r="B1693">
        <v>168736</v>
      </c>
      <c r="C1693" t="s">
        <v>6482</v>
      </c>
      <c r="D1693" t="s">
        <v>6483</v>
      </c>
      <c r="E1693" t="s">
        <v>6254</v>
      </c>
      <c r="F1693" t="s">
        <v>12</v>
      </c>
      <c r="G1693" t="s">
        <v>6446</v>
      </c>
      <c r="H1693" s="1">
        <v>45877</v>
      </c>
      <c r="I1693" t="s">
        <v>6447</v>
      </c>
      <c r="J1693" t="s">
        <v>6448</v>
      </c>
      <c r="K1693" t="s">
        <v>6449</v>
      </c>
      <c r="L1693">
        <v>6352</v>
      </c>
      <c r="M1693">
        <v>159242.9</v>
      </c>
      <c r="N1693" t="s">
        <v>6446</v>
      </c>
      <c r="O1693" s="1"/>
    </row>
    <row r="1694" spans="1:15" x14ac:dyDescent="0.25">
      <c r="A1694">
        <v>465425</v>
      </c>
      <c r="B1694">
        <v>168736</v>
      </c>
      <c r="C1694" t="s">
        <v>6482</v>
      </c>
      <c r="D1694" t="s">
        <v>6483</v>
      </c>
      <c r="E1694" t="s">
        <v>6254</v>
      </c>
      <c r="F1694" t="s">
        <v>12</v>
      </c>
      <c r="G1694" t="s">
        <v>6446</v>
      </c>
      <c r="H1694" s="1">
        <v>45877</v>
      </c>
      <c r="I1694" t="s">
        <v>6447</v>
      </c>
      <c r="J1694" t="s">
        <v>6448</v>
      </c>
      <c r="K1694" t="s">
        <v>6449</v>
      </c>
      <c r="L1694">
        <v>6352</v>
      </c>
      <c r="M1694">
        <v>159242.9</v>
      </c>
      <c r="N1694" t="s">
        <v>6446</v>
      </c>
      <c r="O1694" s="1"/>
    </row>
    <row r="1695" spans="1:15" x14ac:dyDescent="0.25">
      <c r="A1695">
        <v>465426</v>
      </c>
      <c r="B1695">
        <v>168736</v>
      </c>
      <c r="C1695" t="s">
        <v>6482</v>
      </c>
      <c r="D1695" t="s">
        <v>6483</v>
      </c>
      <c r="E1695" t="s">
        <v>6254</v>
      </c>
      <c r="F1695" t="s">
        <v>12</v>
      </c>
      <c r="G1695" t="s">
        <v>6446</v>
      </c>
      <c r="H1695" s="1">
        <v>45877</v>
      </c>
      <c r="I1695" t="s">
        <v>6447</v>
      </c>
      <c r="J1695" t="s">
        <v>6448</v>
      </c>
      <c r="K1695" t="s">
        <v>6449</v>
      </c>
      <c r="L1695">
        <v>6352</v>
      </c>
      <c r="M1695">
        <v>159242.9</v>
      </c>
      <c r="N1695" t="s">
        <v>6446</v>
      </c>
      <c r="O1695" s="1"/>
    </row>
    <row r="1696" spans="1:15" x14ac:dyDescent="0.25">
      <c r="A1696">
        <v>465427</v>
      </c>
      <c r="B1696">
        <v>168736</v>
      </c>
      <c r="C1696" t="s">
        <v>6482</v>
      </c>
      <c r="D1696" t="s">
        <v>6483</v>
      </c>
      <c r="E1696" t="s">
        <v>6254</v>
      </c>
      <c r="F1696" t="s">
        <v>12</v>
      </c>
      <c r="G1696" t="s">
        <v>6446</v>
      </c>
      <c r="H1696" s="1">
        <v>45877</v>
      </c>
      <c r="I1696" t="s">
        <v>6447</v>
      </c>
      <c r="J1696" t="s">
        <v>6448</v>
      </c>
      <c r="K1696" t="s">
        <v>6449</v>
      </c>
      <c r="L1696">
        <v>6352</v>
      </c>
      <c r="M1696">
        <v>159242.9</v>
      </c>
      <c r="N1696" t="s">
        <v>6446</v>
      </c>
      <c r="O1696" s="1"/>
    </row>
    <row r="1697" spans="1:15" x14ac:dyDescent="0.25">
      <c r="A1697">
        <v>465428</v>
      </c>
      <c r="B1697">
        <v>168736</v>
      </c>
      <c r="C1697" t="s">
        <v>6482</v>
      </c>
      <c r="D1697" t="s">
        <v>6483</v>
      </c>
      <c r="E1697" t="s">
        <v>6254</v>
      </c>
      <c r="F1697" t="s">
        <v>12</v>
      </c>
      <c r="G1697" t="s">
        <v>6446</v>
      </c>
      <c r="H1697" s="1">
        <v>45877</v>
      </c>
      <c r="I1697" t="s">
        <v>6447</v>
      </c>
      <c r="J1697" t="s">
        <v>6448</v>
      </c>
      <c r="K1697" t="s">
        <v>6449</v>
      </c>
      <c r="L1697">
        <v>6352</v>
      </c>
      <c r="M1697">
        <v>159242.9</v>
      </c>
      <c r="N1697" t="s">
        <v>6446</v>
      </c>
      <c r="O1697" s="1"/>
    </row>
    <row r="1698" spans="1:15" x14ac:dyDescent="0.25">
      <c r="A1698">
        <v>465429</v>
      </c>
      <c r="B1698">
        <v>168736</v>
      </c>
      <c r="C1698" t="s">
        <v>6482</v>
      </c>
      <c r="D1698" t="s">
        <v>6483</v>
      </c>
      <c r="E1698" t="s">
        <v>6254</v>
      </c>
      <c r="F1698" t="s">
        <v>12</v>
      </c>
      <c r="G1698" t="s">
        <v>6446</v>
      </c>
      <c r="H1698" s="1">
        <v>45877</v>
      </c>
      <c r="I1698" t="s">
        <v>6447</v>
      </c>
      <c r="J1698" t="s">
        <v>6448</v>
      </c>
      <c r="K1698" t="s">
        <v>6449</v>
      </c>
      <c r="L1698">
        <v>6352</v>
      </c>
      <c r="M1698">
        <v>159242.9</v>
      </c>
      <c r="N1698" t="s">
        <v>6446</v>
      </c>
      <c r="O1698" s="1"/>
    </row>
    <row r="1699" spans="1:15" x14ac:dyDescent="0.25">
      <c r="A1699">
        <v>465430</v>
      </c>
      <c r="B1699">
        <v>168736</v>
      </c>
      <c r="C1699" t="s">
        <v>6482</v>
      </c>
      <c r="D1699" t="s">
        <v>6483</v>
      </c>
      <c r="E1699" t="s">
        <v>6254</v>
      </c>
      <c r="F1699" t="s">
        <v>12</v>
      </c>
      <c r="G1699" t="s">
        <v>6446</v>
      </c>
      <c r="H1699" s="1">
        <v>45877</v>
      </c>
      <c r="I1699" t="s">
        <v>6447</v>
      </c>
      <c r="J1699" t="s">
        <v>6448</v>
      </c>
      <c r="K1699" t="s">
        <v>6449</v>
      </c>
      <c r="L1699">
        <v>6352</v>
      </c>
      <c r="M1699">
        <v>159242.9</v>
      </c>
      <c r="N1699" t="s">
        <v>6446</v>
      </c>
      <c r="O1699" s="1"/>
    </row>
    <row r="1700" spans="1:15" x14ac:dyDescent="0.25">
      <c r="A1700">
        <v>465431</v>
      </c>
      <c r="B1700">
        <v>168736</v>
      </c>
      <c r="C1700" t="s">
        <v>6482</v>
      </c>
      <c r="D1700" t="s">
        <v>6483</v>
      </c>
      <c r="E1700" t="s">
        <v>6254</v>
      </c>
      <c r="F1700" t="s">
        <v>12</v>
      </c>
      <c r="G1700" t="s">
        <v>6446</v>
      </c>
      <c r="H1700" s="1">
        <v>45877</v>
      </c>
      <c r="I1700" t="s">
        <v>6447</v>
      </c>
      <c r="J1700" t="s">
        <v>6448</v>
      </c>
      <c r="K1700" t="s">
        <v>6449</v>
      </c>
      <c r="L1700">
        <v>6352</v>
      </c>
      <c r="M1700">
        <v>159242.9</v>
      </c>
      <c r="N1700" t="s">
        <v>6446</v>
      </c>
      <c r="O1700" s="1"/>
    </row>
    <row r="1701" spans="1:15" x14ac:dyDescent="0.25">
      <c r="A1701">
        <v>465432</v>
      </c>
      <c r="B1701">
        <v>168736</v>
      </c>
      <c r="C1701" t="s">
        <v>6482</v>
      </c>
      <c r="D1701" t="s">
        <v>6483</v>
      </c>
      <c r="E1701" t="s">
        <v>6254</v>
      </c>
      <c r="F1701" t="s">
        <v>12</v>
      </c>
      <c r="G1701" t="s">
        <v>6446</v>
      </c>
      <c r="H1701" s="1">
        <v>45877</v>
      </c>
      <c r="I1701" t="s">
        <v>6447</v>
      </c>
      <c r="J1701" t="s">
        <v>6448</v>
      </c>
      <c r="K1701" t="s">
        <v>6449</v>
      </c>
      <c r="L1701">
        <v>6352</v>
      </c>
      <c r="M1701">
        <v>159242.9</v>
      </c>
      <c r="N1701" t="s">
        <v>6446</v>
      </c>
      <c r="O1701" s="1"/>
    </row>
    <row r="1702" spans="1:15" x14ac:dyDescent="0.25">
      <c r="A1702">
        <v>465433</v>
      </c>
      <c r="B1702">
        <v>168736</v>
      </c>
      <c r="C1702" t="s">
        <v>6482</v>
      </c>
      <c r="D1702" t="s">
        <v>6483</v>
      </c>
      <c r="E1702" t="s">
        <v>6254</v>
      </c>
      <c r="F1702" t="s">
        <v>12</v>
      </c>
      <c r="G1702" t="s">
        <v>6446</v>
      </c>
      <c r="H1702" s="1">
        <v>45877</v>
      </c>
      <c r="I1702" t="s">
        <v>6447</v>
      </c>
      <c r="J1702" t="s">
        <v>6448</v>
      </c>
      <c r="K1702" t="s">
        <v>6449</v>
      </c>
      <c r="L1702">
        <v>6352</v>
      </c>
      <c r="M1702">
        <v>159242.9</v>
      </c>
      <c r="N1702" t="s">
        <v>6446</v>
      </c>
      <c r="O1702" s="1"/>
    </row>
    <row r="1703" spans="1:15" x14ac:dyDescent="0.25">
      <c r="A1703">
        <v>465434</v>
      </c>
      <c r="B1703">
        <v>168736</v>
      </c>
      <c r="C1703" t="s">
        <v>6482</v>
      </c>
      <c r="D1703" t="s">
        <v>6483</v>
      </c>
      <c r="E1703" t="s">
        <v>6254</v>
      </c>
      <c r="F1703" t="s">
        <v>12</v>
      </c>
      <c r="G1703" t="s">
        <v>6446</v>
      </c>
      <c r="H1703" s="1">
        <v>45877</v>
      </c>
      <c r="I1703" t="s">
        <v>6447</v>
      </c>
      <c r="J1703" t="s">
        <v>6448</v>
      </c>
      <c r="K1703" t="s">
        <v>6449</v>
      </c>
      <c r="L1703">
        <v>6352</v>
      </c>
      <c r="M1703">
        <v>159242.9</v>
      </c>
      <c r="N1703" t="s">
        <v>6446</v>
      </c>
      <c r="O1703" s="1"/>
    </row>
    <row r="1704" spans="1:15" x14ac:dyDescent="0.25">
      <c r="A1704">
        <v>465435</v>
      </c>
      <c r="B1704">
        <v>168736</v>
      </c>
      <c r="C1704" t="s">
        <v>6482</v>
      </c>
      <c r="D1704" t="s">
        <v>6483</v>
      </c>
      <c r="E1704" t="s">
        <v>6254</v>
      </c>
      <c r="F1704" t="s">
        <v>12</v>
      </c>
      <c r="G1704" t="s">
        <v>6446</v>
      </c>
      <c r="H1704" s="1">
        <v>45877</v>
      </c>
      <c r="I1704" t="s">
        <v>6447</v>
      </c>
      <c r="J1704" t="s">
        <v>6448</v>
      </c>
      <c r="K1704" t="s">
        <v>6449</v>
      </c>
      <c r="L1704">
        <v>6352</v>
      </c>
      <c r="M1704">
        <v>159242.9</v>
      </c>
      <c r="N1704" t="s">
        <v>6446</v>
      </c>
      <c r="O1704" s="1"/>
    </row>
    <row r="1705" spans="1:15" x14ac:dyDescent="0.25">
      <c r="A1705">
        <v>52320</v>
      </c>
      <c r="B1705">
        <v>2973232</v>
      </c>
      <c r="C1705" t="s">
        <v>6267</v>
      </c>
      <c r="D1705" t="s">
        <v>6466</v>
      </c>
      <c r="E1705" t="s">
        <v>18</v>
      </c>
      <c r="F1705" t="s">
        <v>97</v>
      </c>
      <c r="G1705" t="s">
        <v>6446</v>
      </c>
      <c r="H1705" s="1">
        <v>45877</v>
      </c>
      <c r="I1705" t="s">
        <v>6447</v>
      </c>
      <c r="J1705" t="s">
        <v>6448</v>
      </c>
      <c r="K1705" t="s">
        <v>6449</v>
      </c>
      <c r="L1705">
        <v>6351</v>
      </c>
      <c r="M1705">
        <v>41864.160000000003</v>
      </c>
      <c r="N1705" t="s">
        <v>6446</v>
      </c>
      <c r="O1705" s="1"/>
    </row>
    <row r="1706" spans="1:15" x14ac:dyDescent="0.25">
      <c r="A1706">
        <v>52329</v>
      </c>
      <c r="B1706">
        <v>2973232</v>
      </c>
      <c r="C1706" t="s">
        <v>6267</v>
      </c>
      <c r="D1706" t="s">
        <v>6466</v>
      </c>
      <c r="E1706" t="s">
        <v>18</v>
      </c>
      <c r="F1706" t="s">
        <v>97</v>
      </c>
      <c r="G1706" t="s">
        <v>6446</v>
      </c>
      <c r="H1706" s="1">
        <v>45877</v>
      </c>
      <c r="I1706" t="s">
        <v>6447</v>
      </c>
      <c r="J1706" t="s">
        <v>6448</v>
      </c>
      <c r="K1706" t="s">
        <v>6449</v>
      </c>
      <c r="L1706">
        <v>6351</v>
      </c>
      <c r="M1706">
        <v>41864.160000000003</v>
      </c>
      <c r="N1706" t="s">
        <v>6446</v>
      </c>
      <c r="O1706" s="1"/>
    </row>
    <row r="1707" spans="1:15" x14ac:dyDescent="0.25">
      <c r="A1707">
        <v>491289</v>
      </c>
      <c r="B1707">
        <v>614002</v>
      </c>
      <c r="C1707" t="s">
        <v>2683</v>
      </c>
      <c r="D1707" t="s">
        <v>6473</v>
      </c>
      <c r="E1707" t="s">
        <v>18</v>
      </c>
      <c r="F1707" t="s">
        <v>12</v>
      </c>
      <c r="G1707" t="s">
        <v>6446</v>
      </c>
      <c r="H1707" s="1">
        <v>45877</v>
      </c>
      <c r="I1707" t="s">
        <v>6447</v>
      </c>
      <c r="J1707" t="s">
        <v>6448</v>
      </c>
      <c r="K1707" t="s">
        <v>6464</v>
      </c>
      <c r="L1707">
        <v>6351</v>
      </c>
      <c r="M1707">
        <v>42134.45</v>
      </c>
      <c r="N1707" t="s">
        <v>6456</v>
      </c>
      <c r="O1707" s="1">
        <v>45877</v>
      </c>
    </row>
    <row r="1708" spans="1:15" x14ac:dyDescent="0.25">
      <c r="A1708">
        <v>491288</v>
      </c>
      <c r="B1708">
        <v>614002</v>
      </c>
      <c r="C1708" t="s">
        <v>2683</v>
      </c>
      <c r="D1708" t="s">
        <v>6473</v>
      </c>
      <c r="E1708" t="s">
        <v>18</v>
      </c>
      <c r="F1708" t="s">
        <v>12</v>
      </c>
      <c r="G1708" t="s">
        <v>6446</v>
      </c>
      <c r="H1708" s="1">
        <v>45877</v>
      </c>
      <c r="I1708" t="s">
        <v>6447</v>
      </c>
      <c r="J1708" t="s">
        <v>6448</v>
      </c>
      <c r="K1708" t="s">
        <v>6464</v>
      </c>
      <c r="L1708">
        <v>6351</v>
      </c>
      <c r="M1708">
        <v>42134.45</v>
      </c>
      <c r="N1708" t="s">
        <v>6456</v>
      </c>
      <c r="O1708" s="1">
        <v>45877</v>
      </c>
    </row>
    <row r="1709" spans="1:15" x14ac:dyDescent="0.25">
      <c r="A1709">
        <v>265589</v>
      </c>
      <c r="B1709">
        <v>171653</v>
      </c>
      <c r="C1709" t="s">
        <v>1503</v>
      </c>
      <c r="D1709" t="s">
        <v>6479</v>
      </c>
      <c r="E1709" t="s">
        <v>6328</v>
      </c>
      <c r="F1709" t="s">
        <v>12</v>
      </c>
      <c r="G1709" t="s">
        <v>6446</v>
      </c>
      <c r="H1709" s="1">
        <v>45877</v>
      </c>
      <c r="I1709" t="s">
        <v>6447</v>
      </c>
      <c r="J1709" t="s">
        <v>6448</v>
      </c>
      <c r="K1709" t="s">
        <v>6464</v>
      </c>
      <c r="L1709">
        <v>6353</v>
      </c>
      <c r="M1709">
        <v>17479</v>
      </c>
      <c r="N1709" t="s">
        <v>6446</v>
      </c>
      <c r="O1709" s="1">
        <v>45877</v>
      </c>
    </row>
    <row r="1710" spans="1:15" x14ac:dyDescent="0.25">
      <c r="A1710">
        <v>265628</v>
      </c>
      <c r="B1710">
        <v>171656</v>
      </c>
      <c r="C1710" t="s">
        <v>1503</v>
      </c>
      <c r="D1710" t="s">
        <v>6479</v>
      </c>
      <c r="E1710" t="s">
        <v>6328</v>
      </c>
      <c r="F1710" t="s">
        <v>46</v>
      </c>
      <c r="G1710" t="s">
        <v>6446</v>
      </c>
      <c r="H1710" s="1">
        <v>45877</v>
      </c>
      <c r="I1710" t="s">
        <v>6447</v>
      </c>
      <c r="J1710" t="s">
        <v>6448</v>
      </c>
      <c r="K1710" t="s">
        <v>6449</v>
      </c>
      <c r="L1710">
        <v>6353</v>
      </c>
      <c r="M1710">
        <v>140000</v>
      </c>
      <c r="N1710" t="s">
        <v>6446</v>
      </c>
      <c r="O1710" s="1"/>
    </row>
    <row r="1711" spans="1:15" x14ac:dyDescent="0.25">
      <c r="A1711">
        <v>265627</v>
      </c>
      <c r="B1711">
        <v>171654</v>
      </c>
      <c r="C1711" t="s">
        <v>1503</v>
      </c>
      <c r="D1711" t="s">
        <v>6479</v>
      </c>
      <c r="E1711" t="s">
        <v>6328</v>
      </c>
      <c r="F1711" t="s">
        <v>12</v>
      </c>
      <c r="G1711" t="s">
        <v>6446</v>
      </c>
      <c r="H1711" s="1">
        <v>45877</v>
      </c>
      <c r="I1711" t="s">
        <v>6447</v>
      </c>
      <c r="J1711" t="s">
        <v>6448</v>
      </c>
      <c r="K1711" t="s">
        <v>6449</v>
      </c>
      <c r="L1711">
        <v>6353</v>
      </c>
      <c r="M1711">
        <v>157479</v>
      </c>
      <c r="N1711" t="s">
        <v>6446</v>
      </c>
      <c r="O1711" s="1"/>
    </row>
    <row r="1712" spans="1:15" x14ac:dyDescent="0.25">
      <c r="A1712">
        <v>265589</v>
      </c>
      <c r="B1712">
        <v>171654</v>
      </c>
      <c r="C1712" t="s">
        <v>1503</v>
      </c>
      <c r="D1712" t="s">
        <v>6479</v>
      </c>
      <c r="E1712" t="s">
        <v>6328</v>
      </c>
      <c r="F1712" t="s">
        <v>12</v>
      </c>
      <c r="G1712" t="s">
        <v>6446</v>
      </c>
      <c r="H1712" s="1">
        <v>45877</v>
      </c>
      <c r="I1712" t="s">
        <v>6447</v>
      </c>
      <c r="J1712" t="s">
        <v>6448</v>
      </c>
      <c r="K1712" t="s">
        <v>6449</v>
      </c>
      <c r="L1712">
        <v>6353</v>
      </c>
      <c r="M1712">
        <v>157479</v>
      </c>
      <c r="N1712" t="s">
        <v>6446</v>
      </c>
      <c r="O1712" s="1"/>
    </row>
    <row r="1713" spans="1:15" x14ac:dyDescent="0.25">
      <c r="A1713">
        <v>464643</v>
      </c>
      <c r="B1713">
        <v>3318</v>
      </c>
      <c r="C1713" t="s">
        <v>13</v>
      </c>
      <c r="D1713" t="s">
        <v>6495</v>
      </c>
      <c r="E1713" t="s">
        <v>6254</v>
      </c>
      <c r="F1713" t="s">
        <v>46</v>
      </c>
      <c r="G1713" t="s">
        <v>6446</v>
      </c>
      <c r="H1713" s="1">
        <v>45877</v>
      </c>
      <c r="I1713" t="s">
        <v>6447</v>
      </c>
      <c r="J1713" t="s">
        <v>6448</v>
      </c>
      <c r="K1713" t="s">
        <v>6449</v>
      </c>
      <c r="L1713">
        <v>6353</v>
      </c>
      <c r="M1713">
        <v>1662393.43</v>
      </c>
      <c r="N1713" t="s">
        <v>6446</v>
      </c>
      <c r="O1713" s="1"/>
    </row>
    <row r="1714" spans="1:15" x14ac:dyDescent="0.25">
      <c r="A1714">
        <v>464644</v>
      </c>
      <c r="B1714">
        <v>3318</v>
      </c>
      <c r="C1714" t="s">
        <v>13</v>
      </c>
      <c r="D1714" t="s">
        <v>6495</v>
      </c>
      <c r="E1714" t="s">
        <v>6254</v>
      </c>
      <c r="F1714" t="s">
        <v>46</v>
      </c>
      <c r="G1714" t="s">
        <v>6446</v>
      </c>
      <c r="H1714" s="1">
        <v>45877</v>
      </c>
      <c r="I1714" t="s">
        <v>6447</v>
      </c>
      <c r="J1714" t="s">
        <v>6448</v>
      </c>
      <c r="K1714" t="s">
        <v>6449</v>
      </c>
      <c r="L1714">
        <v>6353</v>
      </c>
      <c r="M1714">
        <v>1662393.43</v>
      </c>
      <c r="N1714" t="s">
        <v>6446</v>
      </c>
      <c r="O1714" s="1"/>
    </row>
    <row r="1715" spans="1:15" x14ac:dyDescent="0.25">
      <c r="A1715">
        <v>464645</v>
      </c>
      <c r="B1715">
        <v>3318</v>
      </c>
      <c r="C1715" t="s">
        <v>13</v>
      </c>
      <c r="D1715" t="s">
        <v>6495</v>
      </c>
      <c r="E1715" t="s">
        <v>6254</v>
      </c>
      <c r="F1715" t="s">
        <v>46</v>
      </c>
      <c r="G1715" t="s">
        <v>6446</v>
      </c>
      <c r="H1715" s="1">
        <v>45877</v>
      </c>
      <c r="I1715" t="s">
        <v>6447</v>
      </c>
      <c r="J1715" t="s">
        <v>6448</v>
      </c>
      <c r="K1715" t="s">
        <v>6449</v>
      </c>
      <c r="L1715">
        <v>6353</v>
      </c>
      <c r="M1715">
        <v>1662393.43</v>
      </c>
      <c r="N1715" t="s">
        <v>6446</v>
      </c>
      <c r="O1715" s="1"/>
    </row>
    <row r="1716" spans="1:15" x14ac:dyDescent="0.25">
      <c r="A1716">
        <v>464646</v>
      </c>
      <c r="B1716">
        <v>3318</v>
      </c>
      <c r="C1716" t="s">
        <v>13</v>
      </c>
      <c r="D1716" t="s">
        <v>6495</v>
      </c>
      <c r="E1716" t="s">
        <v>6254</v>
      </c>
      <c r="F1716" t="s">
        <v>46</v>
      </c>
      <c r="G1716" t="s">
        <v>6446</v>
      </c>
      <c r="H1716" s="1">
        <v>45877</v>
      </c>
      <c r="I1716" t="s">
        <v>6447</v>
      </c>
      <c r="J1716" t="s">
        <v>6448</v>
      </c>
      <c r="K1716" t="s">
        <v>6449</v>
      </c>
      <c r="L1716">
        <v>6353</v>
      </c>
      <c r="M1716">
        <v>1662393.43</v>
      </c>
      <c r="N1716" t="s">
        <v>6446</v>
      </c>
      <c r="O1716" s="1"/>
    </row>
    <row r="1717" spans="1:15" x14ac:dyDescent="0.25">
      <c r="A1717">
        <v>464647</v>
      </c>
      <c r="B1717">
        <v>3318</v>
      </c>
      <c r="C1717" t="s">
        <v>13</v>
      </c>
      <c r="D1717" t="s">
        <v>6495</v>
      </c>
      <c r="E1717" t="s">
        <v>6254</v>
      </c>
      <c r="F1717" t="s">
        <v>46</v>
      </c>
      <c r="G1717" t="s">
        <v>6446</v>
      </c>
      <c r="H1717" s="1">
        <v>45877</v>
      </c>
      <c r="I1717" t="s">
        <v>6447</v>
      </c>
      <c r="J1717" t="s">
        <v>6448</v>
      </c>
      <c r="K1717" t="s">
        <v>6449</v>
      </c>
      <c r="L1717">
        <v>6353</v>
      </c>
      <c r="M1717">
        <v>1662393.43</v>
      </c>
      <c r="N1717" t="s">
        <v>6446</v>
      </c>
      <c r="O1717" s="1"/>
    </row>
    <row r="1718" spans="1:15" x14ac:dyDescent="0.25">
      <c r="A1718">
        <v>464648</v>
      </c>
      <c r="B1718">
        <v>3318</v>
      </c>
      <c r="C1718" t="s">
        <v>13</v>
      </c>
      <c r="D1718" t="s">
        <v>6495</v>
      </c>
      <c r="E1718" t="s">
        <v>6254</v>
      </c>
      <c r="F1718" t="s">
        <v>46</v>
      </c>
      <c r="G1718" t="s">
        <v>6446</v>
      </c>
      <c r="H1718" s="1">
        <v>45877</v>
      </c>
      <c r="I1718" t="s">
        <v>6447</v>
      </c>
      <c r="J1718" t="s">
        <v>6448</v>
      </c>
      <c r="K1718" t="s">
        <v>6449</v>
      </c>
      <c r="L1718">
        <v>6353</v>
      </c>
      <c r="M1718">
        <v>1662393.43</v>
      </c>
      <c r="N1718" t="s">
        <v>6446</v>
      </c>
      <c r="O1718" s="1"/>
    </row>
    <row r="1719" spans="1:15" x14ac:dyDescent="0.25">
      <c r="A1719">
        <v>464649</v>
      </c>
      <c r="B1719">
        <v>3318</v>
      </c>
      <c r="C1719" t="s">
        <v>13</v>
      </c>
      <c r="D1719" t="s">
        <v>6495</v>
      </c>
      <c r="E1719" t="s">
        <v>6254</v>
      </c>
      <c r="F1719" t="s">
        <v>46</v>
      </c>
      <c r="G1719" t="s">
        <v>6446</v>
      </c>
      <c r="H1719" s="1">
        <v>45877</v>
      </c>
      <c r="I1719" t="s">
        <v>6447</v>
      </c>
      <c r="J1719" t="s">
        <v>6448</v>
      </c>
      <c r="K1719" t="s">
        <v>6449</v>
      </c>
      <c r="L1719">
        <v>6353</v>
      </c>
      <c r="M1719">
        <v>1662393.43</v>
      </c>
      <c r="N1719" t="s">
        <v>6446</v>
      </c>
      <c r="O1719" s="1"/>
    </row>
    <row r="1720" spans="1:15" x14ac:dyDescent="0.25">
      <c r="A1720">
        <v>464650</v>
      </c>
      <c r="B1720">
        <v>3318</v>
      </c>
      <c r="C1720" t="s">
        <v>13</v>
      </c>
      <c r="D1720" t="s">
        <v>6495</v>
      </c>
      <c r="E1720" t="s">
        <v>6254</v>
      </c>
      <c r="F1720" t="s">
        <v>46</v>
      </c>
      <c r="G1720" t="s">
        <v>6446</v>
      </c>
      <c r="H1720" s="1">
        <v>45877</v>
      </c>
      <c r="I1720" t="s">
        <v>6447</v>
      </c>
      <c r="J1720" t="s">
        <v>6448</v>
      </c>
      <c r="K1720" t="s">
        <v>6449</v>
      </c>
      <c r="L1720">
        <v>6353</v>
      </c>
      <c r="M1720">
        <v>1662393.43</v>
      </c>
      <c r="N1720" t="s">
        <v>6446</v>
      </c>
      <c r="O1720" s="1"/>
    </row>
    <row r="1721" spans="1:15" x14ac:dyDescent="0.25">
      <c r="A1721">
        <v>464651</v>
      </c>
      <c r="B1721">
        <v>3318</v>
      </c>
      <c r="C1721" t="s">
        <v>13</v>
      </c>
      <c r="D1721" t="s">
        <v>6495</v>
      </c>
      <c r="E1721" t="s">
        <v>6254</v>
      </c>
      <c r="F1721" t="s">
        <v>46</v>
      </c>
      <c r="G1721" t="s">
        <v>6446</v>
      </c>
      <c r="H1721" s="1">
        <v>45877</v>
      </c>
      <c r="I1721" t="s">
        <v>6447</v>
      </c>
      <c r="J1721" t="s">
        <v>6448</v>
      </c>
      <c r="K1721" t="s">
        <v>6449</v>
      </c>
      <c r="L1721">
        <v>6353</v>
      </c>
      <c r="M1721">
        <v>1662393.43</v>
      </c>
      <c r="N1721" t="s">
        <v>6446</v>
      </c>
      <c r="O1721" s="1"/>
    </row>
    <row r="1722" spans="1:15" x14ac:dyDescent="0.25">
      <c r="A1722">
        <v>464652</v>
      </c>
      <c r="B1722">
        <v>3318</v>
      </c>
      <c r="C1722" t="s">
        <v>13</v>
      </c>
      <c r="D1722" t="s">
        <v>6495</v>
      </c>
      <c r="E1722" t="s">
        <v>6254</v>
      </c>
      <c r="F1722" t="s">
        <v>46</v>
      </c>
      <c r="G1722" t="s">
        <v>6446</v>
      </c>
      <c r="H1722" s="1">
        <v>45877</v>
      </c>
      <c r="I1722" t="s">
        <v>6447</v>
      </c>
      <c r="J1722" t="s">
        <v>6448</v>
      </c>
      <c r="K1722" t="s">
        <v>6449</v>
      </c>
      <c r="L1722">
        <v>6353</v>
      </c>
      <c r="M1722">
        <v>1662393.43</v>
      </c>
      <c r="N1722" t="s">
        <v>6446</v>
      </c>
      <c r="O1722" s="1"/>
    </row>
    <row r="1723" spans="1:15" x14ac:dyDescent="0.25">
      <c r="A1723">
        <v>464653</v>
      </c>
      <c r="B1723">
        <v>3318</v>
      </c>
      <c r="C1723" t="s">
        <v>13</v>
      </c>
      <c r="D1723" t="s">
        <v>6495</v>
      </c>
      <c r="E1723" t="s">
        <v>6254</v>
      </c>
      <c r="F1723" t="s">
        <v>46</v>
      </c>
      <c r="G1723" t="s">
        <v>6446</v>
      </c>
      <c r="H1723" s="1">
        <v>45877</v>
      </c>
      <c r="I1723" t="s">
        <v>6447</v>
      </c>
      <c r="J1723" t="s">
        <v>6448</v>
      </c>
      <c r="K1723" t="s">
        <v>6449</v>
      </c>
      <c r="L1723">
        <v>6353</v>
      </c>
      <c r="M1723">
        <v>1662393.43</v>
      </c>
      <c r="N1723" t="s">
        <v>6446</v>
      </c>
      <c r="O1723" s="1"/>
    </row>
    <row r="1724" spans="1:15" x14ac:dyDescent="0.25">
      <c r="A1724">
        <v>464654</v>
      </c>
      <c r="B1724">
        <v>3318</v>
      </c>
      <c r="C1724" t="s">
        <v>13</v>
      </c>
      <c r="D1724" t="s">
        <v>6495</v>
      </c>
      <c r="E1724" t="s">
        <v>6254</v>
      </c>
      <c r="F1724" t="s">
        <v>46</v>
      </c>
      <c r="G1724" t="s">
        <v>6446</v>
      </c>
      <c r="H1724" s="1">
        <v>45877</v>
      </c>
      <c r="I1724" t="s">
        <v>6447</v>
      </c>
      <c r="J1724" t="s">
        <v>6448</v>
      </c>
      <c r="K1724" t="s">
        <v>6449</v>
      </c>
      <c r="L1724">
        <v>6353</v>
      </c>
      <c r="M1724">
        <v>1662393.43</v>
      </c>
      <c r="N1724" t="s">
        <v>6446</v>
      </c>
      <c r="O1724" s="1"/>
    </row>
    <row r="1725" spans="1:15" x14ac:dyDescent="0.25">
      <c r="A1725">
        <v>464655</v>
      </c>
      <c r="B1725">
        <v>3318</v>
      </c>
      <c r="C1725" t="s">
        <v>13</v>
      </c>
      <c r="D1725" t="s">
        <v>6495</v>
      </c>
      <c r="E1725" t="s">
        <v>6254</v>
      </c>
      <c r="F1725" t="s">
        <v>46</v>
      </c>
      <c r="G1725" t="s">
        <v>6446</v>
      </c>
      <c r="H1725" s="1">
        <v>45877</v>
      </c>
      <c r="I1725" t="s">
        <v>6447</v>
      </c>
      <c r="J1725" t="s">
        <v>6448</v>
      </c>
      <c r="K1725" t="s">
        <v>6449</v>
      </c>
      <c r="L1725">
        <v>6353</v>
      </c>
      <c r="M1725">
        <v>1662393.43</v>
      </c>
      <c r="N1725" t="s">
        <v>6446</v>
      </c>
      <c r="O1725" s="1"/>
    </row>
    <row r="1726" spans="1:15" x14ac:dyDescent="0.25">
      <c r="A1726">
        <v>464656</v>
      </c>
      <c r="B1726">
        <v>3318</v>
      </c>
      <c r="C1726" t="s">
        <v>13</v>
      </c>
      <c r="D1726" t="s">
        <v>6495</v>
      </c>
      <c r="E1726" t="s">
        <v>6254</v>
      </c>
      <c r="F1726" t="s">
        <v>46</v>
      </c>
      <c r="G1726" t="s">
        <v>6446</v>
      </c>
      <c r="H1726" s="1">
        <v>45877</v>
      </c>
      <c r="I1726" t="s">
        <v>6447</v>
      </c>
      <c r="J1726" t="s">
        <v>6448</v>
      </c>
      <c r="K1726" t="s">
        <v>6449</v>
      </c>
      <c r="L1726">
        <v>6353</v>
      </c>
      <c r="M1726">
        <v>1662393.43</v>
      </c>
      <c r="N1726" t="s">
        <v>6446</v>
      </c>
      <c r="O1726" s="1"/>
    </row>
    <row r="1727" spans="1:15" x14ac:dyDescent="0.25">
      <c r="A1727">
        <v>464657</v>
      </c>
      <c r="B1727">
        <v>3318</v>
      </c>
      <c r="C1727" t="s">
        <v>13</v>
      </c>
      <c r="D1727" t="s">
        <v>6495</v>
      </c>
      <c r="E1727" t="s">
        <v>6254</v>
      </c>
      <c r="F1727" t="s">
        <v>46</v>
      </c>
      <c r="G1727" t="s">
        <v>6446</v>
      </c>
      <c r="H1727" s="1">
        <v>45877</v>
      </c>
      <c r="I1727" t="s">
        <v>6447</v>
      </c>
      <c r="J1727" t="s">
        <v>6448</v>
      </c>
      <c r="K1727" t="s">
        <v>6449</v>
      </c>
      <c r="L1727">
        <v>6353</v>
      </c>
      <c r="M1727">
        <v>1662393.43</v>
      </c>
      <c r="N1727" t="s">
        <v>6446</v>
      </c>
      <c r="O1727" s="1"/>
    </row>
    <row r="1728" spans="1:15" x14ac:dyDescent="0.25">
      <c r="A1728">
        <v>464658</v>
      </c>
      <c r="B1728">
        <v>3318</v>
      </c>
      <c r="C1728" t="s">
        <v>13</v>
      </c>
      <c r="D1728" t="s">
        <v>6495</v>
      </c>
      <c r="E1728" t="s">
        <v>6254</v>
      </c>
      <c r="F1728" t="s">
        <v>46</v>
      </c>
      <c r="G1728" t="s">
        <v>6446</v>
      </c>
      <c r="H1728" s="1">
        <v>45877</v>
      </c>
      <c r="I1728" t="s">
        <v>6447</v>
      </c>
      <c r="J1728" t="s">
        <v>6448</v>
      </c>
      <c r="K1728" t="s">
        <v>6449</v>
      </c>
      <c r="L1728">
        <v>6353</v>
      </c>
      <c r="M1728">
        <v>1662393.43</v>
      </c>
      <c r="N1728" t="s">
        <v>6446</v>
      </c>
      <c r="O1728" s="1"/>
    </row>
    <row r="1729" spans="1:15" x14ac:dyDescent="0.25">
      <c r="A1729">
        <v>464659</v>
      </c>
      <c r="B1729">
        <v>3318</v>
      </c>
      <c r="C1729" t="s">
        <v>13</v>
      </c>
      <c r="D1729" t="s">
        <v>6495</v>
      </c>
      <c r="E1729" t="s">
        <v>6254</v>
      </c>
      <c r="F1729" t="s">
        <v>46</v>
      </c>
      <c r="G1729" t="s">
        <v>6446</v>
      </c>
      <c r="H1729" s="1">
        <v>45877</v>
      </c>
      <c r="I1729" t="s">
        <v>6447</v>
      </c>
      <c r="J1729" t="s">
        <v>6448</v>
      </c>
      <c r="K1729" t="s">
        <v>6449</v>
      </c>
      <c r="L1729">
        <v>6353</v>
      </c>
      <c r="M1729">
        <v>1662393.43</v>
      </c>
      <c r="N1729" t="s">
        <v>6446</v>
      </c>
      <c r="O1729" s="1"/>
    </row>
    <row r="1730" spans="1:15" x14ac:dyDescent="0.25">
      <c r="A1730">
        <v>464660</v>
      </c>
      <c r="B1730">
        <v>3318</v>
      </c>
      <c r="C1730" t="s">
        <v>13</v>
      </c>
      <c r="D1730" t="s">
        <v>6495</v>
      </c>
      <c r="E1730" t="s">
        <v>6254</v>
      </c>
      <c r="F1730" t="s">
        <v>46</v>
      </c>
      <c r="G1730" t="s">
        <v>6446</v>
      </c>
      <c r="H1730" s="1">
        <v>45877</v>
      </c>
      <c r="I1730" t="s">
        <v>6447</v>
      </c>
      <c r="J1730" t="s">
        <v>6448</v>
      </c>
      <c r="K1730" t="s">
        <v>6449</v>
      </c>
      <c r="L1730">
        <v>6353</v>
      </c>
      <c r="M1730">
        <v>1662393.43</v>
      </c>
      <c r="N1730" t="s">
        <v>6446</v>
      </c>
      <c r="O1730" s="1"/>
    </row>
    <row r="1731" spans="1:15" x14ac:dyDescent="0.25">
      <c r="A1731">
        <v>464661</v>
      </c>
      <c r="B1731">
        <v>3318</v>
      </c>
      <c r="C1731" t="s">
        <v>13</v>
      </c>
      <c r="D1731" t="s">
        <v>6495</v>
      </c>
      <c r="E1731" t="s">
        <v>6254</v>
      </c>
      <c r="F1731" t="s">
        <v>46</v>
      </c>
      <c r="G1731" t="s">
        <v>6446</v>
      </c>
      <c r="H1731" s="1">
        <v>45877</v>
      </c>
      <c r="I1731" t="s">
        <v>6447</v>
      </c>
      <c r="J1731" t="s">
        <v>6448</v>
      </c>
      <c r="K1731" t="s">
        <v>6449</v>
      </c>
      <c r="L1731">
        <v>6353</v>
      </c>
      <c r="M1731">
        <v>1662393.43</v>
      </c>
      <c r="N1731" t="s">
        <v>6446</v>
      </c>
      <c r="O1731" s="1"/>
    </row>
    <row r="1732" spans="1:15" x14ac:dyDescent="0.25">
      <c r="A1732">
        <v>464662</v>
      </c>
      <c r="B1732">
        <v>3318</v>
      </c>
      <c r="C1732" t="s">
        <v>13</v>
      </c>
      <c r="D1732" t="s">
        <v>6495</v>
      </c>
      <c r="E1732" t="s">
        <v>6254</v>
      </c>
      <c r="F1732" t="s">
        <v>46</v>
      </c>
      <c r="G1732" t="s">
        <v>6446</v>
      </c>
      <c r="H1732" s="1">
        <v>45877</v>
      </c>
      <c r="I1732" t="s">
        <v>6447</v>
      </c>
      <c r="J1732" t="s">
        <v>6448</v>
      </c>
      <c r="K1732" t="s">
        <v>6449</v>
      </c>
      <c r="L1732">
        <v>6353</v>
      </c>
      <c r="M1732">
        <v>1662393.43</v>
      </c>
      <c r="N1732" t="s">
        <v>6446</v>
      </c>
      <c r="O1732" s="1"/>
    </row>
    <row r="1733" spans="1:15" x14ac:dyDescent="0.25">
      <c r="A1733">
        <v>464663</v>
      </c>
      <c r="B1733">
        <v>3318</v>
      </c>
      <c r="C1733" t="s">
        <v>13</v>
      </c>
      <c r="D1733" t="s">
        <v>6495</v>
      </c>
      <c r="E1733" t="s">
        <v>6254</v>
      </c>
      <c r="F1733" t="s">
        <v>46</v>
      </c>
      <c r="G1733" t="s">
        <v>6446</v>
      </c>
      <c r="H1733" s="1">
        <v>45877</v>
      </c>
      <c r="I1733" t="s">
        <v>6447</v>
      </c>
      <c r="J1733" t="s">
        <v>6448</v>
      </c>
      <c r="K1733" t="s">
        <v>6449</v>
      </c>
      <c r="L1733">
        <v>6353</v>
      </c>
      <c r="M1733">
        <v>1662393.43</v>
      </c>
      <c r="N1733" t="s">
        <v>6446</v>
      </c>
      <c r="O1733" s="1"/>
    </row>
    <row r="1734" spans="1:15" x14ac:dyDescent="0.25">
      <c r="A1734">
        <v>464664</v>
      </c>
      <c r="B1734">
        <v>3318</v>
      </c>
      <c r="C1734" t="s">
        <v>13</v>
      </c>
      <c r="D1734" t="s">
        <v>6495</v>
      </c>
      <c r="E1734" t="s">
        <v>6254</v>
      </c>
      <c r="F1734" t="s">
        <v>46</v>
      </c>
      <c r="G1734" t="s">
        <v>6446</v>
      </c>
      <c r="H1734" s="1">
        <v>45877</v>
      </c>
      <c r="I1734" t="s">
        <v>6447</v>
      </c>
      <c r="J1734" t="s">
        <v>6448</v>
      </c>
      <c r="K1734" t="s">
        <v>6449</v>
      </c>
      <c r="L1734">
        <v>6353</v>
      </c>
      <c r="M1734">
        <v>1662393.43</v>
      </c>
      <c r="N1734" t="s">
        <v>6446</v>
      </c>
      <c r="O1734" s="1"/>
    </row>
    <row r="1735" spans="1:15" x14ac:dyDescent="0.25">
      <c r="A1735">
        <v>464665</v>
      </c>
      <c r="B1735">
        <v>3318</v>
      </c>
      <c r="C1735" t="s">
        <v>13</v>
      </c>
      <c r="D1735" t="s">
        <v>6495</v>
      </c>
      <c r="E1735" t="s">
        <v>6254</v>
      </c>
      <c r="F1735" t="s">
        <v>46</v>
      </c>
      <c r="G1735" t="s">
        <v>6446</v>
      </c>
      <c r="H1735" s="1">
        <v>45877</v>
      </c>
      <c r="I1735" t="s">
        <v>6447</v>
      </c>
      <c r="J1735" t="s">
        <v>6448</v>
      </c>
      <c r="K1735" t="s">
        <v>6449</v>
      </c>
      <c r="L1735">
        <v>6353</v>
      </c>
      <c r="M1735">
        <v>1662393.43</v>
      </c>
      <c r="N1735" t="s">
        <v>6446</v>
      </c>
      <c r="O1735" s="1"/>
    </row>
    <row r="1736" spans="1:15" x14ac:dyDescent="0.25">
      <c r="A1736">
        <v>464666</v>
      </c>
      <c r="B1736">
        <v>3318</v>
      </c>
      <c r="C1736" t="s">
        <v>13</v>
      </c>
      <c r="D1736" t="s">
        <v>6495</v>
      </c>
      <c r="E1736" t="s">
        <v>6254</v>
      </c>
      <c r="F1736" t="s">
        <v>46</v>
      </c>
      <c r="G1736" t="s">
        <v>6446</v>
      </c>
      <c r="H1736" s="1">
        <v>45877</v>
      </c>
      <c r="I1736" t="s">
        <v>6447</v>
      </c>
      <c r="J1736" t="s">
        <v>6448</v>
      </c>
      <c r="K1736" t="s">
        <v>6449</v>
      </c>
      <c r="L1736">
        <v>6353</v>
      </c>
      <c r="M1736">
        <v>1662393.43</v>
      </c>
      <c r="N1736" t="s">
        <v>6446</v>
      </c>
      <c r="O1736" s="1"/>
    </row>
    <row r="1737" spans="1:15" x14ac:dyDescent="0.25">
      <c r="A1737">
        <v>464667</v>
      </c>
      <c r="B1737">
        <v>3318</v>
      </c>
      <c r="C1737" t="s">
        <v>13</v>
      </c>
      <c r="D1737" t="s">
        <v>6495</v>
      </c>
      <c r="E1737" t="s">
        <v>6254</v>
      </c>
      <c r="F1737" t="s">
        <v>46</v>
      </c>
      <c r="G1737" t="s">
        <v>6446</v>
      </c>
      <c r="H1737" s="1">
        <v>45877</v>
      </c>
      <c r="I1737" t="s">
        <v>6447</v>
      </c>
      <c r="J1737" t="s">
        <v>6448</v>
      </c>
      <c r="K1737" t="s">
        <v>6449</v>
      </c>
      <c r="L1737">
        <v>6353</v>
      </c>
      <c r="M1737">
        <v>1662393.43</v>
      </c>
      <c r="N1737" t="s">
        <v>6446</v>
      </c>
      <c r="O1737" s="1"/>
    </row>
    <row r="1738" spans="1:15" x14ac:dyDescent="0.25">
      <c r="A1738">
        <v>464668</v>
      </c>
      <c r="B1738">
        <v>3318</v>
      </c>
      <c r="C1738" t="s">
        <v>13</v>
      </c>
      <c r="D1738" t="s">
        <v>6495</v>
      </c>
      <c r="E1738" t="s">
        <v>6254</v>
      </c>
      <c r="F1738" t="s">
        <v>46</v>
      </c>
      <c r="G1738" t="s">
        <v>6446</v>
      </c>
      <c r="H1738" s="1">
        <v>45877</v>
      </c>
      <c r="I1738" t="s">
        <v>6447</v>
      </c>
      <c r="J1738" t="s">
        <v>6448</v>
      </c>
      <c r="K1738" t="s">
        <v>6449</v>
      </c>
      <c r="L1738">
        <v>6353</v>
      </c>
      <c r="M1738">
        <v>1662393.43</v>
      </c>
      <c r="N1738" t="s">
        <v>6446</v>
      </c>
      <c r="O1738" s="1"/>
    </row>
    <row r="1739" spans="1:15" x14ac:dyDescent="0.25">
      <c r="A1739">
        <v>464669</v>
      </c>
      <c r="B1739">
        <v>3318</v>
      </c>
      <c r="C1739" t="s">
        <v>13</v>
      </c>
      <c r="D1739" t="s">
        <v>6495</v>
      </c>
      <c r="E1739" t="s">
        <v>6254</v>
      </c>
      <c r="F1739" t="s">
        <v>46</v>
      </c>
      <c r="G1739" t="s">
        <v>6446</v>
      </c>
      <c r="H1739" s="1">
        <v>45877</v>
      </c>
      <c r="I1739" t="s">
        <v>6447</v>
      </c>
      <c r="J1739" t="s">
        <v>6448</v>
      </c>
      <c r="K1739" t="s">
        <v>6449</v>
      </c>
      <c r="L1739">
        <v>6353</v>
      </c>
      <c r="M1739">
        <v>1662393.43</v>
      </c>
      <c r="N1739" t="s">
        <v>6446</v>
      </c>
      <c r="O1739" s="1"/>
    </row>
    <row r="1740" spans="1:15" x14ac:dyDescent="0.25">
      <c r="A1740">
        <v>464670</v>
      </c>
      <c r="B1740">
        <v>3318</v>
      </c>
      <c r="C1740" t="s">
        <v>13</v>
      </c>
      <c r="D1740" t="s">
        <v>6495</v>
      </c>
      <c r="E1740" t="s">
        <v>6254</v>
      </c>
      <c r="F1740" t="s">
        <v>46</v>
      </c>
      <c r="G1740" t="s">
        <v>6446</v>
      </c>
      <c r="H1740" s="1">
        <v>45877</v>
      </c>
      <c r="I1740" t="s">
        <v>6447</v>
      </c>
      <c r="J1740" t="s">
        <v>6448</v>
      </c>
      <c r="K1740" t="s">
        <v>6449</v>
      </c>
      <c r="L1740">
        <v>6353</v>
      </c>
      <c r="M1740">
        <v>1662393.43</v>
      </c>
      <c r="N1740" t="s">
        <v>6446</v>
      </c>
      <c r="O1740" s="1"/>
    </row>
    <row r="1741" spans="1:15" x14ac:dyDescent="0.25">
      <c r="A1741">
        <v>464671</v>
      </c>
      <c r="B1741">
        <v>3318</v>
      </c>
      <c r="C1741" t="s">
        <v>13</v>
      </c>
      <c r="D1741" t="s">
        <v>6495</v>
      </c>
      <c r="E1741" t="s">
        <v>6254</v>
      </c>
      <c r="F1741" t="s">
        <v>46</v>
      </c>
      <c r="G1741" t="s">
        <v>6446</v>
      </c>
      <c r="H1741" s="1">
        <v>45877</v>
      </c>
      <c r="I1741" t="s">
        <v>6447</v>
      </c>
      <c r="J1741" t="s">
        <v>6448</v>
      </c>
      <c r="K1741" t="s">
        <v>6449</v>
      </c>
      <c r="L1741">
        <v>6353</v>
      </c>
      <c r="M1741">
        <v>1662393.43</v>
      </c>
      <c r="N1741" t="s">
        <v>6446</v>
      </c>
      <c r="O1741" s="1"/>
    </row>
    <row r="1742" spans="1:15" x14ac:dyDescent="0.25">
      <c r="A1742">
        <v>464672</v>
      </c>
      <c r="B1742">
        <v>3318</v>
      </c>
      <c r="C1742" t="s">
        <v>13</v>
      </c>
      <c r="D1742" t="s">
        <v>6495</v>
      </c>
      <c r="E1742" t="s">
        <v>6254</v>
      </c>
      <c r="F1742" t="s">
        <v>46</v>
      </c>
      <c r="G1742" t="s">
        <v>6446</v>
      </c>
      <c r="H1742" s="1">
        <v>45877</v>
      </c>
      <c r="I1742" t="s">
        <v>6447</v>
      </c>
      <c r="J1742" t="s">
        <v>6448</v>
      </c>
      <c r="K1742" t="s">
        <v>6449</v>
      </c>
      <c r="L1742">
        <v>6353</v>
      </c>
      <c r="M1742">
        <v>1662393.43</v>
      </c>
      <c r="N1742" t="s">
        <v>6446</v>
      </c>
      <c r="O1742" s="1"/>
    </row>
    <row r="1743" spans="1:15" x14ac:dyDescent="0.25">
      <c r="A1743">
        <v>464673</v>
      </c>
      <c r="B1743">
        <v>3318</v>
      </c>
      <c r="C1743" t="s">
        <v>13</v>
      </c>
      <c r="D1743" t="s">
        <v>6495</v>
      </c>
      <c r="E1743" t="s">
        <v>6254</v>
      </c>
      <c r="F1743" t="s">
        <v>46</v>
      </c>
      <c r="G1743" t="s">
        <v>6446</v>
      </c>
      <c r="H1743" s="1">
        <v>45877</v>
      </c>
      <c r="I1743" t="s">
        <v>6447</v>
      </c>
      <c r="J1743" t="s">
        <v>6448</v>
      </c>
      <c r="K1743" t="s">
        <v>6449</v>
      </c>
      <c r="L1743">
        <v>6353</v>
      </c>
      <c r="M1743">
        <v>1662393.43</v>
      </c>
      <c r="N1743" t="s">
        <v>6446</v>
      </c>
      <c r="O1743" s="1"/>
    </row>
    <row r="1744" spans="1:15" x14ac:dyDescent="0.25">
      <c r="A1744">
        <v>464674</v>
      </c>
      <c r="B1744">
        <v>3318</v>
      </c>
      <c r="C1744" t="s">
        <v>13</v>
      </c>
      <c r="D1744" t="s">
        <v>6495</v>
      </c>
      <c r="E1744" t="s">
        <v>6254</v>
      </c>
      <c r="F1744" t="s">
        <v>46</v>
      </c>
      <c r="G1744" t="s">
        <v>6446</v>
      </c>
      <c r="H1744" s="1">
        <v>45877</v>
      </c>
      <c r="I1744" t="s">
        <v>6447</v>
      </c>
      <c r="J1744" t="s">
        <v>6448</v>
      </c>
      <c r="K1744" t="s">
        <v>6449</v>
      </c>
      <c r="L1744">
        <v>6353</v>
      </c>
      <c r="M1744">
        <v>1662393.43</v>
      </c>
      <c r="N1744" t="s">
        <v>6446</v>
      </c>
      <c r="O1744" s="1"/>
    </row>
    <row r="1745" spans="1:15" x14ac:dyDescent="0.25">
      <c r="A1745">
        <v>464675</v>
      </c>
      <c r="B1745">
        <v>3318</v>
      </c>
      <c r="C1745" t="s">
        <v>13</v>
      </c>
      <c r="D1745" t="s">
        <v>6495</v>
      </c>
      <c r="E1745" t="s">
        <v>6254</v>
      </c>
      <c r="F1745" t="s">
        <v>46</v>
      </c>
      <c r="G1745" t="s">
        <v>6446</v>
      </c>
      <c r="H1745" s="1">
        <v>45877</v>
      </c>
      <c r="I1745" t="s">
        <v>6447</v>
      </c>
      <c r="J1745" t="s">
        <v>6448</v>
      </c>
      <c r="K1745" t="s">
        <v>6449</v>
      </c>
      <c r="L1745">
        <v>6353</v>
      </c>
      <c r="M1745">
        <v>1662393.43</v>
      </c>
      <c r="N1745" t="s">
        <v>6446</v>
      </c>
      <c r="O1745" s="1"/>
    </row>
    <row r="1746" spans="1:15" x14ac:dyDescent="0.25">
      <c r="A1746">
        <v>464676</v>
      </c>
      <c r="B1746">
        <v>3318</v>
      </c>
      <c r="C1746" t="s">
        <v>13</v>
      </c>
      <c r="D1746" t="s">
        <v>6495</v>
      </c>
      <c r="E1746" t="s">
        <v>6254</v>
      </c>
      <c r="F1746" t="s">
        <v>46</v>
      </c>
      <c r="G1746" t="s">
        <v>6446</v>
      </c>
      <c r="H1746" s="1">
        <v>45877</v>
      </c>
      <c r="I1746" t="s">
        <v>6447</v>
      </c>
      <c r="J1746" t="s">
        <v>6448</v>
      </c>
      <c r="K1746" t="s">
        <v>6449</v>
      </c>
      <c r="L1746">
        <v>6353</v>
      </c>
      <c r="M1746">
        <v>1662393.43</v>
      </c>
      <c r="N1746" t="s">
        <v>6446</v>
      </c>
      <c r="O1746" s="1"/>
    </row>
    <row r="1747" spans="1:15" x14ac:dyDescent="0.25">
      <c r="A1747">
        <v>265588</v>
      </c>
      <c r="B1747">
        <v>171655</v>
      </c>
      <c r="C1747" t="s">
        <v>1503</v>
      </c>
      <c r="D1747" t="s">
        <v>6479</v>
      </c>
      <c r="E1747" t="s">
        <v>6328</v>
      </c>
      <c r="F1747" t="s">
        <v>18</v>
      </c>
      <c r="G1747" t="s">
        <v>6446</v>
      </c>
      <c r="H1747" s="1">
        <v>45877</v>
      </c>
      <c r="I1747" t="s">
        <v>6447</v>
      </c>
      <c r="J1747" t="s">
        <v>6448</v>
      </c>
      <c r="K1747" t="s">
        <v>6449</v>
      </c>
      <c r="L1747">
        <v>6353</v>
      </c>
      <c r="M1747">
        <v>87600</v>
      </c>
      <c r="N1747" t="s">
        <v>6446</v>
      </c>
      <c r="O1747" s="1"/>
    </row>
    <row r="1748" spans="1:15" x14ac:dyDescent="0.25">
      <c r="A1748">
        <v>0</v>
      </c>
      <c r="B1748">
        <v>79642</v>
      </c>
      <c r="C1748" t="s">
        <v>28</v>
      </c>
      <c r="D1748" t="s">
        <v>6493</v>
      </c>
      <c r="E1748" t="s">
        <v>4301</v>
      </c>
      <c r="F1748" t="s">
        <v>12</v>
      </c>
      <c r="G1748" t="s">
        <v>6446</v>
      </c>
      <c r="H1748" s="1">
        <v>45877</v>
      </c>
      <c r="I1748" t="s">
        <v>6447</v>
      </c>
      <c r="J1748" t="s">
        <v>6448</v>
      </c>
      <c r="K1748" t="s">
        <v>6449</v>
      </c>
      <c r="L1748">
        <v>6932</v>
      </c>
      <c r="M1748">
        <v>410</v>
      </c>
      <c r="N1748" t="s">
        <v>6470</v>
      </c>
      <c r="O1748" s="1"/>
    </row>
    <row r="1749" spans="1:15" x14ac:dyDescent="0.25">
      <c r="A1749">
        <v>495138</v>
      </c>
      <c r="B1749">
        <v>361732</v>
      </c>
      <c r="C1749" t="s">
        <v>36</v>
      </c>
      <c r="D1749" t="s">
        <v>6453</v>
      </c>
      <c r="E1749" t="s">
        <v>6254</v>
      </c>
      <c r="F1749" t="s">
        <v>12</v>
      </c>
      <c r="G1749" t="s">
        <v>6446</v>
      </c>
      <c r="H1749" s="1">
        <v>45878</v>
      </c>
      <c r="I1749" t="s">
        <v>6455</v>
      </c>
      <c r="J1749" t="s">
        <v>6448</v>
      </c>
      <c r="K1749" t="s">
        <v>6449</v>
      </c>
      <c r="L1749">
        <v>6352</v>
      </c>
      <c r="M1749">
        <v>193860.51</v>
      </c>
      <c r="N1749" t="s">
        <v>6446</v>
      </c>
      <c r="O1749" s="1"/>
    </row>
    <row r="1750" spans="1:15" x14ac:dyDescent="0.25">
      <c r="A1750">
        <v>369050</v>
      </c>
      <c r="B1750">
        <v>5138</v>
      </c>
      <c r="C1750" t="s">
        <v>5382</v>
      </c>
      <c r="D1750" t="s">
        <v>6467</v>
      </c>
      <c r="E1750" t="s">
        <v>6269</v>
      </c>
      <c r="F1750" t="s">
        <v>97</v>
      </c>
      <c r="G1750" t="s">
        <v>6446</v>
      </c>
      <c r="H1750" s="1">
        <v>45877</v>
      </c>
      <c r="I1750" t="s">
        <v>6455</v>
      </c>
      <c r="J1750" t="s">
        <v>6448</v>
      </c>
      <c r="K1750" t="s">
        <v>6449</v>
      </c>
      <c r="L1750">
        <v>6353</v>
      </c>
      <c r="M1750">
        <v>13543.34</v>
      </c>
      <c r="N1750" t="s">
        <v>6446</v>
      </c>
      <c r="O1750" s="1"/>
    </row>
    <row r="1751" spans="1:15" x14ac:dyDescent="0.25">
      <c r="A1751">
        <v>25619</v>
      </c>
      <c r="B1751">
        <v>249779</v>
      </c>
      <c r="C1751" t="s">
        <v>6485</v>
      </c>
      <c r="D1751" t="s">
        <v>6486</v>
      </c>
      <c r="E1751" t="s">
        <v>46</v>
      </c>
      <c r="F1751" t="s">
        <v>97</v>
      </c>
      <c r="G1751" t="s">
        <v>6446</v>
      </c>
      <c r="H1751" s="1">
        <v>45877</v>
      </c>
      <c r="I1751" t="s">
        <v>6455</v>
      </c>
      <c r="J1751" t="s">
        <v>6448</v>
      </c>
      <c r="K1751" t="s">
        <v>6449</v>
      </c>
      <c r="L1751">
        <v>6357</v>
      </c>
      <c r="M1751">
        <v>3801.04</v>
      </c>
      <c r="N1751" t="s">
        <v>6446</v>
      </c>
      <c r="O1751" s="1"/>
    </row>
    <row r="1752" spans="1:15" x14ac:dyDescent="0.25">
      <c r="A1752">
        <v>25612</v>
      </c>
      <c r="B1752">
        <v>249779</v>
      </c>
      <c r="C1752" t="s">
        <v>6485</v>
      </c>
      <c r="D1752" t="s">
        <v>6486</v>
      </c>
      <c r="E1752" t="s">
        <v>46</v>
      </c>
      <c r="F1752" t="s">
        <v>97</v>
      </c>
      <c r="G1752" t="s">
        <v>6446</v>
      </c>
      <c r="H1752" s="1">
        <v>45877</v>
      </c>
      <c r="I1752" t="s">
        <v>6455</v>
      </c>
      <c r="J1752" t="s">
        <v>6448</v>
      </c>
      <c r="K1752" t="s">
        <v>6449</v>
      </c>
      <c r="L1752">
        <v>6357</v>
      </c>
      <c r="M1752">
        <v>3801.04</v>
      </c>
      <c r="N1752" t="s">
        <v>6446</v>
      </c>
      <c r="O1752" s="1"/>
    </row>
    <row r="1753" spans="1:15" x14ac:dyDescent="0.25">
      <c r="A1753">
        <v>25622</v>
      </c>
      <c r="B1753">
        <v>249779</v>
      </c>
      <c r="C1753" t="s">
        <v>6485</v>
      </c>
      <c r="D1753" t="s">
        <v>6486</v>
      </c>
      <c r="E1753" t="s">
        <v>46</v>
      </c>
      <c r="F1753" t="s">
        <v>97</v>
      </c>
      <c r="G1753" t="s">
        <v>6446</v>
      </c>
      <c r="H1753" s="1">
        <v>45877</v>
      </c>
      <c r="I1753" t="s">
        <v>6455</v>
      </c>
      <c r="J1753" t="s">
        <v>6448</v>
      </c>
      <c r="K1753" t="s">
        <v>6449</v>
      </c>
      <c r="L1753">
        <v>6357</v>
      </c>
      <c r="M1753">
        <v>3801.04</v>
      </c>
      <c r="N1753" t="s">
        <v>6446</v>
      </c>
      <c r="O1753" s="1"/>
    </row>
    <row r="1754" spans="1:15" x14ac:dyDescent="0.25">
      <c r="A1754">
        <v>5913</v>
      </c>
      <c r="B1754">
        <v>8288</v>
      </c>
      <c r="C1754" t="s">
        <v>5382</v>
      </c>
      <c r="D1754" t="s">
        <v>6454</v>
      </c>
      <c r="E1754" t="s">
        <v>12</v>
      </c>
      <c r="F1754" t="s">
        <v>12</v>
      </c>
      <c r="G1754" t="s">
        <v>6446</v>
      </c>
      <c r="H1754" s="1">
        <v>45877</v>
      </c>
      <c r="I1754" t="s">
        <v>6447</v>
      </c>
      <c r="J1754" t="s">
        <v>6448</v>
      </c>
      <c r="K1754" t="s">
        <v>6449</v>
      </c>
      <c r="L1754">
        <v>5351</v>
      </c>
      <c r="M1754">
        <v>9285.25</v>
      </c>
      <c r="N1754" t="s">
        <v>6456</v>
      </c>
      <c r="O1754" s="1"/>
    </row>
    <row r="1755" spans="1:15" x14ac:dyDescent="0.25">
      <c r="A1755">
        <v>368487</v>
      </c>
      <c r="B1755">
        <v>8288</v>
      </c>
      <c r="C1755" t="s">
        <v>5382</v>
      </c>
      <c r="D1755" t="s">
        <v>6454</v>
      </c>
      <c r="E1755" t="s">
        <v>12</v>
      </c>
      <c r="F1755" t="s">
        <v>12</v>
      </c>
      <c r="G1755" t="s">
        <v>6446</v>
      </c>
      <c r="H1755" s="1">
        <v>45877</v>
      </c>
      <c r="I1755" t="s">
        <v>6447</v>
      </c>
      <c r="J1755" t="s">
        <v>6448</v>
      </c>
      <c r="K1755" t="s">
        <v>6449</v>
      </c>
      <c r="L1755">
        <v>5351</v>
      </c>
      <c r="M1755">
        <v>9285.25</v>
      </c>
      <c r="N1755" t="s">
        <v>6456</v>
      </c>
      <c r="O1755" s="1"/>
    </row>
    <row r="1756" spans="1:15" x14ac:dyDescent="0.25">
      <c r="A1756">
        <v>25567</v>
      </c>
      <c r="B1756">
        <v>249693</v>
      </c>
      <c r="C1756" t="s">
        <v>6485</v>
      </c>
      <c r="D1756" t="s">
        <v>6486</v>
      </c>
      <c r="E1756" t="s">
        <v>46</v>
      </c>
      <c r="F1756" t="s">
        <v>97</v>
      </c>
      <c r="G1756" t="s">
        <v>6446</v>
      </c>
      <c r="H1756" s="1">
        <v>45877</v>
      </c>
      <c r="I1756" t="s">
        <v>6455</v>
      </c>
      <c r="J1756" t="s">
        <v>6448</v>
      </c>
      <c r="K1756" t="s">
        <v>6449</v>
      </c>
      <c r="L1756">
        <v>6357</v>
      </c>
      <c r="M1756">
        <v>2838</v>
      </c>
      <c r="N1756" t="s">
        <v>6446</v>
      </c>
      <c r="O1756" s="1"/>
    </row>
    <row r="1757" spans="1:15" x14ac:dyDescent="0.25">
      <c r="A1757">
        <v>394520</v>
      </c>
      <c r="B1757">
        <v>120511</v>
      </c>
      <c r="C1757" t="s">
        <v>4492</v>
      </c>
      <c r="D1757" t="s">
        <v>6452</v>
      </c>
      <c r="E1757" t="s">
        <v>6254</v>
      </c>
      <c r="F1757" t="s">
        <v>46</v>
      </c>
      <c r="G1757" t="s">
        <v>6446</v>
      </c>
      <c r="H1757" s="1">
        <v>45877</v>
      </c>
      <c r="I1757" t="s">
        <v>6447</v>
      </c>
      <c r="J1757" t="s">
        <v>6448</v>
      </c>
      <c r="K1757" t="s">
        <v>6449</v>
      </c>
      <c r="L1757">
        <v>6352</v>
      </c>
      <c r="M1757">
        <v>7372.92</v>
      </c>
      <c r="N1757" t="s">
        <v>6446</v>
      </c>
      <c r="O1757" s="1"/>
    </row>
    <row r="1758" spans="1:15" x14ac:dyDescent="0.25">
      <c r="A1758">
        <v>265589</v>
      </c>
      <c r="B1758">
        <v>171652</v>
      </c>
      <c r="C1758" t="s">
        <v>1503</v>
      </c>
      <c r="D1758" t="s">
        <v>6479</v>
      </c>
      <c r="E1758" t="s">
        <v>6328</v>
      </c>
      <c r="F1758" t="s">
        <v>12</v>
      </c>
      <c r="G1758" t="s">
        <v>6446</v>
      </c>
      <c r="H1758" s="1">
        <v>45877</v>
      </c>
      <c r="I1758" t="s">
        <v>6447</v>
      </c>
      <c r="J1758" t="s">
        <v>6448</v>
      </c>
      <c r="K1758" t="s">
        <v>6464</v>
      </c>
      <c r="L1758">
        <v>6353</v>
      </c>
      <c r="M1758">
        <v>17479</v>
      </c>
      <c r="N1758" t="s">
        <v>6446</v>
      </c>
      <c r="O1758" s="1">
        <v>45877</v>
      </c>
    </row>
    <row r="1759" spans="1:15" x14ac:dyDescent="0.25">
      <c r="A1759">
        <v>494977</v>
      </c>
      <c r="B1759">
        <v>1796788</v>
      </c>
      <c r="C1759" t="s">
        <v>36</v>
      </c>
      <c r="D1759" t="s">
        <v>6475</v>
      </c>
      <c r="E1759" t="s">
        <v>6254</v>
      </c>
      <c r="F1759" t="s">
        <v>18</v>
      </c>
      <c r="G1759" t="s">
        <v>6446</v>
      </c>
      <c r="H1759" s="1">
        <v>45878</v>
      </c>
      <c r="I1759" t="s">
        <v>6455</v>
      </c>
      <c r="J1759" t="s">
        <v>6448</v>
      </c>
      <c r="K1759" t="s">
        <v>6449</v>
      </c>
      <c r="L1759">
        <v>6353</v>
      </c>
      <c r="M1759">
        <v>62237.84</v>
      </c>
      <c r="N1759" t="s">
        <v>6446</v>
      </c>
      <c r="O1759" s="1"/>
    </row>
    <row r="1760" spans="1:15" x14ac:dyDescent="0.25">
      <c r="A1760">
        <v>494978</v>
      </c>
      <c r="B1760">
        <v>1796788</v>
      </c>
      <c r="C1760" t="s">
        <v>36</v>
      </c>
      <c r="D1760" t="s">
        <v>6475</v>
      </c>
      <c r="E1760" t="s">
        <v>6254</v>
      </c>
      <c r="F1760" t="s">
        <v>18</v>
      </c>
      <c r="G1760" t="s">
        <v>6446</v>
      </c>
      <c r="H1760" s="1">
        <v>45878</v>
      </c>
      <c r="I1760" t="s">
        <v>6455</v>
      </c>
      <c r="J1760" t="s">
        <v>6448</v>
      </c>
      <c r="K1760" t="s">
        <v>6449</v>
      </c>
      <c r="L1760">
        <v>6353</v>
      </c>
      <c r="M1760">
        <v>62237.84</v>
      </c>
      <c r="N1760" t="s">
        <v>6446</v>
      </c>
      <c r="O1760" s="1"/>
    </row>
    <row r="1761" spans="1:15" x14ac:dyDescent="0.25">
      <c r="A1761">
        <v>491289</v>
      </c>
      <c r="B1761">
        <v>614191</v>
      </c>
      <c r="C1761" t="s">
        <v>2683</v>
      </c>
      <c r="D1761" t="s">
        <v>6473</v>
      </c>
      <c r="E1761" t="s">
        <v>18</v>
      </c>
      <c r="F1761" t="s">
        <v>12</v>
      </c>
      <c r="G1761" t="s">
        <v>6446</v>
      </c>
      <c r="H1761" s="1">
        <v>45877</v>
      </c>
      <c r="I1761" t="s">
        <v>6447</v>
      </c>
      <c r="J1761" t="s">
        <v>6448</v>
      </c>
      <c r="K1761" t="s">
        <v>6449</v>
      </c>
      <c r="L1761">
        <v>6351</v>
      </c>
      <c r="M1761">
        <v>42134.44</v>
      </c>
      <c r="N1761" t="s">
        <v>6456</v>
      </c>
      <c r="O1761" s="1"/>
    </row>
    <row r="1762" spans="1:15" x14ac:dyDescent="0.25">
      <c r="A1762">
        <v>491288</v>
      </c>
      <c r="B1762">
        <v>614191</v>
      </c>
      <c r="C1762" t="s">
        <v>2683</v>
      </c>
      <c r="D1762" t="s">
        <v>6473</v>
      </c>
      <c r="E1762" t="s">
        <v>18</v>
      </c>
      <c r="F1762" t="s">
        <v>12</v>
      </c>
      <c r="G1762" t="s">
        <v>6446</v>
      </c>
      <c r="H1762" s="1">
        <v>45877</v>
      </c>
      <c r="I1762" t="s">
        <v>6447</v>
      </c>
      <c r="J1762" t="s">
        <v>6448</v>
      </c>
      <c r="K1762" t="s">
        <v>6449</v>
      </c>
      <c r="L1762">
        <v>6351</v>
      </c>
      <c r="M1762">
        <v>42134.44</v>
      </c>
      <c r="N1762" t="s">
        <v>6456</v>
      </c>
      <c r="O1762" s="1"/>
    </row>
    <row r="1763" spans="1:15" x14ac:dyDescent="0.25">
      <c r="A1763">
        <v>247468</v>
      </c>
      <c r="B1763">
        <v>790612</v>
      </c>
      <c r="C1763" t="s">
        <v>115</v>
      </c>
      <c r="D1763" t="s">
        <v>6475</v>
      </c>
      <c r="E1763" t="s">
        <v>6262</v>
      </c>
      <c r="F1763" t="s">
        <v>97</v>
      </c>
      <c r="G1763" t="s">
        <v>6446</v>
      </c>
      <c r="H1763" s="1">
        <v>45878</v>
      </c>
      <c r="I1763" t="s">
        <v>6455</v>
      </c>
      <c r="J1763" t="s">
        <v>6448</v>
      </c>
      <c r="K1763" t="s">
        <v>6449</v>
      </c>
      <c r="L1763">
        <v>6352</v>
      </c>
      <c r="M1763">
        <v>451.68</v>
      </c>
      <c r="N1763" t="s">
        <v>6446</v>
      </c>
      <c r="O1763" s="1"/>
    </row>
    <row r="1764" spans="1:15" x14ac:dyDescent="0.25">
      <c r="A1764">
        <v>83315</v>
      </c>
      <c r="B1764">
        <v>346579</v>
      </c>
      <c r="C1764" t="s">
        <v>2524</v>
      </c>
      <c r="D1764" t="s">
        <v>6461</v>
      </c>
      <c r="E1764" t="s">
        <v>6269</v>
      </c>
      <c r="F1764" t="s">
        <v>18</v>
      </c>
      <c r="G1764" t="s">
        <v>6446</v>
      </c>
      <c r="H1764" s="1">
        <v>45876</v>
      </c>
      <c r="I1764" t="s">
        <v>6455</v>
      </c>
      <c r="J1764" t="s">
        <v>6448</v>
      </c>
      <c r="K1764" t="s">
        <v>6449</v>
      </c>
      <c r="L1764">
        <v>6353</v>
      </c>
      <c r="M1764">
        <v>49787.1</v>
      </c>
      <c r="N1764" t="s">
        <v>6446</v>
      </c>
      <c r="O1764" s="1"/>
    </row>
    <row r="1765" spans="1:15" x14ac:dyDescent="0.25">
      <c r="A1765">
        <v>463686</v>
      </c>
      <c r="B1765">
        <v>2267510</v>
      </c>
      <c r="C1765" t="s">
        <v>13</v>
      </c>
      <c r="D1765" t="s">
        <v>6475</v>
      </c>
      <c r="E1765" t="s">
        <v>6254</v>
      </c>
      <c r="F1765" t="s">
        <v>12</v>
      </c>
      <c r="G1765" t="s">
        <v>6446</v>
      </c>
      <c r="H1765" s="1">
        <v>45876</v>
      </c>
      <c r="I1765" t="s">
        <v>6455</v>
      </c>
      <c r="J1765" t="s">
        <v>6448</v>
      </c>
      <c r="K1765" t="s">
        <v>6449</v>
      </c>
      <c r="L1765">
        <v>6353</v>
      </c>
      <c r="M1765">
        <v>282.24</v>
      </c>
      <c r="N1765" t="s">
        <v>6446</v>
      </c>
      <c r="O1765" s="1"/>
    </row>
    <row r="1766" spans="1:15" x14ac:dyDescent="0.25">
      <c r="A1766">
        <v>494581</v>
      </c>
      <c r="B1766">
        <v>360860</v>
      </c>
      <c r="C1766" t="s">
        <v>36</v>
      </c>
      <c r="D1766" t="s">
        <v>6453</v>
      </c>
      <c r="E1766" t="s">
        <v>6254</v>
      </c>
      <c r="F1766" t="s">
        <v>12</v>
      </c>
      <c r="G1766" t="s">
        <v>6446</v>
      </c>
      <c r="H1766" s="1">
        <v>45876</v>
      </c>
      <c r="I1766" t="s">
        <v>6447</v>
      </c>
      <c r="J1766" t="s">
        <v>6448</v>
      </c>
      <c r="K1766" t="s">
        <v>6449</v>
      </c>
      <c r="L1766">
        <v>6352</v>
      </c>
      <c r="M1766">
        <v>21829.599999999999</v>
      </c>
      <c r="N1766" t="s">
        <v>6446</v>
      </c>
      <c r="O1766" s="1"/>
    </row>
    <row r="1767" spans="1:15" x14ac:dyDescent="0.25">
      <c r="A1767">
        <v>173107</v>
      </c>
      <c r="B1767">
        <v>171637</v>
      </c>
      <c r="C1767" t="s">
        <v>257</v>
      </c>
      <c r="D1767" t="s">
        <v>6479</v>
      </c>
      <c r="E1767" t="s">
        <v>6328</v>
      </c>
      <c r="F1767" t="s">
        <v>46</v>
      </c>
      <c r="G1767" t="s">
        <v>6446</v>
      </c>
      <c r="H1767" s="1">
        <v>45876</v>
      </c>
      <c r="I1767" t="s">
        <v>6447</v>
      </c>
      <c r="J1767" t="s">
        <v>6448</v>
      </c>
      <c r="K1767" t="s">
        <v>6449</v>
      </c>
      <c r="L1767">
        <v>6353</v>
      </c>
      <c r="M1767">
        <v>20000</v>
      </c>
      <c r="N1767" t="s">
        <v>6446</v>
      </c>
      <c r="O1767" s="1"/>
    </row>
    <row r="1768" spans="1:15" x14ac:dyDescent="0.25">
      <c r="A1768">
        <v>368487</v>
      </c>
      <c r="B1768">
        <v>22345</v>
      </c>
      <c r="C1768" t="s">
        <v>6520</v>
      </c>
      <c r="D1768" t="s">
        <v>6521</v>
      </c>
      <c r="E1768" t="s">
        <v>6269</v>
      </c>
      <c r="F1768" t="s">
        <v>12</v>
      </c>
      <c r="G1768" t="s">
        <v>6446</v>
      </c>
      <c r="H1768" s="1">
        <v>45876</v>
      </c>
      <c r="I1768" t="s">
        <v>6455</v>
      </c>
      <c r="J1768" t="s">
        <v>6448</v>
      </c>
      <c r="K1768" t="s">
        <v>6449</v>
      </c>
      <c r="L1768">
        <v>6932</v>
      </c>
      <c r="M1768">
        <v>4920.3900000000003</v>
      </c>
      <c r="N1768" t="s">
        <v>6470</v>
      </c>
      <c r="O1768" s="1"/>
    </row>
    <row r="1769" spans="1:15" x14ac:dyDescent="0.25">
      <c r="A1769">
        <v>999100</v>
      </c>
      <c r="B1769">
        <v>441406</v>
      </c>
      <c r="C1769" t="s">
        <v>6471</v>
      </c>
      <c r="D1769" t="s">
        <v>6472</v>
      </c>
      <c r="E1769" t="s">
        <v>6269</v>
      </c>
      <c r="F1769" t="s">
        <v>97</v>
      </c>
      <c r="G1769" t="s">
        <v>6446</v>
      </c>
      <c r="H1769" s="1">
        <v>45876</v>
      </c>
      <c r="I1769" t="s">
        <v>6455</v>
      </c>
      <c r="J1769" t="s">
        <v>6448</v>
      </c>
      <c r="K1769" t="s">
        <v>6449</v>
      </c>
      <c r="L1769">
        <v>6932</v>
      </c>
      <c r="M1769">
        <v>7136</v>
      </c>
      <c r="N1769" t="s">
        <v>6446</v>
      </c>
      <c r="O1769" s="1"/>
    </row>
    <row r="1770" spans="1:15" x14ac:dyDescent="0.25">
      <c r="A1770">
        <v>25535</v>
      </c>
      <c r="B1770">
        <v>249620</v>
      </c>
      <c r="C1770" t="s">
        <v>6485</v>
      </c>
      <c r="D1770" t="s">
        <v>6486</v>
      </c>
      <c r="E1770" t="s">
        <v>46</v>
      </c>
      <c r="F1770" t="s">
        <v>97</v>
      </c>
      <c r="G1770" t="s">
        <v>6446</v>
      </c>
      <c r="H1770" s="1">
        <v>45876</v>
      </c>
      <c r="I1770" t="s">
        <v>6455</v>
      </c>
      <c r="J1770" t="s">
        <v>6448</v>
      </c>
      <c r="K1770" t="s">
        <v>6449</v>
      </c>
      <c r="L1770">
        <v>6357</v>
      </c>
      <c r="M1770">
        <v>7353</v>
      </c>
      <c r="N1770" t="s">
        <v>6446</v>
      </c>
      <c r="O1770" s="1"/>
    </row>
    <row r="1771" spans="1:15" x14ac:dyDescent="0.25">
      <c r="A1771">
        <v>25559</v>
      </c>
      <c r="B1771">
        <v>249620</v>
      </c>
      <c r="C1771" t="s">
        <v>6485</v>
      </c>
      <c r="D1771" t="s">
        <v>6486</v>
      </c>
      <c r="E1771" t="s">
        <v>46</v>
      </c>
      <c r="F1771" t="s">
        <v>97</v>
      </c>
      <c r="G1771" t="s">
        <v>6446</v>
      </c>
      <c r="H1771" s="1">
        <v>45876</v>
      </c>
      <c r="I1771" t="s">
        <v>6455</v>
      </c>
      <c r="J1771" t="s">
        <v>6448</v>
      </c>
      <c r="K1771" t="s">
        <v>6449</v>
      </c>
      <c r="L1771">
        <v>6357</v>
      </c>
      <c r="M1771">
        <v>7353</v>
      </c>
      <c r="N1771" t="s">
        <v>6446</v>
      </c>
      <c r="O1771" s="1"/>
    </row>
    <row r="1772" spans="1:15" x14ac:dyDescent="0.25">
      <c r="A1772">
        <v>282339</v>
      </c>
      <c r="B1772">
        <v>120119</v>
      </c>
      <c r="C1772" t="s">
        <v>6505</v>
      </c>
      <c r="D1772" t="s">
        <v>6452</v>
      </c>
      <c r="E1772" t="s">
        <v>6254</v>
      </c>
      <c r="F1772" t="s">
        <v>46</v>
      </c>
      <c r="G1772" t="s">
        <v>6446</v>
      </c>
      <c r="H1772" s="1">
        <v>45876</v>
      </c>
      <c r="I1772" t="s">
        <v>6447</v>
      </c>
      <c r="J1772" t="s">
        <v>6448</v>
      </c>
      <c r="K1772" t="s">
        <v>6449</v>
      </c>
      <c r="L1772">
        <v>6352</v>
      </c>
      <c r="M1772">
        <v>479884.05</v>
      </c>
      <c r="N1772" t="s">
        <v>6446</v>
      </c>
      <c r="O1772" s="1"/>
    </row>
    <row r="1773" spans="1:15" x14ac:dyDescent="0.25">
      <c r="A1773">
        <v>25508</v>
      </c>
      <c r="B1773">
        <v>1167057</v>
      </c>
      <c r="C1773" t="s">
        <v>6465</v>
      </c>
      <c r="D1773" t="s">
        <v>6466</v>
      </c>
      <c r="E1773" t="s">
        <v>46</v>
      </c>
      <c r="F1773" t="s">
        <v>693</v>
      </c>
      <c r="G1773" t="s">
        <v>6446</v>
      </c>
      <c r="H1773" s="1">
        <v>45876</v>
      </c>
      <c r="I1773" t="s">
        <v>6447</v>
      </c>
      <c r="J1773" t="s">
        <v>6448</v>
      </c>
      <c r="K1773" t="s">
        <v>6449</v>
      </c>
      <c r="L1773">
        <v>6353</v>
      </c>
      <c r="M1773">
        <v>8709.6</v>
      </c>
      <c r="N1773" t="s">
        <v>6446</v>
      </c>
      <c r="O1773" s="1"/>
    </row>
    <row r="1774" spans="1:15" x14ac:dyDescent="0.25">
      <c r="A1774">
        <v>25509</v>
      </c>
      <c r="B1774">
        <v>1167057</v>
      </c>
      <c r="C1774" t="s">
        <v>6465</v>
      </c>
      <c r="D1774" t="s">
        <v>6466</v>
      </c>
      <c r="E1774" t="s">
        <v>46</v>
      </c>
      <c r="F1774" t="s">
        <v>693</v>
      </c>
      <c r="G1774" t="s">
        <v>6446</v>
      </c>
      <c r="H1774" s="1">
        <v>45876</v>
      </c>
      <c r="I1774" t="s">
        <v>6447</v>
      </c>
      <c r="J1774" t="s">
        <v>6448</v>
      </c>
      <c r="K1774" t="s">
        <v>6449</v>
      </c>
      <c r="L1774">
        <v>6353</v>
      </c>
      <c r="M1774">
        <v>8709.6</v>
      </c>
      <c r="N1774" t="s">
        <v>6446</v>
      </c>
      <c r="O1774" s="1"/>
    </row>
    <row r="1775" spans="1:15" x14ac:dyDescent="0.25">
      <c r="A1775">
        <v>25507</v>
      </c>
      <c r="B1775">
        <v>1167057</v>
      </c>
      <c r="C1775" t="s">
        <v>6465</v>
      </c>
      <c r="D1775" t="s">
        <v>6466</v>
      </c>
      <c r="E1775" t="s">
        <v>46</v>
      </c>
      <c r="F1775" t="s">
        <v>693</v>
      </c>
      <c r="G1775" t="s">
        <v>6446</v>
      </c>
      <c r="H1775" s="1">
        <v>45876</v>
      </c>
      <c r="I1775" t="s">
        <v>6447</v>
      </c>
      <c r="J1775" t="s">
        <v>6448</v>
      </c>
      <c r="K1775" t="s">
        <v>6449</v>
      </c>
      <c r="L1775">
        <v>6353</v>
      </c>
      <c r="M1775">
        <v>8709.6</v>
      </c>
      <c r="N1775" t="s">
        <v>6446</v>
      </c>
      <c r="O1775" s="1"/>
    </row>
    <row r="1776" spans="1:15" x14ac:dyDescent="0.25">
      <c r="A1776">
        <v>83316</v>
      </c>
      <c r="B1776">
        <v>346569</v>
      </c>
      <c r="C1776" t="s">
        <v>2524</v>
      </c>
      <c r="D1776" t="s">
        <v>6461</v>
      </c>
      <c r="E1776" t="s">
        <v>6269</v>
      </c>
      <c r="F1776" t="s">
        <v>12</v>
      </c>
      <c r="G1776" t="s">
        <v>6446</v>
      </c>
      <c r="H1776" s="1">
        <v>45876</v>
      </c>
      <c r="I1776" t="s">
        <v>6447</v>
      </c>
      <c r="J1776" t="s">
        <v>6448</v>
      </c>
      <c r="K1776" t="s">
        <v>6464</v>
      </c>
      <c r="L1776">
        <v>6353</v>
      </c>
      <c r="M1776">
        <v>100199.47</v>
      </c>
      <c r="N1776" t="s">
        <v>6446</v>
      </c>
      <c r="O1776" s="1">
        <v>45876</v>
      </c>
    </row>
    <row r="1777" spans="1:15" x14ac:dyDescent="0.25">
      <c r="A1777">
        <v>998955</v>
      </c>
      <c r="B1777">
        <v>441412</v>
      </c>
      <c r="C1777" t="s">
        <v>6471</v>
      </c>
      <c r="D1777" t="s">
        <v>6472</v>
      </c>
      <c r="E1777" t="s">
        <v>6269</v>
      </c>
      <c r="F1777" t="s">
        <v>46</v>
      </c>
      <c r="G1777" t="s">
        <v>6446</v>
      </c>
      <c r="H1777" s="1">
        <v>45876</v>
      </c>
      <c r="I1777" t="s">
        <v>6455</v>
      </c>
      <c r="J1777" t="s">
        <v>6448</v>
      </c>
      <c r="K1777" t="s">
        <v>6449</v>
      </c>
      <c r="L1777">
        <v>6932</v>
      </c>
      <c r="M1777">
        <v>2692.5</v>
      </c>
      <c r="N1777" t="s">
        <v>6446</v>
      </c>
      <c r="O1777" s="1"/>
    </row>
    <row r="1778" spans="1:15" x14ac:dyDescent="0.25">
      <c r="A1778">
        <v>282338</v>
      </c>
      <c r="B1778">
        <v>120121</v>
      </c>
      <c r="C1778" t="s">
        <v>6505</v>
      </c>
      <c r="D1778" t="s">
        <v>6452</v>
      </c>
      <c r="E1778" t="s">
        <v>6254</v>
      </c>
      <c r="F1778" t="s">
        <v>12</v>
      </c>
      <c r="G1778" t="s">
        <v>6446</v>
      </c>
      <c r="H1778" s="1">
        <v>45876</v>
      </c>
      <c r="I1778" t="s">
        <v>6447</v>
      </c>
      <c r="J1778" t="s">
        <v>6448</v>
      </c>
      <c r="K1778" t="s">
        <v>6449</v>
      </c>
      <c r="L1778">
        <v>6352</v>
      </c>
      <c r="M1778">
        <v>95976.81</v>
      </c>
      <c r="N1778" t="s">
        <v>6446</v>
      </c>
      <c r="O1778" s="1"/>
    </row>
    <row r="1779" spans="1:15" x14ac:dyDescent="0.25">
      <c r="A1779">
        <v>0</v>
      </c>
      <c r="B1779">
        <v>79454</v>
      </c>
      <c r="C1779" t="s">
        <v>6489</v>
      </c>
      <c r="D1779" t="s">
        <v>6493</v>
      </c>
      <c r="E1779" t="s">
        <v>6254</v>
      </c>
      <c r="F1779" t="s">
        <v>12</v>
      </c>
      <c r="G1779" t="s">
        <v>6446</v>
      </c>
      <c r="H1779" s="1">
        <v>45876</v>
      </c>
      <c r="I1779" t="s">
        <v>6447</v>
      </c>
      <c r="J1779" t="s">
        <v>6448</v>
      </c>
      <c r="K1779" t="s">
        <v>6449</v>
      </c>
      <c r="L1779">
        <v>6932</v>
      </c>
      <c r="M1779">
        <v>64447.31</v>
      </c>
      <c r="N1779" t="s">
        <v>6470</v>
      </c>
      <c r="O1779" s="1"/>
    </row>
    <row r="1780" spans="1:15" x14ac:dyDescent="0.25">
      <c r="A1780">
        <v>52295</v>
      </c>
      <c r="B1780">
        <v>2965744</v>
      </c>
      <c r="C1780" t="s">
        <v>6267</v>
      </c>
      <c r="D1780" t="s">
        <v>6466</v>
      </c>
      <c r="E1780" t="s">
        <v>18</v>
      </c>
      <c r="F1780" t="s">
        <v>97</v>
      </c>
      <c r="G1780" t="s">
        <v>6446</v>
      </c>
      <c r="H1780" s="1">
        <v>45876</v>
      </c>
      <c r="I1780" t="s">
        <v>6447</v>
      </c>
      <c r="J1780" t="s">
        <v>6448</v>
      </c>
      <c r="K1780" t="s">
        <v>6449</v>
      </c>
      <c r="L1780">
        <v>6351</v>
      </c>
      <c r="M1780">
        <v>2845.3</v>
      </c>
      <c r="N1780" t="s">
        <v>6446</v>
      </c>
      <c r="O1780" s="1"/>
    </row>
    <row r="1781" spans="1:15" x14ac:dyDescent="0.25">
      <c r="A1781">
        <v>52311</v>
      </c>
      <c r="B1781">
        <v>2965744</v>
      </c>
      <c r="C1781" t="s">
        <v>6267</v>
      </c>
      <c r="D1781" t="s">
        <v>6466</v>
      </c>
      <c r="E1781" t="s">
        <v>18</v>
      </c>
      <c r="F1781" t="s">
        <v>97</v>
      </c>
      <c r="G1781" t="s">
        <v>6446</v>
      </c>
      <c r="H1781" s="1">
        <v>45876</v>
      </c>
      <c r="I1781" t="s">
        <v>6447</v>
      </c>
      <c r="J1781" t="s">
        <v>6448</v>
      </c>
      <c r="K1781" t="s">
        <v>6449</v>
      </c>
      <c r="L1781">
        <v>6351</v>
      </c>
      <c r="M1781">
        <v>2845.3</v>
      </c>
      <c r="N1781" t="s">
        <v>6446</v>
      </c>
      <c r="O1781" s="1"/>
    </row>
    <row r="1782" spans="1:15" x14ac:dyDescent="0.25">
      <c r="A1782">
        <v>265521</v>
      </c>
      <c r="B1782">
        <v>37561</v>
      </c>
      <c r="C1782" t="s">
        <v>1503</v>
      </c>
      <c r="D1782" t="s">
        <v>6525</v>
      </c>
      <c r="E1782" t="s">
        <v>6328</v>
      </c>
      <c r="F1782" t="s">
        <v>46</v>
      </c>
      <c r="G1782" t="s">
        <v>6446</v>
      </c>
      <c r="H1782" s="1">
        <v>45876</v>
      </c>
      <c r="I1782" t="s">
        <v>6447</v>
      </c>
      <c r="J1782" t="s">
        <v>6448</v>
      </c>
      <c r="K1782" t="s">
        <v>6449</v>
      </c>
      <c r="L1782">
        <v>6352</v>
      </c>
      <c r="M1782">
        <v>473.85</v>
      </c>
      <c r="N1782" t="s">
        <v>6446</v>
      </c>
      <c r="O1782" s="1"/>
    </row>
    <row r="1783" spans="1:15" x14ac:dyDescent="0.25">
      <c r="A1783">
        <v>341928</v>
      </c>
      <c r="B1783">
        <v>906789</v>
      </c>
      <c r="C1783" t="s">
        <v>5382</v>
      </c>
      <c r="D1783" t="s">
        <v>6467</v>
      </c>
      <c r="E1783" t="s">
        <v>6254</v>
      </c>
      <c r="F1783" t="s">
        <v>46</v>
      </c>
      <c r="G1783" t="s">
        <v>6446</v>
      </c>
      <c r="H1783" s="1">
        <v>45877</v>
      </c>
      <c r="I1783" t="s">
        <v>6455</v>
      </c>
      <c r="J1783" t="s">
        <v>6448</v>
      </c>
      <c r="K1783" t="s">
        <v>6449</v>
      </c>
      <c r="L1783">
        <v>6352</v>
      </c>
      <c r="M1783">
        <v>130427</v>
      </c>
      <c r="N1783" t="s">
        <v>6446</v>
      </c>
      <c r="O1783" s="1"/>
    </row>
    <row r="1784" spans="1:15" x14ac:dyDescent="0.25">
      <c r="A1784">
        <v>83905</v>
      </c>
      <c r="B1784">
        <v>763094</v>
      </c>
      <c r="C1784" t="s">
        <v>2524</v>
      </c>
      <c r="D1784" t="s">
        <v>6475</v>
      </c>
      <c r="E1784" t="s">
        <v>6269</v>
      </c>
      <c r="F1784" t="s">
        <v>12</v>
      </c>
      <c r="G1784" t="s">
        <v>6446</v>
      </c>
      <c r="H1784" s="1">
        <v>45876</v>
      </c>
      <c r="I1784" t="s">
        <v>6455</v>
      </c>
      <c r="J1784" t="s">
        <v>6448</v>
      </c>
      <c r="K1784" t="s">
        <v>6449</v>
      </c>
      <c r="L1784">
        <v>6353</v>
      </c>
      <c r="M1784">
        <v>50894.59</v>
      </c>
      <c r="N1784" t="s">
        <v>6446</v>
      </c>
      <c r="O1784" s="1"/>
    </row>
    <row r="1785" spans="1:15" x14ac:dyDescent="0.25">
      <c r="A1785">
        <v>83906</v>
      </c>
      <c r="B1785">
        <v>763095</v>
      </c>
      <c r="C1785" t="s">
        <v>2524</v>
      </c>
      <c r="D1785" t="s">
        <v>6475</v>
      </c>
      <c r="E1785" t="s">
        <v>6269</v>
      </c>
      <c r="F1785" t="s">
        <v>18</v>
      </c>
      <c r="G1785" t="s">
        <v>6446</v>
      </c>
      <c r="H1785" s="1">
        <v>45876</v>
      </c>
      <c r="I1785" t="s">
        <v>6455</v>
      </c>
      <c r="J1785" t="s">
        <v>6448</v>
      </c>
      <c r="K1785" t="s">
        <v>6449</v>
      </c>
      <c r="L1785">
        <v>6353</v>
      </c>
      <c r="M1785">
        <v>78.03</v>
      </c>
      <c r="N1785" t="s">
        <v>6446</v>
      </c>
      <c r="O1785" s="1"/>
    </row>
    <row r="1786" spans="1:15" x14ac:dyDescent="0.25">
      <c r="A1786">
        <v>282336</v>
      </c>
      <c r="B1786">
        <v>120120</v>
      </c>
      <c r="C1786" t="s">
        <v>6505</v>
      </c>
      <c r="D1786" t="s">
        <v>6452</v>
      </c>
      <c r="E1786" t="s">
        <v>6254</v>
      </c>
      <c r="F1786" t="s">
        <v>18</v>
      </c>
      <c r="G1786" t="s">
        <v>6446</v>
      </c>
      <c r="H1786" s="1">
        <v>45876</v>
      </c>
      <c r="I1786" t="s">
        <v>6447</v>
      </c>
      <c r="J1786" t="s">
        <v>6448</v>
      </c>
      <c r="K1786" t="s">
        <v>6449</v>
      </c>
      <c r="L1786">
        <v>6352</v>
      </c>
      <c r="M1786">
        <v>479889.11</v>
      </c>
      <c r="N1786" t="s">
        <v>6446</v>
      </c>
      <c r="O1786" s="1"/>
    </row>
    <row r="1787" spans="1:15" x14ac:dyDescent="0.25">
      <c r="A1787">
        <v>83904</v>
      </c>
      <c r="B1787">
        <v>763093</v>
      </c>
      <c r="C1787" t="s">
        <v>2524</v>
      </c>
      <c r="D1787" t="s">
        <v>6475</v>
      </c>
      <c r="E1787" t="s">
        <v>6269</v>
      </c>
      <c r="F1787" t="s">
        <v>46</v>
      </c>
      <c r="G1787" t="s">
        <v>6446</v>
      </c>
      <c r="H1787" s="1">
        <v>45876</v>
      </c>
      <c r="I1787" t="s">
        <v>6455</v>
      </c>
      <c r="J1787" t="s">
        <v>6448</v>
      </c>
      <c r="K1787" t="s">
        <v>6449</v>
      </c>
      <c r="L1787">
        <v>6353</v>
      </c>
      <c r="M1787">
        <v>23524.75</v>
      </c>
      <c r="N1787" t="s">
        <v>6446</v>
      </c>
      <c r="O1787" s="1"/>
    </row>
    <row r="1788" spans="1:15" x14ac:dyDescent="0.25">
      <c r="A1788">
        <v>494469</v>
      </c>
      <c r="B1788">
        <v>1794738</v>
      </c>
      <c r="C1788" t="s">
        <v>36</v>
      </c>
      <c r="D1788" t="s">
        <v>6475</v>
      </c>
      <c r="E1788" t="s">
        <v>6254</v>
      </c>
      <c r="F1788" t="s">
        <v>97</v>
      </c>
      <c r="G1788" t="s">
        <v>6446</v>
      </c>
      <c r="H1788" s="1">
        <v>45877</v>
      </c>
      <c r="I1788" t="s">
        <v>6455</v>
      </c>
      <c r="J1788" t="s">
        <v>6448</v>
      </c>
      <c r="K1788" t="s">
        <v>6449</v>
      </c>
      <c r="L1788">
        <v>6353</v>
      </c>
      <c r="M1788">
        <v>8384.3700000000008</v>
      </c>
      <c r="N1788" t="s">
        <v>6446</v>
      </c>
      <c r="O1788" s="1"/>
    </row>
    <row r="1789" spans="1:15" x14ac:dyDescent="0.25">
      <c r="A1789">
        <v>494470</v>
      </c>
      <c r="B1789">
        <v>1794738</v>
      </c>
      <c r="C1789" t="s">
        <v>36</v>
      </c>
      <c r="D1789" t="s">
        <v>6475</v>
      </c>
      <c r="E1789" t="s">
        <v>6254</v>
      </c>
      <c r="F1789" t="s">
        <v>97</v>
      </c>
      <c r="G1789" t="s">
        <v>6446</v>
      </c>
      <c r="H1789" s="1">
        <v>45877</v>
      </c>
      <c r="I1789" t="s">
        <v>6455</v>
      </c>
      <c r="J1789" t="s">
        <v>6448</v>
      </c>
      <c r="K1789" t="s">
        <v>6449</v>
      </c>
      <c r="L1789">
        <v>6353</v>
      </c>
      <c r="M1789">
        <v>8384.3700000000008</v>
      </c>
      <c r="N1789" t="s">
        <v>6446</v>
      </c>
      <c r="O1789" s="1"/>
    </row>
    <row r="1790" spans="1:15" x14ac:dyDescent="0.25">
      <c r="A1790">
        <v>52277</v>
      </c>
      <c r="B1790">
        <v>2966032</v>
      </c>
      <c r="C1790" t="s">
        <v>6267</v>
      </c>
      <c r="D1790" t="s">
        <v>6466</v>
      </c>
      <c r="E1790" t="s">
        <v>18</v>
      </c>
      <c r="F1790" t="s">
        <v>97</v>
      </c>
      <c r="G1790" t="s">
        <v>6446</v>
      </c>
      <c r="H1790" s="1">
        <v>45876</v>
      </c>
      <c r="I1790" t="s">
        <v>6447</v>
      </c>
      <c r="J1790" t="s">
        <v>6448</v>
      </c>
      <c r="K1790" t="s">
        <v>6449</v>
      </c>
      <c r="L1790">
        <v>6351</v>
      </c>
      <c r="M1790">
        <v>7704.32</v>
      </c>
      <c r="N1790" t="s">
        <v>6446</v>
      </c>
      <c r="O1790" s="1"/>
    </row>
    <row r="1791" spans="1:15" x14ac:dyDescent="0.25">
      <c r="A1791">
        <v>83316</v>
      </c>
      <c r="B1791">
        <v>346572</v>
      </c>
      <c r="C1791" t="s">
        <v>2524</v>
      </c>
      <c r="D1791" t="s">
        <v>6461</v>
      </c>
      <c r="E1791" t="s">
        <v>6269</v>
      </c>
      <c r="F1791" t="s">
        <v>12</v>
      </c>
      <c r="G1791" t="s">
        <v>6446</v>
      </c>
      <c r="H1791" s="1">
        <v>45876</v>
      </c>
      <c r="I1791" t="s">
        <v>6447</v>
      </c>
      <c r="J1791" t="s">
        <v>6448</v>
      </c>
      <c r="K1791" t="s">
        <v>6464</v>
      </c>
      <c r="L1791">
        <v>6353</v>
      </c>
      <c r="M1791">
        <v>100199.47</v>
      </c>
      <c r="N1791" t="s">
        <v>6446</v>
      </c>
      <c r="O1791" s="1">
        <v>45876</v>
      </c>
    </row>
    <row r="1792" spans="1:15" x14ac:dyDescent="0.25">
      <c r="A1792">
        <v>494468</v>
      </c>
      <c r="B1792">
        <v>1794783</v>
      </c>
      <c r="C1792" t="s">
        <v>36</v>
      </c>
      <c r="D1792" t="s">
        <v>6475</v>
      </c>
      <c r="E1792" t="s">
        <v>6254</v>
      </c>
      <c r="F1792" t="s">
        <v>46</v>
      </c>
      <c r="G1792" t="s">
        <v>6446</v>
      </c>
      <c r="H1792" s="1">
        <v>45877</v>
      </c>
      <c r="I1792" t="s">
        <v>6455</v>
      </c>
      <c r="J1792" t="s">
        <v>6448</v>
      </c>
      <c r="K1792" t="s">
        <v>6449</v>
      </c>
      <c r="L1792">
        <v>6353</v>
      </c>
      <c r="M1792">
        <v>13932.09</v>
      </c>
      <c r="N1792" t="s">
        <v>6446</v>
      </c>
      <c r="O1792" s="1"/>
    </row>
    <row r="1793" spans="1:15" x14ac:dyDescent="0.25">
      <c r="A1793">
        <v>7985</v>
      </c>
      <c r="B1793">
        <v>4436</v>
      </c>
      <c r="C1793" t="s">
        <v>6468</v>
      </c>
      <c r="D1793" t="s">
        <v>6469</v>
      </c>
      <c r="E1793" t="s">
        <v>46</v>
      </c>
      <c r="F1793" t="s">
        <v>46</v>
      </c>
      <c r="G1793" t="s">
        <v>6446</v>
      </c>
      <c r="H1793" s="1">
        <v>45876</v>
      </c>
      <c r="I1793" t="s">
        <v>6447</v>
      </c>
      <c r="J1793" t="s">
        <v>6448</v>
      </c>
      <c r="K1793" t="s">
        <v>6449</v>
      </c>
      <c r="L1793">
        <v>5353</v>
      </c>
      <c r="M1793">
        <v>105253.4</v>
      </c>
      <c r="N1793" t="s">
        <v>6470</v>
      </c>
      <c r="O1793" s="1"/>
    </row>
    <row r="1794" spans="1:15" x14ac:dyDescent="0.25">
      <c r="A1794">
        <v>52297</v>
      </c>
      <c r="B1794">
        <v>2966326</v>
      </c>
      <c r="C1794" t="s">
        <v>6267</v>
      </c>
      <c r="D1794" t="s">
        <v>6466</v>
      </c>
      <c r="E1794" t="s">
        <v>18</v>
      </c>
      <c r="F1794" t="s">
        <v>46</v>
      </c>
      <c r="G1794" t="s">
        <v>6446</v>
      </c>
      <c r="H1794" s="1">
        <v>45876</v>
      </c>
      <c r="I1794" t="s">
        <v>6447</v>
      </c>
      <c r="J1794" t="s">
        <v>6448</v>
      </c>
      <c r="K1794" t="s">
        <v>6449</v>
      </c>
      <c r="L1794">
        <v>6351</v>
      </c>
      <c r="M1794">
        <v>55621.82</v>
      </c>
      <c r="N1794" t="s">
        <v>6446</v>
      </c>
      <c r="O1794" s="1"/>
    </row>
    <row r="1795" spans="1:15" x14ac:dyDescent="0.25">
      <c r="A1795">
        <v>52305</v>
      </c>
      <c r="B1795">
        <v>2966326</v>
      </c>
      <c r="C1795" t="s">
        <v>6267</v>
      </c>
      <c r="D1795" t="s">
        <v>6466</v>
      </c>
      <c r="E1795" t="s">
        <v>18</v>
      </c>
      <c r="F1795" t="s">
        <v>46</v>
      </c>
      <c r="G1795" t="s">
        <v>6446</v>
      </c>
      <c r="H1795" s="1">
        <v>45876</v>
      </c>
      <c r="I1795" t="s">
        <v>6447</v>
      </c>
      <c r="J1795" t="s">
        <v>6448</v>
      </c>
      <c r="K1795" t="s">
        <v>6449</v>
      </c>
      <c r="L1795">
        <v>6351</v>
      </c>
      <c r="M1795">
        <v>55621.82</v>
      </c>
      <c r="N1795" t="s">
        <v>6446</v>
      </c>
      <c r="O1795" s="1"/>
    </row>
    <row r="1796" spans="1:15" x14ac:dyDescent="0.25">
      <c r="A1796">
        <v>52298</v>
      </c>
      <c r="B1796">
        <v>2966326</v>
      </c>
      <c r="C1796" t="s">
        <v>6267</v>
      </c>
      <c r="D1796" t="s">
        <v>6466</v>
      </c>
      <c r="E1796" t="s">
        <v>18</v>
      </c>
      <c r="F1796" t="s">
        <v>46</v>
      </c>
      <c r="G1796" t="s">
        <v>6446</v>
      </c>
      <c r="H1796" s="1">
        <v>45876</v>
      </c>
      <c r="I1796" t="s">
        <v>6447</v>
      </c>
      <c r="J1796" t="s">
        <v>6448</v>
      </c>
      <c r="K1796" t="s">
        <v>6449</v>
      </c>
      <c r="L1796">
        <v>6351</v>
      </c>
      <c r="M1796">
        <v>55621.82</v>
      </c>
      <c r="N1796" t="s">
        <v>6446</v>
      </c>
      <c r="O1796" s="1"/>
    </row>
    <row r="1797" spans="1:15" x14ac:dyDescent="0.25">
      <c r="A1797">
        <v>52310</v>
      </c>
      <c r="B1797">
        <v>2966326</v>
      </c>
      <c r="C1797" t="s">
        <v>6267</v>
      </c>
      <c r="D1797" t="s">
        <v>6466</v>
      </c>
      <c r="E1797" t="s">
        <v>18</v>
      </c>
      <c r="F1797" t="s">
        <v>46</v>
      </c>
      <c r="G1797" t="s">
        <v>6446</v>
      </c>
      <c r="H1797" s="1">
        <v>45876</v>
      </c>
      <c r="I1797" t="s">
        <v>6447</v>
      </c>
      <c r="J1797" t="s">
        <v>6448</v>
      </c>
      <c r="K1797" t="s">
        <v>6449</v>
      </c>
      <c r="L1797">
        <v>6351</v>
      </c>
      <c r="M1797">
        <v>55621.82</v>
      </c>
      <c r="N1797" t="s">
        <v>6446</v>
      </c>
      <c r="O1797" s="1"/>
    </row>
    <row r="1798" spans="1:15" x14ac:dyDescent="0.25">
      <c r="A1798">
        <v>83316</v>
      </c>
      <c r="B1798">
        <v>346581</v>
      </c>
      <c r="C1798" t="s">
        <v>2524</v>
      </c>
      <c r="D1798" t="s">
        <v>6461</v>
      </c>
      <c r="E1798" t="s">
        <v>6269</v>
      </c>
      <c r="F1798" t="s">
        <v>12</v>
      </c>
      <c r="G1798" t="s">
        <v>6446</v>
      </c>
      <c r="H1798" s="1">
        <v>45876</v>
      </c>
      <c r="I1798" t="s">
        <v>6447</v>
      </c>
      <c r="J1798" t="s">
        <v>6448</v>
      </c>
      <c r="K1798" t="s">
        <v>6449</v>
      </c>
      <c r="L1798">
        <v>6353</v>
      </c>
      <c r="M1798">
        <v>100199.47</v>
      </c>
      <c r="N1798" t="s">
        <v>6446</v>
      </c>
      <c r="O1798" s="1"/>
    </row>
    <row r="1799" spans="1:15" x14ac:dyDescent="0.25">
      <c r="A1799">
        <v>80153</v>
      </c>
      <c r="B1799">
        <v>456405</v>
      </c>
      <c r="C1799" t="s">
        <v>51</v>
      </c>
      <c r="D1799" t="s">
        <v>6445</v>
      </c>
      <c r="E1799" t="s">
        <v>6269</v>
      </c>
      <c r="F1799" t="s">
        <v>46</v>
      </c>
      <c r="G1799" t="s">
        <v>6446</v>
      </c>
      <c r="H1799" s="1">
        <v>45875</v>
      </c>
      <c r="I1799" t="s">
        <v>6447</v>
      </c>
      <c r="J1799" t="s">
        <v>6448</v>
      </c>
      <c r="K1799" t="s">
        <v>6449</v>
      </c>
      <c r="L1799">
        <v>6353</v>
      </c>
      <c r="M1799">
        <v>150850.07999999999</v>
      </c>
      <c r="N1799" t="s">
        <v>6446</v>
      </c>
      <c r="O1799" s="1"/>
    </row>
    <row r="1800" spans="1:15" x14ac:dyDescent="0.25">
      <c r="A1800">
        <v>79863</v>
      </c>
      <c r="B1800">
        <v>613663</v>
      </c>
      <c r="C1800" t="s">
        <v>2683</v>
      </c>
      <c r="D1800" t="s">
        <v>6473</v>
      </c>
      <c r="E1800" t="s">
        <v>18</v>
      </c>
      <c r="F1800" t="s">
        <v>12</v>
      </c>
      <c r="G1800" t="s">
        <v>6446</v>
      </c>
      <c r="H1800" s="1">
        <v>45876</v>
      </c>
      <c r="I1800" t="s">
        <v>6447</v>
      </c>
      <c r="J1800" t="s">
        <v>6448</v>
      </c>
      <c r="K1800" t="s">
        <v>6449</v>
      </c>
      <c r="L1800">
        <v>6351</v>
      </c>
      <c r="M1800">
        <v>723286.44</v>
      </c>
      <c r="N1800" t="s">
        <v>6456</v>
      </c>
      <c r="O1800" s="1"/>
    </row>
    <row r="1801" spans="1:15" x14ac:dyDescent="0.25">
      <c r="A1801">
        <v>79862</v>
      </c>
      <c r="B1801">
        <v>613663</v>
      </c>
      <c r="C1801" t="s">
        <v>2683</v>
      </c>
      <c r="D1801" t="s">
        <v>6473</v>
      </c>
      <c r="E1801" t="s">
        <v>18</v>
      </c>
      <c r="F1801" t="s">
        <v>12</v>
      </c>
      <c r="G1801" t="s">
        <v>6446</v>
      </c>
      <c r="H1801" s="1">
        <v>45876</v>
      </c>
      <c r="I1801" t="s">
        <v>6447</v>
      </c>
      <c r="J1801" t="s">
        <v>6448</v>
      </c>
      <c r="K1801" t="s">
        <v>6449</v>
      </c>
      <c r="L1801">
        <v>6351</v>
      </c>
      <c r="M1801">
        <v>723286.44</v>
      </c>
      <c r="N1801" t="s">
        <v>6456</v>
      </c>
      <c r="O1801" s="1"/>
    </row>
    <row r="1802" spans="1:15" x14ac:dyDescent="0.25">
      <c r="A1802">
        <v>79861</v>
      </c>
      <c r="B1802">
        <v>613663</v>
      </c>
      <c r="C1802" t="s">
        <v>2683</v>
      </c>
      <c r="D1802" t="s">
        <v>6473</v>
      </c>
      <c r="E1802" t="s">
        <v>18</v>
      </c>
      <c r="F1802" t="s">
        <v>12</v>
      </c>
      <c r="G1802" t="s">
        <v>6446</v>
      </c>
      <c r="H1802" s="1">
        <v>45876</v>
      </c>
      <c r="I1802" t="s">
        <v>6447</v>
      </c>
      <c r="J1802" t="s">
        <v>6448</v>
      </c>
      <c r="K1802" t="s">
        <v>6449</v>
      </c>
      <c r="L1802">
        <v>6351</v>
      </c>
      <c r="M1802">
        <v>723286.44</v>
      </c>
      <c r="N1802" t="s">
        <v>6456</v>
      </c>
      <c r="O1802" s="1"/>
    </row>
    <row r="1803" spans="1:15" x14ac:dyDescent="0.25">
      <c r="A1803">
        <v>79838</v>
      </c>
      <c r="B1803">
        <v>613663</v>
      </c>
      <c r="C1803" t="s">
        <v>2683</v>
      </c>
      <c r="D1803" t="s">
        <v>6473</v>
      </c>
      <c r="E1803" t="s">
        <v>18</v>
      </c>
      <c r="F1803" t="s">
        <v>12</v>
      </c>
      <c r="G1803" t="s">
        <v>6446</v>
      </c>
      <c r="H1803" s="1">
        <v>45876</v>
      </c>
      <c r="I1803" t="s">
        <v>6447</v>
      </c>
      <c r="J1803" t="s">
        <v>6448</v>
      </c>
      <c r="K1803" t="s">
        <v>6449</v>
      </c>
      <c r="L1803">
        <v>6351</v>
      </c>
      <c r="M1803">
        <v>723286.44</v>
      </c>
      <c r="N1803" t="s">
        <v>6456</v>
      </c>
      <c r="O1803" s="1"/>
    </row>
    <row r="1804" spans="1:15" x14ac:dyDescent="0.25">
      <c r="A1804">
        <v>52258</v>
      </c>
      <c r="B1804">
        <v>2961468</v>
      </c>
      <c r="C1804" t="s">
        <v>6267</v>
      </c>
      <c r="D1804" t="s">
        <v>6466</v>
      </c>
      <c r="E1804" t="s">
        <v>18</v>
      </c>
      <c r="F1804" t="s">
        <v>46</v>
      </c>
      <c r="G1804" t="s">
        <v>6446</v>
      </c>
      <c r="H1804" s="1">
        <v>45875</v>
      </c>
      <c r="I1804" t="s">
        <v>6447</v>
      </c>
      <c r="J1804" t="s">
        <v>6448</v>
      </c>
      <c r="K1804" t="s">
        <v>6449</v>
      </c>
      <c r="L1804">
        <v>6351</v>
      </c>
      <c r="M1804">
        <v>7679.38</v>
      </c>
      <c r="N1804" t="s">
        <v>6446</v>
      </c>
      <c r="O1804" s="1"/>
    </row>
    <row r="1805" spans="1:15" x14ac:dyDescent="0.25">
      <c r="A1805">
        <v>52259</v>
      </c>
      <c r="B1805">
        <v>2961468</v>
      </c>
      <c r="C1805" t="s">
        <v>6267</v>
      </c>
      <c r="D1805" t="s">
        <v>6466</v>
      </c>
      <c r="E1805" t="s">
        <v>18</v>
      </c>
      <c r="F1805" t="s">
        <v>46</v>
      </c>
      <c r="G1805" t="s">
        <v>6446</v>
      </c>
      <c r="H1805" s="1">
        <v>45875</v>
      </c>
      <c r="I1805" t="s">
        <v>6447</v>
      </c>
      <c r="J1805" t="s">
        <v>6448</v>
      </c>
      <c r="K1805" t="s">
        <v>6449</v>
      </c>
      <c r="L1805">
        <v>6351</v>
      </c>
      <c r="M1805">
        <v>7679.38</v>
      </c>
      <c r="N1805" t="s">
        <v>6446</v>
      </c>
      <c r="O1805" s="1"/>
    </row>
    <row r="1806" spans="1:15" x14ac:dyDescent="0.25">
      <c r="A1806">
        <v>491289</v>
      </c>
      <c r="B1806">
        <v>120008</v>
      </c>
      <c r="C1806" t="s">
        <v>2683</v>
      </c>
      <c r="D1806" t="s">
        <v>6452</v>
      </c>
      <c r="E1806" t="s">
        <v>6254</v>
      </c>
      <c r="F1806" t="s">
        <v>12</v>
      </c>
      <c r="G1806" t="s">
        <v>6446</v>
      </c>
      <c r="H1806" s="1">
        <v>45875</v>
      </c>
      <c r="I1806" t="s">
        <v>6447</v>
      </c>
      <c r="J1806" t="s">
        <v>6448</v>
      </c>
      <c r="K1806" t="s">
        <v>6449</v>
      </c>
      <c r="L1806">
        <v>6352</v>
      </c>
      <c r="M1806">
        <v>42134.44</v>
      </c>
      <c r="N1806" t="s">
        <v>6446</v>
      </c>
      <c r="O1806" s="1"/>
    </row>
    <row r="1807" spans="1:15" x14ac:dyDescent="0.25">
      <c r="A1807">
        <v>491288</v>
      </c>
      <c r="B1807">
        <v>120008</v>
      </c>
      <c r="C1807" t="s">
        <v>2683</v>
      </c>
      <c r="D1807" t="s">
        <v>6452</v>
      </c>
      <c r="E1807" t="s">
        <v>6254</v>
      </c>
      <c r="F1807" t="s">
        <v>12</v>
      </c>
      <c r="G1807" t="s">
        <v>6446</v>
      </c>
      <c r="H1807" s="1">
        <v>45875</v>
      </c>
      <c r="I1807" t="s">
        <v>6447</v>
      </c>
      <c r="J1807" t="s">
        <v>6448</v>
      </c>
      <c r="K1807" t="s">
        <v>6449</v>
      </c>
      <c r="L1807">
        <v>6352</v>
      </c>
      <c r="M1807">
        <v>42134.44</v>
      </c>
      <c r="N1807" t="s">
        <v>6446</v>
      </c>
      <c r="O1807" s="1"/>
    </row>
    <row r="1808" spans="1:15" x14ac:dyDescent="0.25">
      <c r="A1808">
        <v>247142</v>
      </c>
      <c r="B1808">
        <v>648</v>
      </c>
      <c r="C1808" t="s">
        <v>115</v>
      </c>
      <c r="D1808" t="s">
        <v>6458</v>
      </c>
      <c r="E1808" t="s">
        <v>6262</v>
      </c>
      <c r="F1808" t="s">
        <v>46</v>
      </c>
      <c r="G1808" t="s">
        <v>6446</v>
      </c>
      <c r="H1808" s="1">
        <v>45875</v>
      </c>
      <c r="I1808" t="s">
        <v>6455</v>
      </c>
      <c r="J1808" t="s">
        <v>6448</v>
      </c>
      <c r="K1808" t="s">
        <v>6449</v>
      </c>
      <c r="L1808">
        <v>6352</v>
      </c>
      <c r="M1808">
        <v>148764.87</v>
      </c>
      <c r="N1808" t="s">
        <v>6446</v>
      </c>
      <c r="O1808" s="1"/>
    </row>
    <row r="1809" spans="1:15" x14ac:dyDescent="0.25">
      <c r="A1809">
        <v>247143</v>
      </c>
      <c r="B1809">
        <v>648</v>
      </c>
      <c r="C1809" t="s">
        <v>115</v>
      </c>
      <c r="D1809" t="s">
        <v>6458</v>
      </c>
      <c r="E1809" t="s">
        <v>6262</v>
      </c>
      <c r="F1809" t="s">
        <v>46</v>
      </c>
      <c r="G1809" t="s">
        <v>6446</v>
      </c>
      <c r="H1809" s="1">
        <v>45875</v>
      </c>
      <c r="I1809" t="s">
        <v>6455</v>
      </c>
      <c r="J1809" t="s">
        <v>6448</v>
      </c>
      <c r="K1809" t="s">
        <v>6449</v>
      </c>
      <c r="L1809">
        <v>6352</v>
      </c>
      <c r="M1809">
        <v>148764.87</v>
      </c>
      <c r="N1809" t="s">
        <v>6446</v>
      </c>
      <c r="O1809" s="1"/>
    </row>
    <row r="1810" spans="1:15" x14ac:dyDescent="0.25">
      <c r="A1810">
        <v>494113</v>
      </c>
      <c r="B1810">
        <v>360281</v>
      </c>
      <c r="C1810" t="s">
        <v>36</v>
      </c>
      <c r="D1810" t="s">
        <v>6453</v>
      </c>
      <c r="E1810" t="s">
        <v>6254</v>
      </c>
      <c r="F1810" t="s">
        <v>12</v>
      </c>
      <c r="G1810" t="s">
        <v>6446</v>
      </c>
      <c r="H1810" s="1">
        <v>45875</v>
      </c>
      <c r="I1810" t="s">
        <v>6455</v>
      </c>
      <c r="J1810" t="s">
        <v>6448</v>
      </c>
      <c r="K1810" t="s">
        <v>6449</v>
      </c>
      <c r="L1810">
        <v>6352</v>
      </c>
      <c r="M1810">
        <v>31552.21</v>
      </c>
      <c r="N1810" t="s">
        <v>6446</v>
      </c>
      <c r="O1810" s="1"/>
    </row>
    <row r="1811" spans="1:15" x14ac:dyDescent="0.25">
      <c r="A1811">
        <v>7984</v>
      </c>
      <c r="B1811">
        <v>32955</v>
      </c>
      <c r="C1811" t="s">
        <v>6468</v>
      </c>
      <c r="D1811" t="s">
        <v>6474</v>
      </c>
      <c r="E1811" t="s">
        <v>6254</v>
      </c>
      <c r="F1811" t="s">
        <v>18</v>
      </c>
      <c r="G1811" t="s">
        <v>6446</v>
      </c>
      <c r="H1811" s="1">
        <v>45875</v>
      </c>
      <c r="I1811" t="s">
        <v>6447</v>
      </c>
      <c r="J1811" t="s">
        <v>6448</v>
      </c>
      <c r="K1811" t="s">
        <v>6449</v>
      </c>
      <c r="L1811">
        <v>6353</v>
      </c>
      <c r="M1811">
        <v>132480</v>
      </c>
      <c r="N1811" t="s">
        <v>6446</v>
      </c>
      <c r="O1811" s="1"/>
    </row>
    <row r="1812" spans="1:15" x14ac:dyDescent="0.25">
      <c r="A1812">
        <v>444212</v>
      </c>
      <c r="B1812">
        <v>8082</v>
      </c>
      <c r="C1812" t="s">
        <v>5059</v>
      </c>
      <c r="D1812" t="s">
        <v>6454</v>
      </c>
      <c r="E1812" t="s">
        <v>12</v>
      </c>
      <c r="F1812" t="s">
        <v>12</v>
      </c>
      <c r="G1812" t="s">
        <v>6446</v>
      </c>
      <c r="H1812" s="1">
        <v>45875</v>
      </c>
      <c r="I1812" t="s">
        <v>6455</v>
      </c>
      <c r="J1812" t="s">
        <v>6448</v>
      </c>
      <c r="K1812" t="s">
        <v>6449</v>
      </c>
      <c r="L1812">
        <v>5351</v>
      </c>
      <c r="M1812">
        <v>493675.83</v>
      </c>
      <c r="N1812" t="s">
        <v>6456</v>
      </c>
      <c r="O1812" s="1"/>
    </row>
    <row r="1813" spans="1:15" x14ac:dyDescent="0.25">
      <c r="A1813">
        <v>7986</v>
      </c>
      <c r="B1813">
        <v>32957</v>
      </c>
      <c r="C1813" t="s">
        <v>6468</v>
      </c>
      <c r="D1813" t="s">
        <v>6474</v>
      </c>
      <c r="E1813" t="s">
        <v>6254</v>
      </c>
      <c r="F1813" t="s">
        <v>12</v>
      </c>
      <c r="G1813" t="s">
        <v>6446</v>
      </c>
      <c r="H1813" s="1">
        <v>45875</v>
      </c>
      <c r="I1813" t="s">
        <v>6447</v>
      </c>
      <c r="J1813" t="s">
        <v>6448</v>
      </c>
      <c r="K1813" t="s">
        <v>6449</v>
      </c>
      <c r="L1813">
        <v>6353</v>
      </c>
      <c r="M1813">
        <v>236226.9</v>
      </c>
      <c r="N1813" t="s">
        <v>6446</v>
      </c>
      <c r="O1813" s="1"/>
    </row>
    <row r="1814" spans="1:15" x14ac:dyDescent="0.25">
      <c r="A1814">
        <v>491203</v>
      </c>
      <c r="B1814">
        <v>613662</v>
      </c>
      <c r="C1814" t="s">
        <v>2683</v>
      </c>
      <c r="D1814" t="s">
        <v>6473</v>
      </c>
      <c r="E1814" t="s">
        <v>18</v>
      </c>
      <c r="F1814" t="s">
        <v>12</v>
      </c>
      <c r="G1814" t="s">
        <v>6446</v>
      </c>
      <c r="H1814" s="1">
        <v>45876</v>
      </c>
      <c r="I1814" t="s">
        <v>6447</v>
      </c>
      <c r="J1814" t="s">
        <v>6448</v>
      </c>
      <c r="K1814" t="s">
        <v>6449</v>
      </c>
      <c r="L1814">
        <v>6351</v>
      </c>
      <c r="M1814">
        <v>39575.129999999997</v>
      </c>
      <c r="N1814" t="s">
        <v>6456</v>
      </c>
      <c r="O1814" s="1"/>
    </row>
    <row r="1815" spans="1:15" x14ac:dyDescent="0.25">
      <c r="A1815">
        <v>491248</v>
      </c>
      <c r="B1815">
        <v>613662</v>
      </c>
      <c r="C1815" t="s">
        <v>2683</v>
      </c>
      <c r="D1815" t="s">
        <v>6473</v>
      </c>
      <c r="E1815" t="s">
        <v>18</v>
      </c>
      <c r="F1815" t="s">
        <v>12</v>
      </c>
      <c r="G1815" t="s">
        <v>6446</v>
      </c>
      <c r="H1815" s="1">
        <v>45876</v>
      </c>
      <c r="I1815" t="s">
        <v>6447</v>
      </c>
      <c r="J1815" t="s">
        <v>6448</v>
      </c>
      <c r="K1815" t="s">
        <v>6449</v>
      </c>
      <c r="L1815">
        <v>6351</v>
      </c>
      <c r="M1815">
        <v>39575.129999999997</v>
      </c>
      <c r="N1815" t="s">
        <v>6456</v>
      </c>
      <c r="O1815" s="1"/>
    </row>
    <row r="1816" spans="1:15" x14ac:dyDescent="0.25">
      <c r="A1816">
        <v>368487</v>
      </c>
      <c r="B1816">
        <v>222651</v>
      </c>
      <c r="C1816" t="s">
        <v>6520</v>
      </c>
      <c r="D1816" t="s">
        <v>6522</v>
      </c>
      <c r="E1816" t="s">
        <v>6269</v>
      </c>
      <c r="F1816" t="s">
        <v>12</v>
      </c>
      <c r="G1816" t="s">
        <v>6446</v>
      </c>
      <c r="H1816" s="1">
        <v>45875</v>
      </c>
      <c r="I1816" t="s">
        <v>6455</v>
      </c>
      <c r="J1816" t="s">
        <v>6448</v>
      </c>
      <c r="K1816" t="s">
        <v>6449</v>
      </c>
      <c r="L1816">
        <v>6932</v>
      </c>
      <c r="M1816">
        <v>4920.3900000000003</v>
      </c>
      <c r="N1816" t="s">
        <v>6446</v>
      </c>
      <c r="O1816" s="1"/>
    </row>
    <row r="1817" spans="1:15" x14ac:dyDescent="0.25">
      <c r="A1817">
        <v>25430</v>
      </c>
      <c r="B1817">
        <v>249467</v>
      </c>
      <c r="C1817" t="s">
        <v>6485</v>
      </c>
      <c r="D1817" t="s">
        <v>6486</v>
      </c>
      <c r="E1817" t="s">
        <v>46</v>
      </c>
      <c r="F1817" t="s">
        <v>97</v>
      </c>
      <c r="G1817" t="s">
        <v>6446</v>
      </c>
      <c r="H1817" s="1">
        <v>45876</v>
      </c>
      <c r="I1817" t="s">
        <v>6455</v>
      </c>
      <c r="J1817" t="s">
        <v>6448</v>
      </c>
      <c r="K1817" t="s">
        <v>6449</v>
      </c>
      <c r="L1817">
        <v>6357</v>
      </c>
      <c r="M1817">
        <v>5016.08</v>
      </c>
      <c r="N1817" t="s">
        <v>6446</v>
      </c>
      <c r="O1817" s="1"/>
    </row>
    <row r="1818" spans="1:15" x14ac:dyDescent="0.25">
      <c r="A1818">
        <v>25431</v>
      </c>
      <c r="B1818">
        <v>249467</v>
      </c>
      <c r="C1818" t="s">
        <v>6485</v>
      </c>
      <c r="D1818" t="s">
        <v>6486</v>
      </c>
      <c r="E1818" t="s">
        <v>46</v>
      </c>
      <c r="F1818" t="s">
        <v>97</v>
      </c>
      <c r="G1818" t="s">
        <v>6446</v>
      </c>
      <c r="H1818" s="1">
        <v>45876</v>
      </c>
      <c r="I1818" t="s">
        <v>6455</v>
      </c>
      <c r="J1818" t="s">
        <v>6448</v>
      </c>
      <c r="K1818" t="s">
        <v>6449</v>
      </c>
      <c r="L1818">
        <v>6357</v>
      </c>
      <c r="M1818">
        <v>5016.08</v>
      </c>
      <c r="N1818" t="s">
        <v>6446</v>
      </c>
      <c r="O1818" s="1"/>
    </row>
    <row r="1819" spans="1:15" x14ac:dyDescent="0.25">
      <c r="A1819">
        <v>80160</v>
      </c>
      <c r="B1819">
        <v>456381</v>
      </c>
      <c r="C1819" t="s">
        <v>51</v>
      </c>
      <c r="D1819" t="s">
        <v>6445</v>
      </c>
      <c r="E1819" t="s">
        <v>6269</v>
      </c>
      <c r="F1819" t="s">
        <v>97</v>
      </c>
      <c r="G1819" t="s">
        <v>6446</v>
      </c>
      <c r="H1819" s="1">
        <v>45875</v>
      </c>
      <c r="I1819" t="s">
        <v>6447</v>
      </c>
      <c r="J1819" t="s">
        <v>6448</v>
      </c>
      <c r="K1819" t="s">
        <v>6449</v>
      </c>
      <c r="L1819">
        <v>6353</v>
      </c>
      <c r="M1819">
        <v>63531.1</v>
      </c>
      <c r="N1819" t="s">
        <v>6446</v>
      </c>
      <c r="O1819" s="1"/>
    </row>
    <row r="1820" spans="1:15" x14ac:dyDescent="0.25">
      <c r="A1820">
        <v>80161</v>
      </c>
      <c r="B1820">
        <v>456381</v>
      </c>
      <c r="C1820" t="s">
        <v>51</v>
      </c>
      <c r="D1820" t="s">
        <v>6445</v>
      </c>
      <c r="E1820" t="s">
        <v>6269</v>
      </c>
      <c r="F1820" t="s">
        <v>97</v>
      </c>
      <c r="G1820" t="s">
        <v>6446</v>
      </c>
      <c r="H1820" s="1">
        <v>45875</v>
      </c>
      <c r="I1820" t="s">
        <v>6447</v>
      </c>
      <c r="J1820" t="s">
        <v>6448</v>
      </c>
      <c r="K1820" t="s">
        <v>6449</v>
      </c>
      <c r="L1820">
        <v>6353</v>
      </c>
      <c r="M1820">
        <v>63531.1</v>
      </c>
      <c r="N1820" t="s">
        <v>6446</v>
      </c>
      <c r="O1820" s="1"/>
    </row>
    <row r="1821" spans="1:15" x14ac:dyDescent="0.25">
      <c r="A1821">
        <v>52265</v>
      </c>
      <c r="B1821">
        <v>2961363</v>
      </c>
      <c r="C1821" t="s">
        <v>6267</v>
      </c>
      <c r="D1821" t="s">
        <v>6466</v>
      </c>
      <c r="E1821" t="s">
        <v>18</v>
      </c>
      <c r="F1821" t="s">
        <v>97</v>
      </c>
      <c r="G1821" t="s">
        <v>6446</v>
      </c>
      <c r="H1821" s="1">
        <v>45875</v>
      </c>
      <c r="I1821" t="s">
        <v>6447</v>
      </c>
      <c r="J1821" t="s">
        <v>6448</v>
      </c>
      <c r="K1821" t="s">
        <v>6449</v>
      </c>
      <c r="L1821">
        <v>6351</v>
      </c>
      <c r="M1821">
        <v>9037.2000000000007</v>
      </c>
      <c r="N1821" t="s">
        <v>6446</v>
      </c>
      <c r="O1821" s="1"/>
    </row>
    <row r="1822" spans="1:15" x14ac:dyDescent="0.25">
      <c r="A1822">
        <v>52267</v>
      </c>
      <c r="B1822">
        <v>2961363</v>
      </c>
      <c r="C1822" t="s">
        <v>6267</v>
      </c>
      <c r="D1822" t="s">
        <v>6466</v>
      </c>
      <c r="E1822" t="s">
        <v>18</v>
      </c>
      <c r="F1822" t="s">
        <v>97</v>
      </c>
      <c r="G1822" t="s">
        <v>6446</v>
      </c>
      <c r="H1822" s="1">
        <v>45875</v>
      </c>
      <c r="I1822" t="s">
        <v>6447</v>
      </c>
      <c r="J1822" t="s">
        <v>6448</v>
      </c>
      <c r="K1822" t="s">
        <v>6449</v>
      </c>
      <c r="L1822">
        <v>6351</v>
      </c>
      <c r="M1822">
        <v>9037.2000000000007</v>
      </c>
      <c r="N1822" t="s">
        <v>6446</v>
      </c>
      <c r="O1822" s="1"/>
    </row>
    <row r="1823" spans="1:15" x14ac:dyDescent="0.25">
      <c r="A1823">
        <v>247090</v>
      </c>
      <c r="B1823">
        <v>81254</v>
      </c>
      <c r="C1823" t="s">
        <v>6516</v>
      </c>
      <c r="D1823" t="s">
        <v>6517</v>
      </c>
      <c r="E1823" t="s">
        <v>6262</v>
      </c>
      <c r="F1823" t="s">
        <v>12</v>
      </c>
      <c r="G1823" t="s">
        <v>6446</v>
      </c>
      <c r="H1823" s="1">
        <v>45875</v>
      </c>
      <c r="I1823" t="s">
        <v>6447</v>
      </c>
      <c r="J1823" t="s">
        <v>6448</v>
      </c>
      <c r="K1823" t="s">
        <v>6449</v>
      </c>
      <c r="L1823">
        <v>6352</v>
      </c>
      <c r="M1823">
        <v>3152.04</v>
      </c>
      <c r="N1823" t="s">
        <v>6446</v>
      </c>
      <c r="O1823" s="1"/>
    </row>
    <row r="1824" spans="1:15" x14ac:dyDescent="0.25">
      <c r="A1824">
        <v>25365</v>
      </c>
      <c r="B1824">
        <v>1166177</v>
      </c>
      <c r="C1824" t="s">
        <v>6465</v>
      </c>
      <c r="D1824" t="s">
        <v>6466</v>
      </c>
      <c r="E1824" t="s">
        <v>46</v>
      </c>
      <c r="F1824" t="s">
        <v>693</v>
      </c>
      <c r="G1824" t="s">
        <v>6446</v>
      </c>
      <c r="H1824" s="1">
        <v>45876</v>
      </c>
      <c r="I1824" t="s">
        <v>6447</v>
      </c>
      <c r="J1824" t="s">
        <v>6448</v>
      </c>
      <c r="K1824" t="s">
        <v>6449</v>
      </c>
      <c r="L1824">
        <v>6353</v>
      </c>
      <c r="M1824">
        <v>11836</v>
      </c>
      <c r="N1824" t="s">
        <v>6446</v>
      </c>
      <c r="O1824" s="1"/>
    </row>
    <row r="1825" spans="1:15" x14ac:dyDescent="0.25">
      <c r="A1825">
        <v>7985</v>
      </c>
      <c r="B1825">
        <v>32956</v>
      </c>
      <c r="C1825" t="s">
        <v>6468</v>
      </c>
      <c r="D1825" t="s">
        <v>6474</v>
      </c>
      <c r="E1825" t="s">
        <v>6254</v>
      </c>
      <c r="F1825" t="s">
        <v>46</v>
      </c>
      <c r="G1825" t="s">
        <v>6446</v>
      </c>
      <c r="H1825" s="1">
        <v>45875</v>
      </c>
      <c r="I1825" t="s">
        <v>6447</v>
      </c>
      <c r="J1825" t="s">
        <v>6448</v>
      </c>
      <c r="K1825" t="s">
        <v>6449</v>
      </c>
      <c r="L1825">
        <v>6353</v>
      </c>
      <c r="M1825">
        <v>105253.4</v>
      </c>
      <c r="N1825" t="s">
        <v>6446</v>
      </c>
      <c r="O1825" s="1"/>
    </row>
    <row r="1826" spans="1:15" x14ac:dyDescent="0.25">
      <c r="A1826">
        <v>491200</v>
      </c>
      <c r="B1826">
        <v>119713</v>
      </c>
      <c r="C1826" t="s">
        <v>2683</v>
      </c>
      <c r="D1826" t="s">
        <v>6452</v>
      </c>
      <c r="E1826" t="s">
        <v>6254</v>
      </c>
      <c r="F1826" t="s">
        <v>12</v>
      </c>
      <c r="G1826" t="s">
        <v>6446</v>
      </c>
      <c r="H1826" s="1">
        <v>45874</v>
      </c>
      <c r="I1826" t="s">
        <v>6447</v>
      </c>
      <c r="J1826" t="s">
        <v>6448</v>
      </c>
      <c r="K1826" t="s">
        <v>6449</v>
      </c>
      <c r="L1826">
        <v>6352</v>
      </c>
      <c r="M1826">
        <v>20818.79</v>
      </c>
      <c r="N1826" t="s">
        <v>6446</v>
      </c>
      <c r="O1826" s="1"/>
    </row>
    <row r="1827" spans="1:15" x14ac:dyDescent="0.25">
      <c r="A1827">
        <v>491246</v>
      </c>
      <c r="B1827">
        <v>119713</v>
      </c>
      <c r="C1827" t="s">
        <v>2683</v>
      </c>
      <c r="D1827" t="s">
        <v>6452</v>
      </c>
      <c r="E1827" t="s">
        <v>6254</v>
      </c>
      <c r="F1827" t="s">
        <v>12</v>
      </c>
      <c r="G1827" t="s">
        <v>6446</v>
      </c>
      <c r="H1827" s="1">
        <v>45874</v>
      </c>
      <c r="I1827" t="s">
        <v>6447</v>
      </c>
      <c r="J1827" t="s">
        <v>6448</v>
      </c>
      <c r="K1827" t="s">
        <v>6449</v>
      </c>
      <c r="L1827">
        <v>6352</v>
      </c>
      <c r="M1827">
        <v>20818.79</v>
      </c>
      <c r="N1827" t="s">
        <v>6446</v>
      </c>
      <c r="O1827" s="1"/>
    </row>
    <row r="1828" spans="1:15" x14ac:dyDescent="0.25">
      <c r="A1828">
        <v>55208</v>
      </c>
      <c r="B1828">
        <v>263634</v>
      </c>
      <c r="C1828" t="s">
        <v>6489</v>
      </c>
      <c r="D1828" t="s">
        <v>6490</v>
      </c>
      <c r="E1828" t="s">
        <v>6254</v>
      </c>
      <c r="F1828" t="s">
        <v>12</v>
      </c>
      <c r="G1828" t="s">
        <v>6446</v>
      </c>
      <c r="H1828" s="1">
        <v>45875</v>
      </c>
      <c r="I1828" t="s">
        <v>6447</v>
      </c>
      <c r="J1828" t="s">
        <v>6448</v>
      </c>
      <c r="K1828" t="s">
        <v>6449</v>
      </c>
      <c r="L1828">
        <v>6351</v>
      </c>
      <c r="M1828">
        <v>64447.31</v>
      </c>
      <c r="N1828" t="s">
        <v>6470</v>
      </c>
      <c r="O1828" s="1"/>
    </row>
    <row r="1829" spans="1:15" x14ac:dyDescent="0.25">
      <c r="A1829">
        <v>83316</v>
      </c>
      <c r="B1829">
        <v>346177</v>
      </c>
      <c r="C1829" t="s">
        <v>2524</v>
      </c>
      <c r="D1829" t="s">
        <v>6461</v>
      </c>
      <c r="E1829" t="s">
        <v>6269</v>
      </c>
      <c r="F1829" t="s">
        <v>12</v>
      </c>
      <c r="G1829" t="s">
        <v>6446</v>
      </c>
      <c r="H1829" s="1">
        <v>45874</v>
      </c>
      <c r="I1829" t="s">
        <v>6447</v>
      </c>
      <c r="J1829" t="s">
        <v>6448</v>
      </c>
      <c r="K1829" t="s">
        <v>6464</v>
      </c>
      <c r="L1829">
        <v>6353</v>
      </c>
      <c r="M1829">
        <v>100199.47</v>
      </c>
      <c r="N1829" t="s">
        <v>6446</v>
      </c>
      <c r="O1829" s="1">
        <v>45874</v>
      </c>
    </row>
    <row r="1830" spans="1:15" x14ac:dyDescent="0.25">
      <c r="A1830">
        <v>341872</v>
      </c>
      <c r="B1830">
        <v>906105</v>
      </c>
      <c r="C1830" t="s">
        <v>5382</v>
      </c>
      <c r="D1830" t="s">
        <v>6467</v>
      </c>
      <c r="E1830" t="s">
        <v>6254</v>
      </c>
      <c r="F1830" t="s">
        <v>97</v>
      </c>
      <c r="G1830" t="s">
        <v>6446</v>
      </c>
      <c r="H1830" s="1">
        <v>45874</v>
      </c>
      <c r="I1830" t="s">
        <v>6455</v>
      </c>
      <c r="J1830" t="s">
        <v>6448</v>
      </c>
      <c r="K1830" t="s">
        <v>6449</v>
      </c>
      <c r="L1830">
        <v>6352</v>
      </c>
      <c r="M1830">
        <v>1718.1</v>
      </c>
      <c r="N1830" t="s">
        <v>6446</v>
      </c>
      <c r="O1830" s="1"/>
    </row>
    <row r="1831" spans="1:15" x14ac:dyDescent="0.25">
      <c r="A1831">
        <v>25292</v>
      </c>
      <c r="B1831">
        <v>1164917</v>
      </c>
      <c r="C1831" t="s">
        <v>6465</v>
      </c>
      <c r="D1831" t="s">
        <v>6466</v>
      </c>
      <c r="E1831" t="s">
        <v>46</v>
      </c>
      <c r="F1831" t="s">
        <v>693</v>
      </c>
      <c r="G1831" t="s">
        <v>6446</v>
      </c>
      <c r="H1831" s="1">
        <v>45874</v>
      </c>
      <c r="I1831" t="s">
        <v>6447</v>
      </c>
      <c r="J1831" t="s">
        <v>6448</v>
      </c>
      <c r="K1831" t="s">
        <v>6449</v>
      </c>
      <c r="L1831">
        <v>6353</v>
      </c>
      <c r="M1831">
        <v>1920</v>
      </c>
      <c r="N1831" t="s">
        <v>6446</v>
      </c>
      <c r="O1831" s="1"/>
    </row>
    <row r="1832" spans="1:15" x14ac:dyDescent="0.25">
      <c r="A1832">
        <v>25297</v>
      </c>
      <c r="B1832">
        <v>1164920</v>
      </c>
      <c r="C1832" t="s">
        <v>6465</v>
      </c>
      <c r="D1832" t="s">
        <v>6466</v>
      </c>
      <c r="E1832" t="s">
        <v>46</v>
      </c>
      <c r="F1832" t="s">
        <v>97</v>
      </c>
      <c r="G1832" t="s">
        <v>6446</v>
      </c>
      <c r="H1832" s="1">
        <v>45874</v>
      </c>
      <c r="I1832" t="s">
        <v>6447</v>
      </c>
      <c r="J1832" t="s">
        <v>6448</v>
      </c>
      <c r="K1832" t="s">
        <v>6449</v>
      </c>
      <c r="L1832">
        <v>6353</v>
      </c>
      <c r="M1832">
        <v>1756.02</v>
      </c>
      <c r="N1832" t="s">
        <v>6446</v>
      </c>
      <c r="O1832" s="1"/>
    </row>
    <row r="1833" spans="1:15" x14ac:dyDescent="0.25">
      <c r="A1833">
        <v>494114</v>
      </c>
      <c r="B1833">
        <v>359956</v>
      </c>
      <c r="C1833" t="s">
        <v>36</v>
      </c>
      <c r="D1833" t="s">
        <v>6453</v>
      </c>
      <c r="E1833" t="s">
        <v>6254</v>
      </c>
      <c r="F1833" t="s">
        <v>46</v>
      </c>
      <c r="G1833" t="s">
        <v>6446</v>
      </c>
      <c r="H1833" s="1">
        <v>45874</v>
      </c>
      <c r="I1833" t="s">
        <v>6455</v>
      </c>
      <c r="J1833" t="s">
        <v>6448</v>
      </c>
      <c r="K1833" t="s">
        <v>6449</v>
      </c>
      <c r="L1833">
        <v>6352</v>
      </c>
      <c r="M1833">
        <v>12069.03</v>
      </c>
      <c r="N1833" t="s">
        <v>6446</v>
      </c>
      <c r="O1833" s="1"/>
    </row>
    <row r="1834" spans="1:15" x14ac:dyDescent="0.25">
      <c r="A1834">
        <v>491248</v>
      </c>
      <c r="B1834">
        <v>119812</v>
      </c>
      <c r="C1834" t="s">
        <v>2683</v>
      </c>
      <c r="D1834" t="s">
        <v>6452</v>
      </c>
      <c r="E1834" t="s">
        <v>6254</v>
      </c>
      <c r="F1834" t="s">
        <v>12</v>
      </c>
      <c r="G1834" t="s">
        <v>6446</v>
      </c>
      <c r="H1834" s="1">
        <v>45874</v>
      </c>
      <c r="I1834" t="s">
        <v>6447</v>
      </c>
      <c r="J1834" t="s">
        <v>6448</v>
      </c>
      <c r="K1834" t="s">
        <v>6449</v>
      </c>
      <c r="L1834">
        <v>6352</v>
      </c>
      <c r="M1834">
        <v>39575.129999999997</v>
      </c>
      <c r="N1834" t="s">
        <v>6446</v>
      </c>
      <c r="O1834" s="1"/>
    </row>
    <row r="1835" spans="1:15" x14ac:dyDescent="0.25">
      <c r="A1835">
        <v>491203</v>
      </c>
      <c r="B1835">
        <v>119812</v>
      </c>
      <c r="C1835" t="s">
        <v>2683</v>
      </c>
      <c r="D1835" t="s">
        <v>6452</v>
      </c>
      <c r="E1835" t="s">
        <v>6254</v>
      </c>
      <c r="F1835" t="s">
        <v>12</v>
      </c>
      <c r="G1835" t="s">
        <v>6446</v>
      </c>
      <c r="H1835" s="1">
        <v>45874</v>
      </c>
      <c r="I1835" t="s">
        <v>6447</v>
      </c>
      <c r="J1835" t="s">
        <v>6448</v>
      </c>
      <c r="K1835" t="s">
        <v>6449</v>
      </c>
      <c r="L1835">
        <v>6352</v>
      </c>
      <c r="M1835">
        <v>39575.129999999997</v>
      </c>
      <c r="N1835" t="s">
        <v>6446</v>
      </c>
      <c r="O1835" s="1"/>
    </row>
    <row r="1836" spans="1:15" x14ac:dyDescent="0.25">
      <c r="A1836">
        <v>491205</v>
      </c>
      <c r="B1836">
        <v>119809</v>
      </c>
      <c r="C1836" t="s">
        <v>2683</v>
      </c>
      <c r="D1836" t="s">
        <v>6452</v>
      </c>
      <c r="E1836" t="s">
        <v>6254</v>
      </c>
      <c r="F1836" t="s">
        <v>18</v>
      </c>
      <c r="G1836" t="s">
        <v>6446</v>
      </c>
      <c r="H1836" s="1">
        <v>45874</v>
      </c>
      <c r="I1836" t="s">
        <v>6447</v>
      </c>
      <c r="J1836" t="s">
        <v>6448</v>
      </c>
      <c r="K1836" t="s">
        <v>6449</v>
      </c>
      <c r="L1836">
        <v>6352</v>
      </c>
      <c r="M1836">
        <v>107798.66</v>
      </c>
      <c r="N1836" t="s">
        <v>6446</v>
      </c>
      <c r="O1836" s="1"/>
    </row>
    <row r="1837" spans="1:15" x14ac:dyDescent="0.25">
      <c r="A1837">
        <v>491196</v>
      </c>
      <c r="B1837">
        <v>119809</v>
      </c>
      <c r="C1837" t="s">
        <v>2683</v>
      </c>
      <c r="D1837" t="s">
        <v>6452</v>
      </c>
      <c r="E1837" t="s">
        <v>6254</v>
      </c>
      <c r="F1837" t="s">
        <v>18</v>
      </c>
      <c r="G1837" t="s">
        <v>6446</v>
      </c>
      <c r="H1837" s="1">
        <v>45874</v>
      </c>
      <c r="I1837" t="s">
        <v>6447</v>
      </c>
      <c r="J1837" t="s">
        <v>6448</v>
      </c>
      <c r="K1837" t="s">
        <v>6449</v>
      </c>
      <c r="L1837">
        <v>6352</v>
      </c>
      <c r="M1837">
        <v>107798.66</v>
      </c>
      <c r="N1837" t="s">
        <v>6446</v>
      </c>
      <c r="O1837" s="1"/>
    </row>
    <row r="1838" spans="1:15" x14ac:dyDescent="0.25">
      <c r="A1838">
        <v>491209</v>
      </c>
      <c r="B1838">
        <v>119809</v>
      </c>
      <c r="C1838" t="s">
        <v>2683</v>
      </c>
      <c r="D1838" t="s">
        <v>6452</v>
      </c>
      <c r="E1838" t="s">
        <v>6254</v>
      </c>
      <c r="F1838" t="s">
        <v>18</v>
      </c>
      <c r="G1838" t="s">
        <v>6446</v>
      </c>
      <c r="H1838" s="1">
        <v>45874</v>
      </c>
      <c r="I1838" t="s">
        <v>6447</v>
      </c>
      <c r="J1838" t="s">
        <v>6448</v>
      </c>
      <c r="K1838" t="s">
        <v>6449</v>
      </c>
      <c r="L1838">
        <v>6352</v>
      </c>
      <c r="M1838">
        <v>107798.66</v>
      </c>
      <c r="N1838" t="s">
        <v>6446</v>
      </c>
      <c r="O1838" s="1"/>
    </row>
    <row r="1839" spans="1:15" x14ac:dyDescent="0.25">
      <c r="A1839">
        <v>491186</v>
      </c>
      <c r="B1839">
        <v>119809</v>
      </c>
      <c r="C1839" t="s">
        <v>2683</v>
      </c>
      <c r="D1839" t="s">
        <v>6452</v>
      </c>
      <c r="E1839" t="s">
        <v>6254</v>
      </c>
      <c r="F1839" t="s">
        <v>18</v>
      </c>
      <c r="G1839" t="s">
        <v>6446</v>
      </c>
      <c r="H1839" s="1">
        <v>45874</v>
      </c>
      <c r="I1839" t="s">
        <v>6447</v>
      </c>
      <c r="J1839" t="s">
        <v>6448</v>
      </c>
      <c r="K1839" t="s">
        <v>6449</v>
      </c>
      <c r="L1839">
        <v>6352</v>
      </c>
      <c r="M1839">
        <v>107798.66</v>
      </c>
      <c r="N1839" t="s">
        <v>6446</v>
      </c>
      <c r="O1839" s="1"/>
    </row>
    <row r="1840" spans="1:15" x14ac:dyDescent="0.25">
      <c r="A1840">
        <v>491208</v>
      </c>
      <c r="B1840">
        <v>119809</v>
      </c>
      <c r="C1840" t="s">
        <v>2683</v>
      </c>
      <c r="D1840" t="s">
        <v>6452</v>
      </c>
      <c r="E1840" t="s">
        <v>6254</v>
      </c>
      <c r="F1840" t="s">
        <v>18</v>
      </c>
      <c r="G1840" t="s">
        <v>6446</v>
      </c>
      <c r="H1840" s="1">
        <v>45874</v>
      </c>
      <c r="I1840" t="s">
        <v>6447</v>
      </c>
      <c r="J1840" t="s">
        <v>6448</v>
      </c>
      <c r="K1840" t="s">
        <v>6449</v>
      </c>
      <c r="L1840">
        <v>6352</v>
      </c>
      <c r="M1840">
        <v>107798.66</v>
      </c>
      <c r="N1840" t="s">
        <v>6446</v>
      </c>
      <c r="O1840" s="1"/>
    </row>
    <row r="1841" spans="1:15" x14ac:dyDescent="0.25">
      <c r="A1841">
        <v>491247</v>
      </c>
      <c r="B1841">
        <v>119809</v>
      </c>
      <c r="C1841" t="s">
        <v>2683</v>
      </c>
      <c r="D1841" t="s">
        <v>6452</v>
      </c>
      <c r="E1841" t="s">
        <v>6254</v>
      </c>
      <c r="F1841" t="s">
        <v>18</v>
      </c>
      <c r="G1841" t="s">
        <v>6446</v>
      </c>
      <c r="H1841" s="1">
        <v>45874</v>
      </c>
      <c r="I1841" t="s">
        <v>6447</v>
      </c>
      <c r="J1841" t="s">
        <v>6448</v>
      </c>
      <c r="K1841" t="s">
        <v>6449</v>
      </c>
      <c r="L1841">
        <v>6352</v>
      </c>
      <c r="M1841">
        <v>107798.66</v>
      </c>
      <c r="N1841" t="s">
        <v>6446</v>
      </c>
      <c r="O1841" s="1"/>
    </row>
    <row r="1842" spans="1:15" x14ac:dyDescent="0.25">
      <c r="A1842">
        <v>491204</v>
      </c>
      <c r="B1842">
        <v>119809</v>
      </c>
      <c r="C1842" t="s">
        <v>2683</v>
      </c>
      <c r="D1842" t="s">
        <v>6452</v>
      </c>
      <c r="E1842" t="s">
        <v>6254</v>
      </c>
      <c r="F1842" t="s">
        <v>18</v>
      </c>
      <c r="G1842" t="s">
        <v>6446</v>
      </c>
      <c r="H1842" s="1">
        <v>45874</v>
      </c>
      <c r="I1842" t="s">
        <v>6447</v>
      </c>
      <c r="J1842" t="s">
        <v>6448</v>
      </c>
      <c r="K1842" t="s">
        <v>6449</v>
      </c>
      <c r="L1842">
        <v>6352</v>
      </c>
      <c r="M1842">
        <v>107798.66</v>
      </c>
      <c r="N1842" t="s">
        <v>6446</v>
      </c>
      <c r="O1842" s="1"/>
    </row>
    <row r="1843" spans="1:15" x14ac:dyDescent="0.25">
      <c r="A1843">
        <v>491191</v>
      </c>
      <c r="B1843">
        <v>119809</v>
      </c>
      <c r="C1843" t="s">
        <v>2683</v>
      </c>
      <c r="D1843" t="s">
        <v>6452</v>
      </c>
      <c r="E1843" t="s">
        <v>6254</v>
      </c>
      <c r="F1843" t="s">
        <v>18</v>
      </c>
      <c r="G1843" t="s">
        <v>6446</v>
      </c>
      <c r="H1843" s="1">
        <v>45874</v>
      </c>
      <c r="I1843" t="s">
        <v>6447</v>
      </c>
      <c r="J1843" t="s">
        <v>6448</v>
      </c>
      <c r="K1843" t="s">
        <v>6449</v>
      </c>
      <c r="L1843">
        <v>6352</v>
      </c>
      <c r="M1843">
        <v>107798.66</v>
      </c>
      <c r="N1843" t="s">
        <v>6446</v>
      </c>
      <c r="O1843" s="1"/>
    </row>
    <row r="1844" spans="1:15" x14ac:dyDescent="0.25">
      <c r="A1844">
        <v>83315</v>
      </c>
      <c r="B1844">
        <v>346175</v>
      </c>
      <c r="C1844" t="s">
        <v>2524</v>
      </c>
      <c r="D1844" t="s">
        <v>6461</v>
      </c>
      <c r="E1844" t="s">
        <v>6269</v>
      </c>
      <c r="F1844" t="s">
        <v>18</v>
      </c>
      <c r="G1844" t="s">
        <v>6446</v>
      </c>
      <c r="H1844" s="1">
        <v>45874</v>
      </c>
      <c r="I1844" t="s">
        <v>6447</v>
      </c>
      <c r="J1844" t="s">
        <v>6448</v>
      </c>
      <c r="K1844" t="s">
        <v>6464</v>
      </c>
      <c r="L1844">
        <v>6353</v>
      </c>
      <c r="M1844">
        <v>49787.1</v>
      </c>
      <c r="N1844" t="s">
        <v>6446</v>
      </c>
      <c r="O1844" s="1">
        <v>45874</v>
      </c>
    </row>
    <row r="1845" spans="1:15" x14ac:dyDescent="0.25">
      <c r="A1845">
        <v>491231</v>
      </c>
      <c r="B1845">
        <v>119814</v>
      </c>
      <c r="C1845" t="s">
        <v>2683</v>
      </c>
      <c r="D1845" t="s">
        <v>6452</v>
      </c>
      <c r="E1845" t="s">
        <v>6254</v>
      </c>
      <c r="F1845" t="s">
        <v>46</v>
      </c>
      <c r="G1845" t="s">
        <v>6446</v>
      </c>
      <c r="H1845" s="1">
        <v>45874</v>
      </c>
      <c r="I1845" t="s">
        <v>6447</v>
      </c>
      <c r="J1845" t="s">
        <v>6448</v>
      </c>
      <c r="K1845" t="s">
        <v>6449</v>
      </c>
      <c r="L1845">
        <v>6352</v>
      </c>
      <c r="M1845">
        <v>66361.75</v>
      </c>
      <c r="N1845" t="s">
        <v>6446</v>
      </c>
      <c r="O1845" s="1"/>
    </row>
    <row r="1846" spans="1:15" x14ac:dyDescent="0.25">
      <c r="A1846">
        <v>491199</v>
      </c>
      <c r="B1846">
        <v>119810</v>
      </c>
      <c r="C1846" t="s">
        <v>2683</v>
      </c>
      <c r="D1846" t="s">
        <v>6452</v>
      </c>
      <c r="E1846" t="s">
        <v>6254</v>
      </c>
      <c r="F1846" t="s">
        <v>18</v>
      </c>
      <c r="G1846" t="s">
        <v>6446</v>
      </c>
      <c r="H1846" s="1">
        <v>45874</v>
      </c>
      <c r="I1846" t="s">
        <v>6447</v>
      </c>
      <c r="J1846" t="s">
        <v>6448</v>
      </c>
      <c r="K1846" t="s">
        <v>6449</v>
      </c>
      <c r="L1846">
        <v>6352</v>
      </c>
      <c r="M1846">
        <v>124277.93</v>
      </c>
      <c r="N1846" t="s">
        <v>6446</v>
      </c>
      <c r="O1846" s="1"/>
    </row>
    <row r="1847" spans="1:15" x14ac:dyDescent="0.25">
      <c r="A1847">
        <v>491185</v>
      </c>
      <c r="B1847">
        <v>119810</v>
      </c>
      <c r="C1847" t="s">
        <v>2683</v>
      </c>
      <c r="D1847" t="s">
        <v>6452</v>
      </c>
      <c r="E1847" t="s">
        <v>6254</v>
      </c>
      <c r="F1847" t="s">
        <v>18</v>
      </c>
      <c r="G1847" t="s">
        <v>6446</v>
      </c>
      <c r="H1847" s="1">
        <v>45874</v>
      </c>
      <c r="I1847" t="s">
        <v>6447</v>
      </c>
      <c r="J1847" t="s">
        <v>6448</v>
      </c>
      <c r="K1847" t="s">
        <v>6449</v>
      </c>
      <c r="L1847">
        <v>6352</v>
      </c>
      <c r="M1847">
        <v>124277.93</v>
      </c>
      <c r="N1847" t="s">
        <v>6446</v>
      </c>
      <c r="O1847" s="1"/>
    </row>
    <row r="1848" spans="1:15" x14ac:dyDescent="0.25">
      <c r="A1848">
        <v>491206</v>
      </c>
      <c r="B1848">
        <v>119810</v>
      </c>
      <c r="C1848" t="s">
        <v>2683</v>
      </c>
      <c r="D1848" t="s">
        <v>6452</v>
      </c>
      <c r="E1848" t="s">
        <v>6254</v>
      </c>
      <c r="F1848" t="s">
        <v>18</v>
      </c>
      <c r="G1848" t="s">
        <v>6446</v>
      </c>
      <c r="H1848" s="1">
        <v>45874</v>
      </c>
      <c r="I1848" t="s">
        <v>6447</v>
      </c>
      <c r="J1848" t="s">
        <v>6448</v>
      </c>
      <c r="K1848" t="s">
        <v>6449</v>
      </c>
      <c r="L1848">
        <v>6352</v>
      </c>
      <c r="M1848">
        <v>124277.93</v>
      </c>
      <c r="N1848" t="s">
        <v>6446</v>
      </c>
      <c r="O1848" s="1"/>
    </row>
    <row r="1849" spans="1:15" x14ac:dyDescent="0.25">
      <c r="A1849">
        <v>491190</v>
      </c>
      <c r="B1849">
        <v>119810</v>
      </c>
      <c r="C1849" t="s">
        <v>2683</v>
      </c>
      <c r="D1849" t="s">
        <v>6452</v>
      </c>
      <c r="E1849" t="s">
        <v>6254</v>
      </c>
      <c r="F1849" t="s">
        <v>18</v>
      </c>
      <c r="G1849" t="s">
        <v>6446</v>
      </c>
      <c r="H1849" s="1">
        <v>45874</v>
      </c>
      <c r="I1849" t="s">
        <v>6447</v>
      </c>
      <c r="J1849" t="s">
        <v>6448</v>
      </c>
      <c r="K1849" t="s">
        <v>6449</v>
      </c>
      <c r="L1849">
        <v>6352</v>
      </c>
      <c r="M1849">
        <v>124277.93</v>
      </c>
      <c r="N1849" t="s">
        <v>6446</v>
      </c>
      <c r="O1849" s="1"/>
    </row>
    <row r="1850" spans="1:15" x14ac:dyDescent="0.25">
      <c r="A1850">
        <v>491189</v>
      </c>
      <c r="B1850">
        <v>119810</v>
      </c>
      <c r="C1850" t="s">
        <v>2683</v>
      </c>
      <c r="D1850" t="s">
        <v>6452</v>
      </c>
      <c r="E1850" t="s">
        <v>6254</v>
      </c>
      <c r="F1850" t="s">
        <v>18</v>
      </c>
      <c r="G1850" t="s">
        <v>6446</v>
      </c>
      <c r="H1850" s="1">
        <v>45874</v>
      </c>
      <c r="I1850" t="s">
        <v>6447</v>
      </c>
      <c r="J1850" t="s">
        <v>6448</v>
      </c>
      <c r="K1850" t="s">
        <v>6449</v>
      </c>
      <c r="L1850">
        <v>6352</v>
      </c>
      <c r="M1850">
        <v>124277.93</v>
      </c>
      <c r="N1850" t="s">
        <v>6446</v>
      </c>
      <c r="O1850" s="1"/>
    </row>
    <row r="1851" spans="1:15" x14ac:dyDescent="0.25">
      <c r="A1851">
        <v>491198</v>
      </c>
      <c r="B1851">
        <v>119810</v>
      </c>
      <c r="C1851" t="s">
        <v>2683</v>
      </c>
      <c r="D1851" t="s">
        <v>6452</v>
      </c>
      <c r="E1851" t="s">
        <v>6254</v>
      </c>
      <c r="F1851" t="s">
        <v>18</v>
      </c>
      <c r="G1851" t="s">
        <v>6446</v>
      </c>
      <c r="H1851" s="1">
        <v>45874</v>
      </c>
      <c r="I1851" t="s">
        <v>6447</v>
      </c>
      <c r="J1851" t="s">
        <v>6448</v>
      </c>
      <c r="K1851" t="s">
        <v>6449</v>
      </c>
      <c r="L1851">
        <v>6352</v>
      </c>
      <c r="M1851">
        <v>124277.93</v>
      </c>
      <c r="N1851" t="s">
        <v>6446</v>
      </c>
      <c r="O1851" s="1"/>
    </row>
    <row r="1852" spans="1:15" x14ac:dyDescent="0.25">
      <c r="A1852">
        <v>491201</v>
      </c>
      <c r="B1852">
        <v>119810</v>
      </c>
      <c r="C1852" t="s">
        <v>2683</v>
      </c>
      <c r="D1852" t="s">
        <v>6452</v>
      </c>
      <c r="E1852" t="s">
        <v>6254</v>
      </c>
      <c r="F1852" t="s">
        <v>18</v>
      </c>
      <c r="G1852" t="s">
        <v>6446</v>
      </c>
      <c r="H1852" s="1">
        <v>45874</v>
      </c>
      <c r="I1852" t="s">
        <v>6447</v>
      </c>
      <c r="J1852" t="s">
        <v>6448</v>
      </c>
      <c r="K1852" t="s">
        <v>6449</v>
      </c>
      <c r="L1852">
        <v>6352</v>
      </c>
      <c r="M1852">
        <v>124277.93</v>
      </c>
      <c r="N1852" t="s">
        <v>6446</v>
      </c>
      <c r="O1852" s="1"/>
    </row>
    <row r="1853" spans="1:15" x14ac:dyDescent="0.25">
      <c r="A1853">
        <v>491193</v>
      </c>
      <c r="B1853">
        <v>119810</v>
      </c>
      <c r="C1853" t="s">
        <v>2683</v>
      </c>
      <c r="D1853" t="s">
        <v>6452</v>
      </c>
      <c r="E1853" t="s">
        <v>6254</v>
      </c>
      <c r="F1853" t="s">
        <v>18</v>
      </c>
      <c r="G1853" t="s">
        <v>6446</v>
      </c>
      <c r="H1853" s="1">
        <v>45874</v>
      </c>
      <c r="I1853" t="s">
        <v>6447</v>
      </c>
      <c r="J1853" t="s">
        <v>6448</v>
      </c>
      <c r="K1853" t="s">
        <v>6449</v>
      </c>
      <c r="L1853">
        <v>6352</v>
      </c>
      <c r="M1853">
        <v>124277.93</v>
      </c>
      <c r="N1853" t="s">
        <v>6446</v>
      </c>
      <c r="O1853" s="1"/>
    </row>
    <row r="1854" spans="1:15" x14ac:dyDescent="0.25">
      <c r="A1854">
        <v>491195</v>
      </c>
      <c r="B1854">
        <v>119810</v>
      </c>
      <c r="C1854" t="s">
        <v>2683</v>
      </c>
      <c r="D1854" t="s">
        <v>6452</v>
      </c>
      <c r="E1854" t="s">
        <v>6254</v>
      </c>
      <c r="F1854" t="s">
        <v>18</v>
      </c>
      <c r="G1854" t="s">
        <v>6446</v>
      </c>
      <c r="H1854" s="1">
        <v>45874</v>
      </c>
      <c r="I1854" t="s">
        <v>6447</v>
      </c>
      <c r="J1854" t="s">
        <v>6448</v>
      </c>
      <c r="K1854" t="s">
        <v>6449</v>
      </c>
      <c r="L1854">
        <v>6352</v>
      </c>
      <c r="M1854">
        <v>124277.93</v>
      </c>
      <c r="N1854" t="s">
        <v>6446</v>
      </c>
      <c r="O1854" s="1"/>
    </row>
    <row r="1855" spans="1:15" x14ac:dyDescent="0.25">
      <c r="A1855">
        <v>491187</v>
      </c>
      <c r="B1855">
        <v>119810</v>
      </c>
      <c r="C1855" t="s">
        <v>2683</v>
      </c>
      <c r="D1855" t="s">
        <v>6452</v>
      </c>
      <c r="E1855" t="s">
        <v>6254</v>
      </c>
      <c r="F1855" t="s">
        <v>18</v>
      </c>
      <c r="G1855" t="s">
        <v>6446</v>
      </c>
      <c r="H1855" s="1">
        <v>45874</v>
      </c>
      <c r="I1855" t="s">
        <v>6447</v>
      </c>
      <c r="J1855" t="s">
        <v>6448</v>
      </c>
      <c r="K1855" t="s">
        <v>6449</v>
      </c>
      <c r="L1855">
        <v>6352</v>
      </c>
      <c r="M1855">
        <v>124277.93</v>
      </c>
      <c r="N1855" t="s">
        <v>6446</v>
      </c>
      <c r="O1855" s="1"/>
    </row>
    <row r="1856" spans="1:15" x14ac:dyDescent="0.25">
      <c r="A1856">
        <v>491197</v>
      </c>
      <c r="B1856">
        <v>119810</v>
      </c>
      <c r="C1856" t="s">
        <v>2683</v>
      </c>
      <c r="D1856" t="s">
        <v>6452</v>
      </c>
      <c r="E1856" t="s">
        <v>6254</v>
      </c>
      <c r="F1856" t="s">
        <v>18</v>
      </c>
      <c r="G1856" t="s">
        <v>6446</v>
      </c>
      <c r="H1856" s="1">
        <v>45874</v>
      </c>
      <c r="I1856" t="s">
        <v>6447</v>
      </c>
      <c r="J1856" t="s">
        <v>6448</v>
      </c>
      <c r="K1856" t="s">
        <v>6449</v>
      </c>
      <c r="L1856">
        <v>6352</v>
      </c>
      <c r="M1856">
        <v>124277.93</v>
      </c>
      <c r="N1856" t="s">
        <v>6446</v>
      </c>
      <c r="O1856" s="1"/>
    </row>
    <row r="1857" spans="1:15" x14ac:dyDescent="0.25">
      <c r="A1857">
        <v>491192</v>
      </c>
      <c r="B1857">
        <v>119810</v>
      </c>
      <c r="C1857" t="s">
        <v>2683</v>
      </c>
      <c r="D1857" t="s">
        <v>6452</v>
      </c>
      <c r="E1857" t="s">
        <v>6254</v>
      </c>
      <c r="F1857" t="s">
        <v>18</v>
      </c>
      <c r="G1857" t="s">
        <v>6446</v>
      </c>
      <c r="H1857" s="1">
        <v>45874</v>
      </c>
      <c r="I1857" t="s">
        <v>6447</v>
      </c>
      <c r="J1857" t="s">
        <v>6448</v>
      </c>
      <c r="K1857" t="s">
        <v>6449</v>
      </c>
      <c r="L1857">
        <v>6352</v>
      </c>
      <c r="M1857">
        <v>124277.93</v>
      </c>
      <c r="N1857" t="s">
        <v>6446</v>
      </c>
      <c r="O1857" s="1"/>
    </row>
    <row r="1858" spans="1:15" x14ac:dyDescent="0.25">
      <c r="A1858">
        <v>491194</v>
      </c>
      <c r="B1858">
        <v>119810</v>
      </c>
      <c r="C1858" t="s">
        <v>2683</v>
      </c>
      <c r="D1858" t="s">
        <v>6452</v>
      </c>
      <c r="E1858" t="s">
        <v>6254</v>
      </c>
      <c r="F1858" t="s">
        <v>18</v>
      </c>
      <c r="G1858" t="s">
        <v>6446</v>
      </c>
      <c r="H1858" s="1">
        <v>45874</v>
      </c>
      <c r="I1858" t="s">
        <v>6447</v>
      </c>
      <c r="J1858" t="s">
        <v>6448</v>
      </c>
      <c r="K1858" t="s">
        <v>6449</v>
      </c>
      <c r="L1858">
        <v>6352</v>
      </c>
      <c r="M1858">
        <v>124277.93</v>
      </c>
      <c r="N1858" t="s">
        <v>6446</v>
      </c>
      <c r="O1858" s="1"/>
    </row>
    <row r="1859" spans="1:15" x14ac:dyDescent="0.25">
      <c r="A1859">
        <v>79863</v>
      </c>
      <c r="B1859">
        <v>456258</v>
      </c>
      <c r="C1859" t="s">
        <v>51</v>
      </c>
      <c r="D1859" t="s">
        <v>6445</v>
      </c>
      <c r="E1859" t="s">
        <v>6269</v>
      </c>
      <c r="F1859" t="s">
        <v>12</v>
      </c>
      <c r="G1859" t="s">
        <v>6446</v>
      </c>
      <c r="H1859" s="1">
        <v>45874</v>
      </c>
      <c r="I1859" t="s">
        <v>6447</v>
      </c>
      <c r="J1859" t="s">
        <v>6448</v>
      </c>
      <c r="K1859" t="s">
        <v>6449</v>
      </c>
      <c r="L1859">
        <v>6353</v>
      </c>
      <c r="M1859">
        <v>723286.44</v>
      </c>
      <c r="N1859" t="s">
        <v>6446</v>
      </c>
      <c r="O1859" s="1"/>
    </row>
    <row r="1860" spans="1:15" x14ac:dyDescent="0.25">
      <c r="A1860">
        <v>79838</v>
      </c>
      <c r="B1860">
        <v>456258</v>
      </c>
      <c r="C1860" t="s">
        <v>51</v>
      </c>
      <c r="D1860" t="s">
        <v>6445</v>
      </c>
      <c r="E1860" t="s">
        <v>6269</v>
      </c>
      <c r="F1860" t="s">
        <v>12</v>
      </c>
      <c r="G1860" t="s">
        <v>6446</v>
      </c>
      <c r="H1860" s="1">
        <v>45874</v>
      </c>
      <c r="I1860" t="s">
        <v>6447</v>
      </c>
      <c r="J1860" t="s">
        <v>6448</v>
      </c>
      <c r="K1860" t="s">
        <v>6449</v>
      </c>
      <c r="L1860">
        <v>6353</v>
      </c>
      <c r="M1860">
        <v>723286.44</v>
      </c>
      <c r="N1860" t="s">
        <v>6446</v>
      </c>
      <c r="O1860" s="1"/>
    </row>
    <row r="1861" spans="1:15" x14ac:dyDescent="0.25">
      <c r="A1861">
        <v>79861</v>
      </c>
      <c r="B1861">
        <v>456258</v>
      </c>
      <c r="C1861" t="s">
        <v>51</v>
      </c>
      <c r="D1861" t="s">
        <v>6445</v>
      </c>
      <c r="E1861" t="s">
        <v>6269</v>
      </c>
      <c r="F1861" t="s">
        <v>12</v>
      </c>
      <c r="G1861" t="s">
        <v>6446</v>
      </c>
      <c r="H1861" s="1">
        <v>45874</v>
      </c>
      <c r="I1861" t="s">
        <v>6447</v>
      </c>
      <c r="J1861" t="s">
        <v>6448</v>
      </c>
      <c r="K1861" t="s">
        <v>6449</v>
      </c>
      <c r="L1861">
        <v>6353</v>
      </c>
      <c r="M1861">
        <v>723286.44</v>
      </c>
      <c r="N1861" t="s">
        <v>6446</v>
      </c>
      <c r="O1861" s="1"/>
    </row>
    <row r="1862" spans="1:15" x14ac:dyDescent="0.25">
      <c r="A1862">
        <v>79862</v>
      </c>
      <c r="B1862">
        <v>456258</v>
      </c>
      <c r="C1862" t="s">
        <v>51</v>
      </c>
      <c r="D1862" t="s">
        <v>6445</v>
      </c>
      <c r="E1862" t="s">
        <v>6269</v>
      </c>
      <c r="F1862" t="s">
        <v>12</v>
      </c>
      <c r="G1862" t="s">
        <v>6446</v>
      </c>
      <c r="H1862" s="1">
        <v>45874</v>
      </c>
      <c r="I1862" t="s">
        <v>6447</v>
      </c>
      <c r="J1862" t="s">
        <v>6448</v>
      </c>
      <c r="K1862" t="s">
        <v>6449</v>
      </c>
      <c r="L1862">
        <v>6353</v>
      </c>
      <c r="M1862">
        <v>723286.44</v>
      </c>
      <c r="N1862" t="s">
        <v>6446</v>
      </c>
      <c r="O1862" s="1"/>
    </row>
    <row r="1863" spans="1:15" x14ac:dyDescent="0.25">
      <c r="A1863">
        <v>265445</v>
      </c>
      <c r="B1863">
        <v>37490</v>
      </c>
      <c r="C1863" t="s">
        <v>1503</v>
      </c>
      <c r="D1863" t="s">
        <v>6525</v>
      </c>
      <c r="E1863" t="s">
        <v>6328</v>
      </c>
      <c r="F1863" t="s">
        <v>46</v>
      </c>
      <c r="G1863" t="s">
        <v>6446</v>
      </c>
      <c r="H1863" s="1">
        <v>45874</v>
      </c>
      <c r="I1863" t="s">
        <v>6447</v>
      </c>
      <c r="J1863" t="s">
        <v>6448</v>
      </c>
      <c r="K1863" t="s">
        <v>6449</v>
      </c>
      <c r="L1863">
        <v>6352</v>
      </c>
      <c r="M1863">
        <v>473.85</v>
      </c>
      <c r="N1863" t="s">
        <v>6446</v>
      </c>
      <c r="O1863" s="1"/>
    </row>
    <row r="1864" spans="1:15" x14ac:dyDescent="0.25">
      <c r="A1864">
        <v>52228</v>
      </c>
      <c r="B1864">
        <v>2956206</v>
      </c>
      <c r="C1864" t="s">
        <v>6267</v>
      </c>
      <c r="D1864" t="s">
        <v>6466</v>
      </c>
      <c r="E1864" t="s">
        <v>18</v>
      </c>
      <c r="F1864" t="s">
        <v>46</v>
      </c>
      <c r="G1864" t="s">
        <v>6446</v>
      </c>
      <c r="H1864" s="1">
        <v>45874</v>
      </c>
      <c r="I1864" t="s">
        <v>6447</v>
      </c>
      <c r="J1864" t="s">
        <v>6448</v>
      </c>
      <c r="K1864" t="s">
        <v>6449</v>
      </c>
      <c r="L1864">
        <v>6351</v>
      </c>
      <c r="M1864">
        <v>1706.52</v>
      </c>
      <c r="N1864" t="s">
        <v>6446</v>
      </c>
      <c r="O1864" s="1"/>
    </row>
    <row r="1865" spans="1:15" x14ac:dyDescent="0.25">
      <c r="A1865">
        <v>52229</v>
      </c>
      <c r="B1865">
        <v>2956206</v>
      </c>
      <c r="C1865" t="s">
        <v>6267</v>
      </c>
      <c r="D1865" t="s">
        <v>6466</v>
      </c>
      <c r="E1865" t="s">
        <v>18</v>
      </c>
      <c r="F1865" t="s">
        <v>46</v>
      </c>
      <c r="G1865" t="s">
        <v>6446</v>
      </c>
      <c r="H1865" s="1">
        <v>45874</v>
      </c>
      <c r="I1865" t="s">
        <v>6447</v>
      </c>
      <c r="J1865" t="s">
        <v>6448</v>
      </c>
      <c r="K1865" t="s">
        <v>6449</v>
      </c>
      <c r="L1865">
        <v>6351</v>
      </c>
      <c r="M1865">
        <v>1706.52</v>
      </c>
      <c r="N1865" t="s">
        <v>6446</v>
      </c>
      <c r="O1865" s="1"/>
    </row>
    <row r="1866" spans="1:15" x14ac:dyDescent="0.25">
      <c r="A1866">
        <v>83315</v>
      </c>
      <c r="B1866">
        <v>346191</v>
      </c>
      <c r="C1866" t="s">
        <v>2524</v>
      </c>
      <c r="D1866" t="s">
        <v>6461</v>
      </c>
      <c r="E1866" t="s">
        <v>6269</v>
      </c>
      <c r="F1866" t="s">
        <v>18</v>
      </c>
      <c r="G1866" t="s">
        <v>6446</v>
      </c>
      <c r="H1866" s="1">
        <v>45874</v>
      </c>
      <c r="I1866" t="s">
        <v>6447</v>
      </c>
      <c r="J1866" t="s">
        <v>6448</v>
      </c>
      <c r="K1866" t="s">
        <v>6464</v>
      </c>
      <c r="L1866">
        <v>6353</v>
      </c>
      <c r="M1866">
        <v>49787.1</v>
      </c>
      <c r="N1866" t="s">
        <v>6446</v>
      </c>
      <c r="O1866" s="1">
        <v>45875</v>
      </c>
    </row>
    <row r="1867" spans="1:15" x14ac:dyDescent="0.25">
      <c r="A1867">
        <v>494117</v>
      </c>
      <c r="B1867">
        <v>359958</v>
      </c>
      <c r="C1867" t="s">
        <v>36</v>
      </c>
      <c r="D1867" t="s">
        <v>6453</v>
      </c>
      <c r="E1867" t="s">
        <v>6254</v>
      </c>
      <c r="F1867" t="s">
        <v>97</v>
      </c>
      <c r="G1867" t="s">
        <v>6446</v>
      </c>
      <c r="H1867" s="1">
        <v>45875</v>
      </c>
      <c r="I1867" t="s">
        <v>6455</v>
      </c>
      <c r="J1867" t="s">
        <v>6448</v>
      </c>
      <c r="K1867" t="s">
        <v>6449</v>
      </c>
      <c r="L1867">
        <v>6352</v>
      </c>
      <c r="M1867">
        <v>99951.5</v>
      </c>
      <c r="N1867" t="s">
        <v>6446</v>
      </c>
      <c r="O1867" s="1"/>
    </row>
    <row r="1868" spans="1:15" x14ac:dyDescent="0.25">
      <c r="A1868">
        <v>83316</v>
      </c>
      <c r="B1868">
        <v>346192</v>
      </c>
      <c r="C1868" t="s">
        <v>2524</v>
      </c>
      <c r="D1868" t="s">
        <v>6461</v>
      </c>
      <c r="E1868" t="s">
        <v>6269</v>
      </c>
      <c r="F1868" t="s">
        <v>12</v>
      </c>
      <c r="G1868" t="s">
        <v>6446</v>
      </c>
      <c r="H1868" s="1">
        <v>45874</v>
      </c>
      <c r="I1868" t="s">
        <v>6447</v>
      </c>
      <c r="J1868" t="s">
        <v>6448</v>
      </c>
      <c r="K1868" t="s">
        <v>6464</v>
      </c>
      <c r="L1868">
        <v>6353</v>
      </c>
      <c r="M1868">
        <v>100199.47</v>
      </c>
      <c r="N1868" t="s">
        <v>6446</v>
      </c>
      <c r="O1868" s="1">
        <v>45876</v>
      </c>
    </row>
    <row r="1869" spans="1:15" x14ac:dyDescent="0.25">
      <c r="A1869">
        <v>76143</v>
      </c>
      <c r="B1869">
        <v>5942</v>
      </c>
      <c r="C1869" t="s">
        <v>6450</v>
      </c>
      <c r="D1869" t="s">
        <v>6451</v>
      </c>
      <c r="E1869" t="s">
        <v>6269</v>
      </c>
      <c r="F1869" t="s">
        <v>18</v>
      </c>
      <c r="G1869" t="s">
        <v>6446</v>
      </c>
      <c r="H1869" s="1">
        <v>45875</v>
      </c>
      <c r="I1869" t="s">
        <v>6447</v>
      </c>
      <c r="J1869" t="s">
        <v>6448</v>
      </c>
      <c r="K1869" t="s">
        <v>6449</v>
      </c>
      <c r="L1869">
        <v>6353</v>
      </c>
      <c r="M1869">
        <v>1062.5</v>
      </c>
      <c r="N1869" t="s">
        <v>6446</v>
      </c>
      <c r="O1869" s="1"/>
    </row>
    <row r="1870" spans="1:15" x14ac:dyDescent="0.25">
      <c r="A1870">
        <v>35826</v>
      </c>
      <c r="B1870">
        <v>3310816</v>
      </c>
      <c r="C1870" t="s">
        <v>6531</v>
      </c>
      <c r="D1870" t="s">
        <v>6532</v>
      </c>
      <c r="E1870" t="s">
        <v>6254</v>
      </c>
      <c r="F1870" t="s">
        <v>12</v>
      </c>
      <c r="G1870" t="s">
        <v>6446</v>
      </c>
      <c r="H1870" s="1">
        <v>45875</v>
      </c>
      <c r="I1870" t="s">
        <v>6447</v>
      </c>
      <c r="J1870" t="s">
        <v>6448</v>
      </c>
      <c r="K1870" t="s">
        <v>6449</v>
      </c>
      <c r="L1870">
        <v>6352</v>
      </c>
      <c r="M1870">
        <v>6305.93</v>
      </c>
      <c r="N1870" t="s">
        <v>6446</v>
      </c>
      <c r="O1870" s="1"/>
    </row>
    <row r="1871" spans="1:15" x14ac:dyDescent="0.25">
      <c r="A1871">
        <v>394303</v>
      </c>
      <c r="B1871">
        <v>119712</v>
      </c>
      <c r="C1871" t="s">
        <v>4492</v>
      </c>
      <c r="D1871" t="s">
        <v>6452</v>
      </c>
      <c r="E1871" t="s">
        <v>6254</v>
      </c>
      <c r="F1871" t="s">
        <v>46</v>
      </c>
      <c r="G1871" t="s">
        <v>6446</v>
      </c>
      <c r="H1871" s="1">
        <v>45874</v>
      </c>
      <c r="I1871" t="s">
        <v>6447</v>
      </c>
      <c r="J1871" t="s">
        <v>6448</v>
      </c>
      <c r="K1871" t="s">
        <v>6449</v>
      </c>
      <c r="L1871">
        <v>6352</v>
      </c>
      <c r="M1871">
        <v>305905.84999999998</v>
      </c>
      <c r="N1871" t="s">
        <v>6446</v>
      </c>
      <c r="O1871" s="1"/>
    </row>
    <row r="1872" spans="1:15" x14ac:dyDescent="0.25">
      <c r="A1872">
        <v>394304</v>
      </c>
      <c r="B1872">
        <v>119712</v>
      </c>
      <c r="C1872" t="s">
        <v>4492</v>
      </c>
      <c r="D1872" t="s">
        <v>6452</v>
      </c>
      <c r="E1872" t="s">
        <v>6254</v>
      </c>
      <c r="F1872" t="s">
        <v>46</v>
      </c>
      <c r="G1872" t="s">
        <v>6446</v>
      </c>
      <c r="H1872" s="1">
        <v>45874</v>
      </c>
      <c r="I1872" t="s">
        <v>6447</v>
      </c>
      <c r="J1872" t="s">
        <v>6448</v>
      </c>
      <c r="K1872" t="s">
        <v>6449</v>
      </c>
      <c r="L1872">
        <v>6352</v>
      </c>
      <c r="M1872">
        <v>305905.84999999998</v>
      </c>
      <c r="N1872" t="s">
        <v>6446</v>
      </c>
      <c r="O1872" s="1"/>
    </row>
    <row r="1873" spans="1:15" x14ac:dyDescent="0.25">
      <c r="A1873">
        <v>394305</v>
      </c>
      <c r="B1873">
        <v>119712</v>
      </c>
      <c r="C1873" t="s">
        <v>4492</v>
      </c>
      <c r="D1873" t="s">
        <v>6452</v>
      </c>
      <c r="E1873" t="s">
        <v>6254</v>
      </c>
      <c r="F1873" t="s">
        <v>46</v>
      </c>
      <c r="G1873" t="s">
        <v>6446</v>
      </c>
      <c r="H1873" s="1">
        <v>45874</v>
      </c>
      <c r="I1873" t="s">
        <v>6447</v>
      </c>
      <c r="J1873" t="s">
        <v>6448</v>
      </c>
      <c r="K1873" t="s">
        <v>6449</v>
      </c>
      <c r="L1873">
        <v>6352</v>
      </c>
      <c r="M1873">
        <v>305905.84999999998</v>
      </c>
      <c r="N1873" t="s">
        <v>6446</v>
      </c>
      <c r="O1873" s="1"/>
    </row>
    <row r="1874" spans="1:15" x14ac:dyDescent="0.25">
      <c r="A1874">
        <v>394301</v>
      </c>
      <c r="B1874">
        <v>119712</v>
      </c>
      <c r="C1874" t="s">
        <v>4492</v>
      </c>
      <c r="D1874" t="s">
        <v>6452</v>
      </c>
      <c r="E1874" t="s">
        <v>6254</v>
      </c>
      <c r="F1874" t="s">
        <v>46</v>
      </c>
      <c r="G1874" t="s">
        <v>6446</v>
      </c>
      <c r="H1874" s="1">
        <v>45874</v>
      </c>
      <c r="I1874" t="s">
        <v>6447</v>
      </c>
      <c r="J1874" t="s">
        <v>6448</v>
      </c>
      <c r="K1874" t="s">
        <v>6449</v>
      </c>
      <c r="L1874">
        <v>6352</v>
      </c>
      <c r="M1874">
        <v>305905.84999999998</v>
      </c>
      <c r="N1874" t="s">
        <v>6446</v>
      </c>
      <c r="O1874" s="1"/>
    </row>
    <row r="1875" spans="1:15" x14ac:dyDescent="0.25">
      <c r="A1875">
        <v>394302</v>
      </c>
      <c r="B1875">
        <v>119712</v>
      </c>
      <c r="C1875" t="s">
        <v>4492</v>
      </c>
      <c r="D1875" t="s">
        <v>6452</v>
      </c>
      <c r="E1875" t="s">
        <v>6254</v>
      </c>
      <c r="F1875" t="s">
        <v>46</v>
      </c>
      <c r="G1875" t="s">
        <v>6446</v>
      </c>
      <c r="H1875" s="1">
        <v>45874</v>
      </c>
      <c r="I1875" t="s">
        <v>6447</v>
      </c>
      <c r="J1875" t="s">
        <v>6448</v>
      </c>
      <c r="K1875" t="s">
        <v>6449</v>
      </c>
      <c r="L1875">
        <v>6352</v>
      </c>
      <c r="M1875">
        <v>305905.84999999998</v>
      </c>
      <c r="N1875" t="s">
        <v>6446</v>
      </c>
      <c r="O1875" s="1"/>
    </row>
    <row r="1876" spans="1:15" x14ac:dyDescent="0.25">
      <c r="A1876">
        <v>52182</v>
      </c>
      <c r="B1876">
        <v>2955935</v>
      </c>
      <c r="C1876" t="s">
        <v>6267</v>
      </c>
      <c r="D1876" t="s">
        <v>6466</v>
      </c>
      <c r="E1876" t="s">
        <v>18</v>
      </c>
      <c r="F1876" t="s">
        <v>97</v>
      </c>
      <c r="G1876" t="s">
        <v>6446</v>
      </c>
      <c r="H1876" s="1">
        <v>45874</v>
      </c>
      <c r="I1876" t="s">
        <v>6447</v>
      </c>
      <c r="J1876" t="s">
        <v>6448</v>
      </c>
      <c r="K1876" t="s">
        <v>6449</v>
      </c>
      <c r="L1876">
        <v>6351</v>
      </c>
      <c r="M1876">
        <v>8890</v>
      </c>
      <c r="N1876" t="s">
        <v>6446</v>
      </c>
      <c r="O1876" s="1"/>
    </row>
    <row r="1877" spans="1:15" x14ac:dyDescent="0.25">
      <c r="A1877">
        <v>494118</v>
      </c>
      <c r="B1877">
        <v>359959</v>
      </c>
      <c r="C1877" t="s">
        <v>36</v>
      </c>
      <c r="D1877" t="s">
        <v>6453</v>
      </c>
      <c r="E1877" t="s">
        <v>6254</v>
      </c>
      <c r="F1877" t="s">
        <v>97</v>
      </c>
      <c r="G1877" t="s">
        <v>6446</v>
      </c>
      <c r="H1877" s="1">
        <v>45874</v>
      </c>
      <c r="I1877" t="s">
        <v>6455</v>
      </c>
      <c r="J1877" t="s">
        <v>6448</v>
      </c>
      <c r="K1877" t="s">
        <v>6449</v>
      </c>
      <c r="L1877">
        <v>6352</v>
      </c>
      <c r="M1877">
        <v>162421.20000000001</v>
      </c>
      <c r="N1877" t="s">
        <v>6446</v>
      </c>
      <c r="O1877" s="1"/>
    </row>
    <row r="1878" spans="1:15" x14ac:dyDescent="0.25">
      <c r="A1878">
        <v>0</v>
      </c>
      <c r="B1878">
        <v>79184</v>
      </c>
      <c r="C1878" t="s">
        <v>6467</v>
      </c>
      <c r="D1878" t="s">
        <v>6493</v>
      </c>
      <c r="E1878" t="s">
        <v>6269</v>
      </c>
      <c r="F1878" t="s">
        <v>12</v>
      </c>
      <c r="G1878" t="s">
        <v>6446</v>
      </c>
      <c r="H1878" s="1">
        <v>45874</v>
      </c>
      <c r="I1878" t="s">
        <v>6447</v>
      </c>
      <c r="J1878" t="s">
        <v>6448</v>
      </c>
      <c r="K1878" t="s">
        <v>6449</v>
      </c>
      <c r="L1878">
        <v>6932</v>
      </c>
      <c r="M1878">
        <v>1581.39</v>
      </c>
      <c r="N1878" t="s">
        <v>6470</v>
      </c>
      <c r="O1878" s="1"/>
    </row>
    <row r="1879" spans="1:15" x14ac:dyDescent="0.25">
      <c r="A1879">
        <v>494115</v>
      </c>
      <c r="B1879">
        <v>1791491</v>
      </c>
      <c r="C1879" t="s">
        <v>36</v>
      </c>
      <c r="D1879" t="s">
        <v>6475</v>
      </c>
      <c r="E1879" t="s">
        <v>6254</v>
      </c>
      <c r="F1879" t="s">
        <v>46</v>
      </c>
      <c r="G1879" t="s">
        <v>6446</v>
      </c>
      <c r="H1879" s="1">
        <v>45875</v>
      </c>
      <c r="I1879" t="s">
        <v>6455</v>
      </c>
      <c r="J1879" t="s">
        <v>6448</v>
      </c>
      <c r="K1879" t="s">
        <v>6449</v>
      </c>
      <c r="L1879">
        <v>6353</v>
      </c>
      <c r="M1879">
        <v>265537.71000000002</v>
      </c>
      <c r="N1879" t="s">
        <v>6446</v>
      </c>
      <c r="O1879" s="1"/>
    </row>
    <row r="1880" spans="1:15" x14ac:dyDescent="0.25">
      <c r="A1880">
        <v>494116</v>
      </c>
      <c r="B1880">
        <v>1791491</v>
      </c>
      <c r="C1880" t="s">
        <v>36</v>
      </c>
      <c r="D1880" t="s">
        <v>6475</v>
      </c>
      <c r="E1880" t="s">
        <v>6254</v>
      </c>
      <c r="F1880" t="s">
        <v>46</v>
      </c>
      <c r="G1880" t="s">
        <v>6446</v>
      </c>
      <c r="H1880" s="1">
        <v>45875</v>
      </c>
      <c r="I1880" t="s">
        <v>6455</v>
      </c>
      <c r="J1880" t="s">
        <v>6448</v>
      </c>
      <c r="K1880" t="s">
        <v>6449</v>
      </c>
      <c r="L1880">
        <v>6353</v>
      </c>
      <c r="M1880">
        <v>265537.71000000002</v>
      </c>
      <c r="N1880" t="s">
        <v>6446</v>
      </c>
      <c r="O1880" s="1"/>
    </row>
    <row r="1881" spans="1:15" x14ac:dyDescent="0.25">
      <c r="A1881">
        <v>55208</v>
      </c>
      <c r="B1881">
        <v>121471</v>
      </c>
      <c r="C1881" t="s">
        <v>6489</v>
      </c>
      <c r="D1881" t="s">
        <v>6491</v>
      </c>
      <c r="E1881" t="s">
        <v>6254</v>
      </c>
      <c r="F1881" t="s">
        <v>12</v>
      </c>
      <c r="G1881" t="s">
        <v>6446</v>
      </c>
      <c r="H1881" s="1">
        <v>45875</v>
      </c>
      <c r="I1881" t="s">
        <v>6447</v>
      </c>
      <c r="J1881" t="s">
        <v>6448</v>
      </c>
      <c r="K1881" t="s">
        <v>6449</v>
      </c>
      <c r="L1881">
        <v>6353</v>
      </c>
      <c r="M1881">
        <v>64447.31</v>
      </c>
      <c r="N1881" t="s">
        <v>6446</v>
      </c>
      <c r="O1881" s="1"/>
    </row>
    <row r="1882" spans="1:15" x14ac:dyDescent="0.25">
      <c r="A1882">
        <v>491244</v>
      </c>
      <c r="B1882">
        <v>119813</v>
      </c>
      <c r="C1882" t="s">
        <v>2683</v>
      </c>
      <c r="D1882" t="s">
        <v>6452</v>
      </c>
      <c r="E1882" t="s">
        <v>6254</v>
      </c>
      <c r="F1882" t="s">
        <v>97</v>
      </c>
      <c r="G1882" t="s">
        <v>6446</v>
      </c>
      <c r="H1882" s="1">
        <v>45874</v>
      </c>
      <c r="I1882" t="s">
        <v>6447</v>
      </c>
      <c r="J1882" t="s">
        <v>6448</v>
      </c>
      <c r="K1882" t="s">
        <v>6449</v>
      </c>
      <c r="L1882">
        <v>6352</v>
      </c>
      <c r="M1882">
        <v>70138.48</v>
      </c>
      <c r="N1882" t="s">
        <v>6446</v>
      </c>
      <c r="O1882" s="1"/>
    </row>
    <row r="1883" spans="1:15" x14ac:dyDescent="0.25">
      <c r="A1883">
        <v>491242</v>
      </c>
      <c r="B1883">
        <v>119813</v>
      </c>
      <c r="C1883" t="s">
        <v>2683</v>
      </c>
      <c r="D1883" t="s">
        <v>6452</v>
      </c>
      <c r="E1883" t="s">
        <v>6254</v>
      </c>
      <c r="F1883" t="s">
        <v>97</v>
      </c>
      <c r="G1883" t="s">
        <v>6446</v>
      </c>
      <c r="H1883" s="1">
        <v>45874</v>
      </c>
      <c r="I1883" t="s">
        <v>6447</v>
      </c>
      <c r="J1883" t="s">
        <v>6448</v>
      </c>
      <c r="K1883" t="s">
        <v>6449</v>
      </c>
      <c r="L1883">
        <v>6352</v>
      </c>
      <c r="M1883">
        <v>70138.48</v>
      </c>
      <c r="N1883" t="s">
        <v>6446</v>
      </c>
      <c r="O1883" s="1"/>
    </row>
    <row r="1884" spans="1:15" x14ac:dyDescent="0.25">
      <c r="A1884">
        <v>25195</v>
      </c>
      <c r="B1884">
        <v>1163159</v>
      </c>
      <c r="C1884" t="s">
        <v>6465</v>
      </c>
      <c r="D1884" t="s">
        <v>6466</v>
      </c>
      <c r="E1884" t="s">
        <v>46</v>
      </c>
      <c r="F1884" t="s">
        <v>693</v>
      </c>
      <c r="G1884" t="s">
        <v>6446</v>
      </c>
      <c r="H1884" s="1">
        <v>45874</v>
      </c>
      <c r="I1884" t="s">
        <v>6447</v>
      </c>
      <c r="J1884" t="s">
        <v>6448</v>
      </c>
      <c r="K1884" t="s">
        <v>6449</v>
      </c>
      <c r="L1884">
        <v>6353</v>
      </c>
      <c r="M1884">
        <v>48100.41</v>
      </c>
      <c r="N1884" t="s">
        <v>6446</v>
      </c>
      <c r="O1884" s="1"/>
    </row>
    <row r="1885" spans="1:15" x14ac:dyDescent="0.25">
      <c r="A1885">
        <v>25176</v>
      </c>
      <c r="B1885">
        <v>1163159</v>
      </c>
      <c r="C1885" t="s">
        <v>6465</v>
      </c>
      <c r="D1885" t="s">
        <v>6466</v>
      </c>
      <c r="E1885" t="s">
        <v>46</v>
      </c>
      <c r="F1885" t="s">
        <v>693</v>
      </c>
      <c r="G1885" t="s">
        <v>6446</v>
      </c>
      <c r="H1885" s="1">
        <v>45874</v>
      </c>
      <c r="I1885" t="s">
        <v>6447</v>
      </c>
      <c r="J1885" t="s">
        <v>6448</v>
      </c>
      <c r="K1885" t="s">
        <v>6449</v>
      </c>
      <c r="L1885">
        <v>6353</v>
      </c>
      <c r="M1885">
        <v>48100.41</v>
      </c>
      <c r="N1885" t="s">
        <v>6446</v>
      </c>
      <c r="O1885" s="1"/>
    </row>
    <row r="1886" spans="1:15" x14ac:dyDescent="0.25">
      <c r="A1886">
        <v>25196</v>
      </c>
      <c r="B1886">
        <v>1163159</v>
      </c>
      <c r="C1886" t="s">
        <v>6465</v>
      </c>
      <c r="D1886" t="s">
        <v>6466</v>
      </c>
      <c r="E1886" t="s">
        <v>46</v>
      </c>
      <c r="F1886" t="s">
        <v>693</v>
      </c>
      <c r="G1886" t="s">
        <v>6446</v>
      </c>
      <c r="H1886" s="1">
        <v>45874</v>
      </c>
      <c r="I1886" t="s">
        <v>6447</v>
      </c>
      <c r="J1886" t="s">
        <v>6448</v>
      </c>
      <c r="K1886" t="s">
        <v>6449</v>
      </c>
      <c r="L1886">
        <v>6353</v>
      </c>
      <c r="M1886">
        <v>48100.41</v>
      </c>
      <c r="N1886" t="s">
        <v>6446</v>
      </c>
      <c r="O1886" s="1"/>
    </row>
    <row r="1887" spans="1:15" x14ac:dyDescent="0.25">
      <c r="A1887">
        <v>264681</v>
      </c>
      <c r="B1887">
        <v>7804</v>
      </c>
      <c r="C1887" t="s">
        <v>6530</v>
      </c>
      <c r="D1887" t="s">
        <v>6454</v>
      </c>
      <c r="E1887" t="s">
        <v>12</v>
      </c>
      <c r="F1887" t="s">
        <v>12</v>
      </c>
      <c r="G1887" t="s">
        <v>6446</v>
      </c>
      <c r="H1887" s="1">
        <v>45873</v>
      </c>
      <c r="I1887" t="s">
        <v>6455</v>
      </c>
      <c r="J1887" t="s">
        <v>6448</v>
      </c>
      <c r="K1887" t="s">
        <v>6449</v>
      </c>
      <c r="L1887">
        <v>5353</v>
      </c>
      <c r="M1887">
        <v>74422.28</v>
      </c>
      <c r="N1887" t="s">
        <v>6446</v>
      </c>
      <c r="O1887" s="1"/>
    </row>
    <row r="1888" spans="1:15" x14ac:dyDescent="0.25">
      <c r="A1888">
        <v>35840</v>
      </c>
      <c r="B1888">
        <v>10958069</v>
      </c>
      <c r="C1888" t="s">
        <v>6506</v>
      </c>
      <c r="D1888" t="s">
        <v>6463</v>
      </c>
      <c r="E1888" t="s">
        <v>6254</v>
      </c>
      <c r="F1888" t="s">
        <v>12</v>
      </c>
      <c r="G1888" t="s">
        <v>6446</v>
      </c>
      <c r="H1888" s="1">
        <v>45874</v>
      </c>
      <c r="I1888" t="s">
        <v>6447</v>
      </c>
      <c r="J1888" t="s">
        <v>6448</v>
      </c>
      <c r="K1888" t="s">
        <v>6449</v>
      </c>
      <c r="L1888">
        <v>6352</v>
      </c>
      <c r="M1888">
        <v>20168.03</v>
      </c>
      <c r="N1888" t="s">
        <v>6446</v>
      </c>
      <c r="O1888" s="1"/>
    </row>
    <row r="1889" spans="1:15" x14ac:dyDescent="0.25">
      <c r="A1889">
        <v>52152</v>
      </c>
      <c r="B1889">
        <v>2950798</v>
      </c>
      <c r="C1889" t="s">
        <v>6267</v>
      </c>
      <c r="D1889" t="s">
        <v>6466</v>
      </c>
      <c r="E1889" t="s">
        <v>18</v>
      </c>
      <c r="F1889" t="s">
        <v>97</v>
      </c>
      <c r="G1889" t="s">
        <v>6446</v>
      </c>
      <c r="H1889" s="1">
        <v>45873</v>
      </c>
      <c r="I1889" t="s">
        <v>6447</v>
      </c>
      <c r="J1889" t="s">
        <v>6448</v>
      </c>
      <c r="K1889" t="s">
        <v>6449</v>
      </c>
      <c r="L1889">
        <v>6351</v>
      </c>
      <c r="M1889">
        <v>21226.21</v>
      </c>
      <c r="N1889" t="s">
        <v>6446</v>
      </c>
      <c r="O1889" s="1"/>
    </row>
    <row r="1890" spans="1:15" x14ac:dyDescent="0.25">
      <c r="A1890">
        <v>52151</v>
      </c>
      <c r="B1890">
        <v>2950798</v>
      </c>
      <c r="C1890" t="s">
        <v>6267</v>
      </c>
      <c r="D1890" t="s">
        <v>6466</v>
      </c>
      <c r="E1890" t="s">
        <v>18</v>
      </c>
      <c r="F1890" t="s">
        <v>97</v>
      </c>
      <c r="G1890" t="s">
        <v>6446</v>
      </c>
      <c r="H1890" s="1">
        <v>45873</v>
      </c>
      <c r="I1890" t="s">
        <v>6447</v>
      </c>
      <c r="J1890" t="s">
        <v>6448</v>
      </c>
      <c r="K1890" t="s">
        <v>6449</v>
      </c>
      <c r="L1890">
        <v>6351</v>
      </c>
      <c r="M1890">
        <v>21226.21</v>
      </c>
      <c r="N1890" t="s">
        <v>6446</v>
      </c>
      <c r="O1890" s="1"/>
    </row>
    <row r="1891" spans="1:15" x14ac:dyDescent="0.25">
      <c r="A1891">
        <v>52150</v>
      </c>
      <c r="B1891">
        <v>2950798</v>
      </c>
      <c r="C1891" t="s">
        <v>6267</v>
      </c>
      <c r="D1891" t="s">
        <v>6466</v>
      </c>
      <c r="E1891" t="s">
        <v>18</v>
      </c>
      <c r="F1891" t="s">
        <v>97</v>
      </c>
      <c r="G1891" t="s">
        <v>6446</v>
      </c>
      <c r="H1891" s="1">
        <v>45873</v>
      </c>
      <c r="I1891" t="s">
        <v>6447</v>
      </c>
      <c r="J1891" t="s">
        <v>6448</v>
      </c>
      <c r="K1891" t="s">
        <v>6449</v>
      </c>
      <c r="L1891">
        <v>6351</v>
      </c>
      <c r="M1891">
        <v>21226.21</v>
      </c>
      <c r="N1891" t="s">
        <v>6446</v>
      </c>
      <c r="O1891" s="1"/>
    </row>
    <row r="1892" spans="1:15" x14ac:dyDescent="0.25">
      <c r="A1892">
        <v>0</v>
      </c>
      <c r="B1892">
        <v>119212</v>
      </c>
      <c r="C1892" t="s">
        <v>5059</v>
      </c>
      <c r="D1892" t="s">
        <v>6452</v>
      </c>
      <c r="E1892" t="s">
        <v>6254</v>
      </c>
      <c r="F1892" t="s">
        <v>46</v>
      </c>
      <c r="G1892" t="s">
        <v>6460</v>
      </c>
      <c r="H1892" s="1">
        <v>45873</v>
      </c>
      <c r="I1892" t="s">
        <v>6447</v>
      </c>
      <c r="J1892" t="s">
        <v>6448</v>
      </c>
      <c r="K1892" t="s">
        <v>6449</v>
      </c>
      <c r="L1892">
        <v>6353</v>
      </c>
      <c r="M1892">
        <v>0</v>
      </c>
      <c r="N1892" t="s">
        <v>6446</v>
      </c>
      <c r="O1892" s="1"/>
    </row>
    <row r="1893" spans="1:15" x14ac:dyDescent="0.25">
      <c r="A1893">
        <v>443810</v>
      </c>
      <c r="B1893">
        <v>37603</v>
      </c>
      <c r="C1893" t="s">
        <v>5059</v>
      </c>
      <c r="D1893" t="s">
        <v>6535</v>
      </c>
      <c r="E1893" t="s">
        <v>6254</v>
      </c>
      <c r="F1893" t="s">
        <v>46</v>
      </c>
      <c r="G1893" t="s">
        <v>6446</v>
      </c>
      <c r="H1893" s="1">
        <v>45874</v>
      </c>
      <c r="I1893" t="s">
        <v>6447</v>
      </c>
      <c r="J1893" t="s">
        <v>6448</v>
      </c>
      <c r="K1893" t="s">
        <v>6449</v>
      </c>
      <c r="L1893">
        <v>6351</v>
      </c>
      <c r="M1893">
        <v>150261.6</v>
      </c>
      <c r="N1893" t="s">
        <v>6470</v>
      </c>
      <c r="O1893" s="1"/>
    </row>
    <row r="1894" spans="1:15" x14ac:dyDescent="0.25">
      <c r="A1894">
        <v>52156</v>
      </c>
      <c r="B1894">
        <v>2950772</v>
      </c>
      <c r="C1894" t="s">
        <v>6267</v>
      </c>
      <c r="D1894" t="s">
        <v>6466</v>
      </c>
      <c r="E1894" t="s">
        <v>18</v>
      </c>
      <c r="F1894" t="s">
        <v>46</v>
      </c>
      <c r="G1894" t="s">
        <v>6446</v>
      </c>
      <c r="H1894" s="1">
        <v>45874</v>
      </c>
      <c r="I1894" t="s">
        <v>6447</v>
      </c>
      <c r="J1894" t="s">
        <v>6448</v>
      </c>
      <c r="K1894" t="s">
        <v>6449</v>
      </c>
      <c r="L1894">
        <v>6351</v>
      </c>
      <c r="M1894">
        <v>29363.09</v>
      </c>
      <c r="N1894" t="s">
        <v>6446</v>
      </c>
      <c r="O1894" s="1"/>
    </row>
    <row r="1895" spans="1:15" x14ac:dyDescent="0.25">
      <c r="A1895">
        <v>52148</v>
      </c>
      <c r="B1895">
        <v>2950772</v>
      </c>
      <c r="C1895" t="s">
        <v>6267</v>
      </c>
      <c r="D1895" t="s">
        <v>6466</v>
      </c>
      <c r="E1895" t="s">
        <v>18</v>
      </c>
      <c r="F1895" t="s">
        <v>46</v>
      </c>
      <c r="G1895" t="s">
        <v>6446</v>
      </c>
      <c r="H1895" s="1">
        <v>45874</v>
      </c>
      <c r="I1895" t="s">
        <v>6447</v>
      </c>
      <c r="J1895" t="s">
        <v>6448</v>
      </c>
      <c r="K1895" t="s">
        <v>6449</v>
      </c>
      <c r="L1895">
        <v>6351</v>
      </c>
      <c r="M1895">
        <v>29363.09</v>
      </c>
      <c r="N1895" t="s">
        <v>6446</v>
      </c>
      <c r="O1895" s="1"/>
    </row>
    <row r="1896" spans="1:15" x14ac:dyDescent="0.25">
      <c r="A1896">
        <v>52147</v>
      </c>
      <c r="B1896">
        <v>2950772</v>
      </c>
      <c r="C1896" t="s">
        <v>6267</v>
      </c>
      <c r="D1896" t="s">
        <v>6466</v>
      </c>
      <c r="E1896" t="s">
        <v>18</v>
      </c>
      <c r="F1896" t="s">
        <v>46</v>
      </c>
      <c r="G1896" t="s">
        <v>6446</v>
      </c>
      <c r="H1896" s="1">
        <v>45874</v>
      </c>
      <c r="I1896" t="s">
        <v>6447</v>
      </c>
      <c r="J1896" t="s">
        <v>6448</v>
      </c>
      <c r="K1896" t="s">
        <v>6449</v>
      </c>
      <c r="L1896">
        <v>6351</v>
      </c>
      <c r="M1896">
        <v>29363.09</v>
      </c>
      <c r="N1896" t="s">
        <v>6446</v>
      </c>
      <c r="O1896" s="1"/>
    </row>
    <row r="1897" spans="1:15" x14ac:dyDescent="0.25">
      <c r="A1897">
        <v>52146</v>
      </c>
      <c r="B1897">
        <v>2950772</v>
      </c>
      <c r="C1897" t="s">
        <v>6267</v>
      </c>
      <c r="D1897" t="s">
        <v>6466</v>
      </c>
      <c r="E1897" t="s">
        <v>18</v>
      </c>
      <c r="F1897" t="s">
        <v>46</v>
      </c>
      <c r="G1897" t="s">
        <v>6446</v>
      </c>
      <c r="H1897" s="1">
        <v>45874</v>
      </c>
      <c r="I1897" t="s">
        <v>6447</v>
      </c>
      <c r="J1897" t="s">
        <v>6448</v>
      </c>
      <c r="K1897" t="s">
        <v>6449</v>
      </c>
      <c r="L1897">
        <v>6351</v>
      </c>
      <c r="M1897">
        <v>29363.09</v>
      </c>
      <c r="N1897" t="s">
        <v>6446</v>
      </c>
      <c r="O1897" s="1"/>
    </row>
    <row r="1898" spans="1:15" x14ac:dyDescent="0.25">
      <c r="A1898">
        <v>52145</v>
      </c>
      <c r="B1898">
        <v>2950772</v>
      </c>
      <c r="C1898" t="s">
        <v>6267</v>
      </c>
      <c r="D1898" t="s">
        <v>6466</v>
      </c>
      <c r="E1898" t="s">
        <v>18</v>
      </c>
      <c r="F1898" t="s">
        <v>46</v>
      </c>
      <c r="G1898" t="s">
        <v>6446</v>
      </c>
      <c r="H1898" s="1">
        <v>45874</v>
      </c>
      <c r="I1898" t="s">
        <v>6447</v>
      </c>
      <c r="J1898" t="s">
        <v>6448</v>
      </c>
      <c r="K1898" t="s">
        <v>6449</v>
      </c>
      <c r="L1898">
        <v>6351</v>
      </c>
      <c r="M1898">
        <v>29363.09</v>
      </c>
      <c r="N1898" t="s">
        <v>6446</v>
      </c>
      <c r="O1898" s="1"/>
    </row>
    <row r="1899" spans="1:15" x14ac:dyDescent="0.25">
      <c r="A1899">
        <v>52144</v>
      </c>
      <c r="B1899">
        <v>2950772</v>
      </c>
      <c r="C1899" t="s">
        <v>6267</v>
      </c>
      <c r="D1899" t="s">
        <v>6466</v>
      </c>
      <c r="E1899" t="s">
        <v>18</v>
      </c>
      <c r="F1899" t="s">
        <v>46</v>
      </c>
      <c r="G1899" t="s">
        <v>6446</v>
      </c>
      <c r="H1899" s="1">
        <v>45874</v>
      </c>
      <c r="I1899" t="s">
        <v>6447</v>
      </c>
      <c r="J1899" t="s">
        <v>6448</v>
      </c>
      <c r="K1899" t="s">
        <v>6449</v>
      </c>
      <c r="L1899">
        <v>6351</v>
      </c>
      <c r="M1899">
        <v>29363.09</v>
      </c>
      <c r="N1899" t="s">
        <v>6446</v>
      </c>
      <c r="O1899" s="1"/>
    </row>
    <row r="1900" spans="1:15" x14ac:dyDescent="0.25">
      <c r="A1900">
        <v>52143</v>
      </c>
      <c r="B1900">
        <v>2950772</v>
      </c>
      <c r="C1900" t="s">
        <v>6267</v>
      </c>
      <c r="D1900" t="s">
        <v>6466</v>
      </c>
      <c r="E1900" t="s">
        <v>18</v>
      </c>
      <c r="F1900" t="s">
        <v>46</v>
      </c>
      <c r="G1900" t="s">
        <v>6446</v>
      </c>
      <c r="H1900" s="1">
        <v>45874</v>
      </c>
      <c r="I1900" t="s">
        <v>6447</v>
      </c>
      <c r="J1900" t="s">
        <v>6448</v>
      </c>
      <c r="K1900" t="s">
        <v>6449</v>
      </c>
      <c r="L1900">
        <v>6351</v>
      </c>
      <c r="M1900">
        <v>29363.09</v>
      </c>
      <c r="N1900" t="s">
        <v>6446</v>
      </c>
      <c r="O1900" s="1"/>
    </row>
    <row r="1901" spans="1:15" x14ac:dyDescent="0.25">
      <c r="A1901">
        <v>52142</v>
      </c>
      <c r="B1901">
        <v>2950772</v>
      </c>
      <c r="C1901" t="s">
        <v>6267</v>
      </c>
      <c r="D1901" t="s">
        <v>6466</v>
      </c>
      <c r="E1901" t="s">
        <v>18</v>
      </c>
      <c r="F1901" t="s">
        <v>46</v>
      </c>
      <c r="G1901" t="s">
        <v>6446</v>
      </c>
      <c r="H1901" s="1">
        <v>45874</v>
      </c>
      <c r="I1901" t="s">
        <v>6447</v>
      </c>
      <c r="J1901" t="s">
        <v>6448</v>
      </c>
      <c r="K1901" t="s">
        <v>6449</v>
      </c>
      <c r="L1901">
        <v>6351</v>
      </c>
      <c r="M1901">
        <v>29363.09</v>
      </c>
      <c r="N1901" t="s">
        <v>6446</v>
      </c>
      <c r="O1901" s="1"/>
    </row>
    <row r="1902" spans="1:15" x14ac:dyDescent="0.25">
      <c r="A1902">
        <v>52141</v>
      </c>
      <c r="B1902">
        <v>2950772</v>
      </c>
      <c r="C1902" t="s">
        <v>6267</v>
      </c>
      <c r="D1902" t="s">
        <v>6466</v>
      </c>
      <c r="E1902" t="s">
        <v>18</v>
      </c>
      <c r="F1902" t="s">
        <v>46</v>
      </c>
      <c r="G1902" t="s">
        <v>6446</v>
      </c>
      <c r="H1902" s="1">
        <v>45874</v>
      </c>
      <c r="I1902" t="s">
        <v>6447</v>
      </c>
      <c r="J1902" t="s">
        <v>6448</v>
      </c>
      <c r="K1902" t="s">
        <v>6449</v>
      </c>
      <c r="L1902">
        <v>6351</v>
      </c>
      <c r="M1902">
        <v>29363.09</v>
      </c>
      <c r="N1902" t="s">
        <v>6446</v>
      </c>
      <c r="O1902" s="1"/>
    </row>
    <row r="1903" spans="1:15" x14ac:dyDescent="0.25">
      <c r="A1903">
        <v>0</v>
      </c>
      <c r="B1903">
        <v>119192</v>
      </c>
      <c r="C1903" t="s">
        <v>5059</v>
      </c>
      <c r="D1903" t="s">
        <v>6452</v>
      </c>
      <c r="E1903" t="s">
        <v>6254</v>
      </c>
      <c r="F1903" t="s">
        <v>18</v>
      </c>
      <c r="G1903" t="s">
        <v>6460</v>
      </c>
      <c r="H1903" s="1">
        <v>45873</v>
      </c>
      <c r="I1903" t="s">
        <v>6447</v>
      </c>
      <c r="J1903" t="s">
        <v>6448</v>
      </c>
      <c r="K1903" t="s">
        <v>6449</v>
      </c>
      <c r="L1903">
        <v>6353</v>
      </c>
      <c r="M1903">
        <v>0</v>
      </c>
      <c r="N1903" t="s">
        <v>6446</v>
      </c>
      <c r="O1903" s="1"/>
    </row>
    <row r="1904" spans="1:15" x14ac:dyDescent="0.25">
      <c r="A1904">
        <v>52157</v>
      </c>
      <c r="B1904">
        <v>2950773</v>
      </c>
      <c r="C1904" t="s">
        <v>6267</v>
      </c>
      <c r="D1904" t="s">
        <v>6466</v>
      </c>
      <c r="E1904" t="s">
        <v>18</v>
      </c>
      <c r="F1904" t="s">
        <v>693</v>
      </c>
      <c r="G1904" t="s">
        <v>6446</v>
      </c>
      <c r="H1904" s="1">
        <v>45874</v>
      </c>
      <c r="I1904" t="s">
        <v>6447</v>
      </c>
      <c r="J1904" t="s">
        <v>6448</v>
      </c>
      <c r="K1904" t="s">
        <v>6449</v>
      </c>
      <c r="L1904">
        <v>6351</v>
      </c>
      <c r="M1904">
        <v>10918.5</v>
      </c>
      <c r="N1904" t="s">
        <v>6446</v>
      </c>
      <c r="O1904" s="1"/>
    </row>
    <row r="1905" spans="1:15" x14ac:dyDescent="0.25">
      <c r="A1905">
        <v>25150</v>
      </c>
      <c r="B1905">
        <v>249170</v>
      </c>
      <c r="C1905" t="s">
        <v>6485</v>
      </c>
      <c r="D1905" t="s">
        <v>6486</v>
      </c>
      <c r="E1905" t="s">
        <v>46</v>
      </c>
      <c r="F1905" t="s">
        <v>97</v>
      </c>
      <c r="G1905" t="s">
        <v>6446</v>
      </c>
      <c r="H1905" s="1">
        <v>45873</v>
      </c>
      <c r="I1905" t="s">
        <v>6455</v>
      </c>
      <c r="J1905" t="s">
        <v>6448</v>
      </c>
      <c r="K1905" t="s">
        <v>6449</v>
      </c>
      <c r="L1905">
        <v>6357</v>
      </c>
      <c r="M1905">
        <v>2003.04</v>
      </c>
      <c r="N1905" t="s">
        <v>6446</v>
      </c>
      <c r="O1905" s="1"/>
    </row>
    <row r="1906" spans="1:15" x14ac:dyDescent="0.25">
      <c r="A1906">
        <v>443810</v>
      </c>
      <c r="B1906">
        <v>37575</v>
      </c>
      <c r="C1906" t="s">
        <v>5059</v>
      </c>
      <c r="D1906" t="s">
        <v>6535</v>
      </c>
      <c r="E1906" t="s">
        <v>6254</v>
      </c>
      <c r="F1906" t="s">
        <v>46</v>
      </c>
      <c r="G1906" t="s">
        <v>6446</v>
      </c>
      <c r="H1906" s="1">
        <v>45873</v>
      </c>
      <c r="I1906" t="s">
        <v>6447</v>
      </c>
      <c r="J1906" t="s">
        <v>6448</v>
      </c>
      <c r="K1906" t="s">
        <v>6449</v>
      </c>
      <c r="L1906">
        <v>6351</v>
      </c>
      <c r="M1906">
        <v>150261.6</v>
      </c>
      <c r="N1906" t="s">
        <v>6470</v>
      </c>
      <c r="O1906" s="1"/>
    </row>
    <row r="1907" spans="1:15" x14ac:dyDescent="0.25">
      <c r="A1907">
        <v>0</v>
      </c>
      <c r="B1907">
        <v>119180</v>
      </c>
      <c r="C1907" t="s">
        <v>5059</v>
      </c>
      <c r="D1907" t="s">
        <v>6452</v>
      </c>
      <c r="E1907" t="s">
        <v>6254</v>
      </c>
      <c r="F1907" t="s">
        <v>18</v>
      </c>
      <c r="G1907" t="s">
        <v>6460</v>
      </c>
      <c r="H1907" s="1">
        <v>45873</v>
      </c>
      <c r="I1907" t="s">
        <v>6447</v>
      </c>
      <c r="J1907" t="s">
        <v>6448</v>
      </c>
      <c r="K1907" t="s">
        <v>6449</v>
      </c>
      <c r="L1907">
        <v>6353</v>
      </c>
      <c r="M1907">
        <v>0</v>
      </c>
      <c r="N1907" t="s">
        <v>6446</v>
      </c>
      <c r="O1907" s="1"/>
    </row>
    <row r="1908" spans="1:15" x14ac:dyDescent="0.25">
      <c r="A1908">
        <v>455924</v>
      </c>
      <c r="B1908">
        <v>2166</v>
      </c>
      <c r="C1908" t="s">
        <v>6555</v>
      </c>
      <c r="D1908" t="s">
        <v>6458</v>
      </c>
      <c r="E1908" t="s">
        <v>6318</v>
      </c>
      <c r="F1908" t="s">
        <v>97</v>
      </c>
      <c r="G1908" t="s">
        <v>6446</v>
      </c>
      <c r="H1908" s="1">
        <v>45873</v>
      </c>
      <c r="I1908" t="s">
        <v>6455</v>
      </c>
      <c r="J1908" t="s">
        <v>6448</v>
      </c>
      <c r="K1908" t="s">
        <v>6449</v>
      </c>
      <c r="L1908">
        <v>6352</v>
      </c>
      <c r="M1908">
        <v>40073.78</v>
      </c>
      <c r="N1908" t="s">
        <v>6446</v>
      </c>
      <c r="O1908" s="1"/>
    </row>
    <row r="1909" spans="1:15" x14ac:dyDescent="0.25">
      <c r="A1909">
        <v>455925</v>
      </c>
      <c r="B1909">
        <v>2165</v>
      </c>
      <c r="C1909" t="s">
        <v>6555</v>
      </c>
      <c r="D1909" t="s">
        <v>6458</v>
      </c>
      <c r="E1909" t="s">
        <v>6318</v>
      </c>
      <c r="F1909" t="s">
        <v>97</v>
      </c>
      <c r="G1909" t="s">
        <v>6446</v>
      </c>
      <c r="H1909" s="1">
        <v>45873</v>
      </c>
      <c r="I1909" t="s">
        <v>6455</v>
      </c>
      <c r="J1909" t="s">
        <v>6448</v>
      </c>
      <c r="K1909" t="s">
        <v>6449</v>
      </c>
      <c r="L1909">
        <v>6352</v>
      </c>
      <c r="M1909">
        <v>26715.85</v>
      </c>
      <c r="N1909" t="s">
        <v>6446</v>
      </c>
      <c r="O1909" s="1"/>
    </row>
    <row r="1910" spans="1:15" x14ac:dyDescent="0.25">
      <c r="A1910">
        <v>25130</v>
      </c>
      <c r="B1910">
        <v>1163158</v>
      </c>
      <c r="C1910" t="s">
        <v>6465</v>
      </c>
      <c r="D1910" t="s">
        <v>6466</v>
      </c>
      <c r="E1910" t="s">
        <v>46</v>
      </c>
      <c r="F1910" t="s">
        <v>693</v>
      </c>
      <c r="G1910" t="s">
        <v>6446</v>
      </c>
      <c r="H1910" s="1">
        <v>45874</v>
      </c>
      <c r="I1910" t="s">
        <v>6447</v>
      </c>
      <c r="J1910" t="s">
        <v>6448</v>
      </c>
      <c r="K1910" t="s">
        <v>6449</v>
      </c>
      <c r="L1910">
        <v>6353</v>
      </c>
      <c r="M1910">
        <v>17182.64</v>
      </c>
      <c r="N1910" t="s">
        <v>6446</v>
      </c>
      <c r="O1910" s="1"/>
    </row>
    <row r="1911" spans="1:15" x14ac:dyDescent="0.25">
      <c r="A1911">
        <v>83317</v>
      </c>
      <c r="B1911">
        <v>13464</v>
      </c>
      <c r="C1911" t="s">
        <v>2524</v>
      </c>
      <c r="D1911" t="s">
        <v>6519</v>
      </c>
      <c r="E1911" t="s">
        <v>6269</v>
      </c>
      <c r="F1911" t="s">
        <v>12</v>
      </c>
      <c r="G1911" t="s">
        <v>6446</v>
      </c>
      <c r="H1911" s="1">
        <v>45873</v>
      </c>
      <c r="I1911" t="s">
        <v>6447</v>
      </c>
      <c r="J1911" t="s">
        <v>6448</v>
      </c>
      <c r="K1911" t="s">
        <v>6449</v>
      </c>
      <c r="L1911">
        <v>6932</v>
      </c>
      <c r="M1911">
        <v>124151.01</v>
      </c>
      <c r="N1911" t="s">
        <v>6446</v>
      </c>
      <c r="O1911" s="1"/>
    </row>
    <row r="1912" spans="1:15" x14ac:dyDescent="0.25">
      <c r="A1912">
        <v>52085</v>
      </c>
      <c r="B1912">
        <v>2942566</v>
      </c>
      <c r="C1912" t="s">
        <v>6267</v>
      </c>
      <c r="D1912" t="s">
        <v>6466</v>
      </c>
      <c r="E1912" t="s">
        <v>18</v>
      </c>
      <c r="F1912" t="s">
        <v>46</v>
      </c>
      <c r="G1912" t="s">
        <v>6446</v>
      </c>
      <c r="H1912" s="1">
        <v>45871</v>
      </c>
      <c r="I1912" t="s">
        <v>6447</v>
      </c>
      <c r="J1912" t="s">
        <v>6448</v>
      </c>
      <c r="K1912" t="s">
        <v>6449</v>
      </c>
      <c r="L1912">
        <v>6351</v>
      </c>
      <c r="M1912">
        <v>94405.05</v>
      </c>
      <c r="N1912" t="s">
        <v>6446</v>
      </c>
      <c r="O1912" s="1"/>
    </row>
    <row r="1913" spans="1:15" x14ac:dyDescent="0.25">
      <c r="A1913">
        <v>52112</v>
      </c>
      <c r="B1913">
        <v>2942566</v>
      </c>
      <c r="C1913" t="s">
        <v>6267</v>
      </c>
      <c r="D1913" t="s">
        <v>6466</v>
      </c>
      <c r="E1913" t="s">
        <v>18</v>
      </c>
      <c r="F1913" t="s">
        <v>46</v>
      </c>
      <c r="G1913" t="s">
        <v>6446</v>
      </c>
      <c r="H1913" s="1">
        <v>45871</v>
      </c>
      <c r="I1913" t="s">
        <v>6447</v>
      </c>
      <c r="J1913" t="s">
        <v>6448</v>
      </c>
      <c r="K1913" t="s">
        <v>6449</v>
      </c>
      <c r="L1913">
        <v>6351</v>
      </c>
      <c r="M1913">
        <v>94405.05</v>
      </c>
      <c r="N1913" t="s">
        <v>6446</v>
      </c>
      <c r="O1913" s="1"/>
    </row>
    <row r="1914" spans="1:15" x14ac:dyDescent="0.25">
      <c r="A1914">
        <v>52070</v>
      </c>
      <c r="B1914">
        <v>2942550</v>
      </c>
      <c r="C1914" t="s">
        <v>6267</v>
      </c>
      <c r="D1914" t="s">
        <v>6466</v>
      </c>
      <c r="E1914" t="s">
        <v>18</v>
      </c>
      <c r="F1914" t="s">
        <v>46</v>
      </c>
      <c r="G1914" t="s">
        <v>6446</v>
      </c>
      <c r="H1914" s="1">
        <v>45871</v>
      </c>
      <c r="I1914" t="s">
        <v>6447</v>
      </c>
      <c r="J1914" t="s">
        <v>6448</v>
      </c>
      <c r="K1914" t="s">
        <v>6449</v>
      </c>
      <c r="L1914">
        <v>6351</v>
      </c>
      <c r="M1914">
        <v>20516.39</v>
      </c>
      <c r="N1914" t="s">
        <v>6446</v>
      </c>
      <c r="O1914" s="1"/>
    </row>
    <row r="1915" spans="1:15" x14ac:dyDescent="0.25">
      <c r="A1915">
        <v>52099</v>
      </c>
      <c r="B1915">
        <v>2942550</v>
      </c>
      <c r="C1915" t="s">
        <v>6267</v>
      </c>
      <c r="D1915" t="s">
        <v>6466</v>
      </c>
      <c r="E1915" t="s">
        <v>18</v>
      </c>
      <c r="F1915" t="s">
        <v>46</v>
      </c>
      <c r="G1915" t="s">
        <v>6446</v>
      </c>
      <c r="H1915" s="1">
        <v>45871</v>
      </c>
      <c r="I1915" t="s">
        <v>6447</v>
      </c>
      <c r="J1915" t="s">
        <v>6448</v>
      </c>
      <c r="K1915" t="s">
        <v>6449</v>
      </c>
      <c r="L1915">
        <v>6351</v>
      </c>
      <c r="M1915">
        <v>20516.39</v>
      </c>
      <c r="N1915" t="s">
        <v>6446</v>
      </c>
      <c r="O1915" s="1"/>
    </row>
    <row r="1916" spans="1:15" x14ac:dyDescent="0.25">
      <c r="A1916">
        <v>52108</v>
      </c>
      <c r="B1916">
        <v>2942550</v>
      </c>
      <c r="C1916" t="s">
        <v>6267</v>
      </c>
      <c r="D1916" t="s">
        <v>6466</v>
      </c>
      <c r="E1916" t="s">
        <v>18</v>
      </c>
      <c r="F1916" t="s">
        <v>46</v>
      </c>
      <c r="G1916" t="s">
        <v>6446</v>
      </c>
      <c r="H1916" s="1">
        <v>45871</v>
      </c>
      <c r="I1916" t="s">
        <v>6447</v>
      </c>
      <c r="J1916" t="s">
        <v>6448</v>
      </c>
      <c r="K1916" t="s">
        <v>6449</v>
      </c>
      <c r="L1916">
        <v>6351</v>
      </c>
      <c r="M1916">
        <v>20516.39</v>
      </c>
      <c r="N1916" t="s">
        <v>6446</v>
      </c>
      <c r="O1916" s="1"/>
    </row>
    <row r="1917" spans="1:15" x14ac:dyDescent="0.25">
      <c r="A1917">
        <v>25062</v>
      </c>
      <c r="B1917">
        <v>1161186</v>
      </c>
      <c r="C1917" t="s">
        <v>6465</v>
      </c>
      <c r="D1917" t="s">
        <v>6466</v>
      </c>
      <c r="E1917" t="s">
        <v>46</v>
      </c>
      <c r="F1917" t="s">
        <v>693</v>
      </c>
      <c r="G1917" t="s">
        <v>6446</v>
      </c>
      <c r="H1917" s="1">
        <v>45871</v>
      </c>
      <c r="I1917" t="s">
        <v>6447</v>
      </c>
      <c r="J1917" t="s">
        <v>6448</v>
      </c>
      <c r="K1917" t="s">
        <v>6449</v>
      </c>
      <c r="L1917">
        <v>6353</v>
      </c>
      <c r="M1917">
        <v>82876.479999999996</v>
      </c>
      <c r="N1917" t="s">
        <v>6446</v>
      </c>
      <c r="O1917" s="1"/>
    </row>
    <row r="1918" spans="1:15" x14ac:dyDescent="0.25">
      <c r="A1918">
        <v>25065</v>
      </c>
      <c r="B1918">
        <v>1161186</v>
      </c>
      <c r="C1918" t="s">
        <v>6465</v>
      </c>
      <c r="D1918" t="s">
        <v>6466</v>
      </c>
      <c r="E1918" t="s">
        <v>46</v>
      </c>
      <c r="F1918" t="s">
        <v>693</v>
      </c>
      <c r="G1918" t="s">
        <v>6446</v>
      </c>
      <c r="H1918" s="1">
        <v>45871</v>
      </c>
      <c r="I1918" t="s">
        <v>6447</v>
      </c>
      <c r="J1918" t="s">
        <v>6448</v>
      </c>
      <c r="K1918" t="s">
        <v>6449</v>
      </c>
      <c r="L1918">
        <v>6353</v>
      </c>
      <c r="M1918">
        <v>82876.479999999996</v>
      </c>
      <c r="N1918" t="s">
        <v>6446</v>
      </c>
      <c r="O1918" s="1"/>
    </row>
    <row r="1919" spans="1:15" x14ac:dyDescent="0.25">
      <c r="A1919">
        <v>25063</v>
      </c>
      <c r="B1919">
        <v>1161186</v>
      </c>
      <c r="C1919" t="s">
        <v>6465</v>
      </c>
      <c r="D1919" t="s">
        <v>6466</v>
      </c>
      <c r="E1919" t="s">
        <v>46</v>
      </c>
      <c r="F1919" t="s">
        <v>693</v>
      </c>
      <c r="G1919" t="s">
        <v>6446</v>
      </c>
      <c r="H1919" s="1">
        <v>45871</v>
      </c>
      <c r="I1919" t="s">
        <v>6447</v>
      </c>
      <c r="J1919" t="s">
        <v>6448</v>
      </c>
      <c r="K1919" t="s">
        <v>6449</v>
      </c>
      <c r="L1919">
        <v>6353</v>
      </c>
      <c r="M1919">
        <v>82876.479999999996</v>
      </c>
      <c r="N1919" t="s">
        <v>6446</v>
      </c>
      <c r="O1919" s="1"/>
    </row>
    <row r="1920" spans="1:15" x14ac:dyDescent="0.25">
      <c r="A1920">
        <v>25094</v>
      </c>
      <c r="B1920">
        <v>1161186</v>
      </c>
      <c r="C1920" t="s">
        <v>6465</v>
      </c>
      <c r="D1920" t="s">
        <v>6466</v>
      </c>
      <c r="E1920" t="s">
        <v>46</v>
      </c>
      <c r="F1920" t="s">
        <v>693</v>
      </c>
      <c r="G1920" t="s">
        <v>6446</v>
      </c>
      <c r="H1920" s="1">
        <v>45871</v>
      </c>
      <c r="I1920" t="s">
        <v>6447</v>
      </c>
      <c r="J1920" t="s">
        <v>6448</v>
      </c>
      <c r="K1920" t="s">
        <v>6449</v>
      </c>
      <c r="L1920">
        <v>6353</v>
      </c>
      <c r="M1920">
        <v>82876.479999999996</v>
      </c>
      <c r="N1920" t="s">
        <v>6446</v>
      </c>
      <c r="O1920" s="1"/>
    </row>
    <row r="1921" spans="1:15" x14ac:dyDescent="0.25">
      <c r="A1921">
        <v>52132</v>
      </c>
      <c r="B1921">
        <v>2942097</v>
      </c>
      <c r="C1921" t="s">
        <v>6267</v>
      </c>
      <c r="D1921" t="s">
        <v>6466</v>
      </c>
      <c r="E1921" t="s">
        <v>18</v>
      </c>
      <c r="F1921" t="s">
        <v>693</v>
      </c>
      <c r="G1921" t="s">
        <v>6446</v>
      </c>
      <c r="H1921" s="1">
        <v>45871</v>
      </c>
      <c r="I1921" t="s">
        <v>6447</v>
      </c>
      <c r="J1921" t="s">
        <v>6448</v>
      </c>
      <c r="K1921" t="s">
        <v>6449</v>
      </c>
      <c r="L1921">
        <v>6351</v>
      </c>
      <c r="M1921">
        <v>11712.38</v>
      </c>
      <c r="N1921" t="s">
        <v>6446</v>
      </c>
      <c r="O1921" s="1"/>
    </row>
    <row r="1922" spans="1:15" x14ac:dyDescent="0.25">
      <c r="A1922">
        <v>52133</v>
      </c>
      <c r="B1922">
        <v>2942551</v>
      </c>
      <c r="C1922" t="s">
        <v>6267</v>
      </c>
      <c r="D1922" t="s">
        <v>6466</v>
      </c>
      <c r="E1922" t="s">
        <v>18</v>
      </c>
      <c r="F1922" t="s">
        <v>97</v>
      </c>
      <c r="G1922" t="s">
        <v>6446</v>
      </c>
      <c r="H1922" s="1">
        <v>45871</v>
      </c>
      <c r="I1922" t="s">
        <v>6447</v>
      </c>
      <c r="J1922" t="s">
        <v>6448</v>
      </c>
      <c r="K1922" t="s">
        <v>6449</v>
      </c>
      <c r="L1922">
        <v>6351</v>
      </c>
      <c r="M1922">
        <v>16678</v>
      </c>
      <c r="N1922" t="s">
        <v>6446</v>
      </c>
      <c r="O1922" s="1"/>
    </row>
    <row r="1923" spans="1:15" x14ac:dyDescent="0.25">
      <c r="A1923">
        <v>52123</v>
      </c>
      <c r="B1923">
        <v>2942551</v>
      </c>
      <c r="C1923" t="s">
        <v>6267</v>
      </c>
      <c r="D1923" t="s">
        <v>6466</v>
      </c>
      <c r="E1923" t="s">
        <v>18</v>
      </c>
      <c r="F1923" t="s">
        <v>97</v>
      </c>
      <c r="G1923" t="s">
        <v>6446</v>
      </c>
      <c r="H1923" s="1">
        <v>45871</v>
      </c>
      <c r="I1923" t="s">
        <v>6447</v>
      </c>
      <c r="J1923" t="s">
        <v>6448</v>
      </c>
      <c r="K1923" t="s">
        <v>6449</v>
      </c>
      <c r="L1923">
        <v>6351</v>
      </c>
      <c r="M1923">
        <v>16678</v>
      </c>
      <c r="N1923" t="s">
        <v>6446</v>
      </c>
      <c r="O1923" s="1"/>
    </row>
    <row r="1924" spans="1:15" x14ac:dyDescent="0.25">
      <c r="A1924">
        <v>341818</v>
      </c>
      <c r="B1924">
        <v>905538</v>
      </c>
      <c r="C1924" t="s">
        <v>5382</v>
      </c>
      <c r="D1924" t="s">
        <v>6467</v>
      </c>
      <c r="E1924" t="s">
        <v>6254</v>
      </c>
      <c r="F1924" t="s">
        <v>46</v>
      </c>
      <c r="G1924" t="s">
        <v>6446</v>
      </c>
      <c r="H1924" s="1">
        <v>45870</v>
      </c>
      <c r="I1924" t="s">
        <v>6455</v>
      </c>
      <c r="J1924" t="s">
        <v>6448</v>
      </c>
      <c r="K1924" t="s">
        <v>6449</v>
      </c>
      <c r="L1924">
        <v>6352</v>
      </c>
      <c r="M1924">
        <v>135.12</v>
      </c>
      <c r="N1924" t="s">
        <v>6446</v>
      </c>
      <c r="O1924" s="1"/>
    </row>
    <row r="1925" spans="1:15" x14ac:dyDescent="0.25">
      <c r="A1925">
        <v>25105</v>
      </c>
      <c r="B1925">
        <v>1161082</v>
      </c>
      <c r="C1925" t="s">
        <v>6465</v>
      </c>
      <c r="D1925" t="s">
        <v>6466</v>
      </c>
      <c r="E1925" t="s">
        <v>46</v>
      </c>
      <c r="F1925" t="s">
        <v>693</v>
      </c>
      <c r="G1925" t="s">
        <v>6446</v>
      </c>
      <c r="H1925" s="1">
        <v>45871</v>
      </c>
      <c r="I1925" t="s">
        <v>6447</v>
      </c>
      <c r="J1925" t="s">
        <v>6448</v>
      </c>
      <c r="K1925" t="s">
        <v>6449</v>
      </c>
      <c r="L1925">
        <v>6353</v>
      </c>
      <c r="M1925">
        <v>4577.6000000000004</v>
      </c>
      <c r="N1925" t="s">
        <v>6446</v>
      </c>
      <c r="O1925" s="1"/>
    </row>
    <row r="1926" spans="1:15" x14ac:dyDescent="0.25">
      <c r="A1926">
        <v>25074</v>
      </c>
      <c r="B1926">
        <v>1161082</v>
      </c>
      <c r="C1926" t="s">
        <v>6465</v>
      </c>
      <c r="D1926" t="s">
        <v>6466</v>
      </c>
      <c r="E1926" t="s">
        <v>46</v>
      </c>
      <c r="F1926" t="s">
        <v>693</v>
      </c>
      <c r="G1926" t="s">
        <v>6446</v>
      </c>
      <c r="H1926" s="1">
        <v>45871</v>
      </c>
      <c r="I1926" t="s">
        <v>6447</v>
      </c>
      <c r="J1926" t="s">
        <v>6448</v>
      </c>
      <c r="K1926" t="s">
        <v>6449</v>
      </c>
      <c r="L1926">
        <v>6353</v>
      </c>
      <c r="M1926">
        <v>4577.6000000000004</v>
      </c>
      <c r="N1926" t="s">
        <v>6446</v>
      </c>
      <c r="O1926" s="1"/>
    </row>
    <row r="1927" spans="1:15" x14ac:dyDescent="0.25">
      <c r="A1927">
        <v>0</v>
      </c>
      <c r="B1927">
        <v>118947</v>
      </c>
      <c r="C1927" t="s">
        <v>5059</v>
      </c>
      <c r="D1927" t="s">
        <v>6452</v>
      </c>
      <c r="E1927" t="s">
        <v>6254</v>
      </c>
      <c r="F1927" t="s">
        <v>18</v>
      </c>
      <c r="G1927" t="s">
        <v>6460</v>
      </c>
      <c r="H1927" s="1">
        <v>45870</v>
      </c>
      <c r="I1927" t="s">
        <v>6447</v>
      </c>
      <c r="J1927" t="s">
        <v>6448</v>
      </c>
      <c r="K1927" t="s">
        <v>6449</v>
      </c>
      <c r="L1927">
        <v>6353</v>
      </c>
      <c r="M1927">
        <v>0</v>
      </c>
      <c r="N1927" t="s">
        <v>6446</v>
      </c>
      <c r="O1927" s="1"/>
    </row>
    <row r="1928" spans="1:15" x14ac:dyDescent="0.25">
      <c r="A1928">
        <v>25085</v>
      </c>
      <c r="B1928">
        <v>1161075</v>
      </c>
      <c r="C1928" t="s">
        <v>6465</v>
      </c>
      <c r="D1928" t="s">
        <v>6466</v>
      </c>
      <c r="E1928" t="s">
        <v>46</v>
      </c>
      <c r="F1928" t="s">
        <v>97</v>
      </c>
      <c r="G1928" t="s">
        <v>6446</v>
      </c>
      <c r="H1928" s="1">
        <v>45871</v>
      </c>
      <c r="I1928" t="s">
        <v>6447</v>
      </c>
      <c r="J1928" t="s">
        <v>6448</v>
      </c>
      <c r="K1928" t="s">
        <v>6449</v>
      </c>
      <c r="L1928">
        <v>6353</v>
      </c>
      <c r="M1928">
        <v>8763.4</v>
      </c>
      <c r="N1928" t="s">
        <v>6446</v>
      </c>
      <c r="O1928" s="1"/>
    </row>
    <row r="1929" spans="1:15" x14ac:dyDescent="0.25">
      <c r="A1929">
        <v>52090</v>
      </c>
      <c r="B1929">
        <v>26190584</v>
      </c>
      <c r="C1929" t="s">
        <v>6481</v>
      </c>
      <c r="D1929" t="s">
        <v>6466</v>
      </c>
      <c r="E1929" t="s">
        <v>6254</v>
      </c>
      <c r="F1929" t="s">
        <v>12</v>
      </c>
      <c r="G1929" t="s">
        <v>6446</v>
      </c>
      <c r="H1929" s="1">
        <v>45870</v>
      </c>
      <c r="I1929" t="s">
        <v>6447</v>
      </c>
      <c r="J1929" t="s">
        <v>6448</v>
      </c>
      <c r="K1929" t="s">
        <v>6464</v>
      </c>
      <c r="L1929">
        <v>6353</v>
      </c>
      <c r="M1929">
        <v>22274.81</v>
      </c>
      <c r="N1929" t="s">
        <v>6446</v>
      </c>
      <c r="O1929" s="1">
        <v>45870</v>
      </c>
    </row>
    <row r="1930" spans="1:15" x14ac:dyDescent="0.25">
      <c r="A1930">
        <v>52090</v>
      </c>
      <c r="B1930">
        <v>26190614</v>
      </c>
      <c r="C1930" t="s">
        <v>6481</v>
      </c>
      <c r="D1930" t="s">
        <v>6466</v>
      </c>
      <c r="E1930" t="s">
        <v>6254</v>
      </c>
      <c r="F1930" t="s">
        <v>12</v>
      </c>
      <c r="G1930" t="s">
        <v>6446</v>
      </c>
      <c r="H1930" s="1">
        <v>45870</v>
      </c>
      <c r="I1930" t="s">
        <v>6447</v>
      </c>
      <c r="J1930" t="s">
        <v>6448</v>
      </c>
      <c r="K1930" t="s">
        <v>6464</v>
      </c>
      <c r="L1930">
        <v>6353</v>
      </c>
      <c r="M1930">
        <v>22274.61</v>
      </c>
      <c r="N1930" t="s">
        <v>6446</v>
      </c>
      <c r="O1930" s="1">
        <v>45870</v>
      </c>
    </row>
    <row r="1931" spans="1:15" x14ac:dyDescent="0.25">
      <c r="A1931">
        <v>264667</v>
      </c>
      <c r="B1931">
        <v>464</v>
      </c>
      <c r="C1931" t="s">
        <v>6526</v>
      </c>
      <c r="D1931" t="s">
        <v>6458</v>
      </c>
      <c r="E1931" t="s">
        <v>6254</v>
      </c>
      <c r="F1931" t="s">
        <v>97</v>
      </c>
      <c r="G1931" t="s">
        <v>6446</v>
      </c>
      <c r="H1931" s="1">
        <v>45871</v>
      </c>
      <c r="I1931" t="s">
        <v>6455</v>
      </c>
      <c r="J1931" t="s">
        <v>6448</v>
      </c>
      <c r="K1931" t="s">
        <v>6449</v>
      </c>
      <c r="L1931">
        <v>6353</v>
      </c>
      <c r="M1931">
        <v>29876.59</v>
      </c>
      <c r="N1931" t="s">
        <v>6446</v>
      </c>
      <c r="O1931" s="1"/>
    </row>
    <row r="1932" spans="1:15" x14ac:dyDescent="0.25">
      <c r="A1932">
        <v>997675</v>
      </c>
      <c r="B1932">
        <v>438807</v>
      </c>
      <c r="C1932" t="s">
        <v>6471</v>
      </c>
      <c r="D1932" t="s">
        <v>6472</v>
      </c>
      <c r="E1932" t="s">
        <v>6269</v>
      </c>
      <c r="F1932" t="s">
        <v>97</v>
      </c>
      <c r="G1932" t="s">
        <v>6446</v>
      </c>
      <c r="H1932" s="1">
        <v>45870</v>
      </c>
      <c r="I1932" t="s">
        <v>6455</v>
      </c>
      <c r="J1932" t="s">
        <v>6448</v>
      </c>
      <c r="K1932" t="s">
        <v>6449</v>
      </c>
      <c r="L1932">
        <v>6932</v>
      </c>
      <c r="M1932">
        <v>132641.26999999999</v>
      </c>
      <c r="N1932" t="s">
        <v>6446</v>
      </c>
      <c r="O1932" s="1"/>
    </row>
    <row r="1933" spans="1:15" x14ac:dyDescent="0.25">
      <c r="A1933">
        <v>264508</v>
      </c>
      <c r="B1933">
        <v>465</v>
      </c>
      <c r="C1933" t="s">
        <v>6526</v>
      </c>
      <c r="D1933" t="s">
        <v>6458</v>
      </c>
      <c r="E1933" t="s">
        <v>6254</v>
      </c>
      <c r="F1933" t="s">
        <v>97</v>
      </c>
      <c r="G1933" t="s">
        <v>6446</v>
      </c>
      <c r="H1933" s="1">
        <v>45871</v>
      </c>
      <c r="I1933" t="s">
        <v>6455</v>
      </c>
      <c r="J1933" t="s">
        <v>6448</v>
      </c>
      <c r="K1933" t="s">
        <v>6449</v>
      </c>
      <c r="L1933">
        <v>6353</v>
      </c>
      <c r="M1933">
        <v>66935.070000000007</v>
      </c>
      <c r="N1933" t="s">
        <v>6446</v>
      </c>
      <c r="O1933" s="1"/>
    </row>
    <row r="1934" spans="1:15" x14ac:dyDescent="0.25">
      <c r="A1934">
        <v>0</v>
      </c>
      <c r="B1934">
        <v>118869</v>
      </c>
      <c r="C1934" t="s">
        <v>5059</v>
      </c>
      <c r="D1934" t="s">
        <v>6452</v>
      </c>
      <c r="E1934" t="s">
        <v>6254</v>
      </c>
      <c r="F1934" t="s">
        <v>12</v>
      </c>
      <c r="G1934" t="s">
        <v>6460</v>
      </c>
      <c r="H1934" s="1">
        <v>45870</v>
      </c>
      <c r="I1934" t="s">
        <v>6447</v>
      </c>
      <c r="J1934" t="s">
        <v>6448</v>
      </c>
      <c r="K1934" t="s">
        <v>6449</v>
      </c>
      <c r="L1934">
        <v>6353</v>
      </c>
      <c r="M1934">
        <v>0</v>
      </c>
      <c r="N1934" t="s">
        <v>6446</v>
      </c>
      <c r="O1934" s="1"/>
    </row>
    <row r="1935" spans="1:15" x14ac:dyDescent="0.25">
      <c r="A1935">
        <v>52090</v>
      </c>
      <c r="B1935">
        <v>26190626</v>
      </c>
      <c r="C1935" t="s">
        <v>6481</v>
      </c>
      <c r="D1935" t="s">
        <v>6466</v>
      </c>
      <c r="E1935" t="s">
        <v>6254</v>
      </c>
      <c r="F1935" t="s">
        <v>12</v>
      </c>
      <c r="G1935" t="s">
        <v>6446</v>
      </c>
      <c r="H1935" s="1">
        <v>45870</v>
      </c>
      <c r="I1935" t="s">
        <v>6447</v>
      </c>
      <c r="J1935" t="s">
        <v>6448</v>
      </c>
      <c r="K1935" t="s">
        <v>6449</v>
      </c>
      <c r="L1935">
        <v>6353</v>
      </c>
      <c r="M1935">
        <v>22274.81</v>
      </c>
      <c r="N1935" t="s">
        <v>6446</v>
      </c>
      <c r="O1935" s="1"/>
    </row>
    <row r="1936" spans="1:15" x14ac:dyDescent="0.25">
      <c r="A1936">
        <v>264681</v>
      </c>
      <c r="B1936">
        <v>468</v>
      </c>
      <c r="C1936" t="s">
        <v>6526</v>
      </c>
      <c r="D1936" t="s">
        <v>6458</v>
      </c>
      <c r="E1936" t="s">
        <v>6254</v>
      </c>
      <c r="F1936" t="s">
        <v>12</v>
      </c>
      <c r="G1936" t="s">
        <v>6446</v>
      </c>
      <c r="H1936" s="1">
        <v>45871</v>
      </c>
      <c r="I1936" t="s">
        <v>6455</v>
      </c>
      <c r="J1936" t="s">
        <v>6448</v>
      </c>
      <c r="K1936" t="s">
        <v>6449</v>
      </c>
      <c r="L1936">
        <v>6353</v>
      </c>
      <c r="M1936">
        <v>74422.28</v>
      </c>
      <c r="N1936" t="s">
        <v>6446</v>
      </c>
      <c r="O1936" s="1"/>
    </row>
    <row r="1937" spans="1:15" x14ac:dyDescent="0.25">
      <c r="A1937">
        <v>264518</v>
      </c>
      <c r="B1937">
        <v>463</v>
      </c>
      <c r="C1937" t="s">
        <v>6526</v>
      </c>
      <c r="D1937" t="s">
        <v>6458</v>
      </c>
      <c r="E1937" t="s">
        <v>6254</v>
      </c>
      <c r="F1937" t="s">
        <v>97</v>
      </c>
      <c r="G1937" t="s">
        <v>6446</v>
      </c>
      <c r="H1937" s="1">
        <v>45871</v>
      </c>
      <c r="I1937" t="s">
        <v>6455</v>
      </c>
      <c r="J1937" t="s">
        <v>6448</v>
      </c>
      <c r="K1937" t="s">
        <v>6449</v>
      </c>
      <c r="L1937">
        <v>6353</v>
      </c>
      <c r="M1937">
        <v>2974.89</v>
      </c>
      <c r="N1937" t="s">
        <v>6446</v>
      </c>
      <c r="O1937" s="1"/>
    </row>
    <row r="1938" spans="1:15" x14ac:dyDescent="0.25">
      <c r="A1938">
        <v>0</v>
      </c>
      <c r="B1938">
        <v>118889</v>
      </c>
      <c r="C1938" t="s">
        <v>5059</v>
      </c>
      <c r="D1938" t="s">
        <v>6452</v>
      </c>
      <c r="E1938" t="s">
        <v>6254</v>
      </c>
      <c r="F1938" t="s">
        <v>18</v>
      </c>
      <c r="G1938" t="s">
        <v>6460</v>
      </c>
      <c r="H1938" s="1">
        <v>45870</v>
      </c>
      <c r="I1938" t="s">
        <v>6447</v>
      </c>
      <c r="J1938" t="s">
        <v>6448</v>
      </c>
      <c r="K1938" t="s">
        <v>6449</v>
      </c>
      <c r="L1938">
        <v>6353</v>
      </c>
      <c r="M1938">
        <v>0</v>
      </c>
      <c r="N1938" t="s">
        <v>6446</v>
      </c>
      <c r="O1938" s="1"/>
    </row>
    <row r="1939" spans="1:15" x14ac:dyDescent="0.25">
      <c r="A1939">
        <v>997673</v>
      </c>
      <c r="B1939">
        <v>438805</v>
      </c>
      <c r="C1939" t="s">
        <v>6471</v>
      </c>
      <c r="D1939" t="s">
        <v>6472</v>
      </c>
      <c r="E1939" t="s">
        <v>6269</v>
      </c>
      <c r="F1939" t="s">
        <v>12</v>
      </c>
      <c r="G1939" t="s">
        <v>6446</v>
      </c>
      <c r="H1939" s="1">
        <v>45870</v>
      </c>
      <c r="I1939" t="s">
        <v>6455</v>
      </c>
      <c r="J1939" t="s">
        <v>6448</v>
      </c>
      <c r="K1939" t="s">
        <v>6449</v>
      </c>
      <c r="L1939">
        <v>6932</v>
      </c>
      <c r="M1939">
        <v>516.32000000000005</v>
      </c>
      <c r="N1939" t="s">
        <v>6446</v>
      </c>
      <c r="O1939" s="1"/>
    </row>
    <row r="1940" spans="1:15" x14ac:dyDescent="0.25">
      <c r="A1940">
        <v>83589</v>
      </c>
      <c r="B1940">
        <v>759746</v>
      </c>
      <c r="C1940" t="s">
        <v>2524</v>
      </c>
      <c r="D1940" t="s">
        <v>6475</v>
      </c>
      <c r="E1940" t="s">
        <v>6269</v>
      </c>
      <c r="F1940" t="s">
        <v>12</v>
      </c>
      <c r="G1940" t="s">
        <v>6446</v>
      </c>
      <c r="H1940" s="1">
        <v>45870</v>
      </c>
      <c r="I1940" t="s">
        <v>6455</v>
      </c>
      <c r="J1940" t="s">
        <v>6448</v>
      </c>
      <c r="K1940" t="s">
        <v>6449</v>
      </c>
      <c r="L1940">
        <v>6353</v>
      </c>
      <c r="M1940">
        <v>863.95</v>
      </c>
      <c r="N1940" t="s">
        <v>6446</v>
      </c>
      <c r="O1940" s="1"/>
    </row>
    <row r="1941" spans="1:15" x14ac:dyDescent="0.25">
      <c r="A1941">
        <v>997674</v>
      </c>
      <c r="B1941">
        <v>438806</v>
      </c>
      <c r="C1941" t="s">
        <v>6471</v>
      </c>
      <c r="D1941" t="s">
        <v>6472</v>
      </c>
      <c r="E1941" t="s">
        <v>6269</v>
      </c>
      <c r="F1941" t="s">
        <v>46</v>
      </c>
      <c r="G1941" t="s">
        <v>6446</v>
      </c>
      <c r="H1941" s="1">
        <v>45870</v>
      </c>
      <c r="I1941" t="s">
        <v>6455</v>
      </c>
      <c r="J1941" t="s">
        <v>6448</v>
      </c>
      <c r="K1941" t="s">
        <v>6449</v>
      </c>
      <c r="L1941">
        <v>6932</v>
      </c>
      <c r="M1941">
        <v>2405.3000000000002</v>
      </c>
      <c r="N1941" t="s">
        <v>6446</v>
      </c>
      <c r="O1941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A66F-85F1-4CC6-864C-3724AD55D942}">
  <dimension ref="A1:C437"/>
  <sheetViews>
    <sheetView workbookViewId="0">
      <selection activeCell="C1" sqref="C1"/>
    </sheetView>
  </sheetViews>
  <sheetFormatPr defaultRowHeight="15" x14ac:dyDescent="0.25"/>
  <cols>
    <col min="1" max="1" width="12.28515625" customWidth="1"/>
    <col min="2" max="2" width="41.42578125" bestFit="1" customWidth="1"/>
  </cols>
  <sheetData>
    <row r="1" spans="1:3" x14ac:dyDescent="0.25">
      <c r="A1" s="6" t="s">
        <v>6558</v>
      </c>
      <c r="B1" s="6" t="s">
        <v>6559</v>
      </c>
      <c r="C1" s="6" t="s">
        <v>6560</v>
      </c>
    </row>
    <row r="2" spans="1:3" x14ac:dyDescent="0.25">
      <c r="A2" s="7">
        <v>2940</v>
      </c>
      <c r="B2" s="7" t="s">
        <v>5136</v>
      </c>
      <c r="C2" s="8">
        <f>IFERROR(ROUNDUP(AVERAGEIF([1]Planilha2!E:E,'Lead Time - Histórico (Produto)'!A2,[1]Planilha2!N:N),0),0)</f>
        <v>3</v>
      </c>
    </row>
    <row r="3" spans="1:3" x14ac:dyDescent="0.25">
      <c r="A3" s="7">
        <v>2904</v>
      </c>
      <c r="B3" s="7" t="s">
        <v>5084</v>
      </c>
      <c r="C3" s="8">
        <f>IFERROR(ROUNDUP(AVERAGEIF([1]Planilha2!E:E,'Lead Time - Histórico (Produto)'!A3,[1]Planilha2!N:N),0),0)</f>
        <v>15</v>
      </c>
    </row>
    <row r="4" spans="1:3" x14ac:dyDescent="0.25">
      <c r="A4" s="7">
        <v>2932</v>
      </c>
      <c r="B4" s="7" t="s">
        <v>5125</v>
      </c>
      <c r="C4" s="8">
        <f>IFERROR(ROUNDUP(AVERAGEIF([1]Planilha2!E:E,'Lead Time - Histórico (Produto)'!A4,[1]Planilha2!N:N),0),0)</f>
        <v>3</v>
      </c>
    </row>
    <row r="5" spans="1:3" x14ac:dyDescent="0.25">
      <c r="A5" s="7">
        <v>2217</v>
      </c>
      <c r="B5" s="7" t="s">
        <v>3871</v>
      </c>
      <c r="C5" s="8">
        <f>IFERROR(ROUNDUP(AVERAGEIF([1]Planilha2!E:E,'Lead Time - Histórico (Produto)'!A5,[1]Planilha2!N:N),0),0)</f>
        <v>16</v>
      </c>
    </row>
    <row r="6" spans="1:3" x14ac:dyDescent="0.25">
      <c r="A6" s="7">
        <v>2939</v>
      </c>
      <c r="B6" s="7" t="s">
        <v>5134</v>
      </c>
      <c r="C6" s="8">
        <f>IFERROR(ROUNDUP(AVERAGEIF([1]Planilha2!E:E,'Lead Time - Histórico (Produto)'!A6,[1]Planilha2!N:N),0),0)</f>
        <v>3</v>
      </c>
    </row>
    <row r="7" spans="1:3" x14ac:dyDescent="0.25">
      <c r="A7" s="7">
        <v>2606</v>
      </c>
      <c r="B7" s="7" t="s">
        <v>4581</v>
      </c>
      <c r="C7" s="8">
        <f>IFERROR(ROUNDUP(AVERAGEIF([1]Planilha2!E:E,'Lead Time - Histórico (Produto)'!A7,[1]Planilha2!N:N),0),0)</f>
        <v>16</v>
      </c>
    </row>
    <row r="8" spans="1:3" x14ac:dyDescent="0.25">
      <c r="A8" s="7">
        <v>871</v>
      </c>
      <c r="B8" s="7" t="s">
        <v>1559</v>
      </c>
      <c r="C8" s="8">
        <f>IFERROR(ROUNDUP(AVERAGEIF([1]Planilha2!E:E,'Lead Time - Histórico (Produto)'!A8,[1]Planilha2!N:N),0),0)</f>
        <v>4</v>
      </c>
    </row>
    <row r="9" spans="1:3" x14ac:dyDescent="0.25">
      <c r="A9" s="7">
        <v>2828</v>
      </c>
      <c r="B9" s="7" t="s">
        <v>4964</v>
      </c>
      <c r="C9" s="8">
        <f>IFERROR(ROUNDUP(AVERAGEIF([1]Planilha2!E:E,'Lead Time - Histórico (Produto)'!A9,[1]Planilha2!N:N),0),0)</f>
        <v>4</v>
      </c>
    </row>
    <row r="10" spans="1:3" x14ac:dyDescent="0.25">
      <c r="A10" s="7">
        <v>2099</v>
      </c>
      <c r="B10" s="7" t="s">
        <v>3650</v>
      </c>
      <c r="C10" s="8">
        <f>IFERROR(ROUNDUP(AVERAGEIF([1]Planilha2!E:E,'Lead Time - Histórico (Produto)'!A10,[1]Planilha2!N:N),0),0)</f>
        <v>3</v>
      </c>
    </row>
    <row r="11" spans="1:3" x14ac:dyDescent="0.25">
      <c r="A11" s="7">
        <v>3224</v>
      </c>
      <c r="B11" s="7" t="s">
        <v>5558</v>
      </c>
      <c r="C11" s="8">
        <f>IFERROR(ROUNDUP(AVERAGEIF([1]Planilha2!E:E,'Lead Time - Histórico (Produto)'!A11,[1]Planilha2!N:N),0),0)</f>
        <v>5</v>
      </c>
    </row>
    <row r="12" spans="1:3" x14ac:dyDescent="0.25">
      <c r="A12" s="7">
        <v>2350</v>
      </c>
      <c r="B12" s="7" t="s">
        <v>4115</v>
      </c>
      <c r="C12" s="8">
        <f>IFERROR(ROUNDUP(AVERAGEIF([1]Planilha2!E:E,'Lead Time - Histórico (Produto)'!A12,[1]Planilha2!N:N),0),0)</f>
        <v>16</v>
      </c>
    </row>
    <row r="13" spans="1:3" x14ac:dyDescent="0.25">
      <c r="A13" s="7">
        <v>1566</v>
      </c>
      <c r="B13" s="7" t="s">
        <v>204</v>
      </c>
      <c r="C13" s="8">
        <f>IFERROR(ROUNDUP(AVERAGEIF([1]Planilha2!E:E,'Lead Time - Histórico (Produto)'!A13,[1]Planilha2!N:N),0),0)</f>
        <v>3</v>
      </c>
    </row>
    <row r="14" spans="1:3" x14ac:dyDescent="0.25">
      <c r="A14" s="7">
        <v>2176</v>
      </c>
      <c r="B14" s="7" t="s">
        <v>3797</v>
      </c>
      <c r="C14" s="8">
        <f>IFERROR(ROUNDUP(AVERAGEIF([1]Planilha2!E:E,'Lead Time - Histórico (Produto)'!A14,[1]Planilha2!N:N),0),0)</f>
        <v>16</v>
      </c>
    </row>
    <row r="15" spans="1:3" x14ac:dyDescent="0.25">
      <c r="A15" s="7">
        <v>2947</v>
      </c>
      <c r="B15" s="7" t="s">
        <v>5144</v>
      </c>
      <c r="C15" s="8">
        <f>IFERROR(ROUNDUP(AVERAGEIF([1]Planilha2!E:E,'Lead Time - Histórico (Produto)'!A15,[1]Planilha2!N:N),0),0)</f>
        <v>13</v>
      </c>
    </row>
    <row r="16" spans="1:3" x14ac:dyDescent="0.25">
      <c r="A16" s="7">
        <v>1428</v>
      </c>
      <c r="B16" s="7" t="s">
        <v>2367</v>
      </c>
      <c r="C16" s="8">
        <f>IFERROR(ROUNDUP(AVERAGEIF([1]Planilha2!E:E,'Lead Time - Histórico (Produto)'!A16,[1]Planilha2!N:N),0),0)</f>
        <v>6</v>
      </c>
    </row>
    <row r="17" spans="1:3" x14ac:dyDescent="0.25">
      <c r="A17" s="7">
        <v>3289</v>
      </c>
      <c r="B17" s="7" t="s">
        <v>5653</v>
      </c>
      <c r="C17" s="8">
        <f>IFERROR(ROUNDUP(AVERAGEIF([1]Planilha2!E:E,'Lead Time - Histórico (Produto)'!A17,[1]Planilha2!N:N),0),0)</f>
        <v>3</v>
      </c>
    </row>
    <row r="18" spans="1:3" x14ac:dyDescent="0.25">
      <c r="A18" s="7">
        <v>2202</v>
      </c>
      <c r="B18" s="7" t="s">
        <v>3841</v>
      </c>
      <c r="C18" s="8">
        <f>IFERROR(ROUNDUP(AVERAGEIF([1]Planilha2!E:E,'Lead Time - Histórico (Produto)'!A18,[1]Planilha2!N:N),0),0)</f>
        <v>16</v>
      </c>
    </row>
    <row r="19" spans="1:3" x14ac:dyDescent="0.25">
      <c r="A19" s="7">
        <v>2240</v>
      </c>
      <c r="B19" s="7" t="s">
        <v>6561</v>
      </c>
      <c r="C19" s="8">
        <f>IFERROR(ROUNDUP(AVERAGEIF([1]Planilha2!E:E,'Lead Time - Histórico (Produto)'!A19,[1]Planilha2!N:N),0),0)</f>
        <v>17</v>
      </c>
    </row>
    <row r="20" spans="1:3" x14ac:dyDescent="0.25">
      <c r="A20" s="7">
        <v>2187</v>
      </c>
      <c r="B20" s="7" t="s">
        <v>3815</v>
      </c>
      <c r="C20" s="8">
        <f>IFERROR(ROUNDUP(AVERAGEIF([1]Planilha2!E:E,'Lead Time - Histórico (Produto)'!A20,[1]Planilha2!N:N),0),0)</f>
        <v>16</v>
      </c>
    </row>
    <row r="21" spans="1:3" x14ac:dyDescent="0.25">
      <c r="A21" s="7">
        <v>2352</v>
      </c>
      <c r="B21" s="7" t="s">
        <v>4120</v>
      </c>
      <c r="C21" s="8">
        <f>IFERROR(ROUNDUP(AVERAGEIF([1]Planilha2!E:E,'Lead Time - Histórico (Produto)'!A21,[1]Planilha2!N:N),0),0)</f>
        <v>15</v>
      </c>
    </row>
    <row r="22" spans="1:3" x14ac:dyDescent="0.25">
      <c r="A22" s="7">
        <v>2209</v>
      </c>
      <c r="B22" s="7" t="s">
        <v>6562</v>
      </c>
      <c r="C22" s="8">
        <f>IFERROR(ROUNDUP(AVERAGEIF([1]Planilha2!E:E,'Lead Time - Histórico (Produto)'!A22,[1]Planilha2!N:N),0),0)</f>
        <v>17</v>
      </c>
    </row>
    <row r="23" spans="1:3" x14ac:dyDescent="0.25">
      <c r="A23" s="7">
        <v>2547</v>
      </c>
      <c r="B23" s="7" t="s">
        <v>4496</v>
      </c>
      <c r="C23" s="8">
        <f>IFERROR(ROUNDUP(AVERAGEIF([1]Planilha2!E:E,'Lead Time - Histórico (Produto)'!A23,[1]Planilha2!N:N),0),0)</f>
        <v>5</v>
      </c>
    </row>
    <row r="24" spans="1:3" x14ac:dyDescent="0.25">
      <c r="A24" s="7">
        <v>3393</v>
      </c>
      <c r="B24" s="7" t="s">
        <v>5815</v>
      </c>
      <c r="C24" s="8">
        <f>IFERROR(ROUNDUP(AVERAGEIF([1]Planilha2!E:E,'Lead Time - Histórico (Produto)'!A24,[1]Planilha2!N:N),0),0)</f>
        <v>16</v>
      </c>
    </row>
    <row r="25" spans="1:3" x14ac:dyDescent="0.25">
      <c r="A25" s="7">
        <v>2575</v>
      </c>
      <c r="B25" s="7" t="s">
        <v>4533</v>
      </c>
      <c r="C25" s="8">
        <f>IFERROR(ROUNDUP(AVERAGEIF([1]Planilha2!E:E,'Lead Time - Histórico (Produto)'!A25,[1]Planilha2!N:N),0),0)</f>
        <v>6</v>
      </c>
    </row>
    <row r="26" spans="1:3" x14ac:dyDescent="0.25">
      <c r="A26" s="7">
        <v>2287</v>
      </c>
      <c r="B26" s="7" t="s">
        <v>3996</v>
      </c>
      <c r="C26" s="8">
        <f>IFERROR(ROUNDUP(AVERAGEIF([1]Planilha2!E:E,'Lead Time - Histórico (Produto)'!A26,[1]Planilha2!N:N),0),0)</f>
        <v>16</v>
      </c>
    </row>
    <row r="27" spans="1:3" x14ac:dyDescent="0.25">
      <c r="A27" s="7">
        <v>2174</v>
      </c>
      <c r="B27" s="7" t="s">
        <v>3794</v>
      </c>
      <c r="C27" s="8">
        <f>IFERROR(ROUNDUP(AVERAGEIF([1]Planilha2!E:E,'Lead Time - Histórico (Produto)'!A27,[1]Planilha2!N:N),0),0)</f>
        <v>12</v>
      </c>
    </row>
    <row r="28" spans="1:3" x14ac:dyDescent="0.25">
      <c r="A28" s="7">
        <v>2886</v>
      </c>
      <c r="B28" s="7" t="s">
        <v>5055</v>
      </c>
      <c r="C28" s="8">
        <f>IFERROR(ROUNDUP(AVERAGEIF([1]Planilha2!E:E,'Lead Time - Histórico (Produto)'!A28,[1]Planilha2!N:N),0),0)</f>
        <v>14</v>
      </c>
    </row>
    <row r="29" spans="1:3" x14ac:dyDescent="0.25">
      <c r="A29" s="7">
        <v>2323</v>
      </c>
      <c r="B29" s="7" t="s">
        <v>4064</v>
      </c>
      <c r="C29" s="8">
        <f>IFERROR(ROUNDUP(AVERAGEIF([1]Planilha2!E:E,'Lead Time - Histórico (Produto)'!A29,[1]Planilha2!N:N),0),0)</f>
        <v>16</v>
      </c>
    </row>
    <row r="30" spans="1:3" x14ac:dyDescent="0.25">
      <c r="A30" s="7">
        <v>2320</v>
      </c>
      <c r="B30" s="7" t="s">
        <v>4059</v>
      </c>
      <c r="C30" s="8">
        <f>IFERROR(ROUNDUP(AVERAGEIF([1]Planilha2!E:E,'Lead Time - Histórico (Produto)'!A30,[1]Planilha2!N:N),0),0)</f>
        <v>17</v>
      </c>
    </row>
    <row r="31" spans="1:3" x14ac:dyDescent="0.25">
      <c r="A31" s="7">
        <v>2335</v>
      </c>
      <c r="B31" s="7" t="s">
        <v>4084</v>
      </c>
      <c r="C31" s="8">
        <f>IFERROR(ROUNDUP(AVERAGEIF([1]Planilha2!E:E,'Lead Time - Histórico (Produto)'!A31,[1]Planilha2!N:N),0),0)</f>
        <v>16</v>
      </c>
    </row>
    <row r="32" spans="1:3" x14ac:dyDescent="0.25">
      <c r="A32" s="7">
        <v>2248</v>
      </c>
      <c r="B32" s="7" t="s">
        <v>6563</v>
      </c>
      <c r="C32" s="8">
        <f>IFERROR(ROUNDUP(AVERAGEIF([1]Planilha2!E:E,'Lead Time - Histórico (Produto)'!A32,[1]Planilha2!N:N),0),0)</f>
        <v>15</v>
      </c>
    </row>
    <row r="33" spans="1:3" x14ac:dyDescent="0.25">
      <c r="A33" s="7">
        <v>2283</v>
      </c>
      <c r="B33" s="7" t="s">
        <v>3989</v>
      </c>
      <c r="C33" s="8">
        <f>IFERROR(ROUNDUP(AVERAGEIF([1]Planilha2!E:E,'Lead Time - Histórico (Produto)'!A33,[1]Planilha2!N:N),0),0)</f>
        <v>16</v>
      </c>
    </row>
    <row r="34" spans="1:3" x14ac:dyDescent="0.25">
      <c r="A34" s="7">
        <v>2175</v>
      </c>
      <c r="B34" s="7" t="s">
        <v>3796</v>
      </c>
      <c r="C34" s="8">
        <f>IFERROR(ROUNDUP(AVERAGEIF([1]Planilha2!E:E,'Lead Time - Histórico (Produto)'!A34,[1]Planilha2!N:N),0),0)</f>
        <v>16</v>
      </c>
    </row>
    <row r="35" spans="1:3" x14ac:dyDescent="0.25">
      <c r="A35" s="7">
        <v>2613</v>
      </c>
      <c r="B35" s="7" t="s">
        <v>6564</v>
      </c>
      <c r="C35" s="8">
        <f>IFERROR(ROUNDUP(AVERAGEIF([1]Planilha2!E:E,'Lead Time - Histórico (Produto)'!A35,[1]Planilha2!N:N),0),0)</f>
        <v>19</v>
      </c>
    </row>
    <row r="36" spans="1:3" x14ac:dyDescent="0.25">
      <c r="A36" s="7">
        <v>2191</v>
      </c>
      <c r="B36" s="7" t="s">
        <v>3822</v>
      </c>
      <c r="C36" s="8">
        <f>IFERROR(ROUNDUP(AVERAGEIF([1]Planilha2!E:E,'Lead Time - Histórico (Produto)'!A36,[1]Planilha2!N:N),0),0)</f>
        <v>16</v>
      </c>
    </row>
    <row r="37" spans="1:3" x14ac:dyDescent="0.25">
      <c r="A37" s="7">
        <v>2196</v>
      </c>
      <c r="B37" s="7" t="s">
        <v>3831</v>
      </c>
      <c r="C37" s="8">
        <f>IFERROR(ROUNDUP(AVERAGEIF([1]Planilha2!E:E,'Lead Time - Histórico (Produto)'!A37,[1]Planilha2!N:N),0),0)</f>
        <v>19</v>
      </c>
    </row>
    <row r="38" spans="1:3" x14ac:dyDescent="0.25">
      <c r="A38" s="7">
        <v>2201</v>
      </c>
      <c r="B38" s="7" t="s">
        <v>3839</v>
      </c>
      <c r="C38" s="8">
        <f>IFERROR(ROUNDUP(AVERAGEIF([1]Planilha2!E:E,'Lead Time - Histórico (Produto)'!A38,[1]Planilha2!N:N),0),0)</f>
        <v>16</v>
      </c>
    </row>
    <row r="39" spans="1:3" x14ac:dyDescent="0.25">
      <c r="A39" s="7">
        <v>2373</v>
      </c>
      <c r="B39" s="7" t="s">
        <v>4162</v>
      </c>
      <c r="C39" s="8">
        <f>IFERROR(ROUNDUP(AVERAGEIF([1]Planilha2!E:E,'Lead Time - Histórico (Produto)'!A39,[1]Planilha2!N:N),0),0)</f>
        <v>16</v>
      </c>
    </row>
    <row r="40" spans="1:3" x14ac:dyDescent="0.25">
      <c r="A40" s="7">
        <v>2367</v>
      </c>
      <c r="B40" s="7" t="s">
        <v>4149</v>
      </c>
      <c r="C40" s="8">
        <f>IFERROR(ROUNDUP(AVERAGEIF([1]Planilha2!E:E,'Lead Time - Histórico (Produto)'!A40,[1]Planilha2!N:N),0),0)</f>
        <v>15</v>
      </c>
    </row>
    <row r="41" spans="1:3" x14ac:dyDescent="0.25">
      <c r="A41" s="7">
        <v>2957</v>
      </c>
      <c r="B41" s="7" t="s">
        <v>6565</v>
      </c>
      <c r="C41" s="8">
        <f>IFERROR(ROUNDUP(AVERAGEIF([1]Planilha2!E:E,'Lead Time - Histórico (Produto)'!A41,[1]Planilha2!N:N),0),0)</f>
        <v>16</v>
      </c>
    </row>
    <row r="42" spans="1:3" x14ac:dyDescent="0.25">
      <c r="A42" s="7">
        <v>2958</v>
      </c>
      <c r="B42" s="7" t="s">
        <v>6566</v>
      </c>
      <c r="C42" s="8">
        <f>IFERROR(ROUNDUP(AVERAGEIF([1]Planilha2!E:E,'Lead Time - Histórico (Produto)'!A42,[1]Planilha2!N:N),0),0)</f>
        <v>15</v>
      </c>
    </row>
    <row r="43" spans="1:3" x14ac:dyDescent="0.25">
      <c r="A43" s="7">
        <v>2425</v>
      </c>
      <c r="B43" s="7" t="s">
        <v>4255</v>
      </c>
      <c r="C43" s="8">
        <f>IFERROR(ROUNDUP(AVERAGEIF([1]Planilha2!E:E,'Lead Time - Histórico (Produto)'!A43,[1]Planilha2!N:N),0),0)</f>
        <v>14</v>
      </c>
    </row>
    <row r="44" spans="1:3" x14ac:dyDescent="0.25">
      <c r="A44" s="7">
        <v>2205</v>
      </c>
      <c r="B44" s="7" t="s">
        <v>3847</v>
      </c>
      <c r="C44" s="8">
        <f>IFERROR(ROUNDUP(AVERAGEIF([1]Planilha2!E:E,'Lead Time - Histórico (Produto)'!A44,[1]Planilha2!N:N),0),0)</f>
        <v>16</v>
      </c>
    </row>
    <row r="45" spans="1:3" x14ac:dyDescent="0.25">
      <c r="A45" s="7">
        <v>2288</v>
      </c>
      <c r="B45" s="7" t="s">
        <v>3997</v>
      </c>
      <c r="C45" s="8">
        <f>IFERROR(ROUNDUP(AVERAGEIF([1]Planilha2!E:E,'Lead Time - Histórico (Produto)'!A45,[1]Planilha2!N:N),0),0)</f>
        <v>14</v>
      </c>
    </row>
    <row r="46" spans="1:3" x14ac:dyDescent="0.25">
      <c r="A46" s="7">
        <v>2336</v>
      </c>
      <c r="B46" s="7" t="s">
        <v>4085</v>
      </c>
      <c r="C46" s="8">
        <f>IFERROR(ROUNDUP(AVERAGEIF([1]Planilha2!E:E,'Lead Time - Histórico (Produto)'!A46,[1]Planilha2!N:N),0),0)</f>
        <v>15</v>
      </c>
    </row>
    <row r="47" spans="1:3" x14ac:dyDescent="0.25">
      <c r="A47" s="7">
        <v>2920</v>
      </c>
      <c r="B47" s="7" t="s">
        <v>5106</v>
      </c>
      <c r="C47" s="8">
        <f>IFERROR(ROUNDUP(AVERAGEIF([1]Planilha2!E:E,'Lead Time - Histórico (Produto)'!A47,[1]Planilha2!N:N),0),0)</f>
        <v>2</v>
      </c>
    </row>
    <row r="48" spans="1:3" x14ac:dyDescent="0.25">
      <c r="A48" s="7">
        <v>2660</v>
      </c>
      <c r="B48" s="7" t="s">
        <v>4681</v>
      </c>
      <c r="C48" s="8">
        <f>IFERROR(ROUNDUP(AVERAGEIF([1]Planilha2!E:E,'Lead Time - Histórico (Produto)'!A48,[1]Planilha2!N:N),0),0)</f>
        <v>8</v>
      </c>
    </row>
    <row r="49" spans="1:3" x14ac:dyDescent="0.25">
      <c r="A49" s="7">
        <v>3145</v>
      </c>
      <c r="B49" s="7" t="s">
        <v>5439</v>
      </c>
      <c r="C49" s="8">
        <f>IFERROR(ROUNDUP(AVERAGEIF([1]Planilha2!E:E,'Lead Time - Histórico (Produto)'!A49,[1]Planilha2!N:N),0),0)</f>
        <v>19</v>
      </c>
    </row>
    <row r="50" spans="1:3" x14ac:dyDescent="0.25">
      <c r="A50" s="7">
        <v>2188</v>
      </c>
      <c r="B50" s="7" t="s">
        <v>3816</v>
      </c>
      <c r="C50" s="8">
        <f>IFERROR(ROUNDUP(AVERAGEIF([1]Planilha2!E:E,'Lead Time - Histórico (Produto)'!A50,[1]Planilha2!N:N),0),0)</f>
        <v>17</v>
      </c>
    </row>
    <row r="51" spans="1:3" x14ac:dyDescent="0.25">
      <c r="A51" s="7">
        <v>3330</v>
      </c>
      <c r="B51" s="7" t="s">
        <v>5719</v>
      </c>
      <c r="C51" s="8">
        <f>IFERROR(ROUNDUP(AVERAGEIF([1]Planilha2!E:E,'Lead Time - Histórico (Produto)'!A51,[1]Planilha2!N:N),0),0)</f>
        <v>4</v>
      </c>
    </row>
    <row r="52" spans="1:3" x14ac:dyDescent="0.25">
      <c r="A52" s="7">
        <v>2892</v>
      </c>
      <c r="B52" s="7" t="s">
        <v>5065</v>
      </c>
      <c r="C52" s="8">
        <f>IFERROR(ROUNDUP(AVERAGEIF([1]Planilha2!E:E,'Lead Time - Histórico (Produto)'!A52,[1]Planilha2!N:N),0),0)</f>
        <v>10</v>
      </c>
    </row>
    <row r="53" spans="1:3" x14ac:dyDescent="0.25">
      <c r="A53" s="7">
        <v>2658</v>
      </c>
      <c r="B53" s="7" t="s">
        <v>4680</v>
      </c>
      <c r="C53" s="8">
        <f>IFERROR(ROUNDUP(AVERAGEIF([1]Planilha2!E:E,'Lead Time - Histórico (Produto)'!A53,[1]Planilha2!N:N),0),0)</f>
        <v>16</v>
      </c>
    </row>
    <row r="54" spans="1:3" x14ac:dyDescent="0.25">
      <c r="A54" s="7">
        <v>2189</v>
      </c>
      <c r="B54" s="7" t="s">
        <v>6567</v>
      </c>
      <c r="C54" s="8">
        <f>IFERROR(ROUNDUP(AVERAGEIF([1]Planilha2!E:E,'Lead Time - Histórico (Produto)'!A54,[1]Planilha2!N:N),0),0)</f>
        <v>14</v>
      </c>
    </row>
    <row r="55" spans="1:3" x14ac:dyDescent="0.25">
      <c r="A55" s="7">
        <v>3345</v>
      </c>
      <c r="B55" s="7" t="s">
        <v>5733</v>
      </c>
      <c r="C55" s="8">
        <f>IFERROR(ROUNDUP(AVERAGEIF([1]Planilha2!E:E,'Lead Time - Histórico (Produto)'!A55,[1]Planilha2!N:N),0),0)</f>
        <v>18</v>
      </c>
    </row>
    <row r="56" spans="1:3" x14ac:dyDescent="0.25">
      <c r="A56" s="7">
        <v>2295</v>
      </c>
      <c r="B56" s="7" t="s">
        <v>4008</v>
      </c>
      <c r="C56" s="8">
        <f>IFERROR(ROUNDUP(AVERAGEIF([1]Planilha2!E:E,'Lead Time - Histórico (Produto)'!A56,[1]Planilha2!N:N),0),0)</f>
        <v>13</v>
      </c>
    </row>
    <row r="57" spans="1:3" x14ac:dyDescent="0.25">
      <c r="A57" s="7">
        <v>3143</v>
      </c>
      <c r="B57" s="7" t="s">
        <v>5436</v>
      </c>
      <c r="C57" s="8">
        <f>IFERROR(ROUNDUP(AVERAGEIF([1]Planilha2!E:E,'Lead Time - Histórico (Produto)'!A57,[1]Planilha2!N:N),0),0)</f>
        <v>17</v>
      </c>
    </row>
    <row r="58" spans="1:3" x14ac:dyDescent="0.25">
      <c r="A58" s="7">
        <v>3144</v>
      </c>
      <c r="B58" s="7" t="s">
        <v>5437</v>
      </c>
      <c r="C58" s="8">
        <f>IFERROR(ROUNDUP(AVERAGEIF([1]Planilha2!E:E,'Lead Time - Histórico (Produto)'!A58,[1]Planilha2!N:N),0),0)</f>
        <v>20</v>
      </c>
    </row>
    <row r="59" spans="1:3" x14ac:dyDescent="0.25">
      <c r="A59" s="7">
        <v>3139</v>
      </c>
      <c r="B59" s="7" t="s">
        <v>5431</v>
      </c>
      <c r="C59" s="8">
        <f>IFERROR(ROUNDUP(AVERAGEIF([1]Planilha2!E:E,'Lead Time - Histórico (Produto)'!A59,[1]Planilha2!N:N),0),0)</f>
        <v>23</v>
      </c>
    </row>
    <row r="60" spans="1:3" x14ac:dyDescent="0.25">
      <c r="A60" s="7">
        <v>3165</v>
      </c>
      <c r="B60" s="7" t="s">
        <v>5475</v>
      </c>
      <c r="C60" s="8">
        <f>IFERROR(ROUNDUP(AVERAGEIF([1]Planilha2!E:E,'Lead Time - Histórico (Produto)'!A60,[1]Planilha2!N:N),0),0)</f>
        <v>23</v>
      </c>
    </row>
    <row r="61" spans="1:3" x14ac:dyDescent="0.25">
      <c r="A61" s="7">
        <v>3138</v>
      </c>
      <c r="B61" s="7" t="s">
        <v>5429</v>
      </c>
      <c r="C61" s="8">
        <f>IFERROR(ROUNDUP(AVERAGEIF([1]Planilha2!E:E,'Lead Time - Histórico (Produto)'!A61,[1]Planilha2!N:N),0),0)</f>
        <v>15</v>
      </c>
    </row>
    <row r="62" spans="1:3" x14ac:dyDescent="0.25">
      <c r="A62" s="7">
        <v>2370</v>
      </c>
      <c r="B62" s="7" t="s">
        <v>4157</v>
      </c>
      <c r="C62" s="8">
        <f>IFERROR(ROUNDUP(AVERAGEIF([1]Planilha2!E:E,'Lead Time - Histórico (Produto)'!A62,[1]Planilha2!N:N),0),0)</f>
        <v>12</v>
      </c>
    </row>
    <row r="63" spans="1:3" x14ac:dyDescent="0.25">
      <c r="A63" s="7">
        <v>3269</v>
      </c>
      <c r="B63" s="7" t="s">
        <v>5625</v>
      </c>
      <c r="C63" s="8">
        <f>IFERROR(ROUNDUP(AVERAGEIF([1]Planilha2!E:E,'Lead Time - Histórico (Produto)'!A63,[1]Planilha2!N:N),0),0)</f>
        <v>23</v>
      </c>
    </row>
    <row r="64" spans="1:3" x14ac:dyDescent="0.25">
      <c r="A64" s="7">
        <v>3212</v>
      </c>
      <c r="B64" s="7" t="s">
        <v>5543</v>
      </c>
      <c r="C64" s="8">
        <f>IFERROR(ROUNDUP(AVERAGEIF([1]Planilha2!E:E,'Lead Time - Histórico (Produto)'!A64,[1]Planilha2!N:N),0),0)</f>
        <v>23</v>
      </c>
    </row>
    <row r="65" spans="1:3" x14ac:dyDescent="0.25">
      <c r="A65" s="7">
        <v>3213</v>
      </c>
      <c r="B65" s="7" t="s">
        <v>6568</v>
      </c>
      <c r="C65" s="8">
        <f>IFERROR(ROUNDUP(AVERAGEIF([1]Planilha2!E:E,'Lead Time - Histórico (Produto)'!A65,[1]Planilha2!N:N),0),0)</f>
        <v>20</v>
      </c>
    </row>
    <row r="66" spans="1:3" x14ac:dyDescent="0.25">
      <c r="A66" s="7">
        <v>3264</v>
      </c>
      <c r="B66" s="7" t="s">
        <v>5616</v>
      </c>
      <c r="C66" s="8">
        <f>IFERROR(ROUNDUP(AVERAGEIF([1]Planilha2!E:E,'Lead Time - Histórico (Produto)'!A66,[1]Planilha2!N:N),0),0)</f>
        <v>17</v>
      </c>
    </row>
    <row r="67" spans="1:3" x14ac:dyDescent="0.25">
      <c r="A67" s="7">
        <v>3262</v>
      </c>
      <c r="B67" s="7" t="s">
        <v>5612</v>
      </c>
      <c r="C67" s="8">
        <f>IFERROR(ROUNDUP(AVERAGEIF([1]Planilha2!E:E,'Lead Time - Histórico (Produto)'!A67,[1]Planilha2!N:N),0),0)</f>
        <v>17</v>
      </c>
    </row>
    <row r="68" spans="1:3" x14ac:dyDescent="0.25">
      <c r="A68" s="7">
        <v>3263</v>
      </c>
      <c r="B68" s="7" t="s">
        <v>5614</v>
      </c>
      <c r="C68" s="8">
        <f>IFERROR(ROUNDUP(AVERAGEIF([1]Planilha2!E:E,'Lead Time - Histórico (Produto)'!A68,[1]Planilha2!N:N),0),0)</f>
        <v>23</v>
      </c>
    </row>
    <row r="69" spans="1:3" x14ac:dyDescent="0.25">
      <c r="A69" s="7">
        <v>3135</v>
      </c>
      <c r="B69" s="7" t="s">
        <v>5423</v>
      </c>
      <c r="C69" s="8">
        <f>IFERROR(ROUNDUP(AVERAGEIF([1]Planilha2!E:E,'Lead Time - Histórico (Produto)'!A69,[1]Planilha2!N:N),0),0)</f>
        <v>23</v>
      </c>
    </row>
    <row r="70" spans="1:3" x14ac:dyDescent="0.25">
      <c r="A70" s="7">
        <v>3136</v>
      </c>
      <c r="B70" s="7" t="s">
        <v>5425</v>
      </c>
      <c r="C70" s="8">
        <f>IFERROR(ROUNDUP(AVERAGEIF([1]Planilha2!E:E,'Lead Time - Histórico (Produto)'!A70,[1]Planilha2!N:N),0),0)</f>
        <v>23</v>
      </c>
    </row>
    <row r="71" spans="1:3" x14ac:dyDescent="0.25">
      <c r="A71" s="7">
        <v>2211</v>
      </c>
      <c r="B71" s="7" t="s">
        <v>3861</v>
      </c>
      <c r="C71" s="8">
        <f>IFERROR(ROUNDUP(AVERAGEIF([1]Planilha2!E:E,'Lead Time - Histórico (Produto)'!A71,[1]Planilha2!N:N),0),0)</f>
        <v>15</v>
      </c>
    </row>
    <row r="72" spans="1:3" x14ac:dyDescent="0.25">
      <c r="A72" s="7">
        <v>3265</v>
      </c>
      <c r="B72" s="7" t="s">
        <v>5618</v>
      </c>
      <c r="C72" s="8">
        <f>IFERROR(ROUNDUP(AVERAGEIF([1]Planilha2!E:E,'Lead Time - Histórico (Produto)'!A72,[1]Planilha2!N:N),0),0)</f>
        <v>23</v>
      </c>
    </row>
    <row r="73" spans="1:3" x14ac:dyDescent="0.25">
      <c r="A73" s="7">
        <v>3266</v>
      </c>
      <c r="B73" s="7" t="s">
        <v>5620</v>
      </c>
      <c r="C73" s="8">
        <f>IFERROR(ROUNDUP(AVERAGEIF([1]Planilha2!E:E,'Lead Time - Histórico (Produto)'!A73,[1]Planilha2!N:N),0),0)</f>
        <v>17</v>
      </c>
    </row>
    <row r="74" spans="1:3" x14ac:dyDescent="0.25">
      <c r="A74" s="7">
        <v>3150</v>
      </c>
      <c r="B74" s="7" t="s">
        <v>5447</v>
      </c>
      <c r="C74" s="8">
        <f>IFERROR(ROUNDUP(AVERAGEIF([1]Planilha2!E:E,'Lead Time - Histórico (Produto)'!A74,[1]Planilha2!N:N),0),0)</f>
        <v>23</v>
      </c>
    </row>
    <row r="75" spans="1:3" x14ac:dyDescent="0.25">
      <c r="A75" s="7">
        <v>3146</v>
      </c>
      <c r="B75" s="7" t="s">
        <v>5441</v>
      </c>
      <c r="C75" s="8">
        <f>IFERROR(ROUNDUP(AVERAGEIF([1]Planilha2!E:E,'Lead Time - Histórico (Produto)'!A75,[1]Planilha2!N:N),0),0)</f>
        <v>18</v>
      </c>
    </row>
    <row r="76" spans="1:3" x14ac:dyDescent="0.25">
      <c r="A76" s="7">
        <v>3181</v>
      </c>
      <c r="B76" s="7" t="s">
        <v>6569</v>
      </c>
      <c r="C76" s="8">
        <f>IFERROR(ROUNDUP(AVERAGEIF([1]Planilha2!E:E,'Lead Time - Histórico (Produto)'!A76,[1]Planilha2!N:N),0),0)</f>
        <v>23</v>
      </c>
    </row>
    <row r="77" spans="1:3" x14ac:dyDescent="0.25">
      <c r="A77" s="7">
        <v>1447</v>
      </c>
      <c r="B77" s="7" t="s">
        <v>2400</v>
      </c>
      <c r="C77" s="8">
        <f>IFERROR(ROUNDUP(AVERAGEIF([1]Planilha2!E:E,'Lead Time - Histórico (Produto)'!A77,[1]Planilha2!N:N),0),0)</f>
        <v>9</v>
      </c>
    </row>
    <row r="78" spans="1:3" x14ac:dyDescent="0.25">
      <c r="A78" s="7">
        <v>3124</v>
      </c>
      <c r="B78" s="7" t="s">
        <v>6570</v>
      </c>
      <c r="C78" s="8">
        <f>IFERROR(ROUNDUP(AVERAGEIF([1]Planilha2!E:E,'Lead Time - Histórico (Produto)'!A78,[1]Planilha2!N:N),0),0)</f>
        <v>23</v>
      </c>
    </row>
    <row r="79" spans="1:3" x14ac:dyDescent="0.25">
      <c r="A79" s="7">
        <v>3125</v>
      </c>
      <c r="B79" s="7" t="s">
        <v>6571</v>
      </c>
      <c r="C79" s="8">
        <f>IFERROR(ROUNDUP(AVERAGEIF([1]Planilha2!E:E,'Lead Time - Histórico (Produto)'!A79,[1]Planilha2!N:N),0),0)</f>
        <v>17</v>
      </c>
    </row>
    <row r="80" spans="1:3" x14ac:dyDescent="0.25">
      <c r="A80" s="7">
        <v>3126</v>
      </c>
      <c r="B80" s="7" t="s">
        <v>6572</v>
      </c>
      <c r="C80" s="8">
        <f>IFERROR(ROUNDUP(AVERAGEIF([1]Planilha2!E:E,'Lead Time - Histórico (Produto)'!A80,[1]Planilha2!N:N),0),0)</f>
        <v>23</v>
      </c>
    </row>
    <row r="81" spans="1:3" x14ac:dyDescent="0.25">
      <c r="A81" s="7">
        <v>3338</v>
      </c>
      <c r="B81" s="7" t="s">
        <v>5725</v>
      </c>
      <c r="C81" s="8">
        <f>IFERROR(ROUNDUP(AVERAGEIF([1]Planilha2!E:E,'Lead Time - Histórico (Produto)'!A81,[1]Planilha2!N:N),0),0)</f>
        <v>7</v>
      </c>
    </row>
    <row r="82" spans="1:3" x14ac:dyDescent="0.25">
      <c r="A82" s="7">
        <v>3339</v>
      </c>
      <c r="B82" s="7" t="s">
        <v>5726</v>
      </c>
      <c r="C82" s="8">
        <f>IFERROR(ROUNDUP(AVERAGEIF([1]Planilha2!E:E,'Lead Time - Histórico (Produto)'!A82,[1]Planilha2!N:N),0),0)</f>
        <v>7</v>
      </c>
    </row>
    <row r="83" spans="1:3" x14ac:dyDescent="0.25">
      <c r="A83" s="7">
        <v>3340</v>
      </c>
      <c r="B83" s="7" t="s">
        <v>5727</v>
      </c>
      <c r="C83" s="8">
        <f>IFERROR(ROUNDUP(AVERAGEIF([1]Planilha2!E:E,'Lead Time - Histórico (Produto)'!A83,[1]Planilha2!N:N),0),0)</f>
        <v>6</v>
      </c>
    </row>
    <row r="84" spans="1:3" x14ac:dyDescent="0.25">
      <c r="A84" s="7">
        <v>2180</v>
      </c>
      <c r="B84" s="7" t="s">
        <v>3803</v>
      </c>
      <c r="C84" s="8">
        <f>IFERROR(ROUNDUP(AVERAGEIF([1]Planilha2!E:E,'Lead Time - Histórico (Produto)'!A84,[1]Planilha2!N:N),0),0)</f>
        <v>16</v>
      </c>
    </row>
    <row r="85" spans="1:3" x14ac:dyDescent="0.25">
      <c r="A85" s="7">
        <v>2333</v>
      </c>
      <c r="B85" s="7" t="s">
        <v>4082</v>
      </c>
      <c r="C85" s="8">
        <f>IFERROR(ROUNDUP(AVERAGEIF([1]Planilha2!E:E,'Lead Time - Histórico (Produto)'!A85,[1]Planilha2!N:N),0),0)</f>
        <v>15</v>
      </c>
    </row>
    <row r="86" spans="1:3" x14ac:dyDescent="0.25">
      <c r="A86" s="7">
        <v>2334</v>
      </c>
      <c r="B86" s="7" t="s">
        <v>4083</v>
      </c>
      <c r="C86" s="8">
        <f>IFERROR(ROUNDUP(AVERAGEIF([1]Planilha2!E:E,'Lead Time - Histórico (Produto)'!A86,[1]Planilha2!N:N),0),0)</f>
        <v>15</v>
      </c>
    </row>
    <row r="87" spans="1:3" x14ac:dyDescent="0.25">
      <c r="A87" s="7">
        <v>2332</v>
      </c>
      <c r="B87" s="7" t="s">
        <v>4081</v>
      </c>
      <c r="C87" s="8">
        <f>IFERROR(ROUNDUP(AVERAGEIF([1]Planilha2!E:E,'Lead Time - Histórico (Produto)'!A87,[1]Planilha2!N:N),0),0)</f>
        <v>15</v>
      </c>
    </row>
    <row r="88" spans="1:3" x14ac:dyDescent="0.25">
      <c r="A88" s="7">
        <v>2337</v>
      </c>
      <c r="B88" s="7" t="s">
        <v>4086</v>
      </c>
      <c r="C88" s="8">
        <f>IFERROR(ROUNDUP(AVERAGEIF([1]Planilha2!E:E,'Lead Time - Histórico (Produto)'!A88,[1]Planilha2!N:N),0),0)</f>
        <v>15</v>
      </c>
    </row>
    <row r="89" spans="1:3" x14ac:dyDescent="0.25">
      <c r="A89" s="7">
        <v>2380</v>
      </c>
      <c r="B89" s="7" t="s">
        <v>4177</v>
      </c>
      <c r="C89" s="8">
        <f>IFERROR(ROUNDUP(AVERAGEIF([1]Planilha2!E:E,'Lead Time - Histórico (Produto)'!A89,[1]Planilha2!N:N),0),0)</f>
        <v>15</v>
      </c>
    </row>
    <row r="90" spans="1:3" x14ac:dyDescent="0.25">
      <c r="A90" s="7">
        <v>3196</v>
      </c>
      <c r="B90" s="7" t="s">
        <v>1008</v>
      </c>
      <c r="C90" s="8">
        <f>IFERROR(ROUNDUP(AVERAGEIF([1]Planilha2!E:E,'Lead Time - Histórico (Produto)'!A90,[1]Planilha2!N:N),0),0)</f>
        <v>9</v>
      </c>
    </row>
    <row r="91" spans="1:3" x14ac:dyDescent="0.25">
      <c r="A91" s="7">
        <v>2679</v>
      </c>
      <c r="B91" s="7" t="s">
        <v>4724</v>
      </c>
      <c r="C91" s="8">
        <f>IFERROR(ROUNDUP(AVERAGEIF([1]Planilha2!E:E,'Lead Time - Histórico (Produto)'!A91,[1]Planilha2!N:N),0),0)</f>
        <v>10</v>
      </c>
    </row>
    <row r="92" spans="1:3" x14ac:dyDescent="0.25">
      <c r="A92" s="7">
        <v>2588</v>
      </c>
      <c r="B92" s="7" t="s">
        <v>4548</v>
      </c>
      <c r="C92" s="8">
        <f>IFERROR(ROUNDUP(AVERAGEIF([1]Planilha2!E:E,'Lead Time - Histórico (Produto)'!A92,[1]Planilha2!N:N),0),0)</f>
        <v>7</v>
      </c>
    </row>
    <row r="93" spans="1:3" x14ac:dyDescent="0.25">
      <c r="A93" s="7">
        <v>2299</v>
      </c>
      <c r="B93" s="7" t="s">
        <v>4016</v>
      </c>
      <c r="C93" s="8">
        <f>IFERROR(ROUNDUP(AVERAGEIF([1]Planilha2!E:E,'Lead Time - Histórico (Produto)'!A93,[1]Planilha2!N:N),0),0)</f>
        <v>18</v>
      </c>
    </row>
    <row r="94" spans="1:3" x14ac:dyDescent="0.25">
      <c r="A94" s="7">
        <v>2273</v>
      </c>
      <c r="B94" s="7" t="s">
        <v>6573</v>
      </c>
      <c r="C94" s="8">
        <f>IFERROR(ROUNDUP(AVERAGEIF([1]Planilha2!E:E,'Lead Time - Histórico (Produto)'!A94,[1]Planilha2!N:N),0),0)</f>
        <v>15</v>
      </c>
    </row>
    <row r="95" spans="1:3" x14ac:dyDescent="0.25">
      <c r="A95" s="7">
        <v>2680</v>
      </c>
      <c r="B95" s="7" t="s">
        <v>4727</v>
      </c>
      <c r="C95" s="8">
        <f>IFERROR(ROUNDUP(AVERAGEIF([1]Planilha2!E:E,'Lead Time - Histórico (Produto)'!A95,[1]Planilha2!N:N),0),0)</f>
        <v>10</v>
      </c>
    </row>
    <row r="96" spans="1:3" x14ac:dyDescent="0.25">
      <c r="A96" s="7">
        <v>2593</v>
      </c>
      <c r="B96" s="7" t="s">
        <v>4554</v>
      </c>
      <c r="C96" s="8">
        <f>IFERROR(ROUNDUP(AVERAGEIF([1]Planilha2!E:E,'Lead Time - Histórico (Produto)'!A96,[1]Planilha2!N:N),0),0)</f>
        <v>7</v>
      </c>
    </row>
    <row r="97" spans="1:3" x14ac:dyDescent="0.25">
      <c r="A97" s="7">
        <v>2684</v>
      </c>
      <c r="B97" s="7" t="s">
        <v>4732</v>
      </c>
      <c r="C97" s="8">
        <f>IFERROR(ROUNDUP(AVERAGEIF([1]Planilha2!E:E,'Lead Time - Histórico (Produto)'!A97,[1]Planilha2!N:N),0),0)</f>
        <v>10</v>
      </c>
    </row>
    <row r="98" spans="1:3" x14ac:dyDescent="0.25">
      <c r="A98" s="7">
        <v>2690</v>
      </c>
      <c r="B98" s="7" t="s">
        <v>4743</v>
      </c>
      <c r="C98" s="8">
        <f>IFERROR(ROUNDUP(AVERAGEIF([1]Planilha2!E:E,'Lead Time - Histórico (Produto)'!A98,[1]Planilha2!N:N),0),0)</f>
        <v>10</v>
      </c>
    </row>
    <row r="99" spans="1:3" x14ac:dyDescent="0.25">
      <c r="A99" s="7">
        <v>2192</v>
      </c>
      <c r="B99" s="7" t="s">
        <v>3824</v>
      </c>
      <c r="C99" s="8">
        <f>IFERROR(ROUNDUP(AVERAGEIF([1]Planilha2!E:E,'Lead Time - Histórico (Produto)'!A99,[1]Planilha2!N:N),0),0)</f>
        <v>15</v>
      </c>
    </row>
    <row r="100" spans="1:3" x14ac:dyDescent="0.25">
      <c r="A100" s="7">
        <v>2535</v>
      </c>
      <c r="B100" s="7" t="s">
        <v>4469</v>
      </c>
      <c r="C100" s="8">
        <f>IFERROR(ROUNDUP(AVERAGEIF([1]Planilha2!E:E,'Lead Time - Histórico (Produto)'!A100,[1]Planilha2!N:N),0),0)</f>
        <v>6</v>
      </c>
    </row>
    <row r="101" spans="1:3" x14ac:dyDescent="0.25">
      <c r="A101" s="7">
        <v>2536</v>
      </c>
      <c r="B101" s="7" t="s">
        <v>4470</v>
      </c>
      <c r="C101" s="8">
        <f>IFERROR(ROUNDUP(AVERAGEIF([1]Planilha2!E:E,'Lead Time - Histórico (Produto)'!A101,[1]Planilha2!N:N),0),0)</f>
        <v>6</v>
      </c>
    </row>
    <row r="102" spans="1:3" x14ac:dyDescent="0.25">
      <c r="A102" s="7">
        <v>2538</v>
      </c>
      <c r="B102" s="7" t="s">
        <v>4473</v>
      </c>
      <c r="C102" s="8">
        <f>IFERROR(ROUNDUP(AVERAGEIF([1]Planilha2!E:E,'Lead Time - Histórico (Produto)'!A102,[1]Planilha2!N:N),0),0)</f>
        <v>5</v>
      </c>
    </row>
    <row r="103" spans="1:3" x14ac:dyDescent="0.25">
      <c r="A103" s="7">
        <v>2540</v>
      </c>
      <c r="B103" s="7" t="s">
        <v>4479</v>
      </c>
      <c r="C103" s="8">
        <f>IFERROR(ROUNDUP(AVERAGEIF([1]Planilha2!E:E,'Lead Time - Histórico (Produto)'!A103,[1]Planilha2!N:N),0),0)</f>
        <v>6</v>
      </c>
    </row>
    <row r="104" spans="1:3" x14ac:dyDescent="0.25">
      <c r="A104" s="7">
        <v>2672</v>
      </c>
      <c r="B104" s="7" t="s">
        <v>4711</v>
      </c>
      <c r="C104" s="8">
        <f>IFERROR(ROUNDUP(AVERAGEIF([1]Planilha2!E:E,'Lead Time - Histórico (Produto)'!A104,[1]Planilha2!N:N),0),0)</f>
        <v>6</v>
      </c>
    </row>
    <row r="105" spans="1:3" x14ac:dyDescent="0.25">
      <c r="A105" s="7">
        <v>2592</v>
      </c>
      <c r="B105" s="7" t="s">
        <v>4553</v>
      </c>
      <c r="C105" s="8">
        <f>IFERROR(ROUNDUP(AVERAGEIF([1]Planilha2!E:E,'Lead Time - Histórico (Produto)'!A105,[1]Planilha2!N:N),0),0)</f>
        <v>6</v>
      </c>
    </row>
    <row r="106" spans="1:3" x14ac:dyDescent="0.25">
      <c r="A106" s="7">
        <v>2598</v>
      </c>
      <c r="B106" s="7" t="s">
        <v>4558</v>
      </c>
      <c r="C106" s="8">
        <f>IFERROR(ROUNDUP(AVERAGEIF([1]Planilha2!E:E,'Lead Time - Histórico (Produto)'!A106,[1]Planilha2!N:N),0),0)</f>
        <v>6</v>
      </c>
    </row>
    <row r="107" spans="1:3" x14ac:dyDescent="0.25">
      <c r="A107" s="7">
        <v>2545</v>
      </c>
      <c r="B107" s="7" t="s">
        <v>4490</v>
      </c>
      <c r="C107" s="8">
        <f>IFERROR(ROUNDUP(AVERAGEIF([1]Planilha2!E:E,'Lead Time - Histórico (Produto)'!A107,[1]Planilha2!N:N),0),0)</f>
        <v>6</v>
      </c>
    </row>
    <row r="108" spans="1:3" x14ac:dyDescent="0.25">
      <c r="A108" s="7">
        <v>2568</v>
      </c>
      <c r="B108" s="7" t="s">
        <v>4528</v>
      </c>
      <c r="C108" s="8">
        <f>IFERROR(ROUNDUP(AVERAGEIF([1]Planilha2!E:E,'Lead Time - Histórico (Produto)'!A108,[1]Planilha2!N:N),0),0)</f>
        <v>5</v>
      </c>
    </row>
    <row r="109" spans="1:3" x14ac:dyDescent="0.25">
      <c r="A109" s="7">
        <v>2584</v>
      </c>
      <c r="B109" s="7" t="s">
        <v>4543</v>
      </c>
      <c r="C109" s="8">
        <f>IFERROR(ROUNDUP(AVERAGEIF([1]Planilha2!E:E,'Lead Time - Histórico (Produto)'!A109,[1]Planilha2!N:N),0),0)</f>
        <v>6</v>
      </c>
    </row>
    <row r="110" spans="1:3" x14ac:dyDescent="0.25">
      <c r="A110" s="7">
        <v>2950</v>
      </c>
      <c r="B110" s="7" t="s">
        <v>5151</v>
      </c>
      <c r="C110" s="8">
        <f>IFERROR(ROUNDUP(AVERAGEIF([1]Planilha2!E:E,'Lead Time - Histórico (Produto)'!A110,[1]Planilha2!N:N),0),0)</f>
        <v>17</v>
      </c>
    </row>
    <row r="111" spans="1:3" x14ac:dyDescent="0.25">
      <c r="A111" s="7">
        <v>2555</v>
      </c>
      <c r="B111" s="7" t="s">
        <v>4511</v>
      </c>
      <c r="C111" s="8">
        <f>IFERROR(ROUNDUP(AVERAGEIF([1]Planilha2!E:E,'Lead Time - Histórico (Produto)'!A111,[1]Planilha2!N:N),0),0)</f>
        <v>6</v>
      </c>
    </row>
    <row r="112" spans="1:3" x14ac:dyDescent="0.25">
      <c r="A112" s="7">
        <v>2533</v>
      </c>
      <c r="B112" s="7" t="s">
        <v>4464</v>
      </c>
      <c r="C112" s="8">
        <f>IFERROR(ROUNDUP(AVERAGEIF([1]Planilha2!E:E,'Lead Time - Histórico (Produto)'!A112,[1]Planilha2!N:N),0),0)</f>
        <v>6</v>
      </c>
    </row>
    <row r="113" spans="1:3" x14ac:dyDescent="0.25">
      <c r="A113" s="7">
        <v>2289</v>
      </c>
      <c r="B113" s="7" t="s">
        <v>3998</v>
      </c>
      <c r="C113" s="8">
        <f>IFERROR(ROUNDUP(AVERAGEIF([1]Planilha2!E:E,'Lead Time - Histórico (Produto)'!A113,[1]Planilha2!N:N),0),0)</f>
        <v>10</v>
      </c>
    </row>
    <row r="114" spans="1:3" x14ac:dyDescent="0.25">
      <c r="A114" s="7">
        <v>2235</v>
      </c>
      <c r="B114" s="7" t="s">
        <v>3902</v>
      </c>
      <c r="C114" s="8">
        <f>IFERROR(ROUNDUP(AVERAGEIF([1]Planilha2!E:E,'Lead Time - Histórico (Produto)'!A114,[1]Planilha2!N:N),0),0)</f>
        <v>13</v>
      </c>
    </row>
    <row r="115" spans="1:3" x14ac:dyDescent="0.25">
      <c r="A115" s="7">
        <v>2241</v>
      </c>
      <c r="B115" s="7" t="s">
        <v>6574</v>
      </c>
      <c r="C115" s="8">
        <f>IFERROR(ROUNDUP(AVERAGEIF([1]Planilha2!E:E,'Lead Time - Histórico (Produto)'!A115,[1]Planilha2!N:N),0),0)</f>
        <v>10</v>
      </c>
    </row>
    <row r="116" spans="1:3" x14ac:dyDescent="0.25">
      <c r="A116" s="7">
        <v>1456</v>
      </c>
      <c r="B116" s="7" t="s">
        <v>2434</v>
      </c>
      <c r="C116" s="8">
        <f>IFERROR(ROUNDUP(AVERAGEIF([1]Planilha2!E:E,'Lead Time - Histórico (Produto)'!A116,[1]Planilha2!N:N),0),0)</f>
        <v>4</v>
      </c>
    </row>
    <row r="117" spans="1:3" x14ac:dyDescent="0.25">
      <c r="A117" s="7">
        <v>2587</v>
      </c>
      <c r="B117" s="7" t="s">
        <v>4547</v>
      </c>
      <c r="C117" s="8">
        <f>IFERROR(ROUNDUP(AVERAGEIF([1]Planilha2!E:E,'Lead Time - Histórico (Produto)'!A117,[1]Planilha2!N:N),0),0)</f>
        <v>6</v>
      </c>
    </row>
    <row r="118" spans="1:3" x14ac:dyDescent="0.25">
      <c r="A118" s="7">
        <v>2537</v>
      </c>
      <c r="B118" s="7" t="s">
        <v>4472</v>
      </c>
      <c r="C118" s="8">
        <f>IFERROR(ROUNDUP(AVERAGEIF([1]Planilha2!E:E,'Lead Time - Histórico (Produto)'!A118,[1]Planilha2!N:N),0),0)</f>
        <v>6</v>
      </c>
    </row>
    <row r="119" spans="1:3" x14ac:dyDescent="0.25">
      <c r="A119" s="7">
        <v>2586</v>
      </c>
      <c r="B119" s="7" t="s">
        <v>4546</v>
      </c>
      <c r="C119" s="8">
        <f>IFERROR(ROUNDUP(AVERAGEIF([1]Planilha2!E:E,'Lead Time - Histórico (Produto)'!A119,[1]Planilha2!N:N),0),0)</f>
        <v>6</v>
      </c>
    </row>
    <row r="120" spans="1:3" x14ac:dyDescent="0.25">
      <c r="A120" s="7">
        <v>2578</v>
      </c>
      <c r="B120" s="7" t="s">
        <v>4538</v>
      </c>
      <c r="C120" s="8">
        <f>IFERROR(ROUNDUP(AVERAGEIF([1]Planilha2!E:E,'Lead Time - Histórico (Produto)'!A120,[1]Planilha2!N:N),0),0)</f>
        <v>6</v>
      </c>
    </row>
    <row r="121" spans="1:3" x14ac:dyDescent="0.25">
      <c r="A121" s="7">
        <v>2579</v>
      </c>
      <c r="B121" s="7" t="s">
        <v>4539</v>
      </c>
      <c r="C121" s="8">
        <f>IFERROR(ROUNDUP(AVERAGEIF([1]Planilha2!E:E,'Lead Time - Histórico (Produto)'!A121,[1]Planilha2!N:N),0),0)</f>
        <v>5</v>
      </c>
    </row>
    <row r="122" spans="1:3" x14ac:dyDescent="0.25">
      <c r="A122" s="7">
        <v>2541</v>
      </c>
      <c r="B122" s="7" t="s">
        <v>4481</v>
      </c>
      <c r="C122" s="8">
        <f>IFERROR(ROUNDUP(AVERAGEIF([1]Planilha2!E:E,'Lead Time - Histórico (Produto)'!A122,[1]Planilha2!N:N),0),0)</f>
        <v>6</v>
      </c>
    </row>
    <row r="123" spans="1:3" x14ac:dyDescent="0.25">
      <c r="A123" s="7">
        <v>2582</v>
      </c>
      <c r="B123" s="7" t="s">
        <v>4542</v>
      </c>
      <c r="C123" s="8">
        <f>IFERROR(ROUNDUP(AVERAGEIF([1]Planilha2!E:E,'Lead Time - Histórico (Produto)'!A123,[1]Planilha2!N:N),0),0)</f>
        <v>6</v>
      </c>
    </row>
    <row r="124" spans="1:3" x14ac:dyDescent="0.25">
      <c r="A124" s="7">
        <v>2581</v>
      </c>
      <c r="B124" s="7" t="s">
        <v>4541</v>
      </c>
      <c r="C124" s="8">
        <f>IFERROR(ROUNDUP(AVERAGEIF([1]Planilha2!E:E,'Lead Time - Histórico (Produto)'!A124,[1]Planilha2!N:N),0),0)</f>
        <v>6</v>
      </c>
    </row>
    <row r="125" spans="1:3" x14ac:dyDescent="0.25">
      <c r="A125" s="7">
        <v>2577</v>
      </c>
      <c r="B125" s="7" t="s">
        <v>6575</v>
      </c>
      <c r="C125" s="8">
        <f>IFERROR(ROUNDUP(AVERAGEIF([1]Planilha2!E:E,'Lead Time - Histórico (Produto)'!A125,[1]Planilha2!N:N),0),0)</f>
        <v>6</v>
      </c>
    </row>
    <row r="126" spans="1:3" x14ac:dyDescent="0.25">
      <c r="A126" s="7">
        <v>2549</v>
      </c>
      <c r="B126" s="7" t="s">
        <v>4500</v>
      </c>
      <c r="C126" s="8">
        <f>IFERROR(ROUNDUP(AVERAGEIF([1]Planilha2!E:E,'Lead Time - Histórico (Produto)'!A126,[1]Planilha2!N:N),0),0)</f>
        <v>5</v>
      </c>
    </row>
    <row r="127" spans="1:3" x14ac:dyDescent="0.25">
      <c r="A127" s="7">
        <v>2550</v>
      </c>
      <c r="B127" s="7" t="s">
        <v>4501</v>
      </c>
      <c r="C127" s="8">
        <f>IFERROR(ROUNDUP(AVERAGEIF([1]Planilha2!E:E,'Lead Time - Histórico (Produto)'!A127,[1]Planilha2!N:N),0),0)</f>
        <v>5</v>
      </c>
    </row>
    <row r="128" spans="1:3" x14ac:dyDescent="0.25">
      <c r="A128" s="7">
        <v>2594</v>
      </c>
      <c r="B128" s="7" t="s">
        <v>4555</v>
      </c>
      <c r="C128" s="8">
        <f>IFERROR(ROUNDUP(AVERAGEIF([1]Planilha2!E:E,'Lead Time - Histórico (Produto)'!A128,[1]Planilha2!N:N),0),0)</f>
        <v>5</v>
      </c>
    </row>
    <row r="129" spans="1:3" x14ac:dyDescent="0.25">
      <c r="A129" s="7">
        <v>2556</v>
      </c>
      <c r="B129" s="7" t="s">
        <v>4512</v>
      </c>
      <c r="C129" s="8">
        <f>IFERROR(ROUNDUP(AVERAGEIF([1]Planilha2!E:E,'Lead Time - Histórico (Produto)'!A129,[1]Planilha2!N:N),0),0)</f>
        <v>5</v>
      </c>
    </row>
    <row r="130" spans="1:3" x14ac:dyDescent="0.25">
      <c r="A130" s="7">
        <v>2905</v>
      </c>
      <c r="B130" s="7" t="s">
        <v>5085</v>
      </c>
      <c r="C130" s="8">
        <f>IFERROR(ROUNDUP(AVERAGEIF([1]Planilha2!E:E,'Lead Time - Histórico (Produto)'!A130,[1]Planilha2!N:N),0),0)</f>
        <v>5</v>
      </c>
    </row>
    <row r="131" spans="1:3" x14ac:dyDescent="0.25">
      <c r="A131" s="7">
        <v>2906</v>
      </c>
      <c r="B131" s="7" t="s">
        <v>5086</v>
      </c>
      <c r="C131" s="8">
        <f>IFERROR(ROUNDUP(AVERAGEIF([1]Planilha2!E:E,'Lead Time - Histórico (Produto)'!A131,[1]Planilha2!N:N),0),0)</f>
        <v>5</v>
      </c>
    </row>
    <row r="132" spans="1:3" x14ac:dyDescent="0.25">
      <c r="A132" s="7">
        <v>2551</v>
      </c>
      <c r="B132" s="7" t="s">
        <v>4502</v>
      </c>
      <c r="C132" s="8">
        <f>IFERROR(ROUNDUP(AVERAGEIF([1]Planilha2!E:E,'Lead Time - Histórico (Produto)'!A132,[1]Planilha2!N:N),0),0)</f>
        <v>5</v>
      </c>
    </row>
    <row r="133" spans="1:3" x14ac:dyDescent="0.25">
      <c r="A133" s="7">
        <v>769</v>
      </c>
      <c r="B133" s="7" t="s">
        <v>1385</v>
      </c>
      <c r="C133" s="8">
        <f>IFERROR(ROUNDUP(AVERAGEIF([1]Planilha2!E:E,'Lead Time - Histórico (Produto)'!A133,[1]Planilha2!N:N),0),0)</f>
        <v>4</v>
      </c>
    </row>
    <row r="134" spans="1:3" x14ac:dyDescent="0.25">
      <c r="A134" s="7">
        <v>768</v>
      </c>
      <c r="B134" s="7" t="s">
        <v>1379</v>
      </c>
      <c r="C134" s="8">
        <f>IFERROR(ROUNDUP(AVERAGEIF([1]Planilha2!E:E,'Lead Time - Histórico (Produto)'!A134,[1]Planilha2!N:N),0),0)</f>
        <v>5</v>
      </c>
    </row>
    <row r="135" spans="1:3" x14ac:dyDescent="0.25">
      <c r="A135" s="7">
        <v>2554</v>
      </c>
      <c r="B135" s="7" t="s">
        <v>4509</v>
      </c>
      <c r="C135" s="8">
        <f>IFERROR(ROUNDUP(AVERAGEIF([1]Planilha2!E:E,'Lead Time - Histórico (Produto)'!A135,[1]Planilha2!N:N),0),0)</f>
        <v>4</v>
      </c>
    </row>
    <row r="136" spans="1:3" x14ac:dyDescent="0.25">
      <c r="A136" s="7">
        <v>2190</v>
      </c>
      <c r="B136" s="7" t="s">
        <v>3820</v>
      </c>
      <c r="C136" s="8">
        <f>IFERROR(ROUNDUP(AVERAGEIF([1]Planilha2!E:E,'Lead Time - Histórico (Produto)'!A136,[1]Planilha2!N:N),0),0)</f>
        <v>19</v>
      </c>
    </row>
    <row r="137" spans="1:3" x14ac:dyDescent="0.25">
      <c r="A137" s="7">
        <v>3329</v>
      </c>
      <c r="B137" s="7" t="s">
        <v>5718</v>
      </c>
      <c r="C137" s="8">
        <f>IFERROR(ROUNDUP(AVERAGEIF([1]Planilha2!E:E,'Lead Time - Histórico (Produto)'!A137,[1]Planilha2!N:N),0),0)</f>
        <v>14</v>
      </c>
    </row>
    <row r="138" spans="1:3" x14ac:dyDescent="0.25">
      <c r="A138" s="7">
        <v>2193</v>
      </c>
      <c r="B138" s="7" t="s">
        <v>3825</v>
      </c>
      <c r="C138" s="8">
        <f>IFERROR(ROUNDUP(AVERAGEIF([1]Planilha2!E:E,'Lead Time - Histórico (Produto)'!A138,[1]Planilha2!N:N),0),0)</f>
        <v>19</v>
      </c>
    </row>
    <row r="139" spans="1:3" x14ac:dyDescent="0.25">
      <c r="A139" s="7">
        <v>2372</v>
      </c>
      <c r="B139" s="7" t="s">
        <v>4161</v>
      </c>
      <c r="C139" s="8">
        <f>IFERROR(ROUNDUP(AVERAGEIF([1]Planilha2!E:E,'Lead Time - Histórico (Produto)'!A139,[1]Planilha2!N:N),0),0)</f>
        <v>19</v>
      </c>
    </row>
    <row r="140" spans="1:3" x14ac:dyDescent="0.25">
      <c r="A140" s="7">
        <v>2956</v>
      </c>
      <c r="B140" s="7" t="s">
        <v>6576</v>
      </c>
      <c r="C140" s="8">
        <f>IFERROR(ROUNDUP(AVERAGEIF([1]Planilha2!E:E,'Lead Time - Histórico (Produto)'!A140,[1]Planilha2!N:N),0),0)</f>
        <v>14</v>
      </c>
    </row>
    <row r="141" spans="1:3" x14ac:dyDescent="0.25">
      <c r="A141" s="7">
        <v>1474</v>
      </c>
      <c r="B141" s="7" t="s">
        <v>2496</v>
      </c>
      <c r="C141" s="8">
        <f>IFERROR(ROUNDUP(AVERAGEIF([1]Planilha2!E:E,'Lead Time - Histórico (Produto)'!A141,[1]Planilha2!N:N),0),0)</f>
        <v>8</v>
      </c>
    </row>
    <row r="142" spans="1:3" x14ac:dyDescent="0.25">
      <c r="A142" s="7">
        <v>2239</v>
      </c>
      <c r="B142" s="7" t="s">
        <v>6577</v>
      </c>
      <c r="C142" s="8">
        <f>IFERROR(ROUNDUP(AVERAGEIF([1]Planilha2!E:E,'Lead Time - Histórico (Produto)'!A142,[1]Planilha2!N:N),0),0)</f>
        <v>17</v>
      </c>
    </row>
    <row r="143" spans="1:3" x14ac:dyDescent="0.25">
      <c r="A143" s="7">
        <v>1493</v>
      </c>
      <c r="B143" s="7" t="s">
        <v>1144</v>
      </c>
      <c r="C143" s="8">
        <f>IFERROR(ROUNDUP(AVERAGEIF([1]Planilha2!E:E,'Lead Time - Histórico (Produto)'!A143,[1]Planilha2!N:N),0),0)</f>
        <v>13</v>
      </c>
    </row>
    <row r="144" spans="1:3" x14ac:dyDescent="0.25">
      <c r="A144" s="7">
        <v>2649</v>
      </c>
      <c r="B144" s="7" t="s">
        <v>6578</v>
      </c>
      <c r="C144" s="8">
        <f>IFERROR(ROUNDUP(AVERAGEIF([1]Planilha2!E:E,'Lead Time - Histórico (Produto)'!A144,[1]Planilha2!N:N),0),0)</f>
        <v>19</v>
      </c>
    </row>
    <row r="145" spans="1:3" x14ac:dyDescent="0.25">
      <c r="A145" s="7">
        <v>2203</v>
      </c>
      <c r="B145" s="7" t="s">
        <v>3843</v>
      </c>
      <c r="C145" s="8">
        <f>IFERROR(ROUNDUP(AVERAGEIF([1]Planilha2!E:E,'Lead Time - Histórico (Produto)'!A145,[1]Planilha2!N:N),0),0)</f>
        <v>19</v>
      </c>
    </row>
    <row r="146" spans="1:3" x14ac:dyDescent="0.25">
      <c r="A146" s="7">
        <v>2544</v>
      </c>
      <c r="B146" s="7" t="s">
        <v>540</v>
      </c>
      <c r="C146" s="8">
        <f>IFERROR(ROUNDUP(AVERAGEIF([1]Planilha2!E:E,'Lead Time - Histórico (Produto)'!A146,[1]Planilha2!N:N),0),0)</f>
        <v>6</v>
      </c>
    </row>
    <row r="147" spans="1:3" x14ac:dyDescent="0.25">
      <c r="A147" s="7">
        <v>2572</v>
      </c>
      <c r="B147" s="7" t="s">
        <v>482</v>
      </c>
      <c r="C147" s="8">
        <f>IFERROR(ROUNDUP(AVERAGEIF([1]Planilha2!E:E,'Lead Time - Histórico (Produto)'!A147,[1]Planilha2!N:N),0),0)</f>
        <v>6</v>
      </c>
    </row>
    <row r="148" spans="1:3" x14ac:dyDescent="0.25">
      <c r="A148" s="7">
        <v>3023</v>
      </c>
      <c r="B148" s="7" t="s">
        <v>5251</v>
      </c>
      <c r="C148" s="8">
        <f>IFERROR(ROUNDUP(AVERAGEIF([1]Planilha2!E:E,'Lead Time - Histórico (Produto)'!A148,[1]Planilha2!N:N),0),0)</f>
        <v>2</v>
      </c>
    </row>
    <row r="149" spans="1:3" x14ac:dyDescent="0.25">
      <c r="A149" s="7">
        <v>2608</v>
      </c>
      <c r="B149" s="7" t="s">
        <v>4585</v>
      </c>
      <c r="C149" s="8">
        <f>IFERROR(ROUNDUP(AVERAGEIF([1]Planilha2!E:E,'Lead Time - Histórico (Produto)'!A149,[1]Planilha2!N:N),0),0)</f>
        <v>14</v>
      </c>
    </row>
    <row r="150" spans="1:3" x14ac:dyDescent="0.25">
      <c r="A150" s="7">
        <v>2589</v>
      </c>
      <c r="B150" s="7" t="s">
        <v>4549</v>
      </c>
      <c r="C150" s="8">
        <f>IFERROR(ROUNDUP(AVERAGEIF([1]Planilha2!E:E,'Lead Time - Histórico (Produto)'!A150,[1]Planilha2!N:N),0),0)</f>
        <v>5</v>
      </c>
    </row>
    <row r="151" spans="1:3" x14ac:dyDescent="0.25">
      <c r="A151" s="7">
        <v>2213</v>
      </c>
      <c r="B151" s="7" t="s">
        <v>3864</v>
      </c>
      <c r="C151" s="8">
        <f>IFERROR(ROUNDUP(AVERAGEIF([1]Planilha2!E:E,'Lead Time - Histórico (Produto)'!A151,[1]Planilha2!N:N),0),0)</f>
        <v>15</v>
      </c>
    </row>
    <row r="152" spans="1:3" x14ac:dyDescent="0.25">
      <c r="A152" s="7">
        <v>2298</v>
      </c>
      <c r="B152" s="7" t="s">
        <v>6579</v>
      </c>
      <c r="C152" s="8">
        <f>IFERROR(ROUNDUP(AVERAGEIF([1]Planilha2!E:E,'Lead Time - Histórico (Produto)'!A152,[1]Planilha2!N:N),0),0)</f>
        <v>13</v>
      </c>
    </row>
    <row r="153" spans="1:3" x14ac:dyDescent="0.25">
      <c r="A153" s="7">
        <v>1492</v>
      </c>
      <c r="B153" s="7" t="s">
        <v>2536</v>
      </c>
      <c r="C153" s="8">
        <f>IFERROR(ROUNDUP(AVERAGEIF([1]Planilha2!E:E,'Lead Time - Histórico (Produto)'!A153,[1]Planilha2!N:N),0),0)</f>
        <v>12</v>
      </c>
    </row>
    <row r="154" spans="1:3" x14ac:dyDescent="0.25">
      <c r="A154" s="7">
        <v>1494</v>
      </c>
      <c r="B154" s="7" t="s">
        <v>2539</v>
      </c>
      <c r="C154" s="8">
        <f>IFERROR(ROUNDUP(AVERAGEIF([1]Planilha2!E:E,'Lead Time - Histórico (Produto)'!A154,[1]Planilha2!N:N),0),0)</f>
        <v>13</v>
      </c>
    </row>
    <row r="155" spans="1:3" x14ac:dyDescent="0.25">
      <c r="A155" s="7">
        <v>2618</v>
      </c>
      <c r="B155" s="7" t="s">
        <v>4604</v>
      </c>
      <c r="C155" s="8">
        <f>IFERROR(ROUNDUP(AVERAGEIF([1]Planilha2!E:E,'Lead Time - Histórico (Produto)'!A155,[1]Planilha2!N:N),0),0)</f>
        <v>13</v>
      </c>
    </row>
    <row r="156" spans="1:3" x14ac:dyDescent="0.25">
      <c r="A156" s="7">
        <v>2921</v>
      </c>
      <c r="B156" s="7" t="s">
        <v>5108</v>
      </c>
      <c r="C156" s="8">
        <f>IFERROR(ROUNDUP(AVERAGEIF([1]Planilha2!E:E,'Lead Time - Histórico (Produto)'!A156,[1]Planilha2!N:N),0),0)</f>
        <v>3</v>
      </c>
    </row>
    <row r="157" spans="1:3" x14ac:dyDescent="0.25">
      <c r="A157" s="7">
        <v>2573</v>
      </c>
      <c r="B157" s="7" t="s">
        <v>4530</v>
      </c>
      <c r="C157" s="8">
        <f>IFERROR(ROUNDUP(AVERAGEIF([1]Planilha2!E:E,'Lead Time - Histórico (Produto)'!A157,[1]Planilha2!N:N),0),0)</f>
        <v>5</v>
      </c>
    </row>
    <row r="158" spans="1:3" x14ac:dyDescent="0.25">
      <c r="A158" s="7">
        <v>2574</v>
      </c>
      <c r="B158" s="7" t="s">
        <v>4532</v>
      </c>
      <c r="C158" s="8">
        <f>IFERROR(ROUNDUP(AVERAGEIF([1]Planilha2!E:E,'Lead Time - Histórico (Produto)'!A158,[1]Planilha2!N:N),0),0)</f>
        <v>5</v>
      </c>
    </row>
    <row r="159" spans="1:3" x14ac:dyDescent="0.25">
      <c r="A159" s="7">
        <v>3313</v>
      </c>
      <c r="B159" s="7" t="s">
        <v>5691</v>
      </c>
      <c r="C159" s="8">
        <f>IFERROR(ROUNDUP(AVERAGEIF([1]Planilha2!E:E,'Lead Time - Histórico (Produto)'!A159,[1]Planilha2!N:N),0),0)</f>
        <v>3</v>
      </c>
    </row>
    <row r="160" spans="1:3" x14ac:dyDescent="0.25">
      <c r="A160" s="7">
        <v>2868</v>
      </c>
      <c r="B160" s="7" t="s">
        <v>562</v>
      </c>
      <c r="C160" s="8">
        <f>IFERROR(ROUNDUP(AVERAGEIF([1]Planilha2!E:E,'Lead Time - Histórico (Produto)'!A160,[1]Planilha2!N:N),0),0)</f>
        <v>14</v>
      </c>
    </row>
    <row r="161" spans="1:3" x14ac:dyDescent="0.25">
      <c r="A161" s="7">
        <v>2945</v>
      </c>
      <c r="B161" s="7" t="s">
        <v>5142</v>
      </c>
      <c r="C161" s="8">
        <f>IFERROR(ROUNDUP(AVERAGEIF([1]Planilha2!E:E,'Lead Time - Histórico (Produto)'!A161,[1]Planilha2!N:N),0),0)</f>
        <v>14</v>
      </c>
    </row>
    <row r="162" spans="1:3" x14ac:dyDescent="0.25">
      <c r="A162" s="7">
        <v>2438</v>
      </c>
      <c r="B162" s="7" t="s">
        <v>6580</v>
      </c>
      <c r="C162" s="8">
        <f>IFERROR(ROUNDUP(AVERAGEIF([1]Planilha2!E:E,'Lead Time - Histórico (Produto)'!A162,[1]Planilha2!N:N),0),0)</f>
        <v>5</v>
      </c>
    </row>
    <row r="163" spans="1:3" x14ac:dyDescent="0.25">
      <c r="A163" s="7">
        <v>2218</v>
      </c>
      <c r="B163" s="7" t="s">
        <v>3872</v>
      </c>
      <c r="C163" s="8">
        <f>IFERROR(ROUNDUP(AVERAGEIF([1]Planilha2!E:E,'Lead Time - Histórico (Produto)'!A163,[1]Planilha2!N:N),0),0)</f>
        <v>14</v>
      </c>
    </row>
    <row r="164" spans="1:3" x14ac:dyDescent="0.25">
      <c r="A164" s="7">
        <v>3151</v>
      </c>
      <c r="B164" s="7" t="s">
        <v>5449</v>
      </c>
      <c r="C164" s="8">
        <f>IFERROR(ROUNDUP(AVERAGEIF([1]Planilha2!E:E,'Lead Time - Histórico (Produto)'!A164,[1]Planilha2!N:N),0),0)</f>
        <v>14</v>
      </c>
    </row>
    <row r="165" spans="1:3" x14ac:dyDescent="0.25">
      <c r="A165" s="7">
        <v>2833</v>
      </c>
      <c r="B165" s="7" t="s">
        <v>4975</v>
      </c>
      <c r="C165" s="8">
        <f>IFERROR(ROUNDUP(AVERAGEIF([1]Planilha2!E:E,'Lead Time - Histórico (Produto)'!A165,[1]Planilha2!N:N),0),0)</f>
        <v>3</v>
      </c>
    </row>
    <row r="166" spans="1:3" x14ac:dyDescent="0.25">
      <c r="A166" s="7">
        <v>2415</v>
      </c>
      <c r="B166" s="7" t="s">
        <v>4236</v>
      </c>
      <c r="C166" s="8">
        <f>IFERROR(ROUNDUP(AVERAGEIF([1]Planilha2!E:E,'Lead Time - Histórico (Produto)'!A166,[1]Planilha2!N:N),0),0)</f>
        <v>3</v>
      </c>
    </row>
    <row r="167" spans="1:3" x14ac:dyDescent="0.25">
      <c r="A167" s="7">
        <v>3092</v>
      </c>
      <c r="B167" s="7" t="s">
        <v>5353</v>
      </c>
      <c r="C167" s="8">
        <f>IFERROR(ROUNDUP(AVERAGEIF([1]Planilha2!E:E,'Lead Time - Histórico (Produto)'!A167,[1]Planilha2!N:N),0),0)</f>
        <v>6</v>
      </c>
    </row>
    <row r="168" spans="1:3" x14ac:dyDescent="0.25">
      <c r="A168" s="7">
        <v>2709</v>
      </c>
      <c r="B168" s="7" t="s">
        <v>4779</v>
      </c>
      <c r="C168" s="8">
        <f>IFERROR(ROUNDUP(AVERAGEIF([1]Planilha2!E:E,'Lead Time - Histórico (Produto)'!A168,[1]Planilha2!N:N),0),0)</f>
        <v>3</v>
      </c>
    </row>
    <row r="169" spans="1:3" x14ac:dyDescent="0.25">
      <c r="A169" s="7">
        <v>2250</v>
      </c>
      <c r="B169" s="7" t="s">
        <v>6581</v>
      </c>
      <c r="C169" s="8">
        <f>IFERROR(ROUNDUP(AVERAGEIF([1]Planilha2!E:E,'Lead Time - Histórico (Produto)'!A169,[1]Planilha2!N:N),0),0)</f>
        <v>13</v>
      </c>
    </row>
    <row r="170" spans="1:3" x14ac:dyDescent="0.25">
      <c r="A170" s="7">
        <v>2499</v>
      </c>
      <c r="B170" s="7" t="s">
        <v>4386</v>
      </c>
      <c r="C170" s="8">
        <f>IFERROR(ROUNDUP(AVERAGEIF([1]Planilha2!E:E,'Lead Time - Histórico (Produto)'!A170,[1]Planilha2!N:N),0),0)</f>
        <v>6</v>
      </c>
    </row>
    <row r="171" spans="1:3" x14ac:dyDescent="0.25">
      <c r="A171" s="7">
        <v>2922</v>
      </c>
      <c r="B171" s="7" t="s">
        <v>5109</v>
      </c>
      <c r="C171" s="8">
        <f>IFERROR(ROUNDUP(AVERAGEIF([1]Planilha2!E:E,'Lead Time - Histórico (Produto)'!A171,[1]Planilha2!N:N),0),0)</f>
        <v>3</v>
      </c>
    </row>
    <row r="172" spans="1:3" x14ac:dyDescent="0.25">
      <c r="A172" s="7">
        <v>2364</v>
      </c>
      <c r="B172" s="7" t="s">
        <v>4141</v>
      </c>
      <c r="C172" s="8">
        <f>IFERROR(ROUNDUP(AVERAGEIF([1]Planilha2!E:E,'Lead Time - Histórico (Produto)'!A172,[1]Planilha2!N:N),0),0)</f>
        <v>11</v>
      </c>
    </row>
    <row r="173" spans="1:3" x14ac:dyDescent="0.25">
      <c r="A173" s="7">
        <v>1576</v>
      </c>
      <c r="B173" s="7" t="s">
        <v>2711</v>
      </c>
      <c r="C173" s="8">
        <f>IFERROR(ROUNDUP(AVERAGEIF([1]Planilha2!E:E,'Lead Time - Histórico (Produto)'!A173,[1]Planilha2!N:N),0),0)</f>
        <v>8</v>
      </c>
    </row>
    <row r="174" spans="1:3" x14ac:dyDescent="0.25">
      <c r="A174" s="7">
        <v>1098</v>
      </c>
      <c r="B174" s="7" t="s">
        <v>1935</v>
      </c>
      <c r="C174" s="8">
        <f>IFERROR(ROUNDUP(AVERAGEIF([1]Planilha2!E:E,'Lead Time - Histórico (Produto)'!A174,[1]Planilha2!N:N),0),0)</f>
        <v>8</v>
      </c>
    </row>
    <row r="175" spans="1:3" x14ac:dyDescent="0.25">
      <c r="A175" s="7">
        <v>2510</v>
      </c>
      <c r="B175" s="7" t="s">
        <v>4402</v>
      </c>
      <c r="C175" s="8">
        <f>IFERROR(ROUNDUP(AVERAGEIF([1]Planilha2!E:E,'Lead Time - Histórico (Produto)'!A175,[1]Planilha2!N:N),0),0)</f>
        <v>11</v>
      </c>
    </row>
    <row r="176" spans="1:3" x14ac:dyDescent="0.25">
      <c r="A176" s="7">
        <v>2607</v>
      </c>
      <c r="B176" s="7" t="s">
        <v>4583</v>
      </c>
      <c r="C176" s="8">
        <f>IFERROR(ROUNDUP(AVERAGEIF([1]Planilha2!E:E,'Lead Time - Histórico (Produto)'!A176,[1]Planilha2!N:N),0),0)</f>
        <v>11</v>
      </c>
    </row>
    <row r="177" spans="1:3" x14ac:dyDescent="0.25">
      <c r="A177" s="7">
        <v>2604</v>
      </c>
      <c r="B177" s="7" t="s">
        <v>6582</v>
      </c>
      <c r="C177" s="8">
        <f>IFERROR(ROUNDUP(AVERAGEIF([1]Planilha2!E:E,'Lead Time - Histórico (Produto)'!A177,[1]Planilha2!N:N),0),0)</f>
        <v>12</v>
      </c>
    </row>
    <row r="178" spans="1:3" x14ac:dyDescent="0.25">
      <c r="A178" s="7">
        <v>2199</v>
      </c>
      <c r="B178" s="7" t="s">
        <v>3836</v>
      </c>
      <c r="C178" s="8">
        <f>IFERROR(ROUNDUP(AVERAGEIF([1]Planilha2!E:E,'Lead Time - Histórico (Produto)'!A178,[1]Planilha2!N:N),0),0)</f>
        <v>15</v>
      </c>
    </row>
    <row r="179" spans="1:3" x14ac:dyDescent="0.25">
      <c r="A179" s="7">
        <v>1537</v>
      </c>
      <c r="B179" s="7" t="s">
        <v>2616</v>
      </c>
      <c r="C179" s="8">
        <f>IFERROR(ROUNDUP(AVERAGEIF([1]Planilha2!E:E,'Lead Time - Histórico (Produto)'!A179,[1]Planilha2!N:N),0),0)</f>
        <v>3</v>
      </c>
    </row>
    <row r="180" spans="1:3" x14ac:dyDescent="0.25">
      <c r="A180" s="7">
        <v>1538</v>
      </c>
      <c r="B180" s="7" t="s">
        <v>2618</v>
      </c>
      <c r="C180" s="8">
        <f>IFERROR(ROUNDUP(AVERAGEIF([1]Planilha2!E:E,'Lead Time - Histórico (Produto)'!A180,[1]Planilha2!N:N),0),0)</f>
        <v>3</v>
      </c>
    </row>
    <row r="181" spans="1:3" x14ac:dyDescent="0.25">
      <c r="A181" s="7">
        <v>2580</v>
      </c>
      <c r="B181" s="7" t="s">
        <v>4540</v>
      </c>
      <c r="C181" s="8">
        <f>IFERROR(ROUNDUP(AVERAGEIF([1]Planilha2!E:E,'Lead Time - Histórico (Produto)'!A181,[1]Planilha2!N:N),0),0)</f>
        <v>4</v>
      </c>
    </row>
    <row r="182" spans="1:3" x14ac:dyDescent="0.25">
      <c r="A182" s="7">
        <v>2548</v>
      </c>
      <c r="B182" s="7" t="s">
        <v>4498</v>
      </c>
      <c r="C182" s="8">
        <f>IFERROR(ROUNDUP(AVERAGEIF([1]Planilha2!E:E,'Lead Time - Histórico (Produto)'!A182,[1]Planilha2!N:N),0),0)</f>
        <v>6</v>
      </c>
    </row>
    <row r="183" spans="1:3" x14ac:dyDescent="0.25">
      <c r="A183" s="7">
        <v>3283</v>
      </c>
      <c r="B183" s="7" t="s">
        <v>5645</v>
      </c>
      <c r="C183" s="8">
        <f>IFERROR(ROUNDUP(AVERAGEIF([1]Planilha2!E:E,'Lead Time - Histórico (Produto)'!A183,[1]Planilha2!N:N),0),0)</f>
        <v>4</v>
      </c>
    </row>
    <row r="184" spans="1:3" x14ac:dyDescent="0.25">
      <c r="A184" s="7">
        <v>1500</v>
      </c>
      <c r="B184" s="7" t="s">
        <v>2547</v>
      </c>
      <c r="C184" s="8">
        <f>IFERROR(ROUNDUP(AVERAGEIF([1]Planilha2!E:E,'Lead Time - Histórico (Produto)'!A184,[1]Planilha2!N:N),0),0)</f>
        <v>4</v>
      </c>
    </row>
    <row r="185" spans="1:3" x14ac:dyDescent="0.25">
      <c r="A185" s="7">
        <v>2496</v>
      </c>
      <c r="B185" s="7" t="s">
        <v>4376</v>
      </c>
      <c r="C185" s="8">
        <f>IFERROR(ROUNDUP(AVERAGEIF([1]Planilha2!E:E,'Lead Time - Histórico (Produto)'!A185,[1]Planilha2!N:N),0),0)</f>
        <v>5</v>
      </c>
    </row>
    <row r="186" spans="1:3" x14ac:dyDescent="0.25">
      <c r="A186" s="7">
        <v>965</v>
      </c>
      <c r="B186" s="7" t="s">
        <v>1735</v>
      </c>
      <c r="C186" s="8">
        <f>IFERROR(ROUNDUP(AVERAGEIF([1]Planilha2!E:E,'Lead Time - Histórico (Produto)'!A186,[1]Planilha2!N:N),0),0)</f>
        <v>4</v>
      </c>
    </row>
    <row r="187" spans="1:3" x14ac:dyDescent="0.25">
      <c r="A187" s="7">
        <v>824</v>
      </c>
      <c r="B187" s="7" t="s">
        <v>1474</v>
      </c>
      <c r="C187" s="8">
        <f>IFERROR(ROUNDUP(AVERAGEIF([1]Planilha2!E:E,'Lead Time - Histórico (Produto)'!A187,[1]Planilha2!N:N),0),0)</f>
        <v>8</v>
      </c>
    </row>
    <row r="188" spans="1:3" x14ac:dyDescent="0.25">
      <c r="A188" s="7">
        <v>2382</v>
      </c>
      <c r="B188" s="7" t="s">
        <v>4180</v>
      </c>
      <c r="C188" s="8">
        <f>IFERROR(ROUNDUP(AVERAGEIF([1]Planilha2!E:E,'Lead Time - Histórico (Produto)'!A188,[1]Planilha2!N:N),0),0)</f>
        <v>7</v>
      </c>
    </row>
    <row r="189" spans="1:3" x14ac:dyDescent="0.25">
      <c r="A189" s="7">
        <v>1123</v>
      </c>
      <c r="B189" s="7" t="s">
        <v>1973</v>
      </c>
      <c r="C189" s="8">
        <f>IFERROR(ROUNDUP(AVERAGEIF([1]Planilha2!E:E,'Lead Time - Histórico (Produto)'!A189,[1]Planilha2!N:N),0),0)</f>
        <v>9</v>
      </c>
    </row>
    <row r="190" spans="1:3" x14ac:dyDescent="0.25">
      <c r="A190" s="7">
        <v>3286</v>
      </c>
      <c r="B190" s="7" t="s">
        <v>5650</v>
      </c>
      <c r="C190" s="8">
        <f>IFERROR(ROUNDUP(AVERAGEIF([1]Planilha2!E:E,'Lead Time - Histórico (Produto)'!A190,[1]Planilha2!N:N),0),0)</f>
        <v>13</v>
      </c>
    </row>
    <row r="191" spans="1:3" x14ac:dyDescent="0.25">
      <c r="A191" s="7">
        <v>2617</v>
      </c>
      <c r="B191" s="7" t="s">
        <v>4603</v>
      </c>
      <c r="C191" s="8">
        <f>IFERROR(ROUNDUP(AVERAGEIF([1]Planilha2!E:E,'Lead Time - Histórico (Produto)'!A191,[1]Planilha2!N:N),0),0)</f>
        <v>10</v>
      </c>
    </row>
    <row r="192" spans="1:3" x14ac:dyDescent="0.25">
      <c r="A192" s="7">
        <v>1497</v>
      </c>
      <c r="B192" s="7" t="s">
        <v>2542</v>
      </c>
      <c r="C192" s="8">
        <f>IFERROR(ROUNDUP(AVERAGEIF([1]Planilha2!E:E,'Lead Time - Histórico (Produto)'!A192,[1]Planilha2!N:N),0),0)</f>
        <v>3</v>
      </c>
    </row>
    <row r="193" spans="1:3" x14ac:dyDescent="0.25">
      <c r="A193" s="7">
        <v>2444</v>
      </c>
      <c r="B193" s="7" t="s">
        <v>4303</v>
      </c>
      <c r="C193" s="8">
        <f>IFERROR(ROUNDUP(AVERAGEIF([1]Planilha2!E:E,'Lead Time - Histórico (Produto)'!A193,[1]Planilha2!N:N),0),0)</f>
        <v>3</v>
      </c>
    </row>
    <row r="194" spans="1:3" x14ac:dyDescent="0.25">
      <c r="A194" s="7">
        <v>3341</v>
      </c>
      <c r="B194" s="7" t="s">
        <v>5728</v>
      </c>
      <c r="C194" s="8">
        <f>IFERROR(ROUNDUP(AVERAGEIF([1]Planilha2!E:E,'Lead Time - Histórico (Produto)'!A194,[1]Planilha2!N:N),0),0)</f>
        <v>2</v>
      </c>
    </row>
    <row r="195" spans="1:3" x14ac:dyDescent="0.25">
      <c r="A195" s="7">
        <v>3342</v>
      </c>
      <c r="B195" s="7" t="s">
        <v>5730</v>
      </c>
      <c r="C195" s="8">
        <f>IFERROR(ROUNDUP(AVERAGEIF([1]Planilha2!E:E,'Lead Time - Histórico (Produto)'!A195,[1]Planilha2!N:N),0),0)</f>
        <v>2</v>
      </c>
    </row>
    <row r="196" spans="1:3" x14ac:dyDescent="0.25">
      <c r="A196" s="7">
        <v>966</v>
      </c>
      <c r="B196" s="7" t="s">
        <v>1744</v>
      </c>
      <c r="C196" s="8">
        <f>IFERROR(ROUNDUP(AVERAGEIF([1]Planilha2!E:E,'Lead Time - Histórico (Produto)'!A196,[1]Planilha2!N:N),0),0)</f>
        <v>4</v>
      </c>
    </row>
    <row r="197" spans="1:3" x14ac:dyDescent="0.25">
      <c r="A197" s="7">
        <v>2870</v>
      </c>
      <c r="B197" s="7" t="s">
        <v>5022</v>
      </c>
      <c r="C197" s="8">
        <f>IFERROR(ROUNDUP(AVERAGEIF([1]Planilha2!E:E,'Lead Time - Histórico (Produto)'!A197,[1]Planilha2!N:N),0),0)</f>
        <v>3</v>
      </c>
    </row>
    <row r="198" spans="1:3" x14ac:dyDescent="0.25">
      <c r="A198" s="7">
        <v>2871</v>
      </c>
      <c r="B198" s="7" t="s">
        <v>5024</v>
      </c>
      <c r="C198" s="8">
        <f>IFERROR(ROUNDUP(AVERAGEIF([1]Planilha2!E:E,'Lead Time - Histórico (Produto)'!A198,[1]Planilha2!N:N),0),0)</f>
        <v>3</v>
      </c>
    </row>
    <row r="199" spans="1:3" x14ac:dyDescent="0.25">
      <c r="A199" s="7">
        <v>1387</v>
      </c>
      <c r="B199" s="7" t="s">
        <v>2323</v>
      </c>
      <c r="C199" s="8">
        <f>IFERROR(ROUNDUP(AVERAGEIF([1]Planilha2!E:E,'Lead Time - Histórico (Produto)'!A199,[1]Planilha2!N:N),0),0)</f>
        <v>7</v>
      </c>
    </row>
    <row r="200" spans="1:3" x14ac:dyDescent="0.25">
      <c r="A200" s="7">
        <v>1580</v>
      </c>
      <c r="B200" s="7" t="s">
        <v>2719</v>
      </c>
      <c r="C200" s="8">
        <f>IFERROR(ROUNDUP(AVERAGEIF([1]Planilha2!E:E,'Lead Time - Histórico (Produto)'!A200,[1]Planilha2!N:N),0),0)</f>
        <v>4</v>
      </c>
    </row>
    <row r="201" spans="1:3" x14ac:dyDescent="0.25">
      <c r="A201" s="7">
        <v>1579</v>
      </c>
      <c r="B201" s="7" t="s">
        <v>2715</v>
      </c>
      <c r="C201" s="8">
        <f>IFERROR(ROUNDUP(AVERAGEIF([1]Planilha2!E:E,'Lead Time - Histórico (Produto)'!A201,[1]Planilha2!N:N),0),0)</f>
        <v>3</v>
      </c>
    </row>
    <row r="202" spans="1:3" x14ac:dyDescent="0.25">
      <c r="A202" s="7">
        <v>2173</v>
      </c>
      <c r="B202" s="7" t="s">
        <v>3790</v>
      </c>
      <c r="C202" s="8">
        <f>IFERROR(ROUNDUP(AVERAGEIF([1]Planilha2!E:E,'Lead Time - Histórico (Produto)'!A202,[1]Planilha2!N:N),0),0)</f>
        <v>12</v>
      </c>
    </row>
    <row r="203" spans="1:3" x14ac:dyDescent="0.25">
      <c r="A203" s="7">
        <v>786</v>
      </c>
      <c r="B203" s="7" t="s">
        <v>1425</v>
      </c>
      <c r="C203" s="8">
        <f>IFERROR(ROUNDUP(AVERAGEIF([1]Planilha2!E:E,'Lead Time - Histórico (Produto)'!A203,[1]Planilha2!N:N),0),0)</f>
        <v>4</v>
      </c>
    </row>
    <row r="204" spans="1:3" x14ac:dyDescent="0.25">
      <c r="A204" s="7">
        <v>3228</v>
      </c>
      <c r="B204" s="7" t="s">
        <v>6583</v>
      </c>
      <c r="C204" s="8">
        <f>IFERROR(ROUNDUP(AVERAGEIF([1]Planilha2!E:E,'Lead Time - Histórico (Produto)'!A204,[1]Planilha2!N:N),0),0)</f>
        <v>9</v>
      </c>
    </row>
    <row r="205" spans="1:3" x14ac:dyDescent="0.25">
      <c r="A205" s="7">
        <v>1568</v>
      </c>
      <c r="B205" s="7" t="s">
        <v>2695</v>
      </c>
      <c r="C205" s="8">
        <f>IFERROR(ROUNDUP(AVERAGEIF([1]Planilha2!E:E,'Lead Time - Histórico (Produto)'!A205,[1]Planilha2!N:N),0),0)</f>
        <v>10</v>
      </c>
    </row>
    <row r="206" spans="1:3" x14ac:dyDescent="0.25">
      <c r="A206" s="7">
        <v>1564</v>
      </c>
      <c r="B206" s="7" t="s">
        <v>2682</v>
      </c>
      <c r="C206" s="8">
        <f>IFERROR(ROUNDUP(AVERAGEIF([1]Planilha2!E:E,'Lead Time - Histórico (Produto)'!A206,[1]Planilha2!N:N),0),0)</f>
        <v>4</v>
      </c>
    </row>
    <row r="207" spans="1:3" x14ac:dyDescent="0.25">
      <c r="A207" s="7">
        <v>2567</v>
      </c>
      <c r="B207" s="7" t="s">
        <v>4527</v>
      </c>
      <c r="C207" s="8">
        <f>IFERROR(ROUNDUP(AVERAGEIF([1]Planilha2!E:E,'Lead Time - Histórico (Produto)'!A207,[1]Planilha2!N:N),0),0)</f>
        <v>6</v>
      </c>
    </row>
    <row r="208" spans="1:3" x14ac:dyDescent="0.25">
      <c r="A208" s="7">
        <v>2918</v>
      </c>
      <c r="B208" s="7" t="s">
        <v>5100</v>
      </c>
      <c r="C208" s="8">
        <f>IFERROR(ROUNDUP(AVERAGEIF([1]Planilha2!E:E,'Lead Time - Histórico (Produto)'!A208,[1]Planilha2!N:N),0),0)</f>
        <v>6</v>
      </c>
    </row>
    <row r="209" spans="1:3" x14ac:dyDescent="0.25">
      <c r="A209" s="7">
        <v>1472</v>
      </c>
      <c r="B209" s="7" t="s">
        <v>2491</v>
      </c>
      <c r="C209" s="8">
        <f>IFERROR(ROUNDUP(AVERAGEIF([1]Planilha2!E:E,'Lead Time - Histórico (Produto)'!A209,[1]Planilha2!N:N),0),0)</f>
        <v>6</v>
      </c>
    </row>
    <row r="210" spans="1:3" x14ac:dyDescent="0.25">
      <c r="A210" s="7">
        <v>1517</v>
      </c>
      <c r="B210" s="7" t="s">
        <v>2585</v>
      </c>
      <c r="C210" s="8">
        <f>IFERROR(ROUNDUP(AVERAGEIF([1]Planilha2!E:E,'Lead Time - Histórico (Produto)'!A210,[1]Planilha2!N:N),0),0)</f>
        <v>10</v>
      </c>
    </row>
    <row r="211" spans="1:3" x14ac:dyDescent="0.25">
      <c r="A211" s="7">
        <v>1439</v>
      </c>
      <c r="B211" s="7" t="s">
        <v>2383</v>
      </c>
      <c r="C211" s="8">
        <f>IFERROR(ROUNDUP(AVERAGEIF([1]Planilha2!E:E,'Lead Time - Histórico (Produto)'!A211,[1]Planilha2!N:N),0),0)</f>
        <v>12</v>
      </c>
    </row>
    <row r="212" spans="1:3" x14ac:dyDescent="0.25">
      <c r="A212" s="7">
        <v>2611</v>
      </c>
      <c r="B212" s="7" t="s">
        <v>4590</v>
      </c>
      <c r="C212" s="8">
        <f>IFERROR(ROUNDUP(AVERAGEIF([1]Planilha2!E:E,'Lead Time - Histórico (Produto)'!A212,[1]Planilha2!N:N),0),0)</f>
        <v>14</v>
      </c>
    </row>
    <row r="213" spans="1:3" x14ac:dyDescent="0.25">
      <c r="A213" s="7">
        <v>3093</v>
      </c>
      <c r="B213" s="7" t="s">
        <v>5354</v>
      </c>
      <c r="C213" s="8">
        <f>IFERROR(ROUNDUP(AVERAGEIF([1]Planilha2!E:E,'Lead Time - Histórico (Produto)'!A213,[1]Planilha2!N:N),0),0)</f>
        <v>6</v>
      </c>
    </row>
    <row r="214" spans="1:3" x14ac:dyDescent="0.25">
      <c r="A214" s="7">
        <v>2292</v>
      </c>
      <c r="B214" s="7" t="s">
        <v>4001</v>
      </c>
      <c r="C214" s="8">
        <f>IFERROR(ROUNDUP(AVERAGEIF([1]Planilha2!E:E,'Lead Time - Histórico (Produto)'!A214,[1]Planilha2!N:N),0),0)</f>
        <v>13</v>
      </c>
    </row>
    <row r="215" spans="1:3" x14ac:dyDescent="0.25">
      <c r="A215" s="7">
        <v>2221</v>
      </c>
      <c r="B215" s="7" t="s">
        <v>3875</v>
      </c>
      <c r="C215" s="8">
        <f>IFERROR(ROUNDUP(AVERAGEIF([1]Planilha2!E:E,'Lead Time - Histórico (Produto)'!A215,[1]Planilha2!N:N),0),0)</f>
        <v>17</v>
      </c>
    </row>
    <row r="216" spans="1:3" x14ac:dyDescent="0.25">
      <c r="A216" s="7">
        <v>2326</v>
      </c>
      <c r="B216" s="7" t="s">
        <v>4070</v>
      </c>
      <c r="C216" s="8">
        <f>IFERROR(ROUNDUP(AVERAGEIF([1]Planilha2!E:E,'Lead Time - Histórico (Produto)'!A216,[1]Planilha2!N:N),0),0)</f>
        <v>14</v>
      </c>
    </row>
    <row r="217" spans="1:3" x14ac:dyDescent="0.25">
      <c r="A217" s="7">
        <v>3348</v>
      </c>
      <c r="B217" s="7" t="s">
        <v>5738</v>
      </c>
      <c r="C217" s="8">
        <f>IFERROR(ROUNDUP(AVERAGEIF([1]Planilha2!E:E,'Lead Time - Histórico (Produto)'!A217,[1]Planilha2!N:N),0),0)</f>
        <v>9</v>
      </c>
    </row>
    <row r="218" spans="1:3" x14ac:dyDescent="0.25">
      <c r="A218" s="7">
        <v>3363</v>
      </c>
      <c r="B218" s="7" t="s">
        <v>5764</v>
      </c>
      <c r="C218" s="8">
        <f>IFERROR(ROUNDUP(AVERAGEIF([1]Planilha2!E:E,'Lead Time - Histórico (Produto)'!A218,[1]Planilha2!N:N),0),0)</f>
        <v>3</v>
      </c>
    </row>
    <row r="219" spans="1:3" x14ac:dyDescent="0.25">
      <c r="A219" s="7">
        <v>2236</v>
      </c>
      <c r="B219" s="7" t="s">
        <v>3903</v>
      </c>
      <c r="C219" s="8">
        <f>IFERROR(ROUNDUP(AVERAGEIF([1]Planilha2!E:E,'Lead Time - Histórico (Produto)'!A219,[1]Planilha2!N:N),0),0)</f>
        <v>13</v>
      </c>
    </row>
    <row r="220" spans="1:3" x14ac:dyDescent="0.25">
      <c r="A220" s="7">
        <v>3402</v>
      </c>
      <c r="B220" s="7" t="s">
        <v>5825</v>
      </c>
      <c r="C220" s="8">
        <f>IFERROR(ROUNDUP(AVERAGEIF([1]Planilha2!E:E,'Lead Time - Histórico (Produto)'!A220,[1]Planilha2!N:N),0),0)</f>
        <v>8</v>
      </c>
    </row>
    <row r="221" spans="1:3" x14ac:dyDescent="0.25">
      <c r="A221" s="7">
        <v>2632</v>
      </c>
      <c r="B221" s="7" t="s">
        <v>4634</v>
      </c>
      <c r="C221" s="8">
        <f>IFERROR(ROUNDUP(AVERAGEIF([1]Planilha2!E:E,'Lead Time - Histórico (Produto)'!A221,[1]Planilha2!N:N),0),0)</f>
        <v>8</v>
      </c>
    </row>
    <row r="222" spans="1:3" x14ac:dyDescent="0.25">
      <c r="A222" s="7">
        <v>2534</v>
      </c>
      <c r="B222" s="7" t="s">
        <v>4468</v>
      </c>
      <c r="C222" s="8">
        <f>IFERROR(ROUNDUP(AVERAGEIF([1]Planilha2!E:E,'Lead Time - Histórico (Produto)'!A222,[1]Planilha2!N:N),0),0)</f>
        <v>6</v>
      </c>
    </row>
    <row r="223" spans="1:3" x14ac:dyDescent="0.25">
      <c r="A223" s="7">
        <v>2576</v>
      </c>
      <c r="B223" s="7" t="s">
        <v>4534</v>
      </c>
      <c r="C223" s="8">
        <f>IFERROR(ROUNDUP(AVERAGEIF([1]Planilha2!E:E,'Lead Time - Histórico (Produto)'!A223,[1]Planilha2!N:N),0),0)</f>
        <v>6</v>
      </c>
    </row>
    <row r="224" spans="1:3" x14ac:dyDescent="0.25">
      <c r="A224" s="7">
        <v>3364</v>
      </c>
      <c r="B224" s="7" t="s">
        <v>5768</v>
      </c>
      <c r="C224" s="8">
        <f>IFERROR(ROUNDUP(AVERAGEIF([1]Planilha2!E:E,'Lead Time - Histórico (Produto)'!A224,[1]Planilha2!N:N),0),0)</f>
        <v>3</v>
      </c>
    </row>
    <row r="225" spans="1:3" x14ac:dyDescent="0.25">
      <c r="A225" s="7">
        <v>2682</v>
      </c>
      <c r="B225" s="7" t="s">
        <v>4730</v>
      </c>
      <c r="C225" s="8">
        <f>IFERROR(ROUNDUP(AVERAGEIF([1]Planilha2!E:E,'Lead Time - Histórico (Produto)'!A225,[1]Planilha2!N:N),0),0)</f>
        <v>8</v>
      </c>
    </row>
    <row r="226" spans="1:3" x14ac:dyDescent="0.25">
      <c r="A226" s="7">
        <v>2681</v>
      </c>
      <c r="B226" s="7" t="s">
        <v>4729</v>
      </c>
      <c r="C226" s="8">
        <f>IFERROR(ROUNDUP(AVERAGEIF([1]Planilha2!E:E,'Lead Time - Histórico (Produto)'!A226,[1]Planilha2!N:N),0),0)</f>
        <v>8</v>
      </c>
    </row>
    <row r="227" spans="1:3" x14ac:dyDescent="0.25">
      <c r="A227" s="7">
        <v>2848</v>
      </c>
      <c r="B227" s="7" t="s">
        <v>4997</v>
      </c>
      <c r="C227" s="8">
        <f>IFERROR(ROUNDUP(AVERAGEIF([1]Planilha2!E:E,'Lead Time - Histórico (Produto)'!A227,[1]Planilha2!N:N),0),0)</f>
        <v>10</v>
      </c>
    </row>
    <row r="228" spans="1:3" x14ac:dyDescent="0.25">
      <c r="A228" s="7">
        <v>3431</v>
      </c>
      <c r="B228" s="7" t="s">
        <v>5882</v>
      </c>
      <c r="C228" s="8">
        <f>IFERROR(ROUNDUP(AVERAGEIF([1]Planilha2!E:E,'Lead Time - Histórico (Produto)'!A228,[1]Planilha2!N:N),0),0)</f>
        <v>2</v>
      </c>
    </row>
    <row r="229" spans="1:3" x14ac:dyDescent="0.25">
      <c r="A229" s="7">
        <v>3192</v>
      </c>
      <c r="B229" s="7" t="s">
        <v>5521</v>
      </c>
      <c r="C229" s="8">
        <f>IFERROR(ROUNDUP(AVERAGEIF([1]Planilha2!E:E,'Lead Time - Histórico (Produto)'!A229,[1]Planilha2!N:N),0),0)</f>
        <v>10</v>
      </c>
    </row>
    <row r="230" spans="1:3" x14ac:dyDescent="0.25">
      <c r="A230" s="7">
        <v>3349</v>
      </c>
      <c r="B230" s="7" t="s">
        <v>5739</v>
      </c>
      <c r="C230" s="8">
        <f>IFERROR(ROUNDUP(AVERAGEIF([1]Planilha2!E:E,'Lead Time - Histórico (Produto)'!A230,[1]Planilha2!N:N),0),0)</f>
        <v>9</v>
      </c>
    </row>
    <row r="231" spans="1:3" x14ac:dyDescent="0.25">
      <c r="A231" s="7">
        <v>3281</v>
      </c>
      <c r="B231" s="7" t="s">
        <v>745</v>
      </c>
      <c r="C231" s="8">
        <f>IFERROR(ROUNDUP(AVERAGEIF([1]Planilha2!E:E,'Lead Time - Histórico (Produto)'!A231,[1]Planilha2!N:N),0),0)</f>
        <v>6</v>
      </c>
    </row>
    <row r="232" spans="1:3" x14ac:dyDescent="0.25">
      <c r="A232" s="7">
        <v>3388</v>
      </c>
      <c r="B232" s="7" t="s">
        <v>5807</v>
      </c>
      <c r="C232" s="8">
        <f>IFERROR(ROUNDUP(AVERAGEIF([1]Planilha2!E:E,'Lead Time - Histórico (Produto)'!A232,[1]Planilha2!N:N),0),0)</f>
        <v>5</v>
      </c>
    </row>
    <row r="233" spans="1:3" x14ac:dyDescent="0.25">
      <c r="A233" s="7">
        <v>2546</v>
      </c>
      <c r="B233" s="7" t="s">
        <v>6584</v>
      </c>
      <c r="C233" s="8">
        <f>IFERROR(ROUNDUP(AVERAGEIF([1]Planilha2!E:E,'Lead Time - Histórico (Produto)'!A233,[1]Planilha2!N:N),0),0)</f>
        <v>8</v>
      </c>
    </row>
    <row r="234" spans="1:3" x14ac:dyDescent="0.25">
      <c r="A234" s="7">
        <v>2881</v>
      </c>
      <c r="B234" s="7" t="s">
        <v>5042</v>
      </c>
      <c r="C234" s="8">
        <f>IFERROR(ROUNDUP(AVERAGEIF([1]Planilha2!E:E,'Lead Time - Histórico (Produto)'!A234,[1]Planilha2!N:N),0),0)</f>
        <v>8</v>
      </c>
    </row>
    <row r="235" spans="1:3" x14ac:dyDescent="0.25">
      <c r="A235" s="7">
        <v>2933</v>
      </c>
      <c r="B235" s="7" t="s">
        <v>5126</v>
      </c>
      <c r="C235" s="8">
        <f>IFERROR(ROUNDUP(AVERAGEIF([1]Planilha2!E:E,'Lead Time - Histórico (Produto)'!A235,[1]Planilha2!N:N),0),0)</f>
        <v>5</v>
      </c>
    </row>
    <row r="236" spans="1:3" x14ac:dyDescent="0.25">
      <c r="A236" s="7">
        <v>2435</v>
      </c>
      <c r="B236" s="7" t="s">
        <v>4275</v>
      </c>
      <c r="C236" s="8">
        <f>IFERROR(ROUNDUP(AVERAGEIF([1]Planilha2!E:E,'Lead Time - Histórico (Produto)'!A236,[1]Planilha2!N:N),0),0)</f>
        <v>8</v>
      </c>
    </row>
    <row r="237" spans="1:3" x14ac:dyDescent="0.25">
      <c r="A237" s="7">
        <v>2293</v>
      </c>
      <c r="B237" s="7" t="s">
        <v>4003</v>
      </c>
      <c r="C237" s="8">
        <f>IFERROR(ROUNDUP(AVERAGEIF([1]Planilha2!E:E,'Lead Time - Histórico (Produto)'!A237,[1]Planilha2!N:N),0),0)</f>
        <v>8</v>
      </c>
    </row>
    <row r="238" spans="1:3" x14ac:dyDescent="0.25">
      <c r="A238" s="7">
        <v>2210</v>
      </c>
      <c r="B238" s="7" t="s">
        <v>3859</v>
      </c>
      <c r="C238" s="8">
        <f>IFERROR(ROUNDUP(AVERAGEIF([1]Planilha2!E:E,'Lead Time - Histórico (Produto)'!A238,[1]Planilha2!N:N),0),0)</f>
        <v>7</v>
      </c>
    </row>
    <row r="239" spans="1:3" x14ac:dyDescent="0.25">
      <c r="A239" s="7">
        <v>2349</v>
      </c>
      <c r="B239" s="7" t="s">
        <v>4113</v>
      </c>
      <c r="C239" s="8">
        <f>IFERROR(ROUNDUP(AVERAGEIF([1]Planilha2!E:E,'Lead Time - Histórico (Produto)'!A239,[1]Planilha2!N:N),0),0)</f>
        <v>7</v>
      </c>
    </row>
    <row r="240" spans="1:3" x14ac:dyDescent="0.25">
      <c r="A240" s="7">
        <v>3229</v>
      </c>
      <c r="B240" s="7" t="s">
        <v>240</v>
      </c>
      <c r="C240" s="8">
        <f>IFERROR(ROUNDUP(AVERAGEIF([1]Planilha2!E:E,'Lead Time - Histórico (Produto)'!A240,[1]Planilha2!N:N),0),0)</f>
        <v>8</v>
      </c>
    </row>
    <row r="241" spans="1:3" x14ac:dyDescent="0.25">
      <c r="A241" s="7">
        <v>2301</v>
      </c>
      <c r="B241" s="7" t="s">
        <v>4020</v>
      </c>
      <c r="C241" s="8">
        <f>IFERROR(ROUNDUP(AVERAGEIF([1]Planilha2!E:E,'Lead Time - Histórico (Produto)'!A241,[1]Planilha2!N:N),0),0)</f>
        <v>12</v>
      </c>
    </row>
    <row r="242" spans="1:3" x14ac:dyDescent="0.25">
      <c r="A242" s="7">
        <v>2708</v>
      </c>
      <c r="B242" s="7" t="s">
        <v>4777</v>
      </c>
      <c r="C242" s="8">
        <f>IFERROR(ROUNDUP(AVERAGEIF([1]Planilha2!E:E,'Lead Time - Histórico (Produto)'!A242,[1]Planilha2!N:N),0),0)</f>
        <v>3</v>
      </c>
    </row>
    <row r="243" spans="1:3" x14ac:dyDescent="0.25">
      <c r="A243" s="7">
        <v>3123</v>
      </c>
      <c r="B243" s="7" t="s">
        <v>5396</v>
      </c>
      <c r="C243" s="8">
        <f>IFERROR(ROUNDUP(AVERAGEIF([1]Planilha2!E:E,'Lead Time - Histórico (Produto)'!A243,[1]Planilha2!N:N),0),0)</f>
        <v>5</v>
      </c>
    </row>
    <row r="244" spans="1:3" x14ac:dyDescent="0.25">
      <c r="A244" s="7">
        <v>2500</v>
      </c>
      <c r="B244" s="7" t="s">
        <v>4388</v>
      </c>
      <c r="C244" s="8">
        <f>IFERROR(ROUNDUP(AVERAGEIF([1]Planilha2!E:E,'Lead Time - Histórico (Produto)'!A244,[1]Planilha2!N:N),0),0)</f>
        <v>6</v>
      </c>
    </row>
    <row r="245" spans="1:3" x14ac:dyDescent="0.25">
      <c r="A245" s="7">
        <v>1057</v>
      </c>
      <c r="B245" s="7" t="s">
        <v>1876</v>
      </c>
      <c r="C245" s="8">
        <f>IFERROR(ROUNDUP(AVERAGEIF([1]Planilha2!E:E,'Lead Time - Histórico (Produto)'!A245,[1]Planilha2!N:N),0),0)</f>
        <v>3</v>
      </c>
    </row>
    <row r="246" spans="1:3" x14ac:dyDescent="0.25">
      <c r="A246" s="7">
        <v>2619</v>
      </c>
      <c r="B246" s="7" t="s">
        <v>4606</v>
      </c>
      <c r="C246" s="8">
        <f>IFERROR(ROUNDUP(AVERAGEIF([1]Planilha2!E:E,'Lead Time - Histórico (Produto)'!A246,[1]Planilha2!N:N),0),0)</f>
        <v>6</v>
      </c>
    </row>
    <row r="247" spans="1:3" x14ac:dyDescent="0.25">
      <c r="A247" s="7">
        <v>2816</v>
      </c>
      <c r="B247" s="7" t="s">
        <v>4937</v>
      </c>
      <c r="C247" s="8">
        <f>IFERROR(ROUNDUP(AVERAGEIF([1]Planilha2!E:E,'Lead Time - Histórico (Produto)'!A247,[1]Planilha2!N:N),0),0)</f>
        <v>3</v>
      </c>
    </row>
    <row r="248" spans="1:3" x14ac:dyDescent="0.25">
      <c r="A248" s="7">
        <v>3343</v>
      </c>
      <c r="B248" s="7" t="s">
        <v>565</v>
      </c>
      <c r="C248" s="8">
        <f>IFERROR(ROUNDUP(AVERAGEIF([1]Planilha2!E:E,'Lead Time - Histórico (Produto)'!A248,[1]Planilha2!N:N),0),0)</f>
        <v>5</v>
      </c>
    </row>
    <row r="249" spans="1:3" x14ac:dyDescent="0.25">
      <c r="A249" s="7">
        <v>3114</v>
      </c>
      <c r="B249" s="7" t="s">
        <v>5376</v>
      </c>
      <c r="C249" s="8">
        <f>IFERROR(ROUNDUP(AVERAGEIF([1]Planilha2!E:E,'Lead Time - Histórico (Produto)'!A249,[1]Planilha2!N:N),0),0)</f>
        <v>3</v>
      </c>
    </row>
    <row r="250" spans="1:3" x14ac:dyDescent="0.25">
      <c r="A250" s="7">
        <v>2855</v>
      </c>
      <c r="B250" s="7" t="s">
        <v>5004</v>
      </c>
      <c r="C250" s="8">
        <f>IFERROR(ROUNDUP(AVERAGEIF([1]Planilha2!E:E,'Lead Time - Histórico (Produto)'!A250,[1]Planilha2!N:N),0),0)</f>
        <v>7</v>
      </c>
    </row>
    <row r="251" spans="1:3" x14ac:dyDescent="0.25">
      <c r="A251" s="7">
        <v>2829</v>
      </c>
      <c r="B251" s="7" t="s">
        <v>4965</v>
      </c>
      <c r="C251" s="8">
        <f>IFERROR(ROUNDUP(AVERAGEIF([1]Planilha2!E:E,'Lead Time - Histórico (Produto)'!A251,[1]Planilha2!N:N),0),0)</f>
        <v>4</v>
      </c>
    </row>
    <row r="252" spans="1:3" x14ac:dyDescent="0.25">
      <c r="A252" s="7">
        <v>3302</v>
      </c>
      <c r="B252" s="7" t="s">
        <v>1005</v>
      </c>
      <c r="C252" s="8">
        <f>IFERROR(ROUNDUP(AVERAGEIF([1]Planilha2!E:E,'Lead Time - Histórico (Produto)'!A252,[1]Planilha2!N:N),0),0)</f>
        <v>7</v>
      </c>
    </row>
    <row r="253" spans="1:3" x14ac:dyDescent="0.25">
      <c r="A253" s="7">
        <v>1457</v>
      </c>
      <c r="B253" s="7" t="s">
        <v>2439</v>
      </c>
      <c r="C253" s="8">
        <f>IFERROR(ROUNDUP(AVERAGEIF([1]Planilha2!E:E,'Lead Time - Histórico (Produto)'!A253,[1]Planilha2!N:N),0),0)</f>
        <v>4</v>
      </c>
    </row>
    <row r="254" spans="1:3" x14ac:dyDescent="0.25">
      <c r="A254" s="7">
        <v>2843</v>
      </c>
      <c r="B254" s="7" t="s">
        <v>6585</v>
      </c>
      <c r="C254" s="8">
        <f>IFERROR(ROUNDUP(AVERAGEIF([1]Planilha2!E:E,'Lead Time - Histórico (Produto)'!A254,[1]Planilha2!N:N),0),0)</f>
        <v>3</v>
      </c>
    </row>
    <row r="255" spans="1:3" x14ac:dyDescent="0.25">
      <c r="A255" s="7">
        <v>3404</v>
      </c>
      <c r="B255" s="7" t="s">
        <v>5828</v>
      </c>
      <c r="C255" s="8">
        <f>IFERROR(ROUNDUP(AVERAGEIF([1]Planilha2!E:E,'Lead Time - Histórico (Produto)'!A255,[1]Planilha2!N:N),0),0)</f>
        <v>5</v>
      </c>
    </row>
    <row r="256" spans="1:3" x14ac:dyDescent="0.25">
      <c r="A256" s="7">
        <v>1480</v>
      </c>
      <c r="B256" s="7" t="s">
        <v>2509</v>
      </c>
      <c r="C256" s="8">
        <f>IFERROR(ROUNDUP(AVERAGEIF([1]Planilha2!E:E,'Lead Time - Histórico (Produto)'!A256,[1]Planilha2!N:N),0),0)</f>
        <v>9</v>
      </c>
    </row>
    <row r="257" spans="1:3" x14ac:dyDescent="0.25">
      <c r="A257" s="7">
        <v>1360</v>
      </c>
      <c r="B257" s="7" t="s">
        <v>2293</v>
      </c>
      <c r="C257" s="8">
        <f>IFERROR(ROUNDUP(AVERAGEIF([1]Planilha2!E:E,'Lead Time - Histórico (Produto)'!A257,[1]Planilha2!N:N),0),0)</f>
        <v>5</v>
      </c>
    </row>
    <row r="258" spans="1:3" x14ac:dyDescent="0.25">
      <c r="A258" s="7">
        <v>858</v>
      </c>
      <c r="B258" s="7" t="s">
        <v>1527</v>
      </c>
      <c r="C258" s="8">
        <f>IFERROR(ROUNDUP(AVERAGEIF([1]Planilha2!E:E,'Lead Time - Histórico (Produto)'!A258,[1]Planilha2!N:N),0),0)</f>
        <v>6</v>
      </c>
    </row>
    <row r="259" spans="1:3" x14ac:dyDescent="0.25">
      <c r="A259" s="7">
        <v>869</v>
      </c>
      <c r="B259" s="7" t="s">
        <v>1557</v>
      </c>
      <c r="C259" s="8">
        <f>IFERROR(ROUNDUP(AVERAGEIF([1]Planilha2!E:E,'Lead Time - Histórico (Produto)'!A259,[1]Planilha2!N:N),0),0)</f>
        <v>5</v>
      </c>
    </row>
    <row r="260" spans="1:3" x14ac:dyDescent="0.25">
      <c r="A260" s="7">
        <v>2539</v>
      </c>
      <c r="B260" s="7" t="s">
        <v>4477</v>
      </c>
      <c r="C260" s="8">
        <f>IFERROR(ROUNDUP(AVERAGEIF([1]Planilha2!E:E,'Lead Time - Histórico (Produto)'!A260,[1]Planilha2!N:N),0),0)</f>
        <v>4</v>
      </c>
    </row>
    <row r="261" spans="1:3" x14ac:dyDescent="0.25">
      <c r="A261" s="7">
        <v>3403</v>
      </c>
      <c r="B261" s="7" t="s">
        <v>5826</v>
      </c>
      <c r="C261" s="8">
        <f>IFERROR(ROUNDUP(AVERAGEIF([1]Planilha2!E:E,'Lead Time - Histórico (Produto)'!A261,[1]Planilha2!N:N),0),0)</f>
        <v>6</v>
      </c>
    </row>
    <row r="262" spans="1:3" x14ac:dyDescent="0.25">
      <c r="A262" s="7">
        <v>1275</v>
      </c>
      <c r="B262" s="7" t="s">
        <v>2184</v>
      </c>
      <c r="C262" s="8">
        <f>IFERROR(ROUNDUP(AVERAGEIF([1]Planilha2!E:E,'Lead Time - Histórico (Produto)'!A262,[1]Planilha2!N:N),0),0)</f>
        <v>5</v>
      </c>
    </row>
    <row r="263" spans="1:3" x14ac:dyDescent="0.25">
      <c r="A263" s="7">
        <v>1296</v>
      </c>
      <c r="B263" s="7" t="s">
        <v>2219</v>
      </c>
      <c r="C263" s="8">
        <f>IFERROR(ROUNDUP(AVERAGEIF([1]Planilha2!E:E,'Lead Time - Histórico (Produto)'!A263,[1]Planilha2!N:N),0),0)</f>
        <v>5</v>
      </c>
    </row>
    <row r="264" spans="1:3" x14ac:dyDescent="0.25">
      <c r="A264" s="7">
        <v>3121</v>
      </c>
      <c r="B264" s="7" t="s">
        <v>5393</v>
      </c>
      <c r="C264" s="8">
        <f>IFERROR(ROUNDUP(AVERAGEIF([1]Planilha2!E:E,'Lead Time - Histórico (Produto)'!A264,[1]Planilha2!N:N),0),0)</f>
        <v>6</v>
      </c>
    </row>
    <row r="265" spans="1:3" x14ac:dyDescent="0.25">
      <c r="A265" s="7">
        <v>1343</v>
      </c>
      <c r="B265" s="7" t="s">
        <v>2272</v>
      </c>
      <c r="C265" s="8">
        <f>IFERROR(ROUNDUP(AVERAGEIF([1]Planilha2!E:E,'Lead Time - Histórico (Produto)'!A265,[1]Planilha2!N:N),0),0)</f>
        <v>6</v>
      </c>
    </row>
    <row r="266" spans="1:3" x14ac:dyDescent="0.25">
      <c r="A266" s="7">
        <v>1344</v>
      </c>
      <c r="B266" s="7" t="s">
        <v>766</v>
      </c>
      <c r="C266" s="8">
        <f>IFERROR(ROUNDUP(AVERAGEIF([1]Planilha2!E:E,'Lead Time - Histórico (Produto)'!A266,[1]Planilha2!N:N),0),0)</f>
        <v>5</v>
      </c>
    </row>
    <row r="267" spans="1:3" x14ac:dyDescent="0.25">
      <c r="A267" s="7">
        <v>3406</v>
      </c>
      <c r="B267" s="7" t="s">
        <v>5830</v>
      </c>
      <c r="C267" s="8">
        <f>IFERROR(ROUNDUP(AVERAGEIF([1]Planilha2!E:E,'Lead Time - Histórico (Produto)'!A267,[1]Planilha2!N:N),0),0)</f>
        <v>6</v>
      </c>
    </row>
    <row r="268" spans="1:3" x14ac:dyDescent="0.25">
      <c r="A268" s="7">
        <v>3280</v>
      </c>
      <c r="B268" s="7" t="s">
        <v>5641</v>
      </c>
      <c r="C268" s="8">
        <f>IFERROR(ROUNDUP(AVERAGEIF([1]Planilha2!E:E,'Lead Time - Histórico (Produto)'!A268,[1]Planilha2!N:N),0),0)</f>
        <v>3</v>
      </c>
    </row>
    <row r="269" spans="1:3" x14ac:dyDescent="0.25">
      <c r="A269" s="7">
        <v>770</v>
      </c>
      <c r="B269" s="7" t="s">
        <v>1386</v>
      </c>
      <c r="C269" s="8">
        <f>IFERROR(ROUNDUP(AVERAGEIF([1]Planilha2!E:E,'Lead Time - Histórico (Produto)'!A269,[1]Planilha2!N:N),0),0)</f>
        <v>5</v>
      </c>
    </row>
    <row r="270" spans="1:3" x14ac:dyDescent="0.25">
      <c r="A270" s="7">
        <v>3396</v>
      </c>
      <c r="B270" s="7" t="s">
        <v>5819</v>
      </c>
      <c r="C270" s="8">
        <f>IFERROR(ROUNDUP(AVERAGEIF([1]Planilha2!E:E,'Lead Time - Histórico (Produto)'!A270,[1]Planilha2!N:N),0),0)</f>
        <v>5</v>
      </c>
    </row>
    <row r="271" spans="1:3" x14ac:dyDescent="0.25">
      <c r="A271" s="7">
        <v>2938</v>
      </c>
      <c r="B271" s="7" t="s">
        <v>5132</v>
      </c>
      <c r="C271" s="8">
        <f>IFERROR(ROUNDUP(AVERAGEIF([1]Planilha2!E:E,'Lead Time - Histórico (Produto)'!A271,[1]Planilha2!N:N),0),0)</f>
        <v>3</v>
      </c>
    </row>
    <row r="272" spans="1:3" x14ac:dyDescent="0.25">
      <c r="A272" s="7">
        <v>788</v>
      </c>
      <c r="B272" s="7" t="s">
        <v>1428</v>
      </c>
      <c r="C272" s="8">
        <f>IFERROR(ROUNDUP(AVERAGEIF([1]Planilha2!E:E,'Lead Time - Histórico (Produto)'!A272,[1]Planilha2!N:N),0),0)</f>
        <v>4</v>
      </c>
    </row>
    <row r="273" spans="1:3" x14ac:dyDescent="0.25">
      <c r="A273" s="7">
        <v>2421</v>
      </c>
      <c r="B273" s="7" t="s">
        <v>4250</v>
      </c>
      <c r="C273" s="8">
        <f>IFERROR(ROUNDUP(AVERAGEIF([1]Planilha2!E:E,'Lead Time - Histórico (Produto)'!A273,[1]Planilha2!N:N),0),0)</f>
        <v>4</v>
      </c>
    </row>
    <row r="274" spans="1:3" x14ac:dyDescent="0.25">
      <c r="A274" s="7">
        <v>1448</v>
      </c>
      <c r="B274" s="7" t="s">
        <v>2406</v>
      </c>
      <c r="C274" s="8">
        <f>IFERROR(ROUNDUP(AVERAGEIF([1]Planilha2!E:E,'Lead Time - Histórico (Produto)'!A274,[1]Planilha2!N:N),0),0)</f>
        <v>12</v>
      </c>
    </row>
    <row r="275" spans="1:3" x14ac:dyDescent="0.25">
      <c r="A275" s="7">
        <v>2430</v>
      </c>
      <c r="B275" s="7" t="s">
        <v>4268</v>
      </c>
      <c r="C275" s="8">
        <f>IFERROR(ROUNDUP(AVERAGEIF([1]Planilha2!E:E,'Lead Time - Histórico (Produto)'!A275,[1]Planilha2!N:N),0),0)</f>
        <v>12</v>
      </c>
    </row>
    <row r="276" spans="1:3" x14ac:dyDescent="0.25">
      <c r="A276" s="7">
        <v>2560</v>
      </c>
      <c r="B276" s="7" t="s">
        <v>4518</v>
      </c>
      <c r="C276" s="8">
        <f>IFERROR(ROUNDUP(AVERAGEIF([1]Planilha2!E:E,'Lead Time - Histórico (Produto)'!A276,[1]Planilha2!N:N),0),0)</f>
        <v>5</v>
      </c>
    </row>
    <row r="277" spans="1:3" x14ac:dyDescent="0.25">
      <c r="A277" s="7">
        <v>2926</v>
      </c>
      <c r="B277" s="7" t="s">
        <v>5114</v>
      </c>
      <c r="C277" s="8">
        <f>IFERROR(ROUNDUP(AVERAGEIF([1]Planilha2!E:E,'Lead Time - Histórico (Produto)'!A277,[1]Planilha2!N:N),0),0)</f>
        <v>4</v>
      </c>
    </row>
    <row r="278" spans="1:3" x14ac:dyDescent="0.25">
      <c r="A278" s="7">
        <v>782</v>
      </c>
      <c r="B278" s="7" t="s">
        <v>1414</v>
      </c>
      <c r="C278" s="8">
        <f>IFERROR(ROUNDUP(AVERAGEIF([1]Planilha2!E:E,'Lead Time - Histórico (Produto)'!A278,[1]Planilha2!N:N),0),0)</f>
        <v>2</v>
      </c>
    </row>
    <row r="279" spans="1:3" x14ac:dyDescent="0.25">
      <c r="A279" s="7">
        <v>3217</v>
      </c>
      <c r="B279" s="7" t="s">
        <v>5551</v>
      </c>
      <c r="C279" s="8">
        <f>IFERROR(ROUNDUP(AVERAGEIF([1]Planilha2!E:E,'Lead Time - Histórico (Produto)'!A279,[1]Planilha2!N:N),0),0)</f>
        <v>6</v>
      </c>
    </row>
    <row r="280" spans="1:3" x14ac:dyDescent="0.25">
      <c r="A280" s="7">
        <v>3219</v>
      </c>
      <c r="B280" s="7" t="s">
        <v>5553</v>
      </c>
      <c r="C280" s="8">
        <f>IFERROR(ROUNDUP(AVERAGEIF([1]Planilha2!E:E,'Lead Time - Histórico (Produto)'!A280,[1]Planilha2!N:N),0),0)</f>
        <v>6</v>
      </c>
    </row>
    <row r="281" spans="1:3" x14ac:dyDescent="0.25">
      <c r="A281" s="7">
        <v>1445</v>
      </c>
      <c r="B281" s="7" t="s">
        <v>2393</v>
      </c>
      <c r="C281" s="8">
        <f>IFERROR(ROUNDUP(AVERAGEIF([1]Planilha2!E:E,'Lead Time - Histórico (Produto)'!A281,[1]Planilha2!N:N),0),0)</f>
        <v>4</v>
      </c>
    </row>
    <row r="282" spans="1:3" x14ac:dyDescent="0.25">
      <c r="A282" s="7">
        <v>1444</v>
      </c>
      <c r="B282" s="7" t="s">
        <v>2391</v>
      </c>
      <c r="C282" s="8">
        <f>IFERROR(ROUNDUP(AVERAGEIF([1]Planilha2!E:E,'Lead Time - Histórico (Produto)'!A282,[1]Planilha2!N:N),0),0)</f>
        <v>5</v>
      </c>
    </row>
    <row r="283" spans="1:3" x14ac:dyDescent="0.25">
      <c r="A283" s="7">
        <v>2720</v>
      </c>
      <c r="B283" s="7" t="s">
        <v>4798</v>
      </c>
      <c r="C283" s="8">
        <f>IFERROR(ROUNDUP(AVERAGEIF([1]Planilha2!E:E,'Lead Time - Histórico (Produto)'!A283,[1]Planilha2!N:N),0),0)</f>
        <v>7</v>
      </c>
    </row>
    <row r="284" spans="1:3" x14ac:dyDescent="0.25">
      <c r="A284" s="7">
        <v>3335</v>
      </c>
      <c r="B284" s="7" t="s">
        <v>213</v>
      </c>
      <c r="C284" s="8">
        <f>IFERROR(ROUNDUP(AVERAGEIF([1]Planilha2!E:E,'Lead Time - Histórico (Produto)'!A284,[1]Planilha2!N:N),0),0)</f>
        <v>4</v>
      </c>
    </row>
    <row r="285" spans="1:3" x14ac:dyDescent="0.25">
      <c r="A285" s="7">
        <v>859</v>
      </c>
      <c r="B285" s="7" t="s">
        <v>1529</v>
      </c>
      <c r="C285" s="8">
        <f>IFERROR(ROUNDUP(AVERAGEIF([1]Planilha2!E:E,'Lead Time - Histórico (Produto)'!A285,[1]Planilha2!N:N),0),0)</f>
        <v>4</v>
      </c>
    </row>
    <row r="286" spans="1:3" x14ac:dyDescent="0.25">
      <c r="A286" s="7">
        <v>2702</v>
      </c>
      <c r="B286" s="7" t="s">
        <v>4766</v>
      </c>
      <c r="C286" s="8">
        <f>IFERROR(ROUNDUP(AVERAGEIF([1]Planilha2!E:E,'Lead Time - Histórico (Produto)'!A286,[1]Planilha2!N:N),0),0)</f>
        <v>2</v>
      </c>
    </row>
    <row r="287" spans="1:3" x14ac:dyDescent="0.25">
      <c r="A287" s="7">
        <v>868</v>
      </c>
      <c r="B287" s="7" t="s">
        <v>1553</v>
      </c>
      <c r="C287" s="8">
        <f>IFERROR(ROUNDUP(AVERAGEIF([1]Planilha2!E:E,'Lead Time - Histórico (Produto)'!A287,[1]Planilha2!N:N),0),0)</f>
        <v>4</v>
      </c>
    </row>
    <row r="288" spans="1:3" x14ac:dyDescent="0.25">
      <c r="A288" s="7">
        <v>870</v>
      </c>
      <c r="B288" s="7" t="s">
        <v>1558</v>
      </c>
      <c r="C288" s="8">
        <f>IFERROR(ROUNDUP(AVERAGEIF([1]Planilha2!E:E,'Lead Time - Histórico (Produto)'!A288,[1]Planilha2!N:N),0),0)</f>
        <v>4</v>
      </c>
    </row>
    <row r="289" spans="1:3" x14ac:dyDescent="0.25">
      <c r="A289" s="7">
        <v>3299</v>
      </c>
      <c r="B289" s="7" t="s">
        <v>5670</v>
      </c>
      <c r="C289" s="8">
        <f>IFERROR(ROUNDUP(AVERAGEIF([1]Planilha2!E:E,'Lead Time - Histórico (Produto)'!A289,[1]Planilha2!N:N),0),0)</f>
        <v>5</v>
      </c>
    </row>
    <row r="290" spans="1:3" x14ac:dyDescent="0.25">
      <c r="A290" s="7">
        <v>1295</v>
      </c>
      <c r="B290" s="7" t="s">
        <v>2216</v>
      </c>
      <c r="C290" s="8">
        <f>IFERROR(ROUNDUP(AVERAGEIF([1]Planilha2!E:E,'Lead Time - Histórico (Produto)'!A290,[1]Planilha2!N:N),0),0)</f>
        <v>3</v>
      </c>
    </row>
    <row r="291" spans="1:3" x14ac:dyDescent="0.25">
      <c r="A291" s="7">
        <v>3115</v>
      </c>
      <c r="B291" s="7" t="s">
        <v>5379</v>
      </c>
      <c r="C291" s="8">
        <f>IFERROR(ROUNDUP(AVERAGEIF([1]Planilha2!E:E,'Lead Time - Histórico (Produto)'!A291,[1]Planilha2!N:N),0),0)</f>
        <v>2</v>
      </c>
    </row>
    <row r="292" spans="1:3" x14ac:dyDescent="0.25">
      <c r="A292" s="7">
        <v>3225</v>
      </c>
      <c r="B292" s="7" t="s">
        <v>5559</v>
      </c>
      <c r="C292" s="8">
        <f>IFERROR(ROUNDUP(AVERAGEIF([1]Planilha2!E:E,'Lead Time - Histórico (Produto)'!A292,[1]Planilha2!N:N),0),0)</f>
        <v>3</v>
      </c>
    </row>
    <row r="293" spans="1:3" x14ac:dyDescent="0.25">
      <c r="A293" s="7">
        <v>3199</v>
      </c>
      <c r="B293" s="7" t="s">
        <v>210</v>
      </c>
      <c r="C293" s="8">
        <f>IFERROR(ROUNDUP(AVERAGEIF([1]Planilha2!E:E,'Lead Time - Histórico (Produto)'!A293,[1]Planilha2!N:N),0),0)</f>
        <v>3</v>
      </c>
    </row>
    <row r="294" spans="1:3" x14ac:dyDescent="0.25">
      <c r="A294" s="7">
        <v>3282</v>
      </c>
      <c r="B294" s="7" t="s">
        <v>5643</v>
      </c>
      <c r="C294" s="8">
        <f>IFERROR(ROUNDUP(AVERAGEIF([1]Planilha2!E:E,'Lead Time - Histórico (Produto)'!A294,[1]Planilha2!N:N),0),0)</f>
        <v>2</v>
      </c>
    </row>
    <row r="295" spans="1:3" x14ac:dyDescent="0.25">
      <c r="A295" s="7">
        <v>3290</v>
      </c>
      <c r="B295" s="7" t="s">
        <v>5654</v>
      </c>
      <c r="C295" s="8">
        <f>IFERROR(ROUNDUP(AVERAGEIF([1]Planilha2!E:E,'Lead Time - Histórico (Produto)'!A295,[1]Planilha2!N:N),0),0)</f>
        <v>2</v>
      </c>
    </row>
    <row r="296" spans="1:3" x14ac:dyDescent="0.25">
      <c r="A296" s="7">
        <v>3395</v>
      </c>
      <c r="B296" s="7" t="s">
        <v>5818</v>
      </c>
      <c r="C296" s="8">
        <f>IFERROR(ROUNDUP(AVERAGEIF([1]Planilha2!E:E,'Lead Time - Histórico (Produto)'!A296,[1]Planilha2!N:N),0),0)</f>
        <v>4</v>
      </c>
    </row>
    <row r="297" spans="1:3" x14ac:dyDescent="0.25">
      <c r="A297" s="7">
        <v>2428</v>
      </c>
      <c r="B297" s="7" t="s">
        <v>4264</v>
      </c>
      <c r="C297" s="8">
        <f>IFERROR(ROUNDUP(AVERAGEIF([1]Planilha2!E:E,'Lead Time - Histórico (Produto)'!A297,[1]Planilha2!N:N),0),0)</f>
        <v>4</v>
      </c>
    </row>
    <row r="298" spans="1:3" x14ac:dyDescent="0.25">
      <c r="A298" s="7">
        <v>2542</v>
      </c>
      <c r="B298" s="7" t="s">
        <v>4482</v>
      </c>
      <c r="C298" s="8">
        <f>IFERROR(ROUNDUP(AVERAGEIF([1]Planilha2!E:E,'Lead Time - Histórico (Produto)'!A298,[1]Planilha2!N:N),0),0)</f>
        <v>3</v>
      </c>
    </row>
    <row r="299" spans="1:3" x14ac:dyDescent="0.25">
      <c r="A299" s="7">
        <v>3368</v>
      </c>
      <c r="B299" s="7" t="s">
        <v>5775</v>
      </c>
      <c r="C299" s="8">
        <f>IFERROR(ROUNDUP(AVERAGEIF([1]Planilha2!E:E,'Lead Time - Histórico (Produto)'!A299,[1]Planilha2!N:N),0),0)</f>
        <v>2</v>
      </c>
    </row>
    <row r="300" spans="1:3" x14ac:dyDescent="0.25">
      <c r="A300" s="7">
        <v>3408</v>
      </c>
      <c r="B300" s="7" t="s">
        <v>5833</v>
      </c>
      <c r="C300" s="8">
        <f>IFERROR(ROUNDUP(AVERAGEIF([1]Planilha2!E:E,'Lead Time - Histórico (Produto)'!A300,[1]Planilha2!N:N),0),0)</f>
        <v>3</v>
      </c>
    </row>
    <row r="301" spans="1:3" x14ac:dyDescent="0.25">
      <c r="A301" s="7">
        <v>3300</v>
      </c>
      <c r="B301" s="7" t="s">
        <v>5671</v>
      </c>
      <c r="C301" s="8">
        <f>IFERROR(ROUNDUP(AVERAGEIF([1]Planilha2!E:E,'Lead Time - Histórico (Produto)'!A301,[1]Planilha2!N:N),0),0)</f>
        <v>3</v>
      </c>
    </row>
    <row r="302" spans="1:3" x14ac:dyDescent="0.25">
      <c r="A302" s="7">
        <v>3301</v>
      </c>
      <c r="B302" s="7" t="s">
        <v>5672</v>
      </c>
      <c r="C302" s="8">
        <f>IFERROR(ROUNDUP(AVERAGEIF([1]Planilha2!E:E,'Lead Time - Histórico (Produto)'!A302,[1]Planilha2!N:N),0),0)</f>
        <v>3</v>
      </c>
    </row>
    <row r="303" spans="1:3" x14ac:dyDescent="0.25">
      <c r="A303" s="7">
        <v>1535</v>
      </c>
      <c r="B303" s="7" t="s">
        <v>2610</v>
      </c>
      <c r="C303" s="8">
        <f>IFERROR(ROUNDUP(AVERAGEIF([1]Planilha2!E:E,'Lead Time - Histórico (Produto)'!A303,[1]Planilha2!N:N),0),0)</f>
        <v>4</v>
      </c>
    </row>
    <row r="304" spans="1:3" x14ac:dyDescent="0.25">
      <c r="A304" s="7">
        <v>3170</v>
      </c>
      <c r="B304" s="7" t="s">
        <v>5482</v>
      </c>
      <c r="C304" s="8">
        <f>IFERROR(ROUNDUP(AVERAGEIF([1]Planilha2!E:E,'Lead Time - Histórico (Produto)'!A304,[1]Planilha2!N:N),0),0)</f>
        <v>4</v>
      </c>
    </row>
    <row r="305" spans="1:3" x14ac:dyDescent="0.25">
      <c r="A305" s="7">
        <v>710</v>
      </c>
      <c r="B305" s="7" t="s">
        <v>1279</v>
      </c>
      <c r="C305" s="8">
        <f>IFERROR(ROUNDUP(AVERAGEIF([1]Planilha2!E:E,'Lead Time - Histórico (Produto)'!A305,[1]Planilha2!N:N),0),0)</f>
        <v>2</v>
      </c>
    </row>
    <row r="306" spans="1:3" x14ac:dyDescent="0.25">
      <c r="A306" s="7">
        <v>727</v>
      </c>
      <c r="B306" s="7" t="s">
        <v>1287</v>
      </c>
      <c r="C306" s="8">
        <f>IFERROR(ROUNDUP(AVERAGEIF([1]Planilha2!E:E,'Lead Time - Histórico (Produto)'!A306,[1]Planilha2!N:N),0),0)</f>
        <v>2</v>
      </c>
    </row>
    <row r="307" spans="1:3" x14ac:dyDescent="0.25">
      <c r="A307" s="7">
        <v>2616</v>
      </c>
      <c r="B307" s="7" t="s">
        <v>4602</v>
      </c>
      <c r="C307" s="8">
        <f>IFERROR(ROUNDUP(AVERAGEIF([1]Planilha2!E:E,'Lead Time - Histórico (Produto)'!A307,[1]Planilha2!N:N),0),0)</f>
        <v>3</v>
      </c>
    </row>
    <row r="308" spans="1:3" x14ac:dyDescent="0.25">
      <c r="A308" s="7">
        <v>3370</v>
      </c>
      <c r="B308" s="7" t="s">
        <v>5777</v>
      </c>
      <c r="C308" s="8">
        <f>IFERROR(ROUNDUP(AVERAGEIF([1]Planilha2!E:E,'Lead Time - Histórico (Produto)'!A308,[1]Planilha2!N:N),0),0)</f>
        <v>13</v>
      </c>
    </row>
    <row r="309" spans="1:3" x14ac:dyDescent="0.25">
      <c r="A309" s="7">
        <v>3371</v>
      </c>
      <c r="B309" s="7" t="s">
        <v>5779</v>
      </c>
      <c r="C309" s="8">
        <f>IFERROR(ROUNDUP(AVERAGEIF([1]Planilha2!E:E,'Lead Time - Histórico (Produto)'!A309,[1]Planilha2!N:N),0),0)</f>
        <v>14</v>
      </c>
    </row>
    <row r="310" spans="1:3" x14ac:dyDescent="0.25">
      <c r="A310" s="7">
        <v>3377</v>
      </c>
      <c r="B310" s="7" t="s">
        <v>5791</v>
      </c>
      <c r="C310" s="8">
        <f>IFERROR(ROUNDUP(AVERAGEIF([1]Planilha2!E:E,'Lead Time - Histórico (Produto)'!A310,[1]Planilha2!N:N),0),0)</f>
        <v>14</v>
      </c>
    </row>
    <row r="311" spans="1:3" x14ac:dyDescent="0.25">
      <c r="A311" s="7">
        <v>3407</v>
      </c>
      <c r="B311" s="7" t="s">
        <v>5831</v>
      </c>
      <c r="C311" s="8">
        <f>IFERROR(ROUNDUP(AVERAGEIF([1]Planilha2!E:E,'Lead Time - Histórico (Produto)'!A311,[1]Planilha2!N:N),0),0)</f>
        <v>13</v>
      </c>
    </row>
    <row r="312" spans="1:3" x14ac:dyDescent="0.25">
      <c r="A312" s="7">
        <v>3147</v>
      </c>
      <c r="B312" s="7" t="s">
        <v>5442</v>
      </c>
      <c r="C312" s="8">
        <f>IFERROR(ROUNDUP(AVERAGEIF([1]Planilha2!E:E,'Lead Time - Histórico (Produto)'!A312,[1]Planilha2!N:N),0),0)</f>
        <v>9</v>
      </c>
    </row>
    <row r="313" spans="1:3" x14ac:dyDescent="0.25">
      <c r="A313" s="7">
        <v>3188</v>
      </c>
      <c r="B313" s="7" t="s">
        <v>6586</v>
      </c>
      <c r="C313" s="8">
        <f>IFERROR(ROUNDUP(AVERAGEIF([1]Planilha2!E:E,'Lead Time - Histórico (Produto)'!A313,[1]Planilha2!N:N),0),0)</f>
        <v>10</v>
      </c>
    </row>
    <row r="314" spans="1:3" x14ac:dyDescent="0.25">
      <c r="A314" s="7">
        <v>2889</v>
      </c>
      <c r="B314" s="7" t="s">
        <v>5062</v>
      </c>
      <c r="C314" s="8">
        <f>IFERROR(ROUNDUP(AVERAGEIF([1]Planilha2!E:E,'Lead Time - Histórico (Produto)'!A314,[1]Planilha2!N:N),0),0)</f>
        <v>11</v>
      </c>
    </row>
    <row r="315" spans="1:3" x14ac:dyDescent="0.25">
      <c r="A315" s="7">
        <v>3132</v>
      </c>
      <c r="B315" s="7" t="s">
        <v>5415</v>
      </c>
      <c r="C315" s="8">
        <f>IFERROR(ROUNDUP(AVERAGEIF([1]Planilha2!E:E,'Lead Time - Histórico (Produto)'!A315,[1]Planilha2!N:N),0),0)</f>
        <v>11</v>
      </c>
    </row>
    <row r="316" spans="1:3" x14ac:dyDescent="0.25">
      <c r="A316" s="7">
        <v>3134</v>
      </c>
      <c r="B316" s="7" t="s">
        <v>5421</v>
      </c>
      <c r="C316" s="8">
        <f>IFERROR(ROUNDUP(AVERAGEIF([1]Planilha2!E:E,'Lead Time - Histórico (Produto)'!A316,[1]Planilha2!N:N),0),0)</f>
        <v>11</v>
      </c>
    </row>
    <row r="317" spans="1:3" x14ac:dyDescent="0.25">
      <c r="A317" s="7">
        <v>3149</v>
      </c>
      <c r="B317" s="7" t="s">
        <v>5446</v>
      </c>
      <c r="C317" s="8">
        <f>IFERROR(ROUNDUP(AVERAGEIF([1]Planilha2!E:E,'Lead Time - Histórico (Produto)'!A317,[1]Planilha2!N:N),0),0)</f>
        <v>11</v>
      </c>
    </row>
    <row r="318" spans="1:3" x14ac:dyDescent="0.25">
      <c r="A318" s="7">
        <v>3161</v>
      </c>
      <c r="B318" s="7" t="s">
        <v>5468</v>
      </c>
      <c r="C318" s="8">
        <f>IFERROR(ROUNDUP(AVERAGEIF([1]Planilha2!E:E,'Lead Time - Histórico (Produto)'!A318,[1]Planilha2!N:N),0),0)</f>
        <v>11</v>
      </c>
    </row>
    <row r="319" spans="1:3" x14ac:dyDescent="0.25">
      <c r="A319" s="7">
        <v>3208</v>
      </c>
      <c r="B319" s="7" t="s">
        <v>6587</v>
      </c>
      <c r="C319" s="8">
        <f>IFERROR(ROUNDUP(AVERAGEIF([1]Planilha2!E:E,'Lead Time - Histórico (Produto)'!A319,[1]Planilha2!N:N),0),0)</f>
        <v>11</v>
      </c>
    </row>
    <row r="320" spans="1:3" x14ac:dyDescent="0.25">
      <c r="A320" s="7">
        <v>3350</v>
      </c>
      <c r="B320" s="7" t="s">
        <v>5741</v>
      </c>
      <c r="C320" s="8">
        <f>IFERROR(ROUNDUP(AVERAGEIF([1]Planilha2!E:E,'Lead Time - Histórico (Produto)'!A320,[1]Planilha2!N:N),0),0)</f>
        <v>11</v>
      </c>
    </row>
    <row r="321" spans="1:3" x14ac:dyDescent="0.25">
      <c r="A321" s="7">
        <v>3378</v>
      </c>
      <c r="B321" s="7" t="s">
        <v>5793</v>
      </c>
      <c r="C321" s="8">
        <f>IFERROR(ROUNDUP(AVERAGEIF([1]Planilha2!E:E,'Lead Time - Histórico (Produto)'!A321,[1]Planilha2!N:N),0),0)</f>
        <v>11</v>
      </c>
    </row>
    <row r="322" spans="1:3" x14ac:dyDescent="0.25">
      <c r="A322" s="7">
        <v>3379</v>
      </c>
      <c r="B322" s="7" t="s">
        <v>5795</v>
      </c>
      <c r="C322" s="8">
        <f>IFERROR(ROUNDUP(AVERAGEIF([1]Planilha2!E:E,'Lead Time - Histórico (Produto)'!A322,[1]Planilha2!N:N),0),0)</f>
        <v>11</v>
      </c>
    </row>
    <row r="323" spans="1:3" x14ac:dyDescent="0.25">
      <c r="A323" s="7">
        <v>3380</v>
      </c>
      <c r="B323" s="7" t="s">
        <v>5797</v>
      </c>
      <c r="C323" s="8">
        <f>IFERROR(ROUNDUP(AVERAGEIF([1]Planilha2!E:E,'Lead Time - Histórico (Produto)'!A323,[1]Planilha2!N:N),0),0)</f>
        <v>11</v>
      </c>
    </row>
    <row r="324" spans="1:3" x14ac:dyDescent="0.25">
      <c r="A324" s="7">
        <v>3384</v>
      </c>
      <c r="B324" s="7" t="s">
        <v>5801</v>
      </c>
      <c r="C324" s="8">
        <f>IFERROR(ROUNDUP(AVERAGEIF([1]Planilha2!E:E,'Lead Time - Histórico (Produto)'!A324,[1]Planilha2!N:N),0),0)</f>
        <v>11</v>
      </c>
    </row>
    <row r="325" spans="1:3" x14ac:dyDescent="0.25">
      <c r="A325" s="7">
        <v>3411</v>
      </c>
      <c r="B325" s="7" t="s">
        <v>5839</v>
      </c>
      <c r="C325" s="8">
        <f>IFERROR(ROUNDUP(AVERAGEIF([1]Planilha2!E:E,'Lead Time - Histórico (Produto)'!A325,[1]Planilha2!N:N),0),0)</f>
        <v>11</v>
      </c>
    </row>
    <row r="326" spans="1:3" x14ac:dyDescent="0.25">
      <c r="A326" s="7">
        <v>3418</v>
      </c>
      <c r="B326" s="7" t="s">
        <v>5854</v>
      </c>
      <c r="C326" s="8">
        <f>IFERROR(ROUNDUP(AVERAGEIF([1]Planilha2!E:E,'Lead Time - Histórico (Produto)'!A326,[1]Planilha2!N:N),0),0)</f>
        <v>11</v>
      </c>
    </row>
    <row r="327" spans="1:3" x14ac:dyDescent="0.25">
      <c r="A327" s="7">
        <v>3422</v>
      </c>
      <c r="B327" s="7" t="s">
        <v>5862</v>
      </c>
      <c r="C327" s="8">
        <f>IFERROR(ROUNDUP(AVERAGEIF([1]Planilha2!E:E,'Lead Time - Histórico (Produto)'!A327,[1]Planilha2!N:N),0),0)</f>
        <v>11</v>
      </c>
    </row>
    <row r="328" spans="1:3" x14ac:dyDescent="0.25">
      <c r="A328" s="7">
        <v>3423</v>
      </c>
      <c r="B328" s="7" t="s">
        <v>5864</v>
      </c>
      <c r="C328" s="8">
        <f>IFERROR(ROUNDUP(AVERAGEIF([1]Planilha2!E:E,'Lead Time - Histórico (Produto)'!A328,[1]Planilha2!N:N),0),0)</f>
        <v>11</v>
      </c>
    </row>
    <row r="329" spans="1:3" x14ac:dyDescent="0.25">
      <c r="A329" s="7">
        <v>3198</v>
      </c>
      <c r="B329" s="7" t="s">
        <v>519</v>
      </c>
      <c r="C329" s="8">
        <f>IFERROR(ROUNDUP(AVERAGEIF([1]Planilha2!E:E,'Lead Time - Histórico (Produto)'!A329,[1]Planilha2!N:N),0),0)</f>
        <v>7</v>
      </c>
    </row>
    <row r="330" spans="1:3" x14ac:dyDescent="0.25">
      <c r="A330" s="7">
        <v>3322</v>
      </c>
      <c r="B330" s="7" t="s">
        <v>5703</v>
      </c>
      <c r="C330" s="8">
        <f>IFERROR(ROUNDUP(AVERAGEIF([1]Planilha2!E:E,'Lead Time - Histórico (Produto)'!A330,[1]Planilha2!N:N),0),0)</f>
        <v>7</v>
      </c>
    </row>
    <row r="331" spans="1:3" x14ac:dyDescent="0.25">
      <c r="A331" s="7">
        <v>3214</v>
      </c>
      <c r="B331" s="7" t="s">
        <v>5547</v>
      </c>
      <c r="C331" s="8">
        <f>IFERROR(ROUNDUP(AVERAGEIF([1]Planilha2!E:E,'Lead Time - Histórico (Produto)'!A331,[1]Planilha2!N:N),0),0)</f>
        <v>4</v>
      </c>
    </row>
    <row r="332" spans="1:3" x14ac:dyDescent="0.25">
      <c r="A332" s="7">
        <v>3321</v>
      </c>
      <c r="B332" s="7" t="s">
        <v>5701</v>
      </c>
      <c r="C332" s="8">
        <f>IFERROR(ROUNDUP(AVERAGEIF([1]Planilha2!E:E,'Lead Time - Histórico (Produto)'!A332,[1]Planilha2!N:N),0),0)</f>
        <v>3</v>
      </c>
    </row>
    <row r="333" spans="1:3" x14ac:dyDescent="0.25">
      <c r="A333" s="7">
        <v>2888</v>
      </c>
      <c r="B333" s="7" t="s">
        <v>5058</v>
      </c>
      <c r="C333" s="8">
        <f>IFERROR(ROUNDUP(AVERAGEIF([1]Planilha2!E:E,'Lead Time - Histórico (Produto)'!A333,[1]Planilha2!N:N),0),0)</f>
        <v>12</v>
      </c>
    </row>
    <row r="334" spans="1:3" x14ac:dyDescent="0.25">
      <c r="A334" s="7">
        <v>2944</v>
      </c>
      <c r="B334" s="7" t="s">
        <v>5141</v>
      </c>
      <c r="C334" s="8">
        <f>IFERROR(ROUNDUP(AVERAGEIF([1]Planilha2!E:E,'Lead Time - Histórico (Produto)'!A334,[1]Planilha2!N:N),0),0)</f>
        <v>12</v>
      </c>
    </row>
    <row r="335" spans="1:3" x14ac:dyDescent="0.25">
      <c r="A335" s="7">
        <v>3191</v>
      </c>
      <c r="B335" s="7" t="s">
        <v>5518</v>
      </c>
      <c r="C335" s="8">
        <f>IFERROR(ROUNDUP(AVERAGEIF([1]Planilha2!E:E,'Lead Time - Histórico (Produto)'!A335,[1]Planilha2!N:N),0),0)</f>
        <v>14</v>
      </c>
    </row>
    <row r="336" spans="1:3" x14ac:dyDescent="0.25">
      <c r="A336" s="7">
        <v>2849</v>
      </c>
      <c r="B336" s="7" t="s">
        <v>4998</v>
      </c>
      <c r="C336" s="8">
        <f>IFERROR(ROUNDUP(AVERAGEIF([1]Planilha2!E:E,'Lead Time - Histórico (Produto)'!A336,[1]Planilha2!N:N),0),0)</f>
        <v>1</v>
      </c>
    </row>
    <row r="337" spans="1:3" x14ac:dyDescent="0.25">
      <c r="A337" s="7">
        <v>2511</v>
      </c>
      <c r="B337" s="7" t="s">
        <v>4405</v>
      </c>
      <c r="C337" s="8">
        <f>IFERROR(ROUNDUP(AVERAGEIF([1]Planilha2!E:E,'Lead Time - Histórico (Produto)'!A337,[1]Planilha2!N:N),0),0)</f>
        <v>2</v>
      </c>
    </row>
    <row r="338" spans="1:3" x14ac:dyDescent="0.25">
      <c r="A338" s="7">
        <v>2220</v>
      </c>
      <c r="B338" s="7" t="s">
        <v>3874</v>
      </c>
      <c r="C338" s="8">
        <f>IFERROR(ROUNDUP(AVERAGEIF([1]Planilha2!E:E,'Lead Time - Histórico (Produto)'!A338,[1]Planilha2!N:N),0),0)</f>
        <v>21</v>
      </c>
    </row>
    <row r="339" spans="1:3" x14ac:dyDescent="0.25">
      <c r="A339" s="7">
        <v>2222</v>
      </c>
      <c r="B339" s="7" t="s">
        <v>3876</v>
      </c>
      <c r="C339" s="8">
        <f>IFERROR(ROUNDUP(AVERAGEIF([1]Planilha2!E:E,'Lead Time - Histórico (Produto)'!A339,[1]Planilha2!N:N),0),0)</f>
        <v>21</v>
      </c>
    </row>
    <row r="340" spans="1:3" x14ac:dyDescent="0.25">
      <c r="A340" s="7">
        <v>2290</v>
      </c>
      <c r="B340" s="7" t="s">
        <v>3999</v>
      </c>
      <c r="C340" s="8">
        <f>IFERROR(ROUNDUP(AVERAGEIF([1]Planilha2!E:E,'Lead Time - Histórico (Produto)'!A340,[1]Planilha2!N:N),0),0)</f>
        <v>19</v>
      </c>
    </row>
    <row r="341" spans="1:3" x14ac:dyDescent="0.25">
      <c r="A341" s="7">
        <v>2366</v>
      </c>
      <c r="B341" s="7" t="s">
        <v>4147</v>
      </c>
      <c r="C341" s="8">
        <f>IFERROR(ROUNDUP(AVERAGEIF([1]Planilha2!E:E,'Lead Time - Histórico (Produto)'!A341,[1]Planilha2!N:N),0),0)</f>
        <v>21</v>
      </c>
    </row>
    <row r="342" spans="1:3" x14ac:dyDescent="0.25">
      <c r="A342" s="7">
        <v>3007</v>
      </c>
      <c r="B342" s="7" t="s">
        <v>5225</v>
      </c>
      <c r="C342" s="8">
        <f>IFERROR(ROUNDUP(AVERAGEIF([1]Planilha2!E:E,'Lead Time - Histórico (Produto)'!A342,[1]Planilha2!N:N),0),0)</f>
        <v>1</v>
      </c>
    </row>
    <row r="343" spans="1:3" x14ac:dyDescent="0.25">
      <c r="A343" s="7">
        <v>1269</v>
      </c>
      <c r="B343" s="7" t="s">
        <v>2177</v>
      </c>
      <c r="C343" s="8">
        <f>IFERROR(ROUNDUP(AVERAGEIF([1]Planilha2!E:E,'Lead Time - Histórico (Produto)'!A343,[1]Planilha2!N:N),0),0)</f>
        <v>3</v>
      </c>
    </row>
    <row r="344" spans="1:3" x14ac:dyDescent="0.25">
      <c r="A344" s="7">
        <v>1547</v>
      </c>
      <c r="B344" s="7" t="s">
        <v>2644</v>
      </c>
      <c r="C344" s="8">
        <f>IFERROR(ROUNDUP(AVERAGEIF([1]Planilha2!E:E,'Lead Time - Histórico (Produto)'!A344,[1]Planilha2!N:N),0),0)</f>
        <v>0</v>
      </c>
    </row>
    <row r="345" spans="1:3" x14ac:dyDescent="0.25">
      <c r="A345" s="7">
        <v>3088</v>
      </c>
      <c r="B345" s="7" t="s">
        <v>5346</v>
      </c>
      <c r="C345" s="8">
        <f>IFERROR(ROUNDUP(AVERAGEIF([1]Planilha2!E:E,'Lead Time - Histórico (Produto)'!A345,[1]Planilha2!N:N),0),0)</f>
        <v>0</v>
      </c>
    </row>
    <row r="346" spans="1:3" x14ac:dyDescent="0.25">
      <c r="A346" s="7">
        <v>2703</v>
      </c>
      <c r="B346" s="7" t="s">
        <v>4768</v>
      </c>
      <c r="C346" s="8">
        <f>IFERROR(ROUNDUP(AVERAGEIF([1]Planilha2!E:E,'Lead Time - Histórico (Produto)'!A346,[1]Planilha2!N:N),0),0)</f>
        <v>0</v>
      </c>
    </row>
    <row r="347" spans="1:3" x14ac:dyDescent="0.25">
      <c r="A347" s="7">
        <v>760</v>
      </c>
      <c r="B347" s="7" t="s">
        <v>1354</v>
      </c>
      <c r="C347" s="8">
        <f>IFERROR(ROUNDUP(AVERAGEIF([1]Planilha2!E:E,'Lead Time - Histórico (Produto)'!A347,[1]Planilha2!N:N),0),0)</f>
        <v>0</v>
      </c>
    </row>
    <row r="348" spans="1:3" x14ac:dyDescent="0.25">
      <c r="A348" s="7">
        <v>2686</v>
      </c>
      <c r="B348" s="7" t="s">
        <v>4735</v>
      </c>
      <c r="C348" s="8">
        <f>IFERROR(ROUNDUP(AVERAGEIF([1]Planilha2!E:E,'Lead Time - Histórico (Produto)'!A348,[1]Planilha2!N:N),0),0)</f>
        <v>0</v>
      </c>
    </row>
    <row r="349" spans="1:3" x14ac:dyDescent="0.25">
      <c r="A349" s="7">
        <v>3405</v>
      </c>
      <c r="B349" s="7" t="s">
        <v>5829</v>
      </c>
      <c r="C349" s="8">
        <f>IFERROR(ROUNDUP(AVERAGEIF([1]Planilha2!E:E,'Lead Time - Histórico (Produto)'!A349,[1]Planilha2!N:N),0),0)</f>
        <v>0</v>
      </c>
    </row>
    <row r="350" spans="1:3" x14ac:dyDescent="0.25">
      <c r="A350" s="7">
        <v>1277</v>
      </c>
      <c r="B350" s="7" t="s">
        <v>2190</v>
      </c>
      <c r="C350" s="8">
        <f>IFERROR(ROUNDUP(AVERAGEIF([1]Planilha2!E:E,'Lead Time - Histórico (Produto)'!A350,[1]Planilha2!N:N),0),0)</f>
        <v>0</v>
      </c>
    </row>
    <row r="351" spans="1:3" x14ac:dyDescent="0.25">
      <c r="A351" s="7">
        <v>2239</v>
      </c>
      <c r="B351" s="7" t="s">
        <v>6588</v>
      </c>
      <c r="C351" s="8">
        <f>IFERROR(ROUNDUP(AVERAGEIF([1]Planilha2!E:E,'Lead Time - Histórico (Produto)'!A351,[1]Planilha2!N:N),0),0)</f>
        <v>17</v>
      </c>
    </row>
    <row r="352" spans="1:3" x14ac:dyDescent="0.25">
      <c r="A352" s="7">
        <v>1291</v>
      </c>
      <c r="B352" s="7" t="s">
        <v>2209</v>
      </c>
      <c r="C352" s="8">
        <f>IFERROR(ROUNDUP(AVERAGEIF([1]Planilha2!E:E,'Lead Time - Histórico (Produto)'!A352,[1]Planilha2!N:N),0),0)</f>
        <v>0</v>
      </c>
    </row>
    <row r="353" spans="1:3" x14ac:dyDescent="0.25">
      <c r="A353" s="7">
        <v>3018</v>
      </c>
      <c r="B353" s="7" t="s">
        <v>5242</v>
      </c>
      <c r="C353" s="8">
        <f>IFERROR(ROUNDUP(AVERAGEIF([1]Planilha2!E:E,'Lead Time - Histórico (Produto)'!A353,[1]Planilha2!N:N),0),0)</f>
        <v>0</v>
      </c>
    </row>
    <row r="354" spans="1:3" x14ac:dyDescent="0.25">
      <c r="A354" s="7">
        <v>2107</v>
      </c>
      <c r="B354" s="7" t="s">
        <v>3661</v>
      </c>
      <c r="C354" s="8">
        <f>IFERROR(ROUNDUP(AVERAGEIF([1]Planilha2!E:E,'Lead Time - Histórico (Produto)'!A354,[1]Planilha2!N:N),0),0)</f>
        <v>0</v>
      </c>
    </row>
    <row r="355" spans="1:3" x14ac:dyDescent="0.25">
      <c r="A355" s="7">
        <v>3560</v>
      </c>
      <c r="B355" s="7" t="s">
        <v>6042</v>
      </c>
      <c r="C355" s="8">
        <f>IFERROR(ROUNDUP(AVERAGEIF([1]Planilha2!E:E,'Lead Time - Histórico (Produto)'!A355,[1]Planilha2!N:N),0),0)</f>
        <v>0</v>
      </c>
    </row>
    <row r="356" spans="1:3" x14ac:dyDescent="0.25">
      <c r="A356" s="7">
        <v>2385</v>
      </c>
      <c r="B356" s="7" t="s">
        <v>4185</v>
      </c>
      <c r="C356" s="8">
        <f>IFERROR(ROUNDUP(AVERAGEIF([1]Planilha2!E:E,'Lead Time - Histórico (Produto)'!A356,[1]Planilha2!N:N),0),0)</f>
        <v>0</v>
      </c>
    </row>
    <row r="357" spans="1:3" x14ac:dyDescent="0.25">
      <c r="A357" s="7">
        <v>2835</v>
      </c>
      <c r="B357" s="7" t="s">
        <v>4978</v>
      </c>
      <c r="C357" s="8">
        <f>IFERROR(ROUNDUP(AVERAGEIF([1]Planilha2!E:E,'Lead Time - Histórico (Produto)'!A357,[1]Planilha2!N:N),0),0)</f>
        <v>0</v>
      </c>
    </row>
    <row r="358" spans="1:3" x14ac:dyDescent="0.25">
      <c r="A358" s="7">
        <v>1276</v>
      </c>
      <c r="B358" s="7" t="s">
        <v>2188</v>
      </c>
      <c r="C358" s="8">
        <f>IFERROR(ROUNDUP(AVERAGEIF([1]Planilha2!E:E,'Lead Time - Histórico (Produto)'!A358,[1]Planilha2!N:N),0),0)</f>
        <v>0</v>
      </c>
    </row>
    <row r="359" spans="1:3" x14ac:dyDescent="0.25">
      <c r="A359" s="7">
        <v>3589</v>
      </c>
      <c r="B359" s="7" t="s">
        <v>2618</v>
      </c>
      <c r="C359" s="8">
        <f>IFERROR(ROUNDUP(AVERAGEIF([1]Planilha2!E:E,'Lead Time - Histórico (Produto)'!A359,[1]Planilha2!N:N),0),0)</f>
        <v>0</v>
      </c>
    </row>
    <row r="360" spans="1:3" x14ac:dyDescent="0.25">
      <c r="A360" s="7">
        <v>1488</v>
      </c>
      <c r="B360" s="7" t="s">
        <v>2523</v>
      </c>
      <c r="C360" s="8">
        <f>IFERROR(ROUNDUP(AVERAGEIF([1]Planilha2!E:E,'Lead Time - Histórico (Produto)'!A360,[1]Planilha2!N:N),0),0)</f>
        <v>0</v>
      </c>
    </row>
    <row r="361" spans="1:3" x14ac:dyDescent="0.25">
      <c r="A361" s="7">
        <v>2641</v>
      </c>
      <c r="B361" s="7" t="s">
        <v>4649</v>
      </c>
      <c r="C361" s="8">
        <f>IFERROR(ROUNDUP(AVERAGEIF([1]Planilha2!E:E,'Lead Time - Histórico (Produto)'!A361,[1]Planilha2!N:N),0),0)</f>
        <v>0</v>
      </c>
    </row>
    <row r="362" spans="1:3" x14ac:dyDescent="0.25">
      <c r="A362" s="7">
        <v>2675</v>
      </c>
      <c r="B362" s="7" t="s">
        <v>4716</v>
      </c>
      <c r="C362" s="8">
        <f>IFERROR(ROUNDUP(AVERAGEIF([1]Planilha2!E:E,'Lead Time - Histórico (Produto)'!A362,[1]Planilha2!N:N),0),0)</f>
        <v>0</v>
      </c>
    </row>
    <row r="363" spans="1:3" x14ac:dyDescent="0.25">
      <c r="A363" s="7">
        <v>2749</v>
      </c>
      <c r="B363" s="7" t="s">
        <v>4835</v>
      </c>
      <c r="C363" s="8">
        <f>IFERROR(ROUNDUP(AVERAGEIF([1]Planilha2!E:E,'Lead Time - Histórico (Produto)'!A363,[1]Planilha2!N:N),0),0)</f>
        <v>0</v>
      </c>
    </row>
    <row r="364" spans="1:3" x14ac:dyDescent="0.25">
      <c r="A364" s="7">
        <v>2240</v>
      </c>
      <c r="B364" s="7" t="s">
        <v>6589</v>
      </c>
      <c r="C364" s="8">
        <f>IFERROR(ROUNDUP(AVERAGEIF([1]Planilha2!E:E,'Lead Time - Histórico (Produto)'!A364,[1]Planilha2!N:N),0),0)</f>
        <v>17</v>
      </c>
    </row>
    <row r="365" spans="1:3" x14ac:dyDescent="0.25">
      <c r="A365" s="7">
        <v>2371</v>
      </c>
      <c r="B365" s="7" t="s">
        <v>4158</v>
      </c>
      <c r="C365" s="8">
        <f>IFERROR(ROUNDUP(AVERAGEIF([1]Planilha2!E:E,'Lead Time - Histórico (Produto)'!A365,[1]Planilha2!N:N),0),0)</f>
        <v>0</v>
      </c>
    </row>
    <row r="366" spans="1:3" x14ac:dyDescent="0.25">
      <c r="A366" s="7">
        <v>3479</v>
      </c>
      <c r="B366" s="7" t="s">
        <v>5950</v>
      </c>
      <c r="C366" s="8">
        <f>IFERROR(ROUNDUP(AVERAGEIF([1]Planilha2!E:E,'Lead Time - Histórico (Produto)'!A366,[1]Planilha2!N:N),0),0)</f>
        <v>0</v>
      </c>
    </row>
    <row r="367" spans="1:3" x14ac:dyDescent="0.25">
      <c r="A367" s="7">
        <v>3561</v>
      </c>
      <c r="B367" s="7" t="s">
        <v>6044</v>
      </c>
      <c r="C367" s="8">
        <f>IFERROR(ROUNDUP(AVERAGEIF([1]Planilha2!E:E,'Lead Time - Histórico (Produto)'!A367,[1]Planilha2!N:N),0),0)</f>
        <v>0</v>
      </c>
    </row>
    <row r="368" spans="1:3" x14ac:dyDescent="0.25">
      <c r="A368" s="7">
        <v>2219</v>
      </c>
      <c r="B368" s="7" t="s">
        <v>3873</v>
      </c>
      <c r="C368" s="8">
        <f>IFERROR(ROUNDUP(AVERAGEIF([1]Planilha2!E:E,'Lead Time - Histórico (Produto)'!A368,[1]Planilha2!N:N),0),0)</f>
        <v>0</v>
      </c>
    </row>
    <row r="369" spans="1:3" x14ac:dyDescent="0.25">
      <c r="A369" s="7">
        <v>3551</v>
      </c>
      <c r="B369" s="7" t="s">
        <v>3831</v>
      </c>
      <c r="C369" s="8">
        <f>IFERROR(ROUNDUP(AVERAGEIF([1]Planilha2!E:E,'Lead Time - Histórico (Produto)'!A369,[1]Planilha2!N:N),0),0)</f>
        <v>0</v>
      </c>
    </row>
    <row r="370" spans="1:3" x14ac:dyDescent="0.25">
      <c r="A370" s="7">
        <v>3597</v>
      </c>
      <c r="B370" s="7" t="s">
        <v>6590</v>
      </c>
      <c r="C370" s="8">
        <f>IFERROR(ROUNDUP(AVERAGEIF([1]Planilha2!E:E,'Lead Time - Histórico (Produto)'!A370,[1]Planilha2!N:N),0),0)</f>
        <v>0</v>
      </c>
    </row>
    <row r="371" spans="1:3" x14ac:dyDescent="0.25">
      <c r="A371" s="7">
        <v>2241</v>
      </c>
      <c r="B371" s="7" t="s">
        <v>3912</v>
      </c>
      <c r="C371" s="8">
        <f>IFERROR(ROUNDUP(AVERAGEIF([1]Planilha2!E:E,'Lead Time - Histórico (Produto)'!A371,[1]Planilha2!N:N),0),0)</f>
        <v>10</v>
      </c>
    </row>
    <row r="372" spans="1:3" x14ac:dyDescent="0.25">
      <c r="A372" s="7">
        <v>3583</v>
      </c>
      <c r="B372" s="7" t="s">
        <v>6069</v>
      </c>
      <c r="C372" s="8">
        <f>IFERROR(ROUNDUP(AVERAGEIF([1]Planilha2!E:E,'Lead Time - Histórico (Produto)'!A372,[1]Planilha2!N:N),0),0)</f>
        <v>0</v>
      </c>
    </row>
    <row r="373" spans="1:3" x14ac:dyDescent="0.25">
      <c r="A373" s="7">
        <v>3547</v>
      </c>
      <c r="B373" s="7" t="s">
        <v>3839</v>
      </c>
      <c r="C373" s="8">
        <f>IFERROR(ROUNDUP(AVERAGEIF([1]Planilha2!E:E,'Lead Time - Histórico (Produto)'!A373,[1]Planilha2!N:N),0),0)</f>
        <v>0</v>
      </c>
    </row>
    <row r="374" spans="1:3" x14ac:dyDescent="0.25">
      <c r="A374" s="7">
        <v>3279</v>
      </c>
      <c r="B374" s="7" t="s">
        <v>5640</v>
      </c>
      <c r="C374" s="8">
        <f>IFERROR(ROUNDUP(AVERAGEIF([1]Planilha2!E:E,'Lead Time - Histórico (Produto)'!A374,[1]Planilha2!N:N),0),0)</f>
        <v>0</v>
      </c>
    </row>
    <row r="375" spans="1:3" x14ac:dyDescent="0.25">
      <c r="A375" s="7">
        <v>1407</v>
      </c>
      <c r="B375" s="7" t="s">
        <v>2345</v>
      </c>
      <c r="C375" s="8">
        <f>IFERROR(ROUNDUP(AVERAGEIF([1]Planilha2!E:E,'Lead Time - Histórico (Produto)'!A375,[1]Planilha2!N:N),0),0)</f>
        <v>0</v>
      </c>
    </row>
    <row r="376" spans="1:3" x14ac:dyDescent="0.25">
      <c r="A376" s="7">
        <v>1408</v>
      </c>
      <c r="B376" s="7" t="s">
        <v>2347</v>
      </c>
      <c r="C376" s="8">
        <f>IFERROR(ROUNDUP(AVERAGEIF([1]Planilha2!E:E,'Lead Time - Histórico (Produto)'!A376,[1]Planilha2!N:N),0),0)</f>
        <v>0</v>
      </c>
    </row>
    <row r="377" spans="1:3" x14ac:dyDescent="0.25">
      <c r="A377" s="7">
        <v>3565</v>
      </c>
      <c r="B377" s="7" t="s">
        <v>6591</v>
      </c>
      <c r="C377" s="8">
        <f>IFERROR(ROUNDUP(AVERAGEIF([1]Planilha2!E:E,'Lead Time - Histórico (Produto)'!A377,[1]Planilha2!N:N),0),0)</f>
        <v>0</v>
      </c>
    </row>
    <row r="378" spans="1:3" x14ac:dyDescent="0.25">
      <c r="A378" s="7">
        <v>1583</v>
      </c>
      <c r="B378" s="7" t="s">
        <v>2725</v>
      </c>
      <c r="C378" s="8">
        <f>IFERROR(ROUNDUP(AVERAGEIF([1]Planilha2!E:E,'Lead Time - Histórico (Produto)'!A378,[1]Planilha2!N:N),0),0)</f>
        <v>0</v>
      </c>
    </row>
    <row r="379" spans="1:3" x14ac:dyDescent="0.25">
      <c r="A379" s="7">
        <v>1214</v>
      </c>
      <c r="B379" s="7" t="s">
        <v>2109</v>
      </c>
      <c r="C379" s="8">
        <f>IFERROR(ROUNDUP(AVERAGEIF([1]Planilha2!E:E,'Lead Time - Histórico (Produto)'!A379,[1]Planilha2!N:N),0),0)</f>
        <v>0</v>
      </c>
    </row>
    <row r="380" spans="1:3" x14ac:dyDescent="0.25">
      <c r="A380" s="7">
        <v>1215</v>
      </c>
      <c r="B380" s="7" t="s">
        <v>2110</v>
      </c>
      <c r="C380" s="8">
        <f>IFERROR(ROUNDUP(AVERAGEIF([1]Planilha2!E:E,'Lead Time - Histórico (Produto)'!A380,[1]Planilha2!N:N),0),0)</f>
        <v>0</v>
      </c>
    </row>
    <row r="381" spans="1:3" x14ac:dyDescent="0.25">
      <c r="A381" s="7">
        <v>1211</v>
      </c>
      <c r="B381" s="7" t="s">
        <v>2103</v>
      </c>
      <c r="C381" s="8">
        <f>IFERROR(ROUNDUP(AVERAGEIF([1]Planilha2!E:E,'Lead Time - Histórico (Produto)'!A381,[1]Planilha2!N:N),0),0)</f>
        <v>0</v>
      </c>
    </row>
    <row r="382" spans="1:3" x14ac:dyDescent="0.25">
      <c r="A382" s="7">
        <v>3109</v>
      </c>
      <c r="B382" s="7" t="s">
        <v>5370</v>
      </c>
      <c r="C382" s="8">
        <f>IFERROR(ROUNDUP(AVERAGEIF([1]Planilha2!E:E,'Lead Time - Histórico (Produto)'!A382,[1]Planilha2!N:N),0),0)</f>
        <v>0</v>
      </c>
    </row>
    <row r="383" spans="1:3" x14ac:dyDescent="0.25">
      <c r="A383" s="7">
        <v>2706</v>
      </c>
      <c r="B383" s="7" t="s">
        <v>4773</v>
      </c>
      <c r="C383" s="8">
        <f>IFERROR(ROUNDUP(AVERAGEIF([1]Planilha2!E:E,'Lead Time - Histórico (Produto)'!A383,[1]Planilha2!N:N),0),0)</f>
        <v>0</v>
      </c>
    </row>
    <row r="384" spans="1:3" x14ac:dyDescent="0.25">
      <c r="A384" s="7">
        <v>1430</v>
      </c>
      <c r="B384" s="7" t="s">
        <v>2369</v>
      </c>
      <c r="C384" s="8">
        <f>IFERROR(ROUNDUP(AVERAGEIF([1]Planilha2!E:E,'Lead Time - Histórico (Produto)'!A384,[1]Planilha2!N:N),0),0)</f>
        <v>0</v>
      </c>
    </row>
    <row r="385" spans="1:3" x14ac:dyDescent="0.25">
      <c r="A385" s="7">
        <v>2436</v>
      </c>
      <c r="B385" s="7" t="s">
        <v>4280</v>
      </c>
      <c r="C385" s="8">
        <f>IFERROR(ROUNDUP(AVERAGEIF([1]Planilha2!E:E,'Lead Time - Histórico (Produto)'!A385,[1]Planilha2!N:N),0),0)</f>
        <v>0</v>
      </c>
    </row>
    <row r="386" spans="1:3" x14ac:dyDescent="0.25">
      <c r="A386" s="7">
        <v>2813</v>
      </c>
      <c r="B386" s="7" t="s">
        <v>4934</v>
      </c>
      <c r="C386" s="8">
        <f>IFERROR(ROUNDUP(AVERAGEIF([1]Planilha2!E:E,'Lead Time - Histórico (Produto)'!A386,[1]Planilha2!N:N),0),0)</f>
        <v>0</v>
      </c>
    </row>
    <row r="387" spans="1:3" x14ac:dyDescent="0.25">
      <c r="A387" s="7">
        <v>2438</v>
      </c>
      <c r="B387" s="7" t="s">
        <v>4287</v>
      </c>
      <c r="C387" s="8">
        <f>IFERROR(ROUNDUP(AVERAGEIF([1]Planilha2!E:E,'Lead Time - Histórico (Produto)'!A387,[1]Planilha2!N:N),0),0)</f>
        <v>5</v>
      </c>
    </row>
    <row r="388" spans="1:3" x14ac:dyDescent="0.25">
      <c r="A388" s="7">
        <v>2400</v>
      </c>
      <c r="B388" s="7" t="s">
        <v>4206</v>
      </c>
      <c r="C388" s="8">
        <f>IFERROR(ROUNDUP(AVERAGEIF([1]Planilha2!E:E,'Lead Time - Histórico (Produto)'!A388,[1]Planilha2!N:N),0),0)</f>
        <v>0</v>
      </c>
    </row>
    <row r="389" spans="1:3" x14ac:dyDescent="0.25">
      <c r="A389" s="7">
        <v>2534</v>
      </c>
      <c r="B389" s="7" t="s">
        <v>6592</v>
      </c>
      <c r="C389" s="8">
        <f>IFERROR(ROUNDUP(AVERAGEIF([1]Planilha2!E:E,'Lead Time - Histórico (Produto)'!A389,[1]Planilha2!N:N),0),0)</f>
        <v>6</v>
      </c>
    </row>
    <row r="390" spans="1:3" x14ac:dyDescent="0.25">
      <c r="A390" s="7">
        <v>2571</v>
      </c>
      <c r="B390" s="7" t="s">
        <v>850</v>
      </c>
      <c r="C390" s="8">
        <f>IFERROR(ROUNDUP(AVERAGEIF([1]Planilha2!E:E,'Lead Time - Histórico (Produto)'!A390,[1]Planilha2!N:N),0),0)</f>
        <v>0</v>
      </c>
    </row>
    <row r="391" spans="1:3" x14ac:dyDescent="0.25">
      <c r="A391" s="7">
        <v>2581</v>
      </c>
      <c r="B391" s="7" t="s">
        <v>6593</v>
      </c>
      <c r="C391" s="8">
        <f>IFERROR(ROUNDUP(AVERAGEIF([1]Planilha2!E:E,'Lead Time - Histórico (Produto)'!A391,[1]Planilha2!N:N),0),0)</f>
        <v>6</v>
      </c>
    </row>
    <row r="392" spans="1:3" x14ac:dyDescent="0.25">
      <c r="A392" s="7">
        <v>2589</v>
      </c>
      <c r="B392" s="7" t="s">
        <v>6594</v>
      </c>
      <c r="C392" s="8">
        <f>IFERROR(ROUNDUP(AVERAGEIF([1]Planilha2!E:E,'Lead Time - Histórico (Produto)'!A392,[1]Planilha2!N:N),0),0)</f>
        <v>5</v>
      </c>
    </row>
    <row r="393" spans="1:3" x14ac:dyDescent="0.25">
      <c r="A393" s="7">
        <v>2850</v>
      </c>
      <c r="B393" s="7" t="s">
        <v>5000</v>
      </c>
      <c r="C393" s="8">
        <f>IFERROR(ROUNDUP(AVERAGEIF([1]Planilha2!E:E,'Lead Time - Histórico (Produto)'!A393,[1]Planilha2!N:N),0),0)</f>
        <v>0</v>
      </c>
    </row>
    <row r="394" spans="1:3" x14ac:dyDescent="0.25">
      <c r="A394" s="7">
        <v>3581</v>
      </c>
      <c r="B394" s="7" t="s">
        <v>6066</v>
      </c>
      <c r="C394" s="8">
        <f>IFERROR(ROUNDUP(AVERAGEIF([1]Planilha2!E:E,'Lead Time - Histórico (Produto)'!A394,[1]Planilha2!N:N),0),0)</f>
        <v>0</v>
      </c>
    </row>
    <row r="395" spans="1:3" x14ac:dyDescent="0.25">
      <c r="A395" s="7">
        <v>2103</v>
      </c>
      <c r="B395" s="7" t="s">
        <v>3655</v>
      </c>
      <c r="C395" s="8">
        <f>IFERROR(ROUNDUP(AVERAGEIF([1]Planilha2!E:E,'Lead Time - Histórico (Produto)'!A395,[1]Planilha2!N:N),0),0)</f>
        <v>0</v>
      </c>
    </row>
    <row r="396" spans="1:3" x14ac:dyDescent="0.25">
      <c r="A396" s="7">
        <v>2605</v>
      </c>
      <c r="B396" s="7" t="s">
        <v>4578</v>
      </c>
      <c r="C396" s="8">
        <f>IFERROR(ROUNDUP(AVERAGEIF([1]Planilha2!E:E,'Lead Time - Histórico (Produto)'!A396,[1]Planilha2!N:N),0),0)</f>
        <v>0</v>
      </c>
    </row>
    <row r="397" spans="1:3" x14ac:dyDescent="0.25">
      <c r="A397" s="7">
        <v>3544</v>
      </c>
      <c r="B397" s="7" t="s">
        <v>6027</v>
      </c>
      <c r="C397" s="8">
        <f>IFERROR(ROUNDUP(AVERAGEIF([1]Planilha2!E:E,'Lead Time - Histórico (Produto)'!A397,[1]Planilha2!N:N),0),0)</f>
        <v>0</v>
      </c>
    </row>
    <row r="398" spans="1:3" x14ac:dyDescent="0.25">
      <c r="A398" s="7">
        <v>2611</v>
      </c>
      <c r="B398" s="7" t="s">
        <v>6595</v>
      </c>
      <c r="C398" s="8">
        <f>IFERROR(ROUNDUP(AVERAGEIF([1]Planilha2!E:E,'Lead Time - Histórico (Produto)'!A398,[1]Planilha2!N:N),0),0)</f>
        <v>14</v>
      </c>
    </row>
    <row r="399" spans="1:3" x14ac:dyDescent="0.25">
      <c r="A399" s="7">
        <v>793</v>
      </c>
      <c r="B399" s="7" t="s">
        <v>1443</v>
      </c>
      <c r="C399" s="8">
        <f>IFERROR(ROUNDUP(AVERAGEIF([1]Planilha2!E:E,'Lead Time - Histórico (Produto)'!A399,[1]Planilha2!N:N),0),0)</f>
        <v>0</v>
      </c>
    </row>
    <row r="400" spans="1:3" x14ac:dyDescent="0.25">
      <c r="A400" s="7">
        <v>2699</v>
      </c>
      <c r="B400" s="7" t="s">
        <v>4761</v>
      </c>
      <c r="C400" s="8">
        <f>IFERROR(ROUNDUP(AVERAGEIF([1]Planilha2!E:E,'Lead Time - Histórico (Produto)'!A400,[1]Planilha2!N:N),0),0)</f>
        <v>0</v>
      </c>
    </row>
    <row r="401" spans="1:3" x14ac:dyDescent="0.25">
      <c r="A401" s="7">
        <v>3586</v>
      </c>
      <c r="B401" s="7" t="s">
        <v>6596</v>
      </c>
      <c r="C401" s="8">
        <f>IFERROR(ROUNDUP(AVERAGEIF([1]Planilha2!E:E,'Lead Time - Histórico (Produto)'!A401,[1]Planilha2!N:N),0),0)</f>
        <v>0</v>
      </c>
    </row>
    <row r="402" spans="1:3" x14ac:dyDescent="0.25">
      <c r="A402" s="7">
        <v>3587</v>
      </c>
      <c r="B402" s="7" t="s">
        <v>6597</v>
      </c>
      <c r="C402" s="8">
        <f>IFERROR(ROUNDUP(AVERAGEIF([1]Planilha2!E:E,'Lead Time - Histórico (Produto)'!A402,[1]Planilha2!N:N),0),0)</f>
        <v>0</v>
      </c>
    </row>
    <row r="403" spans="1:3" x14ac:dyDescent="0.25">
      <c r="A403" s="7">
        <v>2890</v>
      </c>
      <c r="B403" s="7" t="s">
        <v>5063</v>
      </c>
      <c r="C403" s="8">
        <f>IFERROR(ROUNDUP(AVERAGEIF([1]Planilha2!E:E,'Lead Time - Histórico (Produto)'!A403,[1]Planilha2!N:N),0),0)</f>
        <v>0</v>
      </c>
    </row>
    <row r="404" spans="1:3" x14ac:dyDescent="0.25">
      <c r="A404" s="7">
        <v>2830</v>
      </c>
      <c r="B404" s="7" t="s">
        <v>4969</v>
      </c>
      <c r="C404" s="8">
        <f>IFERROR(ROUNDUP(AVERAGEIF([1]Planilha2!E:E,'Lead Time - Histórico (Produto)'!A404,[1]Planilha2!N:N),0),0)</f>
        <v>0</v>
      </c>
    </row>
    <row r="405" spans="1:3" x14ac:dyDescent="0.25">
      <c r="A405" s="7">
        <v>3197</v>
      </c>
      <c r="B405" s="7" t="s">
        <v>522</v>
      </c>
      <c r="C405" s="8">
        <f>IFERROR(ROUNDUP(AVERAGEIF([1]Planilha2!E:E,'Lead Time - Histórico (Produto)'!A405,[1]Planilha2!N:N),0),0)</f>
        <v>0</v>
      </c>
    </row>
    <row r="406" spans="1:3" x14ac:dyDescent="0.25">
      <c r="A406" s="7">
        <v>3030</v>
      </c>
      <c r="B406" s="7" t="s">
        <v>5258</v>
      </c>
      <c r="C406" s="8">
        <f>IFERROR(ROUNDUP(AVERAGEIF([1]Planilha2!E:E,'Lead Time - Histórico (Produto)'!A406,[1]Planilha2!N:N),0),0)</f>
        <v>0</v>
      </c>
    </row>
    <row r="407" spans="1:3" x14ac:dyDescent="0.25">
      <c r="A407" s="7">
        <v>3287</v>
      </c>
      <c r="B407" s="7" t="s">
        <v>5651</v>
      </c>
      <c r="C407" s="8">
        <f>IFERROR(ROUNDUP(AVERAGEIF([1]Planilha2!E:E,'Lead Time - Histórico (Produto)'!A407,[1]Planilha2!N:N),0),0)</f>
        <v>0</v>
      </c>
    </row>
    <row r="408" spans="1:3" x14ac:dyDescent="0.25">
      <c r="A408" s="7">
        <v>3374</v>
      </c>
      <c r="B408" s="7" t="s">
        <v>5785</v>
      </c>
      <c r="C408" s="8">
        <f>IFERROR(ROUNDUP(AVERAGEIF([1]Planilha2!E:E,'Lead Time - Histórico (Produto)'!A408,[1]Planilha2!N:N),0),0)</f>
        <v>0</v>
      </c>
    </row>
    <row r="409" spans="1:3" x14ac:dyDescent="0.25">
      <c r="A409" s="7">
        <v>2698</v>
      </c>
      <c r="B409" s="7" t="s">
        <v>4759</v>
      </c>
      <c r="C409" s="8">
        <f>IFERROR(ROUNDUP(AVERAGEIF([1]Planilha2!E:E,'Lead Time - Histórico (Produto)'!A409,[1]Planilha2!N:N),0),0)</f>
        <v>0</v>
      </c>
    </row>
    <row r="410" spans="1:3" x14ac:dyDescent="0.25">
      <c r="A410" s="7">
        <v>1551</v>
      </c>
      <c r="B410" s="7" t="s">
        <v>2656</v>
      </c>
      <c r="C410" s="8">
        <f>IFERROR(ROUNDUP(AVERAGEIF([1]Planilha2!E:E,'Lead Time - Histórico (Produto)'!A410,[1]Planilha2!N:N),0),0)</f>
        <v>0</v>
      </c>
    </row>
    <row r="411" spans="1:3" x14ac:dyDescent="0.25">
      <c r="A411" s="7">
        <v>2401</v>
      </c>
      <c r="B411" s="7" t="s">
        <v>6598</v>
      </c>
      <c r="C411" s="8">
        <f>IFERROR(ROUNDUP(AVERAGEIF([1]Planilha2!E:E,'Lead Time - Histórico (Produto)'!A411,[1]Planilha2!N:N),0),0)</f>
        <v>0</v>
      </c>
    </row>
    <row r="412" spans="1:3" x14ac:dyDescent="0.25">
      <c r="A412" s="7">
        <v>3153</v>
      </c>
      <c r="B412" s="7" t="s">
        <v>5454</v>
      </c>
      <c r="C412" s="8">
        <f>IFERROR(ROUNDUP(AVERAGEIF([1]Planilha2!E:E,'Lead Time - Histórico (Produto)'!A412,[1]Planilha2!N:N),0),0)</f>
        <v>0</v>
      </c>
    </row>
    <row r="413" spans="1:3" x14ac:dyDescent="0.25">
      <c r="A413" s="7">
        <v>3182</v>
      </c>
      <c r="B413" s="7" t="s">
        <v>5500</v>
      </c>
      <c r="C413" s="8">
        <f>IFERROR(ROUNDUP(AVERAGEIF([1]Planilha2!E:E,'Lead Time - Histórico (Produto)'!A413,[1]Planilha2!N:N),0),0)</f>
        <v>0</v>
      </c>
    </row>
    <row r="414" spans="1:3" x14ac:dyDescent="0.25">
      <c r="A414" s="7">
        <v>958</v>
      </c>
      <c r="B414" s="7" t="s">
        <v>1723</v>
      </c>
      <c r="C414" s="8">
        <f>IFERROR(ROUNDUP(AVERAGEIF([1]Planilha2!E:E,'Lead Time - Histórico (Produto)'!A414,[1]Planilha2!N:N),0),0)</f>
        <v>0</v>
      </c>
    </row>
    <row r="415" spans="1:3" x14ac:dyDescent="0.25">
      <c r="A415" s="7">
        <v>2707</v>
      </c>
      <c r="B415" s="7" t="s">
        <v>4775</v>
      </c>
      <c r="C415" s="8">
        <f>IFERROR(ROUNDUP(AVERAGEIF([1]Planilha2!E:E,'Lead Time - Histórico (Produto)'!A415,[1]Planilha2!N:N),0),0)</f>
        <v>0</v>
      </c>
    </row>
    <row r="416" spans="1:3" x14ac:dyDescent="0.25">
      <c r="A416" s="7">
        <v>3611</v>
      </c>
      <c r="B416" s="7" t="s">
        <v>6095</v>
      </c>
      <c r="C416" s="8">
        <f>IFERROR(ROUNDUP(AVERAGEIF([1]Planilha2!E:E,'Lead Time - Histórico (Produto)'!A416,[1]Planilha2!N:N),0),0)</f>
        <v>0</v>
      </c>
    </row>
    <row r="417" spans="1:3" x14ac:dyDescent="0.25">
      <c r="A417" s="7">
        <v>2856</v>
      </c>
      <c r="B417" s="7" t="s">
        <v>6599</v>
      </c>
      <c r="C417" s="8">
        <f>IFERROR(ROUNDUP(AVERAGEIF([1]Planilha2!E:E,'Lead Time - Histórico (Produto)'!A417,[1]Planilha2!N:N),0),0)</f>
        <v>0</v>
      </c>
    </row>
    <row r="418" spans="1:3" x14ac:dyDescent="0.25">
      <c r="A418" s="7">
        <v>3552</v>
      </c>
      <c r="B418" s="7" t="s">
        <v>6035</v>
      </c>
      <c r="C418" s="8">
        <f>IFERROR(ROUNDUP(AVERAGEIF([1]Planilha2!E:E,'Lead Time - Histórico (Produto)'!A418,[1]Planilha2!N:N),0),0)</f>
        <v>0</v>
      </c>
    </row>
    <row r="419" spans="1:3" x14ac:dyDescent="0.25">
      <c r="A419" s="7">
        <v>2559</v>
      </c>
      <c r="B419" s="7" t="s">
        <v>4517</v>
      </c>
      <c r="C419" s="8">
        <f>IFERROR(ROUNDUP(AVERAGEIF([1]Planilha2!E:E,'Lead Time - Histórico (Produto)'!A419,[1]Planilha2!N:N),0),0)</f>
        <v>0</v>
      </c>
    </row>
    <row r="420" spans="1:3" x14ac:dyDescent="0.25">
      <c r="A420" s="7">
        <v>2673</v>
      </c>
      <c r="B420" s="7" t="s">
        <v>4712</v>
      </c>
      <c r="C420" s="8">
        <f>IFERROR(ROUNDUP(AVERAGEIF([1]Planilha2!E:E,'Lead Time - Histórico (Produto)'!A420,[1]Planilha2!N:N),0),0)</f>
        <v>0</v>
      </c>
    </row>
    <row r="421" spans="1:3" x14ac:dyDescent="0.25">
      <c r="A421" s="7">
        <v>3073</v>
      </c>
      <c r="B421" s="7" t="s">
        <v>6600</v>
      </c>
      <c r="C421" s="8">
        <f>IFERROR(ROUNDUP(AVERAGEIF([1]Planilha2!E:E,'Lead Time - Histórico (Produto)'!A421,[1]Planilha2!N:N),0),0)</f>
        <v>0</v>
      </c>
    </row>
    <row r="422" spans="1:3" x14ac:dyDescent="0.25">
      <c r="A422" s="7">
        <v>1556</v>
      </c>
      <c r="B422" s="7" t="s">
        <v>2666</v>
      </c>
      <c r="C422" s="8">
        <f>IFERROR(ROUNDUP(AVERAGEIF([1]Planilha2!E:E,'Lead Time - Histórico (Produto)'!A422,[1]Planilha2!N:N),0),0)</f>
        <v>0</v>
      </c>
    </row>
    <row r="423" spans="1:3" x14ac:dyDescent="0.25">
      <c r="A423" s="7">
        <v>3083</v>
      </c>
      <c r="B423" s="7" t="s">
        <v>6601</v>
      </c>
      <c r="C423" s="8">
        <f>IFERROR(ROUNDUP(AVERAGEIF([1]Planilha2!E:E,'Lead Time - Histórico (Produto)'!A423,[1]Planilha2!N:N),0),0)</f>
        <v>0</v>
      </c>
    </row>
    <row r="424" spans="1:3" x14ac:dyDescent="0.25">
      <c r="A424" s="7">
        <v>2943</v>
      </c>
      <c r="B424" s="7" t="s">
        <v>5140</v>
      </c>
      <c r="C424" s="8">
        <f>IFERROR(ROUNDUP(AVERAGEIF([1]Planilha2!E:E,'Lead Time - Histórico (Produto)'!A424,[1]Planilha2!N:N),0),0)</f>
        <v>0</v>
      </c>
    </row>
    <row r="425" spans="1:3" x14ac:dyDescent="0.25">
      <c r="A425" s="7">
        <v>2543</v>
      </c>
      <c r="B425" s="7" t="s">
        <v>4484</v>
      </c>
      <c r="C425" s="8">
        <f>IFERROR(ROUNDUP(AVERAGEIF([1]Planilha2!E:E,'Lead Time - Histórico (Produto)'!A425,[1]Planilha2!N:N),0),0)</f>
        <v>0</v>
      </c>
    </row>
    <row r="426" spans="1:3" x14ac:dyDescent="0.25">
      <c r="A426" s="7">
        <v>3606</v>
      </c>
      <c r="B426" s="7" t="s">
        <v>6090</v>
      </c>
      <c r="C426" s="8">
        <f>IFERROR(ROUNDUP(AVERAGEIF([1]Planilha2!E:E,'Lead Time - Histórico (Produto)'!A426,[1]Planilha2!N:N),0),0)</f>
        <v>0</v>
      </c>
    </row>
    <row r="427" spans="1:3" x14ac:dyDescent="0.25">
      <c r="A427" s="7">
        <v>3607</v>
      </c>
      <c r="B427" s="7" t="s">
        <v>6091</v>
      </c>
      <c r="C427" s="8">
        <f>IFERROR(ROUNDUP(AVERAGEIF([1]Planilha2!E:E,'Lead Time - Histórico (Produto)'!A427,[1]Planilha2!N:N),0),0)</f>
        <v>0</v>
      </c>
    </row>
    <row r="428" spans="1:3" x14ac:dyDescent="0.25">
      <c r="A428" s="7">
        <v>2604</v>
      </c>
      <c r="B428" s="7" t="s">
        <v>4575</v>
      </c>
      <c r="C428" s="8">
        <f>IFERROR(ROUNDUP(AVERAGEIF([1]Planilha2!E:E,'Lead Time - Histórico (Produto)'!A428,[1]Planilha2!N:N),0),0)</f>
        <v>12</v>
      </c>
    </row>
    <row r="429" spans="1:3" x14ac:dyDescent="0.25">
      <c r="A429" s="7">
        <v>3620</v>
      </c>
      <c r="B429" s="7" t="s">
        <v>6108</v>
      </c>
      <c r="C429" s="8">
        <f>IFERROR(ROUNDUP(AVERAGEIF([1]Planilha2!E:E,'Lead Time - Histórico (Produto)'!A429,[1]Planilha2!N:N),0),0)</f>
        <v>0</v>
      </c>
    </row>
    <row r="430" spans="1:3" x14ac:dyDescent="0.25">
      <c r="A430" s="7">
        <v>3131</v>
      </c>
      <c r="B430" s="7" t="s">
        <v>5413</v>
      </c>
      <c r="C430" s="8">
        <f>IFERROR(ROUNDUP(AVERAGEIF([1]Planilha2!E:E,'Lead Time - Histórico (Produto)'!A430,[1]Planilha2!N:N),0),0)</f>
        <v>0</v>
      </c>
    </row>
    <row r="431" spans="1:3" x14ac:dyDescent="0.25">
      <c r="A431" s="7">
        <v>3210</v>
      </c>
      <c r="B431" s="7" t="s">
        <v>5539</v>
      </c>
      <c r="C431" s="8">
        <f>IFERROR(ROUNDUP(AVERAGEIF([1]Planilha2!E:E,'Lead Time - Histórico (Produto)'!A431,[1]Planilha2!N:N),0),0)</f>
        <v>0</v>
      </c>
    </row>
    <row r="432" spans="1:3" x14ac:dyDescent="0.25">
      <c r="A432" s="7">
        <v>3213</v>
      </c>
      <c r="B432" s="7" t="s">
        <v>5545</v>
      </c>
      <c r="C432" s="8">
        <f>IFERROR(ROUNDUP(AVERAGEIF([1]Planilha2!E:E,'Lead Time - Histórico (Produto)'!A432,[1]Planilha2!N:N),0),0)</f>
        <v>20</v>
      </c>
    </row>
    <row r="433" spans="1:3" x14ac:dyDescent="0.25">
      <c r="A433" s="7">
        <v>3267</v>
      </c>
      <c r="B433" s="7" t="s">
        <v>5622</v>
      </c>
      <c r="C433" s="8">
        <f>IFERROR(ROUNDUP(AVERAGEIF([1]Planilha2!E:E,'Lead Time - Histórico (Produto)'!A433,[1]Planilha2!N:N),0),0)</f>
        <v>0</v>
      </c>
    </row>
    <row r="434" spans="1:3" x14ac:dyDescent="0.25">
      <c r="A434" s="7">
        <v>3562</v>
      </c>
      <c r="B434" s="7" t="s">
        <v>6045</v>
      </c>
      <c r="C434" s="8">
        <f>IFERROR(ROUNDUP(AVERAGEIF([1]Planilha2!E:E,'Lead Time - Histórico (Produto)'!A434,[1]Planilha2!N:N),0),0)</f>
        <v>0</v>
      </c>
    </row>
    <row r="435" spans="1:3" x14ac:dyDescent="0.25">
      <c r="A435" s="7">
        <v>3572</v>
      </c>
      <c r="B435" s="7" t="s">
        <v>6058</v>
      </c>
      <c r="C435" s="8">
        <f>IFERROR(ROUNDUP(AVERAGEIF([1]Planilha2!E:E,'Lead Time - Histórico (Produto)'!A435,[1]Planilha2!N:N),0),0)</f>
        <v>0</v>
      </c>
    </row>
    <row r="436" spans="1:3" x14ac:dyDescent="0.25">
      <c r="A436" s="11">
        <v>3758</v>
      </c>
      <c r="B436" s="11"/>
      <c r="C436" s="8">
        <v>3</v>
      </c>
    </row>
    <row r="437" spans="1:3" x14ac:dyDescent="0.25">
      <c r="A437" s="11">
        <v>3759</v>
      </c>
      <c r="B437" s="11"/>
      <c r="C437" s="8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6D5A-0560-4308-A9C9-C1623366C55D}">
  <dimension ref="A1:C86"/>
  <sheetViews>
    <sheetView workbookViewId="0">
      <selection activeCell="B1" sqref="B1"/>
    </sheetView>
  </sheetViews>
  <sheetFormatPr defaultRowHeight="15" x14ac:dyDescent="0.25"/>
  <cols>
    <col min="1" max="1" width="65" bestFit="1" customWidth="1"/>
    <col min="2" max="2" width="10.7109375" customWidth="1"/>
  </cols>
  <sheetData>
    <row r="1" spans="1:3" x14ac:dyDescent="0.25">
      <c r="A1" s="2" t="s">
        <v>1187</v>
      </c>
      <c r="B1" s="10" t="s">
        <v>6640</v>
      </c>
      <c r="C1" s="2" t="s">
        <v>6560</v>
      </c>
    </row>
    <row r="2" spans="1:3" x14ac:dyDescent="0.25">
      <c r="A2" s="9" t="s">
        <v>1380</v>
      </c>
      <c r="B2" s="9" t="str">
        <f>_xlfn.XLOOKUP(A2,De_Para!B:B,De_Para!C:C," ")</f>
        <v>Novartis</v>
      </c>
      <c r="C2" s="9">
        <f>ROUNDUP(AVERAGEIF(relatorio_Entrada_NF!J:J,'Lead Time - Histórico (Fornec.)'!A2,relatorio_Entrada_NF!L:L),0)</f>
        <v>10</v>
      </c>
    </row>
    <row r="3" spans="1:3" x14ac:dyDescent="0.25">
      <c r="A3" s="9" t="s">
        <v>1715</v>
      </c>
      <c r="B3" s="9" t="str">
        <f>_xlfn.XLOOKUP(A3,De_Para!B:B,De_Para!C:C," ")</f>
        <v>Astellas</v>
      </c>
      <c r="C3" s="9">
        <f>ROUNDUP(AVERAGEIF(relatorio_Entrada_NF!J:J,'Lead Time - Histórico (Fornec.)'!A3,relatorio_Entrada_NF!L:L),0)</f>
        <v>8</v>
      </c>
    </row>
    <row r="4" spans="1:3" x14ac:dyDescent="0.25">
      <c r="A4" s="9" t="s">
        <v>2683</v>
      </c>
      <c r="B4" s="9" t="str">
        <f>_xlfn.XLOOKUP(A4,De_Para!B:B,De_Para!C:C," ")</f>
        <v>Adium</v>
      </c>
      <c r="C4" s="9">
        <f>ROUNDUP(AVERAGEIF(relatorio_Entrada_NF!J:J,'Lead Time - Histórico (Fornec.)'!A4,relatorio_Entrada_NF!L:L),0)</f>
        <v>6</v>
      </c>
    </row>
    <row r="5" spans="1:3" x14ac:dyDescent="0.25">
      <c r="A5" s="9" t="s">
        <v>4492</v>
      </c>
      <c r="B5" s="9" t="str">
        <f>_xlfn.XLOOKUP(A5,De_Para!B:B,De_Para!C:C," ")</f>
        <v>Pfizer</v>
      </c>
      <c r="C5" s="9">
        <f>ROUNDUP(AVERAGEIF(relatorio_Entrada_NF!J:J,'Lead Time - Histórico (Fornec.)'!A5,relatorio_Entrada_NF!L:L),0)</f>
        <v>10</v>
      </c>
    </row>
    <row r="6" spans="1:3" x14ac:dyDescent="0.25">
      <c r="A6" s="9" t="s">
        <v>4465</v>
      </c>
      <c r="B6" s="9" t="str">
        <f>_xlfn.XLOOKUP(A6,De_Para!B:B,De_Para!C:C," ")</f>
        <v>Libbs</v>
      </c>
      <c r="C6" s="9">
        <f>ROUNDUP(AVERAGEIF(relatorio_Entrada_NF!J:J,'Lead Time - Histórico (Fornec.)'!A6,relatorio_Entrada_NF!L:L),0)</f>
        <v>7</v>
      </c>
    </row>
    <row r="7" spans="1:3" x14ac:dyDescent="0.25">
      <c r="A7" s="9" t="s">
        <v>115</v>
      </c>
      <c r="B7" s="9" t="str">
        <f>_xlfn.XLOOKUP(A7,De_Para!B:B,De_Para!C:C," ")</f>
        <v>GSK</v>
      </c>
      <c r="C7" s="9">
        <f>ROUNDUP(AVERAGEIF(relatorio_Entrada_NF!J:J,'Lead Time - Histórico (Fornec.)'!A7,relatorio_Entrada_NF!L:L),0)</f>
        <v>9</v>
      </c>
    </row>
    <row r="8" spans="1:3" x14ac:dyDescent="0.25">
      <c r="A8" s="9" t="s">
        <v>5059</v>
      </c>
      <c r="B8" s="9" t="str">
        <f>_xlfn.XLOOKUP(A8,De_Para!B:B,De_Para!C:C," ")</f>
        <v>Eli Lilly</v>
      </c>
      <c r="C8" s="9">
        <f>ROUNDUP(AVERAGEIF(relatorio_Entrada_NF!J:J,'Lead Time - Histórico (Fornec.)'!A8,relatorio_Entrada_NF!L:L),0)</f>
        <v>10</v>
      </c>
    </row>
    <row r="9" spans="1:3" x14ac:dyDescent="0.25">
      <c r="A9" s="9" t="s">
        <v>6267</v>
      </c>
      <c r="B9" s="9" t="str">
        <f>_xlfn.XLOOKUP(A9,De_Para!B:B,De_Para!C:C," ")</f>
        <v xml:space="preserve"> </v>
      </c>
      <c r="C9" s="9">
        <f>ROUNDUP(AVERAGEIF(relatorio_Entrada_NF!J:J,'Lead Time - Histórico (Fornec.)'!A9,relatorio_Entrada_NF!L:L),0)</f>
        <v>0</v>
      </c>
    </row>
    <row r="10" spans="1:3" x14ac:dyDescent="0.25">
      <c r="A10" s="9" t="s">
        <v>2524</v>
      </c>
      <c r="B10" s="9" t="str">
        <f>_xlfn.XLOOKUP(A10,De_Para!B:B,De_Para!C:C," ")</f>
        <v>Apsen</v>
      </c>
      <c r="C10" s="9">
        <f>ROUNDUP(AVERAGEIF(relatorio_Entrada_NF!J:J,'Lead Time - Histórico (Fornec.)'!A10,relatorio_Entrada_NF!L:L),0)</f>
        <v>13</v>
      </c>
    </row>
    <row r="11" spans="1:3" x14ac:dyDescent="0.25">
      <c r="A11" s="9" t="s">
        <v>1471</v>
      </c>
      <c r="B11" s="9" t="str">
        <f>_xlfn.XLOOKUP(A11,De_Para!B:B,De_Para!C:C," ")</f>
        <v xml:space="preserve"> </v>
      </c>
      <c r="C11" s="9">
        <f>ROUNDUP(AVERAGEIF(relatorio_Entrada_NF!J:J,'Lead Time - Histórico (Fornec.)'!A11,relatorio_Entrada_NF!L:L),0)</f>
        <v>10</v>
      </c>
    </row>
    <row r="12" spans="1:3" x14ac:dyDescent="0.25">
      <c r="A12" s="9" t="s">
        <v>13</v>
      </c>
      <c r="B12" s="9" t="str">
        <f>_xlfn.XLOOKUP(A12,De_Para!B:B,De_Para!C:C," ")</f>
        <v>3M</v>
      </c>
      <c r="C12" s="9">
        <f>ROUNDUP(AVERAGEIF(relatorio_Entrada_NF!J:J,'Lead Time - Histórico (Fornec.)'!A12,relatorio_Entrada_NF!L:L),0)</f>
        <v>11</v>
      </c>
    </row>
    <row r="13" spans="1:3" x14ac:dyDescent="0.25">
      <c r="A13" s="9" t="s">
        <v>6278</v>
      </c>
      <c r="B13" s="9" t="str">
        <f>_xlfn.XLOOKUP(A13,De_Para!B:B,De_Para!C:C," ")</f>
        <v xml:space="preserve"> </v>
      </c>
      <c r="C13" s="9">
        <f>ROUNDUP(AVERAGEIF(relatorio_Entrada_NF!J:J,'Lead Time - Histórico (Fornec.)'!A13,relatorio_Entrada_NF!L:L),0)</f>
        <v>0</v>
      </c>
    </row>
    <row r="14" spans="1:3" x14ac:dyDescent="0.25">
      <c r="A14" s="9" t="s">
        <v>6280</v>
      </c>
      <c r="B14" s="9" t="str">
        <f>_xlfn.XLOOKUP(A14,De_Para!B:B,De_Para!C:C," ")</f>
        <v xml:space="preserve"> </v>
      </c>
      <c r="C14" s="9">
        <f>ROUNDUP(AVERAGEIF(relatorio_Entrada_NF!J:J,'Lead Time - Histórico (Fornec.)'!A14,relatorio_Entrada_NF!L:L),0)</f>
        <v>0</v>
      </c>
    </row>
    <row r="15" spans="1:3" x14ac:dyDescent="0.25">
      <c r="A15" s="9" t="s">
        <v>237</v>
      </c>
      <c r="B15" s="9" t="str">
        <f>_xlfn.XLOOKUP(A15,De_Para!B:B,De_Para!C:C," ")</f>
        <v xml:space="preserve"> </v>
      </c>
      <c r="C15" s="9">
        <f>ROUNDUP(AVERAGEIF(relatorio_Entrada_NF!J:J,'Lead Time - Histórico (Fornec.)'!A15,relatorio_Entrada_NF!L:L),0)</f>
        <v>1</v>
      </c>
    </row>
    <row r="16" spans="1:3" x14ac:dyDescent="0.25">
      <c r="A16" s="9" t="s">
        <v>1736</v>
      </c>
      <c r="B16" s="9" t="str">
        <f>_xlfn.XLOOKUP(A16,De_Para!B:B,De_Para!C:C," ")</f>
        <v>Sandoz</v>
      </c>
      <c r="C16" s="9">
        <f>ROUNDUP(AVERAGEIF(relatorio_Entrada_NF!J:J,'Lead Time - Histórico (Fornec.)'!A16,relatorio_Entrada_NF!L:L),0)</f>
        <v>8</v>
      </c>
    </row>
    <row r="17" spans="1:3" x14ac:dyDescent="0.25">
      <c r="A17" s="9" t="s">
        <v>6287</v>
      </c>
      <c r="B17" s="9" t="str">
        <f>_xlfn.XLOOKUP(A17,De_Para!B:B,De_Para!C:C," ")</f>
        <v>União Quimica</v>
      </c>
      <c r="C17" s="9">
        <f>ROUNDUP(AVERAGEIF(relatorio_Entrada_NF!J:J,'Lead Time - Histórico (Fornec.)'!A17,relatorio_Entrada_NF!L:L),0)</f>
        <v>14</v>
      </c>
    </row>
    <row r="18" spans="1:3" x14ac:dyDescent="0.25">
      <c r="A18" s="9" t="s">
        <v>6291</v>
      </c>
      <c r="B18" s="9" t="str">
        <f>_xlfn.XLOOKUP(A18,De_Para!B:B,De_Para!C:C," ")</f>
        <v xml:space="preserve"> </v>
      </c>
      <c r="C18" s="9">
        <f>ROUNDUP(AVERAGEIF(relatorio_Entrada_NF!J:J,'Lead Time - Histórico (Fornec.)'!A18,relatorio_Entrada_NF!L:L),0)</f>
        <v>0</v>
      </c>
    </row>
    <row r="19" spans="1:3" x14ac:dyDescent="0.25">
      <c r="A19" s="9" t="s">
        <v>1475</v>
      </c>
      <c r="B19" s="9" t="str">
        <f>_xlfn.XLOOKUP(A19,De_Para!B:B,De_Para!C:C," ")</f>
        <v>Bayer</v>
      </c>
      <c r="C19" s="9">
        <f>ROUNDUP(AVERAGEIF(relatorio_Entrada_NF!J:J,'Lead Time - Histórico (Fornec.)'!A19,relatorio_Entrada_NF!L:L),0)</f>
        <v>11</v>
      </c>
    </row>
    <row r="20" spans="1:3" x14ac:dyDescent="0.25">
      <c r="A20" s="9" t="s">
        <v>6296</v>
      </c>
      <c r="B20" s="9" t="str">
        <f>_xlfn.XLOOKUP(A20,De_Para!B:B,De_Para!C:C," ")</f>
        <v xml:space="preserve"> </v>
      </c>
      <c r="C20" s="9">
        <f>ROUNDUP(AVERAGEIF(relatorio_Entrada_NF!J:J,'Lead Time - Histórico (Fornec.)'!A20,relatorio_Entrada_NF!L:L),0)</f>
        <v>0</v>
      </c>
    </row>
    <row r="21" spans="1:3" x14ac:dyDescent="0.25">
      <c r="A21" s="9" t="s">
        <v>6298</v>
      </c>
      <c r="B21" s="9" t="str">
        <f>_xlfn.XLOOKUP(A21,De_Para!B:B,De_Para!C:C," ")</f>
        <v xml:space="preserve"> </v>
      </c>
      <c r="C21" s="9">
        <f>ROUNDUP(AVERAGEIF(relatorio_Entrada_NF!J:J,'Lead Time - Histórico (Fornec.)'!A21,relatorio_Entrada_NF!L:L),0)</f>
        <v>0</v>
      </c>
    </row>
    <row r="22" spans="1:3" x14ac:dyDescent="0.25">
      <c r="A22" s="9" t="s">
        <v>6300</v>
      </c>
      <c r="B22" s="9" t="str">
        <f>_xlfn.XLOOKUP(A22,De_Para!B:B,De_Para!C:C," ")</f>
        <v xml:space="preserve"> </v>
      </c>
      <c r="C22" s="9">
        <f>ROUNDUP(AVERAGEIF(relatorio_Entrada_NF!J:J,'Lead Time - Histórico (Fornec.)'!A22,relatorio_Entrada_NF!L:L),0)</f>
        <v>0</v>
      </c>
    </row>
    <row r="23" spans="1:3" x14ac:dyDescent="0.25">
      <c r="A23" s="9" t="s">
        <v>614</v>
      </c>
      <c r="B23" s="9" t="str">
        <f>_xlfn.XLOOKUP(A23,De_Para!B:B,De_Para!C:C," ")</f>
        <v xml:space="preserve"> </v>
      </c>
      <c r="C23" s="9">
        <f>ROUNDUP(AVERAGEIF(relatorio_Entrada_NF!J:J,'Lead Time - Histórico (Fornec.)'!A23,relatorio_Entrada_NF!L:L),0)</f>
        <v>1</v>
      </c>
    </row>
    <row r="24" spans="1:3" x14ac:dyDescent="0.25">
      <c r="A24" s="9" t="s">
        <v>5382</v>
      </c>
      <c r="B24" s="9" t="str">
        <f>_xlfn.XLOOKUP(A24,De_Para!B:B,De_Para!C:C," ")</f>
        <v xml:space="preserve"> </v>
      </c>
      <c r="C24" s="9">
        <f>ROUNDUP(AVERAGEIF(relatorio_Entrada_NF!J:J,'Lead Time - Histórico (Fornec.)'!A24,relatorio_Entrada_NF!L:L),0)</f>
        <v>9</v>
      </c>
    </row>
    <row r="25" spans="1:3" x14ac:dyDescent="0.25">
      <c r="A25" s="9" t="s">
        <v>6304</v>
      </c>
      <c r="B25" s="9" t="str">
        <f>_xlfn.XLOOKUP(A25,De_Para!B:B,De_Para!C:C," ")</f>
        <v xml:space="preserve"> </v>
      </c>
      <c r="C25" s="9">
        <f>ROUNDUP(AVERAGEIF(relatorio_Entrada_NF!J:J,'Lead Time - Histórico (Fornec.)'!A25,relatorio_Entrada_NF!L:L),0)</f>
        <v>0</v>
      </c>
    </row>
    <row r="26" spans="1:3" x14ac:dyDescent="0.25">
      <c r="A26" s="9" t="s">
        <v>2716</v>
      </c>
      <c r="B26" s="9" t="str">
        <f>_xlfn.XLOOKUP(A26,De_Para!B:B,De_Para!C:C," ")</f>
        <v>Celltrion</v>
      </c>
      <c r="C26" s="9">
        <f>ROUNDUP(AVERAGEIF(relatorio_Entrada_NF!J:J,'Lead Time - Histórico (Fornec.)'!A26,relatorio_Entrada_NF!L:L),0)</f>
        <v>8</v>
      </c>
    </row>
    <row r="27" spans="1:3" x14ac:dyDescent="0.25">
      <c r="A27" s="9" t="s">
        <v>5166</v>
      </c>
      <c r="B27" s="9" t="str">
        <f>_xlfn.XLOOKUP(A27,De_Para!B:B,De_Para!C:C," ")</f>
        <v>Badeia</v>
      </c>
      <c r="C27" s="9">
        <f>ROUNDUP(AVERAGEIF(relatorio_Entrada_NF!J:J,'Lead Time - Histórico (Fornec.)'!A27,relatorio_Entrada_NF!L:L),0)</f>
        <v>11</v>
      </c>
    </row>
    <row r="28" spans="1:3" x14ac:dyDescent="0.25">
      <c r="A28" s="9" t="s">
        <v>6311</v>
      </c>
      <c r="B28" s="9" t="str">
        <f>_xlfn.XLOOKUP(A28,De_Para!B:B,De_Para!C:C," ")</f>
        <v xml:space="preserve"> </v>
      </c>
      <c r="C28" s="9">
        <f>ROUNDUP(AVERAGEIF(relatorio_Entrada_NF!J:J,'Lead Time - Histórico (Fornec.)'!A28,relatorio_Entrada_NF!L:L),0)</f>
        <v>0</v>
      </c>
    </row>
    <row r="29" spans="1:3" x14ac:dyDescent="0.25">
      <c r="A29" s="9" t="s">
        <v>6313</v>
      </c>
      <c r="B29" s="9" t="str">
        <f>_xlfn.XLOOKUP(A29,De_Para!B:B,De_Para!C:C," ")</f>
        <v xml:space="preserve"> </v>
      </c>
      <c r="C29" s="9">
        <f>ROUNDUP(AVERAGEIF(relatorio_Entrada_NF!J:J,'Lead Time - Histórico (Fornec.)'!A29,relatorio_Entrada_NF!L:L),0)</f>
        <v>0</v>
      </c>
    </row>
    <row r="30" spans="1:3" x14ac:dyDescent="0.25">
      <c r="A30" s="9" t="s">
        <v>6315</v>
      </c>
      <c r="B30" s="9" t="str">
        <f>_xlfn.XLOOKUP(A30,De_Para!B:B,De_Para!C:C," ")</f>
        <v xml:space="preserve"> </v>
      </c>
      <c r="C30" s="9">
        <f>ROUNDUP(AVERAGEIF(relatorio_Entrada_NF!J:J,'Lead Time - Histórico (Fornec.)'!A30,relatorio_Entrada_NF!L:L),0)</f>
        <v>0</v>
      </c>
    </row>
    <row r="31" spans="1:3" x14ac:dyDescent="0.25">
      <c r="A31" s="9" t="s">
        <v>559</v>
      </c>
      <c r="B31" s="9" t="str">
        <f>_xlfn.XLOOKUP(A31,De_Para!B:B,De_Para!C:C," ")</f>
        <v xml:space="preserve"> </v>
      </c>
      <c r="C31" s="9">
        <f>ROUNDUP(AVERAGEIF(relatorio_Entrada_NF!J:J,'Lead Time - Histórico (Fornec.)'!A31,relatorio_Entrada_NF!L:L),0)</f>
        <v>0</v>
      </c>
    </row>
    <row r="32" spans="1:3" x14ac:dyDescent="0.25">
      <c r="A32" s="9" t="s">
        <v>1346</v>
      </c>
      <c r="B32" s="9" t="str">
        <f>_xlfn.XLOOKUP(A32,De_Para!B:B,De_Para!C:C," ")</f>
        <v>Roche</v>
      </c>
      <c r="C32" s="9">
        <f>ROUNDUP(AVERAGEIF(relatorio_Entrada_NF!J:J,'Lead Time - Histórico (Fornec.)'!A32,relatorio_Entrada_NF!L:L),0)</f>
        <v>4</v>
      </c>
    </row>
    <row r="33" spans="1:3" x14ac:dyDescent="0.25">
      <c r="A33" s="9" t="s">
        <v>2401</v>
      </c>
      <c r="B33" s="9" t="str">
        <f>_xlfn.XLOOKUP(A33,De_Para!B:B,De_Para!C:C," ")</f>
        <v>Chiesi</v>
      </c>
      <c r="C33" s="9">
        <f>ROUNDUP(AVERAGEIF(relatorio_Entrada_NF!J:J,'Lead Time - Histórico (Fornec.)'!A33,relatorio_Entrada_NF!L:L),0)</f>
        <v>7</v>
      </c>
    </row>
    <row r="34" spans="1:3" x14ac:dyDescent="0.25">
      <c r="A34" s="9" t="s">
        <v>6324</v>
      </c>
      <c r="B34" s="9" t="str">
        <f>_xlfn.XLOOKUP(A34,De_Para!B:B,De_Para!C:C," ")</f>
        <v xml:space="preserve"> </v>
      </c>
      <c r="C34" s="9">
        <f>ROUNDUP(AVERAGEIF(relatorio_Entrada_NF!J:J,'Lead Time - Histórico (Fornec.)'!A34,relatorio_Entrada_NF!L:L),0)</f>
        <v>0</v>
      </c>
    </row>
    <row r="35" spans="1:3" x14ac:dyDescent="0.25">
      <c r="A35" s="9" t="s">
        <v>6326</v>
      </c>
      <c r="B35" s="9" t="str">
        <f>_xlfn.XLOOKUP(A35,De_Para!B:B,De_Para!C:C," ")</f>
        <v xml:space="preserve"> </v>
      </c>
      <c r="C35" s="9">
        <f>ROUNDUP(AVERAGEIF(relatorio_Entrada_NF!J:J,'Lead Time - Histórico (Fornec.)'!A35,relatorio_Entrada_NF!L:L),0)</f>
        <v>0</v>
      </c>
    </row>
    <row r="36" spans="1:3" x14ac:dyDescent="0.25">
      <c r="A36" s="9" t="s">
        <v>4383</v>
      </c>
      <c r="B36" s="9" t="str">
        <f>_xlfn.XLOOKUP(A36,De_Para!B:B,De_Para!C:C," ")</f>
        <v>Natcofarma</v>
      </c>
      <c r="C36" s="9">
        <f>ROUNDUP(AVERAGEIF(relatorio_Entrada_NF!J:J,'Lead Time - Histórico (Fornec.)'!A36,relatorio_Entrada_NF!L:L),0)</f>
        <v>5</v>
      </c>
    </row>
    <row r="37" spans="1:3" x14ac:dyDescent="0.25">
      <c r="A37" s="9" t="s">
        <v>6331</v>
      </c>
      <c r="B37" s="9" t="str">
        <f>_xlfn.XLOOKUP(A37,De_Para!B:B,De_Para!C:C," ")</f>
        <v xml:space="preserve"> </v>
      </c>
      <c r="C37" s="9">
        <f>ROUNDUP(AVERAGEIF(relatorio_Entrada_NF!J:J,'Lead Time - Histórico (Fornec.)'!A37,relatorio_Entrada_NF!L:L),0)</f>
        <v>0</v>
      </c>
    </row>
    <row r="38" spans="1:3" x14ac:dyDescent="0.25">
      <c r="A38" s="9" t="s">
        <v>1503</v>
      </c>
      <c r="B38" s="9" t="str">
        <f>_xlfn.XLOOKUP(A38,De_Para!B:B,De_Para!C:C," ")</f>
        <v>Aspen</v>
      </c>
      <c r="C38" s="9">
        <f>ROUNDUP(AVERAGEIF(relatorio_Entrada_NF!J:J,'Lead Time - Histórico (Fornec.)'!A38,relatorio_Entrada_NF!L:L),0)</f>
        <v>6</v>
      </c>
    </row>
    <row r="39" spans="1:3" x14ac:dyDescent="0.25">
      <c r="A39" s="9" t="s">
        <v>6334</v>
      </c>
      <c r="B39" s="9" t="str">
        <f>_xlfn.XLOOKUP(A39,De_Para!B:B,De_Para!C:C," ")</f>
        <v xml:space="preserve"> </v>
      </c>
      <c r="C39" s="9">
        <f>ROUNDUP(AVERAGEIF(relatorio_Entrada_NF!J:J,'Lead Time - Histórico (Fornec.)'!A39,relatorio_Entrada_NF!L:L),0)</f>
        <v>0</v>
      </c>
    </row>
    <row r="40" spans="1:3" x14ac:dyDescent="0.25">
      <c r="A40" s="9" t="s">
        <v>2759</v>
      </c>
      <c r="B40" s="9" t="str">
        <f>_xlfn.XLOOKUP(A40,De_Para!B:B,De_Para!C:C," ")</f>
        <v>Terumo</v>
      </c>
      <c r="C40" s="9">
        <f>ROUNDUP(AVERAGEIF(relatorio_Entrada_NF!J:J,'Lead Time - Histórico (Fornec.)'!A40,relatorio_Entrada_NF!L:L),0)</f>
        <v>17</v>
      </c>
    </row>
    <row r="41" spans="1:3" x14ac:dyDescent="0.25">
      <c r="A41" s="9" t="s">
        <v>4702</v>
      </c>
      <c r="B41" s="9" t="str">
        <f>_xlfn.XLOOKUP(A41,De_Para!B:B,De_Para!C:C," ")</f>
        <v>Fortecare</v>
      </c>
      <c r="C41" s="9">
        <f>ROUNDUP(AVERAGEIF(relatorio_Entrada_NF!J:J,'Lead Time - Histórico (Fornec.)'!A41,relatorio_Entrada_NF!L:L),0)</f>
        <v>21</v>
      </c>
    </row>
    <row r="42" spans="1:3" x14ac:dyDescent="0.25">
      <c r="A42" s="9" t="s">
        <v>79</v>
      </c>
      <c r="B42" s="9" t="str">
        <f>_xlfn.XLOOKUP(A42,De_Para!B:B,De_Para!C:C," ")</f>
        <v>Mylan</v>
      </c>
      <c r="C42" s="9">
        <f>ROUNDUP(AVERAGEIF(relatorio_Entrada_NF!J:J,'Lead Time - Histórico (Fornec.)'!A42,relatorio_Entrada_NF!L:L),0)</f>
        <v>5</v>
      </c>
    </row>
    <row r="43" spans="1:3" x14ac:dyDescent="0.25">
      <c r="A43" s="9" t="s">
        <v>4650</v>
      </c>
      <c r="B43" s="9" t="str">
        <f>_xlfn.XLOOKUP(A43,De_Para!B:B,De_Para!C:C," ")</f>
        <v xml:space="preserve"> </v>
      </c>
      <c r="C43" s="9">
        <f>ROUNDUP(AVERAGEIF(relatorio_Entrada_NF!J:J,'Lead Time - Histórico (Fornec.)'!A43,relatorio_Entrada_NF!L:L),0)</f>
        <v>5</v>
      </c>
    </row>
    <row r="44" spans="1:3" x14ac:dyDescent="0.25">
      <c r="A44" s="9" t="s">
        <v>177</v>
      </c>
      <c r="B44" s="9" t="str">
        <f>_xlfn.XLOOKUP(A44,De_Para!B:B,De_Para!C:C," ")</f>
        <v>GMI</v>
      </c>
      <c r="C44" s="9">
        <f>ROUNDUP(AVERAGEIF(relatorio_Entrada_NF!J:J,'Lead Time - Histórico (Fornec.)'!A44,relatorio_Entrada_NF!L:L),0)</f>
        <v>18</v>
      </c>
    </row>
    <row r="45" spans="1:3" x14ac:dyDescent="0.25">
      <c r="A45" s="9" t="s">
        <v>6346</v>
      </c>
      <c r="B45" s="9" t="str">
        <f>_xlfn.XLOOKUP(A45,De_Para!B:B,De_Para!C:C," ")</f>
        <v xml:space="preserve"> </v>
      </c>
      <c r="C45" s="9">
        <f>ROUNDUP(AVERAGEIF(relatorio_Entrada_NF!J:J,'Lead Time - Histórico (Fornec.)'!A45,relatorio_Entrada_NF!L:L),0)</f>
        <v>0</v>
      </c>
    </row>
    <row r="46" spans="1:3" x14ac:dyDescent="0.25">
      <c r="A46" s="9" t="s">
        <v>5102</v>
      </c>
      <c r="B46" s="9" t="str">
        <f>_xlfn.XLOOKUP(A46,De_Para!B:B,De_Para!C:C," ")</f>
        <v>Abbvie</v>
      </c>
      <c r="C46" s="9">
        <f>ROUNDUP(AVERAGEIF(relatorio_Entrada_NF!J:J,'Lead Time - Histórico (Fornec.)'!A46,relatorio_Entrada_NF!L:L),0)</f>
        <v>6</v>
      </c>
    </row>
    <row r="47" spans="1:3" x14ac:dyDescent="0.25">
      <c r="A47" s="9" t="s">
        <v>5921</v>
      </c>
      <c r="B47" s="9" t="str">
        <f>_xlfn.XLOOKUP(A47,De_Para!B:B,De_Para!C:C," ")</f>
        <v>Intersurgical</v>
      </c>
      <c r="C47" s="9">
        <f>ROUNDUP(AVERAGEIF(relatorio_Entrada_NF!J:J,'Lead Time - Histórico (Fornec.)'!A47,relatorio_Entrada_NF!L:L),0)</f>
        <v>18</v>
      </c>
    </row>
    <row r="48" spans="1:3" x14ac:dyDescent="0.25">
      <c r="A48" s="9" t="s">
        <v>2581</v>
      </c>
      <c r="B48" s="9" t="str">
        <f>_xlfn.XLOOKUP(A48,De_Para!B:B,De_Para!C:C," ")</f>
        <v>Moksha8</v>
      </c>
      <c r="C48" s="9">
        <f>ROUNDUP(AVERAGEIF(relatorio_Entrada_NF!J:J,'Lead Time - Histórico (Fornec.)'!A48,relatorio_Entrada_NF!L:L),0)</f>
        <v>18</v>
      </c>
    </row>
    <row r="49" spans="1:3" x14ac:dyDescent="0.25">
      <c r="A49" s="9" t="s">
        <v>6352</v>
      </c>
      <c r="B49" s="9" t="str">
        <f>_xlfn.XLOOKUP(A49,De_Para!B:B,De_Para!C:C," ")</f>
        <v xml:space="preserve"> </v>
      </c>
      <c r="C49" s="9">
        <f>ROUNDUP(AVERAGEIF(relatorio_Entrada_NF!J:J,'Lead Time - Histórico (Fornec.)'!A49,relatorio_Entrada_NF!L:L),0)</f>
        <v>0</v>
      </c>
    </row>
    <row r="50" spans="1:3" x14ac:dyDescent="0.25">
      <c r="A50" s="9" t="s">
        <v>6355</v>
      </c>
      <c r="B50" s="9" t="str">
        <f>_xlfn.XLOOKUP(A50,De_Para!B:B,De_Para!C:C," ")</f>
        <v xml:space="preserve"> </v>
      </c>
      <c r="C50" s="9">
        <f>ROUNDUP(AVERAGEIF(relatorio_Entrada_NF!J:J,'Lead Time - Histórico (Fornec.)'!A50,relatorio_Entrada_NF!L:L),0)</f>
        <v>0</v>
      </c>
    </row>
    <row r="51" spans="1:3" x14ac:dyDescent="0.25">
      <c r="A51" s="9" t="s">
        <v>6357</v>
      </c>
      <c r="B51" s="9" t="str">
        <f>_xlfn.XLOOKUP(A51,De_Para!B:B,De_Para!C:C," ")</f>
        <v xml:space="preserve"> </v>
      </c>
      <c r="C51" s="9">
        <f>ROUNDUP(AVERAGEIF(relatorio_Entrada_NF!J:J,'Lead Time - Histórico (Fornec.)'!A51,relatorio_Entrada_NF!L:L),0)</f>
        <v>0</v>
      </c>
    </row>
    <row r="52" spans="1:3" x14ac:dyDescent="0.25">
      <c r="A52" s="9" t="s">
        <v>6359</v>
      </c>
      <c r="B52" s="9" t="str">
        <f>_xlfn.XLOOKUP(A52,De_Para!B:B,De_Para!C:C," ")</f>
        <v xml:space="preserve"> </v>
      </c>
      <c r="C52" s="9">
        <f>ROUNDUP(AVERAGEIF(relatorio_Entrada_NF!J:J,'Lead Time - Histórico (Fornec.)'!A52,relatorio_Entrada_NF!L:L),0)</f>
        <v>0</v>
      </c>
    </row>
    <row r="53" spans="1:3" x14ac:dyDescent="0.25">
      <c r="A53" s="9" t="s">
        <v>6361</v>
      </c>
      <c r="B53" s="9" t="str">
        <f>_xlfn.XLOOKUP(A53,De_Para!B:B,De_Para!C:C," ")</f>
        <v xml:space="preserve"> </v>
      </c>
      <c r="C53" s="9">
        <f>ROUNDUP(AVERAGEIF(relatorio_Entrada_NF!J:J,'Lead Time - Histórico (Fornec.)'!A53,relatorio_Entrada_NF!L:L),0)</f>
        <v>0</v>
      </c>
    </row>
    <row r="54" spans="1:3" x14ac:dyDescent="0.25">
      <c r="A54" s="9" t="s">
        <v>6364</v>
      </c>
      <c r="B54" s="9" t="str">
        <f>_xlfn.XLOOKUP(A54,De_Para!B:B,De_Para!C:C," ")</f>
        <v xml:space="preserve"> </v>
      </c>
      <c r="C54" s="9">
        <f>ROUNDUP(AVERAGEIF(relatorio_Entrada_NF!J:J,'Lead Time - Histórico (Fornec.)'!A54,relatorio_Entrada_NF!L:L),0)</f>
        <v>0</v>
      </c>
    </row>
    <row r="55" spans="1:3" x14ac:dyDescent="0.25">
      <c r="A55" s="9" t="s">
        <v>4614</v>
      </c>
      <c r="B55" s="9" t="str">
        <f>_xlfn.XLOOKUP(A55,De_Para!B:B,De_Para!C:C," ")</f>
        <v>Blenta</v>
      </c>
      <c r="C55" s="9">
        <f>ROUNDUP(AVERAGEIF(relatorio_Entrada_NF!J:J,'Lead Time - Histórico (Fornec.)'!A55,relatorio_Entrada_NF!L:L),0)</f>
        <v>13</v>
      </c>
    </row>
    <row r="56" spans="1:3" x14ac:dyDescent="0.25">
      <c r="A56" s="9" t="s">
        <v>6367</v>
      </c>
      <c r="B56" s="9" t="str">
        <f>_xlfn.XLOOKUP(A56,De_Para!B:B,De_Para!C:C," ")</f>
        <v xml:space="preserve"> </v>
      </c>
      <c r="C56" s="9">
        <f>ROUNDUP(AVERAGEIF(relatorio_Entrada_NF!J:J,'Lead Time - Histórico (Fornec.)'!A56,relatorio_Entrada_NF!L:L),0)</f>
        <v>0</v>
      </c>
    </row>
    <row r="57" spans="1:3" x14ac:dyDescent="0.25">
      <c r="A57" s="9" t="s">
        <v>6369</v>
      </c>
      <c r="B57" s="9" t="str">
        <f>_xlfn.XLOOKUP(A57,De_Para!B:B,De_Para!C:C," ")</f>
        <v xml:space="preserve"> </v>
      </c>
      <c r="C57" s="9">
        <f>ROUNDUP(AVERAGEIF(relatorio_Entrada_NF!J:J,'Lead Time - Histórico (Fornec.)'!A57,relatorio_Entrada_NF!L:L),0)</f>
        <v>0</v>
      </c>
    </row>
    <row r="58" spans="1:3" x14ac:dyDescent="0.25">
      <c r="A58" s="9" t="s">
        <v>2653</v>
      </c>
      <c r="B58" s="9" t="str">
        <f>_xlfn.XLOOKUP(A58,De_Para!B:B,De_Para!C:C," ")</f>
        <v>IBEG</v>
      </c>
      <c r="C58" s="9">
        <f>ROUNDUP(AVERAGEIF(relatorio_Entrada_NF!J:J,'Lead Time - Histórico (Fornec.)'!A58,relatorio_Entrada_NF!L:L),0)</f>
        <v>32</v>
      </c>
    </row>
    <row r="59" spans="1:3" x14ac:dyDescent="0.25">
      <c r="A59" s="9" t="s">
        <v>6372</v>
      </c>
      <c r="B59" s="9" t="str">
        <f>_xlfn.XLOOKUP(A59,De_Para!B:B,De_Para!C:C," ")</f>
        <v xml:space="preserve"> </v>
      </c>
      <c r="C59" s="9">
        <f>ROUNDUP(AVERAGEIF(relatorio_Entrada_NF!J:J,'Lead Time - Histórico (Fornec.)'!A59,relatorio_Entrada_NF!L:L),0)</f>
        <v>0</v>
      </c>
    </row>
    <row r="60" spans="1:3" x14ac:dyDescent="0.25">
      <c r="A60" s="9" t="s">
        <v>6374</v>
      </c>
      <c r="B60" s="9" t="str">
        <f>_xlfn.XLOOKUP(A60,De_Para!B:B,De_Para!C:C," ")</f>
        <v xml:space="preserve"> </v>
      </c>
      <c r="C60" s="9">
        <f>ROUNDUP(AVERAGEIF(relatorio_Entrada_NF!J:J,'Lead Time - Histórico (Fornec.)'!A60,relatorio_Entrada_NF!L:L),0)</f>
        <v>0</v>
      </c>
    </row>
    <row r="61" spans="1:3" x14ac:dyDescent="0.25">
      <c r="A61" s="9" t="s">
        <v>6377</v>
      </c>
      <c r="B61" s="9" t="str">
        <f>_xlfn.XLOOKUP(A61,De_Para!B:B,De_Para!C:C," ")</f>
        <v xml:space="preserve"> </v>
      </c>
      <c r="C61" s="9">
        <f>ROUNDUP(AVERAGEIF(relatorio_Entrada_NF!J:J,'Lead Time - Histórico (Fornec.)'!A61,relatorio_Entrada_NF!L:L),0)</f>
        <v>0</v>
      </c>
    </row>
    <row r="62" spans="1:3" x14ac:dyDescent="0.25">
      <c r="A62" s="9" t="s">
        <v>6380</v>
      </c>
      <c r="B62" s="9" t="str">
        <f>_xlfn.XLOOKUP(A62,De_Para!B:B,De_Para!C:C," ")</f>
        <v xml:space="preserve"> </v>
      </c>
      <c r="C62" s="9">
        <f>ROUNDUP(AVERAGEIF(relatorio_Entrada_NF!J:J,'Lead Time - Histórico (Fornec.)'!A62,relatorio_Entrada_NF!L:L),0)</f>
        <v>926</v>
      </c>
    </row>
    <row r="63" spans="1:3" x14ac:dyDescent="0.25">
      <c r="A63" s="9" t="s">
        <v>6382</v>
      </c>
      <c r="B63" s="9" t="str">
        <f>_xlfn.XLOOKUP(A63,De_Para!B:B,De_Para!C:C," ")</f>
        <v xml:space="preserve"> </v>
      </c>
      <c r="C63" s="9">
        <f>ROUNDUP(AVERAGEIF(relatorio_Entrada_NF!J:J,'Lead Time - Histórico (Fornec.)'!A63,relatorio_Entrada_NF!L:L),0)</f>
        <v>0</v>
      </c>
    </row>
    <row r="64" spans="1:3" x14ac:dyDescent="0.25">
      <c r="A64" s="9" t="s">
        <v>6385</v>
      </c>
      <c r="B64" s="9" t="str">
        <f>_xlfn.XLOOKUP(A64,De_Para!B:B,De_Para!C:C," ")</f>
        <v xml:space="preserve"> </v>
      </c>
      <c r="C64" s="9">
        <f>ROUNDUP(AVERAGEIF(relatorio_Entrada_NF!J:J,'Lead Time - Histórico (Fornec.)'!A64,relatorio_Entrada_NF!L:L),0)</f>
        <v>0</v>
      </c>
    </row>
    <row r="65" spans="1:3" x14ac:dyDescent="0.25">
      <c r="A65" s="9" t="s">
        <v>6387</v>
      </c>
      <c r="B65" s="9" t="str">
        <f>_xlfn.XLOOKUP(A65,De_Para!B:B,De_Para!C:C," ")</f>
        <v xml:space="preserve"> </v>
      </c>
      <c r="C65" s="9">
        <f>ROUNDUP(AVERAGEIF(relatorio_Entrada_NF!J:J,'Lead Time - Histórico (Fornec.)'!A65,relatorio_Entrada_NF!L:L),0)</f>
        <v>0</v>
      </c>
    </row>
    <row r="66" spans="1:3" x14ac:dyDescent="0.25">
      <c r="A66" s="9" t="s">
        <v>6389</v>
      </c>
      <c r="B66" s="9" t="str">
        <f>_xlfn.XLOOKUP(A66,De_Para!B:B,De_Para!C:C," ")</f>
        <v xml:space="preserve"> </v>
      </c>
      <c r="C66" s="9">
        <f>ROUNDUP(AVERAGEIF(relatorio_Entrada_NF!J:J,'Lead Time - Histórico (Fornec.)'!A66,relatorio_Entrada_NF!L:L),0)</f>
        <v>0</v>
      </c>
    </row>
    <row r="67" spans="1:3" x14ac:dyDescent="0.25">
      <c r="A67" s="9" t="s">
        <v>6391</v>
      </c>
      <c r="B67" s="9" t="str">
        <f>_xlfn.XLOOKUP(A67,De_Para!B:B,De_Para!C:C," ")</f>
        <v xml:space="preserve"> </v>
      </c>
      <c r="C67" s="9">
        <f>ROUNDUP(AVERAGEIF(relatorio_Entrada_NF!J:J,'Lead Time - Histórico (Fornec.)'!A67,relatorio_Entrada_NF!L:L),0)</f>
        <v>0</v>
      </c>
    </row>
    <row r="68" spans="1:3" x14ac:dyDescent="0.25">
      <c r="A68" s="9" t="s">
        <v>6393</v>
      </c>
      <c r="B68" s="9" t="str">
        <f>_xlfn.XLOOKUP(A68,De_Para!B:B,De_Para!C:C," ")</f>
        <v xml:space="preserve"> </v>
      </c>
      <c r="C68" s="9">
        <f>ROUNDUP(AVERAGEIF(relatorio_Entrada_NF!J:J,'Lead Time - Histórico (Fornec.)'!A68,relatorio_Entrada_NF!L:L),0)</f>
        <v>0</v>
      </c>
    </row>
    <row r="69" spans="1:3" x14ac:dyDescent="0.25">
      <c r="A69" s="9" t="s">
        <v>6395</v>
      </c>
      <c r="B69" s="9" t="str">
        <f>_xlfn.XLOOKUP(A69,De_Para!B:B,De_Para!C:C," ")</f>
        <v xml:space="preserve"> </v>
      </c>
      <c r="C69" s="9">
        <f>ROUNDUP(AVERAGEIF(relatorio_Entrada_NF!J:J,'Lead Time - Histórico (Fornec.)'!A69,relatorio_Entrada_NF!L:L),0)</f>
        <v>0</v>
      </c>
    </row>
    <row r="70" spans="1:3" x14ac:dyDescent="0.25">
      <c r="A70" s="9" t="s">
        <v>6397</v>
      </c>
      <c r="B70" s="9" t="str">
        <f>_xlfn.XLOOKUP(A70,De_Para!B:B,De_Para!C:C," ")</f>
        <v xml:space="preserve"> </v>
      </c>
      <c r="C70" s="9">
        <f>ROUNDUP(AVERAGEIF(relatorio_Entrada_NF!J:J,'Lead Time - Histórico (Fornec.)'!A70,relatorio_Entrada_NF!L:L),0)</f>
        <v>0</v>
      </c>
    </row>
    <row r="71" spans="1:3" x14ac:dyDescent="0.25">
      <c r="A71" s="9" t="s">
        <v>2395</v>
      </c>
      <c r="B71" s="9" t="str">
        <f>_xlfn.XLOOKUP(A71,De_Para!B:B,De_Para!C:C," ")</f>
        <v>Servier</v>
      </c>
      <c r="C71" s="9">
        <f>ROUNDUP(AVERAGEIF(relatorio_Entrada_NF!J:J,'Lead Time - Histórico (Fornec.)'!A71,relatorio_Entrada_NF!L:L),0)</f>
        <v>3</v>
      </c>
    </row>
    <row r="72" spans="1:3" x14ac:dyDescent="0.25">
      <c r="A72" s="9" t="s">
        <v>6400</v>
      </c>
      <c r="B72" s="9" t="str">
        <f>_xlfn.XLOOKUP(A72,De_Para!B:B,De_Para!C:C," ")</f>
        <v xml:space="preserve"> </v>
      </c>
      <c r="C72" s="9">
        <f>ROUNDUP(AVERAGEIF(relatorio_Entrada_NF!J:J,'Lead Time - Histórico (Fornec.)'!A72,relatorio_Entrada_NF!L:L),0)</f>
        <v>0</v>
      </c>
    </row>
    <row r="73" spans="1:3" x14ac:dyDescent="0.25">
      <c r="A73" s="9" t="s">
        <v>2633</v>
      </c>
      <c r="B73" s="9" t="str">
        <f>_xlfn.XLOOKUP(A73,De_Para!B:B,De_Para!C:C," ")</f>
        <v>GVS</v>
      </c>
      <c r="C73" s="9">
        <f>ROUNDUP(AVERAGEIF(relatorio_Entrada_NF!J:J,'Lead Time - Histórico (Fornec.)'!A73,relatorio_Entrada_NF!L:L),0)</f>
        <v>14</v>
      </c>
    </row>
    <row r="74" spans="1:3" x14ac:dyDescent="0.25">
      <c r="A74" s="9" t="s">
        <v>5568</v>
      </c>
      <c r="B74" s="9" t="str">
        <f>_xlfn.XLOOKUP(A74,De_Para!B:B,De_Para!C:C," ")</f>
        <v>United</v>
      </c>
      <c r="C74" s="9">
        <f>ROUNDUP(AVERAGEIF(relatorio_Entrada_NF!J:J,'Lead Time - Histórico (Fornec.)'!A74,relatorio_Entrada_NF!L:L),0)</f>
        <v>7</v>
      </c>
    </row>
    <row r="75" spans="1:3" x14ac:dyDescent="0.25">
      <c r="A75" s="9" t="s">
        <v>6408</v>
      </c>
      <c r="B75" s="9" t="str">
        <f>_xlfn.XLOOKUP(A75,De_Para!B:B,De_Para!C:C," ")</f>
        <v xml:space="preserve"> </v>
      </c>
      <c r="C75" s="9">
        <f>ROUNDUP(AVERAGEIF(relatorio_Entrada_NF!J:J,'Lead Time - Histórico (Fornec.)'!A75,relatorio_Entrada_NF!L:L),0)</f>
        <v>0</v>
      </c>
    </row>
    <row r="76" spans="1:3" x14ac:dyDescent="0.25">
      <c r="A76" s="9" t="s">
        <v>6410</v>
      </c>
      <c r="B76" s="9" t="str">
        <f>_xlfn.XLOOKUP(A76,De_Para!B:B,De_Para!C:C," ")</f>
        <v xml:space="preserve"> </v>
      </c>
      <c r="C76" s="9">
        <f>ROUNDUP(AVERAGEIF(relatorio_Entrada_NF!J:J,'Lead Time - Histórico (Fornec.)'!A76,relatorio_Entrada_NF!L:L),0)</f>
        <v>0</v>
      </c>
    </row>
    <row r="77" spans="1:3" x14ac:dyDescent="0.25">
      <c r="A77" s="9" t="s">
        <v>6412</v>
      </c>
      <c r="B77" s="9" t="str">
        <f>_xlfn.XLOOKUP(A77,De_Para!B:B,De_Para!C:C," ")</f>
        <v xml:space="preserve"> </v>
      </c>
      <c r="C77" s="9">
        <f>ROUNDUP(AVERAGEIF(relatorio_Entrada_NF!J:J,'Lead Time - Histórico (Fornec.)'!A77,relatorio_Entrada_NF!L:L),0)</f>
        <v>0</v>
      </c>
    </row>
    <row r="78" spans="1:3" x14ac:dyDescent="0.25">
      <c r="A78" s="9" t="s">
        <v>6414</v>
      </c>
      <c r="B78" s="9" t="str">
        <f>_xlfn.XLOOKUP(A78,De_Para!B:B,De_Para!C:C," ")</f>
        <v xml:space="preserve"> </v>
      </c>
      <c r="C78" s="9">
        <f>ROUNDUP(AVERAGEIF(relatorio_Entrada_NF!J:J,'Lead Time - Histórico (Fornec.)'!A78,relatorio_Entrada_NF!L:L),0)</f>
        <v>0</v>
      </c>
    </row>
    <row r="79" spans="1:3" x14ac:dyDescent="0.25">
      <c r="A79" s="9" t="s">
        <v>6416</v>
      </c>
      <c r="B79" s="9" t="str">
        <f>_xlfn.XLOOKUP(A79,De_Para!B:B,De_Para!C:C," ")</f>
        <v xml:space="preserve"> </v>
      </c>
      <c r="C79" s="9">
        <f>ROUNDUP(AVERAGEIF(relatorio_Entrada_NF!J:J,'Lead Time - Histórico (Fornec.)'!A79,relatorio_Entrada_NF!L:L),0)</f>
        <v>0</v>
      </c>
    </row>
    <row r="80" spans="1:3" x14ac:dyDescent="0.25">
      <c r="A80" s="9" t="s">
        <v>5765</v>
      </c>
      <c r="B80" s="9" t="str">
        <f>_xlfn.XLOOKUP(A80,De_Para!B:B,De_Para!C:C," ")</f>
        <v>Organon</v>
      </c>
      <c r="C80" s="9">
        <f>ROUNDUP(AVERAGEIF(relatorio_Entrada_NF!J:J,'Lead Time - Histórico (Fornec.)'!A80,relatorio_Entrada_NF!L:L),0)</f>
        <v>7</v>
      </c>
    </row>
    <row r="81" spans="1:3" x14ac:dyDescent="0.25">
      <c r="A81" s="9" t="s">
        <v>6420</v>
      </c>
      <c r="B81" s="9" t="str">
        <f>_xlfn.XLOOKUP(A81,De_Para!B:B,De_Para!C:C," ")</f>
        <v xml:space="preserve"> </v>
      </c>
      <c r="C81" s="9">
        <f>ROUNDUP(AVERAGEIF(relatorio_Entrada_NF!J:J,'Lead Time - Histórico (Fornec.)'!A81,relatorio_Entrada_NF!L:L),0)</f>
        <v>0</v>
      </c>
    </row>
    <row r="82" spans="1:3" x14ac:dyDescent="0.25">
      <c r="A82" s="9" t="s">
        <v>6422</v>
      </c>
      <c r="B82" s="9" t="str">
        <f>_xlfn.XLOOKUP(A82,De_Para!B:B,De_Para!C:C," ")</f>
        <v xml:space="preserve"> </v>
      </c>
      <c r="C82" s="9">
        <f>ROUNDUP(AVERAGEIF(relatorio_Entrada_NF!J:J,'Lead Time - Histórico (Fornec.)'!A82,relatorio_Entrada_NF!L:L),0)</f>
        <v>0</v>
      </c>
    </row>
    <row r="83" spans="1:3" x14ac:dyDescent="0.25">
      <c r="A83" s="9" t="s">
        <v>6424</v>
      </c>
      <c r="B83" s="9" t="str">
        <f>_xlfn.XLOOKUP(A83,De_Para!B:B,De_Para!C:C," ")</f>
        <v xml:space="preserve"> </v>
      </c>
      <c r="C83" s="9">
        <f>ROUNDUP(AVERAGEIF(relatorio_Entrada_NF!J:J,'Lead Time - Histórico (Fornec.)'!A83,relatorio_Entrada_NF!L:L),0)</f>
        <v>0</v>
      </c>
    </row>
    <row r="84" spans="1:3" x14ac:dyDescent="0.25">
      <c r="A84" s="9" t="s">
        <v>6426</v>
      </c>
      <c r="B84" s="9" t="str">
        <f>_xlfn.XLOOKUP(A84,De_Para!B:B,De_Para!C:C," ")</f>
        <v xml:space="preserve"> </v>
      </c>
      <c r="C84" s="9">
        <f>ROUNDUP(AVERAGEIF(relatorio_Entrada_NF!J:J,'Lead Time - Histórico (Fornec.)'!A84,relatorio_Entrada_NF!L:L),0)</f>
        <v>0</v>
      </c>
    </row>
    <row r="85" spans="1:3" x14ac:dyDescent="0.25">
      <c r="A85" s="9" t="s">
        <v>6428</v>
      </c>
      <c r="B85" s="9" t="str">
        <f>_xlfn.XLOOKUP(A85,De_Para!B:B,De_Para!C:C," ")</f>
        <v xml:space="preserve"> </v>
      </c>
      <c r="C85" s="9">
        <f>ROUNDUP(AVERAGEIF(relatorio_Entrada_NF!J:J,'Lead Time - Histórico (Fornec.)'!A85,relatorio_Entrada_NF!L:L),0)</f>
        <v>0</v>
      </c>
    </row>
    <row r="86" spans="1:3" x14ac:dyDescent="0.25">
      <c r="A86" s="9" t="s">
        <v>1440</v>
      </c>
      <c r="B86" s="9" t="str">
        <f>_xlfn.XLOOKUP(A86,De_Para!B:B,De_Para!C:C," ")</f>
        <v>Sanofi</v>
      </c>
      <c r="C86" s="9">
        <f>ROUNDUP(AVERAGEIF(relatorio_Entrada_NF!J:J,'Lead Time - Histórico (Fornec.)'!A86,relatorio_Entrada_NF!L:L),0)</f>
        <v>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D86B-361C-4F91-8D91-5F69E022942E}">
  <dimension ref="A1:C39"/>
  <sheetViews>
    <sheetView workbookViewId="0">
      <selection activeCell="A38" sqref="A38"/>
    </sheetView>
  </sheetViews>
  <sheetFormatPr defaultRowHeight="15" x14ac:dyDescent="0.25"/>
  <cols>
    <col min="1" max="1" width="63.5703125" bestFit="1" customWidth="1"/>
    <col min="2" max="2" width="65" bestFit="1" customWidth="1"/>
    <col min="3" max="3" width="15.28515625" bestFit="1" customWidth="1"/>
    <col min="7" max="7" width="10.28515625" customWidth="1"/>
  </cols>
  <sheetData>
    <row r="1" spans="1:3" x14ac:dyDescent="0.25">
      <c r="A1" t="s">
        <v>6605</v>
      </c>
      <c r="B1" t="s">
        <v>6638</v>
      </c>
      <c r="C1" t="s">
        <v>6606</v>
      </c>
    </row>
    <row r="2" spans="1:3" x14ac:dyDescent="0.25">
      <c r="A2" t="s">
        <v>13</v>
      </c>
      <c r="B2" t="s">
        <v>13</v>
      </c>
      <c r="C2" t="s">
        <v>3791</v>
      </c>
    </row>
    <row r="3" spans="1:3" x14ac:dyDescent="0.25">
      <c r="A3" t="s">
        <v>184</v>
      </c>
      <c r="B3" t="s">
        <v>5102</v>
      </c>
      <c r="C3" t="s">
        <v>6459</v>
      </c>
    </row>
    <row r="4" spans="1:3" x14ac:dyDescent="0.25">
      <c r="A4" t="s">
        <v>58</v>
      </c>
      <c r="C4" t="s">
        <v>6613</v>
      </c>
    </row>
    <row r="5" spans="1:3" x14ac:dyDescent="0.25">
      <c r="A5" t="s">
        <v>51</v>
      </c>
      <c r="B5" t="s">
        <v>2683</v>
      </c>
      <c r="C5" t="s">
        <v>6613</v>
      </c>
    </row>
    <row r="6" spans="1:3" x14ac:dyDescent="0.25">
      <c r="A6" t="s">
        <v>75</v>
      </c>
      <c r="B6" t="s">
        <v>2524</v>
      </c>
      <c r="C6" t="s">
        <v>6615</v>
      </c>
    </row>
    <row r="7" spans="1:3" x14ac:dyDescent="0.25">
      <c r="A7" t="s">
        <v>19</v>
      </c>
      <c r="B7" t="s">
        <v>1503</v>
      </c>
      <c r="C7" t="s">
        <v>6607</v>
      </c>
    </row>
    <row r="8" spans="1:3" x14ac:dyDescent="0.25">
      <c r="A8" t="s">
        <v>32</v>
      </c>
      <c r="B8" t="s">
        <v>1715</v>
      </c>
      <c r="C8" t="s">
        <v>6610</v>
      </c>
    </row>
    <row r="9" spans="1:3" x14ac:dyDescent="0.25">
      <c r="A9" t="s">
        <v>777</v>
      </c>
      <c r="B9" t="s">
        <v>5166</v>
      </c>
      <c r="C9" t="s">
        <v>6631</v>
      </c>
    </row>
    <row r="10" spans="1:3" x14ac:dyDescent="0.25">
      <c r="A10" t="s">
        <v>23</v>
      </c>
      <c r="B10" t="s">
        <v>1475</v>
      </c>
      <c r="C10" t="s">
        <v>6608</v>
      </c>
    </row>
    <row r="11" spans="1:3" x14ac:dyDescent="0.25">
      <c r="A11" t="s">
        <v>62</v>
      </c>
      <c r="B11" t="s">
        <v>2716</v>
      </c>
      <c r="C11" t="s">
        <v>6614</v>
      </c>
    </row>
    <row r="12" spans="1:3" x14ac:dyDescent="0.25">
      <c r="A12" t="s">
        <v>102</v>
      </c>
      <c r="B12" t="s">
        <v>2401</v>
      </c>
      <c r="C12" t="s">
        <v>6618</v>
      </c>
    </row>
    <row r="13" spans="1:3" x14ac:dyDescent="0.25">
      <c r="A13" t="s">
        <v>214</v>
      </c>
      <c r="B13" t="s">
        <v>5059</v>
      </c>
      <c r="C13" t="s">
        <v>6620</v>
      </c>
    </row>
    <row r="14" spans="1:3" x14ac:dyDescent="0.25">
      <c r="A14" t="s">
        <v>860</v>
      </c>
      <c r="B14" t="s">
        <v>4702</v>
      </c>
      <c r="C14" t="s">
        <v>6636</v>
      </c>
    </row>
    <row r="15" spans="1:3" x14ac:dyDescent="0.25">
      <c r="A15" t="s">
        <v>177</v>
      </c>
      <c r="B15" t="s">
        <v>177</v>
      </c>
      <c r="C15" t="s">
        <v>5400</v>
      </c>
    </row>
    <row r="16" spans="1:3" x14ac:dyDescent="0.25">
      <c r="A16" t="s">
        <v>115</v>
      </c>
      <c r="B16" t="s">
        <v>115</v>
      </c>
      <c r="C16" t="s">
        <v>4769</v>
      </c>
    </row>
    <row r="17" spans="1:3" x14ac:dyDescent="0.25">
      <c r="A17" t="s">
        <v>628</v>
      </c>
      <c r="B17" t="s">
        <v>2633</v>
      </c>
      <c r="C17" t="s">
        <v>6627</v>
      </c>
    </row>
    <row r="18" spans="1:3" x14ac:dyDescent="0.25">
      <c r="A18" t="s">
        <v>899</v>
      </c>
      <c r="B18" t="s">
        <v>5921</v>
      </c>
      <c r="C18" t="s">
        <v>6634</v>
      </c>
    </row>
    <row r="19" spans="1:3" x14ac:dyDescent="0.25">
      <c r="A19" t="s">
        <v>767</v>
      </c>
      <c r="B19" t="s">
        <v>2395</v>
      </c>
      <c r="C19" t="s">
        <v>6630</v>
      </c>
    </row>
    <row r="20" spans="1:3" x14ac:dyDescent="0.25">
      <c r="A20" t="s">
        <v>47</v>
      </c>
      <c r="B20" t="s">
        <v>4465</v>
      </c>
      <c r="C20" t="s">
        <v>6612</v>
      </c>
    </row>
    <row r="21" spans="1:3" x14ac:dyDescent="0.25">
      <c r="A21" t="s">
        <v>792</v>
      </c>
      <c r="B21" t="s">
        <v>2653</v>
      </c>
      <c r="C21" t="s">
        <v>6637</v>
      </c>
    </row>
    <row r="22" spans="1:3" x14ac:dyDescent="0.25">
      <c r="A22" t="s">
        <v>1108</v>
      </c>
      <c r="C22" t="s">
        <v>6633</v>
      </c>
    </row>
    <row r="23" spans="1:3" x14ac:dyDescent="0.25">
      <c r="A23" t="s">
        <v>28</v>
      </c>
      <c r="B23" t="s">
        <v>2581</v>
      </c>
      <c r="C23" t="s">
        <v>6609</v>
      </c>
    </row>
    <row r="24" spans="1:3" x14ac:dyDescent="0.25">
      <c r="A24" t="s">
        <v>257</v>
      </c>
      <c r="B24" t="s">
        <v>4383</v>
      </c>
      <c r="C24" t="s">
        <v>6624</v>
      </c>
    </row>
    <row r="25" spans="1:3" x14ac:dyDescent="0.25">
      <c r="A25" t="s">
        <v>36</v>
      </c>
      <c r="B25" t="s">
        <v>1380</v>
      </c>
      <c r="C25" t="s">
        <v>6611</v>
      </c>
    </row>
    <row r="26" spans="1:3" x14ac:dyDescent="0.25">
      <c r="A26" t="s">
        <v>614</v>
      </c>
      <c r="B26" t="s">
        <v>6639</v>
      </c>
      <c r="C26" t="s">
        <v>6622</v>
      </c>
    </row>
    <row r="27" spans="1:3" x14ac:dyDescent="0.25">
      <c r="A27" t="s">
        <v>559</v>
      </c>
      <c r="B27" t="s">
        <v>6639</v>
      </c>
      <c r="C27" t="s">
        <v>6622</v>
      </c>
    </row>
    <row r="28" spans="1:3" x14ac:dyDescent="0.25">
      <c r="A28" t="s">
        <v>237</v>
      </c>
      <c r="B28" t="s">
        <v>6639</v>
      </c>
      <c r="C28" t="s">
        <v>6622</v>
      </c>
    </row>
    <row r="29" spans="1:3" x14ac:dyDescent="0.25">
      <c r="A29" t="s">
        <v>230</v>
      </c>
      <c r="B29" t="s">
        <v>5765</v>
      </c>
      <c r="C29" t="s">
        <v>6621</v>
      </c>
    </row>
    <row r="30" spans="1:3" x14ac:dyDescent="0.25">
      <c r="A30" t="s">
        <v>253</v>
      </c>
      <c r="B30" t="s">
        <v>4492</v>
      </c>
      <c r="C30" t="s">
        <v>6623</v>
      </c>
    </row>
    <row r="31" spans="1:3" x14ac:dyDescent="0.25">
      <c r="A31" t="s">
        <v>1175</v>
      </c>
      <c r="B31" t="s">
        <v>1346</v>
      </c>
      <c r="C31" t="s">
        <v>6632</v>
      </c>
    </row>
    <row r="32" spans="1:3" x14ac:dyDescent="0.25">
      <c r="A32" t="s">
        <v>755</v>
      </c>
      <c r="B32" t="s">
        <v>1736</v>
      </c>
      <c r="C32" t="s">
        <v>6629</v>
      </c>
    </row>
    <row r="33" spans="1:3" x14ac:dyDescent="0.25">
      <c r="A33" t="s">
        <v>131</v>
      </c>
      <c r="B33" t="s">
        <v>1440</v>
      </c>
      <c r="C33" t="s">
        <v>6619</v>
      </c>
    </row>
    <row r="34" spans="1:3" x14ac:dyDescent="0.25">
      <c r="A34" t="s">
        <v>618</v>
      </c>
      <c r="C34" t="s">
        <v>6626</v>
      </c>
    </row>
    <row r="35" spans="1:3" x14ac:dyDescent="0.25">
      <c r="A35" t="s">
        <v>79</v>
      </c>
      <c r="B35" t="s">
        <v>79</v>
      </c>
      <c r="C35" t="s">
        <v>6616</v>
      </c>
    </row>
    <row r="36" spans="1:3" x14ac:dyDescent="0.25">
      <c r="A36" t="s">
        <v>867</v>
      </c>
      <c r="B36" t="s">
        <v>2759</v>
      </c>
      <c r="C36" t="s">
        <v>6635</v>
      </c>
    </row>
    <row r="37" spans="1:3" x14ac:dyDescent="0.25">
      <c r="A37" t="s">
        <v>501</v>
      </c>
      <c r="B37" t="s">
        <v>4614</v>
      </c>
      <c r="C37" t="s">
        <v>6625</v>
      </c>
    </row>
    <row r="38" spans="1:3" x14ac:dyDescent="0.25">
      <c r="A38" t="s">
        <v>98</v>
      </c>
      <c r="B38" t="s">
        <v>6287</v>
      </c>
      <c r="C38" t="s">
        <v>6617</v>
      </c>
    </row>
    <row r="39" spans="1:3" x14ac:dyDescent="0.25">
      <c r="A39" t="s">
        <v>654</v>
      </c>
      <c r="B39" t="s">
        <v>5568</v>
      </c>
      <c r="C39" t="s">
        <v>6628</v>
      </c>
    </row>
  </sheetData>
  <autoFilter ref="A1:C39" xr:uid="{A58BD86B-361C-4F91-8D91-5F69E022942E}">
    <sortState xmlns:xlrd2="http://schemas.microsoft.com/office/spreadsheetml/2017/richdata2" ref="A2:C39">
      <sortCondition ref="A1:A39"/>
    </sortState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3C1A-423B-4E32-B0E3-C0B5F4FF4429}">
  <dimension ref="A1:BN2813"/>
  <sheetViews>
    <sheetView showGridLines="0" workbookViewId="0">
      <selection activeCell="AG1" sqref="AG1"/>
    </sheetView>
  </sheetViews>
  <sheetFormatPr defaultRowHeight="15" x14ac:dyDescent="0.25"/>
  <cols>
    <col min="1" max="1" width="9.42578125" bestFit="1" customWidth="1"/>
    <col min="2" max="2" width="49.5703125" bestFit="1" customWidth="1"/>
    <col min="3" max="3" width="13.42578125" bestFit="1" customWidth="1"/>
    <col min="4" max="4" width="67.85546875" bestFit="1" customWidth="1"/>
    <col min="5" max="5" width="16.28515625" bestFit="1" customWidth="1"/>
    <col min="6" max="6" width="28.140625" bestFit="1" customWidth="1"/>
    <col min="7" max="7" width="8.42578125" bestFit="1" customWidth="1"/>
    <col min="8" max="8" width="28.42578125" bestFit="1" customWidth="1"/>
    <col min="9" max="9" width="8.7109375" bestFit="1" customWidth="1"/>
    <col min="10" max="10" width="23.7109375" bestFit="1" customWidth="1"/>
    <col min="11" max="11" width="11.7109375" bestFit="1" customWidth="1"/>
    <col min="12" max="12" width="20.140625" bestFit="1" customWidth="1"/>
    <col min="13" max="13" width="13.85546875" bestFit="1" customWidth="1"/>
    <col min="14" max="14" width="16.7109375" bestFit="1" customWidth="1"/>
    <col min="15" max="15" width="10.7109375" customWidth="1"/>
    <col min="16" max="16" width="10.140625" bestFit="1" customWidth="1"/>
    <col min="17" max="17" width="16.7109375" bestFit="1" customWidth="1"/>
    <col min="18" max="18" width="18.85546875" bestFit="1" customWidth="1"/>
    <col min="19" max="19" width="19.5703125" bestFit="1" customWidth="1"/>
    <col min="20" max="20" width="22.7109375" bestFit="1" customWidth="1"/>
    <col min="21" max="21" width="46.85546875" bestFit="1" customWidth="1"/>
    <col min="22" max="22" width="47.42578125" bestFit="1" customWidth="1"/>
    <col min="23" max="23" width="22" bestFit="1" customWidth="1"/>
    <col min="24" max="24" width="32.28515625" bestFit="1" customWidth="1"/>
    <col min="25" max="25" width="17.85546875" bestFit="1" customWidth="1"/>
    <col min="26" max="26" width="36.85546875" bestFit="1" customWidth="1"/>
    <col min="27" max="27" width="14.7109375" bestFit="1" customWidth="1"/>
    <col min="28" max="28" width="15.85546875" bestFit="1" customWidth="1"/>
    <col min="29" max="29" width="44" bestFit="1" customWidth="1"/>
    <col min="30" max="30" width="15.42578125" bestFit="1" customWidth="1"/>
    <col min="31" max="31" width="13.5703125" bestFit="1" customWidth="1"/>
    <col min="32" max="32" width="19" bestFit="1" customWidth="1"/>
    <col min="33" max="33" width="45.7109375" bestFit="1" customWidth="1"/>
    <col min="34" max="34" width="32.140625" bestFit="1" customWidth="1"/>
    <col min="35" max="35" width="13.85546875" bestFit="1" customWidth="1"/>
    <col min="36" max="36" width="14" bestFit="1" customWidth="1"/>
    <col min="37" max="37" width="29.28515625" bestFit="1" customWidth="1"/>
    <col min="38" max="38" width="11.7109375" bestFit="1" customWidth="1"/>
    <col min="39" max="39" width="24.5703125" bestFit="1" customWidth="1"/>
    <col min="40" max="40" width="44.42578125" bestFit="1" customWidth="1"/>
    <col min="41" max="41" width="17.5703125" bestFit="1" customWidth="1"/>
    <col min="42" max="42" width="16.85546875" bestFit="1" customWidth="1"/>
    <col min="43" max="43" width="20.5703125" bestFit="1" customWidth="1"/>
    <col min="44" max="44" width="22.28515625" bestFit="1" customWidth="1"/>
    <col min="45" max="45" width="25" bestFit="1" customWidth="1"/>
    <col min="46" max="46" width="27.42578125" bestFit="1" customWidth="1"/>
    <col min="47" max="47" width="30" bestFit="1" customWidth="1"/>
    <col min="48" max="48" width="21.7109375" bestFit="1" customWidth="1"/>
    <col min="49" max="49" width="16.5703125" bestFit="1" customWidth="1"/>
    <col min="50" max="50" width="29.42578125" bestFit="1" customWidth="1"/>
    <col min="51" max="51" width="13.85546875" bestFit="1" customWidth="1"/>
    <col min="52" max="52" width="25.7109375" bestFit="1" customWidth="1"/>
    <col min="53" max="53" width="24.42578125" bestFit="1" customWidth="1"/>
    <col min="54" max="54" width="26.85546875" bestFit="1" customWidth="1"/>
    <col min="55" max="55" width="18.28515625" bestFit="1" customWidth="1"/>
    <col min="56" max="56" width="152.28515625" bestFit="1" customWidth="1"/>
    <col min="57" max="57" width="17.5703125" bestFit="1" customWidth="1"/>
    <col min="58" max="58" width="106.85546875" bestFit="1" customWidth="1"/>
    <col min="59" max="59" width="20.85546875" bestFit="1" customWidth="1"/>
    <col min="60" max="60" width="14.28515625" bestFit="1" customWidth="1"/>
    <col min="61" max="61" width="32.140625" bestFit="1" customWidth="1"/>
    <col min="62" max="62" width="3.7109375" bestFit="1" customWidth="1"/>
    <col min="63" max="63" width="38.85546875" bestFit="1" customWidth="1"/>
    <col min="64" max="64" width="16.140625" bestFit="1" customWidth="1"/>
    <col min="65" max="66" width="10.7109375" customWidth="1"/>
  </cols>
  <sheetData>
    <row r="1" spans="1:66" x14ac:dyDescent="0.25">
      <c r="A1" t="s">
        <v>1185</v>
      </c>
      <c r="B1" t="s">
        <v>1186</v>
      </c>
      <c r="C1" t="s">
        <v>1187</v>
      </c>
      <c r="D1" t="s">
        <v>1188</v>
      </c>
      <c r="E1" t="s">
        <v>1189</v>
      </c>
      <c r="F1" t="s">
        <v>1190</v>
      </c>
      <c r="G1" t="s">
        <v>1191</v>
      </c>
      <c r="H1" t="s">
        <v>1192</v>
      </c>
      <c r="I1" t="s">
        <v>1193</v>
      </c>
      <c r="J1" t="s">
        <v>1194</v>
      </c>
      <c r="K1" t="s">
        <v>1195</v>
      </c>
      <c r="L1" t="s">
        <v>1196</v>
      </c>
      <c r="M1" t="s">
        <v>1197</v>
      </c>
      <c r="N1" t="s">
        <v>1198</v>
      </c>
      <c r="O1" t="s">
        <v>1199</v>
      </c>
      <c r="P1" t="s">
        <v>1200</v>
      </c>
      <c r="Q1" t="s">
        <v>1201</v>
      </c>
      <c r="R1" t="s">
        <v>1202</v>
      </c>
      <c r="S1" t="s">
        <v>1203</v>
      </c>
      <c r="T1" t="s">
        <v>1204</v>
      </c>
      <c r="U1" t="s">
        <v>1205</v>
      </c>
      <c r="V1" t="s">
        <v>1206</v>
      </c>
      <c r="W1" t="s">
        <v>1207</v>
      </c>
      <c r="X1" t="s">
        <v>1208</v>
      </c>
      <c r="Y1" t="s">
        <v>1209</v>
      </c>
      <c r="Z1" t="s">
        <v>1210</v>
      </c>
      <c r="AA1" t="s">
        <v>1211</v>
      </c>
      <c r="AB1" t="s">
        <v>1212</v>
      </c>
      <c r="AC1" t="s">
        <v>1213</v>
      </c>
      <c r="AD1" t="s">
        <v>1214</v>
      </c>
      <c r="AE1" t="s">
        <v>1215</v>
      </c>
      <c r="AF1" t="s">
        <v>1216</v>
      </c>
      <c r="AG1" t="s">
        <v>1217</v>
      </c>
      <c r="AH1" t="s">
        <v>1218</v>
      </c>
      <c r="AI1" t="s">
        <v>1219</v>
      </c>
      <c r="AJ1" t="s">
        <v>1220</v>
      </c>
      <c r="AK1" t="s">
        <v>1221</v>
      </c>
      <c r="AL1" t="s">
        <v>1222</v>
      </c>
      <c r="AM1" t="s">
        <v>1223</v>
      </c>
      <c r="AN1" t="s">
        <v>1224</v>
      </c>
      <c r="AO1" t="s">
        <v>1225</v>
      </c>
      <c r="AP1" t="s">
        <v>1226</v>
      </c>
      <c r="AQ1" t="s">
        <v>1227</v>
      </c>
      <c r="AR1" t="s">
        <v>1228</v>
      </c>
      <c r="AS1" t="s">
        <v>1229</v>
      </c>
      <c r="AT1" t="s">
        <v>1230</v>
      </c>
      <c r="AU1" t="s">
        <v>1231</v>
      </c>
      <c r="AV1" t="s">
        <v>1232</v>
      </c>
      <c r="AW1" t="s">
        <v>1233</v>
      </c>
      <c r="AX1" t="s">
        <v>1234</v>
      </c>
      <c r="AY1" t="s">
        <v>1235</v>
      </c>
      <c r="AZ1" t="s">
        <v>1236</v>
      </c>
      <c r="BA1" t="s">
        <v>1237</v>
      </c>
      <c r="BB1" t="s">
        <v>1238</v>
      </c>
      <c r="BC1" t="s">
        <v>1239</v>
      </c>
      <c r="BD1" t="s">
        <v>1240</v>
      </c>
      <c r="BE1" t="s">
        <v>1241</v>
      </c>
      <c r="BF1" t="s">
        <v>1242</v>
      </c>
      <c r="BG1" t="s">
        <v>1243</v>
      </c>
      <c r="BH1" t="s">
        <v>1244</v>
      </c>
      <c r="BI1" t="s">
        <v>1245</v>
      </c>
      <c r="BJ1" t="s">
        <v>1246</v>
      </c>
      <c r="BK1" s="3" t="s">
        <v>1247</v>
      </c>
      <c r="BL1" s="3" t="s">
        <v>1248</v>
      </c>
      <c r="BM1" s="3" t="s">
        <v>1249</v>
      </c>
      <c r="BN1" s="3" t="s">
        <v>1250</v>
      </c>
    </row>
    <row r="2" spans="1:66" x14ac:dyDescent="0.25">
      <c r="A2">
        <v>684</v>
      </c>
      <c r="B2" t="s">
        <v>1251</v>
      </c>
      <c r="C2">
        <v>1109</v>
      </c>
      <c r="D2" t="s">
        <v>1252</v>
      </c>
      <c r="E2">
        <v>1</v>
      </c>
      <c r="F2" t="s">
        <v>1253</v>
      </c>
      <c r="G2">
        <v>2</v>
      </c>
      <c r="H2" s="1" t="s">
        <v>1254</v>
      </c>
      <c r="I2">
        <v>1</v>
      </c>
      <c r="J2" t="s">
        <v>1255</v>
      </c>
      <c r="K2">
        <v>2</v>
      </c>
      <c r="L2" t="s">
        <v>1256</v>
      </c>
      <c r="M2" t="s">
        <v>1257</v>
      </c>
      <c r="N2" t="s">
        <v>1258</v>
      </c>
      <c r="O2" t="s">
        <v>1259</v>
      </c>
      <c r="P2">
        <v>30049039</v>
      </c>
      <c r="R2">
        <v>13</v>
      </c>
      <c r="S2">
        <v>13</v>
      </c>
      <c r="T2">
        <v>13</v>
      </c>
      <c r="U2" s="5">
        <v>7896206402860</v>
      </c>
      <c r="V2">
        <v>0</v>
      </c>
      <c r="W2">
        <v>7896206402860</v>
      </c>
      <c r="Z2" t="s">
        <v>1260</v>
      </c>
      <c r="AA2" t="s">
        <v>1261</v>
      </c>
      <c r="AB2">
        <v>5</v>
      </c>
      <c r="AC2" t="s">
        <v>1262</v>
      </c>
      <c r="AE2">
        <v>42732</v>
      </c>
      <c r="AH2">
        <v>0</v>
      </c>
      <c r="AK2" t="s">
        <v>1260</v>
      </c>
      <c r="AM2" t="s">
        <v>1260</v>
      </c>
      <c r="AN2" t="s">
        <v>1260</v>
      </c>
      <c r="AQ2" t="s">
        <v>1263</v>
      </c>
      <c r="AR2" t="s">
        <v>1257</v>
      </c>
      <c r="AS2" t="s">
        <v>1260</v>
      </c>
      <c r="AT2">
        <v>1</v>
      </c>
      <c r="AX2" t="s">
        <v>1260</v>
      </c>
      <c r="AY2" t="s">
        <v>1264</v>
      </c>
      <c r="AZ2" t="s">
        <v>1265</v>
      </c>
      <c r="BE2">
        <v>1</v>
      </c>
      <c r="BF2" t="s">
        <v>1266</v>
      </c>
      <c r="BI2" t="s">
        <v>1260</v>
      </c>
      <c r="BK2" t="str">
        <f>LEFT(Tabela_BaseCadastro[[#This Row],[Descrição]],SEARCH(" ",Tabela_BaseCadastro[[#This Row],[Descrição]],1)-1)</f>
        <v>SELOZOK</v>
      </c>
      <c r="BL2" t="str">
        <f>TEXT(Tabela_BaseCadastro[[#This Row],[Unidade Venda '[EAN8, UPC12, EAN13, e DUN14']]],"0000000000000")</f>
        <v>7896206402860</v>
      </c>
      <c r="BM2" t="s">
        <v>1266</v>
      </c>
      <c r="BN2" t="str">
        <f>IF(Tabela_BaseCadastro[[#This Row],[P.Ativo CMED]]="",Tabela_BaseCadastro[[#This Row],[DESCRIÇÃO DO PRINCIPIO ATIVO]],Tabela_BaseCadastro[[#This Row],[P.Ativo CMED]])</f>
        <v>SUCCINATO DE METOPROLOL</v>
      </c>
    </row>
    <row r="3" spans="1:66" x14ac:dyDescent="0.25">
      <c r="A3">
        <v>685</v>
      </c>
      <c r="B3" t="s">
        <v>1267</v>
      </c>
      <c r="C3">
        <v>1109</v>
      </c>
      <c r="D3" t="s">
        <v>1252</v>
      </c>
      <c r="E3">
        <v>1</v>
      </c>
      <c r="F3" t="s">
        <v>1253</v>
      </c>
      <c r="G3">
        <v>2</v>
      </c>
      <c r="H3" s="1" t="s">
        <v>1254</v>
      </c>
      <c r="I3">
        <v>1</v>
      </c>
      <c r="J3" t="s">
        <v>1255</v>
      </c>
      <c r="K3">
        <v>2</v>
      </c>
      <c r="L3" t="s">
        <v>1256</v>
      </c>
      <c r="M3" t="s">
        <v>1257</v>
      </c>
      <c r="N3" t="s">
        <v>1268</v>
      </c>
      <c r="O3" t="s">
        <v>1269</v>
      </c>
      <c r="P3">
        <v>30049069</v>
      </c>
      <c r="R3">
        <v>12</v>
      </c>
      <c r="S3">
        <v>12</v>
      </c>
      <c r="U3" s="5">
        <v>789620640297</v>
      </c>
      <c r="V3">
        <v>789620640297</v>
      </c>
      <c r="Z3" t="s">
        <v>1260</v>
      </c>
      <c r="AA3" t="s">
        <v>1270</v>
      </c>
      <c r="AB3">
        <v>23</v>
      </c>
      <c r="AC3" t="s">
        <v>1271</v>
      </c>
      <c r="AE3">
        <v>42725</v>
      </c>
      <c r="AH3">
        <v>0</v>
      </c>
      <c r="AK3" t="s">
        <v>1260</v>
      </c>
      <c r="AM3" t="s">
        <v>1260</v>
      </c>
      <c r="AN3" t="s">
        <v>1260</v>
      </c>
      <c r="AQ3" t="s">
        <v>1263</v>
      </c>
      <c r="AR3" t="s">
        <v>1257</v>
      </c>
      <c r="AS3" t="s">
        <v>1260</v>
      </c>
      <c r="AT3">
        <v>1</v>
      </c>
      <c r="AX3" t="s">
        <v>1260</v>
      </c>
      <c r="AY3" t="s">
        <v>1264</v>
      </c>
      <c r="AZ3" t="s">
        <v>1265</v>
      </c>
      <c r="BE3">
        <v>47</v>
      </c>
      <c r="BF3" t="s">
        <v>1272</v>
      </c>
      <c r="BI3" t="s">
        <v>1260</v>
      </c>
      <c r="BK3" t="str">
        <f>LEFT(Tabela_BaseCadastro[[#This Row],[Descrição]],SEARCH(" ",Tabela_BaseCadastro[[#This Row],[Descrição]],1)-1)</f>
        <v>NEXIUM</v>
      </c>
      <c r="BL3" t="str">
        <f>TEXT(Tabela_BaseCadastro[[#This Row],[Unidade Venda '[EAN8, UPC12, EAN13, e DUN14']]],"0000000000000")</f>
        <v>0789620640297</v>
      </c>
      <c r="BN3" t="str">
        <f>IF(Tabela_BaseCadastro[[#This Row],[P.Ativo CMED]]="",Tabela_BaseCadastro[[#This Row],[DESCRIÇÃO DO PRINCIPIO ATIVO]],Tabela_BaseCadastro[[#This Row],[P.Ativo CMED]])</f>
        <v>ESOMEPRAZOL SODICO</v>
      </c>
    </row>
    <row r="4" spans="1:66" x14ac:dyDescent="0.25">
      <c r="A4">
        <v>701</v>
      </c>
      <c r="B4" t="s">
        <v>1273</v>
      </c>
      <c r="C4">
        <v>1109</v>
      </c>
      <c r="D4" t="s">
        <v>1252</v>
      </c>
      <c r="E4">
        <v>1</v>
      </c>
      <c r="F4" t="s">
        <v>1253</v>
      </c>
      <c r="G4">
        <v>2</v>
      </c>
      <c r="H4" s="1" t="s">
        <v>1254</v>
      </c>
      <c r="I4">
        <v>1</v>
      </c>
      <c r="J4" t="s">
        <v>1255</v>
      </c>
      <c r="K4">
        <v>2</v>
      </c>
      <c r="L4" t="s">
        <v>1256</v>
      </c>
      <c r="M4" t="s">
        <v>1257</v>
      </c>
      <c r="N4" t="s">
        <v>1274</v>
      </c>
      <c r="O4" t="s">
        <v>1275</v>
      </c>
      <c r="P4">
        <v>30049079</v>
      </c>
      <c r="R4">
        <v>13</v>
      </c>
      <c r="S4">
        <v>13</v>
      </c>
      <c r="U4" s="5">
        <v>7896206402372</v>
      </c>
      <c r="V4">
        <v>0</v>
      </c>
      <c r="Z4" t="s">
        <v>1260</v>
      </c>
      <c r="AA4" t="s">
        <v>1261</v>
      </c>
      <c r="AB4">
        <v>11</v>
      </c>
      <c r="AC4" t="s">
        <v>1276</v>
      </c>
      <c r="AE4">
        <v>42726</v>
      </c>
      <c r="AH4">
        <v>0</v>
      </c>
      <c r="AK4" t="s">
        <v>1260</v>
      </c>
      <c r="AM4" t="s">
        <v>1260</v>
      </c>
      <c r="AN4" t="s">
        <v>1260</v>
      </c>
      <c r="AQ4" t="s">
        <v>1263</v>
      </c>
      <c r="AR4" t="s">
        <v>1257</v>
      </c>
      <c r="AS4" t="s">
        <v>1260</v>
      </c>
      <c r="AT4">
        <v>1</v>
      </c>
      <c r="AX4" t="s">
        <v>1260</v>
      </c>
      <c r="AY4" t="s">
        <v>1264</v>
      </c>
      <c r="AZ4" t="s">
        <v>1265</v>
      </c>
      <c r="BE4">
        <v>36</v>
      </c>
      <c r="BF4" t="s">
        <v>1277</v>
      </c>
      <c r="BI4" t="s">
        <v>1260</v>
      </c>
      <c r="BK4" t="str">
        <f>LEFT(Tabela_BaseCadastro[[#This Row],[Descrição]],SEARCH(" ",Tabela_BaseCadastro[[#This Row],[Descrição]],1)-1)</f>
        <v>CRESTOR</v>
      </c>
      <c r="BL4" t="str">
        <f>TEXT(Tabela_BaseCadastro[[#This Row],[Unidade Venda '[EAN8, UPC12, EAN13, e DUN14']]],"0000000000000")</f>
        <v>7896206402372</v>
      </c>
      <c r="BM4" t="s">
        <v>1278</v>
      </c>
      <c r="BN4" t="str">
        <f>IF(Tabela_BaseCadastro[[#This Row],[P.Ativo CMED]]="",Tabela_BaseCadastro[[#This Row],[DESCRIÇÃO DO PRINCIPIO ATIVO]],Tabela_BaseCadastro[[#This Row],[P.Ativo CMED]])</f>
        <v>ROSUVASTATINA CÁLCICA</v>
      </c>
    </row>
    <row r="5" spans="1:66" x14ac:dyDescent="0.25">
      <c r="A5">
        <v>710</v>
      </c>
      <c r="B5" t="s">
        <v>1279</v>
      </c>
      <c r="C5">
        <v>1109</v>
      </c>
      <c r="D5" t="s">
        <v>1252</v>
      </c>
      <c r="E5">
        <v>1</v>
      </c>
      <c r="F5" t="s">
        <v>1253</v>
      </c>
      <c r="G5">
        <v>1</v>
      </c>
      <c r="H5" s="1" t="s">
        <v>1280</v>
      </c>
      <c r="I5">
        <v>1</v>
      </c>
      <c r="J5" t="s">
        <v>1255</v>
      </c>
      <c r="K5">
        <v>2</v>
      </c>
      <c r="L5" t="s">
        <v>1256</v>
      </c>
      <c r="M5" t="s">
        <v>1257</v>
      </c>
      <c r="N5" t="s">
        <v>1281</v>
      </c>
      <c r="O5" t="s">
        <v>1282</v>
      </c>
      <c r="P5">
        <v>30043927</v>
      </c>
      <c r="R5">
        <v>13</v>
      </c>
      <c r="S5">
        <v>13</v>
      </c>
      <c r="U5" s="5">
        <v>5000456057554</v>
      </c>
      <c r="V5">
        <v>0</v>
      </c>
      <c r="Z5" t="s">
        <v>1260</v>
      </c>
      <c r="AA5" t="s">
        <v>1261</v>
      </c>
      <c r="AB5">
        <v>1</v>
      </c>
      <c r="AC5" t="s">
        <v>1283</v>
      </c>
      <c r="AE5">
        <v>42732</v>
      </c>
      <c r="AH5">
        <v>0</v>
      </c>
      <c r="AK5" t="s">
        <v>1260</v>
      </c>
      <c r="AM5" t="s">
        <v>1260</v>
      </c>
      <c r="AN5" t="s">
        <v>1260</v>
      </c>
      <c r="AQ5" t="s">
        <v>1263</v>
      </c>
      <c r="AR5" t="s">
        <v>1257</v>
      </c>
      <c r="AS5" t="s">
        <v>1260</v>
      </c>
      <c r="AT5">
        <v>1</v>
      </c>
      <c r="AX5" t="s">
        <v>1260</v>
      </c>
      <c r="AY5" t="s">
        <v>1264</v>
      </c>
      <c r="AZ5" t="s">
        <v>1265</v>
      </c>
      <c r="BE5">
        <v>45</v>
      </c>
      <c r="BF5" t="s">
        <v>1284</v>
      </c>
      <c r="BI5" t="s">
        <v>1260</v>
      </c>
      <c r="BK5" t="str">
        <f>LEFT(Tabela_BaseCadastro[[#This Row],[Descrição]],SEARCH(" ",Tabela_BaseCadastro[[#This Row],[Descrição]],1)-1)</f>
        <v>ZOLADEX</v>
      </c>
      <c r="BL5" t="str">
        <f>TEXT(Tabela_BaseCadastro[[#This Row],[Unidade Venda '[EAN8, UPC12, EAN13, e DUN14']]],"0000000000000")</f>
        <v>5000456057554</v>
      </c>
      <c r="BM5" t="s">
        <v>1284</v>
      </c>
      <c r="BN5" t="str">
        <f>IF(Tabela_BaseCadastro[[#This Row],[P.Ativo CMED]]="",Tabela_BaseCadastro[[#This Row],[DESCRIÇÃO DO PRINCIPIO ATIVO]],Tabela_BaseCadastro[[#This Row],[P.Ativo CMED]])</f>
        <v>ACETATO DE GOSSERRELINA</v>
      </c>
    </row>
    <row r="6" spans="1:66" x14ac:dyDescent="0.25">
      <c r="A6">
        <v>722</v>
      </c>
      <c r="B6" t="s">
        <v>1285</v>
      </c>
      <c r="C6">
        <v>1109</v>
      </c>
      <c r="D6" t="s">
        <v>1252</v>
      </c>
      <c r="E6">
        <v>1</v>
      </c>
      <c r="F6" t="s">
        <v>1253</v>
      </c>
      <c r="G6">
        <v>2</v>
      </c>
      <c r="H6" s="1" t="s">
        <v>1254</v>
      </c>
      <c r="I6">
        <v>1</v>
      </c>
      <c r="J6" t="s">
        <v>1255</v>
      </c>
      <c r="K6">
        <v>2</v>
      </c>
      <c r="L6" t="s">
        <v>1256</v>
      </c>
      <c r="M6" t="s">
        <v>1257</v>
      </c>
      <c r="N6" t="s">
        <v>1258</v>
      </c>
      <c r="O6" t="s">
        <v>1259</v>
      </c>
      <c r="P6">
        <v>30049039</v>
      </c>
      <c r="R6">
        <v>13</v>
      </c>
      <c r="S6">
        <v>13</v>
      </c>
      <c r="U6" s="5">
        <v>7896206402877</v>
      </c>
      <c r="V6">
        <v>7896206402877</v>
      </c>
      <c r="Z6" t="s">
        <v>1260</v>
      </c>
      <c r="AA6" t="s">
        <v>1261</v>
      </c>
      <c r="AB6">
        <v>5</v>
      </c>
      <c r="AC6" t="s">
        <v>1262</v>
      </c>
      <c r="AE6">
        <v>42732</v>
      </c>
      <c r="AH6">
        <v>0</v>
      </c>
      <c r="AK6" t="s">
        <v>1260</v>
      </c>
      <c r="AM6" t="s">
        <v>1260</v>
      </c>
      <c r="AN6" t="s">
        <v>1260</v>
      </c>
      <c r="AQ6" t="s">
        <v>1263</v>
      </c>
      <c r="AR6" t="s">
        <v>1257</v>
      </c>
      <c r="AS6" t="s">
        <v>1260</v>
      </c>
      <c r="AT6">
        <v>1</v>
      </c>
      <c r="AX6" t="s">
        <v>1260</v>
      </c>
      <c r="AY6" t="s">
        <v>1264</v>
      </c>
      <c r="AZ6" t="s">
        <v>1265</v>
      </c>
      <c r="BE6">
        <v>1</v>
      </c>
      <c r="BF6" t="s">
        <v>1266</v>
      </c>
      <c r="BI6" t="s">
        <v>1260</v>
      </c>
      <c r="BK6" t="str">
        <f>LEFT(Tabela_BaseCadastro[[#This Row],[Descrição]],SEARCH(" ",Tabela_BaseCadastro[[#This Row],[Descrição]],1)-1)</f>
        <v>SELOZOK</v>
      </c>
      <c r="BL6" t="str">
        <f>TEXT(Tabela_BaseCadastro[[#This Row],[Unidade Venda '[EAN8, UPC12, EAN13, e DUN14']]],"0000000000000")</f>
        <v>7896206402877</v>
      </c>
      <c r="BM6" t="s">
        <v>1266</v>
      </c>
      <c r="BN6" t="str">
        <f>IF(Tabela_BaseCadastro[[#This Row],[P.Ativo CMED]]="",Tabela_BaseCadastro[[#This Row],[DESCRIÇÃO DO PRINCIPIO ATIVO]],Tabela_BaseCadastro[[#This Row],[P.Ativo CMED]])</f>
        <v>SUCCINATO DE METOPROLOL</v>
      </c>
    </row>
    <row r="7" spans="1:66" x14ac:dyDescent="0.25">
      <c r="A7">
        <v>723</v>
      </c>
      <c r="B7" t="s">
        <v>1286</v>
      </c>
      <c r="C7">
        <v>1109</v>
      </c>
      <c r="D7" t="s">
        <v>1252</v>
      </c>
      <c r="E7">
        <v>1</v>
      </c>
      <c r="F7" t="s">
        <v>1253</v>
      </c>
      <c r="G7">
        <v>2</v>
      </c>
      <c r="H7" s="1" t="s">
        <v>1254</v>
      </c>
      <c r="I7">
        <v>1</v>
      </c>
      <c r="J7" t="s">
        <v>1255</v>
      </c>
      <c r="K7">
        <v>2</v>
      </c>
      <c r="L7" t="s">
        <v>1256</v>
      </c>
      <c r="M7" t="s">
        <v>1257</v>
      </c>
      <c r="N7" t="s">
        <v>1274</v>
      </c>
      <c r="O7" t="s">
        <v>1275</v>
      </c>
      <c r="P7">
        <v>30049079</v>
      </c>
      <c r="R7">
        <v>13</v>
      </c>
      <c r="S7">
        <v>13</v>
      </c>
      <c r="U7" s="5">
        <v>7896206402396</v>
      </c>
      <c r="V7">
        <v>7896206402396</v>
      </c>
      <c r="Z7" t="s">
        <v>1260</v>
      </c>
      <c r="AA7" t="s">
        <v>1270</v>
      </c>
      <c r="AB7">
        <v>11</v>
      </c>
      <c r="AC7" t="s">
        <v>1276</v>
      </c>
      <c r="AE7">
        <v>42726</v>
      </c>
      <c r="AH7">
        <v>0</v>
      </c>
      <c r="AK7" t="s">
        <v>1260</v>
      </c>
      <c r="AM7" t="s">
        <v>1260</v>
      </c>
      <c r="AN7" t="s">
        <v>1260</v>
      </c>
      <c r="AQ7" t="s">
        <v>1263</v>
      </c>
      <c r="AR7" t="s">
        <v>1257</v>
      </c>
      <c r="AS7" t="s">
        <v>1260</v>
      </c>
      <c r="AT7">
        <v>1</v>
      </c>
      <c r="AX7" t="s">
        <v>1260</v>
      </c>
      <c r="AY7" t="s">
        <v>1264</v>
      </c>
      <c r="AZ7" t="s">
        <v>1265</v>
      </c>
      <c r="BE7">
        <v>36</v>
      </c>
      <c r="BF7" t="s">
        <v>1277</v>
      </c>
      <c r="BI7" t="s">
        <v>1260</v>
      </c>
      <c r="BK7" t="str">
        <f>LEFT(Tabela_BaseCadastro[[#This Row],[Descrição]],SEARCH(" ",Tabela_BaseCadastro[[#This Row],[Descrição]],1)-1)</f>
        <v>CRESTOR</v>
      </c>
      <c r="BL7" t="str">
        <f>TEXT(Tabela_BaseCadastro[[#This Row],[Unidade Venda '[EAN8, UPC12, EAN13, e DUN14']]],"0000000000000")</f>
        <v>7896206402396</v>
      </c>
      <c r="BM7" t="s">
        <v>1278</v>
      </c>
      <c r="BN7" t="str">
        <f>IF(Tabela_BaseCadastro[[#This Row],[P.Ativo CMED]]="",Tabela_BaseCadastro[[#This Row],[DESCRIÇÃO DO PRINCIPIO ATIVO]],Tabela_BaseCadastro[[#This Row],[P.Ativo CMED]])</f>
        <v>ROSUVASTATINA CÁLCICA</v>
      </c>
    </row>
    <row r="8" spans="1:66" x14ac:dyDescent="0.25">
      <c r="A8">
        <v>727</v>
      </c>
      <c r="B8" t="s">
        <v>1287</v>
      </c>
      <c r="C8">
        <v>1109</v>
      </c>
      <c r="D8" t="s">
        <v>1252</v>
      </c>
      <c r="E8">
        <v>1</v>
      </c>
      <c r="F8" t="s">
        <v>1253</v>
      </c>
      <c r="G8">
        <v>1</v>
      </c>
      <c r="H8" s="1" t="s">
        <v>1280</v>
      </c>
      <c r="I8">
        <v>1</v>
      </c>
      <c r="J8" t="s">
        <v>1255</v>
      </c>
      <c r="K8">
        <v>2</v>
      </c>
      <c r="L8" t="s">
        <v>1256</v>
      </c>
      <c r="M8" t="s">
        <v>1257</v>
      </c>
      <c r="N8" t="s">
        <v>1288</v>
      </c>
      <c r="O8" t="s">
        <v>1289</v>
      </c>
      <c r="P8">
        <v>30043927</v>
      </c>
      <c r="R8">
        <v>13</v>
      </c>
      <c r="S8">
        <v>13</v>
      </c>
      <c r="U8" s="5">
        <v>5000456057547</v>
      </c>
      <c r="V8">
        <v>0</v>
      </c>
      <c r="Z8" t="s">
        <v>1260</v>
      </c>
      <c r="AA8" t="s">
        <v>1261</v>
      </c>
      <c r="AB8">
        <v>1</v>
      </c>
      <c r="AC8" t="s">
        <v>1283</v>
      </c>
      <c r="AE8">
        <v>42732</v>
      </c>
      <c r="AH8">
        <v>0</v>
      </c>
      <c r="AK8" t="s">
        <v>1260</v>
      </c>
      <c r="AM8" t="s">
        <v>1260</v>
      </c>
      <c r="AN8" t="s">
        <v>1260</v>
      </c>
      <c r="AQ8" t="s">
        <v>1263</v>
      </c>
      <c r="AR8" t="s">
        <v>1257</v>
      </c>
      <c r="AS8" t="s">
        <v>1260</v>
      </c>
      <c r="AT8">
        <v>1</v>
      </c>
      <c r="AX8" t="s">
        <v>1260</v>
      </c>
      <c r="AY8" t="s">
        <v>1264</v>
      </c>
      <c r="AZ8" t="s">
        <v>1265</v>
      </c>
      <c r="BE8">
        <v>45</v>
      </c>
      <c r="BF8" t="s">
        <v>1284</v>
      </c>
      <c r="BI8" t="s">
        <v>1260</v>
      </c>
      <c r="BK8" t="str">
        <f>LEFT(Tabela_BaseCadastro[[#This Row],[Descrição]],SEARCH(" ",Tabela_BaseCadastro[[#This Row],[Descrição]],1)-1)</f>
        <v>ZOLADEX</v>
      </c>
      <c r="BL8" t="str">
        <f>TEXT(Tabela_BaseCadastro[[#This Row],[Unidade Venda '[EAN8, UPC12, EAN13, e DUN14']]],"0000000000000")</f>
        <v>5000456057547</v>
      </c>
      <c r="BM8" t="s">
        <v>1284</v>
      </c>
      <c r="BN8" t="str">
        <f>IF(Tabela_BaseCadastro[[#This Row],[P.Ativo CMED]]="",Tabela_BaseCadastro[[#This Row],[DESCRIÇÃO DO PRINCIPIO ATIVO]],Tabela_BaseCadastro[[#This Row],[P.Ativo CMED]])</f>
        <v>ACETATO DE GOSSERRELINA</v>
      </c>
    </row>
    <row r="9" spans="1:66" x14ac:dyDescent="0.25">
      <c r="A9">
        <v>731</v>
      </c>
      <c r="B9" t="s">
        <v>1290</v>
      </c>
      <c r="C9">
        <v>1109</v>
      </c>
      <c r="D9" t="s">
        <v>1252</v>
      </c>
      <c r="E9">
        <v>1</v>
      </c>
      <c r="F9" t="s">
        <v>1253</v>
      </c>
      <c r="G9">
        <v>1</v>
      </c>
      <c r="H9" s="1" t="s">
        <v>1280</v>
      </c>
      <c r="I9">
        <v>1</v>
      </c>
      <c r="J9" t="s">
        <v>1255</v>
      </c>
      <c r="K9">
        <v>1</v>
      </c>
      <c r="L9" t="s">
        <v>1291</v>
      </c>
      <c r="M9" t="s">
        <v>1257</v>
      </c>
      <c r="N9" t="s">
        <v>1292</v>
      </c>
      <c r="O9" t="s">
        <v>1293</v>
      </c>
      <c r="P9">
        <v>30043936</v>
      </c>
      <c r="R9">
        <v>13</v>
      </c>
      <c r="S9">
        <v>13</v>
      </c>
      <c r="U9" s="5">
        <v>7896206402358</v>
      </c>
      <c r="V9">
        <v>7896206402358</v>
      </c>
      <c r="Z9" t="s">
        <v>1260</v>
      </c>
      <c r="AA9" t="s">
        <v>1270</v>
      </c>
      <c r="AB9">
        <v>1</v>
      </c>
      <c r="AC9" t="s">
        <v>1283</v>
      </c>
      <c r="AE9">
        <v>42731</v>
      </c>
      <c r="AH9">
        <v>0</v>
      </c>
      <c r="AK9" t="s">
        <v>1260</v>
      </c>
      <c r="AM9" t="s">
        <v>1260</v>
      </c>
      <c r="AN9" t="s">
        <v>1260</v>
      </c>
      <c r="AQ9" t="s">
        <v>1263</v>
      </c>
      <c r="AR9" t="s">
        <v>1257</v>
      </c>
      <c r="AS9" t="s">
        <v>1260</v>
      </c>
      <c r="AT9">
        <v>1</v>
      </c>
      <c r="AX9" t="s">
        <v>1260</v>
      </c>
      <c r="AY9" t="s">
        <v>1264</v>
      </c>
      <c r="AZ9" t="s">
        <v>1265</v>
      </c>
      <c r="BI9" t="s">
        <v>1260</v>
      </c>
      <c r="BK9" t="str">
        <f>LEFT(Tabela_BaseCadastro[[#This Row],[Descrição]],SEARCH(" ",Tabela_BaseCadastro[[#This Row],[Descrição]],1)-1)</f>
        <v>FASLODEX</v>
      </c>
      <c r="BL9" t="str">
        <f>TEXT(Tabela_BaseCadastro[[#This Row],[Unidade Venda '[EAN8, UPC12, EAN13, e DUN14']]],"0000000000000")</f>
        <v>7896206402358</v>
      </c>
      <c r="BN9">
        <f>IF(Tabela_BaseCadastro[[#This Row],[P.Ativo CMED]]="",Tabela_BaseCadastro[[#This Row],[DESCRIÇÃO DO PRINCIPIO ATIVO]],Tabela_BaseCadastro[[#This Row],[P.Ativo CMED]])</f>
        <v>0</v>
      </c>
    </row>
    <row r="10" spans="1:66" x14ac:dyDescent="0.25">
      <c r="A10">
        <v>732</v>
      </c>
      <c r="B10" t="s">
        <v>1294</v>
      </c>
      <c r="C10">
        <v>1109</v>
      </c>
      <c r="D10" t="s">
        <v>1252</v>
      </c>
      <c r="E10">
        <v>1</v>
      </c>
      <c r="F10" t="s">
        <v>1253</v>
      </c>
      <c r="G10">
        <v>2</v>
      </c>
      <c r="H10" s="1" t="s">
        <v>1254</v>
      </c>
      <c r="I10">
        <v>1</v>
      </c>
      <c r="J10" t="s">
        <v>1255</v>
      </c>
      <c r="K10">
        <v>2</v>
      </c>
      <c r="L10" t="s">
        <v>1256</v>
      </c>
      <c r="M10" t="s">
        <v>1257</v>
      </c>
      <c r="N10" t="s">
        <v>1295</v>
      </c>
      <c r="O10" t="s">
        <v>1253</v>
      </c>
      <c r="P10">
        <v>30022099</v>
      </c>
      <c r="R10">
        <v>13</v>
      </c>
      <c r="S10">
        <v>13</v>
      </c>
      <c r="U10" s="5">
        <v>7896206401146</v>
      </c>
      <c r="V10">
        <v>7896206401146</v>
      </c>
      <c r="Z10" t="s">
        <v>1260</v>
      </c>
      <c r="AA10" t="s">
        <v>1261</v>
      </c>
      <c r="AB10">
        <v>5</v>
      </c>
      <c r="AC10" t="s">
        <v>1262</v>
      </c>
      <c r="AE10">
        <v>42725</v>
      </c>
      <c r="AH10">
        <v>0</v>
      </c>
      <c r="AK10" t="s">
        <v>1260</v>
      </c>
      <c r="AM10" t="s">
        <v>1260</v>
      </c>
      <c r="AN10" t="s">
        <v>1260</v>
      </c>
      <c r="AQ10" t="s">
        <v>1263</v>
      </c>
      <c r="AR10" t="s">
        <v>1257</v>
      </c>
      <c r="AS10" t="s">
        <v>1260</v>
      </c>
      <c r="AT10">
        <v>1</v>
      </c>
      <c r="AX10" t="s">
        <v>1260</v>
      </c>
      <c r="AY10" t="s">
        <v>1264</v>
      </c>
      <c r="AZ10" t="s">
        <v>1265</v>
      </c>
      <c r="BE10">
        <v>29</v>
      </c>
      <c r="BF10" t="s">
        <v>1296</v>
      </c>
      <c r="BI10" t="s">
        <v>1260</v>
      </c>
      <c r="BK10" t="str">
        <f>LEFT(Tabela_BaseCadastro[[#This Row],[Descrição]],SEARCH(" ",Tabela_BaseCadastro[[#This Row],[Descrição]],1)-1)</f>
        <v>ATACAND</v>
      </c>
      <c r="BL10" t="str">
        <f>TEXT(Tabela_BaseCadastro[[#This Row],[Unidade Venda '[EAN8, UPC12, EAN13, e DUN14']]],"0000000000000")</f>
        <v>7896206401146</v>
      </c>
      <c r="BM10" t="s">
        <v>1296</v>
      </c>
      <c r="BN10" t="str">
        <f>IF(Tabela_BaseCadastro[[#This Row],[P.Ativo CMED]]="",Tabela_BaseCadastro[[#This Row],[DESCRIÇÃO DO PRINCIPIO ATIVO]],Tabela_BaseCadastro[[#This Row],[P.Ativo CMED]])</f>
        <v>CANDESARTANA CILEXETILA</v>
      </c>
    </row>
    <row r="11" spans="1:66" x14ac:dyDescent="0.25">
      <c r="A11">
        <v>733</v>
      </c>
      <c r="B11" t="s">
        <v>1297</v>
      </c>
      <c r="C11">
        <v>1109</v>
      </c>
      <c r="D11" t="s">
        <v>1252</v>
      </c>
      <c r="E11">
        <v>1</v>
      </c>
      <c r="F11" t="s">
        <v>1253</v>
      </c>
      <c r="G11">
        <v>18</v>
      </c>
      <c r="H11" s="1" t="s">
        <v>1298</v>
      </c>
      <c r="I11">
        <v>1</v>
      </c>
      <c r="J11" t="s">
        <v>1255</v>
      </c>
      <c r="K11">
        <v>1</v>
      </c>
      <c r="L11" t="s">
        <v>1256</v>
      </c>
      <c r="M11" t="s">
        <v>1257</v>
      </c>
      <c r="N11" t="s">
        <v>1268</v>
      </c>
      <c r="O11" t="s">
        <v>1269</v>
      </c>
      <c r="P11">
        <v>30049069</v>
      </c>
      <c r="R11">
        <v>13</v>
      </c>
      <c r="S11">
        <v>13</v>
      </c>
      <c r="U11" s="5">
        <v>7896206402471</v>
      </c>
      <c r="V11">
        <v>7896206402471</v>
      </c>
      <c r="Z11" t="s">
        <v>1260</v>
      </c>
      <c r="AA11" t="s">
        <v>1261</v>
      </c>
      <c r="AB11">
        <v>46</v>
      </c>
      <c r="AC11" t="s">
        <v>1271</v>
      </c>
      <c r="AE11">
        <v>42827</v>
      </c>
      <c r="AH11">
        <v>0</v>
      </c>
      <c r="AK11" t="s">
        <v>1260</v>
      </c>
      <c r="AM11" t="s">
        <v>1260</v>
      </c>
      <c r="AN11" t="s">
        <v>1260</v>
      </c>
      <c r="AQ11" t="s">
        <v>1263</v>
      </c>
      <c r="AR11" t="s">
        <v>1257</v>
      </c>
      <c r="AS11" t="s">
        <v>1260</v>
      </c>
      <c r="AT11">
        <v>1</v>
      </c>
      <c r="AX11" t="s">
        <v>1260</v>
      </c>
      <c r="AY11" t="s">
        <v>1264</v>
      </c>
      <c r="AZ11" t="s">
        <v>1265</v>
      </c>
      <c r="BE11">
        <v>47</v>
      </c>
      <c r="BF11" t="s">
        <v>1272</v>
      </c>
      <c r="BI11" t="s">
        <v>1260</v>
      </c>
      <c r="BK11" t="str">
        <f>LEFT(Tabela_BaseCadastro[[#This Row],[Descrição]],SEARCH(" ",Tabela_BaseCadastro[[#This Row],[Descrição]],1)-1)</f>
        <v>NEXIUM</v>
      </c>
      <c r="BL11" t="str">
        <f>TEXT(Tabela_BaseCadastro[[#This Row],[Unidade Venda '[EAN8, UPC12, EAN13, e DUN14']]],"0000000000000")</f>
        <v>7896206402471</v>
      </c>
      <c r="BM11" t="s">
        <v>1299</v>
      </c>
      <c r="BN11" t="str">
        <f>IF(Tabela_BaseCadastro[[#This Row],[P.Ativo CMED]]="",Tabela_BaseCadastro[[#This Row],[DESCRIÇÃO DO PRINCIPIO ATIVO]],Tabela_BaseCadastro[[#This Row],[P.Ativo CMED]])</f>
        <v>ESOMEPRAZOL SÓDICO</v>
      </c>
    </row>
    <row r="12" spans="1:66" x14ac:dyDescent="0.25">
      <c r="A12">
        <v>734</v>
      </c>
      <c r="B12" t="s">
        <v>1300</v>
      </c>
      <c r="C12">
        <v>1109</v>
      </c>
      <c r="D12" t="s">
        <v>1252</v>
      </c>
      <c r="E12">
        <v>1</v>
      </c>
      <c r="F12" t="s">
        <v>1253</v>
      </c>
      <c r="G12">
        <v>2</v>
      </c>
      <c r="H12" s="1" t="s">
        <v>1254</v>
      </c>
      <c r="I12">
        <v>1</v>
      </c>
      <c r="J12" t="s">
        <v>1255</v>
      </c>
      <c r="K12">
        <v>2</v>
      </c>
      <c r="L12" t="s">
        <v>1256</v>
      </c>
      <c r="M12" t="s">
        <v>1257</v>
      </c>
      <c r="N12" t="s">
        <v>1258</v>
      </c>
      <c r="O12" t="s">
        <v>1259</v>
      </c>
      <c r="P12">
        <v>30049039</v>
      </c>
      <c r="R12">
        <v>13</v>
      </c>
      <c r="S12">
        <v>13</v>
      </c>
      <c r="U12" s="5">
        <v>7896206402853</v>
      </c>
      <c r="V12">
        <v>7896206402853</v>
      </c>
      <c r="Z12" t="s">
        <v>1260</v>
      </c>
      <c r="AA12" t="s">
        <v>1261</v>
      </c>
      <c r="AB12">
        <v>5</v>
      </c>
      <c r="AC12" t="s">
        <v>1262</v>
      </c>
      <c r="AE12">
        <v>42732</v>
      </c>
      <c r="AH12">
        <v>0</v>
      </c>
      <c r="AK12" t="s">
        <v>1260</v>
      </c>
      <c r="AM12" t="s">
        <v>1260</v>
      </c>
      <c r="AN12" t="s">
        <v>1260</v>
      </c>
      <c r="AQ12" t="s">
        <v>1263</v>
      </c>
      <c r="AR12" t="s">
        <v>1257</v>
      </c>
      <c r="AS12" t="s">
        <v>1260</v>
      </c>
      <c r="AT12">
        <v>1</v>
      </c>
      <c r="AX12" t="s">
        <v>1260</v>
      </c>
      <c r="AY12" t="s">
        <v>1264</v>
      </c>
      <c r="AZ12" t="s">
        <v>1265</v>
      </c>
      <c r="BE12">
        <v>1</v>
      </c>
      <c r="BF12" t="s">
        <v>1266</v>
      </c>
      <c r="BI12" t="s">
        <v>1260</v>
      </c>
      <c r="BK12" t="str">
        <f>LEFT(Tabela_BaseCadastro[[#This Row],[Descrição]],SEARCH(" ",Tabela_BaseCadastro[[#This Row],[Descrição]],1)-1)</f>
        <v>SELOZOK</v>
      </c>
      <c r="BL12" t="str">
        <f>TEXT(Tabela_BaseCadastro[[#This Row],[Unidade Venda '[EAN8, UPC12, EAN13, e DUN14']]],"0000000000000")</f>
        <v>7896206402853</v>
      </c>
      <c r="BM12" t="s">
        <v>1266</v>
      </c>
      <c r="BN12" t="str">
        <f>IF(Tabela_BaseCadastro[[#This Row],[P.Ativo CMED]]="",Tabela_BaseCadastro[[#This Row],[DESCRIÇÃO DO PRINCIPIO ATIVO]],Tabela_BaseCadastro[[#This Row],[P.Ativo CMED]])</f>
        <v>SUCCINATO DE METOPROLOL</v>
      </c>
    </row>
    <row r="13" spans="1:66" x14ac:dyDescent="0.25">
      <c r="A13">
        <v>736</v>
      </c>
      <c r="B13" t="s">
        <v>1301</v>
      </c>
      <c r="C13">
        <v>1124</v>
      </c>
      <c r="D13" t="s">
        <v>1302</v>
      </c>
      <c r="E13">
        <v>1</v>
      </c>
      <c r="F13" t="s">
        <v>1253</v>
      </c>
      <c r="G13">
        <v>1</v>
      </c>
      <c r="H13" s="1" t="s">
        <v>1280</v>
      </c>
      <c r="I13">
        <v>8</v>
      </c>
      <c r="J13" t="s">
        <v>1303</v>
      </c>
      <c r="K13">
        <v>1</v>
      </c>
      <c r="L13" t="s">
        <v>1291</v>
      </c>
      <c r="M13" t="s">
        <v>1257</v>
      </c>
      <c r="N13" t="s">
        <v>1274</v>
      </c>
      <c r="O13" t="s">
        <v>1275</v>
      </c>
      <c r="P13">
        <v>30049079</v>
      </c>
      <c r="R13">
        <v>13</v>
      </c>
      <c r="S13">
        <v>13</v>
      </c>
      <c r="U13" s="5">
        <v>7891317420246</v>
      </c>
      <c r="V13">
        <v>7891317420246</v>
      </c>
      <c r="Z13" t="s">
        <v>1260</v>
      </c>
      <c r="AA13" t="s">
        <v>1270</v>
      </c>
      <c r="AB13">
        <v>1</v>
      </c>
      <c r="AC13" t="s">
        <v>1283</v>
      </c>
      <c r="AE13">
        <v>42731</v>
      </c>
      <c r="AH13">
        <v>0</v>
      </c>
      <c r="AK13" t="s">
        <v>1260</v>
      </c>
      <c r="AM13" t="s">
        <v>1260</v>
      </c>
      <c r="AN13" t="s">
        <v>1260</v>
      </c>
      <c r="AQ13" t="s">
        <v>1263</v>
      </c>
      <c r="AR13" t="s">
        <v>1257</v>
      </c>
      <c r="AS13" t="s">
        <v>1260</v>
      </c>
      <c r="AT13">
        <v>1</v>
      </c>
      <c r="AX13" t="s">
        <v>1260</v>
      </c>
      <c r="AY13" t="s">
        <v>1264</v>
      </c>
      <c r="AZ13" t="s">
        <v>1265</v>
      </c>
      <c r="BI13" t="s">
        <v>1260</v>
      </c>
      <c r="BK13" t="str">
        <f>LEFT(Tabela_BaseCadastro[[#This Row],[Descrição]],SEARCH(" ",Tabela_BaseCadastro[[#This Row],[Descrição]],1)-1)</f>
        <v>IFOSFAMIDA</v>
      </c>
      <c r="BL13" t="str">
        <f>TEXT(Tabela_BaseCadastro[[#This Row],[Unidade Venda '[EAN8, UPC12, EAN13, e DUN14']]],"0000000000000")</f>
        <v>7891317420246</v>
      </c>
      <c r="BM13" t="s">
        <v>1304</v>
      </c>
      <c r="BN13" t="str">
        <f>IF(Tabela_BaseCadastro[[#This Row],[P.Ativo CMED]]="",Tabela_BaseCadastro[[#This Row],[DESCRIÇÃO DO PRINCIPIO ATIVO]],Tabela_BaseCadastro[[#This Row],[P.Ativo CMED]])</f>
        <v>IFOSFAMIDA</v>
      </c>
    </row>
    <row r="14" spans="1:66" x14ac:dyDescent="0.25">
      <c r="A14">
        <v>739</v>
      </c>
      <c r="B14" t="s">
        <v>1305</v>
      </c>
      <c r="C14">
        <v>1109</v>
      </c>
      <c r="D14" t="s">
        <v>1252</v>
      </c>
      <c r="E14">
        <v>1</v>
      </c>
      <c r="F14" t="s">
        <v>1253</v>
      </c>
      <c r="G14">
        <v>2</v>
      </c>
      <c r="H14" s="1" t="s">
        <v>1254</v>
      </c>
      <c r="I14">
        <v>1</v>
      </c>
      <c r="J14" t="s">
        <v>1255</v>
      </c>
      <c r="K14">
        <v>2</v>
      </c>
      <c r="L14" t="s">
        <v>1256</v>
      </c>
      <c r="M14" t="s">
        <v>1257</v>
      </c>
      <c r="N14" t="s">
        <v>1306</v>
      </c>
      <c r="O14" t="s">
        <v>1307</v>
      </c>
      <c r="P14">
        <v>30049099</v>
      </c>
      <c r="R14">
        <v>13</v>
      </c>
      <c r="S14">
        <v>13</v>
      </c>
      <c r="U14" s="5">
        <v>7896206401627</v>
      </c>
      <c r="V14">
        <v>7896206401627</v>
      </c>
      <c r="Z14" t="s">
        <v>1260</v>
      </c>
      <c r="AA14" t="s">
        <v>1261</v>
      </c>
      <c r="AB14">
        <v>7</v>
      </c>
      <c r="AC14" t="s">
        <v>1308</v>
      </c>
      <c r="AE14">
        <v>42732</v>
      </c>
      <c r="AH14">
        <v>0</v>
      </c>
      <c r="AK14" t="s">
        <v>1260</v>
      </c>
      <c r="AM14" t="s">
        <v>1260</v>
      </c>
      <c r="AN14" t="s">
        <v>1260</v>
      </c>
      <c r="AQ14" t="s">
        <v>1263</v>
      </c>
      <c r="AR14" t="s">
        <v>1257</v>
      </c>
      <c r="AS14" t="s">
        <v>1260</v>
      </c>
      <c r="AT14">
        <v>1</v>
      </c>
      <c r="AX14" t="s">
        <v>1260</v>
      </c>
      <c r="AY14" t="s">
        <v>1264</v>
      </c>
      <c r="AZ14" t="s">
        <v>1265</v>
      </c>
      <c r="BE14">
        <v>33</v>
      </c>
      <c r="BF14" t="s">
        <v>1309</v>
      </c>
      <c r="BI14" t="s">
        <v>1260</v>
      </c>
      <c r="BK14" t="str">
        <f>LEFT(Tabela_BaseCadastro[[#This Row],[Descrição]],SEARCH(" ",Tabela_BaseCadastro[[#This Row],[Descrição]],1)-1)</f>
        <v>PULMICORT</v>
      </c>
      <c r="BL14" t="str">
        <f>TEXT(Tabela_BaseCadastro[[#This Row],[Unidade Venda '[EAN8, UPC12, EAN13, e DUN14']]],"0000000000000")</f>
        <v>7896206401627</v>
      </c>
      <c r="BM14" t="s">
        <v>1309</v>
      </c>
      <c r="BN14" t="str">
        <f>IF(Tabela_BaseCadastro[[#This Row],[P.Ativo CMED]]="",Tabela_BaseCadastro[[#This Row],[DESCRIÇÃO DO PRINCIPIO ATIVO]],Tabela_BaseCadastro[[#This Row],[P.Ativo CMED]])</f>
        <v>BUDESONIDA</v>
      </c>
    </row>
    <row r="15" spans="1:66" x14ac:dyDescent="0.25">
      <c r="A15">
        <v>740</v>
      </c>
      <c r="B15" t="s">
        <v>1310</v>
      </c>
      <c r="C15">
        <v>1109</v>
      </c>
      <c r="D15" t="s">
        <v>1252</v>
      </c>
      <c r="E15">
        <v>1</v>
      </c>
      <c r="F15" t="s">
        <v>1253</v>
      </c>
      <c r="G15">
        <v>18</v>
      </c>
      <c r="H15" s="1" t="s">
        <v>1298</v>
      </c>
      <c r="I15">
        <v>1</v>
      </c>
      <c r="J15" t="s">
        <v>1255</v>
      </c>
      <c r="K15">
        <v>1</v>
      </c>
      <c r="L15" t="s">
        <v>1256</v>
      </c>
      <c r="M15" t="s">
        <v>1257</v>
      </c>
      <c r="N15" t="s">
        <v>1311</v>
      </c>
      <c r="O15" t="s">
        <v>1312</v>
      </c>
      <c r="P15">
        <v>30049039</v>
      </c>
      <c r="R15">
        <v>13</v>
      </c>
      <c r="S15">
        <v>13</v>
      </c>
      <c r="U15" s="5">
        <v>7896206403157</v>
      </c>
      <c r="V15">
        <v>7896206403157</v>
      </c>
      <c r="Z15" t="s">
        <v>1260</v>
      </c>
      <c r="AA15" t="s">
        <v>1261</v>
      </c>
      <c r="AB15">
        <v>45</v>
      </c>
      <c r="AC15" t="s">
        <v>1262</v>
      </c>
      <c r="AE15">
        <v>42732</v>
      </c>
      <c r="AH15">
        <v>0</v>
      </c>
      <c r="AK15" t="s">
        <v>1260</v>
      </c>
      <c r="AM15" t="s">
        <v>1260</v>
      </c>
      <c r="AN15" t="s">
        <v>1260</v>
      </c>
      <c r="AQ15" t="s">
        <v>1263</v>
      </c>
      <c r="AR15" t="s">
        <v>1257</v>
      </c>
      <c r="AS15" t="s">
        <v>1260</v>
      </c>
      <c r="AT15">
        <v>1</v>
      </c>
      <c r="AX15" t="s">
        <v>1260</v>
      </c>
      <c r="AY15" t="s">
        <v>1264</v>
      </c>
      <c r="AZ15" t="s">
        <v>1265</v>
      </c>
      <c r="BE15">
        <v>41</v>
      </c>
      <c r="BF15" t="s">
        <v>1313</v>
      </c>
      <c r="BI15" t="s">
        <v>1260</v>
      </c>
      <c r="BK15" t="str">
        <f>LEFT(Tabela_BaseCadastro[[#This Row],[Descrição]],SEARCH(" ",Tabela_BaseCadastro[[#This Row],[Descrição]],1)-1)</f>
        <v>SELOKEN</v>
      </c>
      <c r="BL15" t="str">
        <f>TEXT(Tabela_BaseCadastro[[#This Row],[Unidade Venda '[EAN8, UPC12, EAN13, e DUN14']]],"0000000000000")</f>
        <v>7896206403157</v>
      </c>
      <c r="BM15" t="s">
        <v>1313</v>
      </c>
      <c r="BN15" t="str">
        <f>IF(Tabela_BaseCadastro[[#This Row],[P.Ativo CMED]]="",Tabela_BaseCadastro[[#This Row],[DESCRIÇÃO DO PRINCIPIO ATIVO]],Tabela_BaseCadastro[[#This Row],[P.Ativo CMED]])</f>
        <v>TARTARATO DE METOPROLOL</v>
      </c>
    </row>
    <row r="16" spans="1:66" x14ac:dyDescent="0.25">
      <c r="A16">
        <v>742</v>
      </c>
      <c r="B16" t="s">
        <v>1314</v>
      </c>
      <c r="C16">
        <v>1109</v>
      </c>
      <c r="D16" t="s">
        <v>1252</v>
      </c>
      <c r="E16">
        <v>1</v>
      </c>
      <c r="F16" t="s">
        <v>1253</v>
      </c>
      <c r="G16">
        <v>2</v>
      </c>
      <c r="H16" s="1" t="s">
        <v>1254</v>
      </c>
      <c r="I16">
        <v>1</v>
      </c>
      <c r="J16" t="s">
        <v>1255</v>
      </c>
      <c r="K16">
        <v>2</v>
      </c>
      <c r="L16" t="s">
        <v>1256</v>
      </c>
      <c r="M16" t="s">
        <v>1257</v>
      </c>
      <c r="N16" t="s">
        <v>1306</v>
      </c>
      <c r="O16" t="s">
        <v>1307</v>
      </c>
      <c r="P16">
        <v>30049099</v>
      </c>
      <c r="R16">
        <v>13</v>
      </c>
      <c r="S16">
        <v>13</v>
      </c>
      <c r="U16" s="5">
        <v>7896206401610</v>
      </c>
      <c r="V16">
        <v>7896206401610</v>
      </c>
      <c r="Z16" t="s">
        <v>1260</v>
      </c>
      <c r="AA16" t="s">
        <v>1261</v>
      </c>
      <c r="AB16">
        <v>7</v>
      </c>
      <c r="AC16" t="s">
        <v>1308</v>
      </c>
      <c r="AE16">
        <v>42732</v>
      </c>
      <c r="AH16">
        <v>0</v>
      </c>
      <c r="AK16" t="s">
        <v>1260</v>
      </c>
      <c r="AM16" t="s">
        <v>1260</v>
      </c>
      <c r="AN16" t="s">
        <v>1260</v>
      </c>
      <c r="AQ16" t="s">
        <v>1263</v>
      </c>
      <c r="AR16" t="s">
        <v>1257</v>
      </c>
      <c r="AS16" t="s">
        <v>1260</v>
      </c>
      <c r="AT16">
        <v>1</v>
      </c>
      <c r="AX16" t="s">
        <v>1260</v>
      </c>
      <c r="AY16" t="s">
        <v>1264</v>
      </c>
      <c r="AZ16" t="s">
        <v>1265</v>
      </c>
      <c r="BE16">
        <v>33</v>
      </c>
      <c r="BF16" t="s">
        <v>1309</v>
      </c>
      <c r="BI16" t="s">
        <v>1260</v>
      </c>
      <c r="BK16" t="str">
        <f>LEFT(Tabela_BaseCadastro[[#This Row],[Descrição]],SEARCH(" ",Tabela_BaseCadastro[[#This Row],[Descrição]],1)-1)</f>
        <v>PULMICORT</v>
      </c>
      <c r="BL16" t="str">
        <f>TEXT(Tabela_BaseCadastro[[#This Row],[Unidade Venda '[EAN8, UPC12, EAN13, e DUN14']]],"0000000000000")</f>
        <v>7896206401610</v>
      </c>
      <c r="BM16" t="s">
        <v>1309</v>
      </c>
      <c r="BN16" t="str">
        <f>IF(Tabela_BaseCadastro[[#This Row],[P.Ativo CMED]]="",Tabela_BaseCadastro[[#This Row],[DESCRIÇÃO DO PRINCIPIO ATIVO]],Tabela_BaseCadastro[[#This Row],[P.Ativo CMED]])</f>
        <v>BUDESONIDA</v>
      </c>
    </row>
    <row r="17" spans="1:66" x14ac:dyDescent="0.25">
      <c r="A17">
        <v>743</v>
      </c>
      <c r="B17" t="s">
        <v>1315</v>
      </c>
      <c r="C17">
        <v>1109</v>
      </c>
      <c r="D17" t="s">
        <v>1252</v>
      </c>
      <c r="E17">
        <v>1</v>
      </c>
      <c r="F17" t="s">
        <v>1253</v>
      </c>
      <c r="G17">
        <v>2</v>
      </c>
      <c r="H17" s="1" t="s">
        <v>1254</v>
      </c>
      <c r="I17">
        <v>1</v>
      </c>
      <c r="J17" t="s">
        <v>1255</v>
      </c>
      <c r="K17">
        <v>2</v>
      </c>
      <c r="L17" t="s">
        <v>1256</v>
      </c>
      <c r="M17" t="s">
        <v>1257</v>
      </c>
      <c r="N17" t="s">
        <v>1316</v>
      </c>
      <c r="O17" t="s">
        <v>1317</v>
      </c>
      <c r="P17">
        <v>30043290</v>
      </c>
      <c r="R17">
        <v>13</v>
      </c>
      <c r="S17">
        <v>13</v>
      </c>
      <c r="U17" s="5">
        <v>7896206402433</v>
      </c>
      <c r="V17">
        <v>7896206402433</v>
      </c>
      <c r="Z17" t="s">
        <v>1260</v>
      </c>
      <c r="AA17" t="s">
        <v>1270</v>
      </c>
      <c r="AB17">
        <v>7</v>
      </c>
      <c r="AC17" t="s">
        <v>1308</v>
      </c>
      <c r="AE17">
        <v>42732</v>
      </c>
      <c r="AH17">
        <v>0</v>
      </c>
      <c r="AK17" t="s">
        <v>1260</v>
      </c>
      <c r="AM17" t="s">
        <v>1260</v>
      </c>
      <c r="AN17" t="s">
        <v>1260</v>
      </c>
      <c r="AQ17" t="s">
        <v>1263</v>
      </c>
      <c r="AR17" t="s">
        <v>1257</v>
      </c>
      <c r="AS17" t="s">
        <v>1260</v>
      </c>
      <c r="AT17">
        <v>1</v>
      </c>
      <c r="AX17" t="s">
        <v>1260</v>
      </c>
      <c r="AY17" t="s">
        <v>1264</v>
      </c>
      <c r="AZ17" t="s">
        <v>1265</v>
      </c>
      <c r="BE17">
        <v>42</v>
      </c>
      <c r="BF17" t="s">
        <v>1318</v>
      </c>
      <c r="BI17" t="s">
        <v>1260</v>
      </c>
      <c r="BK17" t="str">
        <f>LEFT(Tabela_BaseCadastro[[#This Row],[Descrição]],SEARCH(" ",Tabela_BaseCadastro[[#This Row],[Descrição]],1)-1)</f>
        <v>SYMBICORT</v>
      </c>
      <c r="BL17" t="str">
        <f>TEXT(Tabela_BaseCadastro[[#This Row],[Unidade Venda '[EAN8, UPC12, EAN13, e DUN14']]],"0000000000000")</f>
        <v>7896206402433</v>
      </c>
      <c r="BM17" t="s">
        <v>1319</v>
      </c>
      <c r="BN17" t="str">
        <f>IF(Tabela_BaseCadastro[[#This Row],[P.Ativo CMED]]="",Tabela_BaseCadastro[[#This Row],[DESCRIÇÃO DO PRINCIPIO ATIVO]],Tabela_BaseCadastro[[#This Row],[P.Ativo CMED]])</f>
        <v>FUMARATO DE FORMOTEROL;BUDESONIDA</v>
      </c>
    </row>
    <row r="18" spans="1:66" x14ac:dyDescent="0.25">
      <c r="A18">
        <v>745</v>
      </c>
      <c r="B18" t="s">
        <v>1320</v>
      </c>
      <c r="C18">
        <v>1109</v>
      </c>
      <c r="D18" t="s">
        <v>1252</v>
      </c>
      <c r="E18">
        <v>1</v>
      </c>
      <c r="F18" t="s">
        <v>1253</v>
      </c>
      <c r="G18">
        <v>2</v>
      </c>
      <c r="H18" s="1" t="s">
        <v>1254</v>
      </c>
      <c r="I18">
        <v>1</v>
      </c>
      <c r="J18" t="s">
        <v>1255</v>
      </c>
      <c r="K18">
        <v>2</v>
      </c>
      <c r="L18" t="s">
        <v>1256</v>
      </c>
      <c r="M18" t="s">
        <v>1257</v>
      </c>
      <c r="N18" t="s">
        <v>1268</v>
      </c>
      <c r="O18" t="s">
        <v>1269</v>
      </c>
      <c r="P18">
        <v>30049069</v>
      </c>
      <c r="R18">
        <v>13</v>
      </c>
      <c r="S18">
        <v>13</v>
      </c>
      <c r="U18" s="5">
        <v>7896206402969</v>
      </c>
      <c r="V18">
        <v>7896206402969</v>
      </c>
      <c r="Z18" t="s">
        <v>1260</v>
      </c>
      <c r="AA18" t="s">
        <v>1270</v>
      </c>
      <c r="AB18">
        <v>23</v>
      </c>
      <c r="AC18" t="s">
        <v>1271</v>
      </c>
      <c r="AE18">
        <v>42725</v>
      </c>
      <c r="AH18">
        <v>0</v>
      </c>
      <c r="AK18" t="s">
        <v>1260</v>
      </c>
      <c r="AM18" t="s">
        <v>1260</v>
      </c>
      <c r="AN18" t="s">
        <v>1260</v>
      </c>
      <c r="AQ18" t="s">
        <v>1263</v>
      </c>
      <c r="AR18" t="s">
        <v>1257</v>
      </c>
      <c r="AS18" t="s">
        <v>1260</v>
      </c>
      <c r="AT18">
        <v>1</v>
      </c>
      <c r="AX18" t="s">
        <v>1260</v>
      </c>
      <c r="AY18" t="s">
        <v>1264</v>
      </c>
      <c r="AZ18" t="s">
        <v>1265</v>
      </c>
      <c r="BE18">
        <v>47</v>
      </c>
      <c r="BF18" t="s">
        <v>1272</v>
      </c>
      <c r="BI18" t="s">
        <v>1260</v>
      </c>
      <c r="BK18" t="str">
        <f>LEFT(Tabela_BaseCadastro[[#This Row],[Descrição]],SEARCH(" ",Tabela_BaseCadastro[[#This Row],[Descrição]],1)-1)</f>
        <v>NEXIUM</v>
      </c>
      <c r="BL18" t="str">
        <f>TEXT(Tabela_BaseCadastro[[#This Row],[Unidade Venda '[EAN8, UPC12, EAN13, e DUN14']]],"0000000000000")</f>
        <v>7896206402969</v>
      </c>
      <c r="BM18" t="s">
        <v>1321</v>
      </c>
      <c r="BN18" t="str">
        <f>IF(Tabela_BaseCadastro[[#This Row],[P.Ativo CMED]]="",Tabela_BaseCadastro[[#This Row],[DESCRIÇÃO DO PRINCIPIO ATIVO]],Tabela_BaseCadastro[[#This Row],[P.Ativo CMED]])</f>
        <v>ESOMEPRAZOL MAGNÉSICO TRI-HIDRATADO</v>
      </c>
    </row>
    <row r="19" spans="1:66" x14ac:dyDescent="0.25">
      <c r="A19">
        <v>746</v>
      </c>
      <c r="B19" t="s">
        <v>1322</v>
      </c>
      <c r="C19">
        <v>1109</v>
      </c>
      <c r="D19" t="s">
        <v>1252</v>
      </c>
      <c r="E19">
        <v>1</v>
      </c>
      <c r="F19" t="s">
        <v>1253</v>
      </c>
      <c r="G19">
        <v>1</v>
      </c>
      <c r="H19" s="1" t="s">
        <v>1280</v>
      </c>
      <c r="I19">
        <v>1</v>
      </c>
      <c r="J19" t="s">
        <v>1255</v>
      </c>
      <c r="K19">
        <v>2</v>
      </c>
      <c r="L19" t="s">
        <v>1256</v>
      </c>
      <c r="M19" t="s">
        <v>1257</v>
      </c>
      <c r="N19" t="s">
        <v>1323</v>
      </c>
      <c r="O19" t="s">
        <v>1269</v>
      </c>
      <c r="P19">
        <v>30049069</v>
      </c>
      <c r="R19">
        <v>13</v>
      </c>
      <c r="S19">
        <v>13</v>
      </c>
      <c r="U19" s="5">
        <v>7896206400866</v>
      </c>
      <c r="V19">
        <v>0</v>
      </c>
      <c r="X19" t="s">
        <v>1324</v>
      </c>
      <c r="Z19" t="s">
        <v>1260</v>
      </c>
      <c r="AA19" t="s">
        <v>1261</v>
      </c>
      <c r="AB19">
        <v>1</v>
      </c>
      <c r="AC19" t="s">
        <v>1283</v>
      </c>
      <c r="AE19">
        <v>42725</v>
      </c>
      <c r="AH19">
        <v>0</v>
      </c>
      <c r="AK19" t="s">
        <v>1260</v>
      </c>
      <c r="AM19" t="s">
        <v>1260</v>
      </c>
      <c r="AN19" t="s">
        <v>1260</v>
      </c>
      <c r="AQ19" t="s">
        <v>1263</v>
      </c>
      <c r="AR19" t="s">
        <v>1257</v>
      </c>
      <c r="AS19" t="s">
        <v>1260</v>
      </c>
      <c r="AT19">
        <v>1</v>
      </c>
      <c r="AX19" t="s">
        <v>1260</v>
      </c>
      <c r="AY19" t="s">
        <v>1264</v>
      </c>
      <c r="AZ19" t="s">
        <v>1265</v>
      </c>
      <c r="BE19">
        <v>28</v>
      </c>
      <c r="BF19" t="s">
        <v>1325</v>
      </c>
      <c r="BI19" t="s">
        <v>1260</v>
      </c>
      <c r="BK19" t="str">
        <f>LEFT(Tabela_BaseCadastro[[#This Row],[Descrição]],SEARCH(" ",Tabela_BaseCadastro[[#This Row],[Descrição]],1)-1)</f>
        <v>ARIMIDEX</v>
      </c>
      <c r="BL19" t="str">
        <f>TEXT(Tabela_BaseCadastro[[#This Row],[Unidade Venda '[EAN8, UPC12, EAN13, e DUN14']]],"0000000000000")</f>
        <v>7896206400866</v>
      </c>
      <c r="BM19" t="s">
        <v>1325</v>
      </c>
      <c r="BN19" t="str">
        <f>IF(Tabela_BaseCadastro[[#This Row],[P.Ativo CMED]]="",Tabela_BaseCadastro[[#This Row],[DESCRIÇÃO DO PRINCIPIO ATIVO]],Tabela_BaseCadastro[[#This Row],[P.Ativo CMED]])</f>
        <v>ANASTROZOL</v>
      </c>
    </row>
    <row r="20" spans="1:66" x14ac:dyDescent="0.25">
      <c r="A20">
        <v>747</v>
      </c>
      <c r="B20" t="s">
        <v>1326</v>
      </c>
      <c r="C20">
        <v>1109</v>
      </c>
      <c r="D20" t="s">
        <v>1252</v>
      </c>
      <c r="E20">
        <v>1</v>
      </c>
      <c r="F20" t="s">
        <v>1253</v>
      </c>
      <c r="G20">
        <v>1</v>
      </c>
      <c r="H20" s="1" t="s">
        <v>1280</v>
      </c>
      <c r="I20">
        <v>1</v>
      </c>
      <c r="J20" t="s">
        <v>1255</v>
      </c>
      <c r="K20">
        <v>2</v>
      </c>
      <c r="L20" t="s">
        <v>1256</v>
      </c>
      <c r="M20" t="s">
        <v>1257</v>
      </c>
      <c r="N20" t="s">
        <v>1327</v>
      </c>
      <c r="O20" t="s">
        <v>1259</v>
      </c>
      <c r="P20">
        <v>30049059</v>
      </c>
      <c r="R20">
        <v>13</v>
      </c>
      <c r="S20">
        <v>13</v>
      </c>
      <c r="U20" s="5">
        <v>7896206400781</v>
      </c>
      <c r="V20">
        <v>0</v>
      </c>
      <c r="X20" t="s">
        <v>1328</v>
      </c>
      <c r="Z20" t="s">
        <v>1260</v>
      </c>
      <c r="AA20" t="s">
        <v>1261</v>
      </c>
      <c r="AB20">
        <v>1</v>
      </c>
      <c r="AC20" t="s">
        <v>1283</v>
      </c>
      <c r="AE20">
        <v>42725</v>
      </c>
      <c r="AH20">
        <v>0</v>
      </c>
      <c r="AK20" t="s">
        <v>1260</v>
      </c>
      <c r="AM20" t="s">
        <v>1260</v>
      </c>
      <c r="AN20" t="s">
        <v>1260</v>
      </c>
      <c r="AQ20" t="s">
        <v>1263</v>
      </c>
      <c r="AR20" t="s">
        <v>1257</v>
      </c>
      <c r="AS20" t="s">
        <v>1260</v>
      </c>
      <c r="AT20">
        <v>1</v>
      </c>
      <c r="AX20" t="s">
        <v>1260</v>
      </c>
      <c r="AY20" t="s">
        <v>1264</v>
      </c>
      <c r="AZ20" t="s">
        <v>1265</v>
      </c>
      <c r="BE20">
        <v>35</v>
      </c>
      <c r="BF20" t="s">
        <v>1329</v>
      </c>
      <c r="BI20" t="s">
        <v>1260</v>
      </c>
      <c r="BK20" t="str">
        <f>LEFT(Tabela_BaseCadastro[[#This Row],[Descrição]],SEARCH(" ",Tabela_BaseCadastro[[#This Row],[Descrição]],1)-1)</f>
        <v>CASODEX</v>
      </c>
      <c r="BL20" t="str">
        <f>TEXT(Tabela_BaseCadastro[[#This Row],[Unidade Venda '[EAN8, UPC12, EAN13, e DUN14']]],"0000000000000")</f>
        <v>7896206400781</v>
      </c>
      <c r="BM20" t="s">
        <v>1329</v>
      </c>
      <c r="BN20" t="str">
        <f>IF(Tabela_BaseCadastro[[#This Row],[P.Ativo CMED]]="",Tabela_BaseCadastro[[#This Row],[DESCRIÇÃO DO PRINCIPIO ATIVO]],Tabela_BaseCadastro[[#This Row],[P.Ativo CMED]])</f>
        <v>BICALUTAMIDA</v>
      </c>
    </row>
    <row r="21" spans="1:66" x14ac:dyDescent="0.25">
      <c r="A21">
        <v>748</v>
      </c>
      <c r="B21" t="s">
        <v>1330</v>
      </c>
      <c r="C21">
        <v>1109</v>
      </c>
      <c r="D21" t="s">
        <v>1252</v>
      </c>
      <c r="E21">
        <v>1</v>
      </c>
      <c r="F21" t="s">
        <v>1253</v>
      </c>
      <c r="G21">
        <v>2</v>
      </c>
      <c r="H21" s="1" t="s">
        <v>1254</v>
      </c>
      <c r="I21">
        <v>1</v>
      </c>
      <c r="J21" t="s">
        <v>1255</v>
      </c>
      <c r="K21">
        <v>2</v>
      </c>
      <c r="L21" t="s">
        <v>1256</v>
      </c>
      <c r="M21" t="s">
        <v>1257</v>
      </c>
      <c r="N21" t="s">
        <v>1316</v>
      </c>
      <c r="O21" t="s">
        <v>1317</v>
      </c>
      <c r="P21">
        <v>30043290</v>
      </c>
      <c r="R21">
        <v>13</v>
      </c>
      <c r="S21">
        <v>13</v>
      </c>
      <c r="U21" s="5">
        <v>7896206402211</v>
      </c>
      <c r="V21">
        <v>7896206402211</v>
      </c>
      <c r="Z21" t="s">
        <v>1260</v>
      </c>
      <c r="AA21" t="s">
        <v>1270</v>
      </c>
      <c r="AB21">
        <v>7</v>
      </c>
      <c r="AC21" t="s">
        <v>1308</v>
      </c>
      <c r="AE21">
        <v>42732</v>
      </c>
      <c r="AH21">
        <v>0</v>
      </c>
      <c r="AK21" t="s">
        <v>1260</v>
      </c>
      <c r="AM21" t="s">
        <v>1260</v>
      </c>
      <c r="AN21" t="s">
        <v>1260</v>
      </c>
      <c r="AQ21" t="s">
        <v>1263</v>
      </c>
      <c r="AR21" t="s">
        <v>1257</v>
      </c>
      <c r="AS21" t="s">
        <v>1260</v>
      </c>
      <c r="AT21">
        <v>1</v>
      </c>
      <c r="AX21" t="s">
        <v>1260</v>
      </c>
      <c r="AY21" t="s">
        <v>1264</v>
      </c>
      <c r="AZ21" t="s">
        <v>1265</v>
      </c>
      <c r="BE21">
        <v>42</v>
      </c>
      <c r="BF21" t="s">
        <v>1318</v>
      </c>
      <c r="BI21" t="s">
        <v>1260</v>
      </c>
      <c r="BK21" t="str">
        <f>LEFT(Tabela_BaseCadastro[[#This Row],[Descrição]],SEARCH(" ",Tabela_BaseCadastro[[#This Row],[Descrição]],1)-1)</f>
        <v>SYMBICORT</v>
      </c>
      <c r="BL21" t="str">
        <f>TEXT(Tabela_BaseCadastro[[#This Row],[Unidade Venda '[EAN8, UPC12, EAN13, e DUN14']]],"0000000000000")</f>
        <v>7896206402211</v>
      </c>
      <c r="BM21" t="s">
        <v>1331</v>
      </c>
      <c r="BN21" t="str">
        <f>IF(Tabela_BaseCadastro[[#This Row],[P.Ativo CMED]]="",Tabela_BaseCadastro[[#This Row],[DESCRIÇÃO DO PRINCIPIO ATIVO]],Tabela_BaseCadastro[[#This Row],[P.Ativo CMED]])</f>
        <v>BUDESONIDA MICRONIZADA;FUMARATO DE FORMOTEROL DIIDRATADO</v>
      </c>
    </row>
    <row r="22" spans="1:66" x14ac:dyDescent="0.25">
      <c r="A22">
        <v>752</v>
      </c>
      <c r="B22" t="s">
        <v>1332</v>
      </c>
      <c r="C22">
        <v>1502</v>
      </c>
      <c r="D22" t="s">
        <v>1333</v>
      </c>
      <c r="E22">
        <v>1</v>
      </c>
      <c r="F22" t="s">
        <v>1253</v>
      </c>
      <c r="G22">
        <v>2</v>
      </c>
      <c r="H22" s="1" t="s">
        <v>1254</v>
      </c>
      <c r="I22">
        <v>21</v>
      </c>
      <c r="J22" t="s">
        <v>1334</v>
      </c>
      <c r="K22">
        <v>2</v>
      </c>
      <c r="L22" t="s">
        <v>1256</v>
      </c>
      <c r="M22" t="s">
        <v>1257</v>
      </c>
      <c r="N22" t="s">
        <v>1306</v>
      </c>
      <c r="O22" t="s">
        <v>1307</v>
      </c>
      <c r="P22">
        <v>30049099</v>
      </c>
      <c r="R22">
        <v>13</v>
      </c>
      <c r="S22">
        <v>13</v>
      </c>
      <c r="U22" s="5">
        <v>7896112400646</v>
      </c>
      <c r="V22">
        <v>7896112400646</v>
      </c>
      <c r="Z22" t="s">
        <v>1260</v>
      </c>
      <c r="AA22" t="s">
        <v>1270</v>
      </c>
      <c r="AB22">
        <v>6</v>
      </c>
      <c r="AC22" t="s">
        <v>1335</v>
      </c>
      <c r="AE22">
        <v>42726</v>
      </c>
      <c r="AH22">
        <v>0</v>
      </c>
      <c r="AK22" t="s">
        <v>1260</v>
      </c>
      <c r="AM22" t="s">
        <v>1260</v>
      </c>
      <c r="AN22" t="s">
        <v>1260</v>
      </c>
      <c r="AQ22" t="s">
        <v>1263</v>
      </c>
      <c r="AR22" t="s">
        <v>1257</v>
      </c>
      <c r="AS22" t="s">
        <v>1260</v>
      </c>
      <c r="AT22">
        <v>1</v>
      </c>
      <c r="AX22" t="s">
        <v>1260</v>
      </c>
      <c r="AY22" t="s">
        <v>1264</v>
      </c>
      <c r="AZ22" t="s">
        <v>1265</v>
      </c>
      <c r="BI22" t="s">
        <v>1260</v>
      </c>
      <c r="BK22" t="str">
        <f>LEFT(Tabela_BaseCadastro[[#This Row],[Descrição]],SEARCH(" ",Tabela_BaseCadastro[[#This Row],[Descrição]],1)-1)</f>
        <v>ENTOCORT</v>
      </c>
      <c r="BL22" t="str">
        <f>TEXT(Tabela_BaseCadastro[[#This Row],[Unidade Venda '[EAN8, UPC12, EAN13, e DUN14']]],"0000000000000")</f>
        <v>7896112400646</v>
      </c>
      <c r="BM22" t="s">
        <v>1336</v>
      </c>
      <c r="BN22" t="str">
        <f>IF(Tabela_BaseCadastro[[#This Row],[P.Ativo CMED]]="",Tabela_BaseCadastro[[#This Row],[DESCRIÇÃO DO PRINCIPIO ATIVO]],Tabela_BaseCadastro[[#This Row],[P.Ativo CMED]])</f>
        <v>BUDESONIDA MICRONIZADA</v>
      </c>
    </row>
    <row r="23" spans="1:66" x14ac:dyDescent="0.25">
      <c r="A23">
        <v>753</v>
      </c>
      <c r="B23" t="s">
        <v>1337</v>
      </c>
      <c r="C23">
        <v>1109</v>
      </c>
      <c r="D23" t="s">
        <v>1252</v>
      </c>
      <c r="E23">
        <v>1</v>
      </c>
      <c r="F23" t="s">
        <v>1253</v>
      </c>
      <c r="G23">
        <v>1</v>
      </c>
      <c r="H23" s="1" t="s">
        <v>1280</v>
      </c>
      <c r="I23">
        <v>1</v>
      </c>
      <c r="J23" t="s">
        <v>1255</v>
      </c>
      <c r="K23">
        <v>2</v>
      </c>
      <c r="L23" t="s">
        <v>1256</v>
      </c>
      <c r="M23" t="s">
        <v>1257</v>
      </c>
      <c r="N23" t="s">
        <v>1338</v>
      </c>
      <c r="O23" t="s">
        <v>1339</v>
      </c>
      <c r="P23">
        <v>30049079</v>
      </c>
      <c r="R23">
        <v>13</v>
      </c>
      <c r="S23">
        <v>13</v>
      </c>
      <c r="U23" s="5">
        <v>7896206402457</v>
      </c>
      <c r="V23">
        <v>7896206402457</v>
      </c>
      <c r="Z23" t="s">
        <v>1260</v>
      </c>
      <c r="AA23" t="s">
        <v>1261</v>
      </c>
      <c r="AB23">
        <v>1</v>
      </c>
      <c r="AC23" t="s">
        <v>1283</v>
      </c>
      <c r="AE23">
        <v>42731</v>
      </c>
      <c r="AH23">
        <v>0</v>
      </c>
      <c r="AK23" t="s">
        <v>1260</v>
      </c>
      <c r="AM23" t="s">
        <v>1260</v>
      </c>
      <c r="AN23" t="s">
        <v>1260</v>
      </c>
      <c r="AQ23" t="s">
        <v>1263</v>
      </c>
      <c r="AR23" t="s">
        <v>1257</v>
      </c>
      <c r="AS23" t="s">
        <v>1260</v>
      </c>
      <c r="AT23">
        <v>1</v>
      </c>
      <c r="AX23" t="s">
        <v>1260</v>
      </c>
      <c r="AY23" t="s">
        <v>1264</v>
      </c>
      <c r="AZ23" t="s">
        <v>1265</v>
      </c>
      <c r="BI23" t="s">
        <v>1260</v>
      </c>
      <c r="BK23" t="str">
        <f>LEFT(Tabela_BaseCadastro[[#This Row],[Descrição]],SEARCH(" ",Tabela_BaseCadastro[[#This Row],[Descrição]],1)-1)</f>
        <v>IRESSA</v>
      </c>
      <c r="BL23" t="str">
        <f>TEXT(Tabela_BaseCadastro[[#This Row],[Unidade Venda '[EAN8, UPC12, EAN13, e DUN14']]],"0000000000000")</f>
        <v>7896206402457</v>
      </c>
      <c r="BM23" t="s">
        <v>1340</v>
      </c>
      <c r="BN23" t="str">
        <f>IF(Tabela_BaseCadastro[[#This Row],[P.Ativo CMED]]="",Tabela_BaseCadastro[[#This Row],[DESCRIÇÃO DO PRINCIPIO ATIVO]],Tabela_BaseCadastro[[#This Row],[P.Ativo CMED]])</f>
        <v>GEFITINIBE</v>
      </c>
    </row>
    <row r="24" spans="1:66" x14ac:dyDescent="0.25">
      <c r="A24">
        <v>755</v>
      </c>
      <c r="B24" t="s">
        <v>1341</v>
      </c>
      <c r="C24">
        <v>1109</v>
      </c>
      <c r="D24" t="s">
        <v>1252</v>
      </c>
      <c r="E24">
        <v>1</v>
      </c>
      <c r="F24" t="s">
        <v>1253</v>
      </c>
      <c r="G24">
        <v>2</v>
      </c>
      <c r="H24" s="1" t="s">
        <v>1254</v>
      </c>
      <c r="I24">
        <v>1</v>
      </c>
      <c r="J24" t="s">
        <v>1255</v>
      </c>
      <c r="K24">
        <v>2</v>
      </c>
      <c r="L24" t="s">
        <v>1256</v>
      </c>
      <c r="M24" t="s">
        <v>1257</v>
      </c>
      <c r="N24" t="s">
        <v>1295</v>
      </c>
      <c r="O24" t="s">
        <v>1253</v>
      </c>
      <c r="P24">
        <v>30022099</v>
      </c>
      <c r="R24">
        <v>13</v>
      </c>
      <c r="S24">
        <v>13</v>
      </c>
      <c r="U24" s="5">
        <v>7896206402082</v>
      </c>
      <c r="V24">
        <v>0</v>
      </c>
      <c r="Z24" t="s">
        <v>1260</v>
      </c>
      <c r="AA24" t="s">
        <v>1261</v>
      </c>
      <c r="AB24">
        <v>5</v>
      </c>
      <c r="AC24" t="s">
        <v>1262</v>
      </c>
      <c r="AE24">
        <v>42725</v>
      </c>
      <c r="AH24">
        <v>0</v>
      </c>
      <c r="AK24" t="s">
        <v>1260</v>
      </c>
      <c r="AM24" t="s">
        <v>1260</v>
      </c>
      <c r="AN24" t="s">
        <v>1260</v>
      </c>
      <c r="AQ24" t="s">
        <v>1263</v>
      </c>
      <c r="AR24" t="s">
        <v>1257</v>
      </c>
      <c r="AS24" t="s">
        <v>1260</v>
      </c>
      <c r="AT24">
        <v>1</v>
      </c>
      <c r="AX24" t="s">
        <v>1260</v>
      </c>
      <c r="AY24" t="s">
        <v>1264</v>
      </c>
      <c r="AZ24" t="s">
        <v>1265</v>
      </c>
      <c r="BE24">
        <v>30</v>
      </c>
      <c r="BF24" t="s">
        <v>1342</v>
      </c>
      <c r="BI24" t="s">
        <v>1260</v>
      </c>
      <c r="BK24" t="str">
        <f>LEFT(Tabela_BaseCadastro[[#This Row],[Descrição]],SEARCH(" ",Tabela_BaseCadastro[[#This Row],[Descrição]],1)-1)</f>
        <v>ATACAND</v>
      </c>
      <c r="BL24" t="str">
        <f>TEXT(Tabela_BaseCadastro[[#This Row],[Unidade Venda '[EAN8, UPC12, EAN13, e DUN14']]],"0000000000000")</f>
        <v>7896206402082</v>
      </c>
      <c r="BM24" t="s">
        <v>1343</v>
      </c>
      <c r="BN24" t="str">
        <f>IF(Tabela_BaseCadastro[[#This Row],[P.Ativo CMED]]="",Tabela_BaseCadastro[[#This Row],[DESCRIÇÃO DO PRINCIPIO ATIVO]],Tabela_BaseCadastro[[#This Row],[P.Ativo CMED]])</f>
        <v>HIDROCLOROTIAZIDA;CANDESARTANA CILEXETILA</v>
      </c>
    </row>
    <row r="25" spans="1:66" x14ac:dyDescent="0.25">
      <c r="A25">
        <v>756</v>
      </c>
      <c r="B25" t="s">
        <v>1344</v>
      </c>
      <c r="C25">
        <v>1109</v>
      </c>
      <c r="D25" t="s">
        <v>1252</v>
      </c>
      <c r="E25">
        <v>1</v>
      </c>
      <c r="F25" t="s">
        <v>1253</v>
      </c>
      <c r="G25">
        <v>2</v>
      </c>
      <c r="H25" s="1" t="s">
        <v>1254</v>
      </c>
      <c r="I25">
        <v>1</v>
      </c>
      <c r="J25" t="s">
        <v>1255</v>
      </c>
      <c r="K25">
        <v>2</v>
      </c>
      <c r="L25" t="s">
        <v>1256</v>
      </c>
      <c r="M25" t="s">
        <v>1257</v>
      </c>
      <c r="N25" t="s">
        <v>1295</v>
      </c>
      <c r="O25" t="s">
        <v>1253</v>
      </c>
      <c r="P25">
        <v>30022099</v>
      </c>
      <c r="R25">
        <v>13</v>
      </c>
      <c r="S25">
        <v>13</v>
      </c>
      <c r="U25" s="5">
        <v>7896206402426</v>
      </c>
      <c r="V25">
        <v>7896206402426</v>
      </c>
      <c r="Z25" t="s">
        <v>1260</v>
      </c>
      <c r="AA25" t="s">
        <v>1261</v>
      </c>
      <c r="AB25">
        <v>5</v>
      </c>
      <c r="AC25" t="s">
        <v>1262</v>
      </c>
      <c r="AE25">
        <v>42725</v>
      </c>
      <c r="AH25">
        <v>0</v>
      </c>
      <c r="AK25" t="s">
        <v>1260</v>
      </c>
      <c r="AM25" t="s">
        <v>1260</v>
      </c>
      <c r="AN25" t="s">
        <v>1260</v>
      </c>
      <c r="AQ25" t="s">
        <v>1263</v>
      </c>
      <c r="AR25" t="s">
        <v>1257</v>
      </c>
      <c r="AS25" t="s">
        <v>1260</v>
      </c>
      <c r="AT25">
        <v>1</v>
      </c>
      <c r="AX25" t="s">
        <v>1260</v>
      </c>
      <c r="AY25" t="s">
        <v>1264</v>
      </c>
      <c r="AZ25" t="s">
        <v>1265</v>
      </c>
      <c r="BE25">
        <v>30</v>
      </c>
      <c r="BF25" t="s">
        <v>1342</v>
      </c>
      <c r="BI25" t="s">
        <v>1260</v>
      </c>
      <c r="BK25" t="str">
        <f>LEFT(Tabela_BaseCadastro[[#This Row],[Descrição]],SEARCH(" ",Tabela_BaseCadastro[[#This Row],[Descrição]],1)-1)</f>
        <v>ATACAND</v>
      </c>
      <c r="BL25" t="str">
        <f>TEXT(Tabela_BaseCadastro[[#This Row],[Unidade Venda '[EAN8, UPC12, EAN13, e DUN14']]],"0000000000000")</f>
        <v>7896206402426</v>
      </c>
      <c r="BM25" t="s">
        <v>1343</v>
      </c>
      <c r="BN25" t="str">
        <f>IF(Tabela_BaseCadastro[[#This Row],[P.Ativo CMED]]="",Tabela_BaseCadastro[[#This Row],[DESCRIÇÃO DO PRINCIPIO ATIVO]],Tabela_BaseCadastro[[#This Row],[P.Ativo CMED]])</f>
        <v>HIDROCLOROTIAZIDA;CANDESARTANA CILEXETILA</v>
      </c>
    </row>
    <row r="26" spans="1:66" x14ac:dyDescent="0.25">
      <c r="A26">
        <v>758</v>
      </c>
      <c r="B26" t="s">
        <v>1345</v>
      </c>
      <c r="C26">
        <v>1128</v>
      </c>
      <c r="D26" t="s">
        <v>1346</v>
      </c>
      <c r="E26">
        <v>1</v>
      </c>
      <c r="F26" t="s">
        <v>1253</v>
      </c>
      <c r="G26">
        <v>1</v>
      </c>
      <c r="H26" s="1" t="s">
        <v>1280</v>
      </c>
      <c r="I26">
        <v>2</v>
      </c>
      <c r="J26" t="s">
        <v>1347</v>
      </c>
      <c r="K26">
        <v>1</v>
      </c>
      <c r="L26" t="s">
        <v>1291</v>
      </c>
      <c r="M26" t="s">
        <v>1257</v>
      </c>
      <c r="N26" t="s">
        <v>1348</v>
      </c>
      <c r="O26" t="s">
        <v>1349</v>
      </c>
      <c r="P26">
        <v>30021520</v>
      </c>
      <c r="R26">
        <v>13</v>
      </c>
      <c r="S26">
        <v>13</v>
      </c>
      <c r="U26" s="5">
        <v>7896226502090</v>
      </c>
      <c r="V26">
        <v>0</v>
      </c>
      <c r="X26" t="s">
        <v>1350</v>
      </c>
      <c r="Z26" t="s">
        <v>1260</v>
      </c>
      <c r="AA26" t="s">
        <v>1261</v>
      </c>
      <c r="AB26">
        <v>1</v>
      </c>
      <c r="AC26" t="s">
        <v>1283</v>
      </c>
      <c r="AE26">
        <v>42731</v>
      </c>
      <c r="AH26">
        <v>0</v>
      </c>
      <c r="AK26" t="s">
        <v>1260</v>
      </c>
      <c r="AM26" t="s">
        <v>1260</v>
      </c>
      <c r="AN26" t="s">
        <v>1260</v>
      </c>
      <c r="AQ26" t="s">
        <v>1263</v>
      </c>
      <c r="AR26" t="s">
        <v>1257</v>
      </c>
      <c r="AS26" t="s">
        <v>1260</v>
      </c>
      <c r="AT26">
        <v>1</v>
      </c>
      <c r="AX26" t="s">
        <v>1260</v>
      </c>
      <c r="AY26" t="s">
        <v>1264</v>
      </c>
      <c r="AZ26" t="s">
        <v>1265</v>
      </c>
      <c r="BE26">
        <v>14</v>
      </c>
      <c r="BF26" t="s">
        <v>1351</v>
      </c>
      <c r="BI26" t="s">
        <v>1260</v>
      </c>
      <c r="BK26" t="str">
        <f>LEFT(Tabela_BaseCadastro[[#This Row],[Descrição]],SEARCH(" ",Tabela_BaseCadastro[[#This Row],[Descrição]],1)-1)</f>
        <v>HERCEPTIN</v>
      </c>
      <c r="BL26" t="str">
        <f>TEXT(Tabela_BaseCadastro[[#This Row],[Unidade Venda '[EAN8, UPC12, EAN13, e DUN14']]],"0000000000000")</f>
        <v>7896226502090</v>
      </c>
      <c r="BM26" t="s">
        <v>1351</v>
      </c>
      <c r="BN26" t="str">
        <f>IF(Tabela_BaseCadastro[[#This Row],[P.Ativo CMED]]="",Tabela_BaseCadastro[[#This Row],[DESCRIÇÃO DO PRINCIPIO ATIVO]],Tabela_BaseCadastro[[#This Row],[P.Ativo CMED]])</f>
        <v>TRASTUZUMABE</v>
      </c>
    </row>
    <row r="27" spans="1:66" x14ac:dyDescent="0.25">
      <c r="A27">
        <v>759</v>
      </c>
      <c r="B27" t="s">
        <v>1352</v>
      </c>
      <c r="C27">
        <v>1128</v>
      </c>
      <c r="D27" t="s">
        <v>1346</v>
      </c>
      <c r="E27">
        <v>1</v>
      </c>
      <c r="F27" t="s">
        <v>1253</v>
      </c>
      <c r="G27">
        <v>1</v>
      </c>
      <c r="H27" s="1" t="s">
        <v>1280</v>
      </c>
      <c r="I27">
        <v>2</v>
      </c>
      <c r="J27" t="s">
        <v>1347</v>
      </c>
      <c r="K27">
        <v>1</v>
      </c>
      <c r="L27" t="s">
        <v>1291</v>
      </c>
      <c r="M27" t="s">
        <v>1257</v>
      </c>
      <c r="N27" t="s">
        <v>1348</v>
      </c>
      <c r="O27" t="s">
        <v>1349</v>
      </c>
      <c r="P27">
        <v>30021520</v>
      </c>
      <c r="R27">
        <v>13</v>
      </c>
      <c r="S27">
        <v>13</v>
      </c>
      <c r="U27" s="5">
        <v>7896226501710</v>
      </c>
      <c r="V27">
        <v>7896226501710</v>
      </c>
      <c r="Z27" t="s">
        <v>1260</v>
      </c>
      <c r="AA27" t="s">
        <v>1270</v>
      </c>
      <c r="AB27">
        <v>1</v>
      </c>
      <c r="AC27" t="s">
        <v>1283</v>
      </c>
      <c r="AE27">
        <v>42725</v>
      </c>
      <c r="AH27">
        <v>0</v>
      </c>
      <c r="AK27" t="s">
        <v>1260</v>
      </c>
      <c r="AM27" t="s">
        <v>1260</v>
      </c>
      <c r="AN27" t="s">
        <v>1260</v>
      </c>
      <c r="AQ27" t="s">
        <v>1263</v>
      </c>
      <c r="AR27" t="s">
        <v>1257</v>
      </c>
      <c r="AS27" t="s">
        <v>1260</v>
      </c>
      <c r="AT27">
        <v>1</v>
      </c>
      <c r="AX27" t="s">
        <v>1260</v>
      </c>
      <c r="AY27" t="s">
        <v>1264</v>
      </c>
      <c r="AZ27" t="s">
        <v>1265</v>
      </c>
      <c r="BE27">
        <v>17</v>
      </c>
      <c r="BF27" t="s">
        <v>1353</v>
      </c>
      <c r="BI27" t="s">
        <v>1260</v>
      </c>
      <c r="BK27" t="str">
        <f>LEFT(Tabela_BaseCadastro[[#This Row],[Descrição]],SEARCH(" ",Tabela_BaseCadastro[[#This Row],[Descrição]],1)-1)</f>
        <v>MABTHERA</v>
      </c>
      <c r="BL27" t="str">
        <f>TEXT(Tabela_BaseCadastro[[#This Row],[Unidade Venda '[EAN8, UPC12, EAN13, e DUN14']]],"0000000000000")</f>
        <v>7896226501710</v>
      </c>
      <c r="BM27" t="s">
        <v>1353</v>
      </c>
      <c r="BN27" t="str">
        <f>IF(Tabela_BaseCadastro[[#This Row],[P.Ativo CMED]]="",Tabela_BaseCadastro[[#This Row],[DESCRIÇÃO DO PRINCIPIO ATIVO]],Tabela_BaseCadastro[[#This Row],[P.Ativo CMED]])</f>
        <v>RITUXIMABE</v>
      </c>
    </row>
    <row r="28" spans="1:66" x14ac:dyDescent="0.25">
      <c r="A28">
        <v>760</v>
      </c>
      <c r="B28" t="s">
        <v>1354</v>
      </c>
      <c r="C28">
        <v>1128</v>
      </c>
      <c r="D28" t="s">
        <v>1346</v>
      </c>
      <c r="E28">
        <v>1</v>
      </c>
      <c r="F28" t="s">
        <v>1253</v>
      </c>
      <c r="G28">
        <v>1</v>
      </c>
      <c r="H28" s="1" t="s">
        <v>1280</v>
      </c>
      <c r="I28">
        <v>2</v>
      </c>
      <c r="J28" t="s">
        <v>1347</v>
      </c>
      <c r="K28">
        <v>1</v>
      </c>
      <c r="L28" t="s">
        <v>1291</v>
      </c>
      <c r="M28" t="s">
        <v>1257</v>
      </c>
      <c r="N28" t="s">
        <v>1348</v>
      </c>
      <c r="O28" t="s">
        <v>1349</v>
      </c>
      <c r="P28">
        <v>30021520</v>
      </c>
      <c r="R28">
        <v>13</v>
      </c>
      <c r="S28">
        <v>13</v>
      </c>
      <c r="T28">
        <v>13</v>
      </c>
      <c r="U28" s="5">
        <v>7896226501727</v>
      </c>
      <c r="V28">
        <v>7896226501727</v>
      </c>
      <c r="W28">
        <v>7896226501727</v>
      </c>
      <c r="X28">
        <v>10135090</v>
      </c>
      <c r="Z28" t="s">
        <v>1260</v>
      </c>
      <c r="AA28" t="s">
        <v>1261</v>
      </c>
      <c r="AB28">
        <v>1</v>
      </c>
      <c r="AC28" t="s">
        <v>1283</v>
      </c>
      <c r="AE28">
        <v>42725</v>
      </c>
      <c r="AH28">
        <v>0</v>
      </c>
      <c r="AK28" t="s">
        <v>1260</v>
      </c>
      <c r="AM28" t="s">
        <v>1260</v>
      </c>
      <c r="AN28" t="s">
        <v>1260</v>
      </c>
      <c r="AQ28" t="s">
        <v>1263</v>
      </c>
      <c r="AR28" t="s">
        <v>1257</v>
      </c>
      <c r="AS28" t="s">
        <v>1260</v>
      </c>
      <c r="AT28">
        <v>1</v>
      </c>
      <c r="AX28" t="s">
        <v>1260</v>
      </c>
      <c r="AY28" t="s">
        <v>1264</v>
      </c>
      <c r="AZ28" t="s">
        <v>1265</v>
      </c>
      <c r="BE28">
        <v>17</v>
      </c>
      <c r="BF28" t="s">
        <v>1353</v>
      </c>
      <c r="BI28" t="s">
        <v>1260</v>
      </c>
      <c r="BK28" t="str">
        <f>LEFT(Tabela_BaseCadastro[[#This Row],[Descrição]],SEARCH(" ",Tabela_BaseCadastro[[#This Row],[Descrição]],1)-1)</f>
        <v>MABTHERA</v>
      </c>
      <c r="BL28" t="str">
        <f>TEXT(Tabela_BaseCadastro[[#This Row],[Unidade Venda '[EAN8, UPC12, EAN13, e DUN14']]],"0000000000000")</f>
        <v>7896226501727</v>
      </c>
      <c r="BM28" t="s">
        <v>1353</v>
      </c>
      <c r="BN28" t="str">
        <f>IF(Tabela_BaseCadastro[[#This Row],[P.Ativo CMED]]="",Tabela_BaseCadastro[[#This Row],[DESCRIÇÃO DO PRINCIPIO ATIVO]],Tabela_BaseCadastro[[#This Row],[P.Ativo CMED]])</f>
        <v>RITUXIMABE</v>
      </c>
    </row>
    <row r="29" spans="1:66" x14ac:dyDescent="0.25">
      <c r="A29">
        <v>761</v>
      </c>
      <c r="B29" t="s">
        <v>1355</v>
      </c>
      <c r="C29">
        <v>1128</v>
      </c>
      <c r="D29" t="s">
        <v>1346</v>
      </c>
      <c r="E29">
        <v>1</v>
      </c>
      <c r="F29" t="s">
        <v>1253</v>
      </c>
      <c r="G29">
        <v>1</v>
      </c>
      <c r="H29" s="1" t="s">
        <v>1280</v>
      </c>
      <c r="I29">
        <v>2</v>
      </c>
      <c r="J29" t="s">
        <v>1347</v>
      </c>
      <c r="K29">
        <v>1</v>
      </c>
      <c r="L29" t="s">
        <v>1291</v>
      </c>
      <c r="M29" t="s">
        <v>1257</v>
      </c>
      <c r="N29" t="s">
        <v>1356</v>
      </c>
      <c r="O29" t="s">
        <v>1357</v>
      </c>
      <c r="P29">
        <v>30021520</v>
      </c>
      <c r="R29">
        <v>13</v>
      </c>
      <c r="S29">
        <v>13</v>
      </c>
      <c r="U29" s="5">
        <v>7896226505015</v>
      </c>
      <c r="V29">
        <v>0</v>
      </c>
      <c r="Z29" t="s">
        <v>1260</v>
      </c>
      <c r="AA29" t="s">
        <v>1261</v>
      </c>
      <c r="AB29">
        <v>1</v>
      </c>
      <c r="AC29" t="s">
        <v>1283</v>
      </c>
      <c r="AE29">
        <v>42725</v>
      </c>
      <c r="AH29">
        <v>0</v>
      </c>
      <c r="AK29" t="s">
        <v>1260</v>
      </c>
      <c r="AM29" t="s">
        <v>1260</v>
      </c>
      <c r="AN29" t="s">
        <v>1260</v>
      </c>
      <c r="AQ29" t="s">
        <v>1263</v>
      </c>
      <c r="AR29" t="s">
        <v>1257</v>
      </c>
      <c r="AS29" t="s">
        <v>1260</v>
      </c>
      <c r="AT29">
        <v>1</v>
      </c>
      <c r="AX29" t="s">
        <v>1260</v>
      </c>
      <c r="AY29" t="s">
        <v>1264</v>
      </c>
      <c r="AZ29" t="s">
        <v>1265</v>
      </c>
      <c r="BI29" t="s">
        <v>1260</v>
      </c>
      <c r="BK29" t="str">
        <f>LEFT(Tabela_BaseCadastro[[#This Row],[Descrição]],SEARCH(" ",Tabela_BaseCadastro[[#This Row],[Descrição]],1)-1)</f>
        <v>AVASTIN</v>
      </c>
      <c r="BL29" t="str">
        <f>TEXT(Tabela_BaseCadastro[[#This Row],[Unidade Venda '[EAN8, UPC12, EAN13, e DUN14']]],"0000000000000")</f>
        <v>7896226505015</v>
      </c>
      <c r="BM29" t="s">
        <v>1358</v>
      </c>
      <c r="BN29" t="str">
        <f>IF(Tabela_BaseCadastro[[#This Row],[P.Ativo CMED]]="",Tabela_BaseCadastro[[#This Row],[DESCRIÇÃO DO PRINCIPIO ATIVO]],Tabela_BaseCadastro[[#This Row],[P.Ativo CMED]])</f>
        <v>BEVACIZUMABE</v>
      </c>
    </row>
    <row r="30" spans="1:66" x14ac:dyDescent="0.25">
      <c r="A30">
        <v>762</v>
      </c>
      <c r="B30" t="s">
        <v>1359</v>
      </c>
      <c r="C30">
        <v>1128</v>
      </c>
      <c r="D30" t="s">
        <v>1346</v>
      </c>
      <c r="E30">
        <v>1</v>
      </c>
      <c r="F30" t="s">
        <v>1253</v>
      </c>
      <c r="G30">
        <v>1</v>
      </c>
      <c r="H30" s="1" t="s">
        <v>1280</v>
      </c>
      <c r="I30">
        <v>2</v>
      </c>
      <c r="J30" t="s">
        <v>1347</v>
      </c>
      <c r="K30">
        <v>1</v>
      </c>
      <c r="L30" t="s">
        <v>1291</v>
      </c>
      <c r="M30" t="s">
        <v>1257</v>
      </c>
      <c r="N30" t="s">
        <v>1356</v>
      </c>
      <c r="O30" t="s">
        <v>1357</v>
      </c>
      <c r="P30">
        <v>30021520</v>
      </c>
      <c r="R30">
        <v>13</v>
      </c>
      <c r="S30">
        <v>13</v>
      </c>
      <c r="U30" s="5">
        <v>7896226505022</v>
      </c>
      <c r="V30">
        <v>0</v>
      </c>
      <c r="Z30" t="s">
        <v>1260</v>
      </c>
      <c r="AA30" t="s">
        <v>1261</v>
      </c>
      <c r="AB30">
        <v>1</v>
      </c>
      <c r="AC30" t="s">
        <v>1283</v>
      </c>
      <c r="AE30">
        <v>42725</v>
      </c>
      <c r="AH30">
        <v>0</v>
      </c>
      <c r="AK30" t="s">
        <v>1260</v>
      </c>
      <c r="AM30" t="s">
        <v>1260</v>
      </c>
      <c r="AN30" t="s">
        <v>1260</v>
      </c>
      <c r="AQ30" t="s">
        <v>1263</v>
      </c>
      <c r="AR30" t="s">
        <v>1257</v>
      </c>
      <c r="AS30" t="s">
        <v>1260</v>
      </c>
      <c r="AT30">
        <v>1</v>
      </c>
      <c r="AX30" t="s">
        <v>1260</v>
      </c>
      <c r="AY30" t="s">
        <v>1264</v>
      </c>
      <c r="AZ30" t="s">
        <v>1265</v>
      </c>
      <c r="BI30" t="s">
        <v>1260</v>
      </c>
      <c r="BK30" t="str">
        <f>LEFT(Tabela_BaseCadastro[[#This Row],[Descrição]],SEARCH(" ",Tabela_BaseCadastro[[#This Row],[Descrição]],1)-1)</f>
        <v>AVASTIN</v>
      </c>
      <c r="BL30" t="str">
        <f>TEXT(Tabela_BaseCadastro[[#This Row],[Unidade Venda '[EAN8, UPC12, EAN13, e DUN14']]],"0000000000000")</f>
        <v>7896226505022</v>
      </c>
      <c r="BM30" t="s">
        <v>1358</v>
      </c>
      <c r="BN30" t="str">
        <f>IF(Tabela_BaseCadastro[[#This Row],[P.Ativo CMED]]="",Tabela_BaseCadastro[[#This Row],[DESCRIÇÃO DO PRINCIPIO ATIVO]],Tabela_BaseCadastro[[#This Row],[P.Ativo CMED]])</f>
        <v>BEVACIZUMABE</v>
      </c>
    </row>
    <row r="31" spans="1:66" x14ac:dyDescent="0.25">
      <c r="A31">
        <v>763</v>
      </c>
      <c r="B31" t="s">
        <v>1360</v>
      </c>
      <c r="C31">
        <v>1128</v>
      </c>
      <c r="D31" t="s">
        <v>1346</v>
      </c>
      <c r="E31">
        <v>1</v>
      </c>
      <c r="F31" t="s">
        <v>1253</v>
      </c>
      <c r="G31">
        <v>1</v>
      </c>
      <c r="H31" s="1" t="s">
        <v>1280</v>
      </c>
      <c r="I31">
        <v>2</v>
      </c>
      <c r="J31" t="s">
        <v>1347</v>
      </c>
      <c r="K31">
        <v>2</v>
      </c>
      <c r="L31" t="s">
        <v>1256</v>
      </c>
      <c r="M31" t="s">
        <v>1257</v>
      </c>
      <c r="N31" t="s">
        <v>1361</v>
      </c>
      <c r="O31" t="s">
        <v>1362</v>
      </c>
      <c r="P31">
        <v>30049068</v>
      </c>
      <c r="R31">
        <v>13</v>
      </c>
      <c r="S31">
        <v>13</v>
      </c>
      <c r="U31" s="5">
        <v>7896226505169</v>
      </c>
      <c r="V31">
        <v>0</v>
      </c>
      <c r="Z31" t="s">
        <v>1260</v>
      </c>
      <c r="AA31" t="s">
        <v>1261</v>
      </c>
      <c r="AE31">
        <v>42732</v>
      </c>
      <c r="AH31">
        <v>0</v>
      </c>
      <c r="AK31" t="s">
        <v>1260</v>
      </c>
      <c r="AM31" t="s">
        <v>1260</v>
      </c>
      <c r="AN31" t="s">
        <v>1260</v>
      </c>
      <c r="AQ31" t="s">
        <v>1263</v>
      </c>
      <c r="AR31" t="s">
        <v>1257</v>
      </c>
      <c r="AS31" t="s">
        <v>1260</v>
      </c>
      <c r="AT31">
        <v>1</v>
      </c>
      <c r="AX31" t="s">
        <v>1260</v>
      </c>
      <c r="AY31" t="s">
        <v>1264</v>
      </c>
      <c r="AZ31" t="s">
        <v>1265</v>
      </c>
      <c r="BE31">
        <v>22</v>
      </c>
      <c r="BF31" t="s">
        <v>1363</v>
      </c>
      <c r="BI31" t="s">
        <v>1260</v>
      </c>
      <c r="BK31" t="str">
        <f>LEFT(Tabela_BaseCadastro[[#This Row],[Descrição]],SEARCH(" ",Tabela_BaseCadastro[[#This Row],[Descrição]],1)-1)</f>
        <v>TARCEVA</v>
      </c>
      <c r="BL31" t="str">
        <f>TEXT(Tabela_BaseCadastro[[#This Row],[Unidade Venda '[EAN8, UPC12, EAN13, e DUN14']]],"0000000000000")</f>
        <v>7896226505169</v>
      </c>
      <c r="BM31" t="s">
        <v>1363</v>
      </c>
      <c r="BN31" t="str">
        <f>IF(Tabela_BaseCadastro[[#This Row],[P.Ativo CMED]]="",Tabela_BaseCadastro[[#This Row],[DESCRIÇÃO DO PRINCIPIO ATIVO]],Tabela_BaseCadastro[[#This Row],[P.Ativo CMED]])</f>
        <v>CLORIDRATO DE ERLOTINIBE</v>
      </c>
    </row>
    <row r="32" spans="1:66" x14ac:dyDescent="0.25">
      <c r="A32">
        <v>765</v>
      </c>
      <c r="B32" t="s">
        <v>1364</v>
      </c>
      <c r="C32">
        <v>1536</v>
      </c>
      <c r="D32" t="s">
        <v>1365</v>
      </c>
      <c r="E32">
        <v>1</v>
      </c>
      <c r="F32" t="s">
        <v>1253</v>
      </c>
      <c r="G32">
        <v>2</v>
      </c>
      <c r="H32" s="1" t="s">
        <v>1254</v>
      </c>
      <c r="I32">
        <v>49</v>
      </c>
      <c r="J32" t="s">
        <v>1366</v>
      </c>
      <c r="K32">
        <v>2</v>
      </c>
      <c r="L32" t="s">
        <v>1256</v>
      </c>
      <c r="M32" t="s">
        <v>1257</v>
      </c>
      <c r="N32" t="s">
        <v>1367</v>
      </c>
      <c r="O32" t="s">
        <v>1368</v>
      </c>
      <c r="P32">
        <v>30044090</v>
      </c>
      <c r="R32">
        <v>13</v>
      </c>
      <c r="S32">
        <v>13</v>
      </c>
      <c r="U32" s="5">
        <v>7898605330300</v>
      </c>
      <c r="V32">
        <v>7898605330300</v>
      </c>
      <c r="Z32" t="s">
        <v>1260</v>
      </c>
      <c r="AA32" t="s">
        <v>1261</v>
      </c>
      <c r="AB32">
        <v>16</v>
      </c>
      <c r="AC32" t="s">
        <v>1369</v>
      </c>
      <c r="AE32">
        <v>42731</v>
      </c>
      <c r="AH32">
        <v>0</v>
      </c>
      <c r="AK32" t="s">
        <v>1260</v>
      </c>
      <c r="AM32" t="s">
        <v>1260</v>
      </c>
      <c r="AN32" t="s">
        <v>1260</v>
      </c>
      <c r="AQ32" t="s">
        <v>1263</v>
      </c>
      <c r="AR32" t="s">
        <v>1257</v>
      </c>
      <c r="AS32" t="s">
        <v>1260</v>
      </c>
      <c r="AT32">
        <v>1</v>
      </c>
      <c r="AX32" t="s">
        <v>1260</v>
      </c>
      <c r="AY32" t="s">
        <v>1264</v>
      </c>
      <c r="AZ32" t="s">
        <v>1265</v>
      </c>
      <c r="BE32">
        <v>16</v>
      </c>
      <c r="BF32" t="s">
        <v>1370</v>
      </c>
      <c r="BI32" t="s">
        <v>1260</v>
      </c>
      <c r="BK32" t="str">
        <f>LEFT(Tabela_BaseCadastro[[#This Row],[Descrição]],SEARCH(" ",Tabela_BaseCadastro[[#This Row],[Descrição]],1)-1)</f>
        <v>KYTRIL</v>
      </c>
      <c r="BL32" t="str">
        <f>TEXT(Tabela_BaseCadastro[[#This Row],[Unidade Venda '[EAN8, UPC12, EAN13, e DUN14']]],"0000000000000")</f>
        <v>7898605330300</v>
      </c>
      <c r="BM32" t="s">
        <v>1370</v>
      </c>
      <c r="BN32" t="str">
        <f>IF(Tabela_BaseCadastro[[#This Row],[P.Ativo CMED]]="",Tabela_BaseCadastro[[#This Row],[DESCRIÇÃO DO PRINCIPIO ATIVO]],Tabela_BaseCadastro[[#This Row],[P.Ativo CMED]])</f>
        <v>CLORIDRATO DE GRANISETRONA</v>
      </c>
    </row>
    <row r="33" spans="1:66" x14ac:dyDescent="0.25">
      <c r="A33">
        <v>766</v>
      </c>
      <c r="B33" t="s">
        <v>1371</v>
      </c>
      <c r="C33">
        <v>2002</v>
      </c>
      <c r="D33" t="s">
        <v>1372</v>
      </c>
      <c r="E33">
        <v>1</v>
      </c>
      <c r="F33" t="s">
        <v>1253</v>
      </c>
      <c r="G33">
        <v>1</v>
      </c>
      <c r="H33" s="1" t="s">
        <v>1280</v>
      </c>
      <c r="I33">
        <v>2</v>
      </c>
      <c r="J33" t="s">
        <v>1347</v>
      </c>
      <c r="K33">
        <v>2</v>
      </c>
      <c r="L33" t="s">
        <v>1256</v>
      </c>
      <c r="M33" t="s">
        <v>1257</v>
      </c>
      <c r="N33" t="s">
        <v>1373</v>
      </c>
      <c r="O33" t="s">
        <v>1275</v>
      </c>
      <c r="P33">
        <v>30049079</v>
      </c>
      <c r="R33">
        <v>13</v>
      </c>
      <c r="S33">
        <v>13</v>
      </c>
      <c r="U33" s="5">
        <v>4260747722771</v>
      </c>
      <c r="V33">
        <v>0</v>
      </c>
      <c r="Z33" t="s">
        <v>1260</v>
      </c>
      <c r="AA33" t="s">
        <v>1261</v>
      </c>
      <c r="AB33">
        <v>1</v>
      </c>
      <c r="AC33" t="s">
        <v>1283</v>
      </c>
      <c r="AE33">
        <v>42732</v>
      </c>
      <c r="AH33">
        <v>0</v>
      </c>
      <c r="AK33" t="s">
        <v>1260</v>
      </c>
      <c r="AM33" t="s">
        <v>1260</v>
      </c>
      <c r="AN33" t="s">
        <v>1260</v>
      </c>
      <c r="AQ33" t="s">
        <v>1263</v>
      </c>
      <c r="AR33" t="s">
        <v>1257</v>
      </c>
      <c r="AS33" t="s">
        <v>1260</v>
      </c>
      <c r="AT33">
        <v>1</v>
      </c>
      <c r="AX33" t="s">
        <v>1260</v>
      </c>
      <c r="AY33" t="s">
        <v>1264</v>
      </c>
      <c r="AZ33" t="s">
        <v>1265</v>
      </c>
      <c r="BE33">
        <v>24</v>
      </c>
      <c r="BF33" t="s">
        <v>1374</v>
      </c>
      <c r="BI33" t="s">
        <v>1260</v>
      </c>
      <c r="BK33" t="str">
        <f>LEFT(Tabela_BaseCadastro[[#This Row],[Descrição]],SEARCH(" ",Tabela_BaseCadastro[[#This Row],[Descrição]],1)-1)</f>
        <v>XELODA</v>
      </c>
      <c r="BL33" t="str">
        <f>TEXT(Tabela_BaseCadastro[[#This Row],[Unidade Venda '[EAN8, UPC12, EAN13, e DUN14']]],"0000000000000")</f>
        <v>4260747722771</v>
      </c>
      <c r="BM33" t="s">
        <v>1374</v>
      </c>
      <c r="BN33" t="str">
        <f>IF(Tabela_BaseCadastro[[#This Row],[P.Ativo CMED]]="",Tabela_BaseCadastro[[#This Row],[DESCRIÇÃO DO PRINCIPIO ATIVO]],Tabela_BaseCadastro[[#This Row],[P.Ativo CMED]])</f>
        <v>CAPECITABINA</v>
      </c>
    </row>
    <row r="34" spans="1:66" x14ac:dyDescent="0.25">
      <c r="A34">
        <v>767</v>
      </c>
      <c r="B34" t="s">
        <v>1375</v>
      </c>
      <c r="C34">
        <v>1109</v>
      </c>
      <c r="D34" t="s">
        <v>1252</v>
      </c>
      <c r="E34">
        <v>1</v>
      </c>
      <c r="F34" t="s">
        <v>1253</v>
      </c>
      <c r="G34">
        <v>1</v>
      </c>
      <c r="H34" s="1" t="s">
        <v>1280</v>
      </c>
      <c r="I34">
        <v>1</v>
      </c>
      <c r="J34" t="s">
        <v>1255</v>
      </c>
      <c r="K34">
        <v>2</v>
      </c>
      <c r="L34" t="s">
        <v>1256</v>
      </c>
      <c r="M34" t="s">
        <v>1257</v>
      </c>
      <c r="N34" t="s">
        <v>1376</v>
      </c>
      <c r="O34" t="s">
        <v>1377</v>
      </c>
      <c r="P34">
        <v>30049034</v>
      </c>
      <c r="R34">
        <v>13</v>
      </c>
      <c r="S34">
        <v>13</v>
      </c>
      <c r="U34" s="5">
        <v>7896206400385</v>
      </c>
      <c r="V34">
        <v>0</v>
      </c>
      <c r="Z34" t="s">
        <v>1260</v>
      </c>
      <c r="AA34" t="s">
        <v>1261</v>
      </c>
      <c r="AB34">
        <v>1</v>
      </c>
      <c r="AC34" t="s">
        <v>1283</v>
      </c>
      <c r="AE34">
        <v>42725</v>
      </c>
      <c r="AH34">
        <v>0</v>
      </c>
      <c r="AK34" t="s">
        <v>1260</v>
      </c>
      <c r="AM34" t="s">
        <v>1260</v>
      </c>
      <c r="AN34" t="s">
        <v>1260</v>
      </c>
      <c r="AQ34" t="s">
        <v>1263</v>
      </c>
      <c r="AR34" t="s">
        <v>1257</v>
      </c>
      <c r="AS34" t="s">
        <v>1260</v>
      </c>
      <c r="AT34">
        <v>1</v>
      </c>
      <c r="AX34" t="s">
        <v>1260</v>
      </c>
      <c r="AY34" t="s">
        <v>1264</v>
      </c>
      <c r="AZ34" t="s">
        <v>1265</v>
      </c>
      <c r="BE34">
        <v>40</v>
      </c>
      <c r="BF34" t="s">
        <v>1378</v>
      </c>
      <c r="BI34" t="s">
        <v>1260</v>
      </c>
      <c r="BK34" t="str">
        <f>LEFT(Tabela_BaseCadastro[[#This Row],[Descrição]],SEARCH(" ",Tabela_BaseCadastro[[#This Row],[Descrição]],1)-1)</f>
        <v>NOLVADEX</v>
      </c>
      <c r="BL34" t="str">
        <f>TEXT(Tabela_BaseCadastro[[#This Row],[Unidade Venda '[EAN8, UPC12, EAN13, e DUN14']]],"0000000000000")</f>
        <v>7896206400385</v>
      </c>
      <c r="BM34" t="s">
        <v>1378</v>
      </c>
      <c r="BN34" t="str">
        <f>IF(Tabela_BaseCadastro[[#This Row],[P.Ativo CMED]]="",Tabela_BaseCadastro[[#This Row],[DESCRIÇÃO DO PRINCIPIO ATIVO]],Tabela_BaseCadastro[[#This Row],[P.Ativo CMED]])</f>
        <v>CITRATO DE TAMOXIFENO</v>
      </c>
    </row>
    <row r="35" spans="1:66" x14ac:dyDescent="0.25">
      <c r="A35">
        <v>768</v>
      </c>
      <c r="B35" t="s">
        <v>1379</v>
      </c>
      <c r="C35">
        <v>1370</v>
      </c>
      <c r="D35" t="s">
        <v>1380</v>
      </c>
      <c r="E35">
        <v>1</v>
      </c>
      <c r="F35" t="s">
        <v>1253</v>
      </c>
      <c r="G35">
        <v>7</v>
      </c>
      <c r="H35" s="1" t="s">
        <v>1381</v>
      </c>
      <c r="I35">
        <v>3</v>
      </c>
      <c r="J35" t="s">
        <v>1382</v>
      </c>
      <c r="K35">
        <v>1</v>
      </c>
      <c r="L35" t="s">
        <v>1291</v>
      </c>
      <c r="M35" t="s">
        <v>1257</v>
      </c>
      <c r="N35" t="s">
        <v>1288</v>
      </c>
      <c r="O35" t="s">
        <v>1289</v>
      </c>
      <c r="P35">
        <v>30043929</v>
      </c>
      <c r="R35">
        <v>13</v>
      </c>
      <c r="S35">
        <v>13</v>
      </c>
      <c r="U35" s="5">
        <v>7896261018402</v>
      </c>
      <c r="V35">
        <v>0</v>
      </c>
      <c r="Z35" t="s">
        <v>1260</v>
      </c>
      <c r="AA35" t="s">
        <v>1261</v>
      </c>
      <c r="AB35">
        <v>8</v>
      </c>
      <c r="AC35" t="s">
        <v>1383</v>
      </c>
      <c r="AE35">
        <v>42732</v>
      </c>
      <c r="AH35">
        <v>0</v>
      </c>
      <c r="AK35" t="s">
        <v>1260</v>
      </c>
      <c r="AM35" t="s">
        <v>1260</v>
      </c>
      <c r="AN35" t="s">
        <v>1260</v>
      </c>
      <c r="AQ35" t="s">
        <v>1263</v>
      </c>
      <c r="AR35" t="s">
        <v>1257</v>
      </c>
      <c r="AS35" t="s">
        <v>1260</v>
      </c>
      <c r="AT35">
        <v>1</v>
      </c>
      <c r="AX35" t="s">
        <v>1260</v>
      </c>
      <c r="AY35" t="s">
        <v>1264</v>
      </c>
      <c r="AZ35" t="s">
        <v>1265</v>
      </c>
      <c r="BI35" t="s">
        <v>1260</v>
      </c>
      <c r="BK35" t="str">
        <f>LEFT(Tabela_BaseCadastro[[#This Row],[Descrição]],SEARCH(" ",Tabela_BaseCadastro[[#This Row],[Descrição]],1)-1)</f>
        <v>SANDOSTATIN</v>
      </c>
      <c r="BL35" t="str">
        <f>TEXT(Tabela_BaseCadastro[[#This Row],[Unidade Venda '[EAN8, UPC12, EAN13, e DUN14']]],"0000000000000")</f>
        <v>7896261018402</v>
      </c>
      <c r="BM35" t="s">
        <v>1384</v>
      </c>
      <c r="BN35" t="str">
        <f>IF(Tabela_BaseCadastro[[#This Row],[P.Ativo CMED]]="",Tabela_BaseCadastro[[#This Row],[DESCRIÇÃO DO PRINCIPIO ATIVO]],Tabela_BaseCadastro[[#This Row],[P.Ativo CMED]])</f>
        <v>ACETATO DE OCTREOTIDA</v>
      </c>
    </row>
    <row r="36" spans="1:66" x14ac:dyDescent="0.25">
      <c r="A36">
        <v>769</v>
      </c>
      <c r="B36" t="s">
        <v>1385</v>
      </c>
      <c r="C36">
        <v>1370</v>
      </c>
      <c r="D36" t="s">
        <v>1380</v>
      </c>
      <c r="E36">
        <v>1</v>
      </c>
      <c r="F36" t="s">
        <v>1253</v>
      </c>
      <c r="G36">
        <v>7</v>
      </c>
      <c r="H36" s="1" t="s">
        <v>1381</v>
      </c>
      <c r="I36">
        <v>3</v>
      </c>
      <c r="J36" t="s">
        <v>1382</v>
      </c>
      <c r="K36">
        <v>1</v>
      </c>
      <c r="L36" t="s">
        <v>1291</v>
      </c>
      <c r="M36" t="s">
        <v>1257</v>
      </c>
      <c r="N36" t="s">
        <v>1288</v>
      </c>
      <c r="O36" t="s">
        <v>1289</v>
      </c>
      <c r="P36">
        <v>30043929</v>
      </c>
      <c r="R36">
        <v>13</v>
      </c>
      <c r="S36">
        <v>13</v>
      </c>
      <c r="U36" s="5">
        <v>7896261018396</v>
      </c>
      <c r="V36">
        <v>0</v>
      </c>
      <c r="X36">
        <v>725354</v>
      </c>
      <c r="Z36" t="s">
        <v>1260</v>
      </c>
      <c r="AA36" t="s">
        <v>1261</v>
      </c>
      <c r="AB36">
        <v>8</v>
      </c>
      <c r="AC36" t="s">
        <v>1383</v>
      </c>
      <c r="AE36">
        <v>42732</v>
      </c>
      <c r="AH36">
        <v>0</v>
      </c>
      <c r="AK36" t="s">
        <v>1260</v>
      </c>
      <c r="AM36" t="s">
        <v>1260</v>
      </c>
      <c r="AN36" t="s">
        <v>1260</v>
      </c>
      <c r="AQ36" t="s">
        <v>1263</v>
      </c>
      <c r="AR36" t="s">
        <v>1257</v>
      </c>
      <c r="AS36" t="s">
        <v>1260</v>
      </c>
      <c r="AT36">
        <v>1</v>
      </c>
      <c r="AX36" t="s">
        <v>1260</v>
      </c>
      <c r="AY36" t="s">
        <v>1264</v>
      </c>
      <c r="AZ36" t="s">
        <v>1265</v>
      </c>
      <c r="BI36" t="s">
        <v>1260</v>
      </c>
      <c r="BK36" t="str">
        <f>LEFT(Tabela_BaseCadastro[[#This Row],[Descrição]],SEARCH(" ",Tabela_BaseCadastro[[#This Row],[Descrição]],1)-1)</f>
        <v>SANDOSTATIN</v>
      </c>
      <c r="BL36" t="str">
        <f>TEXT(Tabela_BaseCadastro[[#This Row],[Unidade Venda '[EAN8, UPC12, EAN13, e DUN14']]],"0000000000000")</f>
        <v>7896261018396</v>
      </c>
      <c r="BM36" t="s">
        <v>1384</v>
      </c>
      <c r="BN36" t="str">
        <f>IF(Tabela_BaseCadastro[[#This Row],[P.Ativo CMED]]="",Tabela_BaseCadastro[[#This Row],[DESCRIÇÃO DO PRINCIPIO ATIVO]],Tabela_BaseCadastro[[#This Row],[P.Ativo CMED]])</f>
        <v>ACETATO DE OCTREOTIDA</v>
      </c>
    </row>
    <row r="37" spans="1:66" x14ac:dyDescent="0.25">
      <c r="A37">
        <v>770</v>
      </c>
      <c r="B37" t="s">
        <v>1386</v>
      </c>
      <c r="C37">
        <v>1370</v>
      </c>
      <c r="D37" t="s">
        <v>1380</v>
      </c>
      <c r="E37">
        <v>1</v>
      </c>
      <c r="F37" t="s">
        <v>1253</v>
      </c>
      <c r="G37">
        <v>1</v>
      </c>
      <c r="H37" s="1" t="s">
        <v>1280</v>
      </c>
      <c r="I37">
        <v>3</v>
      </c>
      <c r="J37" t="s">
        <v>1382</v>
      </c>
      <c r="K37">
        <v>2</v>
      </c>
      <c r="L37" t="s">
        <v>1256</v>
      </c>
      <c r="M37" t="s">
        <v>1257</v>
      </c>
      <c r="N37" t="s">
        <v>1323</v>
      </c>
      <c r="O37" t="s">
        <v>1269</v>
      </c>
      <c r="P37">
        <v>30049069</v>
      </c>
      <c r="R37">
        <v>13</v>
      </c>
      <c r="S37">
        <v>13</v>
      </c>
      <c r="U37" s="5">
        <v>7896261000292</v>
      </c>
      <c r="V37">
        <v>7896261018242</v>
      </c>
      <c r="Z37" t="s">
        <v>1260</v>
      </c>
      <c r="AA37" t="s">
        <v>1261</v>
      </c>
      <c r="AB37">
        <v>1</v>
      </c>
      <c r="AC37" t="s">
        <v>1283</v>
      </c>
      <c r="AE37">
        <v>42732</v>
      </c>
      <c r="AH37">
        <v>0</v>
      </c>
      <c r="AK37" t="s">
        <v>1260</v>
      </c>
      <c r="AM37" t="s">
        <v>1260</v>
      </c>
      <c r="AN37" t="s">
        <v>1260</v>
      </c>
      <c r="AQ37" t="s">
        <v>1263</v>
      </c>
      <c r="AR37" t="s">
        <v>1257</v>
      </c>
      <c r="AS37" t="s">
        <v>1260</v>
      </c>
      <c r="AT37">
        <v>0</v>
      </c>
      <c r="AX37" t="s">
        <v>1260</v>
      </c>
      <c r="AY37" t="s">
        <v>1264</v>
      </c>
      <c r="AZ37" t="s">
        <v>1265</v>
      </c>
      <c r="BI37" t="s">
        <v>1260</v>
      </c>
      <c r="BK37" t="str">
        <f>LEFT(Tabela_BaseCadastro[[#This Row],[Descrição]],SEARCH(" ",Tabela_BaseCadastro[[#This Row],[Descrição]],1)-1)</f>
        <v>ZOMETA</v>
      </c>
      <c r="BL37" t="str">
        <f>TEXT(Tabela_BaseCadastro[[#This Row],[Unidade Venda '[EAN8, UPC12, EAN13, e DUN14']]],"0000000000000")</f>
        <v>7896261000292</v>
      </c>
      <c r="BM37" t="s">
        <v>1387</v>
      </c>
      <c r="BN37" t="str">
        <f>IF(Tabela_BaseCadastro[[#This Row],[P.Ativo CMED]]="",Tabela_BaseCadastro[[#This Row],[DESCRIÇÃO DO PRINCIPIO ATIVO]],Tabela_BaseCadastro[[#This Row],[P.Ativo CMED]])</f>
        <v>ÁCIDO ZOLEDRÔNICO</v>
      </c>
    </row>
    <row r="38" spans="1:66" x14ac:dyDescent="0.25">
      <c r="A38">
        <v>772</v>
      </c>
      <c r="B38" t="s">
        <v>1388</v>
      </c>
      <c r="C38">
        <v>1370</v>
      </c>
      <c r="D38" t="s">
        <v>1380</v>
      </c>
      <c r="E38">
        <v>1</v>
      </c>
      <c r="F38" t="s">
        <v>1253</v>
      </c>
      <c r="G38">
        <v>1</v>
      </c>
      <c r="H38" s="1" t="s">
        <v>1280</v>
      </c>
      <c r="I38">
        <v>3</v>
      </c>
      <c r="J38" t="s">
        <v>1382</v>
      </c>
      <c r="K38">
        <v>2</v>
      </c>
      <c r="L38" t="s">
        <v>1256</v>
      </c>
      <c r="M38" t="s">
        <v>1257</v>
      </c>
      <c r="N38" t="s">
        <v>1338</v>
      </c>
      <c r="O38" t="s">
        <v>1339</v>
      </c>
      <c r="P38">
        <v>30049078</v>
      </c>
      <c r="R38">
        <v>13</v>
      </c>
      <c r="S38">
        <v>13</v>
      </c>
      <c r="U38" s="5">
        <v>7896261016545</v>
      </c>
      <c r="V38">
        <v>7896261016545</v>
      </c>
      <c r="Z38" t="s">
        <v>1260</v>
      </c>
      <c r="AA38" t="s">
        <v>1261</v>
      </c>
      <c r="AB38">
        <v>1</v>
      </c>
      <c r="AC38" t="s">
        <v>1283</v>
      </c>
      <c r="AE38">
        <v>42725</v>
      </c>
      <c r="AH38">
        <v>0</v>
      </c>
      <c r="AK38" t="s">
        <v>1260</v>
      </c>
      <c r="AM38" t="s">
        <v>1260</v>
      </c>
      <c r="AN38" t="s">
        <v>1260</v>
      </c>
      <c r="AQ38" t="s">
        <v>1263</v>
      </c>
      <c r="AR38" t="s">
        <v>1257</v>
      </c>
      <c r="AS38" t="s">
        <v>1260</v>
      </c>
      <c r="AT38">
        <v>1</v>
      </c>
      <c r="AX38" t="s">
        <v>1260</v>
      </c>
      <c r="AY38" t="s">
        <v>1264</v>
      </c>
      <c r="AZ38" t="s">
        <v>1265</v>
      </c>
      <c r="BE38">
        <v>5</v>
      </c>
      <c r="BF38" t="s">
        <v>1389</v>
      </c>
      <c r="BI38" t="s">
        <v>1260</v>
      </c>
      <c r="BK38" t="str">
        <f>LEFT(Tabela_BaseCadastro[[#This Row],[Descrição]],SEARCH(" ",Tabela_BaseCadastro[[#This Row],[Descrição]],1)-1)</f>
        <v>AFINITOR</v>
      </c>
      <c r="BL38" t="str">
        <f>TEXT(Tabela_BaseCadastro[[#This Row],[Unidade Venda '[EAN8, UPC12, EAN13, e DUN14']]],"0000000000000")</f>
        <v>7896261016545</v>
      </c>
      <c r="BM38" t="s">
        <v>1389</v>
      </c>
      <c r="BN38" t="str">
        <f>IF(Tabela_BaseCadastro[[#This Row],[P.Ativo CMED]]="",Tabela_BaseCadastro[[#This Row],[DESCRIÇÃO DO PRINCIPIO ATIVO]],Tabela_BaseCadastro[[#This Row],[P.Ativo CMED]])</f>
        <v>EVEROLIMO</v>
      </c>
    </row>
    <row r="39" spans="1:66" x14ac:dyDescent="0.25">
      <c r="A39">
        <v>773</v>
      </c>
      <c r="B39" t="s">
        <v>1390</v>
      </c>
      <c r="C39">
        <v>1370</v>
      </c>
      <c r="D39" t="s">
        <v>1380</v>
      </c>
      <c r="E39">
        <v>1</v>
      </c>
      <c r="F39" t="s">
        <v>1253</v>
      </c>
      <c r="G39">
        <v>1</v>
      </c>
      <c r="H39" s="1" t="s">
        <v>1280</v>
      </c>
      <c r="I39">
        <v>3</v>
      </c>
      <c r="J39" t="s">
        <v>1382</v>
      </c>
      <c r="K39">
        <v>2</v>
      </c>
      <c r="L39" t="s">
        <v>1256</v>
      </c>
      <c r="M39" t="s">
        <v>1257</v>
      </c>
      <c r="N39" t="s">
        <v>1361</v>
      </c>
      <c r="O39" t="s">
        <v>1362</v>
      </c>
      <c r="P39">
        <v>30049068</v>
      </c>
      <c r="R39">
        <v>13</v>
      </c>
      <c r="S39">
        <v>13</v>
      </c>
      <c r="U39" s="5">
        <v>7896261001183</v>
      </c>
      <c r="V39">
        <v>0</v>
      </c>
      <c r="Z39" t="s">
        <v>1260</v>
      </c>
      <c r="AA39" t="s">
        <v>1261</v>
      </c>
      <c r="AB39">
        <v>1</v>
      </c>
      <c r="AC39" t="s">
        <v>1283</v>
      </c>
      <c r="AE39">
        <v>42731</v>
      </c>
      <c r="AH39">
        <v>0</v>
      </c>
      <c r="AK39" t="s">
        <v>1260</v>
      </c>
      <c r="AM39" t="s">
        <v>1260</v>
      </c>
      <c r="AN39" t="s">
        <v>1260</v>
      </c>
      <c r="AQ39" t="s">
        <v>1263</v>
      </c>
      <c r="AR39" t="s">
        <v>1257</v>
      </c>
      <c r="AS39" t="s">
        <v>1260</v>
      </c>
      <c r="AT39">
        <v>1</v>
      </c>
      <c r="AX39" t="s">
        <v>1260</v>
      </c>
      <c r="AY39" t="s">
        <v>1264</v>
      </c>
      <c r="AZ39" t="s">
        <v>1265</v>
      </c>
      <c r="BI39" t="s">
        <v>1260</v>
      </c>
      <c r="BK39" t="str">
        <f>LEFT(Tabela_BaseCadastro[[#This Row],[Descrição]],SEARCH(" ",Tabela_BaseCadastro[[#This Row],[Descrição]],1)-1)</f>
        <v>FEMARA</v>
      </c>
      <c r="BL39" t="str">
        <f>TEXT(Tabela_BaseCadastro[[#This Row],[Unidade Venda '[EAN8, UPC12, EAN13, e DUN14']]],"0000000000000")</f>
        <v>7896261001183</v>
      </c>
      <c r="BM39" t="s">
        <v>1391</v>
      </c>
      <c r="BN39" t="str">
        <f>IF(Tabela_BaseCadastro[[#This Row],[P.Ativo CMED]]="",Tabela_BaseCadastro[[#This Row],[DESCRIÇÃO DO PRINCIPIO ATIVO]],Tabela_BaseCadastro[[#This Row],[P.Ativo CMED]])</f>
        <v>LETROZOL</v>
      </c>
    </row>
    <row r="40" spans="1:66" x14ac:dyDescent="0.25">
      <c r="A40">
        <v>774</v>
      </c>
      <c r="B40" t="s">
        <v>1392</v>
      </c>
      <c r="C40">
        <v>1129</v>
      </c>
      <c r="D40" t="s">
        <v>1380</v>
      </c>
      <c r="E40">
        <v>1</v>
      </c>
      <c r="F40" t="s">
        <v>1253</v>
      </c>
      <c r="G40">
        <v>2</v>
      </c>
      <c r="H40" s="1" t="s">
        <v>1254</v>
      </c>
      <c r="I40">
        <v>3</v>
      </c>
      <c r="J40" t="s">
        <v>1382</v>
      </c>
      <c r="K40">
        <v>2</v>
      </c>
      <c r="L40" t="s">
        <v>1256</v>
      </c>
      <c r="M40" t="s">
        <v>1257</v>
      </c>
      <c r="N40" t="s">
        <v>1393</v>
      </c>
      <c r="O40" t="s">
        <v>1394</v>
      </c>
      <c r="P40">
        <v>30049048</v>
      </c>
      <c r="R40">
        <v>13</v>
      </c>
      <c r="S40">
        <v>13</v>
      </c>
      <c r="U40" s="5">
        <v>7896261005082</v>
      </c>
      <c r="V40">
        <v>7896261005082</v>
      </c>
      <c r="Z40" t="s">
        <v>1260</v>
      </c>
      <c r="AA40" t="s">
        <v>1270</v>
      </c>
      <c r="AB40">
        <v>27</v>
      </c>
      <c r="AC40" t="s">
        <v>1395</v>
      </c>
      <c r="AE40">
        <v>42726</v>
      </c>
      <c r="AH40">
        <v>0</v>
      </c>
      <c r="AK40" t="s">
        <v>1260</v>
      </c>
      <c r="AM40" t="s">
        <v>1260</v>
      </c>
      <c r="AN40" t="s">
        <v>1260</v>
      </c>
      <c r="AQ40" t="s">
        <v>1263</v>
      </c>
      <c r="AR40" t="s">
        <v>1257</v>
      </c>
      <c r="AS40" t="s">
        <v>1260</v>
      </c>
      <c r="AT40">
        <v>1</v>
      </c>
      <c r="AX40" t="s">
        <v>1260</v>
      </c>
      <c r="AY40" t="s">
        <v>1264</v>
      </c>
      <c r="AZ40" t="s">
        <v>1265</v>
      </c>
      <c r="BI40" t="s">
        <v>1260</v>
      </c>
      <c r="BK40" t="str">
        <f>LEFT(Tabela_BaseCadastro[[#This Row],[Descrição]],SEARCH(" ",Tabela_BaseCadastro[[#This Row],[Descrição]],1)-1)</f>
        <v>DESFERAL</v>
      </c>
      <c r="BL40" t="str">
        <f>TEXT(Tabela_BaseCadastro[[#This Row],[Unidade Venda '[EAN8, UPC12, EAN13, e DUN14']]],"0000000000000")</f>
        <v>7896261005082</v>
      </c>
      <c r="BM40" t="s">
        <v>1396</v>
      </c>
      <c r="BN40" t="str">
        <f>IF(Tabela_BaseCadastro[[#This Row],[P.Ativo CMED]]="",Tabela_BaseCadastro[[#This Row],[DESCRIÇÃO DO PRINCIPIO ATIVO]],Tabela_BaseCadastro[[#This Row],[P.Ativo CMED]])</f>
        <v>MESILATO DE DESFERROXAMINA</v>
      </c>
    </row>
    <row r="41" spans="1:66" x14ac:dyDescent="0.25">
      <c r="A41">
        <v>775</v>
      </c>
      <c r="B41" t="s">
        <v>1397</v>
      </c>
      <c r="C41">
        <v>1478</v>
      </c>
      <c r="D41" t="s">
        <v>1398</v>
      </c>
      <c r="E41">
        <v>1</v>
      </c>
      <c r="F41" t="s">
        <v>1253</v>
      </c>
      <c r="G41">
        <v>2</v>
      </c>
      <c r="H41" s="1" t="s">
        <v>1254</v>
      </c>
      <c r="I41">
        <v>17</v>
      </c>
      <c r="J41" t="s">
        <v>1399</v>
      </c>
      <c r="K41">
        <v>2</v>
      </c>
      <c r="L41" t="s">
        <v>1256</v>
      </c>
      <c r="M41" t="s">
        <v>1257</v>
      </c>
      <c r="N41" t="s">
        <v>1400</v>
      </c>
      <c r="O41" t="s">
        <v>1401</v>
      </c>
      <c r="P41">
        <v>30049049</v>
      </c>
      <c r="R41">
        <v>13</v>
      </c>
      <c r="S41">
        <v>13</v>
      </c>
      <c r="U41" s="5">
        <v>7896226500515</v>
      </c>
      <c r="V41">
        <v>0</v>
      </c>
      <c r="Z41" t="s">
        <v>1260</v>
      </c>
      <c r="AA41" t="s">
        <v>1261</v>
      </c>
      <c r="AB41">
        <v>21</v>
      </c>
      <c r="AC41" t="s">
        <v>1402</v>
      </c>
      <c r="AE41">
        <v>42732</v>
      </c>
      <c r="AH41">
        <v>0</v>
      </c>
      <c r="AK41" t="s">
        <v>1260</v>
      </c>
      <c r="AM41" t="s">
        <v>1260</v>
      </c>
      <c r="AN41" t="s">
        <v>1260</v>
      </c>
      <c r="AQ41" t="s">
        <v>1263</v>
      </c>
      <c r="AR41" t="s">
        <v>1257</v>
      </c>
      <c r="AS41" t="s">
        <v>1260</v>
      </c>
      <c r="AT41">
        <v>1</v>
      </c>
      <c r="AX41" t="s">
        <v>1260</v>
      </c>
      <c r="AY41" t="s">
        <v>1264</v>
      </c>
      <c r="AZ41" t="s">
        <v>1265</v>
      </c>
      <c r="BE41">
        <v>20</v>
      </c>
      <c r="BF41" t="s">
        <v>1403</v>
      </c>
      <c r="BI41" t="s">
        <v>1260</v>
      </c>
      <c r="BK41" t="str">
        <f>LEFT(Tabela_BaseCadastro[[#This Row],[Descrição]],SEARCH(" ",Tabela_BaseCadastro[[#This Row],[Descrição]],1)-1)</f>
        <v>PROLOPA</v>
      </c>
      <c r="BL41" t="str">
        <f>TEXT(Tabela_BaseCadastro[[#This Row],[Unidade Venda '[EAN8, UPC12, EAN13, e DUN14']]],"0000000000000")</f>
        <v>7896226500515</v>
      </c>
      <c r="BM41" t="s">
        <v>1404</v>
      </c>
      <c r="BN41" t="str">
        <f>IF(Tabela_BaseCadastro[[#This Row],[P.Ativo CMED]]="",Tabela_BaseCadastro[[#This Row],[DESCRIÇÃO DO PRINCIPIO ATIVO]],Tabela_BaseCadastro[[#This Row],[P.Ativo CMED]])</f>
        <v>CLORIDRATO DE BENSERAZIDA;LEVODOPA</v>
      </c>
    </row>
    <row r="42" spans="1:66" x14ac:dyDescent="0.25">
      <c r="A42">
        <v>776</v>
      </c>
      <c r="B42" t="s">
        <v>1405</v>
      </c>
      <c r="C42">
        <v>1478</v>
      </c>
      <c r="D42" t="s">
        <v>1398</v>
      </c>
      <c r="E42">
        <v>1</v>
      </c>
      <c r="F42" t="s">
        <v>1253</v>
      </c>
      <c r="G42">
        <v>2</v>
      </c>
      <c r="H42" s="1" t="s">
        <v>1254</v>
      </c>
      <c r="I42">
        <v>17</v>
      </c>
      <c r="J42" t="s">
        <v>1399</v>
      </c>
      <c r="K42">
        <v>2</v>
      </c>
      <c r="L42" t="s">
        <v>1256</v>
      </c>
      <c r="M42" t="s">
        <v>1257</v>
      </c>
      <c r="N42" t="s">
        <v>1400</v>
      </c>
      <c r="O42" t="s">
        <v>1401</v>
      </c>
      <c r="P42">
        <v>30049049</v>
      </c>
      <c r="R42">
        <v>13</v>
      </c>
      <c r="S42">
        <v>13</v>
      </c>
      <c r="U42" s="5">
        <v>7896226503721</v>
      </c>
      <c r="V42">
        <v>0</v>
      </c>
      <c r="Z42" t="s">
        <v>1260</v>
      </c>
      <c r="AA42" t="s">
        <v>1261</v>
      </c>
      <c r="AB42">
        <v>21</v>
      </c>
      <c r="AC42" t="s">
        <v>1402</v>
      </c>
      <c r="AE42">
        <v>42732</v>
      </c>
      <c r="AH42">
        <v>0</v>
      </c>
      <c r="AK42" t="s">
        <v>1260</v>
      </c>
      <c r="AM42" t="s">
        <v>1260</v>
      </c>
      <c r="AN42" t="s">
        <v>1260</v>
      </c>
      <c r="AQ42" t="s">
        <v>1263</v>
      </c>
      <c r="AR42" t="s">
        <v>1257</v>
      </c>
      <c r="AS42" t="s">
        <v>1260</v>
      </c>
      <c r="AT42">
        <v>1</v>
      </c>
      <c r="AX42" t="s">
        <v>1260</v>
      </c>
      <c r="AY42" t="s">
        <v>1264</v>
      </c>
      <c r="AZ42" t="s">
        <v>1265</v>
      </c>
      <c r="BE42">
        <v>20</v>
      </c>
      <c r="BF42" t="s">
        <v>1403</v>
      </c>
      <c r="BI42" t="s">
        <v>1260</v>
      </c>
      <c r="BK42" t="str">
        <f>LEFT(Tabela_BaseCadastro[[#This Row],[Descrição]],SEARCH(" ",Tabela_BaseCadastro[[#This Row],[Descrição]],1)-1)</f>
        <v>PROLOPA</v>
      </c>
      <c r="BL42" t="str">
        <f>TEXT(Tabela_BaseCadastro[[#This Row],[Unidade Venda '[EAN8, UPC12, EAN13, e DUN14']]],"0000000000000")</f>
        <v>7896226503721</v>
      </c>
      <c r="BM42" t="s">
        <v>1404</v>
      </c>
      <c r="BN42" t="str">
        <f>IF(Tabela_BaseCadastro[[#This Row],[P.Ativo CMED]]="",Tabela_BaseCadastro[[#This Row],[DESCRIÇÃO DO PRINCIPIO ATIVO]],Tabela_BaseCadastro[[#This Row],[P.Ativo CMED]])</f>
        <v>CLORIDRATO DE BENSERAZIDA;LEVODOPA</v>
      </c>
    </row>
    <row r="43" spans="1:66" x14ac:dyDescent="0.25">
      <c r="A43">
        <v>777</v>
      </c>
      <c r="B43" t="s">
        <v>1406</v>
      </c>
      <c r="C43">
        <v>2002</v>
      </c>
      <c r="D43" t="s">
        <v>1372</v>
      </c>
      <c r="E43">
        <v>1</v>
      </c>
      <c r="F43" t="s">
        <v>1253</v>
      </c>
      <c r="G43">
        <v>1</v>
      </c>
      <c r="H43" s="1" t="s">
        <v>1280</v>
      </c>
      <c r="I43">
        <v>2</v>
      </c>
      <c r="J43" t="s">
        <v>1347</v>
      </c>
      <c r="K43">
        <v>2</v>
      </c>
      <c r="L43" t="s">
        <v>1256</v>
      </c>
      <c r="M43" t="s">
        <v>1257</v>
      </c>
      <c r="N43" t="s">
        <v>1338</v>
      </c>
      <c r="O43" t="s">
        <v>1339</v>
      </c>
      <c r="P43">
        <v>30049079</v>
      </c>
      <c r="R43">
        <v>13</v>
      </c>
      <c r="S43">
        <v>13</v>
      </c>
      <c r="U43" s="5">
        <v>7896226501147</v>
      </c>
      <c r="V43">
        <v>7896226501147</v>
      </c>
      <c r="Z43" t="s">
        <v>1260</v>
      </c>
      <c r="AA43" t="s">
        <v>1261</v>
      </c>
      <c r="AB43">
        <v>1</v>
      </c>
      <c r="AC43" t="s">
        <v>1283</v>
      </c>
      <c r="AE43">
        <v>42732</v>
      </c>
      <c r="AH43">
        <v>0</v>
      </c>
      <c r="AK43" t="s">
        <v>1260</v>
      </c>
      <c r="AM43" t="s">
        <v>1260</v>
      </c>
      <c r="AN43" t="s">
        <v>1260</v>
      </c>
      <c r="AQ43" t="s">
        <v>1263</v>
      </c>
      <c r="AR43" t="s">
        <v>1257</v>
      </c>
      <c r="AS43" t="s">
        <v>1260</v>
      </c>
      <c r="AT43">
        <v>1</v>
      </c>
      <c r="AX43" t="s">
        <v>1260</v>
      </c>
      <c r="AY43" t="s">
        <v>1264</v>
      </c>
      <c r="AZ43" t="s">
        <v>1265</v>
      </c>
      <c r="BE43">
        <v>24</v>
      </c>
      <c r="BF43" t="s">
        <v>1374</v>
      </c>
      <c r="BI43" t="s">
        <v>1260</v>
      </c>
      <c r="BK43" t="str">
        <f>LEFT(Tabela_BaseCadastro[[#This Row],[Descrição]],SEARCH(" ",Tabela_BaseCadastro[[#This Row],[Descrição]],1)-1)</f>
        <v>XELODA</v>
      </c>
      <c r="BL43" t="str">
        <f>TEXT(Tabela_BaseCadastro[[#This Row],[Unidade Venda '[EAN8, UPC12, EAN13, e DUN14']]],"0000000000000")</f>
        <v>7896226501147</v>
      </c>
      <c r="BM43" t="s">
        <v>1374</v>
      </c>
      <c r="BN43" t="str">
        <f>IF(Tabela_BaseCadastro[[#This Row],[P.Ativo CMED]]="",Tabela_BaseCadastro[[#This Row],[DESCRIÇÃO DO PRINCIPIO ATIVO]],Tabela_BaseCadastro[[#This Row],[P.Ativo CMED]])</f>
        <v>CAPECITABINA</v>
      </c>
    </row>
    <row r="44" spans="1:66" x14ac:dyDescent="0.25">
      <c r="A44">
        <v>779</v>
      </c>
      <c r="B44" t="s">
        <v>1407</v>
      </c>
      <c r="C44">
        <v>1124</v>
      </c>
      <c r="D44" t="s">
        <v>1302</v>
      </c>
      <c r="E44">
        <v>1</v>
      </c>
      <c r="F44" t="s">
        <v>1253</v>
      </c>
      <c r="G44">
        <v>1</v>
      </c>
      <c r="H44" s="1" t="s">
        <v>1280</v>
      </c>
      <c r="I44">
        <v>8</v>
      </c>
      <c r="J44" t="s">
        <v>1303</v>
      </c>
      <c r="K44">
        <v>2</v>
      </c>
      <c r="L44" t="s">
        <v>1256</v>
      </c>
      <c r="M44" t="s">
        <v>1257</v>
      </c>
      <c r="N44" t="s">
        <v>1408</v>
      </c>
      <c r="O44" t="s">
        <v>1409</v>
      </c>
      <c r="P44">
        <v>30049099</v>
      </c>
      <c r="R44">
        <v>13</v>
      </c>
      <c r="S44">
        <v>13</v>
      </c>
      <c r="U44" s="5">
        <v>7891317486723</v>
      </c>
      <c r="V44">
        <v>7891317486723</v>
      </c>
      <c r="Z44" t="s">
        <v>1260</v>
      </c>
      <c r="AA44" t="s">
        <v>1270</v>
      </c>
      <c r="AB44">
        <v>1</v>
      </c>
      <c r="AC44" t="s">
        <v>1283</v>
      </c>
      <c r="AE44">
        <v>42731</v>
      </c>
      <c r="AH44">
        <v>0</v>
      </c>
      <c r="AK44" t="s">
        <v>1260</v>
      </c>
      <c r="AM44" t="s">
        <v>1260</v>
      </c>
      <c r="AN44" t="s">
        <v>1260</v>
      </c>
      <c r="AQ44" t="s">
        <v>1263</v>
      </c>
      <c r="AR44" t="s">
        <v>1257</v>
      </c>
      <c r="AS44" t="s">
        <v>1260</v>
      </c>
      <c r="AT44">
        <v>1</v>
      </c>
      <c r="AX44" t="s">
        <v>1260</v>
      </c>
      <c r="AY44" t="s">
        <v>1264</v>
      </c>
      <c r="AZ44" t="s">
        <v>1265</v>
      </c>
      <c r="BI44" t="s">
        <v>1260</v>
      </c>
      <c r="BK44" t="str">
        <f>LEFT(Tabela_BaseCadastro[[#This Row],[Descrição]],SEARCH(" ",Tabela_BaseCadastro[[#This Row],[Descrição]],1)-1)</f>
        <v>OXALIPLATINA</v>
      </c>
      <c r="BL44" t="str">
        <f>TEXT(Tabela_BaseCadastro[[#This Row],[Unidade Venda '[EAN8, UPC12, EAN13, e DUN14']]],"0000000000000")</f>
        <v>7891317486723</v>
      </c>
      <c r="BM44" t="s">
        <v>1410</v>
      </c>
      <c r="BN44" t="str">
        <f>IF(Tabela_BaseCadastro[[#This Row],[P.Ativo CMED]]="",Tabela_BaseCadastro[[#This Row],[DESCRIÇÃO DO PRINCIPIO ATIVO]],Tabela_BaseCadastro[[#This Row],[P.Ativo CMED]])</f>
        <v>OXALIPLATINA</v>
      </c>
    </row>
    <row r="45" spans="1:66" x14ac:dyDescent="0.25">
      <c r="A45">
        <v>780</v>
      </c>
      <c r="B45" t="s">
        <v>1411</v>
      </c>
      <c r="C45">
        <v>1124</v>
      </c>
      <c r="D45" t="s">
        <v>1302</v>
      </c>
      <c r="E45">
        <v>1</v>
      </c>
      <c r="F45" t="s">
        <v>1253</v>
      </c>
      <c r="G45">
        <v>1</v>
      </c>
      <c r="H45" s="1" t="s">
        <v>1280</v>
      </c>
      <c r="I45">
        <v>8</v>
      </c>
      <c r="J45" t="s">
        <v>1303</v>
      </c>
      <c r="K45">
        <v>2</v>
      </c>
      <c r="L45" t="s">
        <v>1256</v>
      </c>
      <c r="M45" t="s">
        <v>1257</v>
      </c>
      <c r="N45" t="s">
        <v>1408</v>
      </c>
      <c r="O45" t="s">
        <v>1409</v>
      </c>
      <c r="P45">
        <v>30049099</v>
      </c>
      <c r="R45">
        <v>13</v>
      </c>
      <c r="S45">
        <v>13</v>
      </c>
      <c r="U45" s="5">
        <v>7891317486730</v>
      </c>
      <c r="V45">
        <v>7891317486730</v>
      </c>
      <c r="Z45" t="s">
        <v>1260</v>
      </c>
      <c r="AA45" t="s">
        <v>1270</v>
      </c>
      <c r="AB45">
        <v>1</v>
      </c>
      <c r="AC45" t="s">
        <v>1283</v>
      </c>
      <c r="AE45">
        <v>42731</v>
      </c>
      <c r="AH45">
        <v>0</v>
      </c>
      <c r="AK45" t="s">
        <v>1260</v>
      </c>
      <c r="AM45" t="s">
        <v>1260</v>
      </c>
      <c r="AN45" t="s">
        <v>1260</v>
      </c>
      <c r="AQ45" t="s">
        <v>1263</v>
      </c>
      <c r="AR45" t="s">
        <v>1257</v>
      </c>
      <c r="AS45" t="s">
        <v>1260</v>
      </c>
      <c r="AT45">
        <v>1</v>
      </c>
      <c r="AX45" t="s">
        <v>1260</v>
      </c>
      <c r="AY45" t="s">
        <v>1264</v>
      </c>
      <c r="AZ45" t="s">
        <v>1265</v>
      </c>
      <c r="BI45" t="s">
        <v>1260</v>
      </c>
      <c r="BK45" t="str">
        <f>LEFT(Tabela_BaseCadastro[[#This Row],[Descrição]],SEARCH(" ",Tabela_BaseCadastro[[#This Row],[Descrição]],1)-1)</f>
        <v>OXALIPLATINA</v>
      </c>
      <c r="BL45" t="str">
        <f>TEXT(Tabela_BaseCadastro[[#This Row],[Unidade Venda '[EAN8, UPC12, EAN13, e DUN14']]],"0000000000000")</f>
        <v>7891317486730</v>
      </c>
      <c r="BM45" t="s">
        <v>1410</v>
      </c>
      <c r="BN45" t="str">
        <f>IF(Tabela_BaseCadastro[[#This Row],[P.Ativo CMED]]="",Tabela_BaseCadastro[[#This Row],[DESCRIÇÃO DO PRINCIPIO ATIVO]],Tabela_BaseCadastro[[#This Row],[P.Ativo CMED]])</f>
        <v>OXALIPLATINA</v>
      </c>
    </row>
    <row r="46" spans="1:66" x14ac:dyDescent="0.25">
      <c r="A46">
        <v>781</v>
      </c>
      <c r="B46" t="s">
        <v>1412</v>
      </c>
      <c r="C46">
        <v>1128</v>
      </c>
      <c r="D46" t="s">
        <v>1346</v>
      </c>
      <c r="E46">
        <v>1</v>
      </c>
      <c r="F46" t="s">
        <v>1253</v>
      </c>
      <c r="G46">
        <v>1</v>
      </c>
      <c r="H46" s="1" t="s">
        <v>1280</v>
      </c>
      <c r="I46">
        <v>2</v>
      </c>
      <c r="J46" t="s">
        <v>1347</v>
      </c>
      <c r="K46">
        <v>2</v>
      </c>
      <c r="L46" t="s">
        <v>1256</v>
      </c>
      <c r="M46" t="s">
        <v>1257</v>
      </c>
      <c r="N46" t="s">
        <v>1274</v>
      </c>
      <c r="O46" t="s">
        <v>1275</v>
      </c>
      <c r="P46">
        <v>30049079</v>
      </c>
      <c r="R46">
        <v>13</v>
      </c>
      <c r="S46">
        <v>13</v>
      </c>
      <c r="U46" s="5">
        <v>7896226506319</v>
      </c>
      <c r="V46">
        <v>0</v>
      </c>
      <c r="Z46" t="s">
        <v>1260</v>
      </c>
      <c r="AA46" t="s">
        <v>1261</v>
      </c>
      <c r="AB46">
        <v>1</v>
      </c>
      <c r="AC46" t="s">
        <v>1283</v>
      </c>
      <c r="AE46">
        <v>42732</v>
      </c>
      <c r="AH46">
        <v>0</v>
      </c>
      <c r="AK46" t="s">
        <v>1260</v>
      </c>
      <c r="AM46" t="s">
        <v>1260</v>
      </c>
      <c r="AN46" t="s">
        <v>1260</v>
      </c>
      <c r="AQ46" t="s">
        <v>1263</v>
      </c>
      <c r="AR46" t="s">
        <v>1257</v>
      </c>
      <c r="AS46" t="s">
        <v>1260</v>
      </c>
      <c r="AT46">
        <v>1</v>
      </c>
      <c r="AX46" t="s">
        <v>1260</v>
      </c>
      <c r="AY46" t="s">
        <v>1264</v>
      </c>
      <c r="AZ46" t="s">
        <v>1265</v>
      </c>
      <c r="BE46">
        <v>25</v>
      </c>
      <c r="BF46" t="s">
        <v>1413</v>
      </c>
      <c r="BI46" t="s">
        <v>1260</v>
      </c>
      <c r="BK46" t="str">
        <f>LEFT(Tabela_BaseCadastro[[#This Row],[Descrição]],SEARCH(" ",Tabela_BaseCadastro[[#This Row],[Descrição]],1)-1)</f>
        <v>ZELBORAF</v>
      </c>
      <c r="BL46" t="str">
        <f>TEXT(Tabela_BaseCadastro[[#This Row],[Unidade Venda '[EAN8, UPC12, EAN13, e DUN14']]],"0000000000000")</f>
        <v>7896226506319</v>
      </c>
      <c r="BM46" t="s">
        <v>1413</v>
      </c>
      <c r="BN46" t="str">
        <f>IF(Tabela_BaseCadastro[[#This Row],[P.Ativo CMED]]="",Tabela_BaseCadastro[[#This Row],[DESCRIÇÃO DO PRINCIPIO ATIVO]],Tabela_BaseCadastro[[#This Row],[P.Ativo CMED]])</f>
        <v>VEMURAFENIBE</v>
      </c>
    </row>
    <row r="47" spans="1:66" x14ac:dyDescent="0.25">
      <c r="A47">
        <v>782</v>
      </c>
      <c r="B47" t="s">
        <v>1414</v>
      </c>
      <c r="C47">
        <v>1128</v>
      </c>
      <c r="D47" t="s">
        <v>1346</v>
      </c>
      <c r="E47">
        <v>1</v>
      </c>
      <c r="F47" t="s">
        <v>1253</v>
      </c>
      <c r="G47">
        <v>7</v>
      </c>
      <c r="H47" s="1" t="s">
        <v>1381</v>
      </c>
      <c r="I47">
        <v>2</v>
      </c>
      <c r="J47" t="s">
        <v>1347</v>
      </c>
      <c r="K47">
        <v>1</v>
      </c>
      <c r="L47" t="s">
        <v>1291</v>
      </c>
      <c r="M47" t="s">
        <v>1257</v>
      </c>
      <c r="N47" t="s">
        <v>1415</v>
      </c>
      <c r="O47" t="s">
        <v>1416</v>
      </c>
      <c r="P47">
        <v>30021590</v>
      </c>
      <c r="R47">
        <v>13</v>
      </c>
      <c r="S47">
        <v>13</v>
      </c>
      <c r="U47" s="5">
        <v>7896226505879</v>
      </c>
      <c r="V47">
        <v>0</v>
      </c>
      <c r="Z47" t="s">
        <v>1260</v>
      </c>
      <c r="AA47" t="s">
        <v>1261</v>
      </c>
      <c r="AB47">
        <v>10</v>
      </c>
      <c r="AC47" t="s">
        <v>1335</v>
      </c>
      <c r="AE47">
        <v>42725</v>
      </c>
      <c r="AH47">
        <v>0</v>
      </c>
      <c r="AK47" t="s">
        <v>1260</v>
      </c>
      <c r="AM47" t="s">
        <v>1260</v>
      </c>
      <c r="AN47" t="s">
        <v>1260</v>
      </c>
      <c r="AQ47" t="s">
        <v>1263</v>
      </c>
      <c r="AR47" t="s">
        <v>1257</v>
      </c>
      <c r="AS47" t="s">
        <v>1260</v>
      </c>
      <c r="AT47">
        <v>1</v>
      </c>
      <c r="AX47" t="s">
        <v>1260</v>
      </c>
      <c r="AY47" t="s">
        <v>1264</v>
      </c>
      <c r="AZ47" t="s">
        <v>1265</v>
      </c>
      <c r="BE47">
        <v>10</v>
      </c>
      <c r="BF47" t="s">
        <v>1417</v>
      </c>
      <c r="BI47" t="s">
        <v>1260</v>
      </c>
      <c r="BK47" t="str">
        <f>LEFT(Tabela_BaseCadastro[[#This Row],[Descrição]],SEARCH(" ",Tabela_BaseCadastro[[#This Row],[Descrição]],1)-1)</f>
        <v>ACTEMRA</v>
      </c>
      <c r="BL47" t="str">
        <f>TEXT(Tabela_BaseCadastro[[#This Row],[Unidade Venda '[EAN8, UPC12, EAN13, e DUN14']]],"0000000000000")</f>
        <v>7896226505879</v>
      </c>
      <c r="BM47" t="s">
        <v>1417</v>
      </c>
      <c r="BN47" t="str">
        <f>IF(Tabela_BaseCadastro[[#This Row],[P.Ativo CMED]]="",Tabela_BaseCadastro[[#This Row],[DESCRIÇÃO DO PRINCIPIO ATIVO]],Tabela_BaseCadastro[[#This Row],[P.Ativo CMED]])</f>
        <v>TOCILIZUMABE</v>
      </c>
    </row>
    <row r="48" spans="1:66" x14ac:dyDescent="0.25">
      <c r="A48">
        <v>783</v>
      </c>
      <c r="B48" t="s">
        <v>1418</v>
      </c>
      <c r="C48">
        <v>1478</v>
      </c>
      <c r="D48" t="s">
        <v>1398</v>
      </c>
      <c r="E48">
        <v>1</v>
      </c>
      <c r="F48" t="s">
        <v>1253</v>
      </c>
      <c r="G48">
        <v>2</v>
      </c>
      <c r="H48" s="1" t="s">
        <v>1254</v>
      </c>
      <c r="I48">
        <v>17</v>
      </c>
      <c r="J48" t="s">
        <v>1399</v>
      </c>
      <c r="K48">
        <v>2</v>
      </c>
      <c r="L48" t="s">
        <v>1256</v>
      </c>
      <c r="M48" t="s">
        <v>1257</v>
      </c>
      <c r="N48" t="s">
        <v>1400</v>
      </c>
      <c r="O48" t="s">
        <v>1401</v>
      </c>
      <c r="P48">
        <v>30049049</v>
      </c>
      <c r="R48">
        <v>13</v>
      </c>
      <c r="S48">
        <v>13</v>
      </c>
      <c r="U48" s="5">
        <v>7896226500362</v>
      </c>
      <c r="V48">
        <v>0</v>
      </c>
      <c r="Z48" t="s">
        <v>1260</v>
      </c>
      <c r="AA48" t="s">
        <v>1261</v>
      </c>
      <c r="AB48">
        <v>21</v>
      </c>
      <c r="AC48" t="s">
        <v>1402</v>
      </c>
      <c r="AE48">
        <v>42732</v>
      </c>
      <c r="AH48">
        <v>0</v>
      </c>
      <c r="AK48" t="s">
        <v>1260</v>
      </c>
      <c r="AM48" t="s">
        <v>1260</v>
      </c>
      <c r="AN48" t="s">
        <v>1260</v>
      </c>
      <c r="AQ48" t="s">
        <v>1263</v>
      </c>
      <c r="AR48" t="s">
        <v>1257</v>
      </c>
      <c r="AS48" t="s">
        <v>1260</v>
      </c>
      <c r="AT48">
        <v>1</v>
      </c>
      <c r="AX48" t="s">
        <v>1260</v>
      </c>
      <c r="AY48" t="s">
        <v>1264</v>
      </c>
      <c r="AZ48" t="s">
        <v>1265</v>
      </c>
      <c r="BE48">
        <v>20</v>
      </c>
      <c r="BF48" t="s">
        <v>1403</v>
      </c>
      <c r="BI48" t="s">
        <v>1260</v>
      </c>
      <c r="BK48" t="str">
        <f>LEFT(Tabela_BaseCadastro[[#This Row],[Descrição]],SEARCH(" ",Tabela_BaseCadastro[[#This Row],[Descrição]],1)-1)</f>
        <v>PROLOPA</v>
      </c>
      <c r="BL48" t="str">
        <f>TEXT(Tabela_BaseCadastro[[#This Row],[Unidade Venda '[EAN8, UPC12, EAN13, e DUN14']]],"0000000000000")</f>
        <v>7896226500362</v>
      </c>
      <c r="BM48" t="s">
        <v>1404</v>
      </c>
      <c r="BN48" t="str">
        <f>IF(Tabela_BaseCadastro[[#This Row],[P.Ativo CMED]]="",Tabela_BaseCadastro[[#This Row],[DESCRIÇÃO DO PRINCIPIO ATIVO]],Tabela_BaseCadastro[[#This Row],[P.Ativo CMED]])</f>
        <v>CLORIDRATO DE BENSERAZIDA;LEVODOPA</v>
      </c>
    </row>
    <row r="49" spans="1:66" x14ac:dyDescent="0.25">
      <c r="A49">
        <v>784</v>
      </c>
      <c r="B49" t="s">
        <v>1419</v>
      </c>
      <c r="C49">
        <v>2002</v>
      </c>
      <c r="D49" t="s">
        <v>1372</v>
      </c>
      <c r="E49">
        <v>1</v>
      </c>
      <c r="F49" t="s">
        <v>1253</v>
      </c>
      <c r="G49">
        <v>2</v>
      </c>
      <c r="H49" s="1" t="s">
        <v>1254</v>
      </c>
      <c r="I49">
        <v>2</v>
      </c>
      <c r="J49" t="s">
        <v>1347</v>
      </c>
      <c r="K49">
        <v>2</v>
      </c>
      <c r="L49" t="s">
        <v>1256</v>
      </c>
      <c r="M49" t="s">
        <v>1257</v>
      </c>
      <c r="N49" t="s">
        <v>1323</v>
      </c>
      <c r="O49" t="s">
        <v>1269</v>
      </c>
      <c r="P49">
        <v>30049069</v>
      </c>
      <c r="R49">
        <v>13</v>
      </c>
      <c r="S49">
        <v>13</v>
      </c>
      <c r="U49" s="5">
        <v>7896226503707</v>
      </c>
      <c r="V49">
        <v>7896226503707</v>
      </c>
      <c r="Z49" t="s">
        <v>1260</v>
      </c>
      <c r="AA49" t="s">
        <v>1270</v>
      </c>
      <c r="AB49">
        <v>585</v>
      </c>
      <c r="AC49" t="s">
        <v>1420</v>
      </c>
      <c r="AE49">
        <v>42732</v>
      </c>
      <c r="AH49">
        <v>0</v>
      </c>
      <c r="AK49" t="s">
        <v>1260</v>
      </c>
      <c r="AM49" t="s">
        <v>1260</v>
      </c>
      <c r="AN49" t="s">
        <v>1260</v>
      </c>
      <c r="AQ49" t="s">
        <v>1263</v>
      </c>
      <c r="AR49" t="s">
        <v>1257</v>
      </c>
      <c r="AS49" t="s">
        <v>1260</v>
      </c>
      <c r="AT49">
        <v>1</v>
      </c>
      <c r="AX49" t="s">
        <v>1260</v>
      </c>
      <c r="AY49" t="s">
        <v>1264</v>
      </c>
      <c r="AZ49" t="s">
        <v>1265</v>
      </c>
      <c r="BI49" t="s">
        <v>1260</v>
      </c>
      <c r="BK49" t="str">
        <f>LEFT(Tabela_BaseCadastro[[#This Row],[Descrição]],SEARCH(" ",Tabela_BaseCadastro[[#This Row],[Descrição]],1)-1)</f>
        <v>VALCYTE</v>
      </c>
      <c r="BL49" t="str">
        <f>TEXT(Tabela_BaseCadastro[[#This Row],[Unidade Venda '[EAN8, UPC12, EAN13, e DUN14']]],"0000000000000")</f>
        <v>7896226503707</v>
      </c>
      <c r="BN49">
        <f>IF(Tabela_BaseCadastro[[#This Row],[P.Ativo CMED]]="",Tabela_BaseCadastro[[#This Row],[DESCRIÇÃO DO PRINCIPIO ATIVO]],Tabela_BaseCadastro[[#This Row],[P.Ativo CMED]])</f>
        <v>0</v>
      </c>
    </row>
    <row r="50" spans="1:66" x14ac:dyDescent="0.25">
      <c r="A50">
        <v>785</v>
      </c>
      <c r="B50" t="s">
        <v>1421</v>
      </c>
      <c r="C50">
        <v>1128</v>
      </c>
      <c r="D50" t="s">
        <v>1346</v>
      </c>
      <c r="E50">
        <v>1</v>
      </c>
      <c r="F50" t="s">
        <v>1253</v>
      </c>
      <c r="G50">
        <v>2</v>
      </c>
      <c r="H50" s="1" t="s">
        <v>1254</v>
      </c>
      <c r="I50">
        <v>2</v>
      </c>
      <c r="J50" t="s">
        <v>1347</v>
      </c>
      <c r="K50">
        <v>2</v>
      </c>
      <c r="L50" t="s">
        <v>1256</v>
      </c>
      <c r="M50" t="s">
        <v>1257</v>
      </c>
      <c r="N50" t="s">
        <v>1422</v>
      </c>
      <c r="O50" t="s">
        <v>1253</v>
      </c>
      <c r="P50">
        <v>30022099</v>
      </c>
      <c r="R50">
        <v>13</v>
      </c>
      <c r="S50">
        <v>13</v>
      </c>
      <c r="U50" s="5">
        <v>7896226501284</v>
      </c>
      <c r="V50">
        <v>7896226501284</v>
      </c>
      <c r="Z50" t="s">
        <v>1260</v>
      </c>
      <c r="AA50" t="s">
        <v>1261</v>
      </c>
      <c r="AB50">
        <v>9</v>
      </c>
      <c r="AC50" t="s">
        <v>1423</v>
      </c>
      <c r="AE50">
        <v>42726</v>
      </c>
      <c r="AH50">
        <v>0</v>
      </c>
      <c r="AK50" t="s">
        <v>1260</v>
      </c>
      <c r="AM50" t="s">
        <v>1260</v>
      </c>
      <c r="AN50" t="s">
        <v>1260</v>
      </c>
      <c r="AQ50" t="s">
        <v>1263</v>
      </c>
      <c r="AR50" t="s">
        <v>1257</v>
      </c>
      <c r="AS50" t="s">
        <v>1260</v>
      </c>
      <c r="AT50">
        <v>1</v>
      </c>
      <c r="AX50" t="s">
        <v>1260</v>
      </c>
      <c r="AY50" t="s">
        <v>1264</v>
      </c>
      <c r="AZ50" t="s">
        <v>1265</v>
      </c>
      <c r="BE50">
        <v>12</v>
      </c>
      <c r="BF50" t="s">
        <v>1424</v>
      </c>
      <c r="BI50" t="s">
        <v>1260</v>
      </c>
      <c r="BK50" t="str">
        <f>LEFT(Tabela_BaseCadastro[[#This Row],[Descrição]],SEARCH(" ",Tabela_BaseCadastro[[#This Row],[Descrição]],1)-1)</f>
        <v>CELLCEPT</v>
      </c>
      <c r="BL50" t="str">
        <f>TEXT(Tabela_BaseCadastro[[#This Row],[Unidade Venda '[EAN8, UPC12, EAN13, e DUN14']]],"0000000000000")</f>
        <v>7896226501284</v>
      </c>
      <c r="BM50" t="s">
        <v>1424</v>
      </c>
      <c r="BN50" t="str">
        <f>IF(Tabela_BaseCadastro[[#This Row],[P.Ativo CMED]]="",Tabela_BaseCadastro[[#This Row],[DESCRIÇÃO DO PRINCIPIO ATIVO]],Tabela_BaseCadastro[[#This Row],[P.Ativo CMED]])</f>
        <v>MICOFENOLATO DE MOFETILA</v>
      </c>
    </row>
    <row r="51" spans="1:66" x14ac:dyDescent="0.25">
      <c r="A51">
        <v>786</v>
      </c>
      <c r="B51" t="s">
        <v>1425</v>
      </c>
      <c r="C51">
        <v>1128</v>
      </c>
      <c r="D51" t="s">
        <v>1346</v>
      </c>
      <c r="E51">
        <v>1</v>
      </c>
      <c r="F51" t="s">
        <v>1253</v>
      </c>
      <c r="G51">
        <v>7</v>
      </c>
      <c r="H51" s="1" t="s">
        <v>1381</v>
      </c>
      <c r="I51">
        <v>2</v>
      </c>
      <c r="J51" t="s">
        <v>1347</v>
      </c>
      <c r="K51">
        <v>1</v>
      </c>
      <c r="L51" t="s">
        <v>1291</v>
      </c>
      <c r="M51" t="s">
        <v>1257</v>
      </c>
      <c r="N51" t="s">
        <v>1415</v>
      </c>
      <c r="O51" t="s">
        <v>1416</v>
      </c>
      <c r="P51">
        <v>30021590</v>
      </c>
      <c r="R51">
        <v>13</v>
      </c>
      <c r="S51">
        <v>13</v>
      </c>
      <c r="U51" s="5">
        <v>7896226505855</v>
      </c>
      <c r="V51">
        <v>0</v>
      </c>
      <c r="Z51" t="s">
        <v>1260</v>
      </c>
      <c r="AA51" t="s">
        <v>1261</v>
      </c>
      <c r="AB51">
        <v>10</v>
      </c>
      <c r="AC51" t="s">
        <v>1335</v>
      </c>
      <c r="AE51">
        <v>42725</v>
      </c>
      <c r="AH51">
        <v>0</v>
      </c>
      <c r="AK51" t="s">
        <v>1260</v>
      </c>
      <c r="AM51" t="s">
        <v>1260</v>
      </c>
      <c r="AN51" t="s">
        <v>1260</v>
      </c>
      <c r="AQ51" t="s">
        <v>1263</v>
      </c>
      <c r="AR51" t="s">
        <v>1257</v>
      </c>
      <c r="AS51" t="s">
        <v>1260</v>
      </c>
      <c r="AT51">
        <v>1</v>
      </c>
      <c r="AX51" t="s">
        <v>1260</v>
      </c>
      <c r="AY51" t="s">
        <v>1264</v>
      </c>
      <c r="AZ51" t="s">
        <v>1265</v>
      </c>
      <c r="BE51">
        <v>10</v>
      </c>
      <c r="BF51" t="s">
        <v>1417</v>
      </c>
      <c r="BI51" t="s">
        <v>1260</v>
      </c>
      <c r="BK51" t="str">
        <f>LEFT(Tabela_BaseCadastro[[#This Row],[Descrição]],SEARCH(" ",Tabela_BaseCadastro[[#This Row],[Descrição]],1)-1)</f>
        <v>ACTEMRA</v>
      </c>
      <c r="BL51" t="str">
        <f>TEXT(Tabela_BaseCadastro[[#This Row],[Unidade Venda '[EAN8, UPC12, EAN13, e DUN14']]],"0000000000000")</f>
        <v>7896226505855</v>
      </c>
      <c r="BM51" t="s">
        <v>1417</v>
      </c>
      <c r="BN51" t="str">
        <f>IF(Tabela_BaseCadastro[[#This Row],[P.Ativo CMED]]="",Tabela_BaseCadastro[[#This Row],[DESCRIÇÃO DO PRINCIPIO ATIVO]],Tabela_BaseCadastro[[#This Row],[P.Ativo CMED]])</f>
        <v>TOCILIZUMABE</v>
      </c>
    </row>
    <row r="52" spans="1:66" x14ac:dyDescent="0.25">
      <c r="A52">
        <v>787</v>
      </c>
      <c r="B52" t="s">
        <v>1426</v>
      </c>
      <c r="C52">
        <v>1370</v>
      </c>
      <c r="D52" t="s">
        <v>1380</v>
      </c>
      <c r="E52">
        <v>1</v>
      </c>
      <c r="F52" t="s">
        <v>1253</v>
      </c>
      <c r="G52">
        <v>1</v>
      </c>
      <c r="H52" s="1" t="s">
        <v>1280</v>
      </c>
      <c r="I52">
        <v>3</v>
      </c>
      <c r="J52" t="s">
        <v>1382</v>
      </c>
      <c r="K52">
        <v>2</v>
      </c>
      <c r="L52" t="s">
        <v>1256</v>
      </c>
      <c r="M52" t="s">
        <v>1257</v>
      </c>
      <c r="N52" t="s">
        <v>1338</v>
      </c>
      <c r="O52" t="s">
        <v>1339</v>
      </c>
      <c r="P52">
        <v>30049078</v>
      </c>
      <c r="R52">
        <v>13</v>
      </c>
      <c r="S52">
        <v>13</v>
      </c>
      <c r="U52" s="5">
        <v>7896261016538</v>
      </c>
      <c r="V52">
        <v>0</v>
      </c>
      <c r="X52" t="s">
        <v>1427</v>
      </c>
      <c r="Z52" t="s">
        <v>1260</v>
      </c>
      <c r="AA52" t="s">
        <v>1261</v>
      </c>
      <c r="AB52">
        <v>1</v>
      </c>
      <c r="AC52" t="s">
        <v>1283</v>
      </c>
      <c r="AE52">
        <v>42725</v>
      </c>
      <c r="AH52">
        <v>0</v>
      </c>
      <c r="AK52" t="s">
        <v>1260</v>
      </c>
      <c r="AM52" t="s">
        <v>1260</v>
      </c>
      <c r="AN52" t="s">
        <v>1260</v>
      </c>
      <c r="AQ52" t="s">
        <v>1263</v>
      </c>
      <c r="AR52" t="s">
        <v>1257</v>
      </c>
      <c r="AS52" t="s">
        <v>1260</v>
      </c>
      <c r="AT52">
        <v>1</v>
      </c>
      <c r="AX52" t="s">
        <v>1260</v>
      </c>
      <c r="AY52" t="s">
        <v>1264</v>
      </c>
      <c r="AZ52" t="s">
        <v>1265</v>
      </c>
      <c r="BE52">
        <v>5</v>
      </c>
      <c r="BF52" t="s">
        <v>1389</v>
      </c>
      <c r="BI52" t="s">
        <v>1260</v>
      </c>
      <c r="BK52" t="str">
        <f>LEFT(Tabela_BaseCadastro[[#This Row],[Descrição]],SEARCH(" ",Tabela_BaseCadastro[[#This Row],[Descrição]],1)-1)</f>
        <v>AFINITOR</v>
      </c>
      <c r="BL52" t="str">
        <f>TEXT(Tabela_BaseCadastro[[#This Row],[Unidade Venda '[EAN8, UPC12, EAN13, e DUN14']]],"0000000000000")</f>
        <v>7896261016538</v>
      </c>
      <c r="BM52" t="s">
        <v>1389</v>
      </c>
      <c r="BN52" t="str">
        <f>IF(Tabela_BaseCadastro[[#This Row],[P.Ativo CMED]]="",Tabela_BaseCadastro[[#This Row],[DESCRIÇÃO DO PRINCIPIO ATIVO]],Tabela_BaseCadastro[[#This Row],[P.Ativo CMED]])</f>
        <v>EVEROLIMO</v>
      </c>
    </row>
    <row r="53" spans="1:66" x14ac:dyDescent="0.25">
      <c r="A53">
        <v>788</v>
      </c>
      <c r="B53" t="s">
        <v>1428</v>
      </c>
      <c r="C53">
        <v>1370</v>
      </c>
      <c r="D53" t="s">
        <v>1380</v>
      </c>
      <c r="E53">
        <v>1</v>
      </c>
      <c r="F53" t="s">
        <v>1253</v>
      </c>
      <c r="G53">
        <v>1</v>
      </c>
      <c r="H53" s="1" t="s">
        <v>1280</v>
      </c>
      <c r="I53">
        <v>3</v>
      </c>
      <c r="J53" t="s">
        <v>1382</v>
      </c>
      <c r="K53">
        <v>2</v>
      </c>
      <c r="L53" t="s">
        <v>1256</v>
      </c>
      <c r="M53" t="s">
        <v>1257</v>
      </c>
      <c r="N53" t="s">
        <v>1361</v>
      </c>
      <c r="O53" t="s">
        <v>1362</v>
      </c>
      <c r="P53">
        <v>30049068</v>
      </c>
      <c r="R53">
        <v>13</v>
      </c>
      <c r="S53">
        <v>13</v>
      </c>
      <c r="U53" s="5">
        <v>7896261022454</v>
      </c>
      <c r="V53">
        <v>0</v>
      </c>
      <c r="Z53" t="s">
        <v>1260</v>
      </c>
      <c r="AA53" t="s">
        <v>1261</v>
      </c>
      <c r="AB53">
        <v>1</v>
      </c>
      <c r="AC53" t="s">
        <v>1283</v>
      </c>
      <c r="AE53">
        <v>42731</v>
      </c>
      <c r="AH53">
        <v>0</v>
      </c>
      <c r="AK53" t="s">
        <v>1260</v>
      </c>
      <c r="AM53" t="s">
        <v>1260</v>
      </c>
      <c r="AN53" t="s">
        <v>1260</v>
      </c>
      <c r="AQ53" t="s">
        <v>1263</v>
      </c>
      <c r="AR53" t="s">
        <v>1257</v>
      </c>
      <c r="AS53" t="s">
        <v>1260</v>
      </c>
      <c r="AT53">
        <v>1</v>
      </c>
      <c r="AX53" t="s">
        <v>1260</v>
      </c>
      <c r="AY53" t="s">
        <v>1264</v>
      </c>
      <c r="AZ53" t="s">
        <v>1265</v>
      </c>
      <c r="BI53" t="s">
        <v>1260</v>
      </c>
      <c r="BK53" t="str">
        <f>LEFT(Tabela_BaseCadastro[[#This Row],[Descrição]],SEARCH(" ",Tabela_BaseCadastro[[#This Row],[Descrição]],1)-1)</f>
        <v>GLIVEC</v>
      </c>
      <c r="BL53" t="str">
        <f>TEXT(Tabela_BaseCadastro[[#This Row],[Unidade Venda '[EAN8, UPC12, EAN13, e DUN14']]],"0000000000000")</f>
        <v>7896261022454</v>
      </c>
      <c r="BM53" t="s">
        <v>1429</v>
      </c>
      <c r="BN53" t="str">
        <f>IF(Tabela_BaseCadastro[[#This Row],[P.Ativo CMED]]="",Tabela_BaseCadastro[[#This Row],[DESCRIÇÃO DO PRINCIPIO ATIVO]],Tabela_BaseCadastro[[#This Row],[P.Ativo CMED]])</f>
        <v>MESILATO DE IMATINIBE</v>
      </c>
    </row>
    <row r="54" spans="1:66" x14ac:dyDescent="0.25">
      <c r="A54">
        <v>789</v>
      </c>
      <c r="B54" t="s">
        <v>1430</v>
      </c>
      <c r="C54">
        <v>1132</v>
      </c>
      <c r="D54" t="s">
        <v>1431</v>
      </c>
      <c r="E54">
        <v>1</v>
      </c>
      <c r="F54" t="s">
        <v>1253</v>
      </c>
      <c r="G54">
        <v>1</v>
      </c>
      <c r="H54" s="1" t="s">
        <v>1280</v>
      </c>
      <c r="I54">
        <v>5</v>
      </c>
      <c r="J54" t="s">
        <v>1432</v>
      </c>
      <c r="K54">
        <v>2</v>
      </c>
      <c r="L54" t="s">
        <v>1256</v>
      </c>
      <c r="M54" t="s">
        <v>1257</v>
      </c>
      <c r="N54" t="s">
        <v>1433</v>
      </c>
      <c r="O54" t="s">
        <v>1307</v>
      </c>
      <c r="P54">
        <v>30049099</v>
      </c>
      <c r="R54">
        <v>13</v>
      </c>
      <c r="S54">
        <v>13</v>
      </c>
      <c r="U54" s="5">
        <v>7896014681020</v>
      </c>
      <c r="V54">
        <v>7896014681020</v>
      </c>
      <c r="Z54" t="s">
        <v>1260</v>
      </c>
      <c r="AA54" t="s">
        <v>1270</v>
      </c>
      <c r="AB54">
        <v>1</v>
      </c>
      <c r="AC54" t="s">
        <v>1283</v>
      </c>
      <c r="AE54">
        <v>42725</v>
      </c>
      <c r="AH54">
        <v>0</v>
      </c>
      <c r="AK54" t="s">
        <v>1260</v>
      </c>
      <c r="AM54" t="s">
        <v>1260</v>
      </c>
      <c r="AN54" t="s">
        <v>1260</v>
      </c>
      <c r="AQ54" t="s">
        <v>1263</v>
      </c>
      <c r="AR54" t="s">
        <v>1257</v>
      </c>
      <c r="AS54" t="s">
        <v>1260</v>
      </c>
      <c r="AT54">
        <v>1</v>
      </c>
      <c r="AX54" t="s">
        <v>1260</v>
      </c>
      <c r="AY54" t="s">
        <v>1264</v>
      </c>
      <c r="AZ54" t="s">
        <v>1265</v>
      </c>
      <c r="BI54" t="s">
        <v>1260</v>
      </c>
      <c r="BK54" t="str">
        <f>LEFT(Tabela_BaseCadastro[[#This Row],[Descrição]],SEARCH(" ",Tabela_BaseCadastro[[#This Row],[Descrição]],1)-1)</f>
        <v>C-PLATIN</v>
      </c>
      <c r="BL54" t="str">
        <f>TEXT(Tabela_BaseCadastro[[#This Row],[Unidade Venda '[EAN8, UPC12, EAN13, e DUN14']]],"0000000000000")</f>
        <v>7896014681020</v>
      </c>
      <c r="BM54" t="s">
        <v>1434</v>
      </c>
      <c r="BN54" t="str">
        <f>IF(Tabela_BaseCadastro[[#This Row],[P.Ativo CMED]]="",Tabela_BaseCadastro[[#This Row],[DESCRIÇÃO DO PRINCIPIO ATIVO]],Tabela_BaseCadastro[[#This Row],[P.Ativo CMED]])</f>
        <v>CISPLATINA</v>
      </c>
    </row>
    <row r="55" spans="1:66" x14ac:dyDescent="0.25">
      <c r="A55">
        <v>790</v>
      </c>
      <c r="B55" t="s">
        <v>1435</v>
      </c>
      <c r="C55">
        <v>1128</v>
      </c>
      <c r="D55" t="s">
        <v>1346</v>
      </c>
      <c r="E55">
        <v>1</v>
      </c>
      <c r="F55" t="s">
        <v>1253</v>
      </c>
      <c r="G55">
        <v>1</v>
      </c>
      <c r="H55" s="1" t="s">
        <v>1280</v>
      </c>
      <c r="I55">
        <v>2</v>
      </c>
      <c r="J55" t="s">
        <v>1347</v>
      </c>
      <c r="K55">
        <v>1</v>
      </c>
      <c r="L55" t="s">
        <v>1291</v>
      </c>
      <c r="M55" t="s">
        <v>1257</v>
      </c>
      <c r="N55" t="s">
        <v>1436</v>
      </c>
      <c r="O55" t="s">
        <v>1416</v>
      </c>
      <c r="P55">
        <v>30021590</v>
      </c>
      <c r="R55">
        <v>13</v>
      </c>
      <c r="S55">
        <v>13</v>
      </c>
      <c r="U55" s="5">
        <v>7896226506487</v>
      </c>
      <c r="V55">
        <v>0</v>
      </c>
      <c r="X55">
        <v>10227514</v>
      </c>
      <c r="Z55" t="s">
        <v>1260</v>
      </c>
      <c r="AA55" t="s">
        <v>1261</v>
      </c>
      <c r="AB55">
        <v>1</v>
      </c>
      <c r="AC55" t="s">
        <v>1283</v>
      </c>
      <c r="AE55">
        <v>42731</v>
      </c>
      <c r="AH55">
        <v>0</v>
      </c>
      <c r="AK55" t="s">
        <v>1260</v>
      </c>
      <c r="AM55" t="s">
        <v>1260</v>
      </c>
      <c r="AN55" t="s">
        <v>1260</v>
      </c>
      <c r="AQ55" t="s">
        <v>1263</v>
      </c>
      <c r="AR55" t="s">
        <v>1257</v>
      </c>
      <c r="AS55" t="s">
        <v>1260</v>
      </c>
      <c r="AT55">
        <v>1</v>
      </c>
      <c r="AX55" t="s">
        <v>1260</v>
      </c>
      <c r="AY55" t="s">
        <v>1264</v>
      </c>
      <c r="AZ55" t="s">
        <v>1265</v>
      </c>
      <c r="BI55" t="s">
        <v>1260</v>
      </c>
      <c r="BK55" t="str">
        <f>LEFT(Tabela_BaseCadastro[[#This Row],[Descrição]],SEARCH(" ",Tabela_BaseCadastro[[#This Row],[Descrição]],1)-1)</f>
        <v>KADCYLA</v>
      </c>
      <c r="BL55" t="str">
        <f>TEXT(Tabela_BaseCadastro[[#This Row],[Unidade Venda '[EAN8, UPC12, EAN13, e DUN14']]],"0000000000000")</f>
        <v>7896226506487</v>
      </c>
      <c r="BM55" t="s">
        <v>1437</v>
      </c>
      <c r="BN55" t="str">
        <f>IF(Tabela_BaseCadastro[[#This Row],[P.Ativo CMED]]="",Tabela_BaseCadastro[[#This Row],[DESCRIÇÃO DO PRINCIPIO ATIVO]],Tabela_BaseCadastro[[#This Row],[P.Ativo CMED]])</f>
        <v>TRASTUZUMABE ENTANSINA</v>
      </c>
    </row>
    <row r="56" spans="1:66" x14ac:dyDescent="0.25">
      <c r="A56">
        <v>791</v>
      </c>
      <c r="B56" t="s">
        <v>1438</v>
      </c>
      <c r="C56">
        <v>1128</v>
      </c>
      <c r="D56" t="s">
        <v>1346</v>
      </c>
      <c r="E56">
        <v>1</v>
      </c>
      <c r="F56" t="s">
        <v>1253</v>
      </c>
      <c r="G56">
        <v>1</v>
      </c>
      <c r="H56" s="1" t="s">
        <v>1280</v>
      </c>
      <c r="I56">
        <v>2</v>
      </c>
      <c r="J56" t="s">
        <v>1347</v>
      </c>
      <c r="K56">
        <v>1</v>
      </c>
      <c r="L56" t="s">
        <v>1291</v>
      </c>
      <c r="M56" t="s">
        <v>1257</v>
      </c>
      <c r="N56" t="s">
        <v>1436</v>
      </c>
      <c r="O56" t="s">
        <v>1416</v>
      </c>
      <c r="P56">
        <v>30021590</v>
      </c>
      <c r="R56">
        <v>13</v>
      </c>
      <c r="S56">
        <v>13</v>
      </c>
      <c r="U56" s="5">
        <v>7896226506494</v>
      </c>
      <c r="V56">
        <v>0</v>
      </c>
      <c r="Z56" t="s">
        <v>1260</v>
      </c>
      <c r="AA56" t="s">
        <v>1261</v>
      </c>
      <c r="AB56">
        <v>1</v>
      </c>
      <c r="AC56" t="s">
        <v>1283</v>
      </c>
      <c r="AE56">
        <v>42731</v>
      </c>
      <c r="AH56">
        <v>0</v>
      </c>
      <c r="AK56" t="s">
        <v>1260</v>
      </c>
      <c r="AM56" t="s">
        <v>1260</v>
      </c>
      <c r="AN56" t="s">
        <v>1260</v>
      </c>
      <c r="AQ56" t="s">
        <v>1263</v>
      </c>
      <c r="AR56" t="s">
        <v>1257</v>
      </c>
      <c r="AS56" t="s">
        <v>1260</v>
      </c>
      <c r="AT56">
        <v>1</v>
      </c>
      <c r="AX56" t="s">
        <v>1260</v>
      </c>
      <c r="AY56" t="s">
        <v>1264</v>
      </c>
      <c r="AZ56" t="s">
        <v>1265</v>
      </c>
      <c r="BI56" t="s">
        <v>1260</v>
      </c>
      <c r="BK56" t="str">
        <f>LEFT(Tabela_BaseCadastro[[#This Row],[Descrição]],SEARCH(" ",Tabela_BaseCadastro[[#This Row],[Descrição]],1)-1)</f>
        <v>KADCYLA</v>
      </c>
      <c r="BL56" t="str">
        <f>TEXT(Tabela_BaseCadastro[[#This Row],[Unidade Venda '[EAN8, UPC12, EAN13, e DUN14']]],"0000000000000")</f>
        <v>7896226506494</v>
      </c>
      <c r="BM56" t="s">
        <v>1437</v>
      </c>
      <c r="BN56" t="str">
        <f>IF(Tabela_BaseCadastro[[#This Row],[P.Ativo CMED]]="",Tabela_BaseCadastro[[#This Row],[DESCRIÇÃO DO PRINCIPIO ATIVO]],Tabela_BaseCadastro[[#This Row],[P.Ativo CMED]])</f>
        <v>TRASTUZUMABE ENTANSINA</v>
      </c>
    </row>
    <row r="57" spans="1:66" x14ac:dyDescent="0.25">
      <c r="A57">
        <v>792</v>
      </c>
      <c r="B57" t="s">
        <v>1439</v>
      </c>
      <c r="C57">
        <v>1555</v>
      </c>
      <c r="D57" t="s">
        <v>1440</v>
      </c>
      <c r="E57">
        <v>1</v>
      </c>
      <c r="F57" t="s">
        <v>1253</v>
      </c>
      <c r="G57">
        <v>1</v>
      </c>
      <c r="H57" s="1" t="s">
        <v>1280</v>
      </c>
      <c r="I57">
        <v>16</v>
      </c>
      <c r="J57" t="s">
        <v>1441</v>
      </c>
      <c r="K57">
        <v>2</v>
      </c>
      <c r="L57" t="s">
        <v>1256</v>
      </c>
      <c r="M57" t="s">
        <v>1257</v>
      </c>
      <c r="N57" t="s">
        <v>1323</v>
      </c>
      <c r="O57" t="s">
        <v>1269</v>
      </c>
      <c r="P57">
        <v>30049069</v>
      </c>
      <c r="R57">
        <v>13</v>
      </c>
      <c r="S57">
        <v>13</v>
      </c>
      <c r="U57" s="5">
        <v>7898328480573</v>
      </c>
      <c r="V57">
        <v>0</v>
      </c>
      <c r="X57">
        <v>7898328480573</v>
      </c>
      <c r="Z57" t="s">
        <v>1260</v>
      </c>
      <c r="AA57" t="s">
        <v>1261</v>
      </c>
      <c r="AB57">
        <v>1</v>
      </c>
      <c r="AC57" t="s">
        <v>1283</v>
      </c>
      <c r="AE57">
        <v>42725</v>
      </c>
      <c r="AH57">
        <v>0</v>
      </c>
      <c r="AK57" t="s">
        <v>1260</v>
      </c>
      <c r="AM57" t="s">
        <v>1260</v>
      </c>
      <c r="AN57" t="s">
        <v>1260</v>
      </c>
      <c r="AQ57" t="s">
        <v>1263</v>
      </c>
      <c r="AR57" t="s">
        <v>1257</v>
      </c>
      <c r="AS57" t="s">
        <v>1260</v>
      </c>
      <c r="AT57">
        <v>1</v>
      </c>
      <c r="AX57" t="s">
        <v>1260</v>
      </c>
      <c r="AY57" t="s">
        <v>1264</v>
      </c>
      <c r="AZ57" t="s">
        <v>1265</v>
      </c>
      <c r="BE57">
        <v>34</v>
      </c>
      <c r="BF57" t="s">
        <v>1442</v>
      </c>
      <c r="BI57" t="s">
        <v>1260</v>
      </c>
      <c r="BK57" t="str">
        <f>LEFT(Tabela_BaseCadastro[[#This Row],[Descrição]],SEARCH(" ",Tabela_BaseCadastro[[#This Row],[Descrição]],1)-1)</f>
        <v>CAPRELSA</v>
      </c>
      <c r="BL57" t="str">
        <f>TEXT(Tabela_BaseCadastro[[#This Row],[Unidade Venda '[EAN8, UPC12, EAN13, e DUN14']]],"0000000000000")</f>
        <v>7898328480573</v>
      </c>
      <c r="BM57" t="s">
        <v>1442</v>
      </c>
      <c r="BN57" t="str">
        <f>IF(Tabela_BaseCadastro[[#This Row],[P.Ativo CMED]]="",Tabela_BaseCadastro[[#This Row],[DESCRIÇÃO DO PRINCIPIO ATIVO]],Tabela_BaseCadastro[[#This Row],[P.Ativo CMED]])</f>
        <v>VANDETANIBE</v>
      </c>
    </row>
    <row r="58" spans="1:66" x14ac:dyDescent="0.25">
      <c r="A58">
        <v>793</v>
      </c>
      <c r="B58" t="s">
        <v>1443</v>
      </c>
      <c r="C58">
        <v>1370</v>
      </c>
      <c r="D58" t="s">
        <v>1380</v>
      </c>
      <c r="E58">
        <v>1</v>
      </c>
      <c r="F58" t="s">
        <v>1253</v>
      </c>
      <c r="G58">
        <v>7</v>
      </c>
      <c r="H58" s="1" t="s">
        <v>1381</v>
      </c>
      <c r="I58">
        <v>3</v>
      </c>
      <c r="J58" t="s">
        <v>1382</v>
      </c>
      <c r="K58">
        <v>1</v>
      </c>
      <c r="L58" t="s">
        <v>1291</v>
      </c>
      <c r="M58" t="s">
        <v>1257</v>
      </c>
      <c r="N58" t="s">
        <v>1288</v>
      </c>
      <c r="O58" t="s">
        <v>1289</v>
      </c>
      <c r="P58">
        <v>30043929</v>
      </c>
      <c r="R58">
        <v>13</v>
      </c>
      <c r="S58">
        <v>13</v>
      </c>
      <c r="T58">
        <v>13</v>
      </c>
      <c r="U58" s="5">
        <v>7896261014350</v>
      </c>
      <c r="V58">
        <v>7896261014350</v>
      </c>
      <c r="W58">
        <v>7896261014350</v>
      </c>
      <c r="Z58" t="s">
        <v>1260</v>
      </c>
      <c r="AA58" t="s">
        <v>1261</v>
      </c>
      <c r="AB58">
        <v>8</v>
      </c>
      <c r="AC58" t="s">
        <v>1383</v>
      </c>
      <c r="AE58">
        <v>42732</v>
      </c>
      <c r="AH58">
        <v>0</v>
      </c>
      <c r="AK58" t="s">
        <v>1260</v>
      </c>
      <c r="AM58" t="s">
        <v>1260</v>
      </c>
      <c r="AN58" t="s">
        <v>1260</v>
      </c>
      <c r="AQ58" t="s">
        <v>1263</v>
      </c>
      <c r="AR58" t="s">
        <v>1257</v>
      </c>
      <c r="AS58" t="s">
        <v>1260</v>
      </c>
      <c r="AT58">
        <v>1</v>
      </c>
      <c r="AX58" t="s">
        <v>1260</v>
      </c>
      <c r="AY58" t="s">
        <v>1264</v>
      </c>
      <c r="AZ58" t="s">
        <v>1265</v>
      </c>
      <c r="BI58" t="s">
        <v>1260</v>
      </c>
      <c r="BK58" t="str">
        <f>LEFT(Tabela_BaseCadastro[[#This Row],[Descrição]],SEARCH(" ",Tabela_BaseCadastro[[#This Row],[Descrição]],1)-1)</f>
        <v>SANDOSTATIN</v>
      </c>
      <c r="BL58" t="str">
        <f>TEXT(Tabela_BaseCadastro[[#This Row],[Unidade Venda '[EAN8, UPC12, EAN13, e DUN14']]],"0000000000000")</f>
        <v>7896261014350</v>
      </c>
      <c r="BM58" t="s">
        <v>1384</v>
      </c>
      <c r="BN58" t="str">
        <f>IF(Tabela_BaseCadastro[[#This Row],[P.Ativo CMED]]="",Tabela_BaseCadastro[[#This Row],[DESCRIÇÃO DO PRINCIPIO ATIVO]],Tabela_BaseCadastro[[#This Row],[P.Ativo CMED]])</f>
        <v>ACETATO DE OCTREOTIDA</v>
      </c>
    </row>
    <row r="59" spans="1:66" x14ac:dyDescent="0.25">
      <c r="A59">
        <v>794</v>
      </c>
      <c r="B59" t="s">
        <v>1444</v>
      </c>
      <c r="C59">
        <v>1128</v>
      </c>
      <c r="D59" t="s">
        <v>1346</v>
      </c>
      <c r="E59">
        <v>1</v>
      </c>
      <c r="F59" t="s">
        <v>1253</v>
      </c>
      <c r="G59">
        <v>7</v>
      </c>
      <c r="H59" s="1" t="s">
        <v>1381</v>
      </c>
      <c r="I59">
        <v>2</v>
      </c>
      <c r="J59" t="s">
        <v>1347</v>
      </c>
      <c r="K59">
        <v>1</v>
      </c>
      <c r="L59" t="s">
        <v>1291</v>
      </c>
      <c r="M59" t="s">
        <v>1257</v>
      </c>
      <c r="N59" t="s">
        <v>1445</v>
      </c>
      <c r="O59" t="s">
        <v>1275</v>
      </c>
      <c r="P59">
        <v>30021036</v>
      </c>
      <c r="R59">
        <v>13</v>
      </c>
      <c r="S59">
        <v>13</v>
      </c>
      <c r="U59" s="5">
        <v>7896226505138</v>
      </c>
      <c r="V59">
        <v>7896226505138</v>
      </c>
      <c r="Z59" t="s">
        <v>1260</v>
      </c>
      <c r="AA59" t="s">
        <v>1270</v>
      </c>
      <c r="AB59">
        <v>12</v>
      </c>
      <c r="AC59" t="s">
        <v>1446</v>
      </c>
      <c r="AE59">
        <v>42732</v>
      </c>
      <c r="AH59">
        <v>0</v>
      </c>
      <c r="AK59" t="s">
        <v>1260</v>
      </c>
      <c r="AM59" t="s">
        <v>1260</v>
      </c>
      <c r="AN59" t="s">
        <v>1260</v>
      </c>
      <c r="AQ59" t="s">
        <v>1263</v>
      </c>
      <c r="AR59" t="s">
        <v>1257</v>
      </c>
      <c r="AS59" t="s">
        <v>1260</v>
      </c>
      <c r="AT59">
        <v>1</v>
      </c>
      <c r="AX59" t="s">
        <v>1260</v>
      </c>
      <c r="AY59" t="s">
        <v>1264</v>
      </c>
      <c r="AZ59" t="s">
        <v>1265</v>
      </c>
      <c r="BI59" t="s">
        <v>1260</v>
      </c>
      <c r="BK59" t="str">
        <f>LEFT(Tabela_BaseCadastro[[#This Row],[Descrição]],SEARCH(" ",Tabela_BaseCadastro[[#This Row],[Descrição]],1)-1)</f>
        <v>PEGASYS</v>
      </c>
      <c r="BL59" t="str">
        <f>TEXT(Tabela_BaseCadastro[[#This Row],[Unidade Venda '[EAN8, UPC12, EAN13, e DUN14']]],"0000000000000")</f>
        <v>7896226505138</v>
      </c>
      <c r="BM59" t="s">
        <v>1447</v>
      </c>
      <c r="BN59" t="str">
        <f>IF(Tabela_BaseCadastro[[#This Row],[P.Ativo CMED]]="",Tabela_BaseCadastro[[#This Row],[DESCRIÇÃO DO PRINCIPIO ATIVO]],Tabela_BaseCadastro[[#This Row],[P.Ativo CMED]])</f>
        <v>ALFAPEGINTERFERONA 2A</v>
      </c>
    </row>
    <row r="60" spans="1:66" x14ac:dyDescent="0.25">
      <c r="A60">
        <v>795</v>
      </c>
      <c r="B60" t="s">
        <v>1448</v>
      </c>
      <c r="C60">
        <v>1124</v>
      </c>
      <c r="D60" t="s">
        <v>1302</v>
      </c>
      <c r="E60">
        <v>1</v>
      </c>
      <c r="F60" t="s">
        <v>1253</v>
      </c>
      <c r="G60">
        <v>1</v>
      </c>
      <c r="H60" s="1" t="s">
        <v>1280</v>
      </c>
      <c r="I60">
        <v>8</v>
      </c>
      <c r="J60" t="s">
        <v>1303</v>
      </c>
      <c r="K60">
        <v>2</v>
      </c>
      <c r="L60" t="s">
        <v>1256</v>
      </c>
      <c r="M60" t="s">
        <v>1257</v>
      </c>
      <c r="N60" t="s">
        <v>1274</v>
      </c>
      <c r="O60" t="s">
        <v>1275</v>
      </c>
      <c r="P60">
        <v>30049079</v>
      </c>
      <c r="R60">
        <v>13</v>
      </c>
      <c r="S60">
        <v>13</v>
      </c>
      <c r="U60" s="5">
        <v>7891317434137</v>
      </c>
      <c r="V60">
        <v>7891317434137</v>
      </c>
      <c r="Z60" t="s">
        <v>1260</v>
      </c>
      <c r="AA60" t="s">
        <v>1270</v>
      </c>
      <c r="AB60">
        <v>1</v>
      </c>
      <c r="AC60" t="s">
        <v>1283</v>
      </c>
      <c r="AE60">
        <v>42731</v>
      </c>
      <c r="AH60">
        <v>0</v>
      </c>
      <c r="AK60" t="s">
        <v>1260</v>
      </c>
      <c r="AM60" t="s">
        <v>1260</v>
      </c>
      <c r="AN60" t="s">
        <v>1260</v>
      </c>
      <c r="AQ60" t="s">
        <v>1263</v>
      </c>
      <c r="AR60" t="s">
        <v>1257</v>
      </c>
      <c r="AS60" t="s">
        <v>1260</v>
      </c>
      <c r="AT60">
        <v>1</v>
      </c>
      <c r="AX60" t="s">
        <v>1260</v>
      </c>
      <c r="AY60" t="s">
        <v>1264</v>
      </c>
      <c r="AZ60" t="s">
        <v>1265</v>
      </c>
      <c r="BI60" t="s">
        <v>1260</v>
      </c>
      <c r="BK60" t="str">
        <f>LEFT(Tabela_BaseCadastro[[#This Row],[Descrição]],SEARCH(" ",Tabela_BaseCadastro[[#This Row],[Descrição]],1)-1)</f>
        <v>IFOSFAMIDA</v>
      </c>
      <c r="BL60" t="str">
        <f>TEXT(Tabela_BaseCadastro[[#This Row],[Unidade Venda '[EAN8, UPC12, EAN13, e DUN14']]],"0000000000000")</f>
        <v>7891317434137</v>
      </c>
      <c r="BM60" t="s">
        <v>1304</v>
      </c>
      <c r="BN60" t="str">
        <f>IF(Tabela_BaseCadastro[[#This Row],[P.Ativo CMED]]="",Tabela_BaseCadastro[[#This Row],[DESCRIÇÃO DO PRINCIPIO ATIVO]],Tabela_BaseCadastro[[#This Row],[P.Ativo CMED]])</f>
        <v>IFOSFAMIDA</v>
      </c>
    </row>
    <row r="61" spans="1:66" x14ac:dyDescent="0.25">
      <c r="A61">
        <v>796</v>
      </c>
      <c r="B61" t="s">
        <v>1449</v>
      </c>
      <c r="C61">
        <v>1109</v>
      </c>
      <c r="D61" t="s">
        <v>1252</v>
      </c>
      <c r="E61">
        <v>1</v>
      </c>
      <c r="F61" t="s">
        <v>1253</v>
      </c>
      <c r="G61">
        <v>2</v>
      </c>
      <c r="H61" s="1" t="s">
        <v>1254</v>
      </c>
      <c r="I61">
        <v>1</v>
      </c>
      <c r="J61" t="s">
        <v>1255</v>
      </c>
      <c r="K61">
        <v>2</v>
      </c>
      <c r="L61" t="s">
        <v>1256</v>
      </c>
      <c r="M61" t="s">
        <v>1257</v>
      </c>
      <c r="N61" t="s">
        <v>1433</v>
      </c>
      <c r="O61" t="s">
        <v>1307</v>
      </c>
      <c r="P61">
        <v>30049099</v>
      </c>
      <c r="R61">
        <v>13</v>
      </c>
      <c r="S61">
        <v>13</v>
      </c>
      <c r="U61" s="5">
        <v>7896206401160</v>
      </c>
      <c r="V61">
        <v>7896206401160</v>
      </c>
      <c r="Z61" t="s">
        <v>1260</v>
      </c>
      <c r="AA61" t="s">
        <v>1261</v>
      </c>
      <c r="AB61">
        <v>5</v>
      </c>
      <c r="AC61" t="s">
        <v>1262</v>
      </c>
      <c r="AE61">
        <v>42725</v>
      </c>
      <c r="AH61">
        <v>0</v>
      </c>
      <c r="AK61" t="s">
        <v>1260</v>
      </c>
      <c r="AM61" t="s">
        <v>1260</v>
      </c>
      <c r="AN61" t="s">
        <v>1260</v>
      </c>
      <c r="AQ61" t="s">
        <v>1263</v>
      </c>
      <c r="AR61" t="s">
        <v>1257</v>
      </c>
      <c r="AS61" t="s">
        <v>1260</v>
      </c>
      <c r="AT61">
        <v>1</v>
      </c>
      <c r="AX61" t="s">
        <v>1260</v>
      </c>
      <c r="AY61" t="s">
        <v>1264</v>
      </c>
      <c r="AZ61" t="s">
        <v>1265</v>
      </c>
      <c r="BE61">
        <v>29</v>
      </c>
      <c r="BF61" t="s">
        <v>1296</v>
      </c>
      <c r="BI61" t="s">
        <v>1260</v>
      </c>
      <c r="BK61" t="str">
        <f>LEFT(Tabela_BaseCadastro[[#This Row],[Descrição]],SEARCH(" ",Tabela_BaseCadastro[[#This Row],[Descrição]],1)-1)</f>
        <v>ATACAND</v>
      </c>
      <c r="BL61" t="str">
        <f>TEXT(Tabela_BaseCadastro[[#This Row],[Unidade Venda '[EAN8, UPC12, EAN13, e DUN14']]],"0000000000000")</f>
        <v>7896206401160</v>
      </c>
      <c r="BM61" t="s">
        <v>1296</v>
      </c>
      <c r="BN61" t="str">
        <f>IF(Tabela_BaseCadastro[[#This Row],[P.Ativo CMED]]="",Tabela_BaseCadastro[[#This Row],[DESCRIÇÃO DO PRINCIPIO ATIVO]],Tabela_BaseCadastro[[#This Row],[P.Ativo CMED]])</f>
        <v>CANDESARTANA CILEXETILA</v>
      </c>
    </row>
    <row r="62" spans="1:66" x14ac:dyDescent="0.25">
      <c r="A62">
        <v>797</v>
      </c>
      <c r="B62" t="s">
        <v>1450</v>
      </c>
      <c r="C62">
        <v>1132</v>
      </c>
      <c r="D62" t="s">
        <v>1431</v>
      </c>
      <c r="E62">
        <v>1</v>
      </c>
      <c r="F62" t="s">
        <v>1253</v>
      </c>
      <c r="G62">
        <v>1</v>
      </c>
      <c r="H62" s="1" t="s">
        <v>1280</v>
      </c>
      <c r="I62">
        <v>5</v>
      </c>
      <c r="J62" t="s">
        <v>1432</v>
      </c>
      <c r="K62">
        <v>2</v>
      </c>
      <c r="L62" t="s">
        <v>1256</v>
      </c>
      <c r="M62" t="s">
        <v>1257</v>
      </c>
      <c r="N62" t="s">
        <v>1422</v>
      </c>
      <c r="O62" t="s">
        <v>1253</v>
      </c>
      <c r="P62">
        <v>30022099</v>
      </c>
      <c r="R62">
        <v>13</v>
      </c>
      <c r="S62">
        <v>13</v>
      </c>
      <c r="U62" s="5">
        <v>7896014665310</v>
      </c>
      <c r="V62">
        <v>7896014665310</v>
      </c>
      <c r="Z62" t="s">
        <v>1260</v>
      </c>
      <c r="AA62" t="s">
        <v>1270</v>
      </c>
      <c r="AB62">
        <v>1</v>
      </c>
      <c r="AC62" t="s">
        <v>1283</v>
      </c>
      <c r="AE62">
        <v>42725</v>
      </c>
      <c r="AH62">
        <v>0</v>
      </c>
      <c r="AK62" t="s">
        <v>1260</v>
      </c>
      <c r="AM62" t="s">
        <v>1260</v>
      </c>
      <c r="AN62" t="s">
        <v>1260</v>
      </c>
      <c r="AQ62" t="s">
        <v>1263</v>
      </c>
      <c r="AR62" t="s">
        <v>1257</v>
      </c>
      <c r="AS62" t="s">
        <v>1260</v>
      </c>
      <c r="AT62">
        <v>1</v>
      </c>
      <c r="AX62" t="s">
        <v>1260</v>
      </c>
      <c r="AY62" t="s">
        <v>1264</v>
      </c>
      <c r="AZ62" t="s">
        <v>1265</v>
      </c>
      <c r="BI62" t="s">
        <v>1260</v>
      </c>
      <c r="BK62" t="str">
        <f>LEFT(Tabela_BaseCadastro[[#This Row],[Descrição]],SEARCH(" ",Tabela_BaseCadastro[[#This Row],[Descrição]],1)-1)</f>
        <v>B-PLATIN</v>
      </c>
      <c r="BL62" t="str">
        <f>TEXT(Tabela_BaseCadastro[[#This Row],[Unidade Venda '[EAN8, UPC12, EAN13, e DUN14']]],"0000000000000")</f>
        <v>7896014665310</v>
      </c>
      <c r="BM62" t="s">
        <v>1451</v>
      </c>
      <c r="BN62" t="str">
        <f>IF(Tabela_BaseCadastro[[#This Row],[P.Ativo CMED]]="",Tabela_BaseCadastro[[#This Row],[DESCRIÇÃO DO PRINCIPIO ATIVO]],Tabela_BaseCadastro[[#This Row],[P.Ativo CMED]])</f>
        <v>CARBOPLATINA</v>
      </c>
    </row>
    <row r="63" spans="1:66" x14ac:dyDescent="0.25">
      <c r="A63">
        <v>798</v>
      </c>
      <c r="B63" t="s">
        <v>1452</v>
      </c>
      <c r="C63">
        <v>1132</v>
      </c>
      <c r="D63" t="s">
        <v>1431</v>
      </c>
      <c r="E63">
        <v>1</v>
      </c>
      <c r="F63" t="s">
        <v>1253</v>
      </c>
      <c r="G63">
        <v>1</v>
      </c>
      <c r="H63" s="1" t="s">
        <v>1280</v>
      </c>
      <c r="I63">
        <v>5</v>
      </c>
      <c r="J63" t="s">
        <v>1432</v>
      </c>
      <c r="K63">
        <v>2</v>
      </c>
      <c r="L63" t="s">
        <v>1256</v>
      </c>
      <c r="M63" t="s">
        <v>1257</v>
      </c>
      <c r="N63" t="s">
        <v>1422</v>
      </c>
      <c r="O63" t="s">
        <v>1253</v>
      </c>
      <c r="P63">
        <v>30022099</v>
      </c>
      <c r="R63">
        <v>13</v>
      </c>
      <c r="S63">
        <v>13</v>
      </c>
      <c r="U63" s="5">
        <v>7896014665327</v>
      </c>
      <c r="V63">
        <v>7896014665327</v>
      </c>
      <c r="Z63" t="s">
        <v>1260</v>
      </c>
      <c r="AA63" t="s">
        <v>1270</v>
      </c>
      <c r="AB63">
        <v>1</v>
      </c>
      <c r="AC63" t="s">
        <v>1283</v>
      </c>
      <c r="AE63">
        <v>42725</v>
      </c>
      <c r="AH63">
        <v>0</v>
      </c>
      <c r="AK63" t="s">
        <v>1260</v>
      </c>
      <c r="AM63" t="s">
        <v>1260</v>
      </c>
      <c r="AN63" t="s">
        <v>1260</v>
      </c>
      <c r="AQ63" t="s">
        <v>1263</v>
      </c>
      <c r="AR63" t="s">
        <v>1257</v>
      </c>
      <c r="AS63" t="s">
        <v>1260</v>
      </c>
      <c r="AT63">
        <v>1</v>
      </c>
      <c r="AX63" t="s">
        <v>1260</v>
      </c>
      <c r="AY63" t="s">
        <v>1264</v>
      </c>
      <c r="AZ63" t="s">
        <v>1265</v>
      </c>
      <c r="BI63" t="s">
        <v>1260</v>
      </c>
      <c r="BK63" t="str">
        <f>LEFT(Tabela_BaseCadastro[[#This Row],[Descrição]],SEARCH(" ",Tabela_BaseCadastro[[#This Row],[Descrição]],1)-1)</f>
        <v>B-PLATIN</v>
      </c>
      <c r="BL63" t="str">
        <f>TEXT(Tabela_BaseCadastro[[#This Row],[Unidade Venda '[EAN8, UPC12, EAN13, e DUN14']]],"0000000000000")</f>
        <v>7896014665327</v>
      </c>
      <c r="BM63" t="s">
        <v>1451</v>
      </c>
      <c r="BN63" t="str">
        <f>IF(Tabela_BaseCadastro[[#This Row],[P.Ativo CMED]]="",Tabela_BaseCadastro[[#This Row],[DESCRIÇÃO DO PRINCIPIO ATIVO]],Tabela_BaseCadastro[[#This Row],[P.Ativo CMED]])</f>
        <v>CARBOPLATINA</v>
      </c>
    </row>
    <row r="64" spans="1:66" x14ac:dyDescent="0.25">
      <c r="A64">
        <v>801</v>
      </c>
      <c r="B64" t="s">
        <v>1453</v>
      </c>
      <c r="C64">
        <v>1132</v>
      </c>
      <c r="D64" t="s">
        <v>1431</v>
      </c>
      <c r="E64">
        <v>1</v>
      </c>
      <c r="F64" t="s">
        <v>1253</v>
      </c>
      <c r="G64">
        <v>1</v>
      </c>
      <c r="H64" s="1" t="s">
        <v>1280</v>
      </c>
      <c r="I64">
        <v>5</v>
      </c>
      <c r="J64" t="s">
        <v>1432</v>
      </c>
      <c r="K64">
        <v>2</v>
      </c>
      <c r="L64" t="s">
        <v>1256</v>
      </c>
      <c r="M64" t="s">
        <v>1257</v>
      </c>
      <c r="N64" t="s">
        <v>1422</v>
      </c>
      <c r="O64" t="s">
        <v>1253</v>
      </c>
      <c r="P64">
        <v>30022099</v>
      </c>
      <c r="R64">
        <v>13</v>
      </c>
      <c r="S64">
        <v>13</v>
      </c>
      <c r="U64" s="5">
        <v>7896014681150</v>
      </c>
      <c r="V64">
        <v>7896014681150</v>
      </c>
      <c r="Z64" t="s">
        <v>1260</v>
      </c>
      <c r="AA64" t="s">
        <v>1270</v>
      </c>
      <c r="AB64">
        <v>1</v>
      </c>
      <c r="AC64" t="s">
        <v>1283</v>
      </c>
      <c r="AE64">
        <v>42725</v>
      </c>
      <c r="AH64">
        <v>0</v>
      </c>
      <c r="AK64" t="s">
        <v>1260</v>
      </c>
      <c r="AM64" t="s">
        <v>1260</v>
      </c>
      <c r="AN64" t="s">
        <v>1260</v>
      </c>
      <c r="AQ64" t="s">
        <v>1263</v>
      </c>
      <c r="AR64" t="s">
        <v>1257</v>
      </c>
      <c r="AS64" t="s">
        <v>1260</v>
      </c>
      <c r="AT64">
        <v>1</v>
      </c>
      <c r="AX64" t="s">
        <v>1260</v>
      </c>
      <c r="AY64" t="s">
        <v>1264</v>
      </c>
      <c r="AZ64" t="s">
        <v>1265</v>
      </c>
      <c r="BI64" t="s">
        <v>1260</v>
      </c>
      <c r="BK64" t="str">
        <f>LEFT(Tabela_BaseCadastro[[#This Row],[Descrição]],SEARCH(" ",Tabela_BaseCadastro[[#This Row],[Descrição]],1)-1)</f>
        <v>C-PLATIN</v>
      </c>
      <c r="BL64" t="str">
        <f>TEXT(Tabela_BaseCadastro[[#This Row],[Unidade Venda '[EAN8, UPC12, EAN13, e DUN14']]],"0000000000000")</f>
        <v>7896014681150</v>
      </c>
      <c r="BM64" t="s">
        <v>1434</v>
      </c>
      <c r="BN64" t="str">
        <f>IF(Tabela_BaseCadastro[[#This Row],[P.Ativo CMED]]="",Tabela_BaseCadastro[[#This Row],[DESCRIÇÃO DO PRINCIPIO ATIVO]],Tabela_BaseCadastro[[#This Row],[P.Ativo CMED]])</f>
        <v>CISPLATINA</v>
      </c>
    </row>
    <row r="65" spans="1:66" x14ac:dyDescent="0.25">
      <c r="A65">
        <v>808</v>
      </c>
      <c r="B65" t="s">
        <v>1454</v>
      </c>
      <c r="C65">
        <v>1132</v>
      </c>
      <c r="D65" t="s">
        <v>1431</v>
      </c>
      <c r="E65">
        <v>1</v>
      </c>
      <c r="F65" t="s">
        <v>1253</v>
      </c>
      <c r="G65">
        <v>7</v>
      </c>
      <c r="H65" s="1" t="s">
        <v>1381</v>
      </c>
      <c r="I65">
        <v>5</v>
      </c>
      <c r="J65" t="s">
        <v>1432</v>
      </c>
      <c r="K65">
        <v>1</v>
      </c>
      <c r="L65" t="s">
        <v>1291</v>
      </c>
      <c r="M65" t="s">
        <v>1257</v>
      </c>
      <c r="N65" t="s">
        <v>1455</v>
      </c>
      <c r="O65" t="s">
        <v>1275</v>
      </c>
      <c r="P65">
        <v>30021039</v>
      </c>
      <c r="R65">
        <v>13</v>
      </c>
      <c r="S65">
        <v>13</v>
      </c>
      <c r="U65" s="5">
        <v>7896014661107</v>
      </c>
      <c r="V65">
        <v>7896014661107</v>
      </c>
      <c r="Z65" t="s">
        <v>1260</v>
      </c>
      <c r="AA65" t="s">
        <v>1261</v>
      </c>
      <c r="AB65">
        <v>9</v>
      </c>
      <c r="AC65" t="s">
        <v>1456</v>
      </c>
      <c r="AE65">
        <v>42731</v>
      </c>
      <c r="AH65">
        <v>0</v>
      </c>
      <c r="AK65" t="s">
        <v>1260</v>
      </c>
      <c r="AM65" t="s">
        <v>1260</v>
      </c>
      <c r="AN65" t="s">
        <v>1260</v>
      </c>
      <c r="AQ65" t="s">
        <v>1263</v>
      </c>
      <c r="AR65" t="s">
        <v>1257</v>
      </c>
      <c r="AS65" t="s">
        <v>1260</v>
      </c>
      <c r="AT65">
        <v>1</v>
      </c>
      <c r="AX65" t="s">
        <v>1260</v>
      </c>
      <c r="AY65" t="s">
        <v>1264</v>
      </c>
      <c r="AZ65" t="s">
        <v>1265</v>
      </c>
      <c r="BI65" t="s">
        <v>1260</v>
      </c>
      <c r="BK65" t="str">
        <f>LEFT(Tabela_BaseCadastro[[#This Row],[Descrição]],SEARCH(" ",Tabela_BaseCadastro[[#This Row],[Descrição]],1)-1)</f>
        <v>ERITROMAX</v>
      </c>
      <c r="BL65" t="str">
        <f>TEXT(Tabela_BaseCadastro[[#This Row],[Unidade Venda '[EAN8, UPC12, EAN13, e DUN14']]],"0000000000000")</f>
        <v>7896014661107</v>
      </c>
      <c r="BM65" t="s">
        <v>1457</v>
      </c>
      <c r="BN65" t="str">
        <f>IF(Tabela_BaseCadastro[[#This Row],[P.Ativo CMED]]="",Tabela_BaseCadastro[[#This Row],[DESCRIÇÃO DO PRINCIPIO ATIVO]],Tabela_BaseCadastro[[#This Row],[P.Ativo CMED]])</f>
        <v>ALFAEPOETINA</v>
      </c>
    </row>
    <row r="66" spans="1:66" x14ac:dyDescent="0.25">
      <c r="A66">
        <v>810</v>
      </c>
      <c r="B66" t="s">
        <v>1458</v>
      </c>
      <c r="C66">
        <v>1109</v>
      </c>
      <c r="D66" t="s">
        <v>1252</v>
      </c>
      <c r="E66">
        <v>1</v>
      </c>
      <c r="F66" t="s">
        <v>1253</v>
      </c>
      <c r="G66">
        <v>2</v>
      </c>
      <c r="H66" s="1" t="s">
        <v>1254</v>
      </c>
      <c r="I66">
        <v>1</v>
      </c>
      <c r="J66" t="s">
        <v>1255</v>
      </c>
      <c r="K66">
        <v>2</v>
      </c>
      <c r="L66" t="s">
        <v>1256</v>
      </c>
      <c r="M66" t="s">
        <v>1257</v>
      </c>
      <c r="N66" t="s">
        <v>1400</v>
      </c>
      <c r="O66" t="s">
        <v>1401</v>
      </c>
      <c r="P66">
        <v>30049049</v>
      </c>
      <c r="R66">
        <v>13</v>
      </c>
      <c r="S66">
        <v>13</v>
      </c>
      <c r="U66" s="5">
        <v>7896206402778</v>
      </c>
      <c r="V66">
        <v>0</v>
      </c>
      <c r="Z66" t="s">
        <v>1260</v>
      </c>
      <c r="AA66" t="s">
        <v>1261</v>
      </c>
      <c r="AB66">
        <v>7</v>
      </c>
      <c r="AC66" t="s">
        <v>1308</v>
      </c>
      <c r="AE66">
        <v>42732</v>
      </c>
      <c r="AH66">
        <v>0</v>
      </c>
      <c r="AK66" t="s">
        <v>1260</v>
      </c>
      <c r="AM66" t="s">
        <v>1260</v>
      </c>
      <c r="AN66" t="s">
        <v>1260</v>
      </c>
      <c r="AQ66" t="s">
        <v>1263</v>
      </c>
      <c r="AR66" t="s">
        <v>1257</v>
      </c>
      <c r="AS66" t="s">
        <v>1260</v>
      </c>
      <c r="AT66">
        <v>1</v>
      </c>
      <c r="AX66" t="s">
        <v>1260</v>
      </c>
      <c r="AY66" t="s">
        <v>1264</v>
      </c>
      <c r="AZ66" t="s">
        <v>1265</v>
      </c>
      <c r="BE66">
        <v>42</v>
      </c>
      <c r="BF66" t="s">
        <v>1318</v>
      </c>
      <c r="BI66" t="s">
        <v>1260</v>
      </c>
      <c r="BK66" t="str">
        <f>LEFT(Tabela_BaseCadastro[[#This Row],[Descrição]],SEARCH(" ",Tabela_BaseCadastro[[#This Row],[Descrição]],1)-1)</f>
        <v>VANNAIR</v>
      </c>
      <c r="BL66" t="str">
        <f>TEXT(Tabela_BaseCadastro[[#This Row],[Unidade Venda '[EAN8, UPC12, EAN13, e DUN14']]],"0000000000000")</f>
        <v>7896206402778</v>
      </c>
      <c r="BM66" t="s">
        <v>1459</v>
      </c>
      <c r="BN66" t="str">
        <f>IF(Tabela_BaseCadastro[[#This Row],[P.Ativo CMED]]="",Tabela_BaseCadastro[[#This Row],[DESCRIÇÃO DO PRINCIPIO ATIVO]],Tabela_BaseCadastro[[#This Row],[P.Ativo CMED]])</f>
        <v>BUDESONIDA;FUMARATO DE FORMOTEROL DI-HIDRATADO</v>
      </c>
    </row>
    <row r="67" spans="1:66" x14ac:dyDescent="0.25">
      <c r="A67">
        <v>812</v>
      </c>
      <c r="B67" t="s">
        <v>1460</v>
      </c>
      <c r="C67">
        <v>2002</v>
      </c>
      <c r="D67" t="s">
        <v>1372</v>
      </c>
      <c r="E67">
        <v>1</v>
      </c>
      <c r="F67" t="s">
        <v>1253</v>
      </c>
      <c r="G67">
        <v>2</v>
      </c>
      <c r="H67" s="1" t="s">
        <v>1254</v>
      </c>
      <c r="I67">
        <v>1</v>
      </c>
      <c r="J67" t="s">
        <v>1255</v>
      </c>
      <c r="K67">
        <v>2</v>
      </c>
      <c r="L67" t="s">
        <v>1256</v>
      </c>
      <c r="M67" t="s">
        <v>1257</v>
      </c>
      <c r="N67" t="s">
        <v>1461</v>
      </c>
      <c r="O67" t="s">
        <v>1269</v>
      </c>
      <c r="P67">
        <v>30049069</v>
      </c>
      <c r="R67">
        <v>13</v>
      </c>
      <c r="S67">
        <v>13</v>
      </c>
      <c r="U67" s="5">
        <v>7896206401351</v>
      </c>
      <c r="V67">
        <v>0</v>
      </c>
      <c r="X67" t="s">
        <v>1462</v>
      </c>
      <c r="Z67" t="s">
        <v>1260</v>
      </c>
      <c r="AA67" t="s">
        <v>1261</v>
      </c>
      <c r="AB67">
        <v>23</v>
      </c>
      <c r="AC67" t="s">
        <v>1271</v>
      </c>
      <c r="AE67">
        <v>42731</v>
      </c>
      <c r="AH67">
        <v>0</v>
      </c>
      <c r="AK67" t="s">
        <v>1260</v>
      </c>
      <c r="AM67" t="s">
        <v>1260</v>
      </c>
      <c r="AN67" t="s">
        <v>1260</v>
      </c>
      <c r="AQ67" t="s">
        <v>1263</v>
      </c>
      <c r="AR67" t="s">
        <v>1257</v>
      </c>
      <c r="AS67" t="s">
        <v>1260</v>
      </c>
      <c r="AT67">
        <v>1</v>
      </c>
      <c r="AX67" t="s">
        <v>1260</v>
      </c>
      <c r="AY67" t="s">
        <v>1264</v>
      </c>
      <c r="AZ67" t="s">
        <v>1265</v>
      </c>
      <c r="BE67">
        <v>49</v>
      </c>
      <c r="BF67" t="s">
        <v>1463</v>
      </c>
      <c r="BI67" t="s">
        <v>1260</v>
      </c>
      <c r="BK67" t="str">
        <f>LEFT(Tabela_BaseCadastro[[#This Row],[Descrição]],SEARCH(" ",Tabela_BaseCadastro[[#This Row],[Descrição]],1)-1)</f>
        <v>LOSEC</v>
      </c>
      <c r="BL67" t="str">
        <f>TEXT(Tabela_BaseCadastro[[#This Row],[Unidade Venda '[EAN8, UPC12, EAN13, e DUN14']]],"0000000000000")</f>
        <v>7896206401351</v>
      </c>
      <c r="BN67" t="str">
        <f>IF(Tabela_BaseCadastro[[#This Row],[P.Ativo CMED]]="",Tabela_BaseCadastro[[#This Row],[DESCRIÇÃO DO PRINCIPIO ATIVO]],Tabela_BaseCadastro[[#This Row],[P.Ativo CMED]])</f>
        <v>OMEPRAZOL MAGNESICO</v>
      </c>
    </row>
    <row r="68" spans="1:66" x14ac:dyDescent="0.25">
      <c r="A68">
        <v>813</v>
      </c>
      <c r="B68" t="s">
        <v>1464</v>
      </c>
      <c r="C68">
        <v>2002</v>
      </c>
      <c r="D68" t="s">
        <v>1372</v>
      </c>
      <c r="E68">
        <v>1</v>
      </c>
      <c r="F68" t="s">
        <v>1253</v>
      </c>
      <c r="G68">
        <v>2</v>
      </c>
      <c r="H68" s="1" t="s">
        <v>1254</v>
      </c>
      <c r="I68">
        <v>1</v>
      </c>
      <c r="J68" t="s">
        <v>1255</v>
      </c>
      <c r="K68">
        <v>2</v>
      </c>
      <c r="L68" t="s">
        <v>1256</v>
      </c>
      <c r="M68" t="s">
        <v>1257</v>
      </c>
      <c r="N68" t="s">
        <v>1461</v>
      </c>
      <c r="O68" t="s">
        <v>1269</v>
      </c>
      <c r="P68">
        <v>30049069</v>
      </c>
      <c r="R68">
        <v>13</v>
      </c>
      <c r="S68">
        <v>13</v>
      </c>
      <c r="U68" s="5">
        <v>7896206401368</v>
      </c>
      <c r="V68">
        <v>0</v>
      </c>
      <c r="Z68" t="s">
        <v>1260</v>
      </c>
      <c r="AA68" t="s">
        <v>1261</v>
      </c>
      <c r="AB68">
        <v>23</v>
      </c>
      <c r="AC68" t="s">
        <v>1271</v>
      </c>
      <c r="AE68">
        <v>42731</v>
      </c>
      <c r="AH68">
        <v>0</v>
      </c>
      <c r="AK68" t="s">
        <v>1260</v>
      </c>
      <c r="AM68" t="s">
        <v>1260</v>
      </c>
      <c r="AN68" t="s">
        <v>1260</v>
      </c>
      <c r="AQ68" t="s">
        <v>1263</v>
      </c>
      <c r="AR68" t="s">
        <v>1257</v>
      </c>
      <c r="AS68" t="s">
        <v>1260</v>
      </c>
      <c r="AT68">
        <v>1</v>
      </c>
      <c r="AX68" t="s">
        <v>1260</v>
      </c>
      <c r="AY68" t="s">
        <v>1264</v>
      </c>
      <c r="AZ68" t="s">
        <v>1265</v>
      </c>
      <c r="BE68">
        <v>49</v>
      </c>
      <c r="BF68" t="s">
        <v>1463</v>
      </c>
      <c r="BI68" t="s">
        <v>1260</v>
      </c>
      <c r="BK68" t="str">
        <f>LEFT(Tabela_BaseCadastro[[#This Row],[Descrição]],SEARCH(" ",Tabela_BaseCadastro[[#This Row],[Descrição]],1)-1)</f>
        <v>LOSEC</v>
      </c>
      <c r="BL68" t="str">
        <f>TEXT(Tabela_BaseCadastro[[#This Row],[Unidade Venda '[EAN8, UPC12, EAN13, e DUN14']]],"0000000000000")</f>
        <v>7896206401368</v>
      </c>
      <c r="BN68" t="str">
        <f>IF(Tabela_BaseCadastro[[#This Row],[P.Ativo CMED]]="",Tabela_BaseCadastro[[#This Row],[DESCRIÇÃO DO PRINCIPIO ATIVO]],Tabela_BaseCadastro[[#This Row],[P.Ativo CMED]])</f>
        <v>OMEPRAZOL MAGNESICO</v>
      </c>
    </row>
    <row r="69" spans="1:66" x14ac:dyDescent="0.25">
      <c r="A69">
        <v>815</v>
      </c>
      <c r="B69" t="s">
        <v>1465</v>
      </c>
      <c r="C69">
        <v>1109</v>
      </c>
      <c r="D69" t="s">
        <v>1252</v>
      </c>
      <c r="E69">
        <v>1</v>
      </c>
      <c r="F69" t="s">
        <v>1253</v>
      </c>
      <c r="G69">
        <v>2</v>
      </c>
      <c r="H69" s="1" t="s">
        <v>1254</v>
      </c>
      <c r="I69">
        <v>1</v>
      </c>
      <c r="J69" t="s">
        <v>1255</v>
      </c>
      <c r="K69">
        <v>2</v>
      </c>
      <c r="L69" t="s">
        <v>1256</v>
      </c>
      <c r="M69" t="s">
        <v>1257</v>
      </c>
      <c r="N69" t="s">
        <v>1461</v>
      </c>
      <c r="O69" t="s">
        <v>1269</v>
      </c>
      <c r="P69">
        <v>30049069</v>
      </c>
      <c r="R69">
        <v>13</v>
      </c>
      <c r="S69">
        <v>13</v>
      </c>
      <c r="U69" s="5">
        <v>5000456028486</v>
      </c>
      <c r="V69">
        <v>5000456028486</v>
      </c>
      <c r="Z69" t="s">
        <v>1260</v>
      </c>
      <c r="AA69" t="s">
        <v>1270</v>
      </c>
      <c r="AB69">
        <v>12</v>
      </c>
      <c r="AC69" t="s">
        <v>1466</v>
      </c>
      <c r="AE69">
        <v>42731</v>
      </c>
      <c r="AH69">
        <v>0</v>
      </c>
      <c r="AK69" t="s">
        <v>1260</v>
      </c>
      <c r="AM69" t="s">
        <v>1260</v>
      </c>
      <c r="AN69" t="s">
        <v>1260</v>
      </c>
      <c r="AQ69" t="s">
        <v>1263</v>
      </c>
      <c r="AR69" t="s">
        <v>1257</v>
      </c>
      <c r="AS69" t="s">
        <v>1260</v>
      </c>
      <c r="AT69">
        <v>1</v>
      </c>
      <c r="AX69" t="s">
        <v>1260</v>
      </c>
      <c r="AY69" t="s">
        <v>1264</v>
      </c>
      <c r="AZ69" t="s">
        <v>1265</v>
      </c>
      <c r="BI69" t="s">
        <v>1260</v>
      </c>
      <c r="BK69" t="str">
        <f>LEFT(Tabela_BaseCadastro[[#This Row],[Descrição]],SEARCH(" ",Tabela_BaseCadastro[[#This Row],[Descrição]],1)-1)</f>
        <v>ONGLYZA</v>
      </c>
      <c r="BL69" t="str">
        <f>TEXT(Tabela_BaseCadastro[[#This Row],[Unidade Venda '[EAN8, UPC12, EAN13, e DUN14']]],"0000000000000")</f>
        <v>5000456028486</v>
      </c>
      <c r="BM69" t="s">
        <v>1467</v>
      </c>
      <c r="BN69" t="str">
        <f>IF(Tabela_BaseCadastro[[#This Row],[P.Ativo CMED]]="",Tabela_BaseCadastro[[#This Row],[DESCRIÇÃO DO PRINCIPIO ATIVO]],Tabela_BaseCadastro[[#This Row],[P.Ativo CMED]])</f>
        <v>SAXAGLIPTINA</v>
      </c>
    </row>
    <row r="70" spans="1:66" x14ac:dyDescent="0.25">
      <c r="A70">
        <v>817</v>
      </c>
      <c r="B70" t="s">
        <v>1468</v>
      </c>
      <c r="C70">
        <v>1109</v>
      </c>
      <c r="D70" t="s">
        <v>1252</v>
      </c>
      <c r="E70">
        <v>1</v>
      </c>
      <c r="F70" t="s">
        <v>1253</v>
      </c>
      <c r="G70">
        <v>2</v>
      </c>
      <c r="H70" s="1" t="s">
        <v>1254</v>
      </c>
      <c r="I70">
        <v>1</v>
      </c>
      <c r="J70" t="s">
        <v>1255</v>
      </c>
      <c r="K70">
        <v>2</v>
      </c>
      <c r="L70" t="s">
        <v>1256</v>
      </c>
      <c r="M70" t="s">
        <v>1257</v>
      </c>
      <c r="N70" t="s">
        <v>1469</v>
      </c>
      <c r="O70" t="s">
        <v>1339</v>
      </c>
      <c r="P70">
        <v>30049079</v>
      </c>
      <c r="R70">
        <v>13</v>
      </c>
      <c r="S70">
        <v>13</v>
      </c>
      <c r="U70" s="5">
        <v>7896206402983</v>
      </c>
      <c r="V70">
        <v>7896206402983</v>
      </c>
      <c r="Z70" t="s">
        <v>1260</v>
      </c>
      <c r="AA70" t="s">
        <v>1270</v>
      </c>
      <c r="AB70">
        <v>11</v>
      </c>
      <c r="AC70" t="s">
        <v>1276</v>
      </c>
      <c r="AE70">
        <v>42726</v>
      </c>
      <c r="AH70">
        <v>0</v>
      </c>
      <c r="AK70" t="s">
        <v>1260</v>
      </c>
      <c r="AM70" t="s">
        <v>1260</v>
      </c>
      <c r="AN70" t="s">
        <v>1260</v>
      </c>
      <c r="AQ70" t="s">
        <v>1263</v>
      </c>
      <c r="AR70" t="s">
        <v>1257</v>
      </c>
      <c r="AS70" t="s">
        <v>1260</v>
      </c>
      <c r="AT70">
        <v>1</v>
      </c>
      <c r="AX70" t="s">
        <v>1260</v>
      </c>
      <c r="AY70" t="s">
        <v>1264</v>
      </c>
      <c r="AZ70" t="s">
        <v>1265</v>
      </c>
      <c r="BE70">
        <v>36</v>
      </c>
      <c r="BF70" t="s">
        <v>1277</v>
      </c>
      <c r="BI70" t="s">
        <v>1260</v>
      </c>
      <c r="BK70" t="str">
        <f>LEFT(Tabela_BaseCadastro[[#This Row],[Descrição]],SEARCH(" ",Tabela_BaseCadastro[[#This Row],[Descrição]],1)-1)</f>
        <v>CRESTOR</v>
      </c>
      <c r="BL70" t="str">
        <f>TEXT(Tabela_BaseCadastro[[#This Row],[Unidade Venda '[EAN8, UPC12, EAN13, e DUN14']]],"0000000000000")</f>
        <v>7896206402983</v>
      </c>
      <c r="BM70" t="s">
        <v>1278</v>
      </c>
      <c r="BN70" t="str">
        <f>IF(Tabela_BaseCadastro[[#This Row],[P.Ativo CMED]]="",Tabela_BaseCadastro[[#This Row],[DESCRIÇÃO DO PRINCIPIO ATIVO]],Tabela_BaseCadastro[[#This Row],[P.Ativo CMED]])</f>
        <v>ROSUVASTATINA CÁLCICA</v>
      </c>
    </row>
    <row r="71" spans="1:66" x14ac:dyDescent="0.25">
      <c r="A71">
        <v>818</v>
      </c>
      <c r="B71" t="s">
        <v>1470</v>
      </c>
      <c r="C71">
        <v>2363</v>
      </c>
      <c r="D71" t="s">
        <v>1471</v>
      </c>
      <c r="E71">
        <v>1</v>
      </c>
      <c r="F71" t="s">
        <v>1253</v>
      </c>
      <c r="G71">
        <v>1</v>
      </c>
      <c r="H71" s="1" t="s">
        <v>1280</v>
      </c>
      <c r="I71">
        <v>16</v>
      </c>
      <c r="J71" t="s">
        <v>1441</v>
      </c>
      <c r="K71">
        <v>2</v>
      </c>
      <c r="L71" t="s">
        <v>1256</v>
      </c>
      <c r="M71" t="s">
        <v>1257</v>
      </c>
      <c r="N71" t="s">
        <v>1323</v>
      </c>
      <c r="O71" t="s">
        <v>1269</v>
      </c>
      <c r="P71">
        <v>30049069</v>
      </c>
      <c r="R71">
        <v>13</v>
      </c>
      <c r="S71">
        <v>13</v>
      </c>
      <c r="U71" s="5">
        <v>7898328480566</v>
      </c>
      <c r="V71">
        <v>0</v>
      </c>
      <c r="X71" t="s">
        <v>1472</v>
      </c>
      <c r="Z71" t="s">
        <v>1260</v>
      </c>
      <c r="AA71" t="s">
        <v>1261</v>
      </c>
      <c r="AB71">
        <v>1</v>
      </c>
      <c r="AC71" t="s">
        <v>1283</v>
      </c>
      <c r="AE71">
        <v>42725</v>
      </c>
      <c r="AH71">
        <v>0</v>
      </c>
      <c r="AK71" t="s">
        <v>1260</v>
      </c>
      <c r="AM71" t="s">
        <v>1260</v>
      </c>
      <c r="AN71" t="s">
        <v>1260</v>
      </c>
      <c r="AQ71" t="s">
        <v>1263</v>
      </c>
      <c r="AR71" t="s">
        <v>1257</v>
      </c>
      <c r="AS71" t="s">
        <v>1260</v>
      </c>
      <c r="AT71">
        <v>1</v>
      </c>
      <c r="AX71" t="s">
        <v>1260</v>
      </c>
      <c r="AY71" t="s">
        <v>1264</v>
      </c>
      <c r="AZ71" t="s">
        <v>1265</v>
      </c>
      <c r="BE71">
        <v>34</v>
      </c>
      <c r="BF71" t="s">
        <v>1442</v>
      </c>
      <c r="BI71" t="s">
        <v>1260</v>
      </c>
      <c r="BK71" t="str">
        <f>LEFT(Tabela_BaseCadastro[[#This Row],[Descrição]],SEARCH(" ",Tabela_BaseCadastro[[#This Row],[Descrição]],1)-1)</f>
        <v>CAPRELSA</v>
      </c>
      <c r="BL71" t="str">
        <f>TEXT(Tabela_BaseCadastro[[#This Row],[Unidade Venda '[EAN8, UPC12, EAN13, e DUN14']]],"0000000000000")</f>
        <v>7898328480566</v>
      </c>
      <c r="BM71" t="s">
        <v>1442</v>
      </c>
      <c r="BN71" t="str">
        <f>IF(Tabela_BaseCadastro[[#This Row],[P.Ativo CMED]]="",Tabela_BaseCadastro[[#This Row],[DESCRIÇÃO DO PRINCIPIO ATIVO]],Tabela_BaseCadastro[[#This Row],[P.Ativo CMED]])</f>
        <v>VANDETANIBE</v>
      </c>
    </row>
    <row r="72" spans="1:66" x14ac:dyDescent="0.25">
      <c r="A72">
        <v>820</v>
      </c>
      <c r="B72" t="s">
        <v>1473</v>
      </c>
      <c r="C72">
        <v>1478</v>
      </c>
      <c r="D72" t="s">
        <v>1398</v>
      </c>
      <c r="E72">
        <v>1</v>
      </c>
      <c r="F72" t="s">
        <v>1253</v>
      </c>
      <c r="G72">
        <v>2</v>
      </c>
      <c r="H72" s="1" t="s">
        <v>1254</v>
      </c>
      <c r="I72">
        <v>17</v>
      </c>
      <c r="J72" t="s">
        <v>1399</v>
      </c>
      <c r="K72">
        <v>2</v>
      </c>
      <c r="L72" t="s">
        <v>1256</v>
      </c>
      <c r="M72" t="s">
        <v>1257</v>
      </c>
      <c r="N72" t="s">
        <v>1400</v>
      </c>
      <c r="O72" t="s">
        <v>1401</v>
      </c>
      <c r="P72">
        <v>30049049</v>
      </c>
      <c r="R72">
        <v>13</v>
      </c>
      <c r="S72">
        <v>13</v>
      </c>
      <c r="U72" s="5">
        <v>7896226506388</v>
      </c>
      <c r="V72">
        <v>7896226506388</v>
      </c>
      <c r="Z72" t="s">
        <v>1260</v>
      </c>
      <c r="AA72" t="s">
        <v>1261</v>
      </c>
      <c r="AB72">
        <v>21</v>
      </c>
      <c r="AC72" t="s">
        <v>1402</v>
      </c>
      <c r="AE72">
        <v>42732</v>
      </c>
      <c r="AH72">
        <v>0</v>
      </c>
      <c r="AK72" t="s">
        <v>1260</v>
      </c>
      <c r="AM72" t="s">
        <v>1260</v>
      </c>
      <c r="AN72" t="s">
        <v>1260</v>
      </c>
      <c r="AQ72" t="s">
        <v>1263</v>
      </c>
      <c r="AR72" t="s">
        <v>1257</v>
      </c>
      <c r="AS72" t="s">
        <v>1260</v>
      </c>
      <c r="AT72">
        <v>1</v>
      </c>
      <c r="AX72" t="s">
        <v>1260</v>
      </c>
      <c r="AY72" t="s">
        <v>1264</v>
      </c>
      <c r="AZ72" t="s">
        <v>1265</v>
      </c>
      <c r="BE72">
        <v>20</v>
      </c>
      <c r="BF72" t="s">
        <v>1403</v>
      </c>
      <c r="BI72" t="s">
        <v>1260</v>
      </c>
      <c r="BK72" t="str">
        <f>LEFT(Tabela_BaseCadastro[[#This Row],[Descrição]],SEARCH(" ",Tabela_BaseCadastro[[#This Row],[Descrição]],1)-1)</f>
        <v>PROLOPA</v>
      </c>
      <c r="BL72" t="str">
        <f>TEXT(Tabela_BaseCadastro[[#This Row],[Unidade Venda '[EAN8, UPC12, EAN13, e DUN14']]],"0000000000000")</f>
        <v>7896226506388</v>
      </c>
      <c r="BM72" t="s">
        <v>1404</v>
      </c>
      <c r="BN72" t="str">
        <f>IF(Tabela_BaseCadastro[[#This Row],[P.Ativo CMED]]="",Tabela_BaseCadastro[[#This Row],[DESCRIÇÃO DO PRINCIPIO ATIVO]],Tabela_BaseCadastro[[#This Row],[P.Ativo CMED]])</f>
        <v>CLORIDRATO DE BENSERAZIDA;LEVODOPA</v>
      </c>
    </row>
    <row r="73" spans="1:66" x14ac:dyDescent="0.25">
      <c r="A73">
        <v>824</v>
      </c>
      <c r="B73" t="s">
        <v>1474</v>
      </c>
      <c r="C73">
        <v>1602</v>
      </c>
      <c r="D73" t="s">
        <v>1475</v>
      </c>
      <c r="E73">
        <v>1</v>
      </c>
      <c r="F73" t="s">
        <v>1253</v>
      </c>
      <c r="G73">
        <v>1</v>
      </c>
      <c r="H73" s="1" t="s">
        <v>1280</v>
      </c>
      <c r="I73">
        <v>4</v>
      </c>
      <c r="J73" t="s">
        <v>1476</v>
      </c>
      <c r="K73">
        <v>2</v>
      </c>
      <c r="L73" t="s">
        <v>1256</v>
      </c>
      <c r="M73" t="s">
        <v>1257</v>
      </c>
      <c r="N73" t="s">
        <v>1323</v>
      </c>
      <c r="O73" t="s">
        <v>1269</v>
      </c>
      <c r="P73">
        <v>30049069</v>
      </c>
      <c r="R73">
        <v>13</v>
      </c>
      <c r="S73">
        <v>13</v>
      </c>
      <c r="T73">
        <v>13</v>
      </c>
      <c r="U73" s="5">
        <v>7891106006767</v>
      </c>
      <c r="V73">
        <v>0</v>
      </c>
      <c r="W73">
        <v>7891106006767</v>
      </c>
      <c r="Z73" t="s">
        <v>1260</v>
      </c>
      <c r="AA73" t="s">
        <v>1261</v>
      </c>
      <c r="AB73">
        <v>1</v>
      </c>
      <c r="AC73" t="s">
        <v>1283</v>
      </c>
      <c r="AE73">
        <v>42725</v>
      </c>
      <c r="AH73">
        <v>0</v>
      </c>
      <c r="AK73" t="s">
        <v>1260</v>
      </c>
      <c r="AM73" t="s">
        <v>1260</v>
      </c>
      <c r="AN73" t="s">
        <v>1260</v>
      </c>
      <c r="AQ73" t="s">
        <v>1263</v>
      </c>
      <c r="AR73" t="s">
        <v>1257</v>
      </c>
      <c r="AS73" t="s">
        <v>1260</v>
      </c>
      <c r="AT73">
        <v>1</v>
      </c>
      <c r="AX73" t="s">
        <v>1260</v>
      </c>
      <c r="AY73" t="s">
        <v>1264</v>
      </c>
      <c r="AZ73" t="s">
        <v>1265</v>
      </c>
      <c r="BE73">
        <v>3</v>
      </c>
      <c r="BF73" t="s">
        <v>1477</v>
      </c>
      <c r="BI73" t="s">
        <v>1260</v>
      </c>
      <c r="BK73" t="str">
        <f>LEFT(Tabela_BaseCadastro[[#This Row],[Descrição]],SEARCH(" ",Tabela_BaseCadastro[[#This Row],[Descrição]],1)-1)</f>
        <v>NEXAVAR</v>
      </c>
      <c r="BL73" t="str">
        <f>TEXT(Tabela_BaseCadastro[[#This Row],[Unidade Venda '[EAN8, UPC12, EAN13, e DUN14']]],"0000000000000")</f>
        <v>7891106006767</v>
      </c>
      <c r="BM73" t="s">
        <v>1477</v>
      </c>
      <c r="BN73" t="str">
        <f>IF(Tabela_BaseCadastro[[#This Row],[P.Ativo CMED]]="",Tabela_BaseCadastro[[#This Row],[DESCRIÇÃO DO PRINCIPIO ATIVO]],Tabela_BaseCadastro[[#This Row],[P.Ativo CMED]])</f>
        <v>TOSILATO DE SORAFENIBE</v>
      </c>
    </row>
    <row r="74" spans="1:66" x14ac:dyDescent="0.25">
      <c r="A74">
        <v>825</v>
      </c>
      <c r="B74" t="s">
        <v>1478</v>
      </c>
      <c r="C74">
        <v>1109</v>
      </c>
      <c r="D74" t="s">
        <v>1252</v>
      </c>
      <c r="E74">
        <v>1</v>
      </c>
      <c r="F74" t="s">
        <v>1253</v>
      </c>
      <c r="G74">
        <v>2</v>
      </c>
      <c r="H74" s="1" t="s">
        <v>1254</v>
      </c>
      <c r="I74">
        <v>1</v>
      </c>
      <c r="J74" t="s">
        <v>1255</v>
      </c>
      <c r="K74">
        <v>2</v>
      </c>
      <c r="L74" t="s">
        <v>1256</v>
      </c>
      <c r="M74" t="s">
        <v>1257</v>
      </c>
      <c r="N74" t="s">
        <v>1461</v>
      </c>
      <c r="O74" t="s">
        <v>1269</v>
      </c>
      <c r="P74">
        <v>30049069</v>
      </c>
      <c r="R74">
        <v>13</v>
      </c>
      <c r="S74">
        <v>13</v>
      </c>
      <c r="U74" s="5">
        <v>7896206403409</v>
      </c>
      <c r="V74">
        <v>0</v>
      </c>
      <c r="Z74" t="s">
        <v>1260</v>
      </c>
      <c r="AA74" t="s">
        <v>1261</v>
      </c>
      <c r="AB74">
        <v>8</v>
      </c>
      <c r="AC74" t="s">
        <v>1479</v>
      </c>
      <c r="AE74">
        <v>42725</v>
      </c>
      <c r="AH74">
        <v>0</v>
      </c>
      <c r="AK74" t="s">
        <v>1260</v>
      </c>
      <c r="AM74" t="s">
        <v>1260</v>
      </c>
      <c r="AN74" t="s">
        <v>1260</v>
      </c>
      <c r="AQ74" t="s">
        <v>1263</v>
      </c>
      <c r="AR74" t="s">
        <v>1257</v>
      </c>
      <c r="AS74" t="s">
        <v>1260</v>
      </c>
      <c r="AT74">
        <v>1</v>
      </c>
      <c r="AX74" t="s">
        <v>1260</v>
      </c>
      <c r="AY74" t="s">
        <v>1264</v>
      </c>
      <c r="AZ74" t="s">
        <v>1265</v>
      </c>
      <c r="BE74">
        <v>32</v>
      </c>
      <c r="BF74" t="s">
        <v>1480</v>
      </c>
      <c r="BI74" t="s">
        <v>1260</v>
      </c>
      <c r="BK74" t="str">
        <f>LEFT(Tabela_BaseCadastro[[#This Row],[Descrição]],SEARCH(" ",Tabela_BaseCadastro[[#This Row],[Descrição]],1)-1)</f>
        <v>BRILINTA</v>
      </c>
      <c r="BL74" t="str">
        <f>TEXT(Tabela_BaseCadastro[[#This Row],[Unidade Venda '[EAN8, UPC12, EAN13, e DUN14']]],"0000000000000")</f>
        <v>7896206403409</v>
      </c>
      <c r="BM74" t="s">
        <v>1480</v>
      </c>
      <c r="BN74" t="str">
        <f>IF(Tabela_BaseCadastro[[#This Row],[P.Ativo CMED]]="",Tabela_BaseCadastro[[#This Row],[DESCRIÇÃO DO PRINCIPIO ATIVO]],Tabela_BaseCadastro[[#This Row],[P.Ativo CMED]])</f>
        <v>TICAGRELOR</v>
      </c>
    </row>
    <row r="75" spans="1:66" x14ac:dyDescent="0.25">
      <c r="A75">
        <v>827</v>
      </c>
      <c r="B75" t="s">
        <v>1481</v>
      </c>
      <c r="C75">
        <v>1128</v>
      </c>
      <c r="D75" t="s">
        <v>1346</v>
      </c>
      <c r="E75">
        <v>1</v>
      </c>
      <c r="F75" t="s">
        <v>1253</v>
      </c>
      <c r="G75">
        <v>1</v>
      </c>
      <c r="H75" s="1" t="s">
        <v>1280</v>
      </c>
      <c r="I75">
        <v>2</v>
      </c>
      <c r="J75" t="s">
        <v>1347</v>
      </c>
      <c r="K75">
        <v>1</v>
      </c>
      <c r="L75" t="s">
        <v>1291</v>
      </c>
      <c r="M75" t="s">
        <v>1257</v>
      </c>
      <c r="N75" t="s">
        <v>1415</v>
      </c>
      <c r="O75" t="s">
        <v>1416</v>
      </c>
      <c r="P75">
        <v>30021590</v>
      </c>
      <c r="R75">
        <v>13</v>
      </c>
      <c r="S75">
        <v>13</v>
      </c>
      <c r="U75" s="5">
        <v>7896226506401</v>
      </c>
      <c r="V75">
        <v>0</v>
      </c>
      <c r="Z75" t="s">
        <v>1260</v>
      </c>
      <c r="AA75" t="s">
        <v>1261</v>
      </c>
      <c r="AB75">
        <v>1</v>
      </c>
      <c r="AC75" t="s">
        <v>1283</v>
      </c>
      <c r="AE75">
        <v>42732</v>
      </c>
      <c r="AH75">
        <v>0</v>
      </c>
      <c r="AK75" t="s">
        <v>1260</v>
      </c>
      <c r="AM75" t="s">
        <v>1260</v>
      </c>
      <c r="AN75" t="s">
        <v>1260</v>
      </c>
      <c r="AQ75" t="s">
        <v>1263</v>
      </c>
      <c r="AR75" t="s">
        <v>1257</v>
      </c>
      <c r="AS75" t="s">
        <v>1260</v>
      </c>
      <c r="AT75">
        <v>1</v>
      </c>
      <c r="AX75" t="s">
        <v>1260</v>
      </c>
      <c r="AY75" t="s">
        <v>1264</v>
      </c>
      <c r="AZ75" t="s">
        <v>1265</v>
      </c>
      <c r="BE75">
        <v>19</v>
      </c>
      <c r="BF75" t="s">
        <v>1482</v>
      </c>
      <c r="BI75" t="s">
        <v>1260</v>
      </c>
      <c r="BK75" t="str">
        <f>LEFT(Tabela_BaseCadastro[[#This Row],[Descrição]],SEARCH(" ",Tabela_BaseCadastro[[#This Row],[Descrição]],1)-1)</f>
        <v>PERJETA</v>
      </c>
      <c r="BL75" t="str">
        <f>TEXT(Tabela_BaseCadastro[[#This Row],[Unidade Venda '[EAN8, UPC12, EAN13, e DUN14']]],"0000000000000")</f>
        <v>7896226506401</v>
      </c>
      <c r="BM75" t="s">
        <v>1482</v>
      </c>
      <c r="BN75" t="str">
        <f>IF(Tabela_BaseCadastro[[#This Row],[P.Ativo CMED]]="",Tabela_BaseCadastro[[#This Row],[DESCRIÇÃO DO PRINCIPIO ATIVO]],Tabela_BaseCadastro[[#This Row],[P.Ativo CMED]])</f>
        <v>PERTUZUMABE</v>
      </c>
    </row>
    <row r="76" spans="1:66" x14ac:dyDescent="0.25">
      <c r="A76">
        <v>829</v>
      </c>
      <c r="B76" t="s">
        <v>1483</v>
      </c>
      <c r="C76">
        <v>1109</v>
      </c>
      <c r="D76" t="s">
        <v>1252</v>
      </c>
      <c r="E76">
        <v>1</v>
      </c>
      <c r="F76" t="s">
        <v>1253</v>
      </c>
      <c r="G76">
        <v>1</v>
      </c>
      <c r="H76" s="1" t="s">
        <v>1280</v>
      </c>
      <c r="I76">
        <v>1</v>
      </c>
      <c r="J76" t="s">
        <v>1255</v>
      </c>
      <c r="K76">
        <v>1</v>
      </c>
      <c r="L76" t="s">
        <v>1291</v>
      </c>
      <c r="M76" t="s">
        <v>1257</v>
      </c>
      <c r="N76" t="s">
        <v>1292</v>
      </c>
      <c r="O76" t="s">
        <v>1293</v>
      </c>
      <c r="P76">
        <v>30043936</v>
      </c>
      <c r="R76">
        <v>13</v>
      </c>
      <c r="S76">
        <v>13</v>
      </c>
      <c r="U76" s="5">
        <v>7896206404437</v>
      </c>
      <c r="V76">
        <v>0</v>
      </c>
      <c r="Z76" t="s">
        <v>1260</v>
      </c>
      <c r="AA76" t="s">
        <v>1261</v>
      </c>
      <c r="AB76">
        <v>1</v>
      </c>
      <c r="AC76" t="s">
        <v>1283</v>
      </c>
      <c r="AE76">
        <v>42731</v>
      </c>
      <c r="AH76">
        <v>0</v>
      </c>
      <c r="AK76" t="s">
        <v>1260</v>
      </c>
      <c r="AM76" t="s">
        <v>1260</v>
      </c>
      <c r="AN76" t="s">
        <v>1260</v>
      </c>
      <c r="AQ76" t="s">
        <v>1263</v>
      </c>
      <c r="AR76" t="s">
        <v>1257</v>
      </c>
      <c r="AS76" t="s">
        <v>1260</v>
      </c>
      <c r="AT76">
        <v>1</v>
      </c>
      <c r="AX76" t="s">
        <v>1260</v>
      </c>
      <c r="AY76" t="s">
        <v>1264</v>
      </c>
      <c r="AZ76" t="s">
        <v>1265</v>
      </c>
      <c r="BI76" t="s">
        <v>1260</v>
      </c>
      <c r="BK76" t="str">
        <f>LEFT(Tabela_BaseCadastro[[#This Row],[Descrição]],SEARCH(" ",Tabela_BaseCadastro[[#This Row],[Descrição]],1)-1)</f>
        <v>FASLODEX</v>
      </c>
      <c r="BL76" t="str">
        <f>TEXT(Tabela_BaseCadastro[[#This Row],[Unidade Venda '[EAN8, UPC12, EAN13, e DUN14']]],"0000000000000")</f>
        <v>7896206404437</v>
      </c>
      <c r="BM76" t="s">
        <v>1484</v>
      </c>
      <c r="BN76" t="str">
        <f>IF(Tabela_BaseCadastro[[#This Row],[P.Ativo CMED]]="",Tabela_BaseCadastro[[#This Row],[DESCRIÇÃO DO PRINCIPIO ATIVO]],Tabela_BaseCadastro[[#This Row],[P.Ativo CMED]])</f>
        <v>FULVESTRANTO</v>
      </c>
    </row>
    <row r="77" spans="1:66" x14ac:dyDescent="0.25">
      <c r="A77">
        <v>830</v>
      </c>
      <c r="B77" t="s">
        <v>1485</v>
      </c>
      <c r="C77">
        <v>1478</v>
      </c>
      <c r="D77" t="s">
        <v>1398</v>
      </c>
      <c r="E77">
        <v>1</v>
      </c>
      <c r="F77" t="s">
        <v>1253</v>
      </c>
      <c r="G77">
        <v>2</v>
      </c>
      <c r="H77" s="1" t="s">
        <v>1254</v>
      </c>
      <c r="I77">
        <v>17</v>
      </c>
      <c r="J77" t="s">
        <v>1399</v>
      </c>
      <c r="K77">
        <v>2</v>
      </c>
      <c r="L77" t="s">
        <v>1256</v>
      </c>
      <c r="M77" t="s">
        <v>1257</v>
      </c>
      <c r="N77" t="s">
        <v>1400</v>
      </c>
      <c r="O77" t="s">
        <v>1401</v>
      </c>
      <c r="P77">
        <v>30049049</v>
      </c>
      <c r="R77">
        <v>13</v>
      </c>
      <c r="S77">
        <v>13</v>
      </c>
      <c r="U77" s="5">
        <v>7896226506371</v>
      </c>
      <c r="V77">
        <v>0</v>
      </c>
      <c r="Z77" t="s">
        <v>1260</v>
      </c>
      <c r="AA77" t="s">
        <v>1261</v>
      </c>
      <c r="AB77">
        <v>21</v>
      </c>
      <c r="AC77" t="s">
        <v>1402</v>
      </c>
      <c r="AE77">
        <v>42732</v>
      </c>
      <c r="AH77">
        <v>0</v>
      </c>
      <c r="AK77" t="s">
        <v>1260</v>
      </c>
      <c r="AM77" t="s">
        <v>1260</v>
      </c>
      <c r="AN77" t="s">
        <v>1260</v>
      </c>
      <c r="AQ77" t="s">
        <v>1263</v>
      </c>
      <c r="AR77" t="s">
        <v>1257</v>
      </c>
      <c r="AS77" t="s">
        <v>1260</v>
      </c>
      <c r="AT77">
        <v>1</v>
      </c>
      <c r="AX77" t="s">
        <v>1260</v>
      </c>
      <c r="AY77" t="s">
        <v>1264</v>
      </c>
      <c r="AZ77" t="s">
        <v>1265</v>
      </c>
      <c r="BE77">
        <v>20</v>
      </c>
      <c r="BF77" t="s">
        <v>1403</v>
      </c>
      <c r="BI77" t="s">
        <v>1260</v>
      </c>
      <c r="BK77" t="str">
        <f>LEFT(Tabela_BaseCadastro[[#This Row],[Descrição]],SEARCH(" ",Tabela_BaseCadastro[[#This Row],[Descrição]],1)-1)</f>
        <v>PROLOPA</v>
      </c>
      <c r="BL77" t="str">
        <f>TEXT(Tabela_BaseCadastro[[#This Row],[Unidade Venda '[EAN8, UPC12, EAN13, e DUN14']]],"0000000000000")</f>
        <v>7896226506371</v>
      </c>
      <c r="BM77" t="s">
        <v>1404</v>
      </c>
      <c r="BN77" t="str">
        <f>IF(Tabela_BaseCadastro[[#This Row],[P.Ativo CMED]]="",Tabela_BaseCadastro[[#This Row],[DESCRIÇÃO DO PRINCIPIO ATIVO]],Tabela_BaseCadastro[[#This Row],[P.Ativo CMED]])</f>
        <v>CLORIDRATO DE BENSERAZIDA;LEVODOPA</v>
      </c>
    </row>
    <row r="78" spans="1:66" x14ac:dyDescent="0.25">
      <c r="A78">
        <v>831</v>
      </c>
      <c r="B78" t="s">
        <v>1486</v>
      </c>
      <c r="C78">
        <v>1655</v>
      </c>
      <c r="D78" t="s">
        <v>1487</v>
      </c>
      <c r="E78">
        <v>1</v>
      </c>
      <c r="F78" t="s">
        <v>1253</v>
      </c>
      <c r="G78">
        <v>2</v>
      </c>
      <c r="H78" s="1" t="s">
        <v>1254</v>
      </c>
      <c r="I78">
        <v>7</v>
      </c>
      <c r="J78" t="s">
        <v>1488</v>
      </c>
      <c r="K78">
        <v>2</v>
      </c>
      <c r="L78" t="s">
        <v>1256</v>
      </c>
      <c r="M78" t="s">
        <v>1257</v>
      </c>
      <c r="N78" t="s">
        <v>1311</v>
      </c>
      <c r="O78" t="s">
        <v>1312</v>
      </c>
      <c r="P78">
        <v>30049039</v>
      </c>
      <c r="R78">
        <v>13</v>
      </c>
      <c r="S78">
        <v>13</v>
      </c>
      <c r="U78" s="5">
        <v>7896676405927</v>
      </c>
      <c r="V78">
        <v>7896676405927</v>
      </c>
      <c r="Z78" t="s">
        <v>1260</v>
      </c>
      <c r="AA78" t="s">
        <v>1270</v>
      </c>
      <c r="AB78">
        <v>40</v>
      </c>
      <c r="AC78" t="s">
        <v>1489</v>
      </c>
      <c r="AE78">
        <v>42726</v>
      </c>
      <c r="AH78">
        <v>0</v>
      </c>
      <c r="AK78" t="s">
        <v>1260</v>
      </c>
      <c r="AM78" t="s">
        <v>1260</v>
      </c>
      <c r="AN78" t="s">
        <v>1260</v>
      </c>
      <c r="AQ78" t="s">
        <v>1263</v>
      </c>
      <c r="AR78" t="s">
        <v>1257</v>
      </c>
      <c r="AS78" t="s">
        <v>1260</v>
      </c>
      <c r="AT78">
        <v>1</v>
      </c>
      <c r="AX78" t="s">
        <v>1260</v>
      </c>
      <c r="AY78" t="s">
        <v>1264</v>
      </c>
      <c r="AZ78" t="s">
        <v>1265</v>
      </c>
      <c r="BI78" t="s">
        <v>1260</v>
      </c>
      <c r="BK78" t="str">
        <f>LEFT(Tabela_BaseCadastro[[#This Row],[Descrição]],SEARCH(" ",Tabela_BaseCadastro[[#This Row],[Descrição]],1)-1)</f>
        <v>DIFENIDRIN</v>
      </c>
      <c r="BL78" t="str">
        <f>TEXT(Tabela_BaseCadastro[[#This Row],[Unidade Venda '[EAN8, UPC12, EAN13, e DUN14']]],"0000000000000")</f>
        <v>7896676405927</v>
      </c>
      <c r="BM78" t="s">
        <v>1490</v>
      </c>
      <c r="BN78" t="str">
        <f>IF(Tabela_BaseCadastro[[#This Row],[P.Ativo CMED]]="",Tabela_BaseCadastro[[#This Row],[DESCRIÇÃO DO PRINCIPIO ATIVO]],Tabela_BaseCadastro[[#This Row],[P.Ativo CMED]])</f>
        <v>CLORIDRATO DE DIFENIDRAMINA</v>
      </c>
    </row>
    <row r="79" spans="1:66" x14ac:dyDescent="0.25">
      <c r="A79">
        <v>832</v>
      </c>
      <c r="B79" t="s">
        <v>1491</v>
      </c>
      <c r="C79">
        <v>1152</v>
      </c>
      <c r="D79" t="s">
        <v>1492</v>
      </c>
      <c r="E79">
        <v>1</v>
      </c>
      <c r="F79" t="s">
        <v>1253</v>
      </c>
      <c r="G79">
        <v>1</v>
      </c>
      <c r="H79" s="1" t="s">
        <v>1280</v>
      </c>
      <c r="I79">
        <v>7</v>
      </c>
      <c r="J79" t="s">
        <v>1488</v>
      </c>
      <c r="K79">
        <v>2</v>
      </c>
      <c r="L79" t="s">
        <v>1256</v>
      </c>
      <c r="M79" t="s">
        <v>1257</v>
      </c>
      <c r="N79" t="s">
        <v>1493</v>
      </c>
      <c r="O79" t="s">
        <v>1362</v>
      </c>
      <c r="P79">
        <v>30049068</v>
      </c>
      <c r="R79">
        <v>13</v>
      </c>
      <c r="S79">
        <v>13</v>
      </c>
      <c r="U79" s="5">
        <v>7896676421026</v>
      </c>
      <c r="V79">
        <v>7896676421026</v>
      </c>
      <c r="Z79" t="s">
        <v>1260</v>
      </c>
      <c r="AA79" t="s">
        <v>1270</v>
      </c>
      <c r="AB79">
        <v>1</v>
      </c>
      <c r="AC79" t="s">
        <v>1283</v>
      </c>
      <c r="AE79">
        <v>42827</v>
      </c>
      <c r="AH79">
        <v>0</v>
      </c>
      <c r="AK79" t="s">
        <v>1260</v>
      </c>
      <c r="AM79" t="s">
        <v>1260</v>
      </c>
      <c r="AN79" t="s">
        <v>1260</v>
      </c>
      <c r="AQ79" t="s">
        <v>1263</v>
      </c>
      <c r="AR79" t="s">
        <v>1257</v>
      </c>
      <c r="AS79" t="s">
        <v>1260</v>
      </c>
      <c r="AT79">
        <v>1</v>
      </c>
      <c r="AX79" t="s">
        <v>1260</v>
      </c>
      <c r="AY79" t="s">
        <v>1264</v>
      </c>
      <c r="AZ79" t="s">
        <v>1265</v>
      </c>
      <c r="BI79" t="s">
        <v>1260</v>
      </c>
      <c r="BK79" t="str">
        <f>LEFT(Tabela_BaseCadastro[[#This Row],[Descrição]],SEARCH(" ",Tabela_BaseCadastro[[#This Row],[Descrição]],1)-1)</f>
        <v>MESILATO</v>
      </c>
      <c r="BL79" t="str">
        <f>TEXT(Tabela_BaseCadastro[[#This Row],[Unidade Venda '[EAN8, UPC12, EAN13, e DUN14']]],"0000000000000")</f>
        <v>7896676421026</v>
      </c>
      <c r="BM79" t="s">
        <v>1429</v>
      </c>
      <c r="BN79" t="str">
        <f>IF(Tabela_BaseCadastro[[#This Row],[P.Ativo CMED]]="",Tabela_BaseCadastro[[#This Row],[DESCRIÇÃO DO PRINCIPIO ATIVO]],Tabela_BaseCadastro[[#This Row],[P.Ativo CMED]])</f>
        <v>MESILATO DE IMATINIBE</v>
      </c>
    </row>
    <row r="80" spans="1:66" x14ac:dyDescent="0.25">
      <c r="A80">
        <v>834</v>
      </c>
      <c r="B80" t="s">
        <v>1494</v>
      </c>
      <c r="C80">
        <v>1109</v>
      </c>
      <c r="D80" t="s">
        <v>1252</v>
      </c>
      <c r="E80">
        <v>1</v>
      </c>
      <c r="F80" t="s">
        <v>1253</v>
      </c>
      <c r="G80">
        <v>2</v>
      </c>
      <c r="H80" s="1" t="s">
        <v>1254</v>
      </c>
      <c r="I80">
        <v>1</v>
      </c>
      <c r="J80" t="s">
        <v>1255</v>
      </c>
      <c r="K80">
        <v>2</v>
      </c>
      <c r="L80" t="s">
        <v>1256</v>
      </c>
      <c r="M80" t="s">
        <v>1257</v>
      </c>
      <c r="N80" t="s">
        <v>1461</v>
      </c>
      <c r="O80" t="s">
        <v>1269</v>
      </c>
      <c r="P80">
        <v>30049069</v>
      </c>
      <c r="R80">
        <v>13</v>
      </c>
      <c r="S80">
        <v>13</v>
      </c>
      <c r="U80" s="5">
        <v>7896016807237</v>
      </c>
      <c r="V80">
        <v>7896016807237</v>
      </c>
      <c r="Z80" t="s">
        <v>1260</v>
      </c>
      <c r="AA80" t="s">
        <v>1270</v>
      </c>
      <c r="AB80">
        <v>12</v>
      </c>
      <c r="AC80" t="s">
        <v>1466</v>
      </c>
      <c r="AE80">
        <v>42731</v>
      </c>
      <c r="AH80">
        <v>0</v>
      </c>
      <c r="AK80" t="s">
        <v>1260</v>
      </c>
      <c r="AM80" t="s">
        <v>1260</v>
      </c>
      <c r="AN80" t="s">
        <v>1260</v>
      </c>
      <c r="AQ80" t="s">
        <v>1263</v>
      </c>
      <c r="AR80" t="s">
        <v>1257</v>
      </c>
      <c r="AS80" t="s">
        <v>1260</v>
      </c>
      <c r="AT80">
        <v>1</v>
      </c>
      <c r="AX80" t="s">
        <v>1260</v>
      </c>
      <c r="AY80" t="s">
        <v>1264</v>
      </c>
      <c r="AZ80" t="s">
        <v>1265</v>
      </c>
      <c r="BI80" t="s">
        <v>1260</v>
      </c>
      <c r="BK80" t="str">
        <f>LEFT(Tabela_BaseCadastro[[#This Row],[Descrição]],SEARCH(" ",Tabela_BaseCadastro[[#This Row],[Descrição]],1)-1)</f>
        <v>ONGLYZA</v>
      </c>
      <c r="BL80" t="str">
        <f>TEXT(Tabela_BaseCadastro[[#This Row],[Unidade Venda '[EAN8, UPC12, EAN13, e DUN14']]],"0000000000000")</f>
        <v>7896016807237</v>
      </c>
      <c r="BN80">
        <f>IF(Tabela_BaseCadastro[[#This Row],[P.Ativo CMED]]="",Tabela_BaseCadastro[[#This Row],[DESCRIÇÃO DO PRINCIPIO ATIVO]],Tabela_BaseCadastro[[#This Row],[P.Ativo CMED]])</f>
        <v>0</v>
      </c>
    </row>
    <row r="81" spans="1:66" x14ac:dyDescent="0.25">
      <c r="A81">
        <v>837</v>
      </c>
      <c r="B81" t="s">
        <v>1495</v>
      </c>
      <c r="C81">
        <v>1128</v>
      </c>
      <c r="D81" t="s">
        <v>1346</v>
      </c>
      <c r="E81">
        <v>1</v>
      </c>
      <c r="F81" t="s">
        <v>1253</v>
      </c>
      <c r="G81">
        <v>1</v>
      </c>
      <c r="H81" s="1" t="s">
        <v>1280</v>
      </c>
      <c r="I81">
        <v>2</v>
      </c>
      <c r="J81" t="s">
        <v>1347</v>
      </c>
      <c r="K81">
        <v>1</v>
      </c>
      <c r="L81" t="s">
        <v>1291</v>
      </c>
      <c r="M81" t="s">
        <v>1257</v>
      </c>
      <c r="N81" t="s">
        <v>1348</v>
      </c>
      <c r="O81" t="s">
        <v>1349</v>
      </c>
      <c r="P81">
        <v>30021520</v>
      </c>
      <c r="R81">
        <v>13</v>
      </c>
      <c r="S81">
        <v>13</v>
      </c>
      <c r="U81" s="5">
        <v>7896226506845</v>
      </c>
      <c r="V81">
        <v>0</v>
      </c>
      <c r="Z81" t="s">
        <v>1260</v>
      </c>
      <c r="AA81" t="s">
        <v>1261</v>
      </c>
      <c r="AB81">
        <v>1</v>
      </c>
      <c r="AC81" t="s">
        <v>1283</v>
      </c>
      <c r="AE81">
        <v>42731</v>
      </c>
      <c r="AH81">
        <v>0</v>
      </c>
      <c r="AK81" t="s">
        <v>1260</v>
      </c>
      <c r="AM81" t="s">
        <v>1260</v>
      </c>
      <c r="AN81" t="s">
        <v>1260</v>
      </c>
      <c r="AQ81" t="s">
        <v>1263</v>
      </c>
      <c r="AR81" t="s">
        <v>1257</v>
      </c>
      <c r="AS81" t="s">
        <v>1260</v>
      </c>
      <c r="AT81">
        <v>1</v>
      </c>
      <c r="AX81" t="s">
        <v>1260</v>
      </c>
      <c r="AY81" t="s">
        <v>1264</v>
      </c>
      <c r="AZ81" t="s">
        <v>1265</v>
      </c>
      <c r="BE81">
        <v>17</v>
      </c>
      <c r="BF81" t="s">
        <v>1353</v>
      </c>
      <c r="BI81" t="s">
        <v>1260</v>
      </c>
      <c r="BK81" t="str">
        <f>LEFT(Tabela_BaseCadastro[[#This Row],[Descrição]],SEARCH(" ",Tabela_BaseCadastro[[#This Row],[Descrição]],1)-1)</f>
        <v>MABTHERA</v>
      </c>
      <c r="BL81" t="str">
        <f>TEXT(Tabela_BaseCadastro[[#This Row],[Unidade Venda '[EAN8, UPC12, EAN13, e DUN14']]],"0000000000000")</f>
        <v>7896226506845</v>
      </c>
      <c r="BM81" t="s">
        <v>1353</v>
      </c>
      <c r="BN81" t="str">
        <f>IF(Tabela_BaseCadastro[[#This Row],[P.Ativo CMED]]="",Tabela_BaseCadastro[[#This Row],[DESCRIÇÃO DO PRINCIPIO ATIVO]],Tabela_BaseCadastro[[#This Row],[P.Ativo CMED]])</f>
        <v>RITUXIMABE</v>
      </c>
    </row>
    <row r="82" spans="1:66" x14ac:dyDescent="0.25">
      <c r="A82">
        <v>840</v>
      </c>
      <c r="B82" t="s">
        <v>1496</v>
      </c>
      <c r="C82">
        <v>1157</v>
      </c>
      <c r="D82" t="s">
        <v>1497</v>
      </c>
      <c r="E82">
        <v>1</v>
      </c>
      <c r="F82" t="s">
        <v>1253</v>
      </c>
      <c r="G82">
        <v>1</v>
      </c>
      <c r="H82" s="1" t="s">
        <v>1280</v>
      </c>
      <c r="I82">
        <v>10</v>
      </c>
      <c r="J82" t="s">
        <v>1498</v>
      </c>
      <c r="K82">
        <v>2</v>
      </c>
      <c r="L82" t="s">
        <v>1256</v>
      </c>
      <c r="M82" t="s">
        <v>1257</v>
      </c>
      <c r="N82" t="s">
        <v>1499</v>
      </c>
      <c r="O82" t="s">
        <v>1368</v>
      </c>
      <c r="P82">
        <v>30044090</v>
      </c>
      <c r="R82">
        <v>13</v>
      </c>
      <c r="S82">
        <v>13</v>
      </c>
      <c r="U82" s="5">
        <v>7890000000000</v>
      </c>
      <c r="V82">
        <v>7890000000000</v>
      </c>
      <c r="Z82" t="s">
        <v>1260</v>
      </c>
      <c r="AA82" t="s">
        <v>1270</v>
      </c>
      <c r="AB82">
        <v>1</v>
      </c>
      <c r="AC82" t="s">
        <v>1283</v>
      </c>
      <c r="AE82">
        <v>42726</v>
      </c>
      <c r="AH82">
        <v>0</v>
      </c>
      <c r="AK82" t="s">
        <v>1260</v>
      </c>
      <c r="AM82" t="s">
        <v>1260</v>
      </c>
      <c r="AN82" t="s">
        <v>1260</v>
      </c>
      <c r="AQ82" t="s">
        <v>1263</v>
      </c>
      <c r="AR82" t="s">
        <v>1257</v>
      </c>
      <c r="AS82" t="s">
        <v>1260</v>
      </c>
      <c r="AT82">
        <v>1</v>
      </c>
      <c r="AX82" t="s">
        <v>1260</v>
      </c>
      <c r="AY82" t="s">
        <v>1264</v>
      </c>
      <c r="AZ82" t="s">
        <v>1265</v>
      </c>
      <c r="BI82" t="s">
        <v>1260</v>
      </c>
      <c r="BK82" t="str">
        <f>LEFT(Tabela_BaseCadastro[[#This Row],[Descrição]],SEARCH(" ",Tabela_BaseCadastro[[#This Row],[Descrição]],1)-1)</f>
        <v>CLORIDRATO</v>
      </c>
      <c r="BL82" t="str">
        <f>TEXT(Tabela_BaseCadastro[[#This Row],[Unidade Venda '[EAN8, UPC12, EAN13, e DUN14']]],"0000000000000")</f>
        <v>7890000000000</v>
      </c>
      <c r="BN82">
        <f>IF(Tabela_BaseCadastro[[#This Row],[P.Ativo CMED]]="",Tabela_BaseCadastro[[#This Row],[DESCRIÇÃO DO PRINCIPIO ATIVO]],Tabela_BaseCadastro[[#This Row],[P.Ativo CMED]])</f>
        <v>0</v>
      </c>
    </row>
    <row r="83" spans="1:66" x14ac:dyDescent="0.25">
      <c r="A83">
        <v>841</v>
      </c>
      <c r="B83" t="s">
        <v>1500</v>
      </c>
      <c r="C83">
        <v>1109</v>
      </c>
      <c r="D83" t="s">
        <v>1252</v>
      </c>
      <c r="E83">
        <v>1</v>
      </c>
      <c r="F83" t="s">
        <v>1253</v>
      </c>
      <c r="G83">
        <v>2</v>
      </c>
      <c r="H83" s="1" t="s">
        <v>1254</v>
      </c>
      <c r="I83">
        <v>1</v>
      </c>
      <c r="J83" t="s">
        <v>1255</v>
      </c>
      <c r="K83">
        <v>2</v>
      </c>
      <c r="L83" t="s">
        <v>1256</v>
      </c>
      <c r="M83" t="s">
        <v>1257</v>
      </c>
      <c r="N83" t="s">
        <v>1461</v>
      </c>
      <c r="O83" t="s">
        <v>1269</v>
      </c>
      <c r="P83">
        <v>30049069</v>
      </c>
      <c r="R83">
        <v>13</v>
      </c>
      <c r="S83">
        <v>13</v>
      </c>
      <c r="U83" s="5">
        <v>7896206402174</v>
      </c>
      <c r="V83">
        <v>7896206402174</v>
      </c>
      <c r="Z83" t="s">
        <v>1260</v>
      </c>
      <c r="AA83" t="s">
        <v>1270</v>
      </c>
      <c r="AB83">
        <v>23</v>
      </c>
      <c r="AC83" t="s">
        <v>1271</v>
      </c>
      <c r="AE83">
        <v>42725</v>
      </c>
      <c r="AH83">
        <v>0</v>
      </c>
      <c r="AK83" t="s">
        <v>1260</v>
      </c>
      <c r="AM83" t="s">
        <v>1260</v>
      </c>
      <c r="AN83" t="s">
        <v>1260</v>
      </c>
      <c r="AQ83" t="s">
        <v>1263</v>
      </c>
      <c r="AR83" t="s">
        <v>1257</v>
      </c>
      <c r="AS83" t="s">
        <v>1260</v>
      </c>
      <c r="AT83">
        <v>1</v>
      </c>
      <c r="AX83" t="s">
        <v>1260</v>
      </c>
      <c r="AY83" t="s">
        <v>1264</v>
      </c>
      <c r="AZ83" t="s">
        <v>1265</v>
      </c>
      <c r="BE83">
        <v>47</v>
      </c>
      <c r="BF83" t="s">
        <v>1272</v>
      </c>
      <c r="BI83" t="s">
        <v>1260</v>
      </c>
      <c r="BK83" t="str">
        <f>LEFT(Tabela_BaseCadastro[[#This Row],[Descrição]],SEARCH(" ",Tabela_BaseCadastro[[#This Row],[Descrição]],1)-1)</f>
        <v>NEXIUM</v>
      </c>
      <c r="BL83" t="str">
        <f>TEXT(Tabela_BaseCadastro[[#This Row],[Unidade Venda '[EAN8, UPC12, EAN13, e DUN14']]],"0000000000000")</f>
        <v>7896206402174</v>
      </c>
      <c r="BM83" t="s">
        <v>1501</v>
      </c>
      <c r="BN83" t="str">
        <f>IF(Tabela_BaseCadastro[[#This Row],[P.Ativo CMED]]="",Tabela_BaseCadastro[[#This Row],[DESCRIÇÃO DO PRINCIPIO ATIVO]],Tabela_BaseCadastro[[#This Row],[P.Ativo CMED]])</f>
        <v>ESOMEPRAZOL MAGNÉSICO</v>
      </c>
    </row>
    <row r="84" spans="1:66" x14ac:dyDescent="0.25">
      <c r="A84">
        <v>842</v>
      </c>
      <c r="B84" t="s">
        <v>1502</v>
      </c>
      <c r="C84">
        <v>1284</v>
      </c>
      <c r="D84" t="s">
        <v>1503</v>
      </c>
      <c r="E84">
        <v>1</v>
      </c>
      <c r="F84" t="s">
        <v>1253</v>
      </c>
      <c r="G84">
        <v>2</v>
      </c>
      <c r="H84" s="1" t="s">
        <v>1254</v>
      </c>
      <c r="I84">
        <v>14</v>
      </c>
      <c r="J84" t="s">
        <v>1504</v>
      </c>
      <c r="K84">
        <v>2</v>
      </c>
      <c r="L84" t="s">
        <v>1256</v>
      </c>
      <c r="M84" t="s">
        <v>1257</v>
      </c>
      <c r="N84" t="s">
        <v>1505</v>
      </c>
      <c r="O84" t="s">
        <v>1506</v>
      </c>
      <c r="P84">
        <v>30049042</v>
      </c>
      <c r="R84">
        <v>13</v>
      </c>
      <c r="S84">
        <v>13</v>
      </c>
      <c r="U84" s="5">
        <v>7896206401283</v>
      </c>
      <c r="V84">
        <v>7896206401283</v>
      </c>
      <c r="Z84" t="s">
        <v>1260</v>
      </c>
      <c r="AA84" t="s">
        <v>1270</v>
      </c>
      <c r="AB84">
        <v>13</v>
      </c>
      <c r="AC84" t="s">
        <v>1507</v>
      </c>
      <c r="AE84">
        <v>42726</v>
      </c>
      <c r="AH84">
        <v>0</v>
      </c>
      <c r="AK84" t="s">
        <v>1260</v>
      </c>
      <c r="AM84" t="s">
        <v>1260</v>
      </c>
      <c r="AN84" t="s">
        <v>1260</v>
      </c>
      <c r="AQ84" t="s">
        <v>1263</v>
      </c>
      <c r="AR84" t="s">
        <v>1257</v>
      </c>
      <c r="AS84" t="s">
        <v>1260</v>
      </c>
      <c r="AT84">
        <v>1</v>
      </c>
      <c r="AX84" t="s">
        <v>1260</v>
      </c>
      <c r="AY84" t="s">
        <v>1264</v>
      </c>
      <c r="AZ84" t="s">
        <v>1265</v>
      </c>
      <c r="BI84" t="s">
        <v>1260</v>
      </c>
      <c r="BK84" t="str">
        <f>LEFT(Tabela_BaseCadastro[[#This Row],[Descrição]],SEARCH(" ",Tabela_BaseCadastro[[#This Row],[Descrição]],1)-1)</f>
        <v>EMLA</v>
      </c>
      <c r="BL84" t="str">
        <f>TEXT(Tabela_BaseCadastro[[#This Row],[Unidade Venda '[EAN8, UPC12, EAN13, e DUN14']]],"0000000000000")</f>
        <v>7896206401283</v>
      </c>
      <c r="BN84">
        <f>IF(Tabela_BaseCadastro[[#This Row],[P.Ativo CMED]]="",Tabela_BaseCadastro[[#This Row],[DESCRIÇÃO DO PRINCIPIO ATIVO]],Tabela_BaseCadastro[[#This Row],[P.Ativo CMED]])</f>
        <v>0</v>
      </c>
    </row>
    <row r="85" spans="1:66" x14ac:dyDescent="0.25">
      <c r="A85">
        <v>843</v>
      </c>
      <c r="B85" t="s">
        <v>1508</v>
      </c>
      <c r="C85">
        <v>1109</v>
      </c>
      <c r="D85" t="s">
        <v>1252</v>
      </c>
      <c r="E85">
        <v>1</v>
      </c>
      <c r="F85" t="s">
        <v>1253</v>
      </c>
      <c r="G85">
        <v>2</v>
      </c>
      <c r="H85" s="1" t="s">
        <v>1254</v>
      </c>
      <c r="I85">
        <v>1</v>
      </c>
      <c r="J85" t="s">
        <v>1255</v>
      </c>
      <c r="K85">
        <v>2</v>
      </c>
      <c r="L85" t="s">
        <v>1256</v>
      </c>
      <c r="M85" t="s">
        <v>1257</v>
      </c>
      <c r="N85" t="s">
        <v>1306</v>
      </c>
      <c r="O85" t="s">
        <v>1307</v>
      </c>
      <c r="P85">
        <v>30049099</v>
      </c>
      <c r="R85">
        <v>13</v>
      </c>
      <c r="S85">
        <v>13</v>
      </c>
      <c r="U85" s="5">
        <v>7896206400538</v>
      </c>
      <c r="V85">
        <v>7896206400538</v>
      </c>
      <c r="Z85" t="s">
        <v>1260</v>
      </c>
      <c r="AA85" t="s">
        <v>1270</v>
      </c>
      <c r="AB85">
        <v>5</v>
      </c>
      <c r="AC85" t="s">
        <v>1262</v>
      </c>
      <c r="AE85">
        <v>42732</v>
      </c>
      <c r="AH85">
        <v>0</v>
      </c>
      <c r="AK85" t="s">
        <v>1260</v>
      </c>
      <c r="AM85" t="s">
        <v>1260</v>
      </c>
      <c r="AN85" t="s">
        <v>1260</v>
      </c>
      <c r="AQ85" t="s">
        <v>1263</v>
      </c>
      <c r="AR85" t="s">
        <v>1257</v>
      </c>
      <c r="AS85" t="s">
        <v>1260</v>
      </c>
      <c r="AT85">
        <v>1</v>
      </c>
      <c r="AX85" t="s">
        <v>1260</v>
      </c>
      <c r="AY85" t="s">
        <v>1264</v>
      </c>
      <c r="AZ85" t="s">
        <v>1265</v>
      </c>
      <c r="BI85" t="s">
        <v>1260</v>
      </c>
      <c r="BK85" t="str">
        <f>LEFT(Tabela_BaseCadastro[[#This Row],[Descrição]],SEARCH(" ",Tabela_BaseCadastro[[#This Row],[Descrição]],1)-1)</f>
        <v>ZESTRIL</v>
      </c>
      <c r="BL85" t="str">
        <f>TEXT(Tabela_BaseCadastro[[#This Row],[Unidade Venda '[EAN8, UPC12, EAN13, e DUN14']]],"0000000000000")</f>
        <v>7896206400538</v>
      </c>
      <c r="BN85">
        <f>IF(Tabela_BaseCadastro[[#This Row],[P.Ativo CMED]]="",Tabela_BaseCadastro[[#This Row],[DESCRIÇÃO DO PRINCIPIO ATIVO]],Tabela_BaseCadastro[[#This Row],[P.Ativo CMED]])</f>
        <v>0</v>
      </c>
    </row>
    <row r="86" spans="1:66" x14ac:dyDescent="0.25">
      <c r="A86">
        <v>844</v>
      </c>
      <c r="B86" t="s">
        <v>1509</v>
      </c>
      <c r="C86">
        <v>1109</v>
      </c>
      <c r="D86" t="s">
        <v>1252</v>
      </c>
      <c r="E86">
        <v>1</v>
      </c>
      <c r="F86" t="s">
        <v>1253</v>
      </c>
      <c r="G86">
        <v>2</v>
      </c>
      <c r="H86" s="1" t="s">
        <v>1254</v>
      </c>
      <c r="I86">
        <v>1</v>
      </c>
      <c r="J86" t="s">
        <v>1255</v>
      </c>
      <c r="K86">
        <v>2</v>
      </c>
      <c r="L86" t="s">
        <v>1256</v>
      </c>
      <c r="M86" t="s">
        <v>1257</v>
      </c>
      <c r="N86" t="s">
        <v>1422</v>
      </c>
      <c r="O86" t="s">
        <v>1253</v>
      </c>
      <c r="P86">
        <v>30022099</v>
      </c>
      <c r="R86">
        <v>13</v>
      </c>
      <c r="S86">
        <v>13</v>
      </c>
      <c r="U86" s="5">
        <v>7896206402044</v>
      </c>
      <c r="V86">
        <v>7896206402044</v>
      </c>
      <c r="Z86" t="s">
        <v>1260</v>
      </c>
      <c r="AA86" t="s">
        <v>1270</v>
      </c>
      <c r="AB86">
        <v>6</v>
      </c>
      <c r="AC86" t="s">
        <v>1335</v>
      </c>
      <c r="AE86">
        <v>42725</v>
      </c>
      <c r="AH86">
        <v>0</v>
      </c>
      <c r="AK86" t="s">
        <v>1260</v>
      </c>
      <c r="AM86" t="s">
        <v>1260</v>
      </c>
      <c r="AN86" t="s">
        <v>1260</v>
      </c>
      <c r="AQ86" t="s">
        <v>1263</v>
      </c>
      <c r="AR86" t="s">
        <v>1257</v>
      </c>
      <c r="AS86" t="s">
        <v>1260</v>
      </c>
      <c r="AT86">
        <v>1</v>
      </c>
      <c r="AX86" t="s">
        <v>1260</v>
      </c>
      <c r="AY86" t="s">
        <v>1264</v>
      </c>
      <c r="AZ86" t="s">
        <v>1265</v>
      </c>
      <c r="BI86" t="s">
        <v>1260</v>
      </c>
      <c r="BK86" t="str">
        <f>LEFT(Tabela_BaseCadastro[[#This Row],[Descrição]],SEARCH(" ",Tabela_BaseCadastro[[#This Row],[Descrição]],1)-1)</f>
        <v>BUDECORT</v>
      </c>
      <c r="BL86" t="str">
        <f>TEXT(Tabela_BaseCadastro[[#This Row],[Unidade Venda '[EAN8, UPC12, EAN13, e DUN14']]],"0000000000000")</f>
        <v>7896206402044</v>
      </c>
      <c r="BN86">
        <f>IF(Tabela_BaseCadastro[[#This Row],[P.Ativo CMED]]="",Tabela_BaseCadastro[[#This Row],[DESCRIÇÃO DO PRINCIPIO ATIVO]],Tabela_BaseCadastro[[#This Row],[P.Ativo CMED]])</f>
        <v>0</v>
      </c>
    </row>
    <row r="87" spans="1:66" x14ac:dyDescent="0.25">
      <c r="A87">
        <v>845</v>
      </c>
      <c r="B87" t="s">
        <v>1510</v>
      </c>
      <c r="C87">
        <v>1370</v>
      </c>
      <c r="D87" t="s">
        <v>1380</v>
      </c>
      <c r="E87">
        <v>1</v>
      </c>
      <c r="F87" t="s">
        <v>1253</v>
      </c>
      <c r="G87">
        <v>1</v>
      </c>
      <c r="H87" s="1" t="s">
        <v>1280</v>
      </c>
      <c r="I87">
        <v>3</v>
      </c>
      <c r="J87" t="s">
        <v>1382</v>
      </c>
      <c r="K87">
        <v>2</v>
      </c>
      <c r="L87" t="s">
        <v>1256</v>
      </c>
      <c r="M87" t="s">
        <v>1257</v>
      </c>
      <c r="N87" t="s">
        <v>1338</v>
      </c>
      <c r="O87" t="s">
        <v>1339</v>
      </c>
      <c r="P87">
        <v>30049078</v>
      </c>
      <c r="R87">
        <v>13</v>
      </c>
      <c r="S87">
        <v>14</v>
      </c>
      <c r="U87" s="5">
        <v>7896261020764</v>
      </c>
      <c r="V87">
        <v>0</v>
      </c>
      <c r="X87" t="s">
        <v>1511</v>
      </c>
      <c r="Z87" t="s">
        <v>1260</v>
      </c>
      <c r="AA87" t="s">
        <v>1261</v>
      </c>
      <c r="AB87">
        <v>1</v>
      </c>
      <c r="AC87" t="s">
        <v>1283</v>
      </c>
      <c r="AE87">
        <v>42732</v>
      </c>
      <c r="AH87">
        <v>0</v>
      </c>
      <c r="AK87" t="s">
        <v>1260</v>
      </c>
      <c r="AM87" t="s">
        <v>1260</v>
      </c>
      <c r="AN87" t="s">
        <v>1260</v>
      </c>
      <c r="AQ87" t="s">
        <v>1263</v>
      </c>
      <c r="AR87" t="s">
        <v>1257</v>
      </c>
      <c r="AS87" t="s">
        <v>1260</v>
      </c>
      <c r="AT87">
        <v>1</v>
      </c>
      <c r="AX87" t="s">
        <v>1260</v>
      </c>
      <c r="AY87" t="s">
        <v>1264</v>
      </c>
      <c r="AZ87" t="s">
        <v>1265</v>
      </c>
      <c r="BI87" t="s">
        <v>1260</v>
      </c>
      <c r="BK87" t="str">
        <f>LEFT(Tabela_BaseCadastro[[#This Row],[Descrição]],SEARCH(" ",Tabela_BaseCadastro[[#This Row],[Descrição]],1)-1)</f>
        <v>TYKERB</v>
      </c>
      <c r="BL87" t="str">
        <f>TEXT(Tabela_BaseCadastro[[#This Row],[Unidade Venda '[EAN8, UPC12, EAN13, e DUN14']]],"0000000000000")</f>
        <v>7896261020764</v>
      </c>
      <c r="BM87" t="s">
        <v>1512</v>
      </c>
      <c r="BN87" t="str">
        <f>IF(Tabela_BaseCadastro[[#This Row],[P.Ativo CMED]]="",Tabela_BaseCadastro[[#This Row],[DESCRIÇÃO DO PRINCIPIO ATIVO]],Tabela_BaseCadastro[[#This Row],[P.Ativo CMED]])</f>
        <v>DITOSILATO DE LAPATINIBE</v>
      </c>
    </row>
    <row r="88" spans="1:66" x14ac:dyDescent="0.25">
      <c r="A88">
        <v>846</v>
      </c>
      <c r="B88" t="s">
        <v>1513</v>
      </c>
      <c r="C88">
        <v>1109</v>
      </c>
      <c r="D88" t="s">
        <v>1252</v>
      </c>
      <c r="E88">
        <v>1</v>
      </c>
      <c r="F88" t="s">
        <v>1253</v>
      </c>
      <c r="G88">
        <v>2</v>
      </c>
      <c r="H88" s="1" t="s">
        <v>1254</v>
      </c>
      <c r="I88">
        <v>1</v>
      </c>
      <c r="J88" t="s">
        <v>1255</v>
      </c>
      <c r="K88">
        <v>2</v>
      </c>
      <c r="L88" t="s">
        <v>1256</v>
      </c>
      <c r="M88" t="s">
        <v>1257</v>
      </c>
      <c r="N88" t="s">
        <v>1461</v>
      </c>
      <c r="O88" t="s">
        <v>1269</v>
      </c>
      <c r="P88">
        <v>30049069</v>
      </c>
      <c r="R88">
        <v>13</v>
      </c>
      <c r="S88">
        <v>13</v>
      </c>
      <c r="U88" s="5">
        <v>7896206401375</v>
      </c>
      <c r="V88">
        <v>7896206401375</v>
      </c>
      <c r="Z88" t="s">
        <v>1260</v>
      </c>
      <c r="AA88" t="s">
        <v>1270</v>
      </c>
      <c r="AB88">
        <v>23</v>
      </c>
      <c r="AC88" t="s">
        <v>1271</v>
      </c>
      <c r="AE88">
        <v>42731</v>
      </c>
      <c r="AH88">
        <v>0</v>
      </c>
      <c r="AK88" t="s">
        <v>1260</v>
      </c>
      <c r="AM88" t="s">
        <v>1260</v>
      </c>
      <c r="AN88" t="s">
        <v>1260</v>
      </c>
      <c r="AQ88" t="s">
        <v>1263</v>
      </c>
      <c r="AR88" t="s">
        <v>1257</v>
      </c>
      <c r="AS88" t="s">
        <v>1260</v>
      </c>
      <c r="AT88">
        <v>1</v>
      </c>
      <c r="AX88" t="s">
        <v>1260</v>
      </c>
      <c r="AY88" t="s">
        <v>1264</v>
      </c>
      <c r="AZ88" t="s">
        <v>1265</v>
      </c>
      <c r="BE88">
        <v>49</v>
      </c>
      <c r="BF88" t="s">
        <v>1463</v>
      </c>
      <c r="BI88" t="s">
        <v>1260</v>
      </c>
      <c r="BK88" t="str">
        <f>LEFT(Tabela_BaseCadastro[[#This Row],[Descrição]],SEARCH(" ",Tabela_BaseCadastro[[#This Row],[Descrição]],1)-1)</f>
        <v>LOSEC</v>
      </c>
      <c r="BL88" t="str">
        <f>TEXT(Tabela_BaseCadastro[[#This Row],[Unidade Venda '[EAN8, UPC12, EAN13, e DUN14']]],"0000000000000")</f>
        <v>7896206401375</v>
      </c>
      <c r="BN88" t="str">
        <f>IF(Tabela_BaseCadastro[[#This Row],[P.Ativo CMED]]="",Tabela_BaseCadastro[[#This Row],[DESCRIÇÃO DO PRINCIPIO ATIVO]],Tabela_BaseCadastro[[#This Row],[P.Ativo CMED]])</f>
        <v>OMEPRAZOL MAGNESICO</v>
      </c>
    </row>
    <row r="89" spans="1:66" x14ac:dyDescent="0.25">
      <c r="A89">
        <v>847</v>
      </c>
      <c r="B89" t="s">
        <v>1514</v>
      </c>
      <c r="C89">
        <v>1109</v>
      </c>
      <c r="D89" t="s">
        <v>1252</v>
      </c>
      <c r="E89">
        <v>1</v>
      </c>
      <c r="F89" t="s">
        <v>1253</v>
      </c>
      <c r="G89">
        <v>2</v>
      </c>
      <c r="H89" s="1" t="s">
        <v>1254</v>
      </c>
      <c r="I89">
        <v>1</v>
      </c>
      <c r="J89" t="s">
        <v>1255</v>
      </c>
      <c r="K89">
        <v>2</v>
      </c>
      <c r="L89" t="s">
        <v>1256</v>
      </c>
      <c r="M89" t="s">
        <v>1257</v>
      </c>
      <c r="N89" t="s">
        <v>1295</v>
      </c>
      <c r="O89" t="s">
        <v>1253</v>
      </c>
      <c r="P89">
        <v>30022099</v>
      </c>
      <c r="R89">
        <v>13</v>
      </c>
      <c r="S89">
        <v>13</v>
      </c>
      <c r="U89" s="5">
        <v>7896206407650</v>
      </c>
      <c r="V89">
        <v>7896206407650</v>
      </c>
      <c r="Z89" t="s">
        <v>1260</v>
      </c>
      <c r="AA89" t="s">
        <v>1270</v>
      </c>
      <c r="AB89">
        <v>5</v>
      </c>
      <c r="AC89" t="s">
        <v>1262</v>
      </c>
      <c r="AE89">
        <v>42725</v>
      </c>
      <c r="AH89">
        <v>0</v>
      </c>
      <c r="AK89" t="s">
        <v>1260</v>
      </c>
      <c r="AM89" t="s">
        <v>1260</v>
      </c>
      <c r="AN89" t="s">
        <v>1260</v>
      </c>
      <c r="AQ89" t="s">
        <v>1263</v>
      </c>
      <c r="AR89" t="s">
        <v>1257</v>
      </c>
      <c r="AS89" t="s">
        <v>1260</v>
      </c>
      <c r="AT89">
        <v>1</v>
      </c>
      <c r="AX89" t="s">
        <v>1260</v>
      </c>
      <c r="AY89" t="s">
        <v>1264</v>
      </c>
      <c r="AZ89" t="s">
        <v>1265</v>
      </c>
      <c r="BI89" t="s">
        <v>1260</v>
      </c>
      <c r="BK89" t="str">
        <f>LEFT(Tabela_BaseCadastro[[#This Row],[Descrição]],SEARCH(" ",Tabela_BaseCadastro[[#This Row],[Descrição]],1)-1)</f>
        <v>ATENOL</v>
      </c>
      <c r="BL89" t="str">
        <f>TEXT(Tabela_BaseCadastro[[#This Row],[Unidade Venda '[EAN8, UPC12, EAN13, e DUN14']]],"0000000000000")</f>
        <v>7896206407650</v>
      </c>
      <c r="BN89">
        <f>IF(Tabela_BaseCadastro[[#This Row],[P.Ativo CMED]]="",Tabela_BaseCadastro[[#This Row],[DESCRIÇÃO DO PRINCIPIO ATIVO]],Tabela_BaseCadastro[[#This Row],[P.Ativo CMED]])</f>
        <v>0</v>
      </c>
    </row>
    <row r="90" spans="1:66" x14ac:dyDescent="0.25">
      <c r="A90">
        <v>848</v>
      </c>
      <c r="B90" t="s">
        <v>1515</v>
      </c>
      <c r="C90">
        <v>1109</v>
      </c>
      <c r="D90" t="s">
        <v>1252</v>
      </c>
      <c r="E90">
        <v>1</v>
      </c>
      <c r="F90" t="s">
        <v>1253</v>
      </c>
      <c r="G90">
        <v>2</v>
      </c>
      <c r="H90" s="1" t="s">
        <v>1254</v>
      </c>
      <c r="I90">
        <v>1</v>
      </c>
      <c r="J90" t="s">
        <v>1255</v>
      </c>
      <c r="K90">
        <v>2</v>
      </c>
      <c r="L90" t="s">
        <v>1256</v>
      </c>
      <c r="M90" t="s">
        <v>1257</v>
      </c>
      <c r="N90" t="s">
        <v>1295</v>
      </c>
      <c r="O90" t="s">
        <v>1253</v>
      </c>
      <c r="P90">
        <v>30022099</v>
      </c>
      <c r="R90">
        <v>13</v>
      </c>
      <c r="S90">
        <v>13</v>
      </c>
      <c r="U90" s="5">
        <v>7896206407612</v>
      </c>
      <c r="V90">
        <v>7896206407612</v>
      </c>
      <c r="Z90" t="s">
        <v>1260</v>
      </c>
      <c r="AA90" t="s">
        <v>1270</v>
      </c>
      <c r="AB90">
        <v>5</v>
      </c>
      <c r="AC90" t="s">
        <v>1262</v>
      </c>
      <c r="AE90">
        <v>42725</v>
      </c>
      <c r="AH90">
        <v>0</v>
      </c>
      <c r="AK90" t="s">
        <v>1260</v>
      </c>
      <c r="AM90" t="s">
        <v>1260</v>
      </c>
      <c r="AN90" t="s">
        <v>1260</v>
      </c>
      <c r="AQ90" t="s">
        <v>1263</v>
      </c>
      <c r="AR90" t="s">
        <v>1257</v>
      </c>
      <c r="AS90" t="s">
        <v>1260</v>
      </c>
      <c r="AT90">
        <v>1</v>
      </c>
      <c r="AX90" t="s">
        <v>1260</v>
      </c>
      <c r="AY90" t="s">
        <v>1264</v>
      </c>
      <c r="AZ90" t="s">
        <v>1265</v>
      </c>
      <c r="BI90" t="s">
        <v>1260</v>
      </c>
      <c r="BK90" t="str">
        <f>LEFT(Tabela_BaseCadastro[[#This Row],[Descrição]],SEARCH(" ",Tabela_BaseCadastro[[#This Row],[Descrição]],1)-1)</f>
        <v>ATENOL</v>
      </c>
      <c r="BL90" t="str">
        <f>TEXT(Tabela_BaseCadastro[[#This Row],[Unidade Venda '[EAN8, UPC12, EAN13, e DUN14']]],"0000000000000")</f>
        <v>7896206407612</v>
      </c>
      <c r="BN90">
        <f>IF(Tabela_BaseCadastro[[#This Row],[P.Ativo CMED]]="",Tabela_BaseCadastro[[#This Row],[DESCRIÇÃO DO PRINCIPIO ATIVO]],Tabela_BaseCadastro[[#This Row],[P.Ativo CMED]])</f>
        <v>0</v>
      </c>
    </row>
    <row r="91" spans="1:66" x14ac:dyDescent="0.25">
      <c r="A91">
        <v>849</v>
      </c>
      <c r="B91" t="s">
        <v>1516</v>
      </c>
      <c r="C91">
        <v>1109</v>
      </c>
      <c r="D91" t="s">
        <v>1252</v>
      </c>
      <c r="E91">
        <v>1</v>
      </c>
      <c r="F91" t="s">
        <v>1253</v>
      </c>
      <c r="G91">
        <v>2</v>
      </c>
      <c r="H91" s="1" t="s">
        <v>1254</v>
      </c>
      <c r="I91">
        <v>1</v>
      </c>
      <c r="J91" t="s">
        <v>1255</v>
      </c>
      <c r="K91">
        <v>2</v>
      </c>
      <c r="L91" t="s">
        <v>1256</v>
      </c>
      <c r="M91" t="s">
        <v>1257</v>
      </c>
      <c r="N91" t="s">
        <v>1295</v>
      </c>
      <c r="O91" t="s">
        <v>1253</v>
      </c>
      <c r="P91">
        <v>30022099</v>
      </c>
      <c r="R91">
        <v>13</v>
      </c>
      <c r="S91">
        <v>13</v>
      </c>
      <c r="U91" s="5">
        <v>7896206407636</v>
      </c>
      <c r="V91">
        <v>7896206407636</v>
      </c>
      <c r="Z91" t="s">
        <v>1260</v>
      </c>
      <c r="AA91" t="s">
        <v>1270</v>
      </c>
      <c r="AB91">
        <v>5</v>
      </c>
      <c r="AC91" t="s">
        <v>1262</v>
      </c>
      <c r="AE91">
        <v>42725</v>
      </c>
      <c r="AH91">
        <v>0</v>
      </c>
      <c r="AK91" t="s">
        <v>1260</v>
      </c>
      <c r="AM91" t="s">
        <v>1260</v>
      </c>
      <c r="AN91" t="s">
        <v>1260</v>
      </c>
      <c r="AQ91" t="s">
        <v>1263</v>
      </c>
      <c r="AR91" t="s">
        <v>1257</v>
      </c>
      <c r="AS91" t="s">
        <v>1260</v>
      </c>
      <c r="AT91">
        <v>1</v>
      </c>
      <c r="AX91" t="s">
        <v>1260</v>
      </c>
      <c r="AY91" t="s">
        <v>1264</v>
      </c>
      <c r="AZ91" t="s">
        <v>1265</v>
      </c>
      <c r="BI91" t="s">
        <v>1260</v>
      </c>
      <c r="BK91" t="str">
        <f>LEFT(Tabela_BaseCadastro[[#This Row],[Descrição]],SEARCH(" ",Tabela_BaseCadastro[[#This Row],[Descrição]],1)-1)</f>
        <v>ATENOL</v>
      </c>
      <c r="BL91" t="str">
        <f>TEXT(Tabela_BaseCadastro[[#This Row],[Unidade Venda '[EAN8, UPC12, EAN13, e DUN14']]],"0000000000000")</f>
        <v>7896206407636</v>
      </c>
      <c r="BN91">
        <f>IF(Tabela_BaseCadastro[[#This Row],[P.Ativo CMED]]="",Tabela_BaseCadastro[[#This Row],[DESCRIÇÃO DO PRINCIPIO ATIVO]],Tabela_BaseCadastro[[#This Row],[P.Ativo CMED]])</f>
        <v>0</v>
      </c>
    </row>
    <row r="92" spans="1:66" x14ac:dyDescent="0.25">
      <c r="A92">
        <v>850</v>
      </c>
      <c r="B92" t="s">
        <v>1517</v>
      </c>
      <c r="C92">
        <v>1109</v>
      </c>
      <c r="D92" t="s">
        <v>1252</v>
      </c>
      <c r="E92">
        <v>1</v>
      </c>
      <c r="F92" t="s">
        <v>1253</v>
      </c>
      <c r="G92">
        <v>2</v>
      </c>
      <c r="H92" s="1" t="s">
        <v>1254</v>
      </c>
      <c r="I92">
        <v>1</v>
      </c>
      <c r="J92" t="s">
        <v>1255</v>
      </c>
      <c r="K92">
        <v>2</v>
      </c>
      <c r="L92" t="s">
        <v>1256</v>
      </c>
      <c r="M92" t="s">
        <v>1257</v>
      </c>
      <c r="N92" t="s">
        <v>1505</v>
      </c>
      <c r="O92" t="s">
        <v>1506</v>
      </c>
      <c r="P92">
        <v>30049042</v>
      </c>
      <c r="R92">
        <v>13</v>
      </c>
      <c r="S92">
        <v>13</v>
      </c>
      <c r="U92" s="5">
        <v>7896206407674</v>
      </c>
      <c r="V92">
        <v>7896206407674</v>
      </c>
      <c r="Z92" t="s">
        <v>1260</v>
      </c>
      <c r="AA92" t="s">
        <v>1270</v>
      </c>
      <c r="AB92">
        <v>5</v>
      </c>
      <c r="AC92" t="s">
        <v>1262</v>
      </c>
      <c r="AE92">
        <v>42732</v>
      </c>
      <c r="AH92">
        <v>0</v>
      </c>
      <c r="AK92" t="s">
        <v>1260</v>
      </c>
      <c r="AM92" t="s">
        <v>1260</v>
      </c>
      <c r="AN92" t="s">
        <v>1260</v>
      </c>
      <c r="AQ92" t="s">
        <v>1263</v>
      </c>
      <c r="AR92" t="s">
        <v>1257</v>
      </c>
      <c r="AS92" t="s">
        <v>1260</v>
      </c>
      <c r="AT92">
        <v>1</v>
      </c>
      <c r="AX92" t="s">
        <v>1260</v>
      </c>
      <c r="AY92" t="s">
        <v>1264</v>
      </c>
      <c r="AZ92" t="s">
        <v>1265</v>
      </c>
      <c r="BI92" t="s">
        <v>1260</v>
      </c>
      <c r="BK92" t="str">
        <f>LEFT(Tabela_BaseCadastro[[#This Row],[Descrição]],SEARCH(" ",Tabela_BaseCadastro[[#This Row],[Descrição]],1)-1)</f>
        <v>TENORETIC</v>
      </c>
      <c r="BL92" t="str">
        <f>TEXT(Tabela_BaseCadastro[[#This Row],[Unidade Venda '[EAN8, UPC12, EAN13, e DUN14']]],"0000000000000")</f>
        <v>7896206407674</v>
      </c>
      <c r="BN92">
        <f>IF(Tabela_BaseCadastro[[#This Row],[P.Ativo CMED]]="",Tabela_BaseCadastro[[#This Row],[DESCRIÇÃO DO PRINCIPIO ATIVO]],Tabela_BaseCadastro[[#This Row],[P.Ativo CMED]])</f>
        <v>0</v>
      </c>
    </row>
    <row r="93" spans="1:66" x14ac:dyDescent="0.25">
      <c r="A93">
        <v>851</v>
      </c>
      <c r="B93" t="s">
        <v>1518</v>
      </c>
      <c r="C93">
        <v>1109</v>
      </c>
      <c r="D93" t="s">
        <v>1252</v>
      </c>
      <c r="E93">
        <v>1</v>
      </c>
      <c r="F93" t="s">
        <v>1253</v>
      </c>
      <c r="G93">
        <v>2</v>
      </c>
      <c r="H93" s="1" t="s">
        <v>1254</v>
      </c>
      <c r="I93">
        <v>1</v>
      </c>
      <c r="J93" t="s">
        <v>1255</v>
      </c>
      <c r="K93">
        <v>2</v>
      </c>
      <c r="L93" t="s">
        <v>1256</v>
      </c>
      <c r="M93" t="s">
        <v>1257</v>
      </c>
      <c r="N93" t="s">
        <v>1400</v>
      </c>
      <c r="O93" t="s">
        <v>1401</v>
      </c>
      <c r="P93">
        <v>30049049</v>
      </c>
      <c r="R93">
        <v>13</v>
      </c>
      <c r="S93">
        <v>13</v>
      </c>
      <c r="U93" s="5">
        <v>7896206407568</v>
      </c>
      <c r="V93">
        <v>7896206407568</v>
      </c>
      <c r="Z93" t="s">
        <v>1260</v>
      </c>
      <c r="AA93" t="s">
        <v>1261</v>
      </c>
      <c r="AB93">
        <v>5</v>
      </c>
      <c r="AC93" t="s">
        <v>1262</v>
      </c>
      <c r="AE93">
        <v>42732</v>
      </c>
      <c r="AH93">
        <v>0</v>
      </c>
      <c r="AK93" t="s">
        <v>1260</v>
      </c>
      <c r="AM93" t="s">
        <v>1260</v>
      </c>
      <c r="AN93" t="s">
        <v>1260</v>
      </c>
      <c r="AQ93" t="s">
        <v>1263</v>
      </c>
      <c r="AR93" t="s">
        <v>1257</v>
      </c>
      <c r="AS93" t="s">
        <v>1260</v>
      </c>
      <c r="AT93">
        <v>1</v>
      </c>
      <c r="AX93" t="s">
        <v>1260</v>
      </c>
      <c r="AY93" t="s">
        <v>1264</v>
      </c>
      <c r="AZ93" t="s">
        <v>1265</v>
      </c>
      <c r="BE93">
        <v>41</v>
      </c>
      <c r="BF93" t="s">
        <v>1313</v>
      </c>
      <c r="BI93" t="s">
        <v>1260</v>
      </c>
      <c r="BK93" t="str">
        <f>LEFT(Tabela_BaseCadastro[[#This Row],[Descrição]],SEARCH(" ",Tabela_BaseCadastro[[#This Row],[Descrição]],1)-1)</f>
        <v>SELOKEN</v>
      </c>
      <c r="BL93" t="str">
        <f>TEXT(Tabela_BaseCadastro[[#This Row],[Unidade Venda '[EAN8, UPC12, EAN13, e DUN14']]],"0000000000000")</f>
        <v>7896206407568</v>
      </c>
      <c r="BM93" t="s">
        <v>1313</v>
      </c>
      <c r="BN93" t="str">
        <f>IF(Tabela_BaseCadastro[[#This Row],[P.Ativo CMED]]="",Tabela_BaseCadastro[[#This Row],[DESCRIÇÃO DO PRINCIPIO ATIVO]],Tabela_BaseCadastro[[#This Row],[P.Ativo CMED]])</f>
        <v>TARTARATO DE METOPROLOL</v>
      </c>
    </row>
    <row r="94" spans="1:66" x14ac:dyDescent="0.25">
      <c r="A94">
        <v>852</v>
      </c>
      <c r="B94" t="s">
        <v>1519</v>
      </c>
      <c r="C94">
        <v>1109</v>
      </c>
      <c r="D94" t="s">
        <v>1252</v>
      </c>
      <c r="E94">
        <v>1</v>
      </c>
      <c r="F94" t="s">
        <v>1253</v>
      </c>
      <c r="G94">
        <v>2</v>
      </c>
      <c r="H94" s="1" t="s">
        <v>1254</v>
      </c>
      <c r="I94">
        <v>1</v>
      </c>
      <c r="J94" t="s">
        <v>1255</v>
      </c>
      <c r="K94">
        <v>2</v>
      </c>
      <c r="L94" t="s">
        <v>1256</v>
      </c>
      <c r="M94" t="s">
        <v>1257</v>
      </c>
      <c r="N94" t="s">
        <v>1400</v>
      </c>
      <c r="O94" t="s">
        <v>1401</v>
      </c>
      <c r="P94">
        <v>30049049</v>
      </c>
      <c r="R94">
        <v>13</v>
      </c>
      <c r="S94">
        <v>13</v>
      </c>
      <c r="U94" s="5">
        <v>7896206407902</v>
      </c>
      <c r="V94">
        <v>7896206407902</v>
      </c>
      <c r="Z94" t="s">
        <v>1260</v>
      </c>
      <c r="AA94" t="s">
        <v>1270</v>
      </c>
      <c r="AB94">
        <v>7</v>
      </c>
      <c r="AC94" t="s">
        <v>1308</v>
      </c>
      <c r="AE94">
        <v>42732</v>
      </c>
      <c r="AH94">
        <v>0</v>
      </c>
      <c r="AK94" t="s">
        <v>1260</v>
      </c>
      <c r="AM94" t="s">
        <v>1260</v>
      </c>
      <c r="AN94" t="s">
        <v>1260</v>
      </c>
      <c r="AQ94" t="s">
        <v>1263</v>
      </c>
      <c r="AR94" t="s">
        <v>1257</v>
      </c>
      <c r="AS94" t="s">
        <v>1260</v>
      </c>
      <c r="AT94">
        <v>1</v>
      </c>
      <c r="AX94" t="s">
        <v>1260</v>
      </c>
      <c r="AY94" t="s">
        <v>1264</v>
      </c>
      <c r="AZ94" t="s">
        <v>1265</v>
      </c>
      <c r="BE94">
        <v>42</v>
      </c>
      <c r="BF94" t="s">
        <v>1318</v>
      </c>
      <c r="BI94" t="s">
        <v>1260</v>
      </c>
      <c r="BK94" t="str">
        <f>LEFT(Tabela_BaseCadastro[[#This Row],[Descrição]],SEARCH(" ",Tabela_BaseCadastro[[#This Row],[Descrição]],1)-1)</f>
        <v>SYMBICORT</v>
      </c>
      <c r="BL94" t="str">
        <f>TEXT(Tabela_BaseCadastro[[#This Row],[Unidade Venda '[EAN8, UPC12, EAN13, e DUN14']]],"0000000000000")</f>
        <v>7896206407902</v>
      </c>
      <c r="BM94" t="s">
        <v>1459</v>
      </c>
      <c r="BN94" t="str">
        <f>IF(Tabela_BaseCadastro[[#This Row],[P.Ativo CMED]]="",Tabela_BaseCadastro[[#This Row],[DESCRIÇÃO DO PRINCIPIO ATIVO]],Tabela_BaseCadastro[[#This Row],[P.Ativo CMED]])</f>
        <v>BUDESONIDA;FUMARATO DE FORMOTEROL DI-HIDRATADO</v>
      </c>
    </row>
    <row r="95" spans="1:66" x14ac:dyDescent="0.25">
      <c r="A95">
        <v>853</v>
      </c>
      <c r="B95" t="s">
        <v>1520</v>
      </c>
      <c r="C95">
        <v>1128</v>
      </c>
      <c r="D95" t="s">
        <v>1346</v>
      </c>
      <c r="E95">
        <v>1</v>
      </c>
      <c r="F95" t="s">
        <v>1253</v>
      </c>
      <c r="G95">
        <v>1</v>
      </c>
      <c r="H95" s="1" t="s">
        <v>1280</v>
      </c>
      <c r="I95">
        <v>2</v>
      </c>
      <c r="J95" t="s">
        <v>1347</v>
      </c>
      <c r="K95">
        <v>1</v>
      </c>
      <c r="L95" t="s">
        <v>1291</v>
      </c>
      <c r="M95" t="s">
        <v>1257</v>
      </c>
      <c r="N95" t="s">
        <v>1415</v>
      </c>
      <c r="O95" t="s">
        <v>1416</v>
      </c>
      <c r="P95">
        <v>30021590</v>
      </c>
      <c r="R95">
        <v>13</v>
      </c>
      <c r="S95">
        <v>13</v>
      </c>
      <c r="U95" s="5">
        <v>7896226506906</v>
      </c>
      <c r="V95">
        <v>0</v>
      </c>
      <c r="Z95" t="s">
        <v>1260</v>
      </c>
      <c r="AA95" t="s">
        <v>1261</v>
      </c>
      <c r="AB95">
        <v>1</v>
      </c>
      <c r="AC95" t="s">
        <v>1283</v>
      </c>
      <c r="AE95">
        <v>42731</v>
      </c>
      <c r="AH95">
        <v>0</v>
      </c>
      <c r="AK95" t="s">
        <v>1260</v>
      </c>
      <c r="AM95" t="s">
        <v>1260</v>
      </c>
      <c r="AN95" t="s">
        <v>1260</v>
      </c>
      <c r="AQ95" t="s">
        <v>1263</v>
      </c>
      <c r="AR95" t="s">
        <v>1257</v>
      </c>
      <c r="AS95" t="s">
        <v>1260</v>
      </c>
      <c r="AT95">
        <v>1</v>
      </c>
      <c r="AX95" t="s">
        <v>1260</v>
      </c>
      <c r="AY95" t="s">
        <v>1264</v>
      </c>
      <c r="AZ95" t="s">
        <v>1265</v>
      </c>
      <c r="BI95" t="s">
        <v>1260</v>
      </c>
      <c r="BK95" t="str">
        <f>LEFT(Tabela_BaseCadastro[[#This Row],[Descrição]],SEARCH(" ",Tabela_BaseCadastro[[#This Row],[Descrição]],1)-1)</f>
        <v>GAZYVA</v>
      </c>
      <c r="BL95" t="str">
        <f>TEXT(Tabela_BaseCadastro[[#This Row],[Unidade Venda '[EAN8, UPC12, EAN13, e DUN14']]],"0000000000000")</f>
        <v>7896226506906</v>
      </c>
      <c r="BM95" t="s">
        <v>1521</v>
      </c>
      <c r="BN95" t="str">
        <f>IF(Tabela_BaseCadastro[[#This Row],[P.Ativo CMED]]="",Tabela_BaseCadastro[[#This Row],[DESCRIÇÃO DO PRINCIPIO ATIVO]],Tabela_BaseCadastro[[#This Row],[P.Ativo CMED]])</f>
        <v>OBINUTUZUMABE</v>
      </c>
    </row>
    <row r="96" spans="1:66" x14ac:dyDescent="0.25">
      <c r="A96">
        <v>854</v>
      </c>
      <c r="B96" t="s">
        <v>1522</v>
      </c>
      <c r="C96">
        <v>1157</v>
      </c>
      <c r="D96" t="s">
        <v>1497</v>
      </c>
      <c r="E96">
        <v>1</v>
      </c>
      <c r="F96" t="s">
        <v>1253</v>
      </c>
      <c r="G96">
        <v>1</v>
      </c>
      <c r="H96" s="1" t="s">
        <v>1280</v>
      </c>
      <c r="I96">
        <v>10</v>
      </c>
      <c r="J96" t="s">
        <v>1498</v>
      </c>
      <c r="K96">
        <v>1</v>
      </c>
      <c r="L96" t="s">
        <v>1291</v>
      </c>
      <c r="M96" t="s">
        <v>1257</v>
      </c>
      <c r="N96" t="s">
        <v>1523</v>
      </c>
      <c r="O96" t="s">
        <v>1275</v>
      </c>
      <c r="P96">
        <v>30044010</v>
      </c>
      <c r="R96">
        <v>13</v>
      </c>
      <c r="S96">
        <v>13</v>
      </c>
      <c r="U96" s="5">
        <v>7898902274369</v>
      </c>
      <c r="V96">
        <v>7898902274369</v>
      </c>
      <c r="Z96" t="s">
        <v>1260</v>
      </c>
      <c r="AA96" t="s">
        <v>1270</v>
      </c>
      <c r="AB96">
        <v>1</v>
      </c>
      <c r="AC96" t="s">
        <v>1283</v>
      </c>
      <c r="AE96">
        <v>42732</v>
      </c>
      <c r="AH96">
        <v>0</v>
      </c>
      <c r="AK96" t="s">
        <v>1260</v>
      </c>
      <c r="AM96" t="s">
        <v>1260</v>
      </c>
      <c r="AN96" t="s">
        <v>1260</v>
      </c>
      <c r="AQ96" t="s">
        <v>1263</v>
      </c>
      <c r="AR96" t="s">
        <v>1257</v>
      </c>
      <c r="AS96" t="s">
        <v>1260</v>
      </c>
      <c r="AT96">
        <v>1</v>
      </c>
      <c r="AX96" t="s">
        <v>1260</v>
      </c>
      <c r="AY96" t="s">
        <v>1264</v>
      </c>
      <c r="AZ96" t="s">
        <v>1265</v>
      </c>
      <c r="BI96" t="s">
        <v>1260</v>
      </c>
      <c r="BK96" t="str">
        <f>LEFT(Tabela_BaseCadastro[[#This Row],[Descrição]],SEARCH(" ",Tabela_BaseCadastro[[#This Row],[Descrição]],1)-1)</f>
        <v>SULF</v>
      </c>
      <c r="BL96" t="str">
        <f>TEXT(Tabela_BaseCadastro[[#This Row],[Unidade Venda '[EAN8, UPC12, EAN13, e DUN14']]],"0000000000000")</f>
        <v>7898902274369</v>
      </c>
      <c r="BM96" t="s">
        <v>1524</v>
      </c>
      <c r="BN96" t="str">
        <f>IF(Tabela_BaseCadastro[[#This Row],[P.Ativo CMED]]="",Tabela_BaseCadastro[[#This Row],[DESCRIÇÃO DO PRINCIPIO ATIVO]],Tabela_BaseCadastro[[#This Row],[P.Ativo CMED]])</f>
        <v>SULFATO DE VINCRISTINA</v>
      </c>
    </row>
    <row r="97" spans="1:66" x14ac:dyDescent="0.25">
      <c r="A97">
        <v>856</v>
      </c>
      <c r="B97" t="s">
        <v>1525</v>
      </c>
      <c r="C97">
        <v>1109</v>
      </c>
      <c r="D97" t="s">
        <v>1252</v>
      </c>
      <c r="E97">
        <v>1</v>
      </c>
      <c r="F97" t="s">
        <v>1253</v>
      </c>
      <c r="G97">
        <v>2</v>
      </c>
      <c r="H97" s="1" t="s">
        <v>1254</v>
      </c>
      <c r="I97">
        <v>1</v>
      </c>
      <c r="J97" t="s">
        <v>1255</v>
      </c>
      <c r="K97">
        <v>2</v>
      </c>
      <c r="L97" t="s">
        <v>1256</v>
      </c>
      <c r="M97" t="s">
        <v>1257</v>
      </c>
      <c r="N97" t="s">
        <v>1400</v>
      </c>
      <c r="O97" t="s">
        <v>1401</v>
      </c>
      <c r="P97">
        <v>30049049</v>
      </c>
      <c r="R97">
        <v>13</v>
      </c>
      <c r="S97">
        <v>13</v>
      </c>
      <c r="U97" s="5">
        <v>7896206407896</v>
      </c>
      <c r="V97">
        <v>7896206407896</v>
      </c>
      <c r="Z97" t="s">
        <v>1260</v>
      </c>
      <c r="AA97" t="s">
        <v>1270</v>
      </c>
      <c r="AB97">
        <v>7</v>
      </c>
      <c r="AC97" t="s">
        <v>1308</v>
      </c>
      <c r="AE97">
        <v>42732</v>
      </c>
      <c r="AH97">
        <v>0</v>
      </c>
      <c r="AK97" t="s">
        <v>1260</v>
      </c>
      <c r="AM97" t="s">
        <v>1260</v>
      </c>
      <c r="AN97" t="s">
        <v>1260</v>
      </c>
      <c r="AQ97" t="s">
        <v>1263</v>
      </c>
      <c r="AR97" t="s">
        <v>1257</v>
      </c>
      <c r="AS97" t="s">
        <v>1260</v>
      </c>
      <c r="AT97">
        <v>1</v>
      </c>
      <c r="AX97" t="s">
        <v>1260</v>
      </c>
      <c r="AY97" t="s">
        <v>1264</v>
      </c>
      <c r="AZ97" t="s">
        <v>1265</v>
      </c>
      <c r="BE97">
        <v>42</v>
      </c>
      <c r="BF97" t="s">
        <v>1318</v>
      </c>
      <c r="BI97" t="s">
        <v>1260</v>
      </c>
      <c r="BK97" t="str">
        <f>LEFT(Tabela_BaseCadastro[[#This Row],[Descrição]],SEARCH(" ",Tabela_BaseCadastro[[#This Row],[Descrição]],1)-1)</f>
        <v>SYMBICORT</v>
      </c>
      <c r="BL97" t="str">
        <f>TEXT(Tabela_BaseCadastro[[#This Row],[Unidade Venda '[EAN8, UPC12, EAN13, e DUN14']]],"0000000000000")</f>
        <v>7896206407896</v>
      </c>
      <c r="BM97" t="s">
        <v>1459</v>
      </c>
      <c r="BN97" t="str">
        <f>IF(Tabela_BaseCadastro[[#This Row],[P.Ativo CMED]]="",Tabela_BaseCadastro[[#This Row],[DESCRIÇÃO DO PRINCIPIO ATIVO]],Tabela_BaseCadastro[[#This Row],[P.Ativo CMED]])</f>
        <v>BUDESONIDA;FUMARATO DE FORMOTEROL DI-HIDRATADO</v>
      </c>
    </row>
    <row r="98" spans="1:66" x14ac:dyDescent="0.25">
      <c r="A98">
        <v>857</v>
      </c>
      <c r="B98" t="s">
        <v>1526</v>
      </c>
      <c r="C98">
        <v>1284</v>
      </c>
      <c r="D98" t="s">
        <v>1503</v>
      </c>
      <c r="E98">
        <v>1</v>
      </c>
      <c r="F98" t="s">
        <v>1253</v>
      </c>
      <c r="G98">
        <v>2</v>
      </c>
      <c r="H98" s="1" t="s">
        <v>1254</v>
      </c>
      <c r="I98">
        <v>14</v>
      </c>
      <c r="J98" t="s">
        <v>1504</v>
      </c>
      <c r="K98">
        <v>2</v>
      </c>
      <c r="L98" t="s">
        <v>1256</v>
      </c>
      <c r="M98" t="s">
        <v>1257</v>
      </c>
      <c r="N98" t="s">
        <v>1505</v>
      </c>
      <c r="O98" t="s">
        <v>1506</v>
      </c>
      <c r="P98">
        <v>30049042</v>
      </c>
      <c r="R98">
        <v>13</v>
      </c>
      <c r="S98">
        <v>13</v>
      </c>
      <c r="U98" s="5">
        <v>7896206401276</v>
      </c>
      <c r="V98">
        <v>7896206401276</v>
      </c>
      <c r="Z98" t="s">
        <v>1260</v>
      </c>
      <c r="AA98" t="s">
        <v>1270</v>
      </c>
      <c r="AB98">
        <v>13</v>
      </c>
      <c r="AC98" t="s">
        <v>1507</v>
      </c>
      <c r="AE98">
        <v>42726</v>
      </c>
      <c r="AH98">
        <v>0</v>
      </c>
      <c r="AK98" t="s">
        <v>1260</v>
      </c>
      <c r="AM98" t="s">
        <v>1260</v>
      </c>
      <c r="AN98" t="s">
        <v>1260</v>
      </c>
      <c r="AQ98" t="s">
        <v>1263</v>
      </c>
      <c r="AR98" t="s">
        <v>1257</v>
      </c>
      <c r="AS98" t="s">
        <v>1260</v>
      </c>
      <c r="AT98">
        <v>1</v>
      </c>
      <c r="AX98" t="s">
        <v>1260</v>
      </c>
      <c r="AY98" t="s">
        <v>1264</v>
      </c>
      <c r="AZ98" t="s">
        <v>1265</v>
      </c>
      <c r="BI98" t="s">
        <v>1260</v>
      </c>
      <c r="BK98" t="str">
        <f>LEFT(Tabela_BaseCadastro[[#This Row],[Descrição]],SEARCH(" ",Tabela_BaseCadastro[[#This Row],[Descrição]],1)-1)</f>
        <v>EMLA</v>
      </c>
      <c r="BL98" t="str">
        <f>TEXT(Tabela_BaseCadastro[[#This Row],[Unidade Venda '[EAN8, UPC12, EAN13, e DUN14']]],"0000000000000")</f>
        <v>7896206401276</v>
      </c>
      <c r="BN98">
        <f>IF(Tabela_BaseCadastro[[#This Row],[P.Ativo CMED]]="",Tabela_BaseCadastro[[#This Row],[DESCRIÇÃO DO PRINCIPIO ATIVO]],Tabela_BaseCadastro[[#This Row],[P.Ativo CMED]])</f>
        <v>0</v>
      </c>
    </row>
    <row r="99" spans="1:66" x14ac:dyDescent="0.25">
      <c r="A99">
        <v>858</v>
      </c>
      <c r="B99" t="s">
        <v>1527</v>
      </c>
      <c r="C99">
        <v>1370</v>
      </c>
      <c r="D99" t="s">
        <v>1380</v>
      </c>
      <c r="E99">
        <v>1</v>
      </c>
      <c r="F99" t="s">
        <v>1253</v>
      </c>
      <c r="G99">
        <v>1</v>
      </c>
      <c r="H99" s="1" t="s">
        <v>1280</v>
      </c>
      <c r="I99">
        <v>3</v>
      </c>
      <c r="J99" t="s">
        <v>1382</v>
      </c>
      <c r="K99">
        <v>2</v>
      </c>
      <c r="L99" t="s">
        <v>1256</v>
      </c>
      <c r="M99" t="s">
        <v>1257</v>
      </c>
      <c r="N99" t="s">
        <v>1323</v>
      </c>
      <c r="O99" t="s">
        <v>1269</v>
      </c>
      <c r="P99">
        <v>30049069</v>
      </c>
      <c r="R99">
        <v>13</v>
      </c>
      <c r="S99">
        <v>13</v>
      </c>
      <c r="U99" s="5">
        <v>7896261019973</v>
      </c>
      <c r="V99">
        <v>0</v>
      </c>
      <c r="Z99" t="s">
        <v>1260</v>
      </c>
      <c r="AA99" t="s">
        <v>1261</v>
      </c>
      <c r="AB99">
        <v>1</v>
      </c>
      <c r="AC99" t="s">
        <v>1283</v>
      </c>
      <c r="AE99">
        <v>42732</v>
      </c>
      <c r="AH99">
        <v>0</v>
      </c>
      <c r="AK99" t="s">
        <v>1260</v>
      </c>
      <c r="AM99" t="s">
        <v>1260</v>
      </c>
      <c r="AN99" t="s">
        <v>1260</v>
      </c>
      <c r="AQ99" t="s">
        <v>1263</v>
      </c>
      <c r="AR99" t="s">
        <v>1257</v>
      </c>
      <c r="AS99" t="s">
        <v>1260</v>
      </c>
      <c r="AT99">
        <v>1</v>
      </c>
      <c r="AX99" t="s">
        <v>1260</v>
      </c>
      <c r="AY99" t="s">
        <v>1264</v>
      </c>
      <c r="AZ99" t="s">
        <v>1265</v>
      </c>
      <c r="BE99">
        <v>9</v>
      </c>
      <c r="BF99" t="s">
        <v>1528</v>
      </c>
      <c r="BI99" t="s">
        <v>1260</v>
      </c>
      <c r="BK99" t="str">
        <f>LEFT(Tabela_BaseCadastro[[#This Row],[Descrição]],SEARCH(" ",Tabela_BaseCadastro[[#This Row],[Descrição]],1)-1)</f>
        <v>TASIGNA</v>
      </c>
      <c r="BL99" t="str">
        <f>TEXT(Tabela_BaseCadastro[[#This Row],[Unidade Venda '[EAN8, UPC12, EAN13, e DUN14']]],"0000000000000")</f>
        <v>7896261019973</v>
      </c>
      <c r="BM99" t="s">
        <v>1528</v>
      </c>
      <c r="BN99" t="str">
        <f>IF(Tabela_BaseCadastro[[#This Row],[P.Ativo CMED]]="",Tabela_BaseCadastro[[#This Row],[DESCRIÇÃO DO PRINCIPIO ATIVO]],Tabela_BaseCadastro[[#This Row],[P.Ativo CMED]])</f>
        <v>NILOTINIBE</v>
      </c>
    </row>
    <row r="100" spans="1:66" x14ac:dyDescent="0.25">
      <c r="A100">
        <v>859</v>
      </c>
      <c r="B100" t="s">
        <v>1529</v>
      </c>
      <c r="C100">
        <v>1370</v>
      </c>
      <c r="D100" t="s">
        <v>1380</v>
      </c>
      <c r="E100">
        <v>1</v>
      </c>
      <c r="F100" t="s">
        <v>1253</v>
      </c>
      <c r="G100">
        <v>1</v>
      </c>
      <c r="H100" s="1" t="s">
        <v>1280</v>
      </c>
      <c r="I100">
        <v>3</v>
      </c>
      <c r="J100" t="s">
        <v>1382</v>
      </c>
      <c r="K100">
        <v>2</v>
      </c>
      <c r="L100" t="s">
        <v>1256</v>
      </c>
      <c r="M100" t="s">
        <v>1257</v>
      </c>
      <c r="N100" t="s">
        <v>1338</v>
      </c>
      <c r="O100" t="s">
        <v>1339</v>
      </c>
      <c r="P100">
        <v>30049078</v>
      </c>
      <c r="R100">
        <v>13</v>
      </c>
      <c r="S100">
        <v>13</v>
      </c>
      <c r="U100" s="5">
        <v>7896261018075</v>
      </c>
      <c r="V100">
        <v>7896261018075</v>
      </c>
      <c r="Z100" t="s">
        <v>1260</v>
      </c>
      <c r="AA100" t="s">
        <v>1261</v>
      </c>
      <c r="AB100">
        <v>1</v>
      </c>
      <c r="AC100" t="s">
        <v>1283</v>
      </c>
      <c r="AE100">
        <v>42725</v>
      </c>
      <c r="AH100">
        <v>0</v>
      </c>
      <c r="AK100" t="s">
        <v>1260</v>
      </c>
      <c r="AM100" t="s">
        <v>1260</v>
      </c>
      <c r="AN100" t="s">
        <v>1260</v>
      </c>
      <c r="AQ100" t="s">
        <v>1263</v>
      </c>
      <c r="AR100" t="s">
        <v>1257</v>
      </c>
      <c r="AS100" t="s">
        <v>1260</v>
      </c>
      <c r="AT100">
        <v>1</v>
      </c>
      <c r="AX100" t="s">
        <v>1260</v>
      </c>
      <c r="AY100" t="s">
        <v>1264</v>
      </c>
      <c r="AZ100" t="s">
        <v>1265</v>
      </c>
      <c r="BD100" t="s">
        <v>1530</v>
      </c>
      <c r="BE100">
        <v>5</v>
      </c>
      <c r="BF100" t="s">
        <v>1389</v>
      </c>
      <c r="BI100" t="s">
        <v>1260</v>
      </c>
      <c r="BK100" t="str">
        <f>LEFT(Tabela_BaseCadastro[[#This Row],[Descrição]],SEARCH(" ",Tabela_BaseCadastro[[#This Row],[Descrição]],1)-1)</f>
        <v>AFINITOR</v>
      </c>
      <c r="BL100" t="str">
        <f>TEXT(Tabela_BaseCadastro[[#This Row],[Unidade Venda '[EAN8, UPC12, EAN13, e DUN14']]],"0000000000000")</f>
        <v>7896261018075</v>
      </c>
      <c r="BM100" t="s">
        <v>1389</v>
      </c>
      <c r="BN100" t="str">
        <f>IF(Tabela_BaseCadastro[[#This Row],[P.Ativo CMED]]="",Tabela_BaseCadastro[[#This Row],[DESCRIÇÃO DO PRINCIPIO ATIVO]],Tabela_BaseCadastro[[#This Row],[P.Ativo CMED]])</f>
        <v>EVEROLIMO</v>
      </c>
    </row>
    <row r="101" spans="1:66" x14ac:dyDescent="0.25">
      <c r="A101">
        <v>860</v>
      </c>
      <c r="B101" t="s">
        <v>1531</v>
      </c>
      <c r="C101">
        <v>1370</v>
      </c>
      <c r="D101" t="s">
        <v>1380</v>
      </c>
      <c r="E101">
        <v>1</v>
      </c>
      <c r="F101" t="s">
        <v>1253</v>
      </c>
      <c r="G101">
        <v>1</v>
      </c>
      <c r="H101" s="1" t="s">
        <v>1280</v>
      </c>
      <c r="I101">
        <v>3</v>
      </c>
      <c r="J101" t="s">
        <v>1382</v>
      </c>
      <c r="K101">
        <v>2</v>
      </c>
      <c r="L101" t="s">
        <v>1256</v>
      </c>
      <c r="M101" t="s">
        <v>1257</v>
      </c>
      <c r="N101" t="s">
        <v>1338</v>
      </c>
      <c r="O101" t="s">
        <v>1339</v>
      </c>
      <c r="P101">
        <v>30049079</v>
      </c>
      <c r="R101">
        <v>13</v>
      </c>
      <c r="S101">
        <v>13</v>
      </c>
      <c r="U101" s="5">
        <v>7896261020788</v>
      </c>
      <c r="V101">
        <v>0</v>
      </c>
      <c r="Z101" t="s">
        <v>1260</v>
      </c>
      <c r="AA101" t="s">
        <v>1261</v>
      </c>
      <c r="AB101">
        <v>1</v>
      </c>
      <c r="AC101" t="s">
        <v>1283</v>
      </c>
      <c r="AE101">
        <v>42821</v>
      </c>
      <c r="AH101">
        <v>0</v>
      </c>
      <c r="AK101" t="s">
        <v>1260</v>
      </c>
      <c r="AM101" t="s">
        <v>1260</v>
      </c>
      <c r="AN101" t="s">
        <v>1260</v>
      </c>
      <c r="AQ101" t="s">
        <v>1263</v>
      </c>
      <c r="AR101" t="s">
        <v>1257</v>
      </c>
      <c r="AS101" t="s">
        <v>1260</v>
      </c>
      <c r="AT101">
        <v>1</v>
      </c>
      <c r="AX101" t="s">
        <v>1260</v>
      </c>
      <c r="AY101" t="s">
        <v>1264</v>
      </c>
      <c r="AZ101" t="s">
        <v>1265</v>
      </c>
      <c r="BI101" t="s">
        <v>1260</v>
      </c>
      <c r="BK101" t="str">
        <f>LEFT(Tabela_BaseCadastro[[#This Row],[Descrição]],SEARCH(" ",Tabela_BaseCadastro[[#This Row],[Descrição]],1)-1)</f>
        <v>VOTRIENT</v>
      </c>
      <c r="BL101" t="str">
        <f>TEXT(Tabela_BaseCadastro[[#This Row],[Unidade Venda '[EAN8, UPC12, EAN13, e DUN14']]],"0000000000000")</f>
        <v>7896261020788</v>
      </c>
      <c r="BM101" t="s">
        <v>1532</v>
      </c>
      <c r="BN101" t="str">
        <f>IF(Tabela_BaseCadastro[[#This Row],[P.Ativo CMED]]="",Tabela_BaseCadastro[[#This Row],[DESCRIÇÃO DO PRINCIPIO ATIVO]],Tabela_BaseCadastro[[#This Row],[P.Ativo CMED]])</f>
        <v>CLORIDRATO DE PAZOPANIBE</v>
      </c>
    </row>
    <row r="102" spans="1:66" x14ac:dyDescent="0.25">
      <c r="A102">
        <v>861</v>
      </c>
      <c r="B102" t="s">
        <v>1533</v>
      </c>
      <c r="C102">
        <v>1478</v>
      </c>
      <c r="D102" t="s">
        <v>1398</v>
      </c>
      <c r="E102">
        <v>1</v>
      </c>
      <c r="F102" t="s">
        <v>1253</v>
      </c>
      <c r="G102">
        <v>16</v>
      </c>
      <c r="H102" s="1" t="s">
        <v>1534</v>
      </c>
      <c r="I102">
        <v>17</v>
      </c>
      <c r="J102" t="s">
        <v>1399</v>
      </c>
      <c r="K102">
        <v>1</v>
      </c>
      <c r="L102" t="s">
        <v>1535</v>
      </c>
      <c r="M102" t="s">
        <v>1257</v>
      </c>
      <c r="N102" t="s">
        <v>1536</v>
      </c>
      <c r="O102" t="s">
        <v>1537</v>
      </c>
      <c r="P102">
        <v>30045060</v>
      </c>
      <c r="R102">
        <v>13</v>
      </c>
      <c r="S102">
        <v>13</v>
      </c>
      <c r="U102" s="5">
        <v>7898040324421</v>
      </c>
      <c r="V102">
        <v>7898040324421</v>
      </c>
      <c r="Z102" t="s">
        <v>1260</v>
      </c>
      <c r="AA102" t="s">
        <v>1261</v>
      </c>
      <c r="AB102">
        <v>7</v>
      </c>
      <c r="AC102" t="s">
        <v>1538</v>
      </c>
      <c r="AE102">
        <v>42827</v>
      </c>
      <c r="AH102">
        <v>0</v>
      </c>
      <c r="AK102" t="s">
        <v>1260</v>
      </c>
      <c r="AM102" t="s">
        <v>1260</v>
      </c>
      <c r="AN102" t="s">
        <v>1260</v>
      </c>
      <c r="AQ102" t="s">
        <v>1263</v>
      </c>
      <c r="AR102" t="s">
        <v>1257</v>
      </c>
      <c r="AS102" t="s">
        <v>1260</v>
      </c>
      <c r="AT102">
        <v>1</v>
      </c>
      <c r="AX102" t="s">
        <v>1260</v>
      </c>
      <c r="AY102" t="s">
        <v>1264</v>
      </c>
      <c r="AZ102" t="s">
        <v>1265</v>
      </c>
      <c r="BI102" t="s">
        <v>1260</v>
      </c>
      <c r="BK102" t="str">
        <f>LEFT(Tabela_BaseCadastro[[#This Row],[Descrição]],SEARCH(" ",Tabela_BaseCadastro[[#This Row],[Descrição]],1)-1)</f>
        <v>VESANOID</v>
      </c>
      <c r="BL102" t="str">
        <f>TEXT(Tabela_BaseCadastro[[#This Row],[Unidade Venda '[EAN8, UPC12, EAN13, e DUN14']]],"0000000000000")</f>
        <v>7898040324421</v>
      </c>
      <c r="BM102" t="s">
        <v>1539</v>
      </c>
      <c r="BN102" t="str">
        <f>IF(Tabela_BaseCadastro[[#This Row],[P.Ativo CMED]]="",Tabela_BaseCadastro[[#This Row],[DESCRIÇÃO DO PRINCIPIO ATIVO]],Tabela_BaseCadastro[[#This Row],[P.Ativo CMED]])</f>
        <v>TRETINOÍNA</v>
      </c>
    </row>
    <row r="103" spans="1:66" x14ac:dyDescent="0.25">
      <c r="A103">
        <v>862</v>
      </c>
      <c r="B103" t="s">
        <v>1540</v>
      </c>
      <c r="C103">
        <v>1128</v>
      </c>
      <c r="D103" t="s">
        <v>1346</v>
      </c>
      <c r="E103">
        <v>1</v>
      </c>
      <c r="F103" t="s">
        <v>1253</v>
      </c>
      <c r="G103">
        <v>1</v>
      </c>
      <c r="H103" s="1" t="s">
        <v>1280</v>
      </c>
      <c r="I103">
        <v>2</v>
      </c>
      <c r="J103" t="s">
        <v>1347</v>
      </c>
      <c r="K103">
        <v>1</v>
      </c>
      <c r="L103" t="s">
        <v>1291</v>
      </c>
      <c r="M103" t="s">
        <v>1257</v>
      </c>
      <c r="N103" t="s">
        <v>1415</v>
      </c>
      <c r="O103" t="s">
        <v>1416</v>
      </c>
      <c r="P103">
        <v>30021590</v>
      </c>
      <c r="R103">
        <v>13</v>
      </c>
      <c r="S103">
        <v>13</v>
      </c>
      <c r="U103" s="5">
        <v>7896226506517</v>
      </c>
      <c r="V103">
        <v>7896226506517</v>
      </c>
      <c r="Z103" t="s">
        <v>1260</v>
      </c>
      <c r="AA103" t="s">
        <v>1270</v>
      </c>
      <c r="AB103">
        <v>1</v>
      </c>
      <c r="AC103" t="s">
        <v>1283</v>
      </c>
      <c r="AE103">
        <v>42827</v>
      </c>
      <c r="AH103">
        <v>0</v>
      </c>
      <c r="AK103" t="s">
        <v>1260</v>
      </c>
      <c r="AM103" t="s">
        <v>1260</v>
      </c>
      <c r="AN103" t="s">
        <v>1260</v>
      </c>
      <c r="AQ103" t="s">
        <v>1263</v>
      </c>
      <c r="AR103" t="s">
        <v>1257</v>
      </c>
      <c r="AS103" t="s">
        <v>1260</v>
      </c>
      <c r="AT103">
        <v>1</v>
      </c>
      <c r="AX103" t="s">
        <v>1260</v>
      </c>
      <c r="AY103" t="s">
        <v>1264</v>
      </c>
      <c r="AZ103" t="s">
        <v>1265</v>
      </c>
      <c r="BE103">
        <v>80</v>
      </c>
      <c r="BF103" t="s">
        <v>1541</v>
      </c>
      <c r="BI103" t="s">
        <v>1260</v>
      </c>
      <c r="BK103" t="str">
        <f>LEFT(Tabela_BaseCadastro[[#This Row],[Descrição]],SEARCH(" ",Tabela_BaseCadastro[[#This Row],[Descrição]],1)-1)</f>
        <v>PERJETA</v>
      </c>
      <c r="BL103" t="str">
        <f>TEXT(Tabela_BaseCadastro[[#This Row],[Unidade Venda '[EAN8, UPC12, EAN13, e DUN14']]],"0000000000000")</f>
        <v>7896226506517</v>
      </c>
      <c r="BM103" t="s">
        <v>1542</v>
      </c>
      <c r="BN103" t="str">
        <f>IF(Tabela_BaseCadastro[[#This Row],[P.Ativo CMED]]="",Tabela_BaseCadastro[[#This Row],[DESCRIÇÃO DO PRINCIPIO ATIVO]],Tabela_BaseCadastro[[#This Row],[P.Ativo CMED]])</f>
        <v>PERTUZUMABE;TRASTUZUMABE</v>
      </c>
    </row>
    <row r="104" spans="1:66" x14ac:dyDescent="0.25">
      <c r="A104">
        <v>866</v>
      </c>
      <c r="B104" t="s">
        <v>1543</v>
      </c>
      <c r="C104">
        <v>1285</v>
      </c>
      <c r="D104" t="s">
        <v>1544</v>
      </c>
      <c r="E104">
        <v>1</v>
      </c>
      <c r="F104" t="s">
        <v>1253</v>
      </c>
      <c r="G104">
        <v>7</v>
      </c>
      <c r="H104" s="1" t="s">
        <v>1381</v>
      </c>
      <c r="I104">
        <v>13</v>
      </c>
      <c r="J104" t="s">
        <v>1545</v>
      </c>
      <c r="K104">
        <v>1</v>
      </c>
      <c r="L104" t="s">
        <v>1291</v>
      </c>
      <c r="M104" t="s">
        <v>1257</v>
      </c>
      <c r="N104" t="s">
        <v>1546</v>
      </c>
      <c r="O104" t="s">
        <v>1547</v>
      </c>
      <c r="P104">
        <v>30021235</v>
      </c>
      <c r="R104">
        <v>13</v>
      </c>
      <c r="S104">
        <v>13</v>
      </c>
      <c r="U104" s="5">
        <v>4036124008642</v>
      </c>
      <c r="V104">
        <v>0</v>
      </c>
      <c r="X104">
        <v>3</v>
      </c>
      <c r="Z104" t="s">
        <v>1260</v>
      </c>
      <c r="AA104" t="s">
        <v>1261</v>
      </c>
      <c r="AB104">
        <v>7</v>
      </c>
      <c r="AC104" t="s">
        <v>1548</v>
      </c>
      <c r="AE104">
        <v>42914</v>
      </c>
      <c r="AH104">
        <v>0</v>
      </c>
      <c r="AK104" t="s">
        <v>1260</v>
      </c>
      <c r="AM104" t="s">
        <v>1260</v>
      </c>
      <c r="AN104" t="s">
        <v>1260</v>
      </c>
      <c r="AQ104" t="s">
        <v>1263</v>
      </c>
      <c r="AR104" t="s">
        <v>1257</v>
      </c>
      <c r="AS104" t="s">
        <v>1260</v>
      </c>
      <c r="AT104">
        <v>1</v>
      </c>
      <c r="AX104" t="s">
        <v>1260</v>
      </c>
      <c r="AY104" t="s">
        <v>1264</v>
      </c>
      <c r="AZ104" t="s">
        <v>1265</v>
      </c>
      <c r="BE104">
        <v>83</v>
      </c>
      <c r="BF104" t="s">
        <v>1549</v>
      </c>
      <c r="BI104" t="s">
        <v>1260</v>
      </c>
      <c r="BK104" t="str">
        <f>LEFT(Tabela_BaseCadastro[[#This Row],[Descrição]],SEARCH(" ",Tabela_BaseCadastro[[#This Row],[Descrição]],1)-1)</f>
        <v>PENTAGLOBIN</v>
      </c>
      <c r="BL104" t="str">
        <f>TEXT(Tabela_BaseCadastro[[#This Row],[Unidade Venda '[EAN8, UPC12, EAN13, e DUN14']]],"0000000000000")</f>
        <v>4036124008642</v>
      </c>
      <c r="BM104" t="s">
        <v>1550</v>
      </c>
      <c r="BN104" t="str">
        <f>IF(Tabela_BaseCadastro[[#This Row],[P.Ativo CMED]]="",Tabela_BaseCadastro[[#This Row],[DESCRIÇÃO DO PRINCIPIO ATIVO]],Tabela_BaseCadastro[[#This Row],[P.Ativo CMED]])</f>
        <v>IMUNOGLOBULINA HUMANA</v>
      </c>
    </row>
    <row r="105" spans="1:66" x14ac:dyDescent="0.25">
      <c r="A105">
        <v>867</v>
      </c>
      <c r="B105" t="s">
        <v>1551</v>
      </c>
      <c r="C105">
        <v>1285</v>
      </c>
      <c r="D105" t="s">
        <v>1544</v>
      </c>
      <c r="E105">
        <v>1</v>
      </c>
      <c r="F105" t="s">
        <v>1253</v>
      </c>
      <c r="G105">
        <v>7</v>
      </c>
      <c r="H105" s="1" t="s">
        <v>1381</v>
      </c>
      <c r="I105">
        <v>13</v>
      </c>
      <c r="J105" t="s">
        <v>1545</v>
      </c>
      <c r="K105">
        <v>1</v>
      </c>
      <c r="L105" t="s">
        <v>1291</v>
      </c>
      <c r="M105" t="s">
        <v>1257</v>
      </c>
      <c r="N105" t="s">
        <v>1552</v>
      </c>
      <c r="O105" t="s">
        <v>1547</v>
      </c>
      <c r="P105">
        <v>30021235</v>
      </c>
      <c r="R105">
        <v>13</v>
      </c>
      <c r="S105">
        <v>13</v>
      </c>
      <c r="U105" s="5">
        <v>4036124007904</v>
      </c>
      <c r="V105">
        <v>4036124007904</v>
      </c>
      <c r="X105">
        <v>4</v>
      </c>
      <c r="Z105" t="s">
        <v>1260</v>
      </c>
      <c r="AA105" t="s">
        <v>1261</v>
      </c>
      <c r="AB105">
        <v>7</v>
      </c>
      <c r="AC105" t="s">
        <v>1548</v>
      </c>
      <c r="AE105">
        <v>42914</v>
      </c>
      <c r="AH105">
        <v>0</v>
      </c>
      <c r="AK105" t="s">
        <v>1260</v>
      </c>
      <c r="AM105" t="s">
        <v>1260</v>
      </c>
      <c r="AN105" t="s">
        <v>1260</v>
      </c>
      <c r="AQ105" t="s">
        <v>1263</v>
      </c>
      <c r="AR105" t="s">
        <v>1257</v>
      </c>
      <c r="AS105" t="s">
        <v>1260</v>
      </c>
      <c r="AT105">
        <v>1</v>
      </c>
      <c r="AX105" t="s">
        <v>1260</v>
      </c>
      <c r="AY105" t="s">
        <v>1264</v>
      </c>
      <c r="AZ105" t="s">
        <v>1265</v>
      </c>
      <c r="BE105">
        <v>83</v>
      </c>
      <c r="BF105" t="s">
        <v>1549</v>
      </c>
      <c r="BI105" t="s">
        <v>1260</v>
      </c>
      <c r="BK105" t="str">
        <f>LEFT(Tabela_BaseCadastro[[#This Row],[Descrição]],SEARCH(" ",Tabela_BaseCadastro[[#This Row],[Descrição]],1)-1)</f>
        <v>PENTAGLOBIN</v>
      </c>
      <c r="BL105" t="str">
        <f>TEXT(Tabela_BaseCadastro[[#This Row],[Unidade Venda '[EAN8, UPC12, EAN13, e DUN14']]],"0000000000000")</f>
        <v>4036124007904</v>
      </c>
      <c r="BM105" t="s">
        <v>1550</v>
      </c>
      <c r="BN105" t="str">
        <f>IF(Tabela_BaseCadastro[[#This Row],[P.Ativo CMED]]="",Tabela_BaseCadastro[[#This Row],[DESCRIÇÃO DO PRINCIPIO ATIVO]],Tabela_BaseCadastro[[#This Row],[P.Ativo CMED]])</f>
        <v>IMUNOGLOBULINA HUMANA</v>
      </c>
    </row>
    <row r="106" spans="1:66" x14ac:dyDescent="0.25">
      <c r="A106">
        <v>868</v>
      </c>
      <c r="B106" t="s">
        <v>1553</v>
      </c>
      <c r="C106">
        <v>1284</v>
      </c>
      <c r="D106" t="s">
        <v>1503</v>
      </c>
      <c r="E106">
        <v>1</v>
      </c>
      <c r="F106" t="s">
        <v>1253</v>
      </c>
      <c r="G106">
        <v>18</v>
      </c>
      <c r="H106" s="1" t="s">
        <v>1298</v>
      </c>
      <c r="I106">
        <v>14</v>
      </c>
      <c r="J106" t="s">
        <v>1504</v>
      </c>
      <c r="K106">
        <v>3</v>
      </c>
      <c r="L106" t="s">
        <v>1535</v>
      </c>
      <c r="M106" t="s">
        <v>1257</v>
      </c>
      <c r="N106" t="s">
        <v>1554</v>
      </c>
      <c r="O106" t="s">
        <v>1555</v>
      </c>
      <c r="P106">
        <v>30049095</v>
      </c>
      <c r="R106">
        <v>13</v>
      </c>
      <c r="S106">
        <v>14</v>
      </c>
      <c r="U106" s="5">
        <v>7895858016876</v>
      </c>
      <c r="V106">
        <v>0</v>
      </c>
      <c r="Z106" t="s">
        <v>1260</v>
      </c>
      <c r="AA106" t="s">
        <v>1261</v>
      </c>
      <c r="AB106">
        <v>1</v>
      </c>
      <c r="AC106" t="s">
        <v>1507</v>
      </c>
      <c r="AE106">
        <v>42915</v>
      </c>
      <c r="AH106">
        <v>0</v>
      </c>
      <c r="AK106" t="s">
        <v>1260</v>
      </c>
      <c r="AM106" t="s">
        <v>1260</v>
      </c>
      <c r="AN106" t="s">
        <v>1260</v>
      </c>
      <c r="AQ106" t="s">
        <v>1263</v>
      </c>
      <c r="AR106" t="s">
        <v>1257</v>
      </c>
      <c r="AS106" t="s">
        <v>1260</v>
      </c>
      <c r="AT106">
        <v>1</v>
      </c>
      <c r="AX106" t="s">
        <v>1260</v>
      </c>
      <c r="AY106" t="s">
        <v>1264</v>
      </c>
      <c r="AZ106" t="s">
        <v>1265</v>
      </c>
      <c r="BI106" t="s">
        <v>1260</v>
      </c>
      <c r="BK106" t="str">
        <f>LEFT(Tabela_BaseCadastro[[#This Row],[Descrição]],SEARCH(" ",Tabela_BaseCadastro[[#This Row],[Descrição]],1)-1)</f>
        <v>DIPRIVAN</v>
      </c>
      <c r="BL106" t="str">
        <f>TEXT(Tabela_BaseCadastro[[#This Row],[Unidade Venda '[EAN8, UPC12, EAN13, e DUN14']]],"0000000000000")</f>
        <v>7895858016876</v>
      </c>
      <c r="BM106" t="s">
        <v>1556</v>
      </c>
      <c r="BN106" t="str">
        <f>IF(Tabela_BaseCadastro[[#This Row],[P.Ativo CMED]]="",Tabela_BaseCadastro[[#This Row],[DESCRIÇÃO DO PRINCIPIO ATIVO]],Tabela_BaseCadastro[[#This Row],[P.Ativo CMED]])</f>
        <v>PROPOFOL</v>
      </c>
    </row>
    <row r="107" spans="1:66" x14ac:dyDescent="0.25">
      <c r="A107">
        <v>869</v>
      </c>
      <c r="B107" t="s">
        <v>1557</v>
      </c>
      <c r="C107">
        <v>1284</v>
      </c>
      <c r="D107" t="s">
        <v>1503</v>
      </c>
      <c r="E107">
        <v>1</v>
      </c>
      <c r="F107" t="s">
        <v>1253</v>
      </c>
      <c r="G107">
        <v>18</v>
      </c>
      <c r="H107" s="1" t="s">
        <v>1298</v>
      </c>
      <c r="I107">
        <v>14</v>
      </c>
      <c r="J107" t="s">
        <v>1504</v>
      </c>
      <c r="K107">
        <v>3</v>
      </c>
      <c r="L107" t="s">
        <v>1535</v>
      </c>
      <c r="M107" t="s">
        <v>1257</v>
      </c>
      <c r="N107" t="s">
        <v>1554</v>
      </c>
      <c r="O107" t="s">
        <v>1555</v>
      </c>
      <c r="P107">
        <v>30049095</v>
      </c>
      <c r="R107">
        <v>13</v>
      </c>
      <c r="S107">
        <v>14</v>
      </c>
      <c r="U107" s="5">
        <v>7895858016821</v>
      </c>
      <c r="V107">
        <v>0</v>
      </c>
      <c r="X107">
        <v>3000589</v>
      </c>
      <c r="Z107" t="s">
        <v>1260</v>
      </c>
      <c r="AA107" t="s">
        <v>1261</v>
      </c>
      <c r="AB107">
        <v>1</v>
      </c>
      <c r="AC107" t="s">
        <v>1507</v>
      </c>
      <c r="AE107">
        <v>42915</v>
      </c>
      <c r="AH107">
        <v>0</v>
      </c>
      <c r="AK107" t="s">
        <v>1260</v>
      </c>
      <c r="AM107" t="s">
        <v>1260</v>
      </c>
      <c r="AN107" t="s">
        <v>1260</v>
      </c>
      <c r="AQ107" t="s">
        <v>1263</v>
      </c>
      <c r="AR107" t="s">
        <v>1257</v>
      </c>
      <c r="AS107" t="s">
        <v>1260</v>
      </c>
      <c r="AT107">
        <v>1</v>
      </c>
      <c r="AX107" t="s">
        <v>1260</v>
      </c>
      <c r="AY107" t="s">
        <v>1264</v>
      </c>
      <c r="AZ107" t="s">
        <v>1265</v>
      </c>
      <c r="BI107" t="s">
        <v>1260</v>
      </c>
      <c r="BK107" t="str">
        <f>LEFT(Tabela_BaseCadastro[[#This Row],[Descrição]],SEARCH(" ",Tabela_BaseCadastro[[#This Row],[Descrição]],1)-1)</f>
        <v>DIPRIVAN</v>
      </c>
      <c r="BL107" t="str">
        <f>TEXT(Tabela_BaseCadastro[[#This Row],[Unidade Venda '[EAN8, UPC12, EAN13, e DUN14']]],"0000000000000")</f>
        <v>7895858016821</v>
      </c>
      <c r="BM107" t="s">
        <v>1556</v>
      </c>
      <c r="BN107" t="str">
        <f>IF(Tabela_BaseCadastro[[#This Row],[P.Ativo CMED]]="",Tabela_BaseCadastro[[#This Row],[DESCRIÇÃO DO PRINCIPIO ATIVO]],Tabela_BaseCadastro[[#This Row],[P.Ativo CMED]])</f>
        <v>PROPOFOL</v>
      </c>
    </row>
    <row r="108" spans="1:66" x14ac:dyDescent="0.25">
      <c r="A108">
        <v>870</v>
      </c>
      <c r="B108" t="s">
        <v>1558</v>
      </c>
      <c r="C108">
        <v>1284</v>
      </c>
      <c r="D108" t="s">
        <v>1503</v>
      </c>
      <c r="E108">
        <v>1</v>
      </c>
      <c r="F108" t="s">
        <v>1253</v>
      </c>
      <c r="G108">
        <v>18</v>
      </c>
      <c r="H108" s="1" t="s">
        <v>1298</v>
      </c>
      <c r="I108">
        <v>14</v>
      </c>
      <c r="J108" t="s">
        <v>1504</v>
      </c>
      <c r="K108">
        <v>3</v>
      </c>
      <c r="L108" t="s">
        <v>1535</v>
      </c>
      <c r="M108" t="s">
        <v>1257</v>
      </c>
      <c r="N108" t="s">
        <v>1554</v>
      </c>
      <c r="O108" t="s">
        <v>1555</v>
      </c>
      <c r="P108">
        <v>30049095</v>
      </c>
      <c r="R108">
        <v>13</v>
      </c>
      <c r="S108">
        <v>14</v>
      </c>
      <c r="U108" s="5">
        <v>7895858016838</v>
      </c>
      <c r="V108">
        <v>0</v>
      </c>
      <c r="Z108" t="s">
        <v>1260</v>
      </c>
      <c r="AA108" t="s">
        <v>1261</v>
      </c>
      <c r="AB108">
        <v>1</v>
      </c>
      <c r="AC108" t="s">
        <v>1507</v>
      </c>
      <c r="AE108">
        <v>42915</v>
      </c>
      <c r="AH108">
        <v>0</v>
      </c>
      <c r="AK108" t="s">
        <v>1260</v>
      </c>
      <c r="AM108" t="s">
        <v>1260</v>
      </c>
      <c r="AN108" t="s">
        <v>1260</v>
      </c>
      <c r="AQ108" t="s">
        <v>1263</v>
      </c>
      <c r="AR108" t="s">
        <v>1257</v>
      </c>
      <c r="AS108" t="s">
        <v>1260</v>
      </c>
      <c r="AT108">
        <v>1</v>
      </c>
      <c r="AX108" t="s">
        <v>1260</v>
      </c>
      <c r="AY108" t="s">
        <v>1264</v>
      </c>
      <c r="AZ108" t="s">
        <v>1265</v>
      </c>
      <c r="BI108" t="s">
        <v>1260</v>
      </c>
      <c r="BK108" t="str">
        <f>LEFT(Tabela_BaseCadastro[[#This Row],[Descrição]],SEARCH(" ",Tabela_BaseCadastro[[#This Row],[Descrição]],1)-1)</f>
        <v>DIPRIVAN</v>
      </c>
      <c r="BL108" t="str">
        <f>TEXT(Tabela_BaseCadastro[[#This Row],[Unidade Venda '[EAN8, UPC12, EAN13, e DUN14']]],"0000000000000")</f>
        <v>7895858016838</v>
      </c>
      <c r="BM108" t="s">
        <v>1556</v>
      </c>
      <c r="BN108" t="str">
        <f>IF(Tabela_BaseCadastro[[#This Row],[P.Ativo CMED]]="",Tabela_BaseCadastro[[#This Row],[DESCRIÇÃO DO PRINCIPIO ATIVO]],Tabela_BaseCadastro[[#This Row],[P.Ativo CMED]])</f>
        <v>PROPOFOL</v>
      </c>
    </row>
    <row r="109" spans="1:66" x14ac:dyDescent="0.25">
      <c r="A109">
        <v>871</v>
      </c>
      <c r="B109" t="s">
        <v>1559</v>
      </c>
      <c r="C109">
        <v>1332</v>
      </c>
      <c r="D109" t="s">
        <v>1380</v>
      </c>
      <c r="E109">
        <v>1</v>
      </c>
      <c r="F109" t="s">
        <v>1253</v>
      </c>
      <c r="G109">
        <v>7</v>
      </c>
      <c r="H109" s="1" t="s">
        <v>1381</v>
      </c>
      <c r="I109">
        <v>3</v>
      </c>
      <c r="J109" t="s">
        <v>1382</v>
      </c>
      <c r="K109">
        <v>1</v>
      </c>
      <c r="L109" t="s">
        <v>1291</v>
      </c>
      <c r="M109" t="s">
        <v>1257</v>
      </c>
      <c r="N109" t="s">
        <v>1436</v>
      </c>
      <c r="O109" t="s">
        <v>1416</v>
      </c>
      <c r="P109">
        <v>30021590</v>
      </c>
      <c r="R109">
        <v>13</v>
      </c>
      <c r="S109">
        <v>14</v>
      </c>
      <c r="U109" s="5">
        <v>7896261019874</v>
      </c>
      <c r="V109">
        <v>0</v>
      </c>
      <c r="W109">
        <v>7896261019874</v>
      </c>
      <c r="X109">
        <v>729112</v>
      </c>
      <c r="Z109" t="s">
        <v>1260</v>
      </c>
      <c r="AA109" t="s">
        <v>1261</v>
      </c>
      <c r="AB109">
        <v>10</v>
      </c>
      <c r="AC109" t="s">
        <v>1335</v>
      </c>
      <c r="AE109">
        <v>42943</v>
      </c>
      <c r="AH109">
        <v>0</v>
      </c>
      <c r="AK109" t="s">
        <v>1260</v>
      </c>
      <c r="AM109" t="s">
        <v>1260</v>
      </c>
      <c r="AN109" t="s">
        <v>1260</v>
      </c>
      <c r="AQ109" t="s">
        <v>1263</v>
      </c>
      <c r="AR109" t="s">
        <v>1257</v>
      </c>
      <c r="AS109" t="s">
        <v>1260</v>
      </c>
      <c r="AT109">
        <v>1</v>
      </c>
      <c r="AX109" t="s">
        <v>1260</v>
      </c>
      <c r="AY109" t="s">
        <v>1264</v>
      </c>
      <c r="AZ109" t="s">
        <v>1265</v>
      </c>
      <c r="BE109">
        <v>85</v>
      </c>
      <c r="BF109" t="s">
        <v>1560</v>
      </c>
      <c r="BI109" t="s">
        <v>1260</v>
      </c>
      <c r="BK109" t="str">
        <f>LEFT(Tabela_BaseCadastro[[#This Row],[Descrição]],SEARCH(" ",Tabela_BaseCadastro[[#This Row],[Descrição]],1)-1)</f>
        <v>COSENTYX</v>
      </c>
      <c r="BL109" t="str">
        <f>TEXT(Tabela_BaseCadastro[[#This Row],[Unidade Venda '[EAN8, UPC12, EAN13, e DUN14']]],"0000000000000")</f>
        <v>7896261019874</v>
      </c>
      <c r="BM109" t="s">
        <v>1560</v>
      </c>
      <c r="BN109" t="str">
        <f>IF(Tabela_BaseCadastro[[#This Row],[P.Ativo CMED]]="",Tabela_BaseCadastro[[#This Row],[DESCRIÇÃO DO PRINCIPIO ATIVO]],Tabela_BaseCadastro[[#This Row],[P.Ativo CMED]])</f>
        <v>SECUQUINUMABE</v>
      </c>
    </row>
    <row r="110" spans="1:66" x14ac:dyDescent="0.25">
      <c r="A110">
        <v>872</v>
      </c>
      <c r="B110" t="s">
        <v>1561</v>
      </c>
      <c r="C110">
        <v>1332</v>
      </c>
      <c r="D110" t="s">
        <v>1380</v>
      </c>
      <c r="E110">
        <v>1</v>
      </c>
      <c r="F110" t="s">
        <v>1253</v>
      </c>
      <c r="G110">
        <v>7</v>
      </c>
      <c r="H110" s="1" t="s">
        <v>1381</v>
      </c>
      <c r="I110">
        <v>3</v>
      </c>
      <c r="J110" t="s">
        <v>1382</v>
      </c>
      <c r="K110">
        <v>1</v>
      </c>
      <c r="L110" t="s">
        <v>1291</v>
      </c>
      <c r="M110" t="s">
        <v>1257</v>
      </c>
      <c r="N110" t="s">
        <v>1436</v>
      </c>
      <c r="O110" t="s">
        <v>1416</v>
      </c>
      <c r="P110">
        <v>30021590</v>
      </c>
      <c r="R110">
        <v>13</v>
      </c>
      <c r="S110">
        <v>14</v>
      </c>
      <c r="U110" s="5">
        <v>7896261019881</v>
      </c>
      <c r="V110">
        <v>7896261019881</v>
      </c>
      <c r="Z110" t="s">
        <v>1260</v>
      </c>
      <c r="AA110" t="s">
        <v>1261</v>
      </c>
      <c r="AB110">
        <v>10</v>
      </c>
      <c r="AC110" t="s">
        <v>1335</v>
      </c>
      <c r="AE110">
        <v>42943</v>
      </c>
      <c r="AH110">
        <v>0</v>
      </c>
      <c r="AK110" t="s">
        <v>1260</v>
      </c>
      <c r="AM110" t="s">
        <v>1260</v>
      </c>
      <c r="AN110" t="s">
        <v>1260</v>
      </c>
      <c r="AQ110" t="s">
        <v>1263</v>
      </c>
      <c r="AR110" t="s">
        <v>1257</v>
      </c>
      <c r="AS110" t="s">
        <v>1260</v>
      </c>
      <c r="AT110">
        <v>1</v>
      </c>
      <c r="AX110" t="s">
        <v>1260</v>
      </c>
      <c r="AY110" t="s">
        <v>1264</v>
      </c>
      <c r="AZ110" t="s">
        <v>1265</v>
      </c>
      <c r="BE110">
        <v>85</v>
      </c>
      <c r="BF110" t="s">
        <v>1560</v>
      </c>
      <c r="BI110" t="s">
        <v>1260</v>
      </c>
      <c r="BK110" t="str">
        <f>LEFT(Tabela_BaseCadastro[[#This Row],[Descrição]],SEARCH(" ",Tabela_BaseCadastro[[#This Row],[Descrição]],1)-1)</f>
        <v>COSENTYX</v>
      </c>
      <c r="BL110" t="str">
        <f>TEXT(Tabela_BaseCadastro[[#This Row],[Unidade Venda '[EAN8, UPC12, EAN13, e DUN14']]],"0000000000000")</f>
        <v>7896261019881</v>
      </c>
      <c r="BM110" t="s">
        <v>1560</v>
      </c>
      <c r="BN110" t="str">
        <f>IF(Tabela_BaseCadastro[[#This Row],[P.Ativo CMED]]="",Tabela_BaseCadastro[[#This Row],[DESCRIÇÃO DO PRINCIPIO ATIVO]],Tabela_BaseCadastro[[#This Row],[P.Ativo CMED]])</f>
        <v>SECUQUINUMABE</v>
      </c>
    </row>
    <row r="111" spans="1:66" x14ac:dyDescent="0.25">
      <c r="A111">
        <v>873</v>
      </c>
      <c r="B111" t="s">
        <v>1562</v>
      </c>
      <c r="C111">
        <v>1332</v>
      </c>
      <c r="D111" t="s">
        <v>1380</v>
      </c>
      <c r="E111">
        <v>1</v>
      </c>
      <c r="F111" t="s">
        <v>1253</v>
      </c>
      <c r="G111">
        <v>18</v>
      </c>
      <c r="H111" s="1" t="s">
        <v>1298</v>
      </c>
      <c r="I111">
        <v>3</v>
      </c>
      <c r="J111" t="s">
        <v>1382</v>
      </c>
      <c r="K111">
        <v>2</v>
      </c>
      <c r="L111" t="s">
        <v>1563</v>
      </c>
      <c r="M111" t="s">
        <v>1257</v>
      </c>
      <c r="N111" t="s">
        <v>1415</v>
      </c>
      <c r="O111" t="s">
        <v>1416</v>
      </c>
      <c r="P111">
        <v>30021590</v>
      </c>
      <c r="R111">
        <v>13</v>
      </c>
      <c r="S111">
        <v>13</v>
      </c>
      <c r="T111">
        <v>13</v>
      </c>
      <c r="U111" s="5">
        <v>0</v>
      </c>
      <c r="V111">
        <v>0</v>
      </c>
      <c r="W111">
        <v>0</v>
      </c>
      <c r="X111" t="s">
        <v>1564</v>
      </c>
      <c r="Z111" t="s">
        <v>1260</v>
      </c>
      <c r="AA111" t="s">
        <v>1270</v>
      </c>
      <c r="AB111">
        <v>22</v>
      </c>
      <c r="AC111" t="s">
        <v>1308</v>
      </c>
      <c r="AE111">
        <v>42943</v>
      </c>
      <c r="AH111">
        <v>0</v>
      </c>
      <c r="AK111" t="s">
        <v>1260</v>
      </c>
      <c r="AM111" t="s">
        <v>1260</v>
      </c>
      <c r="AN111" t="s">
        <v>1260</v>
      </c>
      <c r="AQ111" t="s">
        <v>1263</v>
      </c>
      <c r="AR111" t="s">
        <v>1257</v>
      </c>
      <c r="AS111" t="s">
        <v>1260</v>
      </c>
      <c r="AT111">
        <v>1</v>
      </c>
      <c r="AX111" t="s">
        <v>1260</v>
      </c>
      <c r="AY111" t="s">
        <v>1264</v>
      </c>
      <c r="AZ111" t="s">
        <v>1265</v>
      </c>
      <c r="BI111" t="s">
        <v>1260</v>
      </c>
      <c r="BK111" t="str">
        <f>LEFT(Tabela_BaseCadastro[[#This Row],[Descrição]],SEARCH(" ",Tabela_BaseCadastro[[#This Row],[Descrição]],1)-1)</f>
        <v>XOLAIR</v>
      </c>
      <c r="BL111" t="str">
        <f>TEXT(Tabela_BaseCadastro[[#This Row],[Unidade Venda '[EAN8, UPC12, EAN13, e DUN14']]],"0000000000000")</f>
        <v>0000000000000</v>
      </c>
      <c r="BM111" t="s">
        <v>1565</v>
      </c>
      <c r="BN111" t="str">
        <f>IF(Tabela_BaseCadastro[[#This Row],[P.Ativo CMED]]="",Tabela_BaseCadastro[[#This Row],[DESCRIÇÃO DO PRINCIPIO ATIVO]],Tabela_BaseCadastro[[#This Row],[P.Ativo CMED]])</f>
        <v>TISAGENLECLEUCEL</v>
      </c>
    </row>
    <row r="112" spans="1:66" x14ac:dyDescent="0.25">
      <c r="A112">
        <v>874</v>
      </c>
      <c r="B112" t="s">
        <v>1566</v>
      </c>
      <c r="C112">
        <v>1332</v>
      </c>
      <c r="D112" t="s">
        <v>1380</v>
      </c>
      <c r="E112">
        <v>1</v>
      </c>
      <c r="F112" t="s">
        <v>1253</v>
      </c>
      <c r="G112">
        <v>7</v>
      </c>
      <c r="H112" s="1" t="s">
        <v>1381</v>
      </c>
      <c r="I112">
        <v>3</v>
      </c>
      <c r="J112" t="s">
        <v>1382</v>
      </c>
      <c r="K112">
        <v>1</v>
      </c>
      <c r="L112" t="s">
        <v>1291</v>
      </c>
      <c r="M112" t="s">
        <v>1257</v>
      </c>
      <c r="N112" t="s">
        <v>1415</v>
      </c>
      <c r="O112" t="s">
        <v>1416</v>
      </c>
      <c r="P112">
        <v>30021590</v>
      </c>
      <c r="R112">
        <v>13</v>
      </c>
      <c r="S112">
        <v>14</v>
      </c>
      <c r="U112" s="5">
        <v>7896261020436</v>
      </c>
      <c r="V112">
        <v>0</v>
      </c>
      <c r="Z112" t="s">
        <v>1260</v>
      </c>
      <c r="AA112" t="s">
        <v>1261</v>
      </c>
      <c r="AB112">
        <v>8522</v>
      </c>
      <c r="AC112" t="s">
        <v>1567</v>
      </c>
      <c r="AE112">
        <v>42943</v>
      </c>
      <c r="AH112">
        <v>0</v>
      </c>
      <c r="AK112" t="s">
        <v>1260</v>
      </c>
      <c r="AM112" t="s">
        <v>1260</v>
      </c>
      <c r="AN112" t="s">
        <v>1260</v>
      </c>
      <c r="AQ112" t="s">
        <v>1263</v>
      </c>
      <c r="AR112" t="s">
        <v>1257</v>
      </c>
      <c r="AS112" t="s">
        <v>1260</v>
      </c>
      <c r="AT112">
        <v>1</v>
      </c>
      <c r="AX112" t="s">
        <v>1260</v>
      </c>
      <c r="AY112" t="s">
        <v>1264</v>
      </c>
      <c r="AZ112" t="s">
        <v>1265</v>
      </c>
      <c r="BI112" t="s">
        <v>1260</v>
      </c>
      <c r="BK112" t="str">
        <f>LEFT(Tabela_BaseCadastro[[#This Row],[Descrição]],SEARCH(" ",Tabela_BaseCadastro[[#This Row],[Descrição]],1)-1)</f>
        <v>LUCENTIS</v>
      </c>
      <c r="BL112" t="str">
        <f>TEXT(Tabela_BaseCadastro[[#This Row],[Unidade Venda '[EAN8, UPC12, EAN13, e DUN14']]],"0000000000000")</f>
        <v>7896261020436</v>
      </c>
      <c r="BM112" t="s">
        <v>1568</v>
      </c>
      <c r="BN112" t="str">
        <f>IF(Tabela_BaseCadastro[[#This Row],[P.Ativo CMED]]="",Tabela_BaseCadastro[[#This Row],[DESCRIÇÃO DO PRINCIPIO ATIVO]],Tabela_BaseCadastro[[#This Row],[P.Ativo CMED]])</f>
        <v>RANIBIZUMABE</v>
      </c>
    </row>
    <row r="113" spans="1:66" x14ac:dyDescent="0.25">
      <c r="A113">
        <v>875</v>
      </c>
      <c r="B113" t="s">
        <v>1569</v>
      </c>
      <c r="C113">
        <v>1370</v>
      </c>
      <c r="D113" t="s">
        <v>1380</v>
      </c>
      <c r="E113">
        <v>1</v>
      </c>
      <c r="F113" t="s">
        <v>1253</v>
      </c>
      <c r="G113">
        <v>2</v>
      </c>
      <c r="H113" s="1" t="s">
        <v>1254</v>
      </c>
      <c r="I113">
        <v>3</v>
      </c>
      <c r="J113" t="s">
        <v>1382</v>
      </c>
      <c r="K113">
        <v>2</v>
      </c>
      <c r="L113" t="s">
        <v>1256</v>
      </c>
      <c r="M113" t="s">
        <v>1257</v>
      </c>
      <c r="N113" t="s">
        <v>1570</v>
      </c>
      <c r="O113" t="s">
        <v>1259</v>
      </c>
      <c r="P113">
        <v>30049059</v>
      </c>
      <c r="R113">
        <v>13</v>
      </c>
      <c r="S113">
        <v>14</v>
      </c>
      <c r="U113" s="5">
        <v>7896261007819</v>
      </c>
      <c r="V113">
        <v>7896261007819</v>
      </c>
      <c r="Z113" t="s">
        <v>1260</v>
      </c>
      <c r="AA113" t="s">
        <v>1261</v>
      </c>
      <c r="AB113">
        <v>9</v>
      </c>
      <c r="AC113" t="s">
        <v>1423</v>
      </c>
      <c r="AE113">
        <v>42950</v>
      </c>
      <c r="AH113">
        <v>0</v>
      </c>
      <c r="AK113" t="s">
        <v>1260</v>
      </c>
      <c r="AM113" t="s">
        <v>1260</v>
      </c>
      <c r="AN113" t="s">
        <v>1260</v>
      </c>
      <c r="AQ113" t="s">
        <v>1263</v>
      </c>
      <c r="AR113" t="s">
        <v>1257</v>
      </c>
      <c r="AS113" t="s">
        <v>1260</v>
      </c>
      <c r="AT113">
        <v>1</v>
      </c>
      <c r="AX113" t="s">
        <v>1260</v>
      </c>
      <c r="AY113" t="s">
        <v>1264</v>
      </c>
      <c r="AZ113" t="s">
        <v>1265</v>
      </c>
      <c r="BE113">
        <v>88</v>
      </c>
      <c r="BF113" t="s">
        <v>1571</v>
      </c>
      <c r="BI113" t="s">
        <v>1260</v>
      </c>
      <c r="BK113" t="str">
        <f>LEFT(Tabela_BaseCadastro[[#This Row],[Descrição]],SEARCH(" ",Tabela_BaseCadastro[[#This Row],[Descrição]],1)-1)</f>
        <v>MYFORTIC</v>
      </c>
      <c r="BL113" t="str">
        <f>TEXT(Tabela_BaseCadastro[[#This Row],[Unidade Venda '[EAN8, UPC12, EAN13, e DUN14']]],"0000000000000")</f>
        <v>7896261007819</v>
      </c>
      <c r="BM113" t="s">
        <v>1572</v>
      </c>
      <c r="BN113" t="str">
        <f>IF(Tabela_BaseCadastro[[#This Row],[P.Ativo CMED]]="",Tabela_BaseCadastro[[#This Row],[DESCRIÇÃO DO PRINCIPIO ATIVO]],Tabela_BaseCadastro[[#This Row],[P.Ativo CMED]])</f>
        <v>MICOFENOLATO SÓDICO</v>
      </c>
    </row>
    <row r="114" spans="1:66" x14ac:dyDescent="0.25">
      <c r="A114">
        <v>876</v>
      </c>
      <c r="B114" t="s">
        <v>1573</v>
      </c>
      <c r="C114">
        <v>1370</v>
      </c>
      <c r="D114" t="s">
        <v>1380</v>
      </c>
      <c r="E114">
        <v>1</v>
      </c>
      <c r="F114" t="s">
        <v>1253</v>
      </c>
      <c r="G114">
        <v>2</v>
      </c>
      <c r="H114" s="1" t="s">
        <v>1254</v>
      </c>
      <c r="I114">
        <v>3</v>
      </c>
      <c r="J114" t="s">
        <v>1382</v>
      </c>
      <c r="K114">
        <v>2</v>
      </c>
      <c r="L114" t="s">
        <v>1256</v>
      </c>
      <c r="M114" t="s">
        <v>1257</v>
      </c>
      <c r="N114" t="s">
        <v>1268</v>
      </c>
      <c r="O114" t="s">
        <v>1269</v>
      </c>
      <c r="P114">
        <v>30049069</v>
      </c>
      <c r="R114">
        <v>13</v>
      </c>
      <c r="S114">
        <v>13</v>
      </c>
      <c r="U114" s="5">
        <v>7896261018860</v>
      </c>
      <c r="V114">
        <v>0</v>
      </c>
      <c r="Z114" t="s">
        <v>1260</v>
      </c>
      <c r="AA114" t="s">
        <v>1261</v>
      </c>
      <c r="AB114">
        <v>17</v>
      </c>
      <c r="AC114" t="s">
        <v>1574</v>
      </c>
      <c r="AE114">
        <v>42954</v>
      </c>
      <c r="AH114">
        <v>0</v>
      </c>
      <c r="AK114" t="s">
        <v>1260</v>
      </c>
      <c r="AM114" t="s">
        <v>1260</v>
      </c>
      <c r="AN114" t="s">
        <v>1260</v>
      </c>
      <c r="AQ114" t="s">
        <v>1263</v>
      </c>
      <c r="AR114" t="s">
        <v>1257</v>
      </c>
      <c r="AS114" t="s">
        <v>1260</v>
      </c>
      <c r="AT114">
        <v>1</v>
      </c>
      <c r="AX114" t="s">
        <v>1260</v>
      </c>
      <c r="AY114" t="s">
        <v>1264</v>
      </c>
      <c r="AZ114" t="s">
        <v>1265</v>
      </c>
      <c r="BI114" t="s">
        <v>1260</v>
      </c>
      <c r="BK114" t="str">
        <f>LEFT(Tabela_BaseCadastro[[#This Row],[Descrição]],SEARCH(" ",Tabela_BaseCadastro[[#This Row],[Descrição]],1)-1)</f>
        <v>ULTIBRO</v>
      </c>
      <c r="BL114" t="str">
        <f>TEXT(Tabela_BaseCadastro[[#This Row],[Unidade Venda '[EAN8, UPC12, EAN13, e DUN14']]],"0000000000000")</f>
        <v>7896261018860</v>
      </c>
      <c r="BM114" t="s">
        <v>1575</v>
      </c>
      <c r="BN114" t="str">
        <f>IF(Tabela_BaseCadastro[[#This Row],[P.Ativo CMED]]="",Tabela_BaseCadastro[[#This Row],[DESCRIÇÃO DO PRINCIPIO ATIVO]],Tabela_BaseCadastro[[#This Row],[P.Ativo CMED]])</f>
        <v>MALEATO DE INDACATEROL;BROMETO DE GLICOPIRRÔNIO</v>
      </c>
    </row>
    <row r="115" spans="1:66" x14ac:dyDescent="0.25">
      <c r="A115">
        <v>877</v>
      </c>
      <c r="B115" t="s">
        <v>1576</v>
      </c>
      <c r="C115">
        <v>1128</v>
      </c>
      <c r="D115" t="s">
        <v>1346</v>
      </c>
      <c r="E115">
        <v>1</v>
      </c>
      <c r="F115" t="s">
        <v>1253</v>
      </c>
      <c r="G115">
        <v>18</v>
      </c>
      <c r="H115" s="1" t="s">
        <v>1298</v>
      </c>
      <c r="I115">
        <v>2</v>
      </c>
      <c r="J115" t="s">
        <v>1347</v>
      </c>
      <c r="K115">
        <v>1</v>
      </c>
      <c r="L115" t="s">
        <v>1256</v>
      </c>
      <c r="M115" t="s">
        <v>1257</v>
      </c>
      <c r="N115" t="s">
        <v>1577</v>
      </c>
      <c r="O115" t="s">
        <v>1578</v>
      </c>
      <c r="P115">
        <v>30042059</v>
      </c>
      <c r="R115">
        <v>13</v>
      </c>
      <c r="S115">
        <v>14</v>
      </c>
      <c r="U115" s="5">
        <v>7896226500614</v>
      </c>
      <c r="V115">
        <v>0</v>
      </c>
      <c r="Z115" t="s">
        <v>1260</v>
      </c>
      <c r="AA115" t="s">
        <v>1261</v>
      </c>
      <c r="AB115">
        <v>4</v>
      </c>
      <c r="AC115" t="s">
        <v>1579</v>
      </c>
      <c r="AE115">
        <v>42957</v>
      </c>
      <c r="AH115">
        <v>0</v>
      </c>
      <c r="AK115" t="s">
        <v>1260</v>
      </c>
      <c r="AM115" t="s">
        <v>1260</v>
      </c>
      <c r="AN115" t="s">
        <v>1260</v>
      </c>
      <c r="AQ115" t="s">
        <v>1263</v>
      </c>
      <c r="AR115" t="s">
        <v>1257</v>
      </c>
      <c r="AS115" t="s">
        <v>1260</v>
      </c>
      <c r="AT115">
        <v>1</v>
      </c>
      <c r="AX115" t="s">
        <v>1260</v>
      </c>
      <c r="AY115" t="s">
        <v>1264</v>
      </c>
      <c r="AZ115" t="s">
        <v>1265</v>
      </c>
      <c r="BE115">
        <v>147</v>
      </c>
      <c r="BF115" t="s">
        <v>1580</v>
      </c>
      <c r="BI115" t="s">
        <v>1260</v>
      </c>
      <c r="BK115" t="str">
        <f>LEFT(Tabela_BaseCadastro[[#This Row],[Descrição]],SEARCH(" ",Tabela_BaseCadastro[[#This Row],[Descrição]],1)-1)</f>
        <v>ROCEFIN</v>
      </c>
      <c r="BL115" t="str">
        <f>TEXT(Tabela_BaseCadastro[[#This Row],[Unidade Venda '[EAN8, UPC12, EAN13, e DUN14']]],"0000000000000")</f>
        <v>7896226500614</v>
      </c>
      <c r="BM115" t="s">
        <v>1581</v>
      </c>
      <c r="BN115" t="str">
        <f>IF(Tabela_BaseCadastro[[#This Row],[P.Ativo CMED]]="",Tabela_BaseCadastro[[#This Row],[DESCRIÇÃO DO PRINCIPIO ATIVO]],Tabela_BaseCadastro[[#This Row],[P.Ativo CMED]])</f>
        <v>CEFTRIAXONA DISSÓDICA HEMIEPTAIDRATADA</v>
      </c>
    </row>
    <row r="116" spans="1:66" x14ac:dyDescent="0.25">
      <c r="A116">
        <v>878</v>
      </c>
      <c r="B116" t="s">
        <v>1582</v>
      </c>
      <c r="C116">
        <v>1109</v>
      </c>
      <c r="D116" t="s">
        <v>1252</v>
      </c>
      <c r="E116">
        <v>1</v>
      </c>
      <c r="F116" t="s">
        <v>1253</v>
      </c>
      <c r="G116">
        <v>16</v>
      </c>
      <c r="H116" s="1" t="s">
        <v>1534</v>
      </c>
      <c r="I116">
        <v>1</v>
      </c>
      <c r="J116" t="s">
        <v>1255</v>
      </c>
      <c r="K116">
        <v>1</v>
      </c>
      <c r="L116" t="s">
        <v>1535</v>
      </c>
      <c r="M116" t="s">
        <v>1257</v>
      </c>
      <c r="N116" t="s">
        <v>1583</v>
      </c>
      <c r="O116" t="s">
        <v>1584</v>
      </c>
      <c r="P116">
        <v>30049079</v>
      </c>
      <c r="R116">
        <v>13</v>
      </c>
      <c r="S116">
        <v>14</v>
      </c>
      <c r="U116" s="5">
        <v>7896206402884</v>
      </c>
      <c r="V116">
        <v>0</v>
      </c>
      <c r="X116" t="s">
        <v>1585</v>
      </c>
      <c r="Z116" t="s">
        <v>1260</v>
      </c>
      <c r="AA116" t="s">
        <v>1261</v>
      </c>
      <c r="AB116">
        <v>5</v>
      </c>
      <c r="AC116" t="s">
        <v>1586</v>
      </c>
      <c r="AE116">
        <v>42972</v>
      </c>
      <c r="AH116">
        <v>0</v>
      </c>
      <c r="AK116" t="s">
        <v>1260</v>
      </c>
      <c r="AM116" t="s">
        <v>1260</v>
      </c>
      <c r="AN116" t="s">
        <v>1260</v>
      </c>
      <c r="AQ116" t="s">
        <v>1263</v>
      </c>
      <c r="AR116" t="s">
        <v>1257</v>
      </c>
      <c r="AS116" t="s">
        <v>1260</v>
      </c>
      <c r="AT116">
        <v>1</v>
      </c>
      <c r="AX116" t="s">
        <v>1260</v>
      </c>
      <c r="AY116" t="s">
        <v>1264</v>
      </c>
      <c r="AZ116" t="s">
        <v>1265</v>
      </c>
      <c r="BE116">
        <v>91</v>
      </c>
      <c r="BF116" t="s">
        <v>1587</v>
      </c>
      <c r="BI116" t="s">
        <v>1260</v>
      </c>
      <c r="BK116" t="str">
        <f>LEFT(Tabela_BaseCadastro[[#This Row],[Descrição]],SEARCH(" ",Tabela_BaseCadastro[[#This Row],[Descrição]],1)-1)</f>
        <v>SEROQUEL</v>
      </c>
      <c r="BL116" t="str">
        <f>TEXT(Tabela_BaseCadastro[[#This Row],[Unidade Venda '[EAN8, UPC12, EAN13, e DUN14']]],"0000000000000")</f>
        <v>7896206402884</v>
      </c>
      <c r="BM116" t="s">
        <v>1588</v>
      </c>
      <c r="BN116" t="str">
        <f>IF(Tabela_BaseCadastro[[#This Row],[P.Ativo CMED]]="",Tabela_BaseCadastro[[#This Row],[DESCRIÇÃO DO PRINCIPIO ATIVO]],Tabela_BaseCadastro[[#This Row],[P.Ativo CMED]])</f>
        <v>HEMIFUMARATO DE QUETIAPINA</v>
      </c>
    </row>
    <row r="117" spans="1:66" x14ac:dyDescent="0.25">
      <c r="A117">
        <v>879</v>
      </c>
      <c r="B117" t="s">
        <v>1589</v>
      </c>
      <c r="C117">
        <v>1160</v>
      </c>
      <c r="D117" t="s">
        <v>1380</v>
      </c>
      <c r="E117">
        <v>1</v>
      </c>
      <c r="F117" t="s">
        <v>1253</v>
      </c>
      <c r="G117">
        <v>2</v>
      </c>
      <c r="H117" s="1" t="s">
        <v>1254</v>
      </c>
      <c r="I117">
        <v>3</v>
      </c>
      <c r="J117" t="s">
        <v>1382</v>
      </c>
      <c r="K117">
        <v>2</v>
      </c>
      <c r="L117" t="s">
        <v>1256</v>
      </c>
      <c r="M117" t="s">
        <v>1257</v>
      </c>
      <c r="N117" t="s">
        <v>1323</v>
      </c>
      <c r="O117" t="s">
        <v>1269</v>
      </c>
      <c r="P117">
        <v>30049069</v>
      </c>
      <c r="R117">
        <v>13</v>
      </c>
      <c r="S117">
        <v>14</v>
      </c>
      <c r="U117" s="5">
        <v>7896269900778</v>
      </c>
      <c r="V117">
        <v>7896269900778</v>
      </c>
      <c r="Z117" t="s">
        <v>1260</v>
      </c>
      <c r="AA117" t="s">
        <v>1270</v>
      </c>
      <c r="AB117">
        <v>16</v>
      </c>
      <c r="AC117" t="s">
        <v>1369</v>
      </c>
      <c r="AE117">
        <v>42982</v>
      </c>
      <c r="AH117">
        <v>0</v>
      </c>
      <c r="AK117" t="s">
        <v>1260</v>
      </c>
      <c r="AM117" t="s">
        <v>1260</v>
      </c>
      <c r="AN117" t="s">
        <v>1260</v>
      </c>
      <c r="AQ117" t="s">
        <v>1263</v>
      </c>
      <c r="AR117" t="s">
        <v>1257</v>
      </c>
      <c r="AS117" t="s">
        <v>1260</v>
      </c>
      <c r="AT117">
        <v>1</v>
      </c>
      <c r="AX117" t="s">
        <v>1260</v>
      </c>
      <c r="AY117" t="s">
        <v>1264</v>
      </c>
      <c r="AZ117" t="s">
        <v>1265</v>
      </c>
      <c r="BI117" t="s">
        <v>1260</v>
      </c>
      <c r="BK117" t="str">
        <f>LEFT(Tabela_BaseCadastro[[#This Row],[Descrição]],SEARCH(" ",Tabela_BaseCadastro[[#This Row],[Descrição]],1)-1)</f>
        <v>ZOFRAN</v>
      </c>
      <c r="BL117" t="str">
        <f>TEXT(Tabela_BaseCadastro[[#This Row],[Unidade Venda '[EAN8, UPC12, EAN13, e DUN14']]],"0000000000000")</f>
        <v>7896269900778</v>
      </c>
      <c r="BN117">
        <f>IF(Tabela_BaseCadastro[[#This Row],[P.Ativo CMED]]="",Tabela_BaseCadastro[[#This Row],[DESCRIÇÃO DO PRINCIPIO ATIVO]],Tabela_BaseCadastro[[#This Row],[P.Ativo CMED]])</f>
        <v>0</v>
      </c>
    </row>
    <row r="118" spans="1:66" x14ac:dyDescent="0.25">
      <c r="A118">
        <v>880</v>
      </c>
      <c r="B118" t="s">
        <v>1590</v>
      </c>
      <c r="C118">
        <v>1284</v>
      </c>
      <c r="D118" t="s">
        <v>1503</v>
      </c>
      <c r="E118">
        <v>1</v>
      </c>
      <c r="F118" t="s">
        <v>1253</v>
      </c>
      <c r="G118">
        <v>18</v>
      </c>
      <c r="H118" s="1" t="s">
        <v>1298</v>
      </c>
      <c r="I118">
        <v>14</v>
      </c>
      <c r="J118" t="s">
        <v>1504</v>
      </c>
      <c r="K118">
        <v>3</v>
      </c>
      <c r="L118" t="s">
        <v>1535</v>
      </c>
      <c r="M118" t="s">
        <v>1257</v>
      </c>
      <c r="N118" t="s">
        <v>1554</v>
      </c>
      <c r="O118" t="s">
        <v>1555</v>
      </c>
      <c r="P118">
        <v>30049095</v>
      </c>
      <c r="R118">
        <v>13</v>
      </c>
      <c r="S118">
        <v>14</v>
      </c>
      <c r="U118" s="5">
        <v>7895858016869</v>
      </c>
      <c r="V118">
        <v>0</v>
      </c>
      <c r="Z118" t="s">
        <v>1260</v>
      </c>
      <c r="AA118" t="s">
        <v>1261</v>
      </c>
      <c r="AB118">
        <v>1</v>
      </c>
      <c r="AC118" t="s">
        <v>1507</v>
      </c>
      <c r="AE118">
        <v>43004</v>
      </c>
      <c r="AH118">
        <v>0</v>
      </c>
      <c r="AK118" t="s">
        <v>1260</v>
      </c>
      <c r="AM118" t="s">
        <v>1260</v>
      </c>
      <c r="AN118" t="s">
        <v>1260</v>
      </c>
      <c r="AQ118" t="s">
        <v>1263</v>
      </c>
      <c r="AR118" t="s">
        <v>1257</v>
      </c>
      <c r="AS118" t="s">
        <v>1260</v>
      </c>
      <c r="AT118">
        <v>1</v>
      </c>
      <c r="AX118" t="s">
        <v>1260</v>
      </c>
      <c r="AY118" t="s">
        <v>1264</v>
      </c>
      <c r="AZ118" t="s">
        <v>1265</v>
      </c>
      <c r="BI118" t="s">
        <v>1260</v>
      </c>
      <c r="BK118" t="str">
        <f>LEFT(Tabela_BaseCadastro[[#This Row],[Descrição]],SEARCH(" ",Tabela_BaseCadastro[[#This Row],[Descrição]],1)-1)</f>
        <v>DIPRIVAN</v>
      </c>
      <c r="BL118" t="str">
        <f>TEXT(Tabela_BaseCadastro[[#This Row],[Unidade Venda '[EAN8, UPC12, EAN13, e DUN14']]],"0000000000000")</f>
        <v>7895858016869</v>
      </c>
      <c r="BM118" t="s">
        <v>1556</v>
      </c>
      <c r="BN118" t="str">
        <f>IF(Tabela_BaseCadastro[[#This Row],[P.Ativo CMED]]="",Tabela_BaseCadastro[[#This Row],[DESCRIÇÃO DO PRINCIPIO ATIVO]],Tabela_BaseCadastro[[#This Row],[P.Ativo CMED]])</f>
        <v>PROPOFOL</v>
      </c>
    </row>
    <row r="119" spans="1:66" x14ac:dyDescent="0.25">
      <c r="A119">
        <v>881</v>
      </c>
      <c r="B119" t="s">
        <v>1591</v>
      </c>
      <c r="C119">
        <v>1109</v>
      </c>
      <c r="D119" t="s">
        <v>1252</v>
      </c>
      <c r="E119">
        <v>1</v>
      </c>
      <c r="F119" t="s">
        <v>1253</v>
      </c>
      <c r="G119">
        <v>2</v>
      </c>
      <c r="H119" s="1" t="s">
        <v>1254</v>
      </c>
      <c r="I119">
        <v>1</v>
      </c>
      <c r="J119" t="s">
        <v>1255</v>
      </c>
      <c r="K119">
        <v>2</v>
      </c>
      <c r="L119" t="s">
        <v>1256</v>
      </c>
      <c r="M119" t="s">
        <v>1257</v>
      </c>
      <c r="N119" t="s">
        <v>1461</v>
      </c>
      <c r="O119" t="s">
        <v>1269</v>
      </c>
      <c r="P119">
        <v>30049069</v>
      </c>
      <c r="R119">
        <v>13</v>
      </c>
      <c r="S119">
        <v>13</v>
      </c>
      <c r="U119" s="5">
        <v>7896206401399</v>
      </c>
      <c r="V119">
        <v>7896206401399</v>
      </c>
      <c r="Z119" t="s">
        <v>1260</v>
      </c>
      <c r="AA119" t="s">
        <v>1270</v>
      </c>
      <c r="AB119">
        <v>23</v>
      </c>
      <c r="AC119" t="s">
        <v>1271</v>
      </c>
      <c r="AE119">
        <v>43095</v>
      </c>
      <c r="AH119">
        <v>0</v>
      </c>
      <c r="AK119" t="s">
        <v>1260</v>
      </c>
      <c r="AM119" t="s">
        <v>1260</v>
      </c>
      <c r="AN119" t="s">
        <v>1260</v>
      </c>
      <c r="AQ119" t="s">
        <v>1263</v>
      </c>
      <c r="AR119" t="s">
        <v>1257</v>
      </c>
      <c r="AS119" t="s">
        <v>1260</v>
      </c>
      <c r="AT119">
        <v>1</v>
      </c>
      <c r="AX119" t="s">
        <v>1260</v>
      </c>
      <c r="AY119" t="s">
        <v>1264</v>
      </c>
      <c r="AZ119" t="s">
        <v>1265</v>
      </c>
      <c r="BE119">
        <v>49</v>
      </c>
      <c r="BF119" t="s">
        <v>1463</v>
      </c>
      <c r="BI119" t="s">
        <v>1260</v>
      </c>
      <c r="BK119" t="str">
        <f>LEFT(Tabela_BaseCadastro[[#This Row],[Descrição]],SEARCH(" ",Tabela_BaseCadastro[[#This Row],[Descrição]],1)-1)</f>
        <v>LOSEC</v>
      </c>
      <c r="BL119" t="str">
        <f>TEXT(Tabela_BaseCadastro[[#This Row],[Unidade Venda '[EAN8, UPC12, EAN13, e DUN14']]],"0000000000000")</f>
        <v>7896206401399</v>
      </c>
      <c r="BN119" t="str">
        <f>IF(Tabela_BaseCadastro[[#This Row],[P.Ativo CMED]]="",Tabela_BaseCadastro[[#This Row],[DESCRIÇÃO DO PRINCIPIO ATIVO]],Tabela_BaseCadastro[[#This Row],[P.Ativo CMED]])</f>
        <v>OMEPRAZOL MAGNESICO</v>
      </c>
    </row>
    <row r="120" spans="1:66" x14ac:dyDescent="0.25">
      <c r="A120">
        <v>882</v>
      </c>
      <c r="B120" t="s">
        <v>1592</v>
      </c>
      <c r="C120">
        <v>1109</v>
      </c>
      <c r="D120" t="s">
        <v>1252</v>
      </c>
      <c r="E120">
        <v>1</v>
      </c>
      <c r="F120" t="s">
        <v>1253</v>
      </c>
      <c r="G120">
        <v>2</v>
      </c>
      <c r="H120" s="1" t="s">
        <v>1254</v>
      </c>
      <c r="I120">
        <v>1</v>
      </c>
      <c r="J120" t="s">
        <v>1255</v>
      </c>
      <c r="K120">
        <v>2</v>
      </c>
      <c r="L120" t="s">
        <v>1256</v>
      </c>
      <c r="M120" t="s">
        <v>1257</v>
      </c>
      <c r="N120" t="s">
        <v>1400</v>
      </c>
      <c r="O120" t="s">
        <v>1401</v>
      </c>
      <c r="P120">
        <v>30049049</v>
      </c>
      <c r="R120">
        <v>13</v>
      </c>
      <c r="S120">
        <v>13</v>
      </c>
      <c r="U120" s="5">
        <v>5000456028387</v>
      </c>
      <c r="V120">
        <v>0</v>
      </c>
      <c r="Z120" t="s">
        <v>1260</v>
      </c>
      <c r="AA120" t="s">
        <v>1261</v>
      </c>
      <c r="AB120">
        <v>12</v>
      </c>
      <c r="AC120" t="s">
        <v>1466</v>
      </c>
      <c r="AE120">
        <v>43095</v>
      </c>
      <c r="AH120">
        <v>0</v>
      </c>
      <c r="AK120" t="s">
        <v>1260</v>
      </c>
      <c r="AM120" t="s">
        <v>1260</v>
      </c>
      <c r="AN120" t="s">
        <v>1260</v>
      </c>
      <c r="AQ120" t="s">
        <v>1263</v>
      </c>
      <c r="AR120" t="s">
        <v>1257</v>
      </c>
      <c r="AS120" t="s">
        <v>1260</v>
      </c>
      <c r="AT120">
        <v>1</v>
      </c>
      <c r="AX120" t="s">
        <v>1260</v>
      </c>
      <c r="AY120" t="s">
        <v>1264</v>
      </c>
      <c r="AZ120" t="s">
        <v>1265</v>
      </c>
      <c r="BE120">
        <v>92</v>
      </c>
      <c r="BF120" t="s">
        <v>1593</v>
      </c>
      <c r="BI120" t="s">
        <v>1260</v>
      </c>
      <c r="BK120" t="str">
        <f>LEFT(Tabela_BaseCadastro[[#This Row],[Descrição]],SEARCH(" ",Tabela_BaseCadastro[[#This Row],[Descrição]],1)-1)</f>
        <v>XIGDUO</v>
      </c>
      <c r="BL120" t="str">
        <f>TEXT(Tabela_BaseCadastro[[#This Row],[Unidade Venda '[EAN8, UPC12, EAN13, e DUN14']]],"0000000000000")</f>
        <v>5000456028387</v>
      </c>
      <c r="BM120" t="s">
        <v>1594</v>
      </c>
      <c r="BN120" t="str">
        <f>IF(Tabela_BaseCadastro[[#This Row],[P.Ativo CMED]]="",Tabela_BaseCadastro[[#This Row],[DESCRIÇÃO DO PRINCIPIO ATIVO]],Tabela_BaseCadastro[[#This Row],[P.Ativo CMED]])</f>
        <v>CLORIDRATO DE METFORMINA;DAPAGLIFLOZINA</v>
      </c>
    </row>
    <row r="121" spans="1:66" x14ac:dyDescent="0.25">
      <c r="A121">
        <v>883</v>
      </c>
      <c r="B121" t="s">
        <v>1595</v>
      </c>
      <c r="C121">
        <v>1109</v>
      </c>
      <c r="D121" t="s">
        <v>1252</v>
      </c>
      <c r="E121">
        <v>1</v>
      </c>
      <c r="F121" t="s">
        <v>1253</v>
      </c>
      <c r="G121">
        <v>2</v>
      </c>
      <c r="H121" s="1" t="s">
        <v>1254</v>
      </c>
      <c r="I121">
        <v>1</v>
      </c>
      <c r="J121" t="s">
        <v>1255</v>
      </c>
      <c r="K121">
        <v>2</v>
      </c>
      <c r="L121" t="s">
        <v>1256</v>
      </c>
      <c r="M121" t="s">
        <v>1257</v>
      </c>
      <c r="N121" t="s">
        <v>1400</v>
      </c>
      <c r="O121" t="s">
        <v>1401</v>
      </c>
      <c r="P121">
        <v>30049049</v>
      </c>
      <c r="R121">
        <v>13</v>
      </c>
      <c r="S121">
        <v>13</v>
      </c>
      <c r="U121" s="5">
        <v>5000456028370</v>
      </c>
      <c r="V121">
        <v>5000456028370</v>
      </c>
      <c r="Z121" t="s">
        <v>1260</v>
      </c>
      <c r="AA121" t="s">
        <v>1261</v>
      </c>
      <c r="AB121">
        <v>12</v>
      </c>
      <c r="AC121" t="s">
        <v>1466</v>
      </c>
      <c r="AE121">
        <v>43095</v>
      </c>
      <c r="AH121">
        <v>0</v>
      </c>
      <c r="AK121" t="s">
        <v>1260</v>
      </c>
      <c r="AM121" t="s">
        <v>1260</v>
      </c>
      <c r="AN121" t="s">
        <v>1260</v>
      </c>
      <c r="AQ121" t="s">
        <v>1263</v>
      </c>
      <c r="AR121" t="s">
        <v>1257</v>
      </c>
      <c r="AS121" t="s">
        <v>1260</v>
      </c>
      <c r="AT121">
        <v>1</v>
      </c>
      <c r="AX121" t="s">
        <v>1260</v>
      </c>
      <c r="AY121" t="s">
        <v>1264</v>
      </c>
      <c r="AZ121" t="s">
        <v>1265</v>
      </c>
      <c r="BE121">
        <v>92</v>
      </c>
      <c r="BF121" t="s">
        <v>1593</v>
      </c>
      <c r="BI121" t="s">
        <v>1260</v>
      </c>
      <c r="BK121" t="str">
        <f>LEFT(Tabela_BaseCadastro[[#This Row],[Descrição]],SEARCH(" ",Tabela_BaseCadastro[[#This Row],[Descrição]],1)-1)</f>
        <v>XIGDUO</v>
      </c>
      <c r="BL121" t="str">
        <f>TEXT(Tabela_BaseCadastro[[#This Row],[Unidade Venda '[EAN8, UPC12, EAN13, e DUN14']]],"0000000000000")</f>
        <v>5000456028370</v>
      </c>
      <c r="BM121" t="s">
        <v>1594</v>
      </c>
      <c r="BN121" t="str">
        <f>IF(Tabela_BaseCadastro[[#This Row],[P.Ativo CMED]]="",Tabela_BaseCadastro[[#This Row],[DESCRIÇÃO DO PRINCIPIO ATIVO]],Tabela_BaseCadastro[[#This Row],[P.Ativo CMED]])</f>
        <v>CLORIDRATO DE METFORMINA;DAPAGLIFLOZINA</v>
      </c>
    </row>
    <row r="122" spans="1:66" x14ac:dyDescent="0.25">
      <c r="A122">
        <v>884</v>
      </c>
      <c r="B122" t="s">
        <v>1596</v>
      </c>
      <c r="C122">
        <v>1109</v>
      </c>
      <c r="D122" t="s">
        <v>1252</v>
      </c>
      <c r="E122">
        <v>1</v>
      </c>
      <c r="F122" t="s">
        <v>1253</v>
      </c>
      <c r="G122">
        <v>2</v>
      </c>
      <c r="H122" s="1" t="s">
        <v>1254</v>
      </c>
      <c r="I122">
        <v>1</v>
      </c>
      <c r="J122" t="s">
        <v>1255</v>
      </c>
      <c r="K122">
        <v>2</v>
      </c>
      <c r="L122" t="s">
        <v>1256</v>
      </c>
      <c r="M122" t="s">
        <v>1257</v>
      </c>
      <c r="N122" t="s">
        <v>1433</v>
      </c>
      <c r="O122" t="s">
        <v>1307</v>
      </c>
      <c r="P122">
        <v>30049099</v>
      </c>
      <c r="R122">
        <v>13</v>
      </c>
      <c r="S122">
        <v>13</v>
      </c>
      <c r="U122" s="5">
        <v>5000456060721</v>
      </c>
      <c r="V122">
        <v>5000456060721</v>
      </c>
      <c r="X122">
        <v>147</v>
      </c>
      <c r="Z122" t="s">
        <v>1260</v>
      </c>
      <c r="AA122" t="s">
        <v>1270</v>
      </c>
      <c r="AB122">
        <v>6</v>
      </c>
      <c r="AC122" t="s">
        <v>1335</v>
      </c>
      <c r="AE122">
        <v>43095</v>
      </c>
      <c r="AH122">
        <v>0</v>
      </c>
      <c r="AK122" t="s">
        <v>1260</v>
      </c>
      <c r="AM122" t="s">
        <v>1260</v>
      </c>
      <c r="AN122" t="s">
        <v>1260</v>
      </c>
      <c r="AQ122" t="s">
        <v>1263</v>
      </c>
      <c r="AR122" t="s">
        <v>1257</v>
      </c>
      <c r="AS122" t="s">
        <v>1260</v>
      </c>
      <c r="AT122">
        <v>1</v>
      </c>
      <c r="AX122" t="s">
        <v>1260</v>
      </c>
      <c r="AY122" t="s">
        <v>1264</v>
      </c>
      <c r="AZ122" t="s">
        <v>1265</v>
      </c>
      <c r="BI122" t="s">
        <v>1260</v>
      </c>
      <c r="BK122" t="str">
        <f>LEFT(Tabela_BaseCadastro[[#This Row],[Descrição]],SEARCH(" ",Tabela_BaseCadastro[[#This Row],[Descrição]],1)-1)</f>
        <v>DAXAS</v>
      </c>
      <c r="BL122" t="str">
        <f>TEXT(Tabela_BaseCadastro[[#This Row],[Unidade Venda '[EAN8, UPC12, EAN13, e DUN14']]],"0000000000000")</f>
        <v>5000456060721</v>
      </c>
      <c r="BN122">
        <f>IF(Tabela_BaseCadastro[[#This Row],[P.Ativo CMED]]="",Tabela_BaseCadastro[[#This Row],[DESCRIÇÃO DO PRINCIPIO ATIVO]],Tabela_BaseCadastro[[#This Row],[P.Ativo CMED]])</f>
        <v>0</v>
      </c>
    </row>
    <row r="123" spans="1:66" x14ac:dyDescent="0.25">
      <c r="A123">
        <v>887</v>
      </c>
      <c r="B123" t="s">
        <v>1597</v>
      </c>
      <c r="C123">
        <v>1475</v>
      </c>
      <c r="D123" t="s">
        <v>1598</v>
      </c>
      <c r="E123">
        <v>1</v>
      </c>
      <c r="F123" t="s">
        <v>1253</v>
      </c>
      <c r="G123">
        <v>2</v>
      </c>
      <c r="H123" s="1" t="s">
        <v>1254</v>
      </c>
      <c r="I123">
        <v>18</v>
      </c>
      <c r="J123" t="s">
        <v>1599</v>
      </c>
      <c r="K123">
        <v>2</v>
      </c>
      <c r="L123" t="s">
        <v>1256</v>
      </c>
      <c r="M123" t="s">
        <v>1257</v>
      </c>
      <c r="N123" t="s">
        <v>1600</v>
      </c>
      <c r="O123" t="s">
        <v>1275</v>
      </c>
      <c r="P123">
        <v>30049079</v>
      </c>
      <c r="R123">
        <v>13</v>
      </c>
      <c r="S123">
        <v>14</v>
      </c>
      <c r="U123" s="5">
        <v>7640111930648</v>
      </c>
      <c r="V123">
        <v>7640111930648</v>
      </c>
      <c r="Z123" t="s">
        <v>1260</v>
      </c>
      <c r="AA123" t="s">
        <v>1270</v>
      </c>
      <c r="AB123">
        <v>5</v>
      </c>
      <c r="AC123" t="s">
        <v>1262</v>
      </c>
      <c r="AE123">
        <v>43145</v>
      </c>
      <c r="AH123">
        <v>0</v>
      </c>
      <c r="AK123" t="s">
        <v>1260</v>
      </c>
      <c r="AM123" t="s">
        <v>1260</v>
      </c>
      <c r="AN123" t="s">
        <v>1260</v>
      </c>
      <c r="AQ123" t="s">
        <v>1263</v>
      </c>
      <c r="AR123" t="s">
        <v>1257</v>
      </c>
      <c r="AS123" t="s">
        <v>1260</v>
      </c>
      <c r="AT123">
        <v>0.01</v>
      </c>
      <c r="AX123" t="s">
        <v>1260</v>
      </c>
      <c r="AY123" t="s">
        <v>1264</v>
      </c>
      <c r="AZ123" t="s">
        <v>1265</v>
      </c>
      <c r="BI123" t="s">
        <v>1260</v>
      </c>
      <c r="BK123" t="str">
        <f>LEFT(Tabela_BaseCadastro[[#This Row],[Descrição]],SEARCH(" ",Tabela_BaseCadastro[[#This Row],[Descrição]],1)-1)</f>
        <v>BOSENTANA</v>
      </c>
      <c r="BL123" t="str">
        <f>TEXT(Tabela_BaseCadastro[[#This Row],[Unidade Venda '[EAN8, UPC12, EAN13, e DUN14']]],"0000000000000")</f>
        <v>7640111930648</v>
      </c>
      <c r="BN123">
        <f>IF(Tabela_BaseCadastro[[#This Row],[P.Ativo CMED]]="",Tabela_BaseCadastro[[#This Row],[DESCRIÇÃO DO PRINCIPIO ATIVO]],Tabela_BaseCadastro[[#This Row],[P.Ativo CMED]])</f>
        <v>0</v>
      </c>
    </row>
    <row r="124" spans="1:66" x14ac:dyDescent="0.25">
      <c r="A124">
        <v>888</v>
      </c>
      <c r="B124" t="s">
        <v>1601</v>
      </c>
      <c r="C124">
        <v>1370</v>
      </c>
      <c r="D124" t="s">
        <v>1380</v>
      </c>
      <c r="E124">
        <v>1</v>
      </c>
      <c r="F124" t="s">
        <v>1253</v>
      </c>
      <c r="G124">
        <v>1</v>
      </c>
      <c r="H124" s="1" t="s">
        <v>1280</v>
      </c>
      <c r="I124">
        <v>3</v>
      </c>
      <c r="J124" t="s">
        <v>1382</v>
      </c>
      <c r="K124">
        <v>2</v>
      </c>
      <c r="L124" t="s">
        <v>1256</v>
      </c>
      <c r="M124" t="s">
        <v>1257</v>
      </c>
      <c r="N124" t="s">
        <v>1461</v>
      </c>
      <c r="O124" t="s">
        <v>1269</v>
      </c>
      <c r="P124">
        <v>30049069</v>
      </c>
      <c r="R124">
        <v>13</v>
      </c>
      <c r="S124">
        <v>13</v>
      </c>
      <c r="U124" s="5">
        <v>7896261020146</v>
      </c>
      <c r="V124">
        <v>7896261020146</v>
      </c>
      <c r="Z124" t="s">
        <v>1260</v>
      </c>
      <c r="AA124" t="s">
        <v>1261</v>
      </c>
      <c r="AB124">
        <v>1</v>
      </c>
      <c r="AC124" t="s">
        <v>1283</v>
      </c>
      <c r="AE124">
        <v>43146</v>
      </c>
      <c r="AH124">
        <v>0</v>
      </c>
      <c r="AK124" t="s">
        <v>1260</v>
      </c>
      <c r="AM124" t="s">
        <v>1260</v>
      </c>
      <c r="AN124" t="s">
        <v>1260</v>
      </c>
      <c r="AQ124" t="s">
        <v>1263</v>
      </c>
      <c r="AR124" t="s">
        <v>1257</v>
      </c>
      <c r="AS124" t="s">
        <v>1260</v>
      </c>
      <c r="AT124">
        <v>1</v>
      </c>
      <c r="AX124" t="s">
        <v>1260</v>
      </c>
      <c r="AY124" t="s">
        <v>1264</v>
      </c>
      <c r="AZ124" t="s">
        <v>1265</v>
      </c>
      <c r="BE124">
        <v>9</v>
      </c>
      <c r="BF124" t="s">
        <v>1528</v>
      </c>
      <c r="BI124" t="s">
        <v>1260</v>
      </c>
      <c r="BK124" t="str">
        <f>LEFT(Tabela_BaseCadastro[[#This Row],[Descrição]],SEARCH(" ",Tabela_BaseCadastro[[#This Row],[Descrição]],1)-1)</f>
        <v>TASIGNA</v>
      </c>
      <c r="BL124" t="str">
        <f>TEXT(Tabela_BaseCadastro[[#This Row],[Unidade Venda '[EAN8, UPC12, EAN13, e DUN14']]],"0000000000000")</f>
        <v>7896261020146</v>
      </c>
      <c r="BM124" t="s">
        <v>1528</v>
      </c>
      <c r="BN124" t="str">
        <f>IF(Tabela_BaseCadastro[[#This Row],[P.Ativo CMED]]="",Tabela_BaseCadastro[[#This Row],[DESCRIÇÃO DO PRINCIPIO ATIVO]],Tabela_BaseCadastro[[#This Row],[P.Ativo CMED]])</f>
        <v>NILOTINIBE</v>
      </c>
    </row>
    <row r="125" spans="1:66" x14ac:dyDescent="0.25">
      <c r="A125">
        <v>889</v>
      </c>
      <c r="B125" t="s">
        <v>1602</v>
      </c>
      <c r="C125">
        <v>1128</v>
      </c>
      <c r="D125" t="s">
        <v>1346</v>
      </c>
      <c r="E125">
        <v>1</v>
      </c>
      <c r="F125" t="s">
        <v>1253</v>
      </c>
      <c r="G125">
        <v>7</v>
      </c>
      <c r="H125" s="1" t="s">
        <v>1381</v>
      </c>
      <c r="I125">
        <v>2</v>
      </c>
      <c r="J125" t="s">
        <v>1347</v>
      </c>
      <c r="K125">
        <v>1</v>
      </c>
      <c r="L125" t="s">
        <v>1291</v>
      </c>
      <c r="M125" t="s">
        <v>1257</v>
      </c>
      <c r="N125" t="s">
        <v>1415</v>
      </c>
      <c r="O125" t="s">
        <v>1416</v>
      </c>
      <c r="P125">
        <v>30021590</v>
      </c>
      <c r="R125">
        <v>13</v>
      </c>
      <c r="S125">
        <v>14</v>
      </c>
      <c r="U125" s="5">
        <v>7896226506890</v>
      </c>
      <c r="V125">
        <v>0</v>
      </c>
      <c r="Z125" t="s">
        <v>1260</v>
      </c>
      <c r="AA125" t="s">
        <v>1261</v>
      </c>
      <c r="AB125">
        <v>10</v>
      </c>
      <c r="AC125" t="s">
        <v>1335</v>
      </c>
      <c r="AE125">
        <v>43203</v>
      </c>
      <c r="AH125">
        <v>0</v>
      </c>
      <c r="AK125" t="s">
        <v>1260</v>
      </c>
      <c r="AM125" t="s">
        <v>1260</v>
      </c>
      <c r="AN125" t="s">
        <v>1260</v>
      </c>
      <c r="AQ125" t="s">
        <v>1263</v>
      </c>
      <c r="AR125" t="s">
        <v>1257</v>
      </c>
      <c r="AS125" t="s">
        <v>1260</v>
      </c>
      <c r="AT125">
        <v>1</v>
      </c>
      <c r="AX125" t="s">
        <v>1260</v>
      </c>
      <c r="AY125" t="s">
        <v>1264</v>
      </c>
      <c r="AZ125" t="s">
        <v>1265</v>
      </c>
      <c r="BE125">
        <v>10</v>
      </c>
      <c r="BF125" t="s">
        <v>1417</v>
      </c>
      <c r="BI125" t="s">
        <v>1260</v>
      </c>
      <c r="BK125" t="str">
        <f>LEFT(Tabela_BaseCadastro[[#This Row],[Descrição]],SEARCH(" ",Tabela_BaseCadastro[[#This Row],[Descrição]],1)-1)</f>
        <v>ACTEMRA</v>
      </c>
      <c r="BL125" t="str">
        <f>TEXT(Tabela_BaseCadastro[[#This Row],[Unidade Venda '[EAN8, UPC12, EAN13, e DUN14']]],"0000000000000")</f>
        <v>7896226506890</v>
      </c>
      <c r="BM125" t="s">
        <v>1417</v>
      </c>
      <c r="BN125" t="str">
        <f>IF(Tabela_BaseCadastro[[#This Row],[P.Ativo CMED]]="",Tabela_BaseCadastro[[#This Row],[DESCRIÇÃO DO PRINCIPIO ATIVO]],Tabela_BaseCadastro[[#This Row],[P.Ativo CMED]])</f>
        <v>TOCILIZUMABE</v>
      </c>
    </row>
    <row r="126" spans="1:66" x14ac:dyDescent="0.25">
      <c r="A126">
        <v>890</v>
      </c>
      <c r="B126" t="s">
        <v>1603</v>
      </c>
      <c r="C126">
        <v>1478</v>
      </c>
      <c r="D126" t="s">
        <v>1398</v>
      </c>
      <c r="E126">
        <v>1</v>
      </c>
      <c r="F126" t="s">
        <v>1253</v>
      </c>
      <c r="G126">
        <v>2</v>
      </c>
      <c r="H126" s="1" t="s">
        <v>1254</v>
      </c>
      <c r="I126">
        <v>2</v>
      </c>
      <c r="J126" t="s">
        <v>1347</v>
      </c>
      <c r="K126">
        <v>2</v>
      </c>
      <c r="L126" t="s">
        <v>1256</v>
      </c>
      <c r="M126" t="s">
        <v>1257</v>
      </c>
      <c r="N126" t="s">
        <v>1604</v>
      </c>
      <c r="O126" t="s">
        <v>1605</v>
      </c>
      <c r="P126">
        <v>30049079</v>
      </c>
      <c r="R126">
        <v>13</v>
      </c>
      <c r="S126">
        <v>13</v>
      </c>
      <c r="T126">
        <v>14</v>
      </c>
      <c r="U126" s="5">
        <v>7898040328597</v>
      </c>
      <c r="V126">
        <v>0</v>
      </c>
      <c r="X126">
        <v>300002857</v>
      </c>
      <c r="Z126" t="s">
        <v>1260</v>
      </c>
      <c r="AA126" t="s">
        <v>1261</v>
      </c>
      <c r="AB126">
        <v>10</v>
      </c>
      <c r="AC126" t="s">
        <v>1579</v>
      </c>
      <c r="AE126">
        <v>44232</v>
      </c>
      <c r="AH126">
        <v>0</v>
      </c>
      <c r="AK126" t="s">
        <v>1260</v>
      </c>
      <c r="AM126" t="s">
        <v>1260</v>
      </c>
      <c r="AN126" t="s">
        <v>1260</v>
      </c>
      <c r="AQ126" t="s">
        <v>1263</v>
      </c>
      <c r="AR126" t="s">
        <v>1257</v>
      </c>
      <c r="AS126" t="s">
        <v>1260</v>
      </c>
      <c r="AT126">
        <v>1</v>
      </c>
      <c r="AX126" t="s">
        <v>1260</v>
      </c>
      <c r="AY126" t="s">
        <v>1264</v>
      </c>
      <c r="AZ126" t="s">
        <v>1265</v>
      </c>
      <c r="BE126">
        <v>338</v>
      </c>
      <c r="BF126" t="s">
        <v>1606</v>
      </c>
      <c r="BI126" t="s">
        <v>1260</v>
      </c>
      <c r="BK126" t="str">
        <f>LEFT(Tabela_BaseCadastro[[#This Row],[Descrição]],SEARCH(" ",Tabela_BaseCadastro[[#This Row],[Descrição]],1)-1)</f>
        <v>BACTRIM</v>
      </c>
      <c r="BL126" t="str">
        <f>TEXT(Tabela_BaseCadastro[[#This Row],[Unidade Venda '[EAN8, UPC12, EAN13, e DUN14']]],"0000000000000")</f>
        <v>7898040328597</v>
      </c>
      <c r="BM126" t="s">
        <v>1607</v>
      </c>
      <c r="BN126" t="str">
        <f>IF(Tabela_BaseCadastro[[#This Row],[P.Ativo CMED]]="",Tabela_BaseCadastro[[#This Row],[DESCRIÇÃO DO PRINCIPIO ATIVO]],Tabela_BaseCadastro[[#This Row],[P.Ativo CMED]])</f>
        <v>TRIMETOPRIMA;SULFAMETOXAZOL</v>
      </c>
    </row>
    <row r="127" spans="1:66" x14ac:dyDescent="0.25">
      <c r="A127">
        <v>891</v>
      </c>
      <c r="B127" t="s">
        <v>1608</v>
      </c>
      <c r="C127">
        <v>1478</v>
      </c>
      <c r="D127" t="s">
        <v>1398</v>
      </c>
      <c r="E127">
        <v>1</v>
      </c>
      <c r="F127" t="s">
        <v>1253</v>
      </c>
      <c r="G127">
        <v>2</v>
      </c>
      <c r="H127" s="1" t="s">
        <v>1254</v>
      </c>
      <c r="I127">
        <v>2</v>
      </c>
      <c r="J127" t="s">
        <v>1347</v>
      </c>
      <c r="K127">
        <v>2</v>
      </c>
      <c r="L127" t="s">
        <v>1256</v>
      </c>
      <c r="M127" t="s">
        <v>1257</v>
      </c>
      <c r="N127" t="s">
        <v>1609</v>
      </c>
      <c r="O127" t="s">
        <v>1610</v>
      </c>
      <c r="P127">
        <v>30049061</v>
      </c>
      <c r="R127">
        <v>13</v>
      </c>
      <c r="S127">
        <v>13</v>
      </c>
      <c r="U127" s="5">
        <v>7898040328603</v>
      </c>
      <c r="V127">
        <v>0</v>
      </c>
      <c r="X127">
        <v>300002858</v>
      </c>
      <c r="Z127" t="s">
        <v>1260</v>
      </c>
      <c r="AA127" t="s">
        <v>1261</v>
      </c>
      <c r="AB127">
        <v>10</v>
      </c>
      <c r="AC127" t="s">
        <v>1579</v>
      </c>
      <c r="AE127">
        <v>44232</v>
      </c>
      <c r="AH127">
        <v>0</v>
      </c>
      <c r="AK127" t="s">
        <v>1260</v>
      </c>
      <c r="AM127" t="s">
        <v>1260</v>
      </c>
      <c r="AN127" t="s">
        <v>1260</v>
      </c>
      <c r="AQ127" t="s">
        <v>1263</v>
      </c>
      <c r="AR127" t="s">
        <v>1257</v>
      </c>
      <c r="AS127" t="s">
        <v>1260</v>
      </c>
      <c r="AT127">
        <v>1</v>
      </c>
      <c r="AX127" t="s">
        <v>1260</v>
      </c>
      <c r="AY127" t="s">
        <v>1264</v>
      </c>
      <c r="AZ127" t="s">
        <v>1265</v>
      </c>
      <c r="BE127">
        <v>338</v>
      </c>
      <c r="BF127" t="s">
        <v>1606</v>
      </c>
      <c r="BI127" t="s">
        <v>1260</v>
      </c>
      <c r="BK127" t="str">
        <f>LEFT(Tabela_BaseCadastro[[#This Row],[Descrição]],SEARCH(" ",Tabela_BaseCadastro[[#This Row],[Descrição]],1)-1)</f>
        <v>BACTRIM</v>
      </c>
      <c r="BL127" t="str">
        <f>TEXT(Tabela_BaseCadastro[[#This Row],[Unidade Venda '[EAN8, UPC12, EAN13, e DUN14']]],"0000000000000")</f>
        <v>7898040328603</v>
      </c>
      <c r="BM127" t="s">
        <v>1607</v>
      </c>
      <c r="BN127" t="str">
        <f>IF(Tabela_BaseCadastro[[#This Row],[P.Ativo CMED]]="",Tabela_BaseCadastro[[#This Row],[DESCRIÇÃO DO PRINCIPIO ATIVO]],Tabela_BaseCadastro[[#This Row],[P.Ativo CMED]])</f>
        <v>TRIMETOPRIMA;SULFAMETOXAZOL</v>
      </c>
    </row>
    <row r="128" spans="1:66" x14ac:dyDescent="0.25">
      <c r="A128">
        <v>892</v>
      </c>
      <c r="B128" t="s">
        <v>1611</v>
      </c>
      <c r="C128">
        <v>1478</v>
      </c>
      <c r="D128" t="s">
        <v>1398</v>
      </c>
      <c r="E128">
        <v>1</v>
      </c>
      <c r="F128" t="s">
        <v>1253</v>
      </c>
      <c r="G128">
        <v>2</v>
      </c>
      <c r="H128" s="1" t="s">
        <v>1254</v>
      </c>
      <c r="I128">
        <v>2</v>
      </c>
      <c r="J128" t="s">
        <v>1347</v>
      </c>
      <c r="K128">
        <v>2</v>
      </c>
      <c r="L128" t="s">
        <v>1256</v>
      </c>
      <c r="M128" t="s">
        <v>1257</v>
      </c>
      <c r="N128" t="s">
        <v>1604</v>
      </c>
      <c r="O128" t="s">
        <v>1605</v>
      </c>
      <c r="P128">
        <v>30049079</v>
      </c>
      <c r="R128">
        <v>13</v>
      </c>
      <c r="S128">
        <v>13</v>
      </c>
      <c r="U128" s="5">
        <v>7896226500423</v>
      </c>
      <c r="V128">
        <v>0</v>
      </c>
      <c r="X128">
        <v>300002719</v>
      </c>
      <c r="Z128" t="s">
        <v>1260</v>
      </c>
      <c r="AA128" t="s">
        <v>1261</v>
      </c>
      <c r="AB128">
        <v>10</v>
      </c>
      <c r="AC128" t="s">
        <v>1579</v>
      </c>
      <c r="AE128">
        <v>44232</v>
      </c>
      <c r="AH128">
        <v>0</v>
      </c>
      <c r="AK128" t="s">
        <v>1260</v>
      </c>
      <c r="AM128" t="s">
        <v>1260</v>
      </c>
      <c r="AN128" t="s">
        <v>1260</v>
      </c>
      <c r="AQ128" t="s">
        <v>1263</v>
      </c>
      <c r="AR128" t="s">
        <v>1257</v>
      </c>
      <c r="AS128" t="s">
        <v>1260</v>
      </c>
      <c r="AT128">
        <v>1</v>
      </c>
      <c r="AX128" t="s">
        <v>1260</v>
      </c>
      <c r="AY128" t="s">
        <v>1264</v>
      </c>
      <c r="AZ128" t="s">
        <v>1265</v>
      </c>
      <c r="BE128">
        <v>338</v>
      </c>
      <c r="BF128" t="s">
        <v>1606</v>
      </c>
      <c r="BI128" t="s">
        <v>1260</v>
      </c>
      <c r="BK128" t="str">
        <f>LEFT(Tabela_BaseCadastro[[#This Row],[Descrição]],SEARCH(" ",Tabela_BaseCadastro[[#This Row],[Descrição]],1)-1)</f>
        <v>BACTRIM</v>
      </c>
      <c r="BL128" t="str">
        <f>TEXT(Tabela_BaseCadastro[[#This Row],[Unidade Venda '[EAN8, UPC12, EAN13, e DUN14']]],"0000000000000")</f>
        <v>7896226500423</v>
      </c>
      <c r="BN128" t="str">
        <f>IF(Tabela_BaseCadastro[[#This Row],[P.Ativo CMED]]="",Tabela_BaseCadastro[[#This Row],[DESCRIÇÃO DO PRINCIPIO ATIVO]],Tabela_BaseCadastro[[#This Row],[P.Ativo CMED]])</f>
        <v>SULFAMETOXAZOL+TRIMETOPRIMA</v>
      </c>
    </row>
    <row r="129" spans="1:66" x14ac:dyDescent="0.25">
      <c r="A129">
        <v>893</v>
      </c>
      <c r="B129" t="s">
        <v>1612</v>
      </c>
      <c r="C129">
        <v>1478</v>
      </c>
      <c r="D129" t="s">
        <v>1398</v>
      </c>
      <c r="E129">
        <v>1</v>
      </c>
      <c r="F129" t="s">
        <v>1253</v>
      </c>
      <c r="G129">
        <v>2</v>
      </c>
      <c r="H129" s="1" t="s">
        <v>1254</v>
      </c>
      <c r="I129">
        <v>2</v>
      </c>
      <c r="J129" t="s">
        <v>1347</v>
      </c>
      <c r="K129">
        <v>2</v>
      </c>
      <c r="L129" t="s">
        <v>1256</v>
      </c>
      <c r="M129" t="s">
        <v>1257</v>
      </c>
      <c r="N129" t="s">
        <v>1268</v>
      </c>
      <c r="O129" t="s">
        <v>1269</v>
      </c>
      <c r="P129">
        <v>30049069</v>
      </c>
      <c r="R129">
        <v>13</v>
      </c>
      <c r="S129">
        <v>14</v>
      </c>
      <c r="U129" s="5">
        <v>7898040328610</v>
      </c>
      <c r="V129">
        <v>0</v>
      </c>
      <c r="X129">
        <v>300002859</v>
      </c>
      <c r="Z129" t="s">
        <v>1260</v>
      </c>
      <c r="AA129" t="s">
        <v>1261</v>
      </c>
      <c r="AB129">
        <v>10</v>
      </c>
      <c r="AC129" t="s">
        <v>1579</v>
      </c>
      <c r="AE129">
        <v>44232</v>
      </c>
      <c r="AH129">
        <v>0</v>
      </c>
      <c r="AK129" t="s">
        <v>1260</v>
      </c>
      <c r="AM129" t="s">
        <v>1260</v>
      </c>
      <c r="AN129" t="s">
        <v>1260</v>
      </c>
      <c r="AQ129" t="s">
        <v>1263</v>
      </c>
      <c r="AR129" t="s">
        <v>1257</v>
      </c>
      <c r="AS129" t="s">
        <v>1260</v>
      </c>
      <c r="AT129">
        <v>1</v>
      </c>
      <c r="AX129" t="s">
        <v>1260</v>
      </c>
      <c r="AY129" t="s">
        <v>1264</v>
      </c>
      <c r="AZ129" t="s">
        <v>1265</v>
      </c>
      <c r="BE129">
        <v>338</v>
      </c>
      <c r="BF129" t="s">
        <v>1606</v>
      </c>
      <c r="BI129" t="s">
        <v>1260</v>
      </c>
      <c r="BK129" t="str">
        <f>LEFT(Tabela_BaseCadastro[[#This Row],[Descrição]],SEARCH(" ",Tabela_BaseCadastro[[#This Row],[Descrição]],1)-1)</f>
        <v>BACTRIM</v>
      </c>
      <c r="BL129" t="str">
        <f>TEXT(Tabela_BaseCadastro[[#This Row],[Unidade Venda '[EAN8, UPC12, EAN13, e DUN14']]],"0000000000000")</f>
        <v>7898040328610</v>
      </c>
      <c r="BM129" t="s">
        <v>1607</v>
      </c>
      <c r="BN129" t="str">
        <f>IF(Tabela_BaseCadastro[[#This Row],[P.Ativo CMED]]="",Tabela_BaseCadastro[[#This Row],[DESCRIÇÃO DO PRINCIPIO ATIVO]],Tabela_BaseCadastro[[#This Row],[P.Ativo CMED]])</f>
        <v>TRIMETOPRIMA;SULFAMETOXAZOL</v>
      </c>
    </row>
    <row r="130" spans="1:66" x14ac:dyDescent="0.25">
      <c r="A130">
        <v>894</v>
      </c>
      <c r="B130" t="s">
        <v>1613</v>
      </c>
      <c r="C130">
        <v>1128</v>
      </c>
      <c r="D130" t="s">
        <v>1346</v>
      </c>
      <c r="E130">
        <v>1</v>
      </c>
      <c r="F130" t="s">
        <v>1253</v>
      </c>
      <c r="G130">
        <v>2</v>
      </c>
      <c r="H130" s="1" t="s">
        <v>1254</v>
      </c>
      <c r="I130">
        <v>2</v>
      </c>
      <c r="J130" t="s">
        <v>1347</v>
      </c>
      <c r="K130">
        <v>2</v>
      </c>
      <c r="L130" t="s">
        <v>1256</v>
      </c>
      <c r="M130" t="s">
        <v>1257</v>
      </c>
      <c r="N130" t="s">
        <v>1614</v>
      </c>
      <c r="O130" t="s">
        <v>1615</v>
      </c>
      <c r="P130">
        <v>90189099</v>
      </c>
      <c r="R130">
        <v>13</v>
      </c>
      <c r="S130">
        <v>14</v>
      </c>
      <c r="U130" s="5">
        <v>7896226505299</v>
      </c>
      <c r="V130">
        <v>7896226505299</v>
      </c>
      <c r="Z130" t="s">
        <v>1260</v>
      </c>
      <c r="AA130" t="s">
        <v>1270</v>
      </c>
      <c r="AB130">
        <v>31</v>
      </c>
      <c r="AC130" t="s">
        <v>1616</v>
      </c>
      <c r="AE130">
        <v>44232</v>
      </c>
      <c r="AH130">
        <v>0</v>
      </c>
      <c r="AK130" t="s">
        <v>1260</v>
      </c>
      <c r="AM130" t="s">
        <v>1260</v>
      </c>
      <c r="AN130" t="s">
        <v>1260</v>
      </c>
      <c r="AQ130" t="s">
        <v>1263</v>
      </c>
      <c r="AR130" t="s">
        <v>1257</v>
      </c>
      <c r="AS130" t="s">
        <v>1260</v>
      </c>
      <c r="AT130">
        <v>1</v>
      </c>
      <c r="AX130" t="s">
        <v>1617</v>
      </c>
      <c r="AY130" t="s">
        <v>1264</v>
      </c>
      <c r="AZ130" t="s">
        <v>1265</v>
      </c>
      <c r="BI130" t="s">
        <v>1260</v>
      </c>
      <c r="BK130" t="str">
        <f>LEFT(Tabela_BaseCadastro[[#This Row],[Descrição]],SEARCH(" ",Tabela_BaseCadastro[[#This Row],[Descrição]],1)-1)</f>
        <v>BONVIVA</v>
      </c>
      <c r="BL130" t="str">
        <f>TEXT(Tabela_BaseCadastro[[#This Row],[Unidade Venda '[EAN8, UPC12, EAN13, e DUN14']]],"0000000000000")</f>
        <v>7896226505299</v>
      </c>
      <c r="BN130">
        <f>IF(Tabela_BaseCadastro[[#This Row],[P.Ativo CMED]]="",Tabela_BaseCadastro[[#This Row],[DESCRIÇÃO DO PRINCIPIO ATIVO]],Tabela_BaseCadastro[[#This Row],[P.Ativo CMED]])</f>
        <v>0</v>
      </c>
    </row>
    <row r="131" spans="1:66" x14ac:dyDescent="0.25">
      <c r="A131">
        <v>895</v>
      </c>
      <c r="B131" t="s">
        <v>1618</v>
      </c>
      <c r="C131">
        <v>1128</v>
      </c>
      <c r="D131" t="s">
        <v>1346</v>
      </c>
      <c r="E131">
        <v>1</v>
      </c>
      <c r="F131" t="s">
        <v>1253</v>
      </c>
      <c r="G131">
        <v>2</v>
      </c>
      <c r="H131" s="1" t="s">
        <v>1254</v>
      </c>
      <c r="I131">
        <v>2</v>
      </c>
      <c r="J131" t="s">
        <v>1347</v>
      </c>
      <c r="K131">
        <v>2</v>
      </c>
      <c r="L131" t="s">
        <v>1256</v>
      </c>
      <c r="M131" t="s">
        <v>1257</v>
      </c>
      <c r="N131" t="s">
        <v>1422</v>
      </c>
      <c r="O131" t="s">
        <v>1253</v>
      </c>
      <c r="P131">
        <v>30022099</v>
      </c>
      <c r="R131">
        <v>13</v>
      </c>
      <c r="S131">
        <v>14</v>
      </c>
      <c r="U131" s="5">
        <v>7896226505992</v>
      </c>
      <c r="V131">
        <v>7896226505992</v>
      </c>
      <c r="Z131" t="s">
        <v>1260</v>
      </c>
      <c r="AA131" t="s">
        <v>1270</v>
      </c>
      <c r="AB131">
        <v>31</v>
      </c>
      <c r="AC131" t="s">
        <v>1616</v>
      </c>
      <c r="AE131">
        <v>44232</v>
      </c>
      <c r="AH131">
        <v>0</v>
      </c>
      <c r="AK131" t="s">
        <v>1260</v>
      </c>
      <c r="AM131" t="s">
        <v>1260</v>
      </c>
      <c r="AN131" t="s">
        <v>1260</v>
      </c>
      <c r="AQ131" t="s">
        <v>1263</v>
      </c>
      <c r="AR131" t="s">
        <v>1257</v>
      </c>
      <c r="AS131" t="s">
        <v>1260</v>
      </c>
      <c r="AT131">
        <v>1</v>
      </c>
      <c r="AX131" t="s">
        <v>1617</v>
      </c>
      <c r="AY131" t="s">
        <v>1264</v>
      </c>
      <c r="AZ131" t="s">
        <v>1265</v>
      </c>
      <c r="BI131" t="s">
        <v>1260</v>
      </c>
      <c r="BK131" t="str">
        <f>LEFT(Tabela_BaseCadastro[[#This Row],[Descrição]],SEARCH(" ",Tabela_BaseCadastro[[#This Row],[Descrição]],1)-1)</f>
        <v>BONVIVA</v>
      </c>
      <c r="BL131" t="str">
        <f>TEXT(Tabela_BaseCadastro[[#This Row],[Unidade Venda '[EAN8, UPC12, EAN13, e DUN14']]],"0000000000000")</f>
        <v>7896226505992</v>
      </c>
      <c r="BN131">
        <f>IF(Tabela_BaseCadastro[[#This Row],[P.Ativo CMED]]="",Tabela_BaseCadastro[[#This Row],[DESCRIÇÃO DO PRINCIPIO ATIVO]],Tabela_BaseCadastro[[#This Row],[P.Ativo CMED]])</f>
        <v>0</v>
      </c>
    </row>
    <row r="132" spans="1:66" x14ac:dyDescent="0.25">
      <c r="A132">
        <v>896</v>
      </c>
      <c r="B132" t="s">
        <v>1619</v>
      </c>
      <c r="C132">
        <v>1128</v>
      </c>
      <c r="D132" t="s">
        <v>1346</v>
      </c>
      <c r="E132">
        <v>1</v>
      </c>
      <c r="F132" t="s">
        <v>1253</v>
      </c>
      <c r="G132">
        <v>2</v>
      </c>
      <c r="H132" s="1" t="s">
        <v>1254</v>
      </c>
      <c r="I132">
        <v>2</v>
      </c>
      <c r="J132" t="s">
        <v>1347</v>
      </c>
      <c r="K132">
        <v>2</v>
      </c>
      <c r="L132" t="s">
        <v>1256</v>
      </c>
      <c r="M132" t="s">
        <v>1257</v>
      </c>
      <c r="N132" t="s">
        <v>1620</v>
      </c>
      <c r="O132" t="s">
        <v>1615</v>
      </c>
      <c r="P132">
        <v>30051090</v>
      </c>
      <c r="R132">
        <v>13</v>
      </c>
      <c r="S132">
        <v>14</v>
      </c>
      <c r="U132" s="5">
        <v>7896226502144</v>
      </c>
      <c r="V132">
        <v>7896226502144</v>
      </c>
      <c r="Z132" t="s">
        <v>1260</v>
      </c>
      <c r="AA132" t="s">
        <v>1270</v>
      </c>
      <c r="AB132">
        <v>5</v>
      </c>
      <c r="AC132" t="s">
        <v>1262</v>
      </c>
      <c r="AE132">
        <v>44232</v>
      </c>
      <c r="AH132">
        <v>0</v>
      </c>
      <c r="AK132" t="s">
        <v>1260</v>
      </c>
      <c r="AM132" t="s">
        <v>1260</v>
      </c>
      <c r="AN132" t="s">
        <v>1260</v>
      </c>
      <c r="AQ132" t="s">
        <v>1263</v>
      </c>
      <c r="AR132" t="s">
        <v>1257</v>
      </c>
      <c r="AS132" t="s">
        <v>1260</v>
      </c>
      <c r="AT132">
        <v>1</v>
      </c>
      <c r="AX132" t="s">
        <v>1617</v>
      </c>
      <c r="AY132" t="s">
        <v>1264</v>
      </c>
      <c r="AZ132" t="s">
        <v>1265</v>
      </c>
      <c r="BI132" t="s">
        <v>1260</v>
      </c>
      <c r="BK132" t="str">
        <f>LEFT(Tabela_BaseCadastro[[#This Row],[Descrição]],SEARCH(" ",Tabela_BaseCadastro[[#This Row],[Descrição]],1)-1)</f>
        <v>COREG</v>
      </c>
      <c r="BL132" t="str">
        <f>TEXT(Tabela_BaseCadastro[[#This Row],[Unidade Venda '[EAN8, UPC12, EAN13, e DUN14']]],"0000000000000")</f>
        <v>7896226502144</v>
      </c>
      <c r="BN132">
        <f>IF(Tabela_BaseCadastro[[#This Row],[P.Ativo CMED]]="",Tabela_BaseCadastro[[#This Row],[DESCRIÇÃO DO PRINCIPIO ATIVO]],Tabela_BaseCadastro[[#This Row],[P.Ativo CMED]])</f>
        <v>0</v>
      </c>
    </row>
    <row r="133" spans="1:66" x14ac:dyDescent="0.25">
      <c r="A133">
        <v>897</v>
      </c>
      <c r="B133" t="s">
        <v>1621</v>
      </c>
      <c r="C133">
        <v>1128</v>
      </c>
      <c r="D133" t="s">
        <v>1346</v>
      </c>
      <c r="E133">
        <v>1</v>
      </c>
      <c r="F133" t="s">
        <v>1253</v>
      </c>
      <c r="G133">
        <v>2</v>
      </c>
      <c r="H133" s="1" t="s">
        <v>1254</v>
      </c>
      <c r="I133">
        <v>2</v>
      </c>
      <c r="J133" t="s">
        <v>1347</v>
      </c>
      <c r="K133">
        <v>2</v>
      </c>
      <c r="L133" t="s">
        <v>1256</v>
      </c>
      <c r="M133" t="s">
        <v>1257</v>
      </c>
      <c r="N133" t="s">
        <v>1620</v>
      </c>
      <c r="O133" t="s">
        <v>1615</v>
      </c>
      <c r="P133">
        <v>30051090</v>
      </c>
      <c r="R133">
        <v>13</v>
      </c>
      <c r="S133">
        <v>14</v>
      </c>
      <c r="U133" s="5">
        <v>7896226502595</v>
      </c>
      <c r="V133">
        <v>7896226502595</v>
      </c>
      <c r="Z133" t="s">
        <v>1260</v>
      </c>
      <c r="AA133" t="s">
        <v>1270</v>
      </c>
      <c r="AB133">
        <v>5</v>
      </c>
      <c r="AC133" t="s">
        <v>1262</v>
      </c>
      <c r="AE133">
        <v>44232</v>
      </c>
      <c r="AH133">
        <v>0</v>
      </c>
      <c r="AK133" t="s">
        <v>1260</v>
      </c>
      <c r="AM133" t="s">
        <v>1260</v>
      </c>
      <c r="AN133" t="s">
        <v>1260</v>
      </c>
      <c r="AQ133" t="s">
        <v>1263</v>
      </c>
      <c r="AR133" t="s">
        <v>1257</v>
      </c>
      <c r="AS133" t="s">
        <v>1260</v>
      </c>
      <c r="AT133">
        <v>1</v>
      </c>
      <c r="AX133" t="s">
        <v>1617</v>
      </c>
      <c r="AY133" t="s">
        <v>1264</v>
      </c>
      <c r="AZ133" t="s">
        <v>1265</v>
      </c>
      <c r="BI133" t="s">
        <v>1260</v>
      </c>
      <c r="BK133" t="str">
        <f>LEFT(Tabela_BaseCadastro[[#This Row],[Descrição]],SEARCH(" ",Tabela_BaseCadastro[[#This Row],[Descrição]],1)-1)</f>
        <v>COREG</v>
      </c>
      <c r="BL133" t="str">
        <f>TEXT(Tabela_BaseCadastro[[#This Row],[Unidade Venda '[EAN8, UPC12, EAN13, e DUN14']]],"0000000000000")</f>
        <v>7896226502595</v>
      </c>
      <c r="BN133">
        <f>IF(Tabela_BaseCadastro[[#This Row],[P.Ativo CMED]]="",Tabela_BaseCadastro[[#This Row],[DESCRIÇÃO DO PRINCIPIO ATIVO]],Tabela_BaseCadastro[[#This Row],[P.Ativo CMED]])</f>
        <v>0</v>
      </c>
    </row>
    <row r="134" spans="1:66" x14ac:dyDescent="0.25">
      <c r="A134">
        <v>898</v>
      </c>
      <c r="B134" t="s">
        <v>1622</v>
      </c>
      <c r="C134">
        <v>1128</v>
      </c>
      <c r="D134" t="s">
        <v>1346</v>
      </c>
      <c r="E134">
        <v>1</v>
      </c>
      <c r="F134" t="s">
        <v>1253</v>
      </c>
      <c r="G134">
        <v>2</v>
      </c>
      <c r="H134" s="1" t="s">
        <v>1254</v>
      </c>
      <c r="I134">
        <v>2</v>
      </c>
      <c r="J134" t="s">
        <v>1347</v>
      </c>
      <c r="K134">
        <v>2</v>
      </c>
      <c r="L134" t="s">
        <v>1256</v>
      </c>
      <c r="M134" t="s">
        <v>1257</v>
      </c>
      <c r="N134" t="s">
        <v>1620</v>
      </c>
      <c r="O134" t="s">
        <v>1615</v>
      </c>
      <c r="P134">
        <v>30051090</v>
      </c>
      <c r="R134">
        <v>13</v>
      </c>
      <c r="S134">
        <v>14</v>
      </c>
      <c r="U134" s="5">
        <v>7896226502137</v>
      </c>
      <c r="V134">
        <v>7896226502137</v>
      </c>
      <c r="Z134" t="s">
        <v>1260</v>
      </c>
      <c r="AA134" t="s">
        <v>1270</v>
      </c>
      <c r="AB134">
        <v>5</v>
      </c>
      <c r="AC134" t="s">
        <v>1262</v>
      </c>
      <c r="AE134">
        <v>44232</v>
      </c>
      <c r="AH134">
        <v>0</v>
      </c>
      <c r="AK134" t="s">
        <v>1260</v>
      </c>
      <c r="AM134" t="s">
        <v>1260</v>
      </c>
      <c r="AN134" t="s">
        <v>1260</v>
      </c>
      <c r="AQ134" t="s">
        <v>1263</v>
      </c>
      <c r="AR134" t="s">
        <v>1257</v>
      </c>
      <c r="AS134" t="s">
        <v>1260</v>
      </c>
      <c r="AT134">
        <v>1</v>
      </c>
      <c r="AX134" t="s">
        <v>1617</v>
      </c>
      <c r="AY134" t="s">
        <v>1264</v>
      </c>
      <c r="AZ134" t="s">
        <v>1265</v>
      </c>
      <c r="BI134" t="s">
        <v>1260</v>
      </c>
      <c r="BK134" t="str">
        <f>LEFT(Tabela_BaseCadastro[[#This Row],[Descrição]],SEARCH(" ",Tabela_BaseCadastro[[#This Row],[Descrição]],1)-1)</f>
        <v>COREG</v>
      </c>
      <c r="BL134" t="str">
        <f>TEXT(Tabela_BaseCadastro[[#This Row],[Unidade Venda '[EAN8, UPC12, EAN13, e DUN14']]],"0000000000000")</f>
        <v>7896226502137</v>
      </c>
      <c r="BN134">
        <f>IF(Tabela_BaseCadastro[[#This Row],[P.Ativo CMED]]="",Tabela_BaseCadastro[[#This Row],[DESCRIÇÃO DO PRINCIPIO ATIVO]],Tabela_BaseCadastro[[#This Row],[P.Ativo CMED]])</f>
        <v>0</v>
      </c>
    </row>
    <row r="135" spans="1:66" x14ac:dyDescent="0.25">
      <c r="A135">
        <v>899</v>
      </c>
      <c r="B135" t="s">
        <v>1623</v>
      </c>
      <c r="C135">
        <v>1128</v>
      </c>
      <c r="D135" t="s">
        <v>1346</v>
      </c>
      <c r="E135">
        <v>1</v>
      </c>
      <c r="F135" t="s">
        <v>1253</v>
      </c>
      <c r="G135">
        <v>2</v>
      </c>
      <c r="H135" s="1" t="s">
        <v>1254</v>
      </c>
      <c r="I135">
        <v>2</v>
      </c>
      <c r="J135" t="s">
        <v>1347</v>
      </c>
      <c r="K135">
        <v>2</v>
      </c>
      <c r="L135" t="s">
        <v>1256</v>
      </c>
      <c r="M135" t="s">
        <v>1257</v>
      </c>
      <c r="N135" t="s">
        <v>1422</v>
      </c>
      <c r="O135" t="s">
        <v>1253</v>
      </c>
      <c r="P135">
        <v>30022099</v>
      </c>
      <c r="R135">
        <v>13</v>
      </c>
      <c r="S135">
        <v>14</v>
      </c>
      <c r="U135" s="5">
        <v>7896226506999</v>
      </c>
      <c r="V135">
        <v>7896226506999</v>
      </c>
      <c r="Z135" t="s">
        <v>1260</v>
      </c>
      <c r="AA135" t="s">
        <v>1270</v>
      </c>
      <c r="AB135">
        <v>2</v>
      </c>
      <c r="AC135" t="s">
        <v>1624</v>
      </c>
      <c r="AE135">
        <v>44232</v>
      </c>
      <c r="AH135">
        <v>0</v>
      </c>
      <c r="AK135" t="s">
        <v>1260</v>
      </c>
      <c r="AM135" t="s">
        <v>1260</v>
      </c>
      <c r="AN135" t="s">
        <v>1260</v>
      </c>
      <c r="AQ135" t="s">
        <v>1263</v>
      </c>
      <c r="AR135" t="s">
        <v>1257</v>
      </c>
      <c r="AS135" t="s">
        <v>1260</v>
      </c>
      <c r="AT135">
        <v>1</v>
      </c>
      <c r="AX135" t="s">
        <v>1617</v>
      </c>
      <c r="AY135" t="s">
        <v>1264</v>
      </c>
      <c r="AZ135" t="s">
        <v>1265</v>
      </c>
      <c r="BI135" t="s">
        <v>1260</v>
      </c>
      <c r="BK135" t="str">
        <f>LEFT(Tabela_BaseCadastro[[#This Row],[Descrição]],SEARCH(" ",Tabela_BaseCadastro[[#This Row],[Descrição]],1)-1)</f>
        <v>COTELLIC</v>
      </c>
      <c r="BL135" t="str">
        <f>TEXT(Tabela_BaseCadastro[[#This Row],[Unidade Venda '[EAN8, UPC12, EAN13, e DUN14']]],"0000000000000")</f>
        <v>7896226506999</v>
      </c>
      <c r="BM135" t="s">
        <v>1625</v>
      </c>
      <c r="BN135" t="str">
        <f>IF(Tabela_BaseCadastro[[#This Row],[P.Ativo CMED]]="",Tabela_BaseCadastro[[#This Row],[DESCRIÇÃO DO PRINCIPIO ATIVO]],Tabela_BaseCadastro[[#This Row],[P.Ativo CMED]])</f>
        <v>HEMIFUMARATO DE COBIMETINIBE</v>
      </c>
    </row>
    <row r="136" spans="1:66" x14ac:dyDescent="0.25">
      <c r="A136">
        <v>900</v>
      </c>
      <c r="B136" t="s">
        <v>1626</v>
      </c>
      <c r="C136">
        <v>1128</v>
      </c>
      <c r="D136" t="s">
        <v>1346</v>
      </c>
      <c r="E136">
        <v>1</v>
      </c>
      <c r="F136" t="s">
        <v>1253</v>
      </c>
      <c r="G136">
        <v>2</v>
      </c>
      <c r="H136" s="1" t="s">
        <v>1254</v>
      </c>
      <c r="I136">
        <v>2</v>
      </c>
      <c r="J136" t="s">
        <v>1347</v>
      </c>
      <c r="K136">
        <v>2</v>
      </c>
      <c r="L136" t="s">
        <v>1256</v>
      </c>
      <c r="M136" t="s">
        <v>1257</v>
      </c>
      <c r="N136" t="s">
        <v>1620</v>
      </c>
      <c r="O136" t="s">
        <v>1615</v>
      </c>
      <c r="P136">
        <v>30051090</v>
      </c>
      <c r="R136">
        <v>13</v>
      </c>
      <c r="S136">
        <v>14</v>
      </c>
      <c r="U136" s="5">
        <v>7896226501260</v>
      </c>
      <c r="V136">
        <v>7896226501260</v>
      </c>
      <c r="Z136" t="s">
        <v>1260</v>
      </c>
      <c r="AA136" t="s">
        <v>1270</v>
      </c>
      <c r="AB136">
        <v>19</v>
      </c>
      <c r="AC136" t="s">
        <v>1627</v>
      </c>
      <c r="AE136">
        <v>44232</v>
      </c>
      <c r="AH136">
        <v>0</v>
      </c>
      <c r="AK136" t="s">
        <v>1260</v>
      </c>
      <c r="AM136" t="s">
        <v>1260</v>
      </c>
      <c r="AN136" t="s">
        <v>1260</v>
      </c>
      <c r="AQ136" t="s">
        <v>1263</v>
      </c>
      <c r="AR136" t="s">
        <v>1257</v>
      </c>
      <c r="AS136" t="s">
        <v>1260</v>
      </c>
      <c r="AT136">
        <v>1</v>
      </c>
      <c r="AX136" t="s">
        <v>1617</v>
      </c>
      <c r="AY136" t="s">
        <v>1264</v>
      </c>
      <c r="AZ136" t="s">
        <v>1265</v>
      </c>
      <c r="BI136" t="s">
        <v>1260</v>
      </c>
      <c r="BK136" t="str">
        <f>LEFT(Tabela_BaseCadastro[[#This Row],[Descrição]],SEARCH(" ",Tabela_BaseCadastro[[#This Row],[Descrição]],1)-1)</f>
        <v>CYMEVENE</v>
      </c>
      <c r="BL136" t="str">
        <f>TEXT(Tabela_BaseCadastro[[#This Row],[Unidade Venda '[EAN8, UPC12, EAN13, e DUN14']]],"0000000000000")</f>
        <v>7896226501260</v>
      </c>
      <c r="BN136">
        <f>IF(Tabela_BaseCadastro[[#This Row],[P.Ativo CMED]]="",Tabela_BaseCadastro[[#This Row],[DESCRIÇÃO DO PRINCIPIO ATIVO]],Tabela_BaseCadastro[[#This Row],[P.Ativo CMED]])</f>
        <v>0</v>
      </c>
    </row>
    <row r="137" spans="1:66" x14ac:dyDescent="0.25">
      <c r="A137">
        <v>901</v>
      </c>
      <c r="B137" t="s">
        <v>1628</v>
      </c>
      <c r="C137">
        <v>1478</v>
      </c>
      <c r="D137" t="s">
        <v>1398</v>
      </c>
      <c r="E137">
        <v>1</v>
      </c>
      <c r="F137" t="s">
        <v>1253</v>
      </c>
      <c r="G137">
        <v>16</v>
      </c>
      <c r="H137" s="1" t="s">
        <v>1534</v>
      </c>
      <c r="I137">
        <v>2</v>
      </c>
      <c r="J137" t="s">
        <v>1347</v>
      </c>
      <c r="K137">
        <v>1</v>
      </c>
      <c r="L137" t="s">
        <v>1535</v>
      </c>
      <c r="M137" t="s">
        <v>1257</v>
      </c>
      <c r="N137" t="s">
        <v>1629</v>
      </c>
      <c r="O137" t="s">
        <v>1630</v>
      </c>
      <c r="P137">
        <v>29339153</v>
      </c>
      <c r="R137">
        <v>13</v>
      </c>
      <c r="S137">
        <v>14</v>
      </c>
      <c r="U137" s="5">
        <v>7896226501178</v>
      </c>
      <c r="V137">
        <v>7896226501178</v>
      </c>
      <c r="Z137" t="s">
        <v>1260</v>
      </c>
      <c r="AA137" t="s">
        <v>1261</v>
      </c>
      <c r="AB137">
        <v>4</v>
      </c>
      <c r="AC137" t="s">
        <v>1631</v>
      </c>
      <c r="AE137">
        <v>43836</v>
      </c>
      <c r="AH137">
        <v>0</v>
      </c>
      <c r="AK137" t="s">
        <v>1260</v>
      </c>
      <c r="AM137" t="s">
        <v>1260</v>
      </c>
      <c r="AN137" t="s">
        <v>1260</v>
      </c>
      <c r="AQ137" t="s">
        <v>1263</v>
      </c>
      <c r="AR137" t="s">
        <v>1257</v>
      </c>
      <c r="AS137" t="s">
        <v>1260</v>
      </c>
      <c r="AT137">
        <v>1</v>
      </c>
      <c r="AX137" t="s">
        <v>1617</v>
      </c>
      <c r="AY137" t="s">
        <v>1264</v>
      </c>
      <c r="AZ137" t="s">
        <v>1265</v>
      </c>
      <c r="BI137" t="s">
        <v>1260</v>
      </c>
      <c r="BK137" t="str">
        <f>LEFT(Tabela_BaseCadastro[[#This Row],[Descrição]],SEARCH(" ",Tabela_BaseCadastro[[#This Row],[Descrição]],1)-1)</f>
        <v>DORMONID</v>
      </c>
      <c r="BL137" t="str">
        <f>TEXT(Tabela_BaseCadastro[[#This Row],[Unidade Venda '[EAN8, UPC12, EAN13, e DUN14']]],"0000000000000")</f>
        <v>7896226501178</v>
      </c>
      <c r="BN137">
        <f>IF(Tabela_BaseCadastro[[#This Row],[P.Ativo CMED]]="",Tabela_BaseCadastro[[#This Row],[DESCRIÇÃO DO PRINCIPIO ATIVO]],Tabela_BaseCadastro[[#This Row],[P.Ativo CMED]])</f>
        <v>0</v>
      </c>
    </row>
    <row r="138" spans="1:66" x14ac:dyDescent="0.25">
      <c r="A138">
        <v>902</v>
      </c>
      <c r="B138" t="s">
        <v>1632</v>
      </c>
      <c r="C138">
        <v>1478</v>
      </c>
      <c r="D138" t="s">
        <v>1398</v>
      </c>
      <c r="E138">
        <v>1</v>
      </c>
      <c r="F138" t="s">
        <v>1253</v>
      </c>
      <c r="G138">
        <v>16</v>
      </c>
      <c r="H138" s="1" t="s">
        <v>1534</v>
      </c>
      <c r="I138">
        <v>2</v>
      </c>
      <c r="J138" t="s">
        <v>1347</v>
      </c>
      <c r="K138">
        <v>1</v>
      </c>
      <c r="L138" t="s">
        <v>1535</v>
      </c>
      <c r="M138" t="s">
        <v>1257</v>
      </c>
      <c r="N138" t="s">
        <v>1633</v>
      </c>
      <c r="O138" t="s">
        <v>1634</v>
      </c>
      <c r="P138">
        <v>30049064</v>
      </c>
      <c r="R138">
        <v>13</v>
      </c>
      <c r="S138">
        <v>13</v>
      </c>
      <c r="U138" s="5">
        <v>7898040328368</v>
      </c>
      <c r="V138">
        <v>0</v>
      </c>
      <c r="X138">
        <v>300002833</v>
      </c>
      <c r="Z138" t="s">
        <v>1260</v>
      </c>
      <c r="AA138" t="s">
        <v>1261</v>
      </c>
      <c r="AB138">
        <v>4</v>
      </c>
      <c r="AC138" t="s">
        <v>1631</v>
      </c>
      <c r="AE138">
        <v>43836</v>
      </c>
      <c r="AH138">
        <v>0</v>
      </c>
      <c r="AK138" t="s">
        <v>1260</v>
      </c>
      <c r="AM138" t="s">
        <v>1260</v>
      </c>
      <c r="AN138" t="s">
        <v>1260</v>
      </c>
      <c r="AQ138" t="s">
        <v>1263</v>
      </c>
      <c r="AR138" t="s">
        <v>1257</v>
      </c>
      <c r="AS138" t="s">
        <v>1260</v>
      </c>
      <c r="AT138">
        <v>1</v>
      </c>
      <c r="AX138" t="s">
        <v>1260</v>
      </c>
      <c r="AY138" t="s">
        <v>1264</v>
      </c>
      <c r="AZ138" t="s">
        <v>1265</v>
      </c>
      <c r="BE138">
        <v>145</v>
      </c>
      <c r="BF138" t="s">
        <v>1635</v>
      </c>
      <c r="BI138" t="s">
        <v>1260</v>
      </c>
      <c r="BK138" t="str">
        <f>LEFT(Tabela_BaseCadastro[[#This Row],[Descrição]],SEARCH(" ",Tabela_BaseCadastro[[#This Row],[Descrição]],1)-1)</f>
        <v>DORMONID</v>
      </c>
      <c r="BL138" t="str">
        <f>TEXT(Tabela_BaseCadastro[[#This Row],[Unidade Venda '[EAN8, UPC12, EAN13, e DUN14']]],"0000000000000")</f>
        <v>7898040328368</v>
      </c>
      <c r="BM138" t="s">
        <v>1636</v>
      </c>
      <c r="BN138" t="str">
        <f>IF(Tabela_BaseCadastro[[#This Row],[P.Ativo CMED]]="",Tabela_BaseCadastro[[#This Row],[DESCRIÇÃO DO PRINCIPIO ATIVO]],Tabela_BaseCadastro[[#This Row],[P.Ativo CMED]])</f>
        <v>MALEATO DE MIDAZOLAM</v>
      </c>
    </row>
    <row r="139" spans="1:66" x14ac:dyDescent="0.25">
      <c r="A139">
        <v>903</v>
      </c>
      <c r="B139" t="s">
        <v>1637</v>
      </c>
      <c r="C139">
        <v>1478</v>
      </c>
      <c r="D139" t="s">
        <v>1398</v>
      </c>
      <c r="E139">
        <v>1</v>
      </c>
      <c r="F139" t="s">
        <v>1253</v>
      </c>
      <c r="G139">
        <v>16</v>
      </c>
      <c r="H139" s="1" t="s">
        <v>1534</v>
      </c>
      <c r="I139">
        <v>2</v>
      </c>
      <c r="J139" t="s">
        <v>1347</v>
      </c>
      <c r="K139">
        <v>1</v>
      </c>
      <c r="L139" t="s">
        <v>1535</v>
      </c>
      <c r="M139" t="s">
        <v>1257</v>
      </c>
      <c r="N139" t="s">
        <v>1306</v>
      </c>
      <c r="O139" t="s">
        <v>1307</v>
      </c>
      <c r="P139">
        <v>30049099</v>
      </c>
      <c r="R139">
        <v>13</v>
      </c>
      <c r="S139">
        <v>13</v>
      </c>
      <c r="U139" s="5">
        <v>7896226501338</v>
      </c>
      <c r="V139">
        <v>7896226501338</v>
      </c>
      <c r="Z139" t="s">
        <v>1260</v>
      </c>
      <c r="AA139" t="s">
        <v>1261</v>
      </c>
      <c r="AB139">
        <v>4</v>
      </c>
      <c r="AC139" t="s">
        <v>1631</v>
      </c>
      <c r="AE139">
        <v>43563</v>
      </c>
      <c r="AH139">
        <v>0</v>
      </c>
      <c r="AK139" t="s">
        <v>1260</v>
      </c>
      <c r="AM139" t="s">
        <v>1260</v>
      </c>
      <c r="AN139" t="s">
        <v>1260</v>
      </c>
      <c r="AQ139" t="s">
        <v>1263</v>
      </c>
      <c r="AR139" t="s">
        <v>1257</v>
      </c>
      <c r="AS139" t="s">
        <v>1260</v>
      </c>
      <c r="AT139">
        <v>1</v>
      </c>
      <c r="AX139" t="s">
        <v>1260</v>
      </c>
      <c r="AY139" t="s">
        <v>1264</v>
      </c>
      <c r="AZ139" t="s">
        <v>1265</v>
      </c>
      <c r="BI139" t="s">
        <v>1260</v>
      </c>
      <c r="BK139" t="str">
        <f>LEFT(Tabela_BaseCadastro[[#This Row],[Descrição]],SEARCH(" ",Tabela_BaseCadastro[[#This Row],[Descrição]],1)-1)</f>
        <v>DORMONID</v>
      </c>
      <c r="BL139" t="str">
        <f>TEXT(Tabela_BaseCadastro[[#This Row],[Unidade Venda '[EAN8, UPC12, EAN13, e DUN14']]],"0000000000000")</f>
        <v>7896226501338</v>
      </c>
      <c r="BN139">
        <f>IF(Tabela_BaseCadastro[[#This Row],[P.Ativo CMED]]="",Tabela_BaseCadastro[[#This Row],[DESCRIÇÃO DO PRINCIPIO ATIVO]],Tabela_BaseCadastro[[#This Row],[P.Ativo CMED]])</f>
        <v>0</v>
      </c>
    </row>
    <row r="140" spans="1:66" x14ac:dyDescent="0.25">
      <c r="A140">
        <v>904</v>
      </c>
      <c r="B140" t="s">
        <v>1638</v>
      </c>
      <c r="C140">
        <v>1478</v>
      </c>
      <c r="D140" t="s">
        <v>1398</v>
      </c>
      <c r="E140">
        <v>1</v>
      </c>
      <c r="F140" t="s">
        <v>1253</v>
      </c>
      <c r="G140">
        <v>16</v>
      </c>
      <c r="H140" s="1" t="s">
        <v>1534</v>
      </c>
      <c r="I140">
        <v>2</v>
      </c>
      <c r="J140" t="s">
        <v>1347</v>
      </c>
      <c r="K140">
        <v>1</v>
      </c>
      <c r="L140" t="s">
        <v>1535</v>
      </c>
      <c r="M140" t="s">
        <v>1257</v>
      </c>
      <c r="N140" t="s">
        <v>1306</v>
      </c>
      <c r="O140" t="s">
        <v>1307</v>
      </c>
      <c r="P140">
        <v>30049099</v>
      </c>
      <c r="R140">
        <v>13</v>
      </c>
      <c r="S140">
        <v>13</v>
      </c>
      <c r="U140" s="5">
        <v>7896226501321</v>
      </c>
      <c r="V140">
        <v>7896226501321</v>
      </c>
      <c r="Z140" t="s">
        <v>1260</v>
      </c>
      <c r="AA140" t="s">
        <v>1261</v>
      </c>
      <c r="AB140">
        <v>4</v>
      </c>
      <c r="AC140" t="s">
        <v>1631</v>
      </c>
      <c r="AE140">
        <v>43563</v>
      </c>
      <c r="AH140">
        <v>0</v>
      </c>
      <c r="AK140" t="s">
        <v>1260</v>
      </c>
      <c r="AM140" t="s">
        <v>1260</v>
      </c>
      <c r="AN140" t="s">
        <v>1260</v>
      </c>
      <c r="AQ140" t="s">
        <v>1263</v>
      </c>
      <c r="AR140" t="s">
        <v>1257</v>
      </c>
      <c r="AS140" t="s">
        <v>1260</v>
      </c>
      <c r="AT140">
        <v>1</v>
      </c>
      <c r="AX140" t="s">
        <v>1260</v>
      </c>
      <c r="AY140" t="s">
        <v>1264</v>
      </c>
      <c r="AZ140" t="s">
        <v>1265</v>
      </c>
      <c r="BI140" t="s">
        <v>1260</v>
      </c>
      <c r="BK140" t="str">
        <f>LEFT(Tabela_BaseCadastro[[#This Row],[Descrição]],SEARCH(" ",Tabela_BaseCadastro[[#This Row],[Descrição]],1)-1)</f>
        <v>DORMONID</v>
      </c>
      <c r="BL140" t="str">
        <f>TEXT(Tabela_BaseCadastro[[#This Row],[Unidade Venda '[EAN8, UPC12, EAN13, e DUN14']]],"0000000000000")</f>
        <v>7896226501321</v>
      </c>
      <c r="BN140">
        <f>IF(Tabela_BaseCadastro[[#This Row],[P.Ativo CMED]]="",Tabela_BaseCadastro[[#This Row],[DESCRIÇÃO DO PRINCIPIO ATIVO]],Tabela_BaseCadastro[[#This Row],[P.Ativo CMED]])</f>
        <v>0</v>
      </c>
    </row>
    <row r="141" spans="1:66" x14ac:dyDescent="0.25">
      <c r="A141">
        <v>905</v>
      </c>
      <c r="B141" t="s">
        <v>1639</v>
      </c>
      <c r="C141">
        <v>1478</v>
      </c>
      <c r="D141" t="s">
        <v>1398</v>
      </c>
      <c r="E141">
        <v>1</v>
      </c>
      <c r="F141" t="s">
        <v>1253</v>
      </c>
      <c r="G141">
        <v>16</v>
      </c>
      <c r="H141" s="1" t="s">
        <v>1534</v>
      </c>
      <c r="I141">
        <v>2</v>
      </c>
      <c r="J141" t="s">
        <v>1347</v>
      </c>
      <c r="K141">
        <v>1</v>
      </c>
      <c r="L141" t="s">
        <v>1535</v>
      </c>
      <c r="M141" t="s">
        <v>1257</v>
      </c>
      <c r="N141" t="s">
        <v>1306</v>
      </c>
      <c r="O141" t="s">
        <v>1307</v>
      </c>
      <c r="P141">
        <v>30049099</v>
      </c>
      <c r="R141">
        <v>13</v>
      </c>
      <c r="S141">
        <v>13</v>
      </c>
      <c r="U141" s="5">
        <v>7896226500249</v>
      </c>
      <c r="V141">
        <v>7896226500249</v>
      </c>
      <c r="Z141" t="s">
        <v>1260</v>
      </c>
      <c r="AA141" t="s">
        <v>1261</v>
      </c>
      <c r="AB141">
        <v>4</v>
      </c>
      <c r="AC141" t="s">
        <v>1631</v>
      </c>
      <c r="AE141">
        <v>43563</v>
      </c>
      <c r="AH141">
        <v>0</v>
      </c>
      <c r="AK141" t="s">
        <v>1260</v>
      </c>
      <c r="AM141" t="s">
        <v>1260</v>
      </c>
      <c r="AN141" t="s">
        <v>1260</v>
      </c>
      <c r="AQ141" t="s">
        <v>1263</v>
      </c>
      <c r="AR141" t="s">
        <v>1257</v>
      </c>
      <c r="AS141" t="s">
        <v>1260</v>
      </c>
      <c r="AT141">
        <v>1</v>
      </c>
      <c r="AX141" t="s">
        <v>1260</v>
      </c>
      <c r="AY141" t="s">
        <v>1264</v>
      </c>
      <c r="AZ141" t="s">
        <v>1265</v>
      </c>
      <c r="BE141">
        <v>145</v>
      </c>
      <c r="BF141" t="s">
        <v>1635</v>
      </c>
      <c r="BI141" t="s">
        <v>1260</v>
      </c>
      <c r="BK141" t="str">
        <f>LEFT(Tabela_BaseCadastro[[#This Row],[Descrição]],SEARCH(" ",Tabela_BaseCadastro[[#This Row],[Descrição]],1)-1)</f>
        <v>DORMONID</v>
      </c>
      <c r="BL141" t="str">
        <f>TEXT(Tabela_BaseCadastro[[#This Row],[Unidade Venda '[EAN8, UPC12, EAN13, e DUN14']]],"0000000000000")</f>
        <v>7896226500249</v>
      </c>
      <c r="BN141" t="str">
        <f>IF(Tabela_BaseCadastro[[#This Row],[P.Ativo CMED]]="",Tabela_BaseCadastro[[#This Row],[DESCRIÇÃO DO PRINCIPIO ATIVO]],Tabela_BaseCadastro[[#This Row],[P.Ativo CMED]])</f>
        <v>MIDAZOLAM</v>
      </c>
    </row>
    <row r="142" spans="1:66" x14ac:dyDescent="0.25">
      <c r="A142">
        <v>906</v>
      </c>
      <c r="B142" t="s">
        <v>1640</v>
      </c>
      <c r="C142">
        <v>1128</v>
      </c>
      <c r="D142" t="s">
        <v>1346</v>
      </c>
      <c r="E142">
        <v>1</v>
      </c>
      <c r="F142" t="s">
        <v>1253</v>
      </c>
      <c r="G142">
        <v>16</v>
      </c>
      <c r="H142" s="1" t="s">
        <v>1534</v>
      </c>
      <c r="I142">
        <v>2</v>
      </c>
      <c r="J142" t="s">
        <v>1347</v>
      </c>
      <c r="K142">
        <v>1</v>
      </c>
      <c r="L142" t="s">
        <v>1535</v>
      </c>
      <c r="M142" t="s">
        <v>1257</v>
      </c>
      <c r="N142" t="s">
        <v>1629</v>
      </c>
      <c r="O142" t="s">
        <v>1630</v>
      </c>
      <c r="P142">
        <v>29339153</v>
      </c>
      <c r="R142">
        <v>13</v>
      </c>
      <c r="S142">
        <v>14</v>
      </c>
      <c r="U142" s="5">
        <v>7896226503622</v>
      </c>
      <c r="V142">
        <v>7896226503622</v>
      </c>
      <c r="Z142" t="s">
        <v>1260</v>
      </c>
      <c r="AA142" t="s">
        <v>1270</v>
      </c>
      <c r="AB142">
        <v>4</v>
      </c>
      <c r="AC142" t="s">
        <v>1631</v>
      </c>
      <c r="AE142">
        <v>43837</v>
      </c>
      <c r="AH142">
        <v>0</v>
      </c>
      <c r="AK142" t="s">
        <v>1260</v>
      </c>
      <c r="AM142" t="s">
        <v>1260</v>
      </c>
      <c r="AN142" t="s">
        <v>1260</v>
      </c>
      <c r="AQ142" t="s">
        <v>1263</v>
      </c>
      <c r="AR142" t="s">
        <v>1257</v>
      </c>
      <c r="AS142" t="s">
        <v>1260</v>
      </c>
      <c r="AT142">
        <v>1</v>
      </c>
      <c r="AX142" t="s">
        <v>1617</v>
      </c>
      <c r="AY142" t="s">
        <v>1264</v>
      </c>
      <c r="AZ142" t="s">
        <v>1265</v>
      </c>
      <c r="BI142" t="s">
        <v>1260</v>
      </c>
      <c r="BK142" t="str">
        <f>LEFT(Tabela_BaseCadastro[[#This Row],[Descrição]],SEARCH(" ",Tabela_BaseCadastro[[#This Row],[Descrição]],1)-1)</f>
        <v>DORMONID</v>
      </c>
      <c r="BL142" t="str">
        <f>TEXT(Tabela_BaseCadastro[[#This Row],[Unidade Venda '[EAN8, UPC12, EAN13, e DUN14']]],"0000000000000")</f>
        <v>7896226503622</v>
      </c>
      <c r="BN142">
        <f>IF(Tabela_BaseCadastro[[#This Row],[P.Ativo CMED]]="",Tabela_BaseCadastro[[#This Row],[DESCRIÇÃO DO PRINCIPIO ATIVO]],Tabela_BaseCadastro[[#This Row],[P.Ativo CMED]])</f>
        <v>0</v>
      </c>
    </row>
    <row r="143" spans="1:66" x14ac:dyDescent="0.25">
      <c r="A143">
        <v>907</v>
      </c>
      <c r="B143" t="s">
        <v>1641</v>
      </c>
      <c r="C143">
        <v>1478</v>
      </c>
      <c r="D143" t="s">
        <v>1398</v>
      </c>
      <c r="E143">
        <v>1</v>
      </c>
      <c r="F143" t="s">
        <v>1253</v>
      </c>
      <c r="G143">
        <v>16</v>
      </c>
      <c r="H143" s="1" t="s">
        <v>1534</v>
      </c>
      <c r="I143">
        <v>2</v>
      </c>
      <c r="J143" t="s">
        <v>1347</v>
      </c>
      <c r="K143">
        <v>1</v>
      </c>
      <c r="L143" t="s">
        <v>1535</v>
      </c>
      <c r="M143" t="s">
        <v>1257</v>
      </c>
      <c r="N143" t="s">
        <v>1433</v>
      </c>
      <c r="O143" t="s">
        <v>1307</v>
      </c>
      <c r="P143">
        <v>30049099</v>
      </c>
      <c r="R143">
        <v>13</v>
      </c>
      <c r="S143">
        <v>13</v>
      </c>
      <c r="U143" s="5">
        <v>7896226503288</v>
      </c>
      <c r="V143">
        <v>0</v>
      </c>
      <c r="X143" t="s">
        <v>1642</v>
      </c>
      <c r="Z143" t="s">
        <v>1260</v>
      </c>
      <c r="AA143" t="s">
        <v>1261</v>
      </c>
      <c r="AB143">
        <v>4</v>
      </c>
      <c r="AC143" t="s">
        <v>1631</v>
      </c>
      <c r="AE143">
        <v>43837</v>
      </c>
      <c r="AH143">
        <v>0</v>
      </c>
      <c r="AK143" t="s">
        <v>1260</v>
      </c>
      <c r="AM143" t="s">
        <v>1260</v>
      </c>
      <c r="AN143" t="s">
        <v>1260</v>
      </c>
      <c r="AQ143" t="s">
        <v>1263</v>
      </c>
      <c r="AR143" t="s">
        <v>1257</v>
      </c>
      <c r="AS143" t="s">
        <v>1260</v>
      </c>
      <c r="AT143">
        <v>1</v>
      </c>
      <c r="AX143" t="s">
        <v>1260</v>
      </c>
      <c r="AY143" t="s">
        <v>1264</v>
      </c>
      <c r="AZ143" t="s">
        <v>1265</v>
      </c>
      <c r="BE143">
        <v>145</v>
      </c>
      <c r="BF143" t="s">
        <v>1635</v>
      </c>
      <c r="BI143" t="s">
        <v>1260</v>
      </c>
      <c r="BK143" t="str">
        <f>LEFT(Tabela_BaseCadastro[[#This Row],[Descrição]],SEARCH(" ",Tabela_BaseCadastro[[#This Row],[Descrição]],1)-1)</f>
        <v>DORMONID</v>
      </c>
      <c r="BL143" t="str">
        <f>TEXT(Tabela_BaseCadastro[[#This Row],[Unidade Venda '[EAN8, UPC12, EAN13, e DUN14']]],"0000000000000")</f>
        <v>7896226503288</v>
      </c>
      <c r="BN143" t="str">
        <f>IF(Tabela_BaseCadastro[[#This Row],[P.Ativo CMED]]="",Tabela_BaseCadastro[[#This Row],[DESCRIÇÃO DO PRINCIPIO ATIVO]],Tabela_BaseCadastro[[#This Row],[P.Ativo CMED]])</f>
        <v>MIDAZOLAM</v>
      </c>
    </row>
    <row r="144" spans="1:66" x14ac:dyDescent="0.25">
      <c r="A144">
        <v>908</v>
      </c>
      <c r="B144" t="s">
        <v>1643</v>
      </c>
      <c r="C144">
        <v>1128</v>
      </c>
      <c r="D144" t="s">
        <v>1346</v>
      </c>
      <c r="E144">
        <v>1</v>
      </c>
      <c r="F144" t="s">
        <v>1253</v>
      </c>
      <c r="G144">
        <v>2</v>
      </c>
      <c r="H144" s="1" t="s">
        <v>1254</v>
      </c>
      <c r="I144">
        <v>2</v>
      </c>
      <c r="J144" t="s">
        <v>1347</v>
      </c>
      <c r="K144">
        <v>2</v>
      </c>
      <c r="L144" t="s">
        <v>1256</v>
      </c>
      <c r="M144" t="s">
        <v>1257</v>
      </c>
      <c r="N144" t="s">
        <v>1620</v>
      </c>
      <c r="O144" t="s">
        <v>1615</v>
      </c>
      <c r="P144">
        <v>30051090</v>
      </c>
      <c r="R144">
        <v>13</v>
      </c>
      <c r="S144">
        <v>14</v>
      </c>
      <c r="U144" s="5">
        <v>7896226507002</v>
      </c>
      <c r="V144">
        <v>7896226507002</v>
      </c>
      <c r="Z144" t="s">
        <v>1260</v>
      </c>
      <c r="AA144" t="s">
        <v>1261</v>
      </c>
      <c r="AB144">
        <v>7</v>
      </c>
      <c r="AC144" t="s">
        <v>1308</v>
      </c>
      <c r="AE144">
        <v>44232</v>
      </c>
      <c r="AH144">
        <v>0</v>
      </c>
      <c r="AK144" t="s">
        <v>1260</v>
      </c>
      <c r="AM144" t="s">
        <v>1260</v>
      </c>
      <c r="AN144" t="s">
        <v>1260</v>
      </c>
      <c r="AQ144" t="s">
        <v>1263</v>
      </c>
      <c r="AR144" t="s">
        <v>1257</v>
      </c>
      <c r="AS144" t="s">
        <v>1260</v>
      </c>
      <c r="AT144">
        <v>1</v>
      </c>
      <c r="AX144" t="s">
        <v>1617</v>
      </c>
      <c r="AY144" t="s">
        <v>1264</v>
      </c>
      <c r="AZ144" t="s">
        <v>1265</v>
      </c>
      <c r="BI144" t="s">
        <v>1260</v>
      </c>
      <c r="BK144" t="str">
        <f>LEFT(Tabela_BaseCadastro[[#This Row],[Descrição]],SEARCH(" ",Tabela_BaseCadastro[[#This Row],[Descrição]],1)-1)</f>
        <v>ESBRIET</v>
      </c>
      <c r="BL144" t="str">
        <f>TEXT(Tabela_BaseCadastro[[#This Row],[Unidade Venda '[EAN8, UPC12, EAN13, e DUN14']]],"0000000000000")</f>
        <v>7896226507002</v>
      </c>
      <c r="BM144" t="s">
        <v>1644</v>
      </c>
      <c r="BN144" t="str">
        <f>IF(Tabela_BaseCadastro[[#This Row],[P.Ativo CMED]]="",Tabela_BaseCadastro[[#This Row],[DESCRIÇÃO DO PRINCIPIO ATIVO]],Tabela_BaseCadastro[[#This Row],[P.Ativo CMED]])</f>
        <v>PIRFENIDONA</v>
      </c>
    </row>
    <row r="145" spans="1:66" x14ac:dyDescent="0.25">
      <c r="A145">
        <v>909</v>
      </c>
      <c r="B145" t="s">
        <v>1645</v>
      </c>
      <c r="C145">
        <v>1128</v>
      </c>
      <c r="D145" t="s">
        <v>1346</v>
      </c>
      <c r="E145">
        <v>1</v>
      </c>
      <c r="F145" t="s">
        <v>1253</v>
      </c>
      <c r="G145">
        <v>2</v>
      </c>
      <c r="H145" s="1" t="s">
        <v>1254</v>
      </c>
      <c r="I145">
        <v>2</v>
      </c>
      <c r="J145" t="s">
        <v>1347</v>
      </c>
      <c r="K145">
        <v>2</v>
      </c>
      <c r="L145" t="s">
        <v>1256</v>
      </c>
      <c r="M145" t="s">
        <v>1257</v>
      </c>
      <c r="N145" t="s">
        <v>1646</v>
      </c>
      <c r="O145" t="s">
        <v>1269</v>
      </c>
      <c r="P145">
        <v>30049069</v>
      </c>
      <c r="R145">
        <v>14</v>
      </c>
      <c r="S145">
        <v>14</v>
      </c>
      <c r="U145" s="5">
        <v>7896226506838</v>
      </c>
      <c r="V145">
        <v>7896226506838</v>
      </c>
      <c r="X145">
        <v>10244157</v>
      </c>
      <c r="Z145" t="s">
        <v>1260</v>
      </c>
      <c r="AA145" t="s">
        <v>1261</v>
      </c>
      <c r="AB145">
        <v>2</v>
      </c>
      <c r="AC145" t="s">
        <v>1624</v>
      </c>
      <c r="AE145">
        <v>44008</v>
      </c>
      <c r="AH145">
        <v>0</v>
      </c>
      <c r="AK145" t="s">
        <v>1260</v>
      </c>
      <c r="AM145" t="s">
        <v>1260</v>
      </c>
      <c r="AN145" t="s">
        <v>1260</v>
      </c>
      <c r="AQ145" t="s">
        <v>1263</v>
      </c>
      <c r="AR145" t="s">
        <v>1257</v>
      </c>
      <c r="AS145" t="s">
        <v>1260</v>
      </c>
      <c r="AT145">
        <v>1</v>
      </c>
      <c r="AX145" t="s">
        <v>1260</v>
      </c>
      <c r="AY145" t="s">
        <v>1264</v>
      </c>
      <c r="AZ145" t="s">
        <v>1265</v>
      </c>
      <c r="BI145" t="s">
        <v>1260</v>
      </c>
      <c r="BK145" t="str">
        <f>LEFT(Tabela_BaseCadastro[[#This Row],[Descrição]],SEARCH(" ",Tabela_BaseCadastro[[#This Row],[Descrição]],1)-1)</f>
        <v>ERIVEDGE</v>
      </c>
      <c r="BL145" t="str">
        <f>TEXT(Tabela_BaseCadastro[[#This Row],[Unidade Venda '[EAN8, UPC12, EAN13, e DUN14']]],"0000000000000")</f>
        <v>7896226506838</v>
      </c>
      <c r="BM145" t="s">
        <v>1647</v>
      </c>
      <c r="BN145" t="str">
        <f>IF(Tabela_BaseCadastro[[#This Row],[P.Ativo CMED]]="",Tabela_BaseCadastro[[#This Row],[DESCRIÇÃO DO PRINCIPIO ATIVO]],Tabela_BaseCadastro[[#This Row],[P.Ativo CMED]])</f>
        <v>VISMODEGIBE</v>
      </c>
    </row>
    <row r="146" spans="1:66" x14ac:dyDescent="0.25">
      <c r="A146">
        <v>910</v>
      </c>
      <c r="B146" t="s">
        <v>1648</v>
      </c>
      <c r="C146">
        <v>1128</v>
      </c>
      <c r="D146" t="s">
        <v>1346</v>
      </c>
      <c r="E146">
        <v>1</v>
      </c>
      <c r="F146" t="s">
        <v>1253</v>
      </c>
      <c r="G146">
        <v>1</v>
      </c>
      <c r="H146" s="1" t="s">
        <v>1280</v>
      </c>
      <c r="I146">
        <v>2</v>
      </c>
      <c r="J146" t="s">
        <v>1347</v>
      </c>
      <c r="K146">
        <v>1</v>
      </c>
      <c r="L146" t="s">
        <v>1291</v>
      </c>
      <c r="M146" t="s">
        <v>1257</v>
      </c>
      <c r="N146" t="s">
        <v>1348</v>
      </c>
      <c r="O146" t="s">
        <v>1349</v>
      </c>
      <c r="P146">
        <v>30021520</v>
      </c>
      <c r="R146">
        <v>13</v>
      </c>
      <c r="S146">
        <v>13</v>
      </c>
      <c r="U146" s="5">
        <v>7896226506470</v>
      </c>
      <c r="V146">
        <v>0</v>
      </c>
      <c r="Z146" t="s">
        <v>1260</v>
      </c>
      <c r="AA146" t="s">
        <v>1261</v>
      </c>
      <c r="AB146">
        <v>1</v>
      </c>
      <c r="AC146" t="s">
        <v>1283</v>
      </c>
      <c r="AE146">
        <v>44204</v>
      </c>
      <c r="AH146">
        <v>0</v>
      </c>
      <c r="AK146" t="s">
        <v>1260</v>
      </c>
      <c r="AM146" t="s">
        <v>1260</v>
      </c>
      <c r="AN146" t="s">
        <v>1260</v>
      </c>
      <c r="AQ146" t="s">
        <v>1263</v>
      </c>
      <c r="AR146" t="s">
        <v>1257</v>
      </c>
      <c r="AS146" t="s">
        <v>1260</v>
      </c>
      <c r="AT146">
        <v>1</v>
      </c>
      <c r="AX146" t="s">
        <v>1260</v>
      </c>
      <c r="AY146" t="s">
        <v>1264</v>
      </c>
      <c r="AZ146" t="s">
        <v>1265</v>
      </c>
      <c r="BE146">
        <v>14</v>
      </c>
      <c r="BF146" t="s">
        <v>1351</v>
      </c>
      <c r="BI146" t="s">
        <v>1260</v>
      </c>
      <c r="BK146" t="str">
        <f>LEFT(Tabela_BaseCadastro[[#This Row],[Descrição]],SEARCH(" ",Tabela_BaseCadastro[[#This Row],[Descrição]],1)-1)</f>
        <v>HERCEPTIN</v>
      </c>
      <c r="BL146" t="str">
        <f>TEXT(Tabela_BaseCadastro[[#This Row],[Unidade Venda '[EAN8, UPC12, EAN13, e DUN14']]],"0000000000000")</f>
        <v>7896226506470</v>
      </c>
      <c r="BM146" t="s">
        <v>1351</v>
      </c>
      <c r="BN146" t="str">
        <f>IF(Tabela_BaseCadastro[[#This Row],[P.Ativo CMED]]="",Tabela_BaseCadastro[[#This Row],[DESCRIÇÃO DO PRINCIPIO ATIVO]],Tabela_BaseCadastro[[#This Row],[P.Ativo CMED]])</f>
        <v>TRASTUZUMABE</v>
      </c>
    </row>
    <row r="147" spans="1:66" x14ac:dyDescent="0.25">
      <c r="A147">
        <v>911</v>
      </c>
      <c r="B147" t="s">
        <v>1649</v>
      </c>
      <c r="C147">
        <v>1128</v>
      </c>
      <c r="D147" t="s">
        <v>1346</v>
      </c>
      <c r="E147">
        <v>1</v>
      </c>
      <c r="F147" t="s">
        <v>1253</v>
      </c>
      <c r="G147">
        <v>2</v>
      </c>
      <c r="H147" s="1" t="s">
        <v>1254</v>
      </c>
      <c r="I147">
        <v>2</v>
      </c>
      <c r="J147" t="s">
        <v>1347</v>
      </c>
      <c r="K147">
        <v>2</v>
      </c>
      <c r="L147" t="s">
        <v>1256</v>
      </c>
      <c r="M147" t="s">
        <v>1257</v>
      </c>
      <c r="N147" t="s">
        <v>1620</v>
      </c>
      <c r="O147" t="s">
        <v>1615</v>
      </c>
      <c r="P147">
        <v>30051090</v>
      </c>
      <c r="R147">
        <v>13</v>
      </c>
      <c r="S147">
        <v>14</v>
      </c>
      <c r="U147" s="5">
        <v>7896226506135</v>
      </c>
      <c r="V147">
        <v>7896226506135</v>
      </c>
      <c r="Z147" t="s">
        <v>1260</v>
      </c>
      <c r="AA147" t="s">
        <v>1270</v>
      </c>
      <c r="AB147">
        <v>45</v>
      </c>
      <c r="AC147" t="s">
        <v>1650</v>
      </c>
      <c r="AE147">
        <v>44232</v>
      </c>
      <c r="AH147">
        <v>0</v>
      </c>
      <c r="AK147" t="s">
        <v>1260</v>
      </c>
      <c r="AM147" t="s">
        <v>1260</v>
      </c>
      <c r="AN147" t="s">
        <v>1260</v>
      </c>
      <c r="AS147" t="s">
        <v>1260</v>
      </c>
      <c r="AT147">
        <v>1</v>
      </c>
      <c r="AX147" t="s">
        <v>1617</v>
      </c>
      <c r="AY147" t="s">
        <v>1264</v>
      </c>
      <c r="AZ147" t="s">
        <v>1265</v>
      </c>
      <c r="BI147" t="s">
        <v>1260</v>
      </c>
      <c r="BK147" t="str">
        <f>LEFT(Tabela_BaseCadastro[[#This Row],[Descrição]],SEARCH(" ",Tabela_BaseCadastro[[#This Row],[Descrição]],1)-1)</f>
        <v>KANAKION</v>
      </c>
      <c r="BL147" t="str">
        <f>TEXT(Tabela_BaseCadastro[[#This Row],[Unidade Venda '[EAN8, UPC12, EAN13, e DUN14']]],"0000000000000")</f>
        <v>7896226506135</v>
      </c>
      <c r="BN147">
        <f>IF(Tabela_BaseCadastro[[#This Row],[P.Ativo CMED]]="",Tabela_BaseCadastro[[#This Row],[DESCRIÇÃO DO PRINCIPIO ATIVO]],Tabela_BaseCadastro[[#This Row],[P.Ativo CMED]])</f>
        <v>0</v>
      </c>
    </row>
    <row r="148" spans="1:66" x14ac:dyDescent="0.25">
      <c r="A148">
        <v>912</v>
      </c>
      <c r="B148" t="s">
        <v>1651</v>
      </c>
      <c r="C148">
        <v>1128</v>
      </c>
      <c r="D148" t="s">
        <v>1346</v>
      </c>
      <c r="E148">
        <v>1</v>
      </c>
      <c r="F148" t="s">
        <v>1253</v>
      </c>
      <c r="G148">
        <v>2</v>
      </c>
      <c r="H148" s="1" t="s">
        <v>1254</v>
      </c>
      <c r="I148">
        <v>2</v>
      </c>
      <c r="J148" t="s">
        <v>1347</v>
      </c>
      <c r="K148">
        <v>2</v>
      </c>
      <c r="L148" t="s">
        <v>1256</v>
      </c>
      <c r="M148" t="s">
        <v>1257</v>
      </c>
      <c r="N148" t="s">
        <v>1620</v>
      </c>
      <c r="O148" t="s">
        <v>1615</v>
      </c>
      <c r="P148">
        <v>30051090</v>
      </c>
      <c r="R148">
        <v>13</v>
      </c>
      <c r="S148">
        <v>14</v>
      </c>
      <c r="U148" s="5">
        <v>7896226502113</v>
      </c>
      <c r="V148">
        <v>7896226502113</v>
      </c>
      <c r="Z148" t="s">
        <v>1260</v>
      </c>
      <c r="AA148" t="s">
        <v>1270</v>
      </c>
      <c r="AB148">
        <v>45</v>
      </c>
      <c r="AC148" t="s">
        <v>1650</v>
      </c>
      <c r="AE148">
        <v>44232</v>
      </c>
      <c r="AH148">
        <v>0</v>
      </c>
      <c r="AK148" t="s">
        <v>1260</v>
      </c>
      <c r="AM148" t="s">
        <v>1260</v>
      </c>
      <c r="AN148" t="s">
        <v>1260</v>
      </c>
      <c r="AQ148" t="s">
        <v>1263</v>
      </c>
      <c r="AR148" t="s">
        <v>1257</v>
      </c>
      <c r="AS148" t="s">
        <v>1260</v>
      </c>
      <c r="AT148">
        <v>1</v>
      </c>
      <c r="AX148" t="s">
        <v>1617</v>
      </c>
      <c r="AY148" t="s">
        <v>1264</v>
      </c>
      <c r="AZ148" t="s">
        <v>1265</v>
      </c>
      <c r="BI148" t="s">
        <v>1260</v>
      </c>
      <c r="BK148" t="str">
        <f>LEFT(Tabela_BaseCadastro[[#This Row],[Descrição]],SEARCH(" ",Tabela_BaseCadastro[[#This Row],[Descrição]],1)-1)</f>
        <v>KANAKION</v>
      </c>
      <c r="BL148" t="str">
        <f>TEXT(Tabela_BaseCadastro[[#This Row],[Unidade Venda '[EAN8, UPC12, EAN13, e DUN14']]],"0000000000000")</f>
        <v>7896226502113</v>
      </c>
      <c r="BN148">
        <f>IF(Tabela_BaseCadastro[[#This Row],[P.Ativo CMED]]="",Tabela_BaseCadastro[[#This Row],[DESCRIÇÃO DO PRINCIPIO ATIVO]],Tabela_BaseCadastro[[#This Row],[P.Ativo CMED]])</f>
        <v>0</v>
      </c>
    </row>
    <row r="149" spans="1:66" x14ac:dyDescent="0.25">
      <c r="A149">
        <v>913</v>
      </c>
      <c r="B149" t="s">
        <v>1652</v>
      </c>
      <c r="C149">
        <v>1128</v>
      </c>
      <c r="D149" t="s">
        <v>1346</v>
      </c>
      <c r="E149">
        <v>1</v>
      </c>
      <c r="F149" t="s">
        <v>1253</v>
      </c>
      <c r="G149">
        <v>2</v>
      </c>
      <c r="H149" s="1" t="s">
        <v>1254</v>
      </c>
      <c r="I149">
        <v>2</v>
      </c>
      <c r="J149" t="s">
        <v>1347</v>
      </c>
      <c r="K149">
        <v>2</v>
      </c>
      <c r="L149" t="s">
        <v>1256</v>
      </c>
      <c r="M149" t="s">
        <v>1257</v>
      </c>
      <c r="N149" t="s">
        <v>1620</v>
      </c>
      <c r="O149" t="s">
        <v>1615</v>
      </c>
      <c r="P149">
        <v>30051090</v>
      </c>
      <c r="R149">
        <v>13</v>
      </c>
      <c r="S149">
        <v>14</v>
      </c>
      <c r="U149" s="5">
        <v>7896226503257</v>
      </c>
      <c r="V149">
        <v>7896226503257</v>
      </c>
      <c r="Z149" t="s">
        <v>1260</v>
      </c>
      <c r="AA149" t="s">
        <v>1261</v>
      </c>
      <c r="AB149">
        <v>3</v>
      </c>
      <c r="AC149" t="s">
        <v>1653</v>
      </c>
      <c r="AE149">
        <v>44232</v>
      </c>
      <c r="AH149">
        <v>0</v>
      </c>
      <c r="AK149" t="s">
        <v>1260</v>
      </c>
      <c r="AM149" t="s">
        <v>1260</v>
      </c>
      <c r="AN149" t="s">
        <v>1260</v>
      </c>
      <c r="AQ149" t="s">
        <v>1263</v>
      </c>
      <c r="AR149" t="s">
        <v>1257</v>
      </c>
      <c r="AS149" t="s">
        <v>1260</v>
      </c>
      <c r="AT149">
        <v>1</v>
      </c>
      <c r="AX149" t="s">
        <v>1617</v>
      </c>
      <c r="AY149" t="s">
        <v>1264</v>
      </c>
      <c r="AZ149" t="s">
        <v>1265</v>
      </c>
      <c r="BI149" t="s">
        <v>1260</v>
      </c>
      <c r="BK149" t="str">
        <f>LEFT(Tabela_BaseCadastro[[#This Row],[Descrição]],SEARCH(" ",Tabela_BaseCadastro[[#This Row],[Descrição]],1)-1)</f>
        <v>KYTRIL</v>
      </c>
      <c r="BL149" t="str">
        <f>TEXT(Tabela_BaseCadastro[[#This Row],[Unidade Venda '[EAN8, UPC12, EAN13, e DUN14']]],"0000000000000")</f>
        <v>7896226503257</v>
      </c>
      <c r="BN149">
        <f>IF(Tabela_BaseCadastro[[#This Row],[P.Ativo CMED]]="",Tabela_BaseCadastro[[#This Row],[DESCRIÇÃO DO PRINCIPIO ATIVO]],Tabela_BaseCadastro[[#This Row],[P.Ativo CMED]])</f>
        <v>0</v>
      </c>
    </row>
    <row r="150" spans="1:66" x14ac:dyDescent="0.25">
      <c r="A150">
        <v>914</v>
      </c>
      <c r="B150" t="s">
        <v>1654</v>
      </c>
      <c r="C150">
        <v>1284</v>
      </c>
      <c r="D150" t="s">
        <v>1503</v>
      </c>
      <c r="E150">
        <v>1</v>
      </c>
      <c r="F150" t="s">
        <v>1253</v>
      </c>
      <c r="G150">
        <v>16</v>
      </c>
      <c r="H150" s="1" t="s">
        <v>1534</v>
      </c>
      <c r="I150">
        <v>14</v>
      </c>
      <c r="J150" t="s">
        <v>1504</v>
      </c>
      <c r="K150">
        <v>1</v>
      </c>
      <c r="L150" t="s">
        <v>1535</v>
      </c>
      <c r="M150" t="s">
        <v>1257</v>
      </c>
      <c r="N150" t="s">
        <v>1268</v>
      </c>
      <c r="O150" t="s">
        <v>1269</v>
      </c>
      <c r="P150">
        <v>30049069</v>
      </c>
      <c r="R150">
        <v>13</v>
      </c>
      <c r="S150">
        <v>13</v>
      </c>
      <c r="U150" s="5">
        <v>7895858017057</v>
      </c>
      <c r="V150">
        <v>0</v>
      </c>
      <c r="X150" t="s">
        <v>1655</v>
      </c>
      <c r="Z150" t="s">
        <v>1260</v>
      </c>
      <c r="AA150" t="s">
        <v>1261</v>
      </c>
      <c r="AB150">
        <v>4</v>
      </c>
      <c r="AC150" t="s">
        <v>1631</v>
      </c>
      <c r="AE150">
        <v>43664</v>
      </c>
      <c r="AH150">
        <v>0</v>
      </c>
      <c r="AK150" t="s">
        <v>1260</v>
      </c>
      <c r="AM150" t="s">
        <v>1260</v>
      </c>
      <c r="AN150" t="s">
        <v>1260</v>
      </c>
      <c r="AQ150" t="s">
        <v>1263</v>
      </c>
      <c r="AR150" t="s">
        <v>1257</v>
      </c>
      <c r="AS150" t="s">
        <v>1260</v>
      </c>
      <c r="AT150">
        <v>1</v>
      </c>
      <c r="AX150" t="s">
        <v>1260</v>
      </c>
      <c r="AY150" t="s">
        <v>1264</v>
      </c>
      <c r="AZ150" t="s">
        <v>1265</v>
      </c>
      <c r="BE150">
        <v>161</v>
      </c>
      <c r="BF150" t="s">
        <v>1656</v>
      </c>
      <c r="BI150" t="s">
        <v>1260</v>
      </c>
      <c r="BK150" t="str">
        <f>LEFT(Tabela_BaseCadastro[[#This Row],[Descrição]],SEARCH(" ",Tabela_BaseCadastro[[#This Row],[Descrição]],1)-1)</f>
        <v>LANEXAT</v>
      </c>
      <c r="BL150" t="str">
        <f>TEXT(Tabela_BaseCadastro[[#This Row],[Unidade Venda '[EAN8, UPC12, EAN13, e DUN14']]],"0000000000000")</f>
        <v>7895858017057</v>
      </c>
      <c r="BN150" t="str">
        <f>IF(Tabela_BaseCadastro[[#This Row],[P.Ativo CMED]]="",Tabela_BaseCadastro[[#This Row],[DESCRIÇÃO DO PRINCIPIO ATIVO]],Tabela_BaseCadastro[[#This Row],[P.Ativo CMED]])</f>
        <v>FLUMAZENIL</v>
      </c>
    </row>
    <row r="151" spans="1:66" x14ac:dyDescent="0.25">
      <c r="A151">
        <v>915</v>
      </c>
      <c r="B151" t="s">
        <v>1657</v>
      </c>
      <c r="C151">
        <v>1128</v>
      </c>
      <c r="D151" t="s">
        <v>1346</v>
      </c>
      <c r="E151">
        <v>1</v>
      </c>
      <c r="F151" t="s">
        <v>1253</v>
      </c>
      <c r="G151">
        <v>16</v>
      </c>
      <c r="H151" s="1" t="s">
        <v>1534</v>
      </c>
      <c r="I151">
        <v>2</v>
      </c>
      <c r="J151" t="s">
        <v>1347</v>
      </c>
      <c r="K151">
        <v>1</v>
      </c>
      <c r="L151" t="s">
        <v>1535</v>
      </c>
      <c r="M151" t="s">
        <v>1257</v>
      </c>
      <c r="N151" t="s">
        <v>1620</v>
      </c>
      <c r="O151" t="s">
        <v>1615</v>
      </c>
      <c r="P151">
        <v>30051090</v>
      </c>
      <c r="R151">
        <v>13</v>
      </c>
      <c r="S151">
        <v>14</v>
      </c>
      <c r="U151" s="5">
        <v>7896226500164</v>
      </c>
      <c r="V151">
        <v>7896226500164</v>
      </c>
      <c r="Z151" t="s">
        <v>1260</v>
      </c>
      <c r="AA151" t="s">
        <v>1270</v>
      </c>
      <c r="AB151">
        <v>11</v>
      </c>
      <c r="AC151" t="s">
        <v>1658</v>
      </c>
      <c r="AE151">
        <v>44232</v>
      </c>
      <c r="AH151">
        <v>0</v>
      </c>
      <c r="AK151" t="s">
        <v>1260</v>
      </c>
      <c r="AM151" t="s">
        <v>1260</v>
      </c>
      <c r="AN151" t="s">
        <v>1260</v>
      </c>
      <c r="AQ151" t="s">
        <v>1263</v>
      </c>
      <c r="AR151" t="s">
        <v>1257</v>
      </c>
      <c r="AS151" t="s">
        <v>1260</v>
      </c>
      <c r="AT151">
        <v>1</v>
      </c>
      <c r="AX151" t="s">
        <v>1617</v>
      </c>
      <c r="AY151" t="s">
        <v>1264</v>
      </c>
      <c r="AZ151" t="s">
        <v>1265</v>
      </c>
      <c r="BI151" t="s">
        <v>1260</v>
      </c>
      <c r="BK151" t="str">
        <f>LEFT(Tabela_BaseCadastro[[#This Row],[Descrição]],SEARCH(" ",Tabela_BaseCadastro[[#This Row],[Descrição]],1)-1)</f>
        <v>LEXOTAN</v>
      </c>
      <c r="BL151" t="str">
        <f>TEXT(Tabela_BaseCadastro[[#This Row],[Unidade Venda '[EAN8, UPC12, EAN13, e DUN14']]],"0000000000000")</f>
        <v>7896226500164</v>
      </c>
      <c r="BN151">
        <f>IF(Tabela_BaseCadastro[[#This Row],[P.Ativo CMED]]="",Tabela_BaseCadastro[[#This Row],[DESCRIÇÃO DO PRINCIPIO ATIVO]],Tabela_BaseCadastro[[#This Row],[P.Ativo CMED]])</f>
        <v>0</v>
      </c>
    </row>
    <row r="152" spans="1:66" x14ac:dyDescent="0.25">
      <c r="A152">
        <v>916</v>
      </c>
      <c r="B152" t="s">
        <v>1659</v>
      </c>
      <c r="C152">
        <v>1128</v>
      </c>
      <c r="D152" t="s">
        <v>1346</v>
      </c>
      <c r="E152">
        <v>1</v>
      </c>
      <c r="F152" t="s">
        <v>1253</v>
      </c>
      <c r="G152">
        <v>16</v>
      </c>
      <c r="H152" s="1" t="s">
        <v>1534</v>
      </c>
      <c r="I152">
        <v>2</v>
      </c>
      <c r="J152" t="s">
        <v>1347</v>
      </c>
      <c r="K152">
        <v>1</v>
      </c>
      <c r="L152" t="s">
        <v>1535</v>
      </c>
      <c r="M152" t="s">
        <v>1257</v>
      </c>
      <c r="N152" t="s">
        <v>1620</v>
      </c>
      <c r="O152" t="s">
        <v>1615</v>
      </c>
      <c r="P152">
        <v>30051090</v>
      </c>
      <c r="R152">
        <v>13</v>
      </c>
      <c r="S152">
        <v>14</v>
      </c>
      <c r="U152" s="5">
        <v>7896226502199</v>
      </c>
      <c r="V152">
        <v>7896226502199</v>
      </c>
      <c r="Z152" t="s">
        <v>1260</v>
      </c>
      <c r="AA152" t="s">
        <v>1270</v>
      </c>
      <c r="AB152">
        <v>11</v>
      </c>
      <c r="AC152" t="s">
        <v>1658</v>
      </c>
      <c r="AE152">
        <v>44232</v>
      </c>
      <c r="AH152">
        <v>0</v>
      </c>
      <c r="AK152" t="s">
        <v>1260</v>
      </c>
      <c r="AM152" t="s">
        <v>1260</v>
      </c>
      <c r="AN152" t="s">
        <v>1260</v>
      </c>
      <c r="AQ152" t="s">
        <v>1263</v>
      </c>
      <c r="AR152" t="s">
        <v>1257</v>
      </c>
      <c r="AS152" t="s">
        <v>1260</v>
      </c>
      <c r="AT152">
        <v>1</v>
      </c>
      <c r="AX152" t="s">
        <v>1617</v>
      </c>
      <c r="AY152" t="s">
        <v>1264</v>
      </c>
      <c r="AZ152" t="s">
        <v>1265</v>
      </c>
      <c r="BI152" t="s">
        <v>1260</v>
      </c>
      <c r="BK152" t="str">
        <f>LEFT(Tabela_BaseCadastro[[#This Row],[Descrição]],SEARCH(" ",Tabela_BaseCadastro[[#This Row],[Descrição]],1)-1)</f>
        <v>LEXOTAN</v>
      </c>
      <c r="BL152" t="str">
        <f>TEXT(Tabela_BaseCadastro[[#This Row],[Unidade Venda '[EAN8, UPC12, EAN13, e DUN14']]],"0000000000000")</f>
        <v>7896226502199</v>
      </c>
      <c r="BN152">
        <f>IF(Tabela_BaseCadastro[[#This Row],[P.Ativo CMED]]="",Tabela_BaseCadastro[[#This Row],[DESCRIÇÃO DO PRINCIPIO ATIVO]],Tabela_BaseCadastro[[#This Row],[P.Ativo CMED]])</f>
        <v>0</v>
      </c>
    </row>
    <row r="153" spans="1:66" x14ac:dyDescent="0.25">
      <c r="A153">
        <v>917</v>
      </c>
      <c r="B153" t="s">
        <v>1660</v>
      </c>
      <c r="C153">
        <v>1128</v>
      </c>
      <c r="D153" t="s">
        <v>1346</v>
      </c>
      <c r="E153">
        <v>1</v>
      </c>
      <c r="F153" t="s">
        <v>1253</v>
      </c>
      <c r="G153">
        <v>16</v>
      </c>
      <c r="H153" s="1" t="s">
        <v>1534</v>
      </c>
      <c r="I153">
        <v>2</v>
      </c>
      <c r="J153" t="s">
        <v>1347</v>
      </c>
      <c r="K153">
        <v>1</v>
      </c>
      <c r="L153" t="s">
        <v>1535</v>
      </c>
      <c r="M153" t="s">
        <v>1257</v>
      </c>
      <c r="N153" t="s">
        <v>1620</v>
      </c>
      <c r="O153" t="s">
        <v>1615</v>
      </c>
      <c r="P153">
        <v>30051090</v>
      </c>
      <c r="R153">
        <v>13</v>
      </c>
      <c r="S153">
        <v>14</v>
      </c>
      <c r="U153" s="5">
        <v>7896226500171</v>
      </c>
      <c r="V153">
        <v>7896226500171</v>
      </c>
      <c r="Z153" t="s">
        <v>1260</v>
      </c>
      <c r="AA153" t="s">
        <v>1270</v>
      </c>
      <c r="AB153">
        <v>11</v>
      </c>
      <c r="AC153" t="s">
        <v>1658</v>
      </c>
      <c r="AE153">
        <v>44232</v>
      </c>
      <c r="AH153">
        <v>0</v>
      </c>
      <c r="AK153" t="s">
        <v>1260</v>
      </c>
      <c r="AM153" t="s">
        <v>1260</v>
      </c>
      <c r="AN153" t="s">
        <v>1260</v>
      </c>
      <c r="AQ153" t="s">
        <v>1263</v>
      </c>
      <c r="AR153" t="s">
        <v>1257</v>
      </c>
      <c r="AS153" t="s">
        <v>1260</v>
      </c>
      <c r="AT153">
        <v>1</v>
      </c>
      <c r="AX153" t="s">
        <v>1617</v>
      </c>
      <c r="AY153" t="s">
        <v>1264</v>
      </c>
      <c r="AZ153" t="s">
        <v>1265</v>
      </c>
      <c r="BI153" t="s">
        <v>1260</v>
      </c>
      <c r="BK153" t="str">
        <f>LEFT(Tabela_BaseCadastro[[#This Row],[Descrição]],SEARCH(" ",Tabela_BaseCadastro[[#This Row],[Descrição]],1)-1)</f>
        <v>LEXOTAN</v>
      </c>
      <c r="BL153" t="str">
        <f>TEXT(Tabela_BaseCadastro[[#This Row],[Unidade Venda '[EAN8, UPC12, EAN13, e DUN14']]],"0000000000000")</f>
        <v>7896226500171</v>
      </c>
      <c r="BN153">
        <f>IF(Tabela_BaseCadastro[[#This Row],[P.Ativo CMED]]="",Tabela_BaseCadastro[[#This Row],[DESCRIÇÃO DO PRINCIPIO ATIVO]],Tabela_BaseCadastro[[#This Row],[P.Ativo CMED]])</f>
        <v>0</v>
      </c>
    </row>
    <row r="154" spans="1:66" x14ac:dyDescent="0.25">
      <c r="A154">
        <v>918</v>
      </c>
      <c r="B154" t="s">
        <v>1661</v>
      </c>
      <c r="C154">
        <v>1128</v>
      </c>
      <c r="D154" t="s">
        <v>1346</v>
      </c>
      <c r="E154">
        <v>1</v>
      </c>
      <c r="F154" t="s">
        <v>1253</v>
      </c>
      <c r="G154">
        <v>16</v>
      </c>
      <c r="H154" s="1" t="s">
        <v>1534</v>
      </c>
      <c r="I154">
        <v>2</v>
      </c>
      <c r="J154" t="s">
        <v>1347</v>
      </c>
      <c r="K154">
        <v>1</v>
      </c>
      <c r="L154" t="s">
        <v>1535</v>
      </c>
      <c r="M154" t="s">
        <v>1257</v>
      </c>
      <c r="N154" t="s">
        <v>1620</v>
      </c>
      <c r="O154" t="s">
        <v>1615</v>
      </c>
      <c r="P154">
        <v>30051090</v>
      </c>
      <c r="R154">
        <v>13</v>
      </c>
      <c r="S154">
        <v>14</v>
      </c>
      <c r="U154" s="5">
        <v>7896226502205</v>
      </c>
      <c r="V154">
        <v>7896226502205</v>
      </c>
      <c r="Z154" t="s">
        <v>1260</v>
      </c>
      <c r="AA154" t="s">
        <v>1270</v>
      </c>
      <c r="AB154">
        <v>11</v>
      </c>
      <c r="AC154" t="s">
        <v>1658</v>
      </c>
      <c r="AE154">
        <v>44232</v>
      </c>
      <c r="AH154">
        <v>0</v>
      </c>
      <c r="AK154" t="s">
        <v>1260</v>
      </c>
      <c r="AM154" t="s">
        <v>1260</v>
      </c>
      <c r="AN154" t="s">
        <v>1260</v>
      </c>
      <c r="AQ154" t="s">
        <v>1263</v>
      </c>
      <c r="AR154" t="s">
        <v>1257</v>
      </c>
      <c r="AS154" t="s">
        <v>1260</v>
      </c>
      <c r="AT154">
        <v>1</v>
      </c>
      <c r="AX154" t="s">
        <v>1617</v>
      </c>
      <c r="AY154" t="s">
        <v>1264</v>
      </c>
      <c r="AZ154" t="s">
        <v>1265</v>
      </c>
      <c r="BI154" t="s">
        <v>1260</v>
      </c>
      <c r="BK154" t="str">
        <f>LEFT(Tabela_BaseCadastro[[#This Row],[Descrição]],SEARCH(" ",Tabela_BaseCadastro[[#This Row],[Descrição]],1)-1)</f>
        <v>LEXOTAN</v>
      </c>
      <c r="BL154" t="str">
        <f>TEXT(Tabela_BaseCadastro[[#This Row],[Unidade Venda '[EAN8, UPC12, EAN13, e DUN14']]],"0000000000000")</f>
        <v>7896226502205</v>
      </c>
      <c r="BN154">
        <f>IF(Tabela_BaseCadastro[[#This Row],[P.Ativo CMED]]="",Tabela_BaseCadastro[[#This Row],[DESCRIÇÃO DO PRINCIPIO ATIVO]],Tabela_BaseCadastro[[#This Row],[P.Ativo CMED]])</f>
        <v>0</v>
      </c>
    </row>
    <row r="155" spans="1:66" x14ac:dyDescent="0.25">
      <c r="A155">
        <v>919</v>
      </c>
      <c r="B155" t="s">
        <v>1662</v>
      </c>
      <c r="C155">
        <v>1128</v>
      </c>
      <c r="D155" t="s">
        <v>1346</v>
      </c>
      <c r="E155">
        <v>1</v>
      </c>
      <c r="F155" t="s">
        <v>1253</v>
      </c>
      <c r="G155">
        <v>2</v>
      </c>
      <c r="H155" s="1" t="s">
        <v>1254</v>
      </c>
      <c r="I155">
        <v>2</v>
      </c>
      <c r="J155" t="s">
        <v>1347</v>
      </c>
      <c r="K155">
        <v>2</v>
      </c>
      <c r="L155" t="s">
        <v>1256</v>
      </c>
      <c r="M155" t="s">
        <v>1257</v>
      </c>
      <c r="N155" t="s">
        <v>1620</v>
      </c>
      <c r="O155" t="s">
        <v>1615</v>
      </c>
      <c r="P155">
        <v>30051090</v>
      </c>
      <c r="R155">
        <v>13</v>
      </c>
      <c r="S155">
        <v>14</v>
      </c>
      <c r="U155" s="5">
        <v>7896226500638</v>
      </c>
      <c r="V155">
        <v>7896226500638</v>
      </c>
      <c r="Z155" t="s">
        <v>1260</v>
      </c>
      <c r="AA155" t="s">
        <v>1270</v>
      </c>
      <c r="AB155">
        <v>20</v>
      </c>
      <c r="AC155" t="s">
        <v>1663</v>
      </c>
      <c r="AE155">
        <v>44232</v>
      </c>
      <c r="AH155">
        <v>0</v>
      </c>
      <c r="AK155" t="s">
        <v>1260</v>
      </c>
      <c r="AM155" t="s">
        <v>1260</v>
      </c>
      <c r="AN155" t="s">
        <v>1260</v>
      </c>
      <c r="AQ155" t="s">
        <v>1263</v>
      </c>
      <c r="AR155" t="s">
        <v>1257</v>
      </c>
      <c r="AS155" t="s">
        <v>1260</v>
      </c>
      <c r="AT155">
        <v>1</v>
      </c>
      <c r="AX155" t="s">
        <v>1617</v>
      </c>
      <c r="AY155" t="s">
        <v>1264</v>
      </c>
      <c r="AZ155" t="s">
        <v>1265</v>
      </c>
      <c r="BI155" t="s">
        <v>1260</v>
      </c>
      <c r="BK155" t="str">
        <f>LEFT(Tabela_BaseCadastro[[#This Row],[Descrição]],SEARCH(" ",Tabela_BaseCadastro[[#This Row],[Descrição]],1)-1)</f>
        <v>MARCOUMAR</v>
      </c>
      <c r="BL155" t="str">
        <f>TEXT(Tabela_BaseCadastro[[#This Row],[Unidade Venda '[EAN8, UPC12, EAN13, e DUN14']]],"0000000000000")</f>
        <v>7896226500638</v>
      </c>
      <c r="BN155">
        <f>IF(Tabela_BaseCadastro[[#This Row],[P.Ativo CMED]]="",Tabela_BaseCadastro[[#This Row],[DESCRIÇÃO DO PRINCIPIO ATIVO]],Tabela_BaseCadastro[[#This Row],[P.Ativo CMED]])</f>
        <v>0</v>
      </c>
    </row>
    <row r="156" spans="1:66" x14ac:dyDescent="0.25">
      <c r="A156">
        <v>920</v>
      </c>
      <c r="B156" t="s">
        <v>1664</v>
      </c>
      <c r="C156">
        <v>1478</v>
      </c>
      <c r="D156" t="s">
        <v>1398</v>
      </c>
      <c r="E156">
        <v>1</v>
      </c>
      <c r="F156" t="s">
        <v>1253</v>
      </c>
      <c r="G156">
        <v>2</v>
      </c>
      <c r="H156" s="1" t="s">
        <v>1254</v>
      </c>
      <c r="I156">
        <v>17</v>
      </c>
      <c r="J156" t="s">
        <v>1399</v>
      </c>
      <c r="K156">
        <v>2</v>
      </c>
      <c r="L156" t="s">
        <v>1256</v>
      </c>
      <c r="M156" t="s">
        <v>1257</v>
      </c>
      <c r="N156" t="s">
        <v>1665</v>
      </c>
      <c r="O156" t="s">
        <v>1666</v>
      </c>
      <c r="P156">
        <v>30049035</v>
      </c>
      <c r="R156">
        <v>13</v>
      </c>
      <c r="S156">
        <v>13</v>
      </c>
      <c r="U156" s="5">
        <v>7896226506463</v>
      </c>
      <c r="V156">
        <v>7896226506463</v>
      </c>
      <c r="Z156" t="s">
        <v>1260</v>
      </c>
      <c r="AA156" t="s">
        <v>1261</v>
      </c>
      <c r="AB156">
        <v>21</v>
      </c>
      <c r="AC156" t="s">
        <v>1402</v>
      </c>
      <c r="AE156">
        <v>43557</v>
      </c>
      <c r="AH156">
        <v>0</v>
      </c>
      <c r="AK156" t="s">
        <v>1260</v>
      </c>
      <c r="AM156" t="s">
        <v>1260</v>
      </c>
      <c r="AN156" t="s">
        <v>1260</v>
      </c>
      <c r="AQ156" t="s">
        <v>1263</v>
      </c>
      <c r="AR156" t="s">
        <v>1257</v>
      </c>
      <c r="AS156" t="s">
        <v>1260</v>
      </c>
      <c r="AT156">
        <v>1</v>
      </c>
      <c r="AX156" t="s">
        <v>1260</v>
      </c>
      <c r="AY156" t="s">
        <v>1264</v>
      </c>
      <c r="AZ156" t="s">
        <v>1265</v>
      </c>
      <c r="BE156">
        <v>20</v>
      </c>
      <c r="BF156" t="s">
        <v>1403</v>
      </c>
      <c r="BI156" t="s">
        <v>1260</v>
      </c>
      <c r="BK156" t="str">
        <f>LEFT(Tabela_BaseCadastro[[#This Row],[Descrição]],SEARCH(" ",Tabela_BaseCadastro[[#This Row],[Descrição]],1)-1)</f>
        <v>PROLOPA</v>
      </c>
      <c r="BL156" t="str">
        <f>TEXT(Tabela_BaseCadastro[[#This Row],[Unidade Venda '[EAN8, UPC12, EAN13, e DUN14']]],"0000000000000")</f>
        <v>7896226506463</v>
      </c>
      <c r="BM156" t="s">
        <v>1404</v>
      </c>
      <c r="BN156" t="str">
        <f>IF(Tabela_BaseCadastro[[#This Row],[P.Ativo CMED]]="",Tabela_BaseCadastro[[#This Row],[DESCRIÇÃO DO PRINCIPIO ATIVO]],Tabela_BaseCadastro[[#This Row],[P.Ativo CMED]])</f>
        <v>CLORIDRATO DE BENSERAZIDA;LEVODOPA</v>
      </c>
    </row>
    <row r="157" spans="1:66" x14ac:dyDescent="0.25">
      <c r="A157">
        <v>921</v>
      </c>
      <c r="B157" t="s">
        <v>1667</v>
      </c>
      <c r="C157">
        <v>1128</v>
      </c>
      <c r="D157" t="s">
        <v>1346</v>
      </c>
      <c r="E157">
        <v>1</v>
      </c>
      <c r="F157" t="s">
        <v>1253</v>
      </c>
      <c r="G157">
        <v>7</v>
      </c>
      <c r="H157" s="1" t="s">
        <v>1381</v>
      </c>
      <c r="I157">
        <v>2</v>
      </c>
      <c r="J157" t="s">
        <v>1347</v>
      </c>
      <c r="K157">
        <v>1</v>
      </c>
      <c r="L157" t="s">
        <v>1291</v>
      </c>
      <c r="M157" t="s">
        <v>1257</v>
      </c>
      <c r="N157" t="s">
        <v>1620</v>
      </c>
      <c r="O157" t="s">
        <v>1615</v>
      </c>
      <c r="P157">
        <v>30051090</v>
      </c>
      <c r="R157">
        <v>13</v>
      </c>
      <c r="S157">
        <v>14</v>
      </c>
      <c r="U157" s="5">
        <v>7896226500133</v>
      </c>
      <c r="V157">
        <v>7896226500133</v>
      </c>
      <c r="Z157" t="s">
        <v>1260</v>
      </c>
      <c r="AA157" t="s">
        <v>1261</v>
      </c>
      <c r="AB157">
        <v>10</v>
      </c>
      <c r="AC157" t="s">
        <v>1335</v>
      </c>
      <c r="AE157">
        <v>44232</v>
      </c>
      <c r="AH157">
        <v>0</v>
      </c>
      <c r="AK157" t="s">
        <v>1260</v>
      </c>
      <c r="AM157" t="s">
        <v>1260</v>
      </c>
      <c r="AN157" t="s">
        <v>1260</v>
      </c>
      <c r="AQ157" t="s">
        <v>1263</v>
      </c>
      <c r="AR157" t="s">
        <v>1257</v>
      </c>
      <c r="AS157" t="s">
        <v>1260</v>
      </c>
      <c r="AT157">
        <v>1</v>
      </c>
      <c r="AX157" t="s">
        <v>1617</v>
      </c>
      <c r="AY157" t="s">
        <v>1264</v>
      </c>
      <c r="AZ157" t="s">
        <v>1265</v>
      </c>
      <c r="BI157" t="s">
        <v>1260</v>
      </c>
      <c r="BK157" t="str">
        <f>LEFT(Tabela_BaseCadastro[[#This Row],[Descrição]],SEARCH(" ",Tabela_BaseCadastro[[#This Row],[Descrição]],1)-1)</f>
        <v>PULMOZYME</v>
      </c>
      <c r="BL157" t="str">
        <f>TEXT(Tabela_BaseCadastro[[#This Row],[Unidade Venda '[EAN8, UPC12, EAN13, e DUN14']]],"0000000000000")</f>
        <v>7896226500133</v>
      </c>
      <c r="BM157" t="s">
        <v>1668</v>
      </c>
      <c r="BN157" t="str">
        <f>IF(Tabela_BaseCadastro[[#This Row],[P.Ativo CMED]]="",Tabela_BaseCadastro[[#This Row],[DESCRIÇÃO DO PRINCIPIO ATIVO]],Tabela_BaseCadastro[[#This Row],[P.Ativo CMED]])</f>
        <v>ALFADORNASE</v>
      </c>
    </row>
    <row r="158" spans="1:66" x14ac:dyDescent="0.25">
      <c r="A158">
        <v>922</v>
      </c>
      <c r="B158" t="s">
        <v>1669</v>
      </c>
      <c r="C158">
        <v>1128</v>
      </c>
      <c r="D158" t="s">
        <v>1346</v>
      </c>
      <c r="E158">
        <v>1</v>
      </c>
      <c r="F158" t="s">
        <v>1253</v>
      </c>
      <c r="G158">
        <v>2</v>
      </c>
      <c r="H158" s="1" t="s">
        <v>1254</v>
      </c>
      <c r="I158">
        <v>2</v>
      </c>
      <c r="J158" t="s">
        <v>1347</v>
      </c>
      <c r="K158">
        <v>1</v>
      </c>
      <c r="L158" t="s">
        <v>1291</v>
      </c>
      <c r="M158" t="s">
        <v>1257</v>
      </c>
      <c r="N158" t="s">
        <v>1620</v>
      </c>
      <c r="O158" t="s">
        <v>1615</v>
      </c>
      <c r="P158">
        <v>30051090</v>
      </c>
      <c r="R158">
        <v>13</v>
      </c>
      <c r="S158">
        <v>14</v>
      </c>
      <c r="U158" s="5">
        <v>7896226502922</v>
      </c>
      <c r="V158">
        <v>7896226502922</v>
      </c>
      <c r="Z158" t="s">
        <v>1260</v>
      </c>
      <c r="AA158" t="s">
        <v>1270</v>
      </c>
      <c r="AB158">
        <v>177</v>
      </c>
      <c r="AC158" t="s">
        <v>1670</v>
      </c>
      <c r="AE158">
        <v>44232</v>
      </c>
      <c r="AH158">
        <v>0</v>
      </c>
      <c r="AK158" t="s">
        <v>1260</v>
      </c>
      <c r="AM158" t="s">
        <v>1260</v>
      </c>
      <c r="AN158" t="s">
        <v>1260</v>
      </c>
      <c r="AQ158" t="s">
        <v>1263</v>
      </c>
      <c r="AR158" t="s">
        <v>1257</v>
      </c>
      <c r="AS158" t="s">
        <v>1260</v>
      </c>
      <c r="AT158">
        <v>1</v>
      </c>
      <c r="AX158" t="s">
        <v>1617</v>
      </c>
      <c r="AY158" t="s">
        <v>1264</v>
      </c>
      <c r="AZ158" t="s">
        <v>1265</v>
      </c>
      <c r="BI158" t="s">
        <v>1260</v>
      </c>
      <c r="BK158" t="str">
        <f>LEFT(Tabela_BaseCadastro[[#This Row],[Descrição]],SEARCH(" ",Tabela_BaseCadastro[[#This Row],[Descrição]],1)-1)</f>
        <v>RECORMON</v>
      </c>
      <c r="BL158" t="str">
        <f>TEXT(Tabela_BaseCadastro[[#This Row],[Unidade Venda '[EAN8, UPC12, EAN13, e DUN14']]],"0000000000000")</f>
        <v>7896226502922</v>
      </c>
      <c r="BM158" t="s">
        <v>1671</v>
      </c>
      <c r="BN158" t="str">
        <f>IF(Tabela_BaseCadastro[[#This Row],[P.Ativo CMED]]="",Tabela_BaseCadastro[[#This Row],[DESCRIÇÃO DO PRINCIPIO ATIVO]],Tabela_BaseCadastro[[#This Row],[P.Ativo CMED]])</f>
        <v>BETAEPOETINA</v>
      </c>
    </row>
    <row r="159" spans="1:66" x14ac:dyDescent="0.25">
      <c r="A159">
        <v>923</v>
      </c>
      <c r="B159" t="s">
        <v>1672</v>
      </c>
      <c r="C159">
        <v>1478</v>
      </c>
      <c r="D159" t="s">
        <v>1398</v>
      </c>
      <c r="E159">
        <v>1</v>
      </c>
      <c r="F159" t="s">
        <v>1253</v>
      </c>
      <c r="G159">
        <v>16</v>
      </c>
      <c r="H159" s="1" t="s">
        <v>1534</v>
      </c>
      <c r="I159">
        <v>2</v>
      </c>
      <c r="J159" t="s">
        <v>1347</v>
      </c>
      <c r="K159">
        <v>1</v>
      </c>
      <c r="L159" t="s">
        <v>1535</v>
      </c>
      <c r="M159" t="s">
        <v>1257</v>
      </c>
      <c r="N159" t="s">
        <v>1268</v>
      </c>
      <c r="O159" t="s">
        <v>1269</v>
      </c>
      <c r="P159">
        <v>30049069</v>
      </c>
      <c r="R159">
        <v>13</v>
      </c>
      <c r="S159">
        <v>14</v>
      </c>
      <c r="U159" s="5">
        <v>7896226504742</v>
      </c>
      <c r="V159">
        <v>7896226504742</v>
      </c>
      <c r="Z159" t="s">
        <v>1260</v>
      </c>
      <c r="AA159" t="s">
        <v>1261</v>
      </c>
      <c r="AB159">
        <v>4</v>
      </c>
      <c r="AC159" t="s">
        <v>1631</v>
      </c>
      <c r="AE159">
        <v>44232</v>
      </c>
      <c r="AH159">
        <v>0</v>
      </c>
      <c r="AK159" t="s">
        <v>1260</v>
      </c>
      <c r="AM159" t="s">
        <v>1260</v>
      </c>
      <c r="AN159" t="s">
        <v>1260</v>
      </c>
      <c r="AQ159" t="s">
        <v>1263</v>
      </c>
      <c r="AR159" t="s">
        <v>1257</v>
      </c>
      <c r="AS159" t="s">
        <v>1260</v>
      </c>
      <c r="AT159">
        <v>1</v>
      </c>
      <c r="AX159" t="s">
        <v>1260</v>
      </c>
      <c r="AY159" t="s">
        <v>1264</v>
      </c>
      <c r="AZ159" t="s">
        <v>1265</v>
      </c>
      <c r="BE159">
        <v>332</v>
      </c>
      <c r="BF159" t="s">
        <v>1673</v>
      </c>
      <c r="BI159" t="s">
        <v>1260</v>
      </c>
      <c r="BK159" t="str">
        <f>LEFT(Tabela_BaseCadastro[[#This Row],[Descrição]],SEARCH(" ",Tabela_BaseCadastro[[#This Row],[Descrição]],1)-1)</f>
        <v>RIVOTRIL</v>
      </c>
      <c r="BL159" t="str">
        <f>TEXT(Tabela_BaseCadastro[[#This Row],[Unidade Venda '[EAN8, UPC12, EAN13, e DUN14']]],"0000000000000")</f>
        <v>7896226504742</v>
      </c>
      <c r="BN159" t="str">
        <f>IF(Tabela_BaseCadastro[[#This Row],[P.Ativo CMED]]="",Tabela_BaseCadastro[[#This Row],[DESCRIÇÃO DO PRINCIPIO ATIVO]],Tabela_BaseCadastro[[#This Row],[P.Ativo CMED]])</f>
        <v xml:space="preserve">CLONAZEPAM </v>
      </c>
    </row>
    <row r="160" spans="1:66" x14ac:dyDescent="0.25">
      <c r="A160">
        <v>924</v>
      </c>
      <c r="B160" t="s">
        <v>1674</v>
      </c>
      <c r="C160">
        <v>1128</v>
      </c>
      <c r="D160" t="s">
        <v>1346</v>
      </c>
      <c r="E160">
        <v>1</v>
      </c>
      <c r="F160" t="s">
        <v>1253</v>
      </c>
      <c r="G160">
        <v>16</v>
      </c>
      <c r="H160" s="1" t="s">
        <v>1534</v>
      </c>
      <c r="I160">
        <v>2</v>
      </c>
      <c r="J160" t="s">
        <v>1347</v>
      </c>
      <c r="K160">
        <v>1</v>
      </c>
      <c r="L160" t="s">
        <v>1535</v>
      </c>
      <c r="M160" t="s">
        <v>1257</v>
      </c>
      <c r="N160" t="s">
        <v>1422</v>
      </c>
      <c r="O160" t="s">
        <v>1253</v>
      </c>
      <c r="P160">
        <v>30022099</v>
      </c>
      <c r="R160">
        <v>13</v>
      </c>
      <c r="S160">
        <v>14</v>
      </c>
      <c r="U160" s="5">
        <v>7896226500201</v>
      </c>
      <c r="V160">
        <v>7896226500201</v>
      </c>
      <c r="Z160" t="s">
        <v>1260</v>
      </c>
      <c r="AA160" t="s">
        <v>1261</v>
      </c>
      <c r="AB160">
        <v>4</v>
      </c>
      <c r="AC160" t="s">
        <v>1631</v>
      </c>
      <c r="AE160">
        <v>44232</v>
      </c>
      <c r="AH160">
        <v>0</v>
      </c>
      <c r="AK160" t="s">
        <v>1260</v>
      </c>
      <c r="AM160" t="s">
        <v>1260</v>
      </c>
      <c r="AN160" t="s">
        <v>1260</v>
      </c>
      <c r="AS160" t="s">
        <v>1260</v>
      </c>
      <c r="AT160">
        <v>1</v>
      </c>
      <c r="AX160" t="s">
        <v>1617</v>
      </c>
      <c r="AY160" t="s">
        <v>1264</v>
      </c>
      <c r="AZ160" t="s">
        <v>1265</v>
      </c>
      <c r="BI160" t="s">
        <v>1260</v>
      </c>
      <c r="BK160" t="str">
        <f>LEFT(Tabela_BaseCadastro[[#This Row],[Descrição]],SEARCH(" ",Tabela_BaseCadastro[[#This Row],[Descrição]],1)-1)</f>
        <v>RIVOTRIL</v>
      </c>
      <c r="BL160" t="str">
        <f>TEXT(Tabela_BaseCadastro[[#This Row],[Unidade Venda '[EAN8, UPC12, EAN13, e DUN14']]],"0000000000000")</f>
        <v>7896226500201</v>
      </c>
      <c r="BN160">
        <f>IF(Tabela_BaseCadastro[[#This Row],[P.Ativo CMED]]="",Tabela_BaseCadastro[[#This Row],[DESCRIÇÃO DO PRINCIPIO ATIVO]],Tabela_BaseCadastro[[#This Row],[P.Ativo CMED]])</f>
        <v>0</v>
      </c>
    </row>
    <row r="161" spans="1:66" x14ac:dyDescent="0.25">
      <c r="A161">
        <v>925</v>
      </c>
      <c r="B161" t="s">
        <v>1675</v>
      </c>
      <c r="C161">
        <v>1478</v>
      </c>
      <c r="D161" t="s">
        <v>1398</v>
      </c>
      <c r="E161">
        <v>1</v>
      </c>
      <c r="F161" t="s">
        <v>1253</v>
      </c>
      <c r="G161">
        <v>16</v>
      </c>
      <c r="H161" s="1" t="s">
        <v>1534</v>
      </c>
      <c r="I161">
        <v>2</v>
      </c>
      <c r="J161" t="s">
        <v>1347</v>
      </c>
      <c r="K161">
        <v>1</v>
      </c>
      <c r="L161" t="s">
        <v>1535</v>
      </c>
      <c r="M161" t="s">
        <v>1257</v>
      </c>
      <c r="N161" t="s">
        <v>1268</v>
      </c>
      <c r="O161" t="s">
        <v>1269</v>
      </c>
      <c r="P161">
        <v>30049069</v>
      </c>
      <c r="R161">
        <v>13</v>
      </c>
      <c r="S161">
        <v>14</v>
      </c>
      <c r="U161" s="5">
        <v>7896226502427</v>
      </c>
      <c r="V161">
        <v>0</v>
      </c>
      <c r="X161" t="s">
        <v>1676</v>
      </c>
      <c r="Z161" t="s">
        <v>1260</v>
      </c>
      <c r="AA161" t="s">
        <v>1261</v>
      </c>
      <c r="AB161">
        <v>4</v>
      </c>
      <c r="AC161" t="s">
        <v>1631</v>
      </c>
      <c r="AE161">
        <v>44232</v>
      </c>
      <c r="AH161">
        <v>0</v>
      </c>
      <c r="AK161" t="s">
        <v>1260</v>
      </c>
      <c r="AM161" t="s">
        <v>1260</v>
      </c>
      <c r="AN161" t="s">
        <v>1260</v>
      </c>
      <c r="AQ161" t="s">
        <v>1263</v>
      </c>
      <c r="AR161" t="s">
        <v>1257</v>
      </c>
      <c r="AS161" t="s">
        <v>1260</v>
      </c>
      <c r="AT161">
        <v>1</v>
      </c>
      <c r="AX161" t="s">
        <v>1260</v>
      </c>
      <c r="AY161" t="s">
        <v>1264</v>
      </c>
      <c r="AZ161" t="s">
        <v>1265</v>
      </c>
      <c r="BE161">
        <v>332</v>
      </c>
      <c r="BF161" t="s">
        <v>1673</v>
      </c>
      <c r="BI161" t="s">
        <v>1260</v>
      </c>
      <c r="BK161" t="str">
        <f>LEFT(Tabela_BaseCadastro[[#This Row],[Descrição]],SEARCH(" ",Tabela_BaseCadastro[[#This Row],[Descrição]],1)-1)</f>
        <v>RIVOTRIL</v>
      </c>
      <c r="BL161" t="str">
        <f>TEXT(Tabela_BaseCadastro[[#This Row],[Unidade Venda '[EAN8, UPC12, EAN13, e DUN14']]],"0000000000000")</f>
        <v>7896226502427</v>
      </c>
      <c r="BN161" t="str">
        <f>IF(Tabela_BaseCadastro[[#This Row],[P.Ativo CMED]]="",Tabela_BaseCadastro[[#This Row],[DESCRIÇÃO DO PRINCIPIO ATIVO]],Tabela_BaseCadastro[[#This Row],[P.Ativo CMED]])</f>
        <v xml:space="preserve">CLONAZEPAM </v>
      </c>
    </row>
    <row r="162" spans="1:66" x14ac:dyDescent="0.25">
      <c r="A162">
        <v>926</v>
      </c>
      <c r="B162" t="s">
        <v>1677</v>
      </c>
      <c r="C162">
        <v>1128</v>
      </c>
      <c r="D162" t="s">
        <v>1346</v>
      </c>
      <c r="E162">
        <v>1</v>
      </c>
      <c r="F162" t="s">
        <v>1253</v>
      </c>
      <c r="G162">
        <v>16</v>
      </c>
      <c r="H162" s="1" t="s">
        <v>1534</v>
      </c>
      <c r="I162">
        <v>2</v>
      </c>
      <c r="J162" t="s">
        <v>1347</v>
      </c>
      <c r="K162">
        <v>1</v>
      </c>
      <c r="L162" t="s">
        <v>1535</v>
      </c>
      <c r="M162" t="s">
        <v>1257</v>
      </c>
      <c r="N162" t="s">
        <v>1620</v>
      </c>
      <c r="O162" t="s">
        <v>1615</v>
      </c>
      <c r="P162">
        <v>30051090</v>
      </c>
      <c r="R162">
        <v>13</v>
      </c>
      <c r="S162">
        <v>14</v>
      </c>
      <c r="U162" s="5">
        <v>7896226500218</v>
      </c>
      <c r="V162">
        <v>7896226500218</v>
      </c>
      <c r="Z162" t="s">
        <v>1260</v>
      </c>
      <c r="AA162" t="s">
        <v>1261</v>
      </c>
      <c r="AB162">
        <v>4</v>
      </c>
      <c r="AC162" t="s">
        <v>1631</v>
      </c>
      <c r="AE162">
        <v>44232</v>
      </c>
      <c r="AH162">
        <v>0</v>
      </c>
      <c r="AK162" t="s">
        <v>1260</v>
      </c>
      <c r="AM162" t="s">
        <v>1260</v>
      </c>
      <c r="AN162" t="s">
        <v>1260</v>
      </c>
      <c r="AS162" t="s">
        <v>1260</v>
      </c>
      <c r="AT162">
        <v>1</v>
      </c>
      <c r="AX162" t="s">
        <v>1617</v>
      </c>
      <c r="AY162" t="s">
        <v>1264</v>
      </c>
      <c r="AZ162" t="s">
        <v>1265</v>
      </c>
      <c r="BI162" t="s">
        <v>1260</v>
      </c>
      <c r="BK162" t="str">
        <f>LEFT(Tabela_BaseCadastro[[#This Row],[Descrição]],SEARCH(" ",Tabela_BaseCadastro[[#This Row],[Descrição]],1)-1)</f>
        <v>RIVOTRIL</v>
      </c>
      <c r="BL162" t="str">
        <f>TEXT(Tabela_BaseCadastro[[#This Row],[Unidade Venda '[EAN8, UPC12, EAN13, e DUN14']]],"0000000000000")</f>
        <v>7896226500218</v>
      </c>
      <c r="BN162">
        <f>IF(Tabela_BaseCadastro[[#This Row],[P.Ativo CMED]]="",Tabela_BaseCadastro[[#This Row],[DESCRIÇÃO DO PRINCIPIO ATIVO]],Tabela_BaseCadastro[[#This Row],[P.Ativo CMED]])</f>
        <v>0</v>
      </c>
    </row>
    <row r="163" spans="1:66" x14ac:dyDescent="0.25">
      <c r="A163">
        <v>927</v>
      </c>
      <c r="B163" t="s">
        <v>1678</v>
      </c>
      <c r="C163">
        <v>1478</v>
      </c>
      <c r="D163" t="s">
        <v>1398</v>
      </c>
      <c r="E163">
        <v>1</v>
      </c>
      <c r="F163" t="s">
        <v>1253</v>
      </c>
      <c r="G163">
        <v>16</v>
      </c>
      <c r="H163" s="1" t="s">
        <v>1534</v>
      </c>
      <c r="I163">
        <v>2</v>
      </c>
      <c r="J163" t="s">
        <v>1347</v>
      </c>
      <c r="K163">
        <v>1</v>
      </c>
      <c r="L163" t="s">
        <v>1535</v>
      </c>
      <c r="M163" t="s">
        <v>1257</v>
      </c>
      <c r="N163" t="s">
        <v>1268</v>
      </c>
      <c r="O163" t="s">
        <v>1269</v>
      </c>
      <c r="P163">
        <v>30049069</v>
      </c>
      <c r="R163">
        <v>13</v>
      </c>
      <c r="S163">
        <v>14</v>
      </c>
      <c r="U163" s="5">
        <v>7896226502410</v>
      </c>
      <c r="V163">
        <v>0</v>
      </c>
      <c r="X163" t="s">
        <v>1679</v>
      </c>
      <c r="Z163" t="s">
        <v>1260</v>
      </c>
      <c r="AA163" t="s">
        <v>1261</v>
      </c>
      <c r="AB163">
        <v>4</v>
      </c>
      <c r="AC163" t="s">
        <v>1631</v>
      </c>
      <c r="AE163">
        <v>44232</v>
      </c>
      <c r="AH163">
        <v>0</v>
      </c>
      <c r="AK163" t="s">
        <v>1260</v>
      </c>
      <c r="AM163" t="s">
        <v>1260</v>
      </c>
      <c r="AN163" t="s">
        <v>1260</v>
      </c>
      <c r="AQ163" t="s">
        <v>1263</v>
      </c>
      <c r="AR163" t="s">
        <v>1257</v>
      </c>
      <c r="AS163" t="s">
        <v>1260</v>
      </c>
      <c r="AT163">
        <v>1</v>
      </c>
      <c r="AX163" t="s">
        <v>1260</v>
      </c>
      <c r="AY163" t="s">
        <v>1264</v>
      </c>
      <c r="AZ163" t="s">
        <v>1265</v>
      </c>
      <c r="BE163">
        <v>332</v>
      </c>
      <c r="BF163" t="s">
        <v>1673</v>
      </c>
      <c r="BI163" t="s">
        <v>1260</v>
      </c>
      <c r="BK163" t="str">
        <f>LEFT(Tabela_BaseCadastro[[#This Row],[Descrição]],SEARCH(" ",Tabela_BaseCadastro[[#This Row],[Descrição]],1)-1)</f>
        <v>RIVOTRIL</v>
      </c>
      <c r="BL163" t="str">
        <f>TEXT(Tabela_BaseCadastro[[#This Row],[Unidade Venda '[EAN8, UPC12, EAN13, e DUN14']]],"0000000000000")</f>
        <v>7896226502410</v>
      </c>
      <c r="BN163" t="str">
        <f>IF(Tabela_BaseCadastro[[#This Row],[P.Ativo CMED]]="",Tabela_BaseCadastro[[#This Row],[DESCRIÇÃO DO PRINCIPIO ATIVO]],Tabela_BaseCadastro[[#This Row],[P.Ativo CMED]])</f>
        <v xml:space="preserve">CLONAZEPAM </v>
      </c>
    </row>
    <row r="164" spans="1:66" x14ac:dyDescent="0.25">
      <c r="A164">
        <v>928</v>
      </c>
      <c r="B164" t="s">
        <v>1680</v>
      </c>
      <c r="C164">
        <v>1478</v>
      </c>
      <c r="D164" t="s">
        <v>1398</v>
      </c>
      <c r="E164">
        <v>1</v>
      </c>
      <c r="F164" t="s">
        <v>1253</v>
      </c>
      <c r="G164">
        <v>16</v>
      </c>
      <c r="H164" s="1" t="s">
        <v>1534</v>
      </c>
      <c r="I164">
        <v>2</v>
      </c>
      <c r="J164" t="s">
        <v>1347</v>
      </c>
      <c r="K164">
        <v>1</v>
      </c>
      <c r="L164" t="s">
        <v>1535</v>
      </c>
      <c r="M164" t="s">
        <v>1257</v>
      </c>
      <c r="N164" t="s">
        <v>1268</v>
      </c>
      <c r="O164" t="s">
        <v>1269</v>
      </c>
      <c r="P164">
        <v>30049069</v>
      </c>
      <c r="R164">
        <v>13</v>
      </c>
      <c r="S164">
        <v>14</v>
      </c>
      <c r="U164" s="5">
        <v>7896226501239</v>
      </c>
      <c r="V164">
        <v>0</v>
      </c>
      <c r="X164" t="s">
        <v>1681</v>
      </c>
      <c r="Z164" t="s">
        <v>1260</v>
      </c>
      <c r="AA164" t="s">
        <v>1261</v>
      </c>
      <c r="AB164">
        <v>4</v>
      </c>
      <c r="AC164" t="s">
        <v>1631</v>
      </c>
      <c r="AE164">
        <v>44232</v>
      </c>
      <c r="AH164">
        <v>0</v>
      </c>
      <c r="AK164" t="s">
        <v>1260</v>
      </c>
      <c r="AM164" t="s">
        <v>1260</v>
      </c>
      <c r="AN164" t="s">
        <v>1260</v>
      </c>
      <c r="AQ164" t="s">
        <v>1263</v>
      </c>
      <c r="AR164" t="s">
        <v>1257</v>
      </c>
      <c r="AS164" t="s">
        <v>1260</v>
      </c>
      <c r="AT164">
        <v>1</v>
      </c>
      <c r="AX164" t="s">
        <v>1260</v>
      </c>
      <c r="AY164" t="s">
        <v>1264</v>
      </c>
      <c r="AZ164" t="s">
        <v>1265</v>
      </c>
      <c r="BE164">
        <v>332</v>
      </c>
      <c r="BF164" t="s">
        <v>1673</v>
      </c>
      <c r="BI164" t="s">
        <v>1260</v>
      </c>
      <c r="BK164" t="str">
        <f>LEFT(Tabela_BaseCadastro[[#This Row],[Descrição]],SEARCH(" ",Tabela_BaseCadastro[[#This Row],[Descrição]],1)-1)</f>
        <v>RIVOTRIL</v>
      </c>
      <c r="BL164" t="str">
        <f>TEXT(Tabela_BaseCadastro[[#This Row],[Unidade Venda '[EAN8, UPC12, EAN13, e DUN14']]],"0000000000000")</f>
        <v>7896226501239</v>
      </c>
      <c r="BM164" t="s">
        <v>1682</v>
      </c>
      <c r="BN164" t="str">
        <f>IF(Tabela_BaseCadastro[[#This Row],[P.Ativo CMED]]="",Tabela_BaseCadastro[[#This Row],[DESCRIÇÃO DO PRINCIPIO ATIVO]],Tabela_BaseCadastro[[#This Row],[P.Ativo CMED]])</f>
        <v>CLONAZEPAM</v>
      </c>
    </row>
    <row r="165" spans="1:66" x14ac:dyDescent="0.25">
      <c r="A165">
        <v>929</v>
      </c>
      <c r="B165" t="s">
        <v>1683</v>
      </c>
      <c r="C165">
        <v>1128</v>
      </c>
      <c r="D165" t="s">
        <v>1346</v>
      </c>
      <c r="E165">
        <v>1</v>
      </c>
      <c r="F165" t="s">
        <v>1253</v>
      </c>
      <c r="G165">
        <v>16</v>
      </c>
      <c r="H165" s="1" t="s">
        <v>1534</v>
      </c>
      <c r="I165">
        <v>2</v>
      </c>
      <c r="J165" t="s">
        <v>1347</v>
      </c>
      <c r="K165">
        <v>1</v>
      </c>
      <c r="L165" t="s">
        <v>1535</v>
      </c>
      <c r="M165" t="s">
        <v>1257</v>
      </c>
      <c r="N165" t="s">
        <v>1684</v>
      </c>
      <c r="O165" t="s">
        <v>1275</v>
      </c>
      <c r="P165">
        <v>30045090</v>
      </c>
      <c r="R165">
        <v>13</v>
      </c>
      <c r="S165">
        <v>13</v>
      </c>
      <c r="U165" s="5">
        <v>7896226500027</v>
      </c>
      <c r="V165">
        <v>7896226500027</v>
      </c>
      <c r="Z165" t="s">
        <v>1260</v>
      </c>
      <c r="AA165" t="s">
        <v>1270</v>
      </c>
      <c r="AB165">
        <v>7</v>
      </c>
      <c r="AC165" t="s">
        <v>1538</v>
      </c>
      <c r="AE165">
        <v>43298</v>
      </c>
      <c r="AH165">
        <v>0</v>
      </c>
      <c r="AK165" t="s">
        <v>1260</v>
      </c>
      <c r="AM165" t="s">
        <v>1260</v>
      </c>
      <c r="AN165" t="s">
        <v>1260</v>
      </c>
      <c r="AQ165" t="s">
        <v>1263</v>
      </c>
      <c r="AR165" t="s">
        <v>1257</v>
      </c>
      <c r="AS165" t="s">
        <v>1260</v>
      </c>
      <c r="AT165">
        <v>0.1</v>
      </c>
      <c r="AX165" t="s">
        <v>1260</v>
      </c>
      <c r="AY165" t="s">
        <v>1264</v>
      </c>
      <c r="AZ165" t="s">
        <v>1265</v>
      </c>
      <c r="BI165" t="s">
        <v>1260</v>
      </c>
      <c r="BK165" t="str">
        <f>LEFT(Tabela_BaseCadastro[[#This Row],[Descrição]],SEARCH(" ",Tabela_BaseCadastro[[#This Row],[Descrição]],1)-1)</f>
        <v>ROACUTAN</v>
      </c>
      <c r="BL165" t="str">
        <f>TEXT(Tabela_BaseCadastro[[#This Row],[Unidade Venda '[EAN8, UPC12, EAN13, e DUN14']]],"0000000000000")</f>
        <v>7896226500027</v>
      </c>
      <c r="BN165">
        <f>IF(Tabela_BaseCadastro[[#This Row],[P.Ativo CMED]]="",Tabela_BaseCadastro[[#This Row],[DESCRIÇÃO DO PRINCIPIO ATIVO]],Tabela_BaseCadastro[[#This Row],[P.Ativo CMED]])</f>
        <v>0</v>
      </c>
    </row>
    <row r="166" spans="1:66" x14ac:dyDescent="0.25">
      <c r="A166">
        <v>930</v>
      </c>
      <c r="B166" t="s">
        <v>1685</v>
      </c>
      <c r="C166">
        <v>1128</v>
      </c>
      <c r="D166" t="s">
        <v>1346</v>
      </c>
      <c r="E166">
        <v>1</v>
      </c>
      <c r="F166" t="s">
        <v>1253</v>
      </c>
      <c r="G166">
        <v>2</v>
      </c>
      <c r="H166" s="1" t="s">
        <v>1254</v>
      </c>
      <c r="I166">
        <v>2</v>
      </c>
      <c r="J166" t="s">
        <v>1347</v>
      </c>
      <c r="K166">
        <v>2</v>
      </c>
      <c r="L166" t="s">
        <v>1256</v>
      </c>
      <c r="M166" t="s">
        <v>1257</v>
      </c>
      <c r="N166" t="s">
        <v>1620</v>
      </c>
      <c r="O166" t="s">
        <v>1615</v>
      </c>
      <c r="P166">
        <v>30051090</v>
      </c>
      <c r="R166">
        <v>13</v>
      </c>
      <c r="S166">
        <v>14</v>
      </c>
      <c r="U166" s="5">
        <v>7896226500669</v>
      </c>
      <c r="V166">
        <v>7896226500669</v>
      </c>
      <c r="Z166" t="s">
        <v>1260</v>
      </c>
      <c r="AA166" t="s">
        <v>1270</v>
      </c>
      <c r="AB166">
        <v>31</v>
      </c>
      <c r="AC166" t="s">
        <v>1616</v>
      </c>
      <c r="AE166">
        <v>44232</v>
      </c>
      <c r="AH166">
        <v>0</v>
      </c>
      <c r="AK166" t="s">
        <v>1260</v>
      </c>
      <c r="AM166" t="s">
        <v>1260</v>
      </c>
      <c r="AN166" t="s">
        <v>1260</v>
      </c>
      <c r="AQ166" t="s">
        <v>1263</v>
      </c>
      <c r="AR166" t="s">
        <v>1257</v>
      </c>
      <c r="AS166" t="s">
        <v>1260</v>
      </c>
      <c r="AT166">
        <v>1</v>
      </c>
      <c r="AX166" t="s">
        <v>1617</v>
      </c>
      <c r="AY166" t="s">
        <v>1264</v>
      </c>
      <c r="AZ166" t="s">
        <v>1265</v>
      </c>
      <c r="BI166" t="s">
        <v>1260</v>
      </c>
      <c r="BK166" t="str">
        <f>LEFT(Tabela_BaseCadastro[[#This Row],[Descrição]],SEARCH(" ",Tabela_BaseCadastro[[#This Row],[Descrição]],1)-1)</f>
        <v>ROCALTROL</v>
      </c>
      <c r="BL166" t="str">
        <f>TEXT(Tabela_BaseCadastro[[#This Row],[Unidade Venda '[EAN8, UPC12, EAN13, e DUN14']]],"0000000000000")</f>
        <v>7896226500669</v>
      </c>
      <c r="BN166">
        <f>IF(Tabela_BaseCadastro[[#This Row],[P.Ativo CMED]]="",Tabela_BaseCadastro[[#This Row],[DESCRIÇÃO DO PRINCIPIO ATIVO]],Tabela_BaseCadastro[[#This Row],[P.Ativo CMED]])</f>
        <v>0</v>
      </c>
    </row>
    <row r="167" spans="1:66" x14ac:dyDescent="0.25">
      <c r="A167">
        <v>931</v>
      </c>
      <c r="B167" t="s">
        <v>1686</v>
      </c>
      <c r="C167">
        <v>1128</v>
      </c>
      <c r="D167" t="s">
        <v>1346</v>
      </c>
      <c r="E167">
        <v>1</v>
      </c>
      <c r="F167" t="s">
        <v>1253</v>
      </c>
      <c r="G167">
        <v>18</v>
      </c>
      <c r="H167" s="1" t="s">
        <v>1298</v>
      </c>
      <c r="I167">
        <v>2</v>
      </c>
      <c r="J167" t="s">
        <v>1347</v>
      </c>
      <c r="K167">
        <v>2</v>
      </c>
      <c r="L167" t="s">
        <v>1563</v>
      </c>
      <c r="M167" t="s">
        <v>1257</v>
      </c>
      <c r="N167" t="s">
        <v>1577</v>
      </c>
      <c r="O167" t="s">
        <v>1578</v>
      </c>
      <c r="P167">
        <v>30042059</v>
      </c>
      <c r="R167">
        <v>13</v>
      </c>
      <c r="S167">
        <v>14</v>
      </c>
      <c r="U167" s="5">
        <v>7896226500591</v>
      </c>
      <c r="V167">
        <v>0</v>
      </c>
      <c r="Z167" t="s">
        <v>1260</v>
      </c>
      <c r="AA167" t="s">
        <v>1261</v>
      </c>
      <c r="AB167">
        <v>24</v>
      </c>
      <c r="AC167" t="s">
        <v>1579</v>
      </c>
      <c r="AE167">
        <v>43565</v>
      </c>
      <c r="AH167">
        <v>0</v>
      </c>
      <c r="AK167" t="s">
        <v>1260</v>
      </c>
      <c r="AM167" t="s">
        <v>1260</v>
      </c>
      <c r="AN167" t="s">
        <v>1260</v>
      </c>
      <c r="AQ167" t="s">
        <v>1263</v>
      </c>
      <c r="AR167" t="s">
        <v>1257</v>
      </c>
      <c r="AS167" t="s">
        <v>1260</v>
      </c>
      <c r="AT167">
        <v>1</v>
      </c>
      <c r="AX167" t="s">
        <v>1260</v>
      </c>
      <c r="AY167" t="s">
        <v>1264</v>
      </c>
      <c r="AZ167" t="s">
        <v>1265</v>
      </c>
      <c r="BE167">
        <v>147</v>
      </c>
      <c r="BF167" t="s">
        <v>1580</v>
      </c>
      <c r="BI167" t="s">
        <v>1260</v>
      </c>
      <c r="BK167" t="str">
        <f>LEFT(Tabela_BaseCadastro[[#This Row],[Descrição]],SEARCH(" ",Tabela_BaseCadastro[[#This Row],[Descrição]],1)-1)</f>
        <v>ROCEFIN</v>
      </c>
      <c r="BL167" t="str">
        <f>TEXT(Tabela_BaseCadastro[[#This Row],[Unidade Venda '[EAN8, UPC12, EAN13, e DUN14']]],"0000000000000")</f>
        <v>7896226500591</v>
      </c>
      <c r="BM167" t="s">
        <v>1581</v>
      </c>
      <c r="BN167" t="str">
        <f>IF(Tabela_BaseCadastro[[#This Row],[P.Ativo CMED]]="",Tabela_BaseCadastro[[#This Row],[DESCRIÇÃO DO PRINCIPIO ATIVO]],Tabela_BaseCadastro[[#This Row],[P.Ativo CMED]])</f>
        <v>CEFTRIAXONA DISSÓDICA HEMIEPTAIDRATADA</v>
      </c>
    </row>
    <row r="168" spans="1:66" x14ac:dyDescent="0.25">
      <c r="A168">
        <v>932</v>
      </c>
      <c r="B168" t="s">
        <v>1687</v>
      </c>
      <c r="C168">
        <v>1128</v>
      </c>
      <c r="D168" t="s">
        <v>1346</v>
      </c>
      <c r="E168">
        <v>1</v>
      </c>
      <c r="F168" t="s">
        <v>1253</v>
      </c>
      <c r="G168">
        <v>2</v>
      </c>
      <c r="H168" s="1" t="s">
        <v>1254</v>
      </c>
      <c r="I168">
        <v>2</v>
      </c>
      <c r="J168" t="s">
        <v>1347</v>
      </c>
      <c r="K168">
        <v>2</v>
      </c>
      <c r="L168" t="s">
        <v>1256</v>
      </c>
      <c r="M168" t="s">
        <v>1257</v>
      </c>
      <c r="N168" t="s">
        <v>1422</v>
      </c>
      <c r="O168" t="s">
        <v>1253</v>
      </c>
      <c r="P168">
        <v>30022099</v>
      </c>
      <c r="R168">
        <v>13</v>
      </c>
      <c r="S168">
        <v>14</v>
      </c>
      <c r="U168" s="5">
        <v>7896226500584</v>
      </c>
      <c r="V168">
        <v>7896226500584</v>
      </c>
      <c r="Z168" t="s">
        <v>1260</v>
      </c>
      <c r="AA168" t="s">
        <v>1270</v>
      </c>
      <c r="AB168">
        <v>10</v>
      </c>
      <c r="AC168" t="s">
        <v>1579</v>
      </c>
      <c r="AE168">
        <v>44232</v>
      </c>
      <c r="AH168">
        <v>0</v>
      </c>
      <c r="AK168" t="s">
        <v>1260</v>
      </c>
      <c r="AM168" t="s">
        <v>1260</v>
      </c>
      <c r="AN168" t="s">
        <v>1260</v>
      </c>
      <c r="AQ168" t="s">
        <v>1263</v>
      </c>
      <c r="AR168" t="s">
        <v>1257</v>
      </c>
      <c r="AS168" t="s">
        <v>1260</v>
      </c>
      <c r="AT168">
        <v>1</v>
      </c>
      <c r="AX168" t="s">
        <v>1617</v>
      </c>
      <c r="AY168" t="s">
        <v>1264</v>
      </c>
      <c r="AZ168" t="s">
        <v>1265</v>
      </c>
      <c r="BI168" t="s">
        <v>1260</v>
      </c>
      <c r="BK168" t="str">
        <f>LEFT(Tabela_BaseCadastro[[#This Row],[Descrição]],SEARCH(" ",Tabela_BaseCadastro[[#This Row],[Descrição]],1)-1)</f>
        <v>ROCEFIN</v>
      </c>
      <c r="BL168" t="str">
        <f>TEXT(Tabela_BaseCadastro[[#This Row],[Unidade Venda '[EAN8, UPC12, EAN13, e DUN14']]],"0000000000000")</f>
        <v>7896226500584</v>
      </c>
      <c r="BM168" t="s">
        <v>1581</v>
      </c>
      <c r="BN168" t="str">
        <f>IF(Tabela_BaseCadastro[[#This Row],[P.Ativo CMED]]="",Tabela_BaseCadastro[[#This Row],[DESCRIÇÃO DO PRINCIPIO ATIVO]],Tabela_BaseCadastro[[#This Row],[P.Ativo CMED]])</f>
        <v>CEFTRIAXONA DISSÓDICA HEMIEPTAIDRATADA</v>
      </c>
    </row>
    <row r="169" spans="1:66" x14ac:dyDescent="0.25">
      <c r="A169">
        <v>933</v>
      </c>
      <c r="B169" t="s">
        <v>1688</v>
      </c>
      <c r="C169">
        <v>1128</v>
      </c>
      <c r="D169" t="s">
        <v>1346</v>
      </c>
      <c r="E169">
        <v>1</v>
      </c>
      <c r="F169" t="s">
        <v>1253</v>
      </c>
      <c r="G169">
        <v>2</v>
      </c>
      <c r="H169" s="1" t="s">
        <v>1254</v>
      </c>
      <c r="I169">
        <v>2</v>
      </c>
      <c r="J169" t="s">
        <v>1347</v>
      </c>
      <c r="K169">
        <v>2</v>
      </c>
      <c r="L169" t="s">
        <v>1256</v>
      </c>
      <c r="M169" t="s">
        <v>1257</v>
      </c>
      <c r="N169" t="s">
        <v>1620</v>
      </c>
      <c r="O169" t="s">
        <v>1615</v>
      </c>
      <c r="P169">
        <v>30051090</v>
      </c>
      <c r="R169">
        <v>13</v>
      </c>
      <c r="S169">
        <v>14</v>
      </c>
      <c r="U169" s="5">
        <v>7896226500607</v>
      </c>
      <c r="V169">
        <v>0</v>
      </c>
      <c r="Z169" t="s">
        <v>1260</v>
      </c>
      <c r="AB169">
        <v>10</v>
      </c>
      <c r="AC169" t="s">
        <v>1579</v>
      </c>
      <c r="AE169">
        <v>44232</v>
      </c>
      <c r="AH169">
        <v>0</v>
      </c>
      <c r="AK169" t="s">
        <v>1260</v>
      </c>
      <c r="AM169" t="s">
        <v>1260</v>
      </c>
      <c r="AN169" t="s">
        <v>1260</v>
      </c>
      <c r="AQ169" t="s">
        <v>1263</v>
      </c>
      <c r="AR169" t="s">
        <v>1257</v>
      </c>
      <c r="AS169" t="s">
        <v>1260</v>
      </c>
      <c r="AT169">
        <v>1</v>
      </c>
      <c r="AX169" t="s">
        <v>1617</v>
      </c>
      <c r="AY169" t="s">
        <v>1264</v>
      </c>
      <c r="AZ169" t="s">
        <v>1265</v>
      </c>
      <c r="BI169" t="s">
        <v>1260</v>
      </c>
      <c r="BK169" t="str">
        <f>LEFT(Tabela_BaseCadastro[[#This Row],[Descrição]],SEARCH(" ",Tabela_BaseCadastro[[#This Row],[Descrição]],1)-1)</f>
        <v>ROCEFIN</v>
      </c>
      <c r="BL169" t="str">
        <f>TEXT(Tabela_BaseCadastro[[#This Row],[Unidade Venda '[EAN8, UPC12, EAN13, e DUN14']]],"0000000000000")</f>
        <v>7896226500607</v>
      </c>
      <c r="BM169" t="s">
        <v>1581</v>
      </c>
      <c r="BN169" t="str">
        <f>IF(Tabela_BaseCadastro[[#This Row],[P.Ativo CMED]]="",Tabela_BaseCadastro[[#This Row],[DESCRIÇÃO DO PRINCIPIO ATIVO]],Tabela_BaseCadastro[[#This Row],[P.Ativo CMED]])</f>
        <v>CEFTRIAXONA DISSÓDICA HEMIEPTAIDRATADA</v>
      </c>
    </row>
    <row r="170" spans="1:66" x14ac:dyDescent="0.25">
      <c r="A170">
        <v>934</v>
      </c>
      <c r="B170" t="s">
        <v>1689</v>
      </c>
      <c r="C170">
        <v>1128</v>
      </c>
      <c r="D170" t="s">
        <v>1346</v>
      </c>
      <c r="E170">
        <v>1</v>
      </c>
      <c r="F170" t="s">
        <v>1253</v>
      </c>
      <c r="G170">
        <v>2</v>
      </c>
      <c r="H170" s="1" t="s">
        <v>1254</v>
      </c>
      <c r="I170">
        <v>2</v>
      </c>
      <c r="J170" t="s">
        <v>1347</v>
      </c>
      <c r="K170">
        <v>2</v>
      </c>
      <c r="L170" t="s">
        <v>1256</v>
      </c>
      <c r="M170" t="s">
        <v>1257</v>
      </c>
      <c r="N170" t="s">
        <v>1620</v>
      </c>
      <c r="O170" t="s">
        <v>1615</v>
      </c>
      <c r="P170">
        <v>30051090</v>
      </c>
      <c r="R170">
        <v>13</v>
      </c>
      <c r="S170">
        <v>14</v>
      </c>
      <c r="U170" s="5">
        <v>7896226501635</v>
      </c>
      <c r="V170">
        <v>7896226501635</v>
      </c>
      <c r="Z170" t="s">
        <v>1260</v>
      </c>
      <c r="AA170" t="s">
        <v>1270</v>
      </c>
      <c r="AB170">
        <v>2</v>
      </c>
      <c r="AC170" t="s">
        <v>1624</v>
      </c>
      <c r="AE170">
        <v>44232</v>
      </c>
      <c r="AH170">
        <v>0</v>
      </c>
      <c r="AK170" t="s">
        <v>1260</v>
      </c>
      <c r="AM170" t="s">
        <v>1260</v>
      </c>
      <c r="AN170" t="s">
        <v>1260</v>
      </c>
      <c r="AQ170" t="s">
        <v>1263</v>
      </c>
      <c r="AR170" t="s">
        <v>1257</v>
      </c>
      <c r="AS170" t="s">
        <v>1260</v>
      </c>
      <c r="AT170">
        <v>1</v>
      </c>
      <c r="AX170" t="s">
        <v>1617</v>
      </c>
      <c r="AY170" t="s">
        <v>1264</v>
      </c>
      <c r="AZ170" t="s">
        <v>1265</v>
      </c>
      <c r="BI170" t="s">
        <v>1260</v>
      </c>
      <c r="BK170" t="str">
        <f>LEFT(Tabela_BaseCadastro[[#This Row],[Descrição]],SEARCH(" ",Tabela_BaseCadastro[[#This Row],[Descrição]],1)-1)</f>
        <v>ROFERON</v>
      </c>
      <c r="BL170" t="str">
        <f>TEXT(Tabela_BaseCadastro[[#This Row],[Unidade Venda '[EAN8, UPC12, EAN13, e DUN14']]],"0000000000000")</f>
        <v>7896226501635</v>
      </c>
      <c r="BN170">
        <f>IF(Tabela_BaseCadastro[[#This Row],[P.Ativo CMED]]="",Tabela_BaseCadastro[[#This Row],[DESCRIÇÃO DO PRINCIPIO ATIVO]],Tabela_BaseCadastro[[#This Row],[P.Ativo CMED]])</f>
        <v>0</v>
      </c>
    </row>
    <row r="171" spans="1:66" x14ac:dyDescent="0.25">
      <c r="A171">
        <v>935</v>
      </c>
      <c r="B171" t="s">
        <v>1690</v>
      </c>
      <c r="C171">
        <v>1128</v>
      </c>
      <c r="D171" t="s">
        <v>1346</v>
      </c>
      <c r="E171">
        <v>1</v>
      </c>
      <c r="F171" t="s">
        <v>1253</v>
      </c>
      <c r="G171">
        <v>2</v>
      </c>
      <c r="H171" s="1" t="s">
        <v>1254</v>
      </c>
      <c r="I171">
        <v>2</v>
      </c>
      <c r="J171" t="s">
        <v>1347</v>
      </c>
      <c r="K171">
        <v>2</v>
      </c>
      <c r="L171" t="s">
        <v>1256</v>
      </c>
      <c r="M171" t="s">
        <v>1257</v>
      </c>
      <c r="N171" t="s">
        <v>1620</v>
      </c>
      <c r="O171" t="s">
        <v>1615</v>
      </c>
      <c r="P171">
        <v>30051090</v>
      </c>
      <c r="R171">
        <v>13</v>
      </c>
      <c r="S171">
        <v>14</v>
      </c>
      <c r="U171" s="5">
        <v>7896226501642</v>
      </c>
      <c r="V171">
        <v>7896226501642</v>
      </c>
      <c r="Z171" t="s">
        <v>1260</v>
      </c>
      <c r="AA171" t="s">
        <v>1270</v>
      </c>
      <c r="AB171">
        <v>2</v>
      </c>
      <c r="AC171" t="s">
        <v>1624</v>
      </c>
      <c r="AE171">
        <v>44232</v>
      </c>
      <c r="AH171">
        <v>0</v>
      </c>
      <c r="AK171" t="s">
        <v>1260</v>
      </c>
      <c r="AM171" t="s">
        <v>1260</v>
      </c>
      <c r="AN171" t="s">
        <v>1260</v>
      </c>
      <c r="AQ171" t="s">
        <v>1263</v>
      </c>
      <c r="AR171" t="s">
        <v>1257</v>
      </c>
      <c r="AS171" t="s">
        <v>1260</v>
      </c>
      <c r="AT171">
        <v>1</v>
      </c>
      <c r="AX171" t="s">
        <v>1617</v>
      </c>
      <c r="AY171" t="s">
        <v>1264</v>
      </c>
      <c r="AZ171" t="s">
        <v>1265</v>
      </c>
      <c r="BI171" t="s">
        <v>1260</v>
      </c>
      <c r="BK171" t="str">
        <f>LEFT(Tabela_BaseCadastro[[#This Row],[Descrição]],SEARCH(" ",Tabela_BaseCadastro[[#This Row],[Descrição]],1)-1)</f>
        <v>ROFERON</v>
      </c>
      <c r="BL171" t="str">
        <f>TEXT(Tabela_BaseCadastro[[#This Row],[Unidade Venda '[EAN8, UPC12, EAN13, e DUN14']]],"0000000000000")</f>
        <v>7896226501642</v>
      </c>
      <c r="BN171">
        <f>IF(Tabela_BaseCadastro[[#This Row],[P.Ativo CMED]]="",Tabela_BaseCadastro[[#This Row],[DESCRIÇÃO DO PRINCIPIO ATIVO]],Tabela_BaseCadastro[[#This Row],[P.Ativo CMED]])</f>
        <v>0</v>
      </c>
    </row>
    <row r="172" spans="1:66" x14ac:dyDescent="0.25">
      <c r="A172">
        <v>936</v>
      </c>
      <c r="B172" t="s">
        <v>1691</v>
      </c>
      <c r="C172">
        <v>1128</v>
      </c>
      <c r="D172" t="s">
        <v>1346</v>
      </c>
      <c r="E172">
        <v>1</v>
      </c>
      <c r="F172" t="s">
        <v>1253</v>
      </c>
      <c r="G172">
        <v>2</v>
      </c>
      <c r="H172" s="1" t="s">
        <v>1254</v>
      </c>
      <c r="I172">
        <v>2</v>
      </c>
      <c r="J172" t="s">
        <v>1347</v>
      </c>
      <c r="K172">
        <v>2</v>
      </c>
      <c r="L172" t="s">
        <v>1256</v>
      </c>
      <c r="M172" t="s">
        <v>1257</v>
      </c>
      <c r="N172" t="s">
        <v>1620</v>
      </c>
      <c r="O172" t="s">
        <v>1615</v>
      </c>
      <c r="P172">
        <v>30051090</v>
      </c>
      <c r="R172">
        <v>13</v>
      </c>
      <c r="S172">
        <v>14</v>
      </c>
      <c r="U172" s="5">
        <v>7896226501666</v>
      </c>
      <c r="V172">
        <v>7896226501666</v>
      </c>
      <c r="Z172" t="s">
        <v>1260</v>
      </c>
      <c r="AA172" t="s">
        <v>1270</v>
      </c>
      <c r="AB172">
        <v>2</v>
      </c>
      <c r="AC172" t="s">
        <v>1624</v>
      </c>
      <c r="AE172">
        <v>44232</v>
      </c>
      <c r="AH172">
        <v>0</v>
      </c>
      <c r="AK172" t="s">
        <v>1260</v>
      </c>
      <c r="AM172" t="s">
        <v>1260</v>
      </c>
      <c r="AN172" t="s">
        <v>1260</v>
      </c>
      <c r="AQ172" t="s">
        <v>1263</v>
      </c>
      <c r="AR172" t="s">
        <v>1257</v>
      </c>
      <c r="AS172" t="s">
        <v>1260</v>
      </c>
      <c r="AT172">
        <v>1</v>
      </c>
      <c r="AX172" t="s">
        <v>1617</v>
      </c>
      <c r="AY172" t="s">
        <v>1264</v>
      </c>
      <c r="AZ172" t="s">
        <v>1265</v>
      </c>
      <c r="BI172" t="s">
        <v>1260</v>
      </c>
      <c r="BK172" t="str">
        <f>LEFT(Tabela_BaseCadastro[[#This Row],[Descrição]],SEARCH(" ",Tabela_BaseCadastro[[#This Row],[Descrição]],1)-1)</f>
        <v>ROFERON</v>
      </c>
      <c r="BL172" t="str">
        <f>TEXT(Tabela_BaseCadastro[[#This Row],[Unidade Venda '[EAN8, UPC12, EAN13, e DUN14']]],"0000000000000")</f>
        <v>7896226501666</v>
      </c>
      <c r="BN172">
        <f>IF(Tabela_BaseCadastro[[#This Row],[P.Ativo CMED]]="",Tabela_BaseCadastro[[#This Row],[DESCRIÇÃO DO PRINCIPIO ATIVO]],Tabela_BaseCadastro[[#This Row],[P.Ativo CMED]])</f>
        <v>0</v>
      </c>
    </row>
    <row r="173" spans="1:66" x14ac:dyDescent="0.25">
      <c r="A173">
        <v>937</v>
      </c>
      <c r="B173" t="s">
        <v>1692</v>
      </c>
      <c r="C173">
        <v>1128</v>
      </c>
      <c r="D173" t="s">
        <v>1346</v>
      </c>
      <c r="E173">
        <v>1</v>
      </c>
      <c r="F173" t="s">
        <v>1253</v>
      </c>
      <c r="G173">
        <v>16</v>
      </c>
      <c r="H173" s="1" t="s">
        <v>1534</v>
      </c>
      <c r="I173">
        <v>2</v>
      </c>
      <c r="J173" t="s">
        <v>1347</v>
      </c>
      <c r="K173">
        <v>1</v>
      </c>
      <c r="L173" t="s">
        <v>1535</v>
      </c>
      <c r="M173" t="s">
        <v>1257</v>
      </c>
      <c r="N173" t="s">
        <v>1620</v>
      </c>
      <c r="O173" t="s">
        <v>1615</v>
      </c>
      <c r="P173">
        <v>30051090</v>
      </c>
      <c r="R173">
        <v>13</v>
      </c>
      <c r="S173">
        <v>14</v>
      </c>
      <c r="U173" s="5">
        <v>7896226500263</v>
      </c>
      <c r="V173">
        <v>7896226500263</v>
      </c>
      <c r="Z173" t="s">
        <v>1260</v>
      </c>
      <c r="AA173" t="s">
        <v>1270</v>
      </c>
      <c r="AB173">
        <v>4</v>
      </c>
      <c r="AC173" t="s">
        <v>1631</v>
      </c>
      <c r="AE173">
        <v>44232</v>
      </c>
      <c r="AH173">
        <v>0</v>
      </c>
      <c r="AK173" t="s">
        <v>1260</v>
      </c>
      <c r="AM173" t="s">
        <v>1260</v>
      </c>
      <c r="AN173" t="s">
        <v>1260</v>
      </c>
      <c r="AQ173" t="s">
        <v>1263</v>
      </c>
      <c r="AR173" t="s">
        <v>1257</v>
      </c>
      <c r="AS173" t="s">
        <v>1260</v>
      </c>
      <c r="AT173">
        <v>1</v>
      </c>
      <c r="AX173" t="s">
        <v>1617</v>
      </c>
      <c r="AY173" t="s">
        <v>1264</v>
      </c>
      <c r="AZ173" t="s">
        <v>1265</v>
      </c>
      <c r="BI173" t="s">
        <v>1260</v>
      </c>
      <c r="BK173" t="str">
        <f>LEFT(Tabela_BaseCadastro[[#This Row],[Descrição]],SEARCH(" ",Tabela_BaseCadastro[[#This Row],[Descrição]],1)-1)</f>
        <v>ROHYPNOL</v>
      </c>
      <c r="BL173" t="str">
        <f>TEXT(Tabela_BaseCadastro[[#This Row],[Unidade Venda '[EAN8, UPC12, EAN13, e DUN14']]],"0000000000000")</f>
        <v>7896226500263</v>
      </c>
      <c r="BN173">
        <f>IF(Tabela_BaseCadastro[[#This Row],[P.Ativo CMED]]="",Tabela_BaseCadastro[[#This Row],[DESCRIÇÃO DO PRINCIPIO ATIVO]],Tabela_BaseCadastro[[#This Row],[P.Ativo CMED]])</f>
        <v>0</v>
      </c>
    </row>
    <row r="174" spans="1:66" x14ac:dyDescent="0.25">
      <c r="A174">
        <v>938</v>
      </c>
      <c r="B174" t="s">
        <v>1693</v>
      </c>
      <c r="C174">
        <v>1128</v>
      </c>
      <c r="D174" t="s">
        <v>1346</v>
      </c>
      <c r="E174">
        <v>1</v>
      </c>
      <c r="F174" t="s">
        <v>1253</v>
      </c>
      <c r="G174">
        <v>16</v>
      </c>
      <c r="H174" s="1" t="s">
        <v>1534</v>
      </c>
      <c r="I174">
        <v>2</v>
      </c>
      <c r="J174" t="s">
        <v>1347</v>
      </c>
      <c r="K174">
        <v>1</v>
      </c>
      <c r="L174" t="s">
        <v>1535</v>
      </c>
      <c r="M174" t="s">
        <v>1257</v>
      </c>
      <c r="N174" t="s">
        <v>1620</v>
      </c>
      <c r="O174" t="s">
        <v>1615</v>
      </c>
      <c r="P174">
        <v>30051090</v>
      </c>
      <c r="R174">
        <v>13</v>
      </c>
      <c r="S174">
        <v>14</v>
      </c>
      <c r="U174" s="5">
        <v>7896226502434</v>
      </c>
      <c r="V174">
        <v>7896226502434</v>
      </c>
      <c r="Z174" t="s">
        <v>1260</v>
      </c>
      <c r="AA174" t="s">
        <v>1270</v>
      </c>
      <c r="AB174">
        <v>4</v>
      </c>
      <c r="AC174" t="s">
        <v>1631</v>
      </c>
      <c r="AE174">
        <v>44232</v>
      </c>
      <c r="AH174">
        <v>0</v>
      </c>
      <c r="AK174" t="s">
        <v>1260</v>
      </c>
      <c r="AM174" t="s">
        <v>1260</v>
      </c>
      <c r="AN174" t="s">
        <v>1260</v>
      </c>
      <c r="AQ174" t="s">
        <v>1263</v>
      </c>
      <c r="AR174" t="s">
        <v>1257</v>
      </c>
      <c r="AS174" t="s">
        <v>1260</v>
      </c>
      <c r="AT174">
        <v>1</v>
      </c>
      <c r="AX174" t="s">
        <v>1617</v>
      </c>
      <c r="AY174" t="s">
        <v>1264</v>
      </c>
      <c r="AZ174" t="s">
        <v>1265</v>
      </c>
      <c r="BI174" t="s">
        <v>1260</v>
      </c>
      <c r="BK174" t="str">
        <f>LEFT(Tabela_BaseCadastro[[#This Row],[Descrição]],SEARCH(" ",Tabela_BaseCadastro[[#This Row],[Descrição]],1)-1)</f>
        <v>ROHYPNOL</v>
      </c>
      <c r="BL174" t="str">
        <f>TEXT(Tabela_BaseCadastro[[#This Row],[Unidade Venda '[EAN8, UPC12, EAN13, e DUN14']]],"0000000000000")</f>
        <v>7896226502434</v>
      </c>
      <c r="BN174">
        <f>IF(Tabela_BaseCadastro[[#This Row],[P.Ativo CMED]]="",Tabela_BaseCadastro[[#This Row],[DESCRIÇÃO DO PRINCIPIO ATIVO]],Tabela_BaseCadastro[[#This Row],[P.Ativo CMED]])</f>
        <v>0</v>
      </c>
    </row>
    <row r="175" spans="1:66" x14ac:dyDescent="0.25">
      <c r="A175">
        <v>939</v>
      </c>
      <c r="B175" t="s">
        <v>1694</v>
      </c>
      <c r="C175">
        <v>1128</v>
      </c>
      <c r="D175" t="s">
        <v>1346</v>
      </c>
      <c r="E175">
        <v>1</v>
      </c>
      <c r="F175" t="s">
        <v>1253</v>
      </c>
      <c r="G175">
        <v>2</v>
      </c>
      <c r="H175" s="1" t="s">
        <v>1254</v>
      </c>
      <c r="I175">
        <v>2</v>
      </c>
      <c r="J175" t="s">
        <v>1347</v>
      </c>
      <c r="K175">
        <v>2</v>
      </c>
      <c r="L175" t="s">
        <v>1256</v>
      </c>
      <c r="M175" t="s">
        <v>1257</v>
      </c>
      <c r="N175" t="s">
        <v>1620</v>
      </c>
      <c r="O175" t="s">
        <v>1615</v>
      </c>
      <c r="P175">
        <v>30051090</v>
      </c>
      <c r="R175">
        <v>13</v>
      </c>
      <c r="S175">
        <v>14</v>
      </c>
      <c r="U175" s="5">
        <v>7896226506159</v>
      </c>
      <c r="V175">
        <v>7896226506159</v>
      </c>
      <c r="Z175" t="s">
        <v>1260</v>
      </c>
      <c r="AA175" t="s">
        <v>1261</v>
      </c>
      <c r="AB175">
        <v>19</v>
      </c>
      <c r="AC175" t="s">
        <v>1627</v>
      </c>
      <c r="AE175">
        <v>44232</v>
      </c>
      <c r="AH175">
        <v>0</v>
      </c>
      <c r="AK175" t="s">
        <v>1260</v>
      </c>
      <c r="AM175" t="s">
        <v>1260</v>
      </c>
      <c r="AN175" t="s">
        <v>1260</v>
      </c>
      <c r="AS175" t="s">
        <v>1260</v>
      </c>
      <c r="AT175">
        <v>1</v>
      </c>
      <c r="AX175" t="s">
        <v>1617</v>
      </c>
      <c r="AY175" t="s">
        <v>1264</v>
      </c>
      <c r="AZ175" t="s">
        <v>1265</v>
      </c>
      <c r="BI175" t="s">
        <v>1260</v>
      </c>
      <c r="BK175" t="str">
        <f>LEFT(Tabela_BaseCadastro[[#This Row],[Descrição]],SEARCH(" ",Tabela_BaseCadastro[[#This Row],[Descrição]],1)-1)</f>
        <v>TAMIFLU</v>
      </c>
      <c r="BL175" t="str">
        <f>TEXT(Tabela_BaseCadastro[[#This Row],[Unidade Venda '[EAN8, UPC12, EAN13, e DUN14']]],"0000000000000")</f>
        <v>7896226506159</v>
      </c>
      <c r="BM175" t="s">
        <v>1695</v>
      </c>
      <c r="BN175" t="str">
        <f>IF(Tabela_BaseCadastro[[#This Row],[P.Ativo CMED]]="",Tabela_BaseCadastro[[#This Row],[DESCRIÇÃO DO PRINCIPIO ATIVO]],Tabela_BaseCadastro[[#This Row],[P.Ativo CMED]])</f>
        <v>FOSFATO DE OSELTAMIVIR</v>
      </c>
    </row>
    <row r="176" spans="1:66" x14ac:dyDescent="0.25">
      <c r="A176">
        <v>940</v>
      </c>
      <c r="B176" t="s">
        <v>1696</v>
      </c>
      <c r="C176">
        <v>1128</v>
      </c>
      <c r="D176" t="s">
        <v>1346</v>
      </c>
      <c r="E176">
        <v>1</v>
      </c>
      <c r="F176" t="s">
        <v>1253</v>
      </c>
      <c r="G176">
        <v>2</v>
      </c>
      <c r="H176" s="1" t="s">
        <v>1254</v>
      </c>
      <c r="I176">
        <v>2</v>
      </c>
      <c r="J176" t="s">
        <v>1347</v>
      </c>
      <c r="K176">
        <v>2</v>
      </c>
      <c r="L176" t="s">
        <v>1256</v>
      </c>
      <c r="M176" t="s">
        <v>1257</v>
      </c>
      <c r="N176" t="s">
        <v>1620</v>
      </c>
      <c r="O176" t="s">
        <v>1615</v>
      </c>
      <c r="P176">
        <v>30051090</v>
      </c>
      <c r="R176">
        <v>13</v>
      </c>
      <c r="S176">
        <v>14</v>
      </c>
      <c r="U176" s="5">
        <v>7896226506166</v>
      </c>
      <c r="V176">
        <v>7896226506166</v>
      </c>
      <c r="Z176" t="s">
        <v>1260</v>
      </c>
      <c r="AA176" t="s">
        <v>1261</v>
      </c>
      <c r="AB176">
        <v>19</v>
      </c>
      <c r="AC176" t="s">
        <v>1627</v>
      </c>
      <c r="AE176">
        <v>44232</v>
      </c>
      <c r="AH176">
        <v>0</v>
      </c>
      <c r="AK176" t="s">
        <v>1260</v>
      </c>
      <c r="AM176" t="s">
        <v>1260</v>
      </c>
      <c r="AN176" t="s">
        <v>1260</v>
      </c>
      <c r="AS176" t="s">
        <v>1260</v>
      </c>
      <c r="AT176">
        <v>1</v>
      </c>
      <c r="AX176" t="s">
        <v>1617</v>
      </c>
      <c r="AY176" t="s">
        <v>1264</v>
      </c>
      <c r="AZ176" t="s">
        <v>1265</v>
      </c>
      <c r="BI176" t="s">
        <v>1260</v>
      </c>
      <c r="BK176" t="str">
        <f>LEFT(Tabela_BaseCadastro[[#This Row],[Descrição]],SEARCH(" ",Tabela_BaseCadastro[[#This Row],[Descrição]],1)-1)</f>
        <v>TAMIFLU</v>
      </c>
      <c r="BL176" t="str">
        <f>TEXT(Tabela_BaseCadastro[[#This Row],[Unidade Venda '[EAN8, UPC12, EAN13, e DUN14']]],"0000000000000")</f>
        <v>7896226506166</v>
      </c>
      <c r="BM176" t="s">
        <v>1695</v>
      </c>
      <c r="BN176" t="str">
        <f>IF(Tabela_BaseCadastro[[#This Row],[P.Ativo CMED]]="",Tabela_BaseCadastro[[#This Row],[DESCRIÇÃO DO PRINCIPIO ATIVO]],Tabela_BaseCadastro[[#This Row],[P.Ativo CMED]])</f>
        <v>FOSFATO DE OSELTAMIVIR</v>
      </c>
    </row>
    <row r="177" spans="1:66" x14ac:dyDescent="0.25">
      <c r="A177">
        <v>941</v>
      </c>
      <c r="B177" t="s">
        <v>1697</v>
      </c>
      <c r="C177">
        <v>1128</v>
      </c>
      <c r="D177" t="s">
        <v>1346</v>
      </c>
      <c r="E177">
        <v>1</v>
      </c>
      <c r="F177" t="s">
        <v>1253</v>
      </c>
      <c r="G177">
        <v>2</v>
      </c>
      <c r="H177" s="1" t="s">
        <v>1254</v>
      </c>
      <c r="I177">
        <v>2</v>
      </c>
      <c r="J177" t="s">
        <v>1347</v>
      </c>
      <c r="K177">
        <v>2</v>
      </c>
      <c r="L177" t="s">
        <v>1256</v>
      </c>
      <c r="M177" t="s">
        <v>1257</v>
      </c>
      <c r="N177" t="s">
        <v>1323</v>
      </c>
      <c r="O177" t="s">
        <v>1269</v>
      </c>
      <c r="P177">
        <v>30049069</v>
      </c>
      <c r="R177">
        <v>13</v>
      </c>
      <c r="S177">
        <v>14</v>
      </c>
      <c r="U177" s="5">
        <v>7896226506142</v>
      </c>
      <c r="V177">
        <v>0</v>
      </c>
      <c r="Z177" t="s">
        <v>1260</v>
      </c>
      <c r="AA177" t="s">
        <v>1261</v>
      </c>
      <c r="AB177">
        <v>19</v>
      </c>
      <c r="AC177" t="s">
        <v>1627</v>
      </c>
      <c r="AE177">
        <v>43949</v>
      </c>
      <c r="AH177">
        <v>0</v>
      </c>
      <c r="AK177" t="s">
        <v>1260</v>
      </c>
      <c r="AM177" t="s">
        <v>1260</v>
      </c>
      <c r="AN177" t="s">
        <v>1260</v>
      </c>
      <c r="AQ177" t="s">
        <v>1263</v>
      </c>
      <c r="AR177" t="s">
        <v>1257</v>
      </c>
      <c r="AS177" t="s">
        <v>1260</v>
      </c>
      <c r="AT177">
        <v>1</v>
      </c>
      <c r="AX177" t="s">
        <v>1260</v>
      </c>
      <c r="AY177" t="s">
        <v>1264</v>
      </c>
      <c r="AZ177" t="s">
        <v>1265</v>
      </c>
      <c r="BE177">
        <v>209</v>
      </c>
      <c r="BF177" t="s">
        <v>1695</v>
      </c>
      <c r="BI177" t="s">
        <v>1260</v>
      </c>
      <c r="BK177" t="str">
        <f>LEFT(Tabela_BaseCadastro[[#This Row],[Descrição]],SEARCH(" ",Tabela_BaseCadastro[[#This Row],[Descrição]],1)-1)</f>
        <v>TAMIFLU</v>
      </c>
      <c r="BL177" t="str">
        <f>TEXT(Tabela_BaseCadastro[[#This Row],[Unidade Venda '[EAN8, UPC12, EAN13, e DUN14']]],"0000000000000")</f>
        <v>7896226506142</v>
      </c>
      <c r="BM177" t="s">
        <v>1695</v>
      </c>
      <c r="BN177" t="str">
        <f>IF(Tabela_BaseCadastro[[#This Row],[P.Ativo CMED]]="",Tabela_BaseCadastro[[#This Row],[DESCRIÇÃO DO PRINCIPIO ATIVO]],Tabela_BaseCadastro[[#This Row],[P.Ativo CMED]])</f>
        <v>FOSFATO DE OSELTAMIVIR</v>
      </c>
    </row>
    <row r="178" spans="1:66" x14ac:dyDescent="0.25">
      <c r="A178">
        <v>942</v>
      </c>
      <c r="B178" t="s">
        <v>1698</v>
      </c>
      <c r="C178">
        <v>1128</v>
      </c>
      <c r="D178" t="s">
        <v>1346</v>
      </c>
      <c r="E178">
        <v>1</v>
      </c>
      <c r="F178" t="s">
        <v>1253</v>
      </c>
      <c r="G178">
        <v>1</v>
      </c>
      <c r="H178" s="1" t="s">
        <v>1280</v>
      </c>
      <c r="I178">
        <v>2</v>
      </c>
      <c r="J178" t="s">
        <v>1347</v>
      </c>
      <c r="K178">
        <v>2</v>
      </c>
      <c r="L178" t="s">
        <v>1256</v>
      </c>
      <c r="M178" t="s">
        <v>1257</v>
      </c>
      <c r="N178" t="s">
        <v>1361</v>
      </c>
      <c r="O178" t="s">
        <v>1362</v>
      </c>
      <c r="P178">
        <v>30049068</v>
      </c>
      <c r="R178">
        <v>13</v>
      </c>
      <c r="S178">
        <v>14</v>
      </c>
      <c r="U178" s="5">
        <v>7896226505152</v>
      </c>
      <c r="V178">
        <v>7896226505152</v>
      </c>
      <c r="Z178" t="s">
        <v>1260</v>
      </c>
      <c r="AA178" t="s">
        <v>1261</v>
      </c>
      <c r="AB178">
        <v>1</v>
      </c>
      <c r="AC178" t="s">
        <v>1283</v>
      </c>
      <c r="AE178">
        <v>43489</v>
      </c>
      <c r="AH178">
        <v>0</v>
      </c>
      <c r="AK178" t="s">
        <v>1260</v>
      </c>
      <c r="AM178" t="s">
        <v>1260</v>
      </c>
      <c r="AN178" t="s">
        <v>1260</v>
      </c>
      <c r="AQ178" t="s">
        <v>1263</v>
      </c>
      <c r="AR178" t="s">
        <v>1257</v>
      </c>
      <c r="AS178" t="s">
        <v>1260</v>
      </c>
      <c r="AT178">
        <v>1</v>
      </c>
      <c r="AX178" t="s">
        <v>1260</v>
      </c>
      <c r="AY178" t="s">
        <v>1264</v>
      </c>
      <c r="AZ178" t="s">
        <v>1265</v>
      </c>
      <c r="BE178">
        <v>22</v>
      </c>
      <c r="BF178" t="s">
        <v>1363</v>
      </c>
      <c r="BI178" t="s">
        <v>1260</v>
      </c>
      <c r="BK178" t="str">
        <f>LEFT(Tabela_BaseCadastro[[#This Row],[Descrição]],SEARCH(" ",Tabela_BaseCadastro[[#This Row],[Descrição]],1)-1)</f>
        <v>TARCEVA</v>
      </c>
      <c r="BL178" t="str">
        <f>TEXT(Tabela_BaseCadastro[[#This Row],[Unidade Venda '[EAN8, UPC12, EAN13, e DUN14']]],"0000000000000")</f>
        <v>7896226505152</v>
      </c>
      <c r="BM178" t="s">
        <v>1363</v>
      </c>
      <c r="BN178" t="str">
        <f>IF(Tabela_BaseCadastro[[#This Row],[P.Ativo CMED]]="",Tabela_BaseCadastro[[#This Row],[DESCRIÇÃO DO PRINCIPIO ATIVO]],Tabela_BaseCadastro[[#This Row],[P.Ativo CMED]])</f>
        <v>CLORIDRATO DE ERLOTINIBE</v>
      </c>
    </row>
    <row r="179" spans="1:66" x14ac:dyDescent="0.25">
      <c r="A179">
        <v>943</v>
      </c>
      <c r="B179" t="s">
        <v>1699</v>
      </c>
      <c r="C179">
        <v>1128</v>
      </c>
      <c r="D179" t="s">
        <v>1346</v>
      </c>
      <c r="E179">
        <v>1</v>
      </c>
      <c r="F179" t="s">
        <v>1253</v>
      </c>
      <c r="G179">
        <v>2</v>
      </c>
      <c r="H179" s="1" t="s">
        <v>1254</v>
      </c>
      <c r="I179">
        <v>2</v>
      </c>
      <c r="J179" t="s">
        <v>1347</v>
      </c>
      <c r="K179">
        <v>2</v>
      </c>
      <c r="L179" t="s">
        <v>1256</v>
      </c>
      <c r="M179" t="s">
        <v>1257</v>
      </c>
      <c r="N179" t="s">
        <v>1620</v>
      </c>
      <c r="O179" t="s">
        <v>1615</v>
      </c>
      <c r="P179">
        <v>30051090</v>
      </c>
      <c r="R179">
        <v>13</v>
      </c>
      <c r="S179">
        <v>14</v>
      </c>
      <c r="U179" s="5">
        <v>7896226505145</v>
      </c>
      <c r="V179">
        <v>7896226505145</v>
      </c>
      <c r="Z179" t="s">
        <v>1260</v>
      </c>
      <c r="AA179" t="s">
        <v>1261</v>
      </c>
      <c r="AB179">
        <v>2</v>
      </c>
      <c r="AC179" t="s">
        <v>1624</v>
      </c>
      <c r="AE179">
        <v>44232</v>
      </c>
      <c r="AH179">
        <v>0</v>
      </c>
      <c r="AK179" t="s">
        <v>1260</v>
      </c>
      <c r="AM179" t="s">
        <v>1260</v>
      </c>
      <c r="AN179" t="s">
        <v>1260</v>
      </c>
      <c r="AS179" t="s">
        <v>1260</v>
      </c>
      <c r="AT179">
        <v>1</v>
      </c>
      <c r="AX179" t="s">
        <v>1617</v>
      </c>
      <c r="AY179" t="s">
        <v>1264</v>
      </c>
      <c r="AZ179" t="s">
        <v>1265</v>
      </c>
      <c r="BI179" t="s">
        <v>1260</v>
      </c>
      <c r="BK179" t="str">
        <f>LEFT(Tabela_BaseCadastro[[#This Row],[Descrição]],SEARCH(" ",Tabela_BaseCadastro[[#This Row],[Descrição]],1)-1)</f>
        <v>TARCEVA</v>
      </c>
      <c r="BL179" t="str">
        <f>TEXT(Tabela_BaseCadastro[[#This Row],[Unidade Venda '[EAN8, UPC12, EAN13, e DUN14']]],"0000000000000")</f>
        <v>7896226505145</v>
      </c>
      <c r="BM179" t="s">
        <v>1363</v>
      </c>
      <c r="BN179" t="str">
        <f>IF(Tabela_BaseCadastro[[#This Row],[P.Ativo CMED]]="",Tabela_BaseCadastro[[#This Row],[DESCRIÇÃO DO PRINCIPIO ATIVO]],Tabela_BaseCadastro[[#This Row],[P.Ativo CMED]])</f>
        <v>CLORIDRATO DE ERLOTINIBE</v>
      </c>
    </row>
    <row r="180" spans="1:66" x14ac:dyDescent="0.25">
      <c r="A180">
        <v>944</v>
      </c>
      <c r="B180" t="s">
        <v>1700</v>
      </c>
      <c r="C180">
        <v>1128</v>
      </c>
      <c r="D180" t="s">
        <v>1346</v>
      </c>
      <c r="E180">
        <v>1</v>
      </c>
      <c r="F180" t="s">
        <v>1253</v>
      </c>
      <c r="G180">
        <v>1</v>
      </c>
      <c r="H180" s="1" t="s">
        <v>1280</v>
      </c>
      <c r="I180">
        <v>2</v>
      </c>
      <c r="J180" t="s">
        <v>1347</v>
      </c>
      <c r="K180">
        <v>1</v>
      </c>
      <c r="L180" t="s">
        <v>1291</v>
      </c>
      <c r="M180" t="s">
        <v>1257</v>
      </c>
      <c r="N180" t="s">
        <v>1415</v>
      </c>
      <c r="O180" t="s">
        <v>1416</v>
      </c>
      <c r="P180">
        <v>30021590</v>
      </c>
      <c r="R180">
        <v>13</v>
      </c>
      <c r="S180">
        <v>14</v>
      </c>
      <c r="U180" s="5">
        <v>7896226507118</v>
      </c>
      <c r="V180">
        <v>0</v>
      </c>
      <c r="Z180" t="s">
        <v>1260</v>
      </c>
      <c r="AA180" t="s">
        <v>1261</v>
      </c>
      <c r="AB180">
        <v>1</v>
      </c>
      <c r="AC180" t="s">
        <v>1283</v>
      </c>
      <c r="AE180">
        <v>43390</v>
      </c>
      <c r="AH180">
        <v>0</v>
      </c>
      <c r="AK180" t="s">
        <v>1260</v>
      </c>
      <c r="AM180" t="s">
        <v>1260</v>
      </c>
      <c r="AN180" t="s">
        <v>1260</v>
      </c>
      <c r="AQ180" t="s">
        <v>1263</v>
      </c>
      <c r="AR180" t="s">
        <v>1257</v>
      </c>
      <c r="AS180" t="s">
        <v>1260</v>
      </c>
      <c r="AT180">
        <v>1</v>
      </c>
      <c r="AX180" t="s">
        <v>1260</v>
      </c>
      <c r="AY180" t="s">
        <v>1264</v>
      </c>
      <c r="AZ180" t="s">
        <v>1265</v>
      </c>
      <c r="BI180" t="s">
        <v>1260</v>
      </c>
      <c r="BK180" t="str">
        <f>LEFT(Tabela_BaseCadastro[[#This Row],[Descrição]],SEARCH(" ",Tabela_BaseCadastro[[#This Row],[Descrição]],1)-1)</f>
        <v>TECENTRIQ</v>
      </c>
      <c r="BL180" t="str">
        <f>TEXT(Tabela_BaseCadastro[[#This Row],[Unidade Venda '[EAN8, UPC12, EAN13, e DUN14']]],"0000000000000")</f>
        <v>7896226507118</v>
      </c>
      <c r="BM180" t="s">
        <v>1701</v>
      </c>
      <c r="BN180" t="str">
        <f>IF(Tabela_BaseCadastro[[#This Row],[P.Ativo CMED]]="",Tabela_BaseCadastro[[#This Row],[DESCRIÇÃO DO PRINCIPIO ATIVO]],Tabela_BaseCadastro[[#This Row],[P.Ativo CMED]])</f>
        <v>ATEZOLIZUMABE</v>
      </c>
    </row>
    <row r="181" spans="1:66" x14ac:dyDescent="0.25">
      <c r="A181">
        <v>945</v>
      </c>
      <c r="B181" t="s">
        <v>1702</v>
      </c>
      <c r="C181">
        <v>1128</v>
      </c>
      <c r="D181" t="s">
        <v>1346</v>
      </c>
      <c r="E181">
        <v>1</v>
      </c>
      <c r="F181" t="s">
        <v>1253</v>
      </c>
      <c r="G181">
        <v>16</v>
      </c>
      <c r="H181" s="1" t="s">
        <v>1534</v>
      </c>
      <c r="I181">
        <v>2</v>
      </c>
      <c r="J181" t="s">
        <v>1347</v>
      </c>
      <c r="K181">
        <v>1</v>
      </c>
      <c r="L181" t="s">
        <v>1535</v>
      </c>
      <c r="M181" t="s">
        <v>1257</v>
      </c>
      <c r="N181" t="s">
        <v>1422</v>
      </c>
      <c r="O181" t="s">
        <v>1253</v>
      </c>
      <c r="P181">
        <v>30022099</v>
      </c>
      <c r="R181">
        <v>13</v>
      </c>
      <c r="S181">
        <v>14</v>
      </c>
      <c r="U181" s="5">
        <v>7896226500195</v>
      </c>
      <c r="V181">
        <v>7896226500195</v>
      </c>
      <c r="Z181" t="s">
        <v>1260</v>
      </c>
      <c r="AA181" t="s">
        <v>1261</v>
      </c>
      <c r="AB181">
        <v>11</v>
      </c>
      <c r="AC181" t="s">
        <v>1658</v>
      </c>
      <c r="AE181">
        <v>44232</v>
      </c>
      <c r="AH181">
        <v>0</v>
      </c>
      <c r="AK181" t="s">
        <v>1260</v>
      </c>
      <c r="AM181" t="s">
        <v>1260</v>
      </c>
      <c r="AN181" t="s">
        <v>1260</v>
      </c>
      <c r="AQ181" t="s">
        <v>1263</v>
      </c>
      <c r="AR181" t="s">
        <v>1257</v>
      </c>
      <c r="AS181" t="s">
        <v>1260</v>
      </c>
      <c r="AT181">
        <v>1</v>
      </c>
      <c r="AX181" t="s">
        <v>1617</v>
      </c>
      <c r="AY181" t="s">
        <v>1264</v>
      </c>
      <c r="AZ181" t="s">
        <v>1265</v>
      </c>
      <c r="BI181" t="s">
        <v>1260</v>
      </c>
      <c r="BK181" t="str">
        <f>LEFT(Tabela_BaseCadastro[[#This Row],[Descrição]],SEARCH(" ",Tabela_BaseCadastro[[#This Row],[Descrição]],1)-1)</f>
        <v>VALIUM</v>
      </c>
      <c r="BL181" t="str">
        <f>TEXT(Tabela_BaseCadastro[[#This Row],[Unidade Venda '[EAN8, UPC12, EAN13, e DUN14']]],"0000000000000")</f>
        <v>7896226500195</v>
      </c>
      <c r="BN181">
        <f>IF(Tabela_BaseCadastro[[#This Row],[P.Ativo CMED]]="",Tabela_BaseCadastro[[#This Row],[DESCRIÇÃO DO PRINCIPIO ATIVO]],Tabela_BaseCadastro[[#This Row],[P.Ativo CMED]])</f>
        <v>0</v>
      </c>
    </row>
    <row r="182" spans="1:66" x14ac:dyDescent="0.25">
      <c r="A182">
        <v>946</v>
      </c>
      <c r="B182" t="s">
        <v>1703</v>
      </c>
      <c r="C182">
        <v>1478</v>
      </c>
      <c r="D182" t="s">
        <v>1398</v>
      </c>
      <c r="E182">
        <v>1</v>
      </c>
      <c r="F182" t="s">
        <v>1253</v>
      </c>
      <c r="G182">
        <v>16</v>
      </c>
      <c r="H182" s="1" t="s">
        <v>1534</v>
      </c>
      <c r="I182">
        <v>2</v>
      </c>
      <c r="J182" t="s">
        <v>1347</v>
      </c>
      <c r="K182">
        <v>1</v>
      </c>
      <c r="L182" t="s">
        <v>1535</v>
      </c>
      <c r="M182" t="s">
        <v>1257</v>
      </c>
      <c r="N182" t="s">
        <v>1633</v>
      </c>
      <c r="O182" t="s">
        <v>1634</v>
      </c>
      <c r="P182">
        <v>30049064</v>
      </c>
      <c r="R182">
        <v>13</v>
      </c>
      <c r="S182">
        <v>13</v>
      </c>
      <c r="U182" s="5">
        <v>7896226502458</v>
      </c>
      <c r="V182">
        <v>0</v>
      </c>
      <c r="X182" t="s">
        <v>1704</v>
      </c>
      <c r="Z182" t="s">
        <v>1260</v>
      </c>
      <c r="AA182" t="s">
        <v>1261</v>
      </c>
      <c r="AB182">
        <v>4</v>
      </c>
      <c r="AC182" t="s">
        <v>1631</v>
      </c>
      <c r="AE182">
        <v>44232</v>
      </c>
      <c r="AH182">
        <v>0</v>
      </c>
      <c r="AK182" t="s">
        <v>1260</v>
      </c>
      <c r="AM182" t="s">
        <v>1260</v>
      </c>
      <c r="AN182" t="s">
        <v>1260</v>
      </c>
      <c r="AQ182" t="s">
        <v>1263</v>
      </c>
      <c r="AR182" t="s">
        <v>1257</v>
      </c>
      <c r="AS182" t="s">
        <v>1260</v>
      </c>
      <c r="AT182">
        <v>1</v>
      </c>
      <c r="AX182" t="s">
        <v>1260</v>
      </c>
      <c r="AY182" t="s">
        <v>1264</v>
      </c>
      <c r="AZ182" t="s">
        <v>1265</v>
      </c>
      <c r="BE182">
        <v>333</v>
      </c>
      <c r="BF182" t="s">
        <v>1705</v>
      </c>
      <c r="BI182" t="s">
        <v>1260</v>
      </c>
      <c r="BK182" t="str">
        <f>LEFT(Tabela_BaseCadastro[[#This Row],[Descrição]],SEARCH(" ",Tabela_BaseCadastro[[#This Row],[Descrição]],1)-1)</f>
        <v>VALIUM</v>
      </c>
      <c r="BL182" t="str">
        <f>TEXT(Tabela_BaseCadastro[[#This Row],[Unidade Venda '[EAN8, UPC12, EAN13, e DUN14']]],"0000000000000")</f>
        <v>7896226502458</v>
      </c>
      <c r="BN182" t="str">
        <f>IF(Tabela_BaseCadastro[[#This Row],[P.Ativo CMED]]="",Tabela_BaseCadastro[[#This Row],[DESCRIÇÃO DO PRINCIPIO ATIVO]],Tabela_BaseCadastro[[#This Row],[P.Ativo CMED]])</f>
        <v>DIAZEPAM</v>
      </c>
    </row>
    <row r="183" spans="1:66" x14ac:dyDescent="0.25">
      <c r="A183">
        <v>947</v>
      </c>
      <c r="B183" t="s">
        <v>1706</v>
      </c>
      <c r="C183">
        <v>1128</v>
      </c>
      <c r="D183" t="s">
        <v>1346</v>
      </c>
      <c r="E183">
        <v>1</v>
      </c>
      <c r="F183" t="s">
        <v>1253</v>
      </c>
      <c r="G183">
        <v>16</v>
      </c>
      <c r="H183" s="1" t="s">
        <v>1534</v>
      </c>
      <c r="I183">
        <v>2</v>
      </c>
      <c r="J183" t="s">
        <v>1347</v>
      </c>
      <c r="K183">
        <v>1</v>
      </c>
      <c r="L183" t="s">
        <v>1535</v>
      </c>
      <c r="M183" t="s">
        <v>1257</v>
      </c>
      <c r="N183" t="s">
        <v>1422</v>
      </c>
      <c r="O183" t="s">
        <v>1253</v>
      </c>
      <c r="P183">
        <v>30022099</v>
      </c>
      <c r="R183">
        <v>13</v>
      </c>
      <c r="S183">
        <v>14</v>
      </c>
      <c r="U183" s="5">
        <v>7896226500188</v>
      </c>
      <c r="V183">
        <v>7896226500188</v>
      </c>
      <c r="Z183" t="s">
        <v>1260</v>
      </c>
      <c r="AA183" t="s">
        <v>1261</v>
      </c>
      <c r="AB183">
        <v>11</v>
      </c>
      <c r="AC183" t="s">
        <v>1658</v>
      </c>
      <c r="AE183">
        <v>44232</v>
      </c>
      <c r="AH183">
        <v>0</v>
      </c>
      <c r="AK183" t="s">
        <v>1260</v>
      </c>
      <c r="AM183" t="s">
        <v>1260</v>
      </c>
      <c r="AN183" t="s">
        <v>1260</v>
      </c>
      <c r="AQ183" t="s">
        <v>1263</v>
      </c>
      <c r="AR183" t="s">
        <v>1257</v>
      </c>
      <c r="AS183" t="s">
        <v>1260</v>
      </c>
      <c r="AT183">
        <v>1</v>
      </c>
      <c r="AX183" t="s">
        <v>1617</v>
      </c>
      <c r="AY183" t="s">
        <v>1264</v>
      </c>
      <c r="AZ183" t="s">
        <v>1265</v>
      </c>
      <c r="BI183" t="s">
        <v>1260</v>
      </c>
      <c r="BK183" t="str">
        <f>LEFT(Tabela_BaseCadastro[[#This Row],[Descrição]],SEARCH(" ",Tabela_BaseCadastro[[#This Row],[Descrição]],1)-1)</f>
        <v>VALIUM</v>
      </c>
      <c r="BL183" t="str">
        <f>TEXT(Tabela_BaseCadastro[[#This Row],[Unidade Venda '[EAN8, UPC12, EAN13, e DUN14']]],"0000000000000")</f>
        <v>7896226500188</v>
      </c>
      <c r="BN183">
        <f>IF(Tabela_BaseCadastro[[#This Row],[P.Ativo CMED]]="",Tabela_BaseCadastro[[#This Row],[DESCRIÇÃO DO PRINCIPIO ATIVO]],Tabela_BaseCadastro[[#This Row],[P.Ativo CMED]])</f>
        <v>0</v>
      </c>
    </row>
    <row r="184" spans="1:66" x14ac:dyDescent="0.25">
      <c r="A184">
        <v>948</v>
      </c>
      <c r="B184" t="s">
        <v>1707</v>
      </c>
      <c r="C184">
        <v>1478</v>
      </c>
      <c r="D184" t="s">
        <v>1398</v>
      </c>
      <c r="E184">
        <v>1</v>
      </c>
      <c r="F184" t="s">
        <v>1253</v>
      </c>
      <c r="G184">
        <v>16</v>
      </c>
      <c r="H184" s="1" t="s">
        <v>1534</v>
      </c>
      <c r="I184">
        <v>2</v>
      </c>
      <c r="J184" t="s">
        <v>1347</v>
      </c>
      <c r="K184">
        <v>1</v>
      </c>
      <c r="L184" t="s">
        <v>1535</v>
      </c>
      <c r="M184" t="s">
        <v>1257</v>
      </c>
      <c r="N184" t="s">
        <v>1633</v>
      </c>
      <c r="O184" t="s">
        <v>1634</v>
      </c>
      <c r="P184">
        <v>30049064</v>
      </c>
      <c r="R184">
        <v>13</v>
      </c>
      <c r="S184">
        <v>14</v>
      </c>
      <c r="U184" s="5">
        <v>7896226502441</v>
      </c>
      <c r="V184">
        <v>0</v>
      </c>
      <c r="X184" t="s">
        <v>1708</v>
      </c>
      <c r="Z184" t="s">
        <v>1260</v>
      </c>
      <c r="AA184" t="s">
        <v>1261</v>
      </c>
      <c r="AB184">
        <v>4</v>
      </c>
      <c r="AC184" t="s">
        <v>1631</v>
      </c>
      <c r="AE184">
        <v>44232</v>
      </c>
      <c r="AH184">
        <v>0</v>
      </c>
      <c r="AK184" t="s">
        <v>1260</v>
      </c>
      <c r="AM184" t="s">
        <v>1260</v>
      </c>
      <c r="AN184" t="s">
        <v>1260</v>
      </c>
      <c r="AQ184" t="s">
        <v>1263</v>
      </c>
      <c r="AR184" t="s">
        <v>1257</v>
      </c>
      <c r="AS184" t="s">
        <v>1260</v>
      </c>
      <c r="AT184">
        <v>1</v>
      </c>
      <c r="AX184" t="s">
        <v>1260</v>
      </c>
      <c r="AY184" t="s">
        <v>1264</v>
      </c>
      <c r="AZ184" t="s">
        <v>1265</v>
      </c>
      <c r="BE184">
        <v>333</v>
      </c>
      <c r="BF184" t="s">
        <v>1705</v>
      </c>
      <c r="BI184" t="s">
        <v>1260</v>
      </c>
      <c r="BK184" t="str">
        <f>LEFT(Tabela_BaseCadastro[[#This Row],[Descrição]],SEARCH(" ",Tabela_BaseCadastro[[#This Row],[Descrição]],1)-1)</f>
        <v>VALIUM</v>
      </c>
      <c r="BL184" t="str">
        <f>TEXT(Tabela_BaseCadastro[[#This Row],[Unidade Venda '[EAN8, UPC12, EAN13, e DUN14']]],"0000000000000")</f>
        <v>7896226502441</v>
      </c>
      <c r="BN184" t="str">
        <f>IF(Tabela_BaseCadastro[[#This Row],[P.Ativo CMED]]="",Tabela_BaseCadastro[[#This Row],[DESCRIÇÃO DO PRINCIPIO ATIVO]],Tabela_BaseCadastro[[#This Row],[P.Ativo CMED]])</f>
        <v>DIAZEPAM</v>
      </c>
    </row>
    <row r="185" spans="1:66" x14ac:dyDescent="0.25">
      <c r="A185">
        <v>949</v>
      </c>
      <c r="B185" t="s">
        <v>1709</v>
      </c>
      <c r="C185">
        <v>1128</v>
      </c>
      <c r="D185" t="s">
        <v>1346</v>
      </c>
      <c r="E185">
        <v>1</v>
      </c>
      <c r="F185" t="s">
        <v>1253</v>
      </c>
      <c r="G185">
        <v>2</v>
      </c>
      <c r="H185" s="1" t="s">
        <v>1254</v>
      </c>
      <c r="I185">
        <v>2</v>
      </c>
      <c r="J185" t="s">
        <v>1347</v>
      </c>
      <c r="K185">
        <v>2</v>
      </c>
      <c r="L185" t="s">
        <v>1256</v>
      </c>
      <c r="M185" t="s">
        <v>1257</v>
      </c>
      <c r="N185" t="s">
        <v>1422</v>
      </c>
      <c r="O185" t="s">
        <v>1253</v>
      </c>
      <c r="P185">
        <v>30022099</v>
      </c>
      <c r="R185">
        <v>13</v>
      </c>
      <c r="S185">
        <v>14</v>
      </c>
      <c r="U185" s="5">
        <v>7896226503103</v>
      </c>
      <c r="V185">
        <v>7896226503103</v>
      </c>
      <c r="Z185" t="s">
        <v>1260</v>
      </c>
      <c r="AA185" t="s">
        <v>1270</v>
      </c>
      <c r="AB185">
        <v>5</v>
      </c>
      <c r="AC185" t="s">
        <v>1262</v>
      </c>
      <c r="AE185">
        <v>44232</v>
      </c>
      <c r="AH185">
        <v>0</v>
      </c>
      <c r="AK185" t="s">
        <v>1260</v>
      </c>
      <c r="AM185" t="s">
        <v>1260</v>
      </c>
      <c r="AN185" t="s">
        <v>1260</v>
      </c>
      <c r="AS185" t="s">
        <v>1260</v>
      </c>
      <c r="AT185">
        <v>1</v>
      </c>
      <c r="AX185" t="s">
        <v>1617</v>
      </c>
      <c r="AY185" t="s">
        <v>1264</v>
      </c>
      <c r="AZ185" t="s">
        <v>1265</v>
      </c>
      <c r="BI185" t="s">
        <v>1260</v>
      </c>
      <c r="BK185" t="str">
        <f>LEFT(Tabela_BaseCadastro[[#This Row],[Descrição]],SEARCH(" ",Tabela_BaseCadastro[[#This Row],[Descrição]],1)-1)</f>
        <v>VASCASE</v>
      </c>
      <c r="BL185" t="str">
        <f>TEXT(Tabela_BaseCadastro[[#This Row],[Unidade Venda '[EAN8, UPC12, EAN13, e DUN14']]],"0000000000000")</f>
        <v>7896226503103</v>
      </c>
      <c r="BN185">
        <f>IF(Tabela_BaseCadastro[[#This Row],[P.Ativo CMED]]="",Tabela_BaseCadastro[[#This Row],[DESCRIÇÃO DO PRINCIPIO ATIVO]],Tabela_BaseCadastro[[#This Row],[P.Ativo CMED]])</f>
        <v>0</v>
      </c>
    </row>
    <row r="186" spans="1:66" x14ac:dyDescent="0.25">
      <c r="A186">
        <v>950</v>
      </c>
      <c r="B186" t="s">
        <v>1710</v>
      </c>
      <c r="C186">
        <v>1128</v>
      </c>
      <c r="D186" t="s">
        <v>1346</v>
      </c>
      <c r="E186">
        <v>1</v>
      </c>
      <c r="F186" t="s">
        <v>1253</v>
      </c>
      <c r="G186">
        <v>2</v>
      </c>
      <c r="H186" s="1" t="s">
        <v>1254</v>
      </c>
      <c r="I186">
        <v>2</v>
      </c>
      <c r="J186" t="s">
        <v>1347</v>
      </c>
      <c r="K186">
        <v>2</v>
      </c>
      <c r="L186" t="s">
        <v>1256</v>
      </c>
      <c r="M186" t="s">
        <v>1257</v>
      </c>
      <c r="N186" t="s">
        <v>1422</v>
      </c>
      <c r="O186" t="s">
        <v>1253</v>
      </c>
      <c r="P186">
        <v>30022099</v>
      </c>
      <c r="R186">
        <v>13</v>
      </c>
      <c r="S186">
        <v>14</v>
      </c>
      <c r="U186" s="5">
        <v>7896226503127</v>
      </c>
      <c r="V186">
        <v>7896226503127</v>
      </c>
      <c r="Z186" t="s">
        <v>1260</v>
      </c>
      <c r="AA186" t="s">
        <v>1270</v>
      </c>
      <c r="AB186">
        <v>5</v>
      </c>
      <c r="AC186" t="s">
        <v>1262</v>
      </c>
      <c r="AE186">
        <v>44232</v>
      </c>
      <c r="AH186">
        <v>0</v>
      </c>
      <c r="AK186" t="s">
        <v>1260</v>
      </c>
      <c r="AM186" t="s">
        <v>1260</v>
      </c>
      <c r="AN186" t="s">
        <v>1260</v>
      </c>
      <c r="AS186" t="s">
        <v>1260</v>
      </c>
      <c r="AT186">
        <v>1</v>
      </c>
      <c r="AX186" t="s">
        <v>1617</v>
      </c>
      <c r="AY186" t="s">
        <v>1264</v>
      </c>
      <c r="AZ186" t="s">
        <v>1265</v>
      </c>
      <c r="BI186" t="s">
        <v>1260</v>
      </c>
      <c r="BK186" t="str">
        <f>LEFT(Tabela_BaseCadastro[[#This Row],[Descrição]],SEARCH(" ",Tabela_BaseCadastro[[#This Row],[Descrição]],1)-1)</f>
        <v>VASCASE</v>
      </c>
      <c r="BL186" t="str">
        <f>TEXT(Tabela_BaseCadastro[[#This Row],[Unidade Venda '[EAN8, UPC12, EAN13, e DUN14']]],"0000000000000")</f>
        <v>7896226503127</v>
      </c>
      <c r="BN186">
        <f>IF(Tabela_BaseCadastro[[#This Row],[P.Ativo CMED]]="",Tabela_BaseCadastro[[#This Row],[DESCRIÇÃO DO PRINCIPIO ATIVO]],Tabela_BaseCadastro[[#This Row],[P.Ativo CMED]])</f>
        <v>0</v>
      </c>
    </row>
    <row r="187" spans="1:66" x14ac:dyDescent="0.25">
      <c r="A187">
        <v>951</v>
      </c>
      <c r="B187" t="s">
        <v>1711</v>
      </c>
      <c r="C187">
        <v>1128</v>
      </c>
      <c r="D187" t="s">
        <v>1346</v>
      </c>
      <c r="E187">
        <v>1</v>
      </c>
      <c r="F187" t="s">
        <v>1253</v>
      </c>
      <c r="G187">
        <v>2</v>
      </c>
      <c r="H187" s="1" t="s">
        <v>1254</v>
      </c>
      <c r="I187">
        <v>2</v>
      </c>
      <c r="J187" t="s">
        <v>1347</v>
      </c>
      <c r="K187">
        <v>2</v>
      </c>
      <c r="L187" t="s">
        <v>1256</v>
      </c>
      <c r="M187" t="s">
        <v>1257</v>
      </c>
      <c r="N187" t="s">
        <v>1422</v>
      </c>
      <c r="O187" t="s">
        <v>1253</v>
      </c>
      <c r="P187">
        <v>30022099</v>
      </c>
      <c r="R187">
        <v>13</v>
      </c>
      <c r="S187">
        <v>14</v>
      </c>
      <c r="U187" s="5">
        <v>7896226503141</v>
      </c>
      <c r="V187">
        <v>7896226503141</v>
      </c>
      <c r="Z187" t="s">
        <v>1260</v>
      </c>
      <c r="AA187" t="s">
        <v>1270</v>
      </c>
      <c r="AB187">
        <v>5</v>
      </c>
      <c r="AC187" t="s">
        <v>1262</v>
      </c>
      <c r="AE187">
        <v>44232</v>
      </c>
      <c r="AH187">
        <v>0</v>
      </c>
      <c r="AK187" t="s">
        <v>1260</v>
      </c>
      <c r="AM187" t="s">
        <v>1260</v>
      </c>
      <c r="AN187" t="s">
        <v>1260</v>
      </c>
      <c r="AS187" t="s">
        <v>1260</v>
      </c>
      <c r="AT187">
        <v>1</v>
      </c>
      <c r="AX187" t="s">
        <v>1617</v>
      </c>
      <c r="AY187" t="s">
        <v>1264</v>
      </c>
      <c r="AZ187" t="s">
        <v>1265</v>
      </c>
      <c r="BI187" t="s">
        <v>1260</v>
      </c>
      <c r="BK187" t="str">
        <f>LEFT(Tabela_BaseCadastro[[#This Row],[Descrição]],SEARCH(" ",Tabela_BaseCadastro[[#This Row],[Descrição]],1)-1)</f>
        <v>VASCASE</v>
      </c>
      <c r="BL187" t="str">
        <f>TEXT(Tabela_BaseCadastro[[#This Row],[Unidade Venda '[EAN8, UPC12, EAN13, e DUN14']]],"0000000000000")</f>
        <v>7896226503141</v>
      </c>
      <c r="BN187">
        <f>IF(Tabela_BaseCadastro[[#This Row],[P.Ativo CMED]]="",Tabela_BaseCadastro[[#This Row],[DESCRIÇÃO DO PRINCIPIO ATIVO]],Tabela_BaseCadastro[[#This Row],[P.Ativo CMED]])</f>
        <v>0</v>
      </c>
    </row>
    <row r="188" spans="1:66" x14ac:dyDescent="0.25">
      <c r="A188">
        <v>952</v>
      </c>
      <c r="B188" t="s">
        <v>1712</v>
      </c>
      <c r="C188">
        <v>1128</v>
      </c>
      <c r="D188" t="s">
        <v>1346</v>
      </c>
      <c r="E188">
        <v>1</v>
      </c>
      <c r="F188" t="s">
        <v>1253</v>
      </c>
      <c r="G188">
        <v>2</v>
      </c>
      <c r="H188" s="1" t="s">
        <v>1254</v>
      </c>
      <c r="I188">
        <v>2</v>
      </c>
      <c r="J188" t="s">
        <v>1347</v>
      </c>
      <c r="K188">
        <v>2</v>
      </c>
      <c r="L188" t="s">
        <v>1256</v>
      </c>
      <c r="M188" t="s">
        <v>1257</v>
      </c>
      <c r="N188" t="s">
        <v>1422</v>
      </c>
      <c r="O188" t="s">
        <v>1253</v>
      </c>
      <c r="P188">
        <v>30022099</v>
      </c>
      <c r="R188">
        <v>13</v>
      </c>
      <c r="S188">
        <v>14</v>
      </c>
      <c r="U188" s="5">
        <v>7896226503158</v>
      </c>
      <c r="V188">
        <v>7896226503158</v>
      </c>
      <c r="Z188" t="s">
        <v>1260</v>
      </c>
      <c r="AA188" t="s">
        <v>1270</v>
      </c>
      <c r="AB188">
        <v>5</v>
      </c>
      <c r="AC188" t="s">
        <v>1262</v>
      </c>
      <c r="AE188">
        <v>44232</v>
      </c>
      <c r="AH188">
        <v>0</v>
      </c>
      <c r="AK188" t="s">
        <v>1260</v>
      </c>
      <c r="AM188" t="s">
        <v>1260</v>
      </c>
      <c r="AN188" t="s">
        <v>1260</v>
      </c>
      <c r="AS188" t="s">
        <v>1260</v>
      </c>
      <c r="AT188">
        <v>1</v>
      </c>
      <c r="AX188" t="s">
        <v>1617</v>
      </c>
      <c r="AY188" t="s">
        <v>1264</v>
      </c>
      <c r="AZ188" t="s">
        <v>1265</v>
      </c>
      <c r="BI188" t="s">
        <v>1260</v>
      </c>
      <c r="BK188" t="str">
        <f>LEFT(Tabela_BaseCadastro[[#This Row],[Descrição]],SEARCH(" ",Tabela_BaseCadastro[[#This Row],[Descrição]],1)-1)</f>
        <v>VASCASE</v>
      </c>
      <c r="BL188" t="str">
        <f>TEXT(Tabela_BaseCadastro[[#This Row],[Unidade Venda '[EAN8, UPC12, EAN13, e DUN14']]],"0000000000000")</f>
        <v>7896226503158</v>
      </c>
      <c r="BN188">
        <f>IF(Tabela_BaseCadastro[[#This Row],[P.Ativo CMED]]="",Tabela_BaseCadastro[[#This Row],[DESCRIÇÃO DO PRINCIPIO ATIVO]],Tabela_BaseCadastro[[#This Row],[P.Ativo CMED]])</f>
        <v>0</v>
      </c>
    </row>
    <row r="189" spans="1:66" x14ac:dyDescent="0.25">
      <c r="A189">
        <v>953</v>
      </c>
      <c r="B189" t="s">
        <v>1713</v>
      </c>
      <c r="C189">
        <v>1128</v>
      </c>
      <c r="D189" t="s">
        <v>1346</v>
      </c>
      <c r="E189">
        <v>1</v>
      </c>
      <c r="F189" t="s">
        <v>1253</v>
      </c>
      <c r="G189">
        <v>16</v>
      </c>
      <c r="H189" s="1" t="s">
        <v>1534</v>
      </c>
      <c r="I189">
        <v>2</v>
      </c>
      <c r="J189" t="s">
        <v>1347</v>
      </c>
      <c r="K189">
        <v>1</v>
      </c>
      <c r="L189" t="s">
        <v>1535</v>
      </c>
      <c r="M189" t="s">
        <v>1257</v>
      </c>
      <c r="N189" t="s">
        <v>1422</v>
      </c>
      <c r="O189" t="s">
        <v>1253</v>
      </c>
      <c r="P189">
        <v>30022099</v>
      </c>
      <c r="R189">
        <v>13</v>
      </c>
      <c r="S189">
        <v>14</v>
      </c>
      <c r="U189" s="5">
        <v>7896226501277</v>
      </c>
      <c r="V189">
        <v>7896226501277</v>
      </c>
      <c r="Z189" t="s">
        <v>1260</v>
      </c>
      <c r="AA189" t="s">
        <v>1261</v>
      </c>
      <c r="AB189">
        <v>7</v>
      </c>
      <c r="AC189" t="s">
        <v>1538</v>
      </c>
      <c r="AE189">
        <v>44232</v>
      </c>
      <c r="AH189">
        <v>0</v>
      </c>
      <c r="AK189" t="s">
        <v>1260</v>
      </c>
      <c r="AM189" t="s">
        <v>1260</v>
      </c>
      <c r="AN189" t="s">
        <v>1260</v>
      </c>
      <c r="AQ189" t="s">
        <v>1263</v>
      </c>
      <c r="AR189" t="s">
        <v>1257</v>
      </c>
      <c r="AS189" t="s">
        <v>1260</v>
      </c>
      <c r="AT189">
        <v>1</v>
      </c>
      <c r="AX189" t="s">
        <v>1617</v>
      </c>
      <c r="AY189" t="s">
        <v>1264</v>
      </c>
      <c r="AZ189" t="s">
        <v>1265</v>
      </c>
      <c r="BI189" t="s">
        <v>1260</v>
      </c>
      <c r="BK189" t="str">
        <f>LEFT(Tabela_BaseCadastro[[#This Row],[Descrição]],SEARCH(" ",Tabela_BaseCadastro[[#This Row],[Descrição]],1)-1)</f>
        <v>VESANOID</v>
      </c>
      <c r="BL189" t="str">
        <f>TEXT(Tabela_BaseCadastro[[#This Row],[Unidade Venda '[EAN8, UPC12, EAN13, e DUN14']]],"0000000000000")</f>
        <v>7896226501277</v>
      </c>
      <c r="BN189">
        <f>IF(Tabela_BaseCadastro[[#This Row],[P.Ativo CMED]]="",Tabela_BaseCadastro[[#This Row],[DESCRIÇÃO DO PRINCIPIO ATIVO]],Tabela_BaseCadastro[[#This Row],[P.Ativo CMED]])</f>
        <v>0</v>
      </c>
    </row>
    <row r="190" spans="1:66" x14ac:dyDescent="0.25">
      <c r="A190">
        <v>954</v>
      </c>
      <c r="B190" t="s">
        <v>1714</v>
      </c>
      <c r="C190">
        <v>1496</v>
      </c>
      <c r="D190" t="s">
        <v>1715</v>
      </c>
      <c r="E190">
        <v>1</v>
      </c>
      <c r="F190" t="s">
        <v>1253</v>
      </c>
      <c r="G190">
        <v>2</v>
      </c>
      <c r="H190" s="1" t="s">
        <v>1254</v>
      </c>
      <c r="I190">
        <v>20</v>
      </c>
      <c r="J190" t="s">
        <v>1716</v>
      </c>
      <c r="K190">
        <v>2</v>
      </c>
      <c r="L190" t="s">
        <v>1256</v>
      </c>
      <c r="M190" t="s">
        <v>1257</v>
      </c>
      <c r="N190" t="s">
        <v>1422</v>
      </c>
      <c r="O190" t="s">
        <v>1253</v>
      </c>
      <c r="P190">
        <v>30022099</v>
      </c>
      <c r="R190">
        <v>13</v>
      </c>
      <c r="S190">
        <v>14</v>
      </c>
      <c r="U190" s="5">
        <v>7899337000370</v>
      </c>
      <c r="V190">
        <v>7899337000370</v>
      </c>
      <c r="Z190" t="s">
        <v>1260</v>
      </c>
      <c r="AA190" t="s">
        <v>1270</v>
      </c>
      <c r="AB190">
        <v>2</v>
      </c>
      <c r="AC190" t="s">
        <v>1624</v>
      </c>
      <c r="AE190">
        <v>44232</v>
      </c>
      <c r="AH190">
        <v>0</v>
      </c>
      <c r="AK190" t="s">
        <v>1260</v>
      </c>
      <c r="AM190" t="s">
        <v>1260</v>
      </c>
      <c r="AN190" t="s">
        <v>1260</v>
      </c>
      <c r="AQ190" t="s">
        <v>1263</v>
      </c>
      <c r="AR190" t="s">
        <v>1257</v>
      </c>
      <c r="AS190" t="s">
        <v>1260</v>
      </c>
      <c r="AT190">
        <v>1</v>
      </c>
      <c r="AX190" t="s">
        <v>1617</v>
      </c>
      <c r="AY190" t="s">
        <v>1264</v>
      </c>
      <c r="AZ190" t="s">
        <v>1265</v>
      </c>
      <c r="BE190">
        <v>404</v>
      </c>
      <c r="BF190" t="s">
        <v>1717</v>
      </c>
      <c r="BI190" t="s">
        <v>1260</v>
      </c>
      <c r="BK190" t="str">
        <f>LEFT(Tabela_BaseCadastro[[#This Row],[Descrição]],SEARCH(" ",Tabela_BaseCadastro[[#This Row],[Descrição]],1)-1)</f>
        <v>OMNIC</v>
      </c>
      <c r="BL190" t="str">
        <f>TEXT(Tabela_BaseCadastro[[#This Row],[Unidade Venda '[EAN8, UPC12, EAN13, e DUN14']]],"0000000000000")</f>
        <v>7899337000370</v>
      </c>
      <c r="BM190" t="s">
        <v>1717</v>
      </c>
      <c r="BN190" t="str">
        <f>IF(Tabela_BaseCadastro[[#This Row],[P.Ativo CMED]]="",Tabela_BaseCadastro[[#This Row],[DESCRIÇÃO DO PRINCIPIO ATIVO]],Tabela_BaseCadastro[[#This Row],[P.Ativo CMED]])</f>
        <v>CLORIDRATO DE TANSULOSINA</v>
      </c>
    </row>
    <row r="191" spans="1:66" x14ac:dyDescent="0.25">
      <c r="A191">
        <v>955</v>
      </c>
      <c r="B191" t="s">
        <v>1718</v>
      </c>
      <c r="C191">
        <v>1496</v>
      </c>
      <c r="D191" t="s">
        <v>1715</v>
      </c>
      <c r="E191">
        <v>1</v>
      </c>
      <c r="F191" t="s">
        <v>1253</v>
      </c>
      <c r="G191">
        <v>2</v>
      </c>
      <c r="H191" s="1" t="s">
        <v>1254</v>
      </c>
      <c r="I191">
        <v>20</v>
      </c>
      <c r="J191" t="s">
        <v>1716</v>
      </c>
      <c r="K191">
        <v>2</v>
      </c>
      <c r="L191" t="s">
        <v>1256</v>
      </c>
      <c r="M191" t="s">
        <v>1257</v>
      </c>
      <c r="N191" t="s">
        <v>1274</v>
      </c>
      <c r="O191" t="s">
        <v>1275</v>
      </c>
      <c r="P191">
        <v>30049079</v>
      </c>
      <c r="R191">
        <v>13</v>
      </c>
      <c r="S191">
        <v>14</v>
      </c>
      <c r="U191" s="5">
        <v>7899337000400</v>
      </c>
      <c r="V191">
        <v>0</v>
      </c>
      <c r="Z191" t="s">
        <v>1260</v>
      </c>
      <c r="AA191" t="s">
        <v>1261</v>
      </c>
      <c r="AB191">
        <v>2</v>
      </c>
      <c r="AC191" t="s">
        <v>1624</v>
      </c>
      <c r="AE191">
        <v>44001</v>
      </c>
      <c r="AH191">
        <v>0</v>
      </c>
      <c r="AK191" t="s">
        <v>1260</v>
      </c>
      <c r="AM191" t="s">
        <v>1260</v>
      </c>
      <c r="AN191" t="s">
        <v>1260</v>
      </c>
      <c r="AQ191" t="s">
        <v>1263</v>
      </c>
      <c r="AR191" t="s">
        <v>1257</v>
      </c>
      <c r="AS191" t="s">
        <v>1260</v>
      </c>
      <c r="AT191">
        <v>1</v>
      </c>
      <c r="AX191" t="s">
        <v>1260</v>
      </c>
      <c r="AY191" t="s">
        <v>1264</v>
      </c>
      <c r="AZ191" t="s">
        <v>1265</v>
      </c>
      <c r="BI191" t="s">
        <v>1260</v>
      </c>
      <c r="BK191" t="str">
        <f>LEFT(Tabela_BaseCadastro[[#This Row],[Descrição]],SEARCH(" ",Tabela_BaseCadastro[[#This Row],[Descrição]],1)-1)</f>
        <v>OMNIC</v>
      </c>
      <c r="BL191" t="str">
        <f>TEXT(Tabela_BaseCadastro[[#This Row],[Unidade Venda '[EAN8, UPC12, EAN13, e DUN14']]],"0000000000000")</f>
        <v>7899337000400</v>
      </c>
      <c r="BM191" t="s">
        <v>1717</v>
      </c>
      <c r="BN191" t="str">
        <f>IF(Tabela_BaseCadastro[[#This Row],[P.Ativo CMED]]="",Tabela_BaseCadastro[[#This Row],[DESCRIÇÃO DO PRINCIPIO ATIVO]],Tabela_BaseCadastro[[#This Row],[P.Ativo CMED]])</f>
        <v>CLORIDRATO DE TANSULOSINA</v>
      </c>
    </row>
    <row r="192" spans="1:66" x14ac:dyDescent="0.25">
      <c r="A192">
        <v>956</v>
      </c>
      <c r="B192" t="s">
        <v>1719</v>
      </c>
      <c r="C192">
        <v>1496</v>
      </c>
      <c r="D192" t="s">
        <v>1715</v>
      </c>
      <c r="E192">
        <v>1</v>
      </c>
      <c r="F192" t="s">
        <v>1253</v>
      </c>
      <c r="G192">
        <v>16</v>
      </c>
      <c r="H192" s="1" t="s">
        <v>1534</v>
      </c>
      <c r="I192">
        <v>20</v>
      </c>
      <c r="J192" t="s">
        <v>1716</v>
      </c>
      <c r="K192">
        <v>1</v>
      </c>
      <c r="L192" t="s">
        <v>1535</v>
      </c>
      <c r="M192" t="s">
        <v>1257</v>
      </c>
      <c r="N192" t="s">
        <v>1422</v>
      </c>
      <c r="O192" t="s">
        <v>1253</v>
      </c>
      <c r="P192">
        <v>30022099</v>
      </c>
      <c r="R192">
        <v>13</v>
      </c>
      <c r="S192">
        <v>14</v>
      </c>
      <c r="U192" s="5">
        <v>7899337000424</v>
      </c>
      <c r="V192">
        <v>7899337000424</v>
      </c>
      <c r="Z192" t="s">
        <v>1260</v>
      </c>
      <c r="AA192" t="s">
        <v>1270</v>
      </c>
      <c r="AB192">
        <v>4</v>
      </c>
      <c r="AC192" t="s">
        <v>1631</v>
      </c>
      <c r="AE192">
        <v>44232</v>
      </c>
      <c r="AH192">
        <v>0</v>
      </c>
      <c r="AK192" t="s">
        <v>1260</v>
      </c>
      <c r="AM192" t="s">
        <v>1260</v>
      </c>
      <c r="AN192" t="s">
        <v>1260</v>
      </c>
      <c r="AQ192" t="s">
        <v>1263</v>
      </c>
      <c r="AR192" t="s">
        <v>1257</v>
      </c>
      <c r="AS192" t="s">
        <v>1260</v>
      </c>
      <c r="AT192">
        <v>1</v>
      </c>
      <c r="AX192" t="s">
        <v>1617</v>
      </c>
      <c r="AY192" t="s">
        <v>1264</v>
      </c>
      <c r="AZ192" t="s">
        <v>1265</v>
      </c>
      <c r="BI192" t="s">
        <v>1260</v>
      </c>
      <c r="BK192" t="str">
        <f>LEFT(Tabela_BaseCadastro[[#This Row],[Descrição]],SEARCH(" ",Tabela_BaseCadastro[[#This Row],[Descrição]],1)-1)</f>
        <v>OMNIC</v>
      </c>
      <c r="BL192" t="str">
        <f>TEXT(Tabela_BaseCadastro[[#This Row],[Unidade Venda '[EAN8, UPC12, EAN13, e DUN14']]],"0000000000000")</f>
        <v>7899337000424</v>
      </c>
      <c r="BM192" t="s">
        <v>1717</v>
      </c>
      <c r="BN192" t="str">
        <f>IF(Tabela_BaseCadastro[[#This Row],[P.Ativo CMED]]="",Tabela_BaseCadastro[[#This Row],[DESCRIÇÃO DO PRINCIPIO ATIVO]],Tabela_BaseCadastro[[#This Row],[P.Ativo CMED]])</f>
        <v>CLORIDRATO DE TANSULOSINA</v>
      </c>
    </row>
    <row r="193" spans="1:66" x14ac:dyDescent="0.25">
      <c r="A193">
        <v>957</v>
      </c>
      <c r="B193" t="s">
        <v>1720</v>
      </c>
      <c r="C193">
        <v>1496</v>
      </c>
      <c r="D193" t="s">
        <v>1715</v>
      </c>
      <c r="E193">
        <v>1</v>
      </c>
      <c r="F193" t="s">
        <v>1253</v>
      </c>
      <c r="G193">
        <v>2</v>
      </c>
      <c r="H193" s="1" t="s">
        <v>1254</v>
      </c>
      <c r="I193">
        <v>20</v>
      </c>
      <c r="J193" t="s">
        <v>1716</v>
      </c>
      <c r="K193">
        <v>2</v>
      </c>
      <c r="L193" t="s">
        <v>1256</v>
      </c>
      <c r="M193" t="s">
        <v>1257</v>
      </c>
      <c r="N193" t="s">
        <v>1469</v>
      </c>
      <c r="O193" t="s">
        <v>1339</v>
      </c>
      <c r="P193">
        <v>30049078</v>
      </c>
      <c r="R193">
        <v>13</v>
      </c>
      <c r="S193">
        <v>13</v>
      </c>
      <c r="U193" s="5">
        <v>7899337000714</v>
      </c>
      <c r="V193">
        <v>0</v>
      </c>
      <c r="Z193" t="s">
        <v>1260</v>
      </c>
      <c r="AA193" t="s">
        <v>1261</v>
      </c>
      <c r="AB193">
        <v>9</v>
      </c>
      <c r="AC193" t="s">
        <v>1423</v>
      </c>
      <c r="AE193">
        <v>43642</v>
      </c>
      <c r="AH193">
        <v>0</v>
      </c>
      <c r="AK193" t="s">
        <v>1260</v>
      </c>
      <c r="AM193" t="s">
        <v>1260</v>
      </c>
      <c r="AN193" t="s">
        <v>1260</v>
      </c>
      <c r="AQ193" t="s">
        <v>1263</v>
      </c>
      <c r="AR193" t="s">
        <v>1257</v>
      </c>
      <c r="AS193" t="s">
        <v>1260</v>
      </c>
      <c r="AT193">
        <v>1</v>
      </c>
      <c r="AX193" t="s">
        <v>1260</v>
      </c>
      <c r="AY193" t="s">
        <v>1264</v>
      </c>
      <c r="AZ193" t="s">
        <v>1265</v>
      </c>
      <c r="BE193">
        <v>144</v>
      </c>
      <c r="BF193" t="s">
        <v>1721</v>
      </c>
      <c r="BI193" t="s">
        <v>1260</v>
      </c>
      <c r="BK193" t="str">
        <f>LEFT(Tabela_BaseCadastro[[#This Row],[Descrição]],SEARCH(" ",Tabela_BaseCadastro[[#This Row],[Descrição]],1)-1)</f>
        <v>PROGRAF</v>
      </c>
      <c r="BL193" t="str">
        <f>TEXT(Tabela_BaseCadastro[[#This Row],[Unidade Venda '[EAN8, UPC12, EAN13, e DUN14']]],"0000000000000")</f>
        <v>7899337000714</v>
      </c>
      <c r="BM193" t="s">
        <v>1722</v>
      </c>
      <c r="BN193" t="str">
        <f>IF(Tabela_BaseCadastro[[#This Row],[P.Ativo CMED]]="",Tabela_BaseCadastro[[#This Row],[DESCRIÇÃO DO PRINCIPIO ATIVO]],Tabela_BaseCadastro[[#This Row],[P.Ativo CMED]])</f>
        <v>TACROLIMO MONOIDRATADO</v>
      </c>
    </row>
    <row r="194" spans="1:66" x14ac:dyDescent="0.25">
      <c r="A194">
        <v>958</v>
      </c>
      <c r="B194" t="s">
        <v>1723</v>
      </c>
      <c r="C194">
        <v>1496</v>
      </c>
      <c r="D194" t="s">
        <v>1715</v>
      </c>
      <c r="E194">
        <v>1</v>
      </c>
      <c r="F194" t="s">
        <v>1253</v>
      </c>
      <c r="G194">
        <v>2</v>
      </c>
      <c r="H194" s="1" t="s">
        <v>1254</v>
      </c>
      <c r="I194">
        <v>20</v>
      </c>
      <c r="J194" t="s">
        <v>1716</v>
      </c>
      <c r="K194">
        <v>2</v>
      </c>
      <c r="L194" t="s">
        <v>1256</v>
      </c>
      <c r="M194" t="s">
        <v>1257</v>
      </c>
      <c r="N194" t="s">
        <v>1469</v>
      </c>
      <c r="O194" t="s">
        <v>1339</v>
      </c>
      <c r="P194">
        <v>30049078</v>
      </c>
      <c r="R194">
        <v>13</v>
      </c>
      <c r="S194">
        <v>13</v>
      </c>
      <c r="U194" s="5">
        <v>7899337000721</v>
      </c>
      <c r="V194">
        <v>0</v>
      </c>
      <c r="Z194" t="s">
        <v>1260</v>
      </c>
      <c r="AA194" t="s">
        <v>1261</v>
      </c>
      <c r="AB194">
        <v>9</v>
      </c>
      <c r="AC194" t="s">
        <v>1423</v>
      </c>
      <c r="AE194">
        <v>43570</v>
      </c>
      <c r="AH194">
        <v>0</v>
      </c>
      <c r="AK194" t="s">
        <v>1260</v>
      </c>
      <c r="AM194" t="s">
        <v>1260</v>
      </c>
      <c r="AN194" t="s">
        <v>1260</v>
      </c>
      <c r="AQ194" t="s">
        <v>1263</v>
      </c>
      <c r="AR194" t="s">
        <v>1257</v>
      </c>
      <c r="AS194" t="s">
        <v>1260</v>
      </c>
      <c r="AT194">
        <v>0.01</v>
      </c>
      <c r="AX194" t="s">
        <v>1260</v>
      </c>
      <c r="AY194" t="s">
        <v>1264</v>
      </c>
      <c r="AZ194" t="s">
        <v>1265</v>
      </c>
      <c r="BE194">
        <v>144</v>
      </c>
      <c r="BF194" t="s">
        <v>1721</v>
      </c>
      <c r="BI194" t="s">
        <v>1260</v>
      </c>
      <c r="BK194" t="str">
        <f>LEFT(Tabela_BaseCadastro[[#This Row],[Descrição]],SEARCH(" ",Tabela_BaseCadastro[[#This Row],[Descrição]],1)-1)</f>
        <v>PROGRAF</v>
      </c>
      <c r="BL194" t="str">
        <f>TEXT(Tabela_BaseCadastro[[#This Row],[Unidade Venda '[EAN8, UPC12, EAN13, e DUN14']]],"0000000000000")</f>
        <v>7899337000721</v>
      </c>
      <c r="BM194" t="s">
        <v>1722</v>
      </c>
      <c r="BN194" t="str">
        <f>IF(Tabela_BaseCadastro[[#This Row],[P.Ativo CMED]]="",Tabela_BaseCadastro[[#This Row],[DESCRIÇÃO DO PRINCIPIO ATIVO]],Tabela_BaseCadastro[[#This Row],[P.Ativo CMED]])</f>
        <v>TACROLIMO MONOIDRATADO</v>
      </c>
    </row>
    <row r="195" spans="1:66" x14ac:dyDescent="0.25">
      <c r="A195">
        <v>959</v>
      </c>
      <c r="B195" t="s">
        <v>1724</v>
      </c>
      <c r="C195">
        <v>1496</v>
      </c>
      <c r="D195" t="s">
        <v>1715</v>
      </c>
      <c r="E195">
        <v>1</v>
      </c>
      <c r="F195" t="s">
        <v>1253</v>
      </c>
      <c r="G195">
        <v>2</v>
      </c>
      <c r="H195" s="1" t="s">
        <v>1254</v>
      </c>
      <c r="I195">
        <v>20</v>
      </c>
      <c r="J195" t="s">
        <v>1716</v>
      </c>
      <c r="K195">
        <v>2</v>
      </c>
      <c r="L195" t="s">
        <v>1256</v>
      </c>
      <c r="M195" t="s">
        <v>1257</v>
      </c>
      <c r="N195" t="s">
        <v>1469</v>
      </c>
      <c r="O195" t="s">
        <v>1339</v>
      </c>
      <c r="P195">
        <v>30049078</v>
      </c>
      <c r="R195">
        <v>13</v>
      </c>
      <c r="S195">
        <v>13</v>
      </c>
      <c r="U195" s="5">
        <v>7899337000752</v>
      </c>
      <c r="V195">
        <v>7899337000752</v>
      </c>
      <c r="Z195" t="s">
        <v>1260</v>
      </c>
      <c r="AA195" t="s">
        <v>1261</v>
      </c>
      <c r="AB195">
        <v>9</v>
      </c>
      <c r="AC195" t="s">
        <v>1423</v>
      </c>
      <c r="AE195">
        <v>43642</v>
      </c>
      <c r="AH195">
        <v>4</v>
      </c>
      <c r="AK195" t="s">
        <v>1260</v>
      </c>
      <c r="AM195" t="s">
        <v>1260</v>
      </c>
      <c r="AN195" t="s">
        <v>1260</v>
      </c>
      <c r="AQ195" t="s">
        <v>1263</v>
      </c>
      <c r="AR195" t="s">
        <v>1257</v>
      </c>
      <c r="AS195" t="s">
        <v>1260</v>
      </c>
      <c r="AT195">
        <v>1</v>
      </c>
      <c r="AX195" t="s">
        <v>1260</v>
      </c>
      <c r="AY195" t="s">
        <v>1264</v>
      </c>
      <c r="AZ195" t="s">
        <v>1265</v>
      </c>
      <c r="BE195">
        <v>144</v>
      </c>
      <c r="BF195" t="s">
        <v>1721</v>
      </c>
      <c r="BI195" t="s">
        <v>1260</v>
      </c>
      <c r="BK195" t="str">
        <f>LEFT(Tabela_BaseCadastro[[#This Row],[Descrição]],SEARCH(" ",Tabela_BaseCadastro[[#This Row],[Descrição]],1)-1)</f>
        <v>PROGRAF</v>
      </c>
      <c r="BL195" t="str">
        <f>TEXT(Tabela_BaseCadastro[[#This Row],[Unidade Venda '[EAN8, UPC12, EAN13, e DUN14']]],"0000000000000")</f>
        <v>7899337000752</v>
      </c>
      <c r="BM195" t="s">
        <v>1722</v>
      </c>
      <c r="BN195" t="str">
        <f>IF(Tabela_BaseCadastro[[#This Row],[P.Ativo CMED]]="",Tabela_BaseCadastro[[#This Row],[DESCRIÇÃO DO PRINCIPIO ATIVO]],Tabela_BaseCadastro[[#This Row],[P.Ativo CMED]])</f>
        <v>TACROLIMO MONOIDRATADO</v>
      </c>
    </row>
    <row r="196" spans="1:66" x14ac:dyDescent="0.25">
      <c r="A196">
        <v>960</v>
      </c>
      <c r="B196" t="s">
        <v>1725</v>
      </c>
      <c r="C196">
        <v>1496</v>
      </c>
      <c r="D196" t="s">
        <v>1715</v>
      </c>
      <c r="E196">
        <v>1</v>
      </c>
      <c r="F196" t="s">
        <v>1253</v>
      </c>
      <c r="G196">
        <v>2</v>
      </c>
      <c r="H196" s="1" t="s">
        <v>1254</v>
      </c>
      <c r="I196">
        <v>20</v>
      </c>
      <c r="J196" t="s">
        <v>1716</v>
      </c>
      <c r="K196">
        <v>2</v>
      </c>
      <c r="L196" t="s">
        <v>1256</v>
      </c>
      <c r="M196" t="s">
        <v>1257</v>
      </c>
      <c r="N196" t="s">
        <v>1306</v>
      </c>
      <c r="O196" t="s">
        <v>1307</v>
      </c>
      <c r="P196">
        <v>30049099</v>
      </c>
      <c r="R196">
        <v>13</v>
      </c>
      <c r="S196">
        <v>14</v>
      </c>
      <c r="U196" s="5">
        <v>7899337000769</v>
      </c>
      <c r="V196">
        <v>7899337000769</v>
      </c>
      <c r="Z196" t="s">
        <v>1260</v>
      </c>
      <c r="AA196" t="s">
        <v>1270</v>
      </c>
      <c r="AB196">
        <v>9</v>
      </c>
      <c r="AC196" t="s">
        <v>1423</v>
      </c>
      <c r="AE196">
        <v>43560</v>
      </c>
      <c r="AH196">
        <v>0</v>
      </c>
      <c r="AK196" t="s">
        <v>1260</v>
      </c>
      <c r="AM196" t="s">
        <v>1260</v>
      </c>
      <c r="AN196" t="s">
        <v>1260</v>
      </c>
      <c r="AQ196" t="s">
        <v>1263</v>
      </c>
      <c r="AR196" t="s">
        <v>1257</v>
      </c>
      <c r="AS196" t="s">
        <v>1260</v>
      </c>
      <c r="AT196">
        <v>0.01</v>
      </c>
      <c r="AX196" t="s">
        <v>1617</v>
      </c>
      <c r="AY196" t="s">
        <v>1264</v>
      </c>
      <c r="AZ196" t="s">
        <v>1265</v>
      </c>
      <c r="BE196">
        <v>144</v>
      </c>
      <c r="BF196" t="s">
        <v>1721</v>
      </c>
      <c r="BI196" t="s">
        <v>1260</v>
      </c>
      <c r="BK196" t="str">
        <f>LEFT(Tabela_BaseCadastro[[#This Row],[Descrição]],SEARCH(" ",Tabela_BaseCadastro[[#This Row],[Descrição]],1)-1)</f>
        <v>PROGRAF</v>
      </c>
      <c r="BL196" t="str">
        <f>TEXT(Tabela_BaseCadastro[[#This Row],[Unidade Venda '[EAN8, UPC12, EAN13, e DUN14']]],"0000000000000")</f>
        <v>7899337000769</v>
      </c>
      <c r="BM196" t="s">
        <v>1722</v>
      </c>
      <c r="BN196" t="str">
        <f>IF(Tabela_BaseCadastro[[#This Row],[P.Ativo CMED]]="",Tabela_BaseCadastro[[#This Row],[DESCRIÇÃO DO PRINCIPIO ATIVO]],Tabela_BaseCadastro[[#This Row],[P.Ativo CMED]])</f>
        <v>TACROLIMO MONOIDRATADO</v>
      </c>
    </row>
    <row r="197" spans="1:66" x14ac:dyDescent="0.25">
      <c r="A197">
        <v>961</v>
      </c>
      <c r="B197" t="s">
        <v>1726</v>
      </c>
      <c r="C197">
        <v>1496</v>
      </c>
      <c r="D197" t="s">
        <v>1715</v>
      </c>
      <c r="E197">
        <v>1</v>
      </c>
      <c r="F197" t="s">
        <v>1253</v>
      </c>
      <c r="G197">
        <v>2</v>
      </c>
      <c r="H197" s="1" t="s">
        <v>1254</v>
      </c>
      <c r="I197">
        <v>20</v>
      </c>
      <c r="J197" t="s">
        <v>1716</v>
      </c>
      <c r="K197">
        <v>2</v>
      </c>
      <c r="L197" t="s">
        <v>1256</v>
      </c>
      <c r="M197" t="s">
        <v>1257</v>
      </c>
      <c r="N197" t="s">
        <v>1422</v>
      </c>
      <c r="O197" t="s">
        <v>1253</v>
      </c>
      <c r="P197">
        <v>30022099</v>
      </c>
      <c r="R197">
        <v>13</v>
      </c>
      <c r="S197">
        <v>14</v>
      </c>
      <c r="U197" s="5">
        <v>7899337000837</v>
      </c>
      <c r="V197">
        <v>7899337000837</v>
      </c>
      <c r="Z197" t="s">
        <v>1260</v>
      </c>
      <c r="AA197" t="s">
        <v>1261</v>
      </c>
      <c r="AB197">
        <v>98</v>
      </c>
      <c r="AC197" t="s">
        <v>1727</v>
      </c>
      <c r="AE197">
        <v>44232</v>
      </c>
      <c r="AH197">
        <v>0</v>
      </c>
      <c r="AK197" t="s">
        <v>1260</v>
      </c>
      <c r="AM197" t="s">
        <v>1260</v>
      </c>
      <c r="AN197" t="s">
        <v>1260</v>
      </c>
      <c r="AQ197" t="s">
        <v>1263</v>
      </c>
      <c r="AR197" t="s">
        <v>1257</v>
      </c>
      <c r="AS197" t="s">
        <v>1260</v>
      </c>
      <c r="AT197">
        <v>1</v>
      </c>
      <c r="AX197" t="s">
        <v>1617</v>
      </c>
      <c r="AY197" t="s">
        <v>1264</v>
      </c>
      <c r="AZ197" t="s">
        <v>1265</v>
      </c>
      <c r="BI197" t="s">
        <v>1260</v>
      </c>
      <c r="BK197" t="str">
        <f>LEFT(Tabela_BaseCadastro[[#This Row],[Descrição]],SEARCH(" ",Tabela_BaseCadastro[[#This Row],[Descrição]],1)-1)</f>
        <v>PROGRAF</v>
      </c>
      <c r="BL197" t="str">
        <f>TEXT(Tabela_BaseCadastro[[#This Row],[Unidade Venda '[EAN8, UPC12, EAN13, e DUN14']]],"0000000000000")</f>
        <v>7899337000837</v>
      </c>
      <c r="BM197" t="s">
        <v>1722</v>
      </c>
      <c r="BN197" t="str">
        <f>IF(Tabela_BaseCadastro[[#This Row],[P.Ativo CMED]]="",Tabela_BaseCadastro[[#This Row],[DESCRIÇÃO DO PRINCIPIO ATIVO]],Tabela_BaseCadastro[[#This Row],[P.Ativo CMED]])</f>
        <v>TACROLIMO MONOIDRATADO</v>
      </c>
    </row>
    <row r="198" spans="1:66" x14ac:dyDescent="0.25">
      <c r="A198">
        <v>962</v>
      </c>
      <c r="B198" t="s">
        <v>1728</v>
      </c>
      <c r="C198">
        <v>1496</v>
      </c>
      <c r="D198" t="s">
        <v>1715</v>
      </c>
      <c r="E198">
        <v>1</v>
      </c>
      <c r="F198" t="s">
        <v>1253</v>
      </c>
      <c r="G198">
        <v>2</v>
      </c>
      <c r="H198" s="1" t="s">
        <v>1254</v>
      </c>
      <c r="I198">
        <v>20</v>
      </c>
      <c r="J198" t="s">
        <v>1716</v>
      </c>
      <c r="K198">
        <v>2</v>
      </c>
      <c r="L198" t="s">
        <v>1256</v>
      </c>
      <c r="M198" t="s">
        <v>1257</v>
      </c>
      <c r="N198" t="s">
        <v>1274</v>
      </c>
      <c r="O198" t="s">
        <v>1275</v>
      </c>
      <c r="P198">
        <v>30049079</v>
      </c>
      <c r="R198">
        <v>13</v>
      </c>
      <c r="S198">
        <v>14</v>
      </c>
      <c r="U198" s="5">
        <v>7899337000585</v>
      </c>
      <c r="V198">
        <v>7899337000585</v>
      </c>
      <c r="Z198" t="s">
        <v>1260</v>
      </c>
      <c r="AA198" t="s">
        <v>1261</v>
      </c>
      <c r="AB198">
        <v>24</v>
      </c>
      <c r="AC198" t="s">
        <v>1729</v>
      </c>
      <c r="AE198">
        <v>44078</v>
      </c>
      <c r="AH198">
        <v>0</v>
      </c>
      <c r="AK198" t="s">
        <v>1260</v>
      </c>
      <c r="AM198" t="s">
        <v>1260</v>
      </c>
      <c r="AN198" t="s">
        <v>1260</v>
      </c>
      <c r="AQ198" t="s">
        <v>1263</v>
      </c>
      <c r="AR198" t="s">
        <v>1257</v>
      </c>
      <c r="AS198" t="s">
        <v>1260</v>
      </c>
      <c r="AT198">
        <v>1</v>
      </c>
      <c r="AX198" t="s">
        <v>1260</v>
      </c>
      <c r="AY198" t="s">
        <v>1264</v>
      </c>
      <c r="AZ198" t="s">
        <v>1265</v>
      </c>
      <c r="BE198">
        <v>127</v>
      </c>
      <c r="BF198" t="s">
        <v>1730</v>
      </c>
      <c r="BI198" t="s">
        <v>1260</v>
      </c>
      <c r="BK198" t="str">
        <f>LEFT(Tabela_BaseCadastro[[#This Row],[Descrição]],SEARCH(" ",Tabela_BaseCadastro[[#This Row],[Descrição]],1)-1)</f>
        <v>MYRBETRIC</v>
      </c>
      <c r="BL198" t="str">
        <f>TEXT(Tabela_BaseCadastro[[#This Row],[Unidade Venda '[EAN8, UPC12, EAN13, e DUN14']]],"0000000000000")</f>
        <v>7899337000585</v>
      </c>
      <c r="BM198" t="s">
        <v>1730</v>
      </c>
      <c r="BN198" t="str">
        <f>IF(Tabela_BaseCadastro[[#This Row],[P.Ativo CMED]]="",Tabela_BaseCadastro[[#This Row],[DESCRIÇÃO DO PRINCIPIO ATIVO]],Tabela_BaseCadastro[[#This Row],[P.Ativo CMED]])</f>
        <v>MIRABEGRONA</v>
      </c>
    </row>
    <row r="199" spans="1:66" x14ac:dyDescent="0.25">
      <c r="A199">
        <v>963</v>
      </c>
      <c r="B199" t="s">
        <v>1731</v>
      </c>
      <c r="C199">
        <v>1496</v>
      </c>
      <c r="D199" t="s">
        <v>1715</v>
      </c>
      <c r="E199">
        <v>1</v>
      </c>
      <c r="F199" t="s">
        <v>1253</v>
      </c>
      <c r="G199">
        <v>2</v>
      </c>
      <c r="H199" s="1" t="s">
        <v>1254</v>
      </c>
      <c r="I199">
        <v>20</v>
      </c>
      <c r="J199" t="s">
        <v>1716</v>
      </c>
      <c r="K199">
        <v>2</v>
      </c>
      <c r="L199" t="s">
        <v>1256</v>
      </c>
      <c r="M199" t="s">
        <v>1257</v>
      </c>
      <c r="N199" t="s">
        <v>1422</v>
      </c>
      <c r="O199" t="s">
        <v>1253</v>
      </c>
      <c r="P199">
        <v>30022099</v>
      </c>
      <c r="R199">
        <v>13</v>
      </c>
      <c r="S199">
        <v>14</v>
      </c>
      <c r="U199" s="5">
        <v>7899337000639</v>
      </c>
      <c r="V199">
        <v>7899337000639</v>
      </c>
      <c r="Z199" t="s">
        <v>1260</v>
      </c>
      <c r="AA199" t="s">
        <v>1270</v>
      </c>
      <c r="AB199">
        <v>145</v>
      </c>
      <c r="AC199" t="s">
        <v>1732</v>
      </c>
      <c r="AE199">
        <v>44232</v>
      </c>
      <c r="AH199">
        <v>0</v>
      </c>
      <c r="AK199" t="s">
        <v>1260</v>
      </c>
      <c r="AM199" t="s">
        <v>1260</v>
      </c>
      <c r="AN199" t="s">
        <v>1260</v>
      </c>
      <c r="AQ199" t="s">
        <v>1263</v>
      </c>
      <c r="AR199" t="s">
        <v>1257</v>
      </c>
      <c r="AS199" t="s">
        <v>1260</v>
      </c>
      <c r="AT199">
        <v>1</v>
      </c>
      <c r="AX199" t="s">
        <v>1617</v>
      </c>
      <c r="AY199" t="s">
        <v>1264</v>
      </c>
      <c r="AZ199" t="s">
        <v>1265</v>
      </c>
      <c r="BI199" t="s">
        <v>1260</v>
      </c>
      <c r="BK199" t="str">
        <f>LEFT(Tabela_BaseCadastro[[#This Row],[Descrição]],SEARCH(" ",Tabela_BaseCadastro[[#This Row],[Descrição]],1)-1)</f>
        <v>MYRBETRIC</v>
      </c>
      <c r="BL199" t="str">
        <f>TEXT(Tabela_BaseCadastro[[#This Row],[Unidade Venda '[EAN8, UPC12, EAN13, e DUN14']]],"0000000000000")</f>
        <v>7899337000639</v>
      </c>
      <c r="BM199" t="s">
        <v>1730</v>
      </c>
      <c r="BN199" t="str">
        <f>IF(Tabela_BaseCadastro[[#This Row],[P.Ativo CMED]]="",Tabela_BaseCadastro[[#This Row],[DESCRIÇÃO DO PRINCIPIO ATIVO]],Tabela_BaseCadastro[[#This Row],[P.Ativo CMED]])</f>
        <v>MIRABEGRONA</v>
      </c>
    </row>
    <row r="200" spans="1:66" x14ac:dyDescent="0.25">
      <c r="A200">
        <v>964</v>
      </c>
      <c r="B200" t="s">
        <v>1733</v>
      </c>
      <c r="C200">
        <v>1496</v>
      </c>
      <c r="D200" t="s">
        <v>1715</v>
      </c>
      <c r="E200">
        <v>1</v>
      </c>
      <c r="F200" t="s">
        <v>1253</v>
      </c>
      <c r="G200">
        <v>2</v>
      </c>
      <c r="H200" s="1" t="s">
        <v>1254</v>
      </c>
      <c r="I200">
        <v>20</v>
      </c>
      <c r="J200" t="s">
        <v>1716</v>
      </c>
      <c r="K200">
        <v>2</v>
      </c>
      <c r="L200" t="s">
        <v>1256</v>
      </c>
      <c r="M200" t="s">
        <v>1257</v>
      </c>
      <c r="N200" t="s">
        <v>1274</v>
      </c>
      <c r="O200" t="s">
        <v>1275</v>
      </c>
      <c r="P200">
        <v>30049079</v>
      </c>
      <c r="R200">
        <v>13</v>
      </c>
      <c r="S200">
        <v>13</v>
      </c>
      <c r="U200" s="5">
        <v>7899337000653</v>
      </c>
      <c r="V200">
        <v>0</v>
      </c>
      <c r="X200" t="s">
        <v>1734</v>
      </c>
      <c r="Z200" t="s">
        <v>1260</v>
      </c>
      <c r="AA200" t="s">
        <v>1261</v>
      </c>
      <c r="AB200">
        <v>24</v>
      </c>
      <c r="AC200" t="s">
        <v>1729</v>
      </c>
      <c r="AE200">
        <v>43497</v>
      </c>
      <c r="AH200">
        <v>0</v>
      </c>
      <c r="AK200" t="s">
        <v>1260</v>
      </c>
      <c r="AM200" t="s">
        <v>1260</v>
      </c>
      <c r="AN200" t="s">
        <v>1260</v>
      </c>
      <c r="AQ200" t="s">
        <v>1263</v>
      </c>
      <c r="AR200" t="s">
        <v>1257</v>
      </c>
      <c r="AS200" t="s">
        <v>1260</v>
      </c>
      <c r="AT200">
        <v>1</v>
      </c>
      <c r="AX200" t="s">
        <v>1260</v>
      </c>
      <c r="AY200" t="s">
        <v>1264</v>
      </c>
      <c r="AZ200" t="s">
        <v>1265</v>
      </c>
      <c r="BE200">
        <v>127</v>
      </c>
      <c r="BF200" t="s">
        <v>1730</v>
      </c>
      <c r="BI200" t="s">
        <v>1260</v>
      </c>
      <c r="BK200" t="str">
        <f>LEFT(Tabela_BaseCadastro[[#This Row],[Descrição]],SEARCH(" ",Tabela_BaseCadastro[[#This Row],[Descrição]],1)-1)</f>
        <v>MYRBETRIC</v>
      </c>
      <c r="BL200" t="str">
        <f>TEXT(Tabela_BaseCadastro[[#This Row],[Unidade Venda '[EAN8, UPC12, EAN13, e DUN14']]],"0000000000000")</f>
        <v>7899337000653</v>
      </c>
      <c r="BM200" t="s">
        <v>1730</v>
      </c>
      <c r="BN200" t="str">
        <f>IF(Tabela_BaseCadastro[[#This Row],[P.Ativo CMED]]="",Tabela_BaseCadastro[[#This Row],[DESCRIÇÃO DO PRINCIPIO ATIVO]],Tabela_BaseCadastro[[#This Row],[P.Ativo CMED]])</f>
        <v>MIRABEGRONA</v>
      </c>
    </row>
    <row r="201" spans="1:66" x14ac:dyDescent="0.25">
      <c r="A201">
        <v>965</v>
      </c>
      <c r="B201" t="s">
        <v>1735</v>
      </c>
      <c r="C201">
        <v>2315</v>
      </c>
      <c r="D201" t="s">
        <v>1736</v>
      </c>
      <c r="E201">
        <v>1</v>
      </c>
      <c r="F201" t="s">
        <v>1253</v>
      </c>
      <c r="G201">
        <v>18</v>
      </c>
      <c r="H201" s="1" t="s">
        <v>1298</v>
      </c>
      <c r="I201">
        <v>89</v>
      </c>
      <c r="J201" t="s">
        <v>1737</v>
      </c>
      <c r="K201">
        <v>1</v>
      </c>
      <c r="L201" t="s">
        <v>1256</v>
      </c>
      <c r="M201" t="s">
        <v>1263</v>
      </c>
      <c r="N201" t="s">
        <v>1738</v>
      </c>
      <c r="O201" t="s">
        <v>1739</v>
      </c>
      <c r="P201">
        <v>30042099</v>
      </c>
      <c r="R201">
        <v>13</v>
      </c>
      <c r="S201">
        <v>13</v>
      </c>
      <c r="T201">
        <v>13</v>
      </c>
      <c r="U201" s="5">
        <v>7897595635587</v>
      </c>
      <c r="V201">
        <v>0</v>
      </c>
      <c r="W201">
        <v>7897595635587</v>
      </c>
      <c r="X201" t="s">
        <v>1740</v>
      </c>
      <c r="Z201" t="s">
        <v>1260</v>
      </c>
      <c r="AA201" t="s">
        <v>1261</v>
      </c>
      <c r="AB201">
        <v>5</v>
      </c>
      <c r="AC201" t="s">
        <v>1741</v>
      </c>
      <c r="AE201">
        <v>43472</v>
      </c>
      <c r="AH201">
        <v>0</v>
      </c>
      <c r="AK201" t="s">
        <v>1260</v>
      </c>
      <c r="AM201" t="s">
        <v>1260</v>
      </c>
      <c r="AN201" t="s">
        <v>1260</v>
      </c>
      <c r="AQ201" t="s">
        <v>1263</v>
      </c>
      <c r="AR201" t="s">
        <v>1257</v>
      </c>
      <c r="AS201" t="s">
        <v>1260</v>
      </c>
      <c r="AT201">
        <v>1</v>
      </c>
      <c r="AX201" t="s">
        <v>1260</v>
      </c>
      <c r="AY201" t="s">
        <v>1264</v>
      </c>
      <c r="AZ201" t="s">
        <v>1265</v>
      </c>
      <c r="BE201">
        <v>106</v>
      </c>
      <c r="BF201" t="s">
        <v>1742</v>
      </c>
      <c r="BI201" t="s">
        <v>1260</v>
      </c>
      <c r="BK201" t="str">
        <f>LEFT(Tabela_BaseCadastro[[#This Row],[Descrição]],SEARCH(" ",Tabela_BaseCadastro[[#This Row],[Descrição]],1)-1)</f>
        <v>MYCAMINE</v>
      </c>
      <c r="BL201" t="str">
        <f>TEXT(Tabela_BaseCadastro[[#This Row],[Unidade Venda '[EAN8, UPC12, EAN13, e DUN14']]],"0000000000000")</f>
        <v>7897595635587</v>
      </c>
      <c r="BM201" t="s">
        <v>1743</v>
      </c>
      <c r="BN201" t="str">
        <f>IF(Tabela_BaseCadastro[[#This Row],[P.Ativo CMED]]="",Tabela_BaseCadastro[[#This Row],[DESCRIÇÃO DO PRINCIPIO ATIVO]],Tabela_BaseCadastro[[#This Row],[P.Ativo CMED]])</f>
        <v>MICAFUNGINA SÓDICA</v>
      </c>
    </row>
    <row r="202" spans="1:66" x14ac:dyDescent="0.25">
      <c r="A202">
        <v>966</v>
      </c>
      <c r="B202" t="s">
        <v>1744</v>
      </c>
      <c r="C202">
        <v>2315</v>
      </c>
      <c r="D202" t="s">
        <v>1736</v>
      </c>
      <c r="E202">
        <v>1</v>
      </c>
      <c r="F202" t="s">
        <v>1253</v>
      </c>
      <c r="G202">
        <v>18</v>
      </c>
      <c r="H202" s="1" t="s">
        <v>1298</v>
      </c>
      <c r="I202">
        <v>89</v>
      </c>
      <c r="J202" t="s">
        <v>1737</v>
      </c>
      <c r="K202">
        <v>1</v>
      </c>
      <c r="L202" t="s">
        <v>1256</v>
      </c>
      <c r="M202" t="s">
        <v>1263</v>
      </c>
      <c r="N202" t="s">
        <v>1738</v>
      </c>
      <c r="O202" t="s">
        <v>1739</v>
      </c>
      <c r="P202">
        <v>30042099</v>
      </c>
      <c r="R202">
        <v>13</v>
      </c>
      <c r="S202">
        <v>13</v>
      </c>
      <c r="T202">
        <v>13</v>
      </c>
      <c r="U202" s="5">
        <v>7897595635594</v>
      </c>
      <c r="V202">
        <v>0</v>
      </c>
      <c r="W202">
        <v>7897595635594</v>
      </c>
      <c r="X202">
        <v>44119351</v>
      </c>
      <c r="Z202" t="s">
        <v>1260</v>
      </c>
      <c r="AA202" t="s">
        <v>1261</v>
      </c>
      <c r="AB202">
        <v>5</v>
      </c>
      <c r="AC202" t="s">
        <v>1741</v>
      </c>
      <c r="AE202">
        <v>43374</v>
      </c>
      <c r="AH202">
        <v>0</v>
      </c>
      <c r="AK202" t="s">
        <v>1260</v>
      </c>
      <c r="AM202" t="s">
        <v>1260</v>
      </c>
      <c r="AN202" t="s">
        <v>1260</v>
      </c>
      <c r="AQ202" t="s">
        <v>1263</v>
      </c>
      <c r="AR202" t="s">
        <v>1257</v>
      </c>
      <c r="AS202" t="s">
        <v>1260</v>
      </c>
      <c r="AT202">
        <v>1</v>
      </c>
      <c r="AX202" t="s">
        <v>1260</v>
      </c>
      <c r="AY202" t="s">
        <v>1264</v>
      </c>
      <c r="AZ202" t="s">
        <v>1265</v>
      </c>
      <c r="BE202">
        <v>106</v>
      </c>
      <c r="BF202" t="s">
        <v>1742</v>
      </c>
      <c r="BI202" t="s">
        <v>1260</v>
      </c>
      <c r="BK202" t="str">
        <f>LEFT(Tabela_BaseCadastro[[#This Row],[Descrição]],SEARCH(" ",Tabela_BaseCadastro[[#This Row],[Descrição]],1)-1)</f>
        <v>MYCAMINE</v>
      </c>
      <c r="BL202" t="str">
        <f>TEXT(Tabela_BaseCadastro[[#This Row],[Unidade Venda '[EAN8, UPC12, EAN13, e DUN14']]],"0000000000000")</f>
        <v>7897595635594</v>
      </c>
      <c r="BM202" t="s">
        <v>1743</v>
      </c>
      <c r="BN202" t="str">
        <f>IF(Tabela_BaseCadastro[[#This Row],[P.Ativo CMED]]="",Tabela_BaseCadastro[[#This Row],[DESCRIÇÃO DO PRINCIPIO ATIVO]],Tabela_BaseCadastro[[#This Row],[P.Ativo CMED]])</f>
        <v>MICAFUNGINA SÓDICA</v>
      </c>
    </row>
    <row r="203" spans="1:66" x14ac:dyDescent="0.25">
      <c r="A203">
        <v>967</v>
      </c>
      <c r="B203" t="s">
        <v>1745</v>
      </c>
      <c r="C203">
        <v>1496</v>
      </c>
      <c r="D203" t="s">
        <v>1715</v>
      </c>
      <c r="E203">
        <v>1</v>
      </c>
      <c r="F203" t="s">
        <v>1253</v>
      </c>
      <c r="G203">
        <v>2</v>
      </c>
      <c r="H203" s="1" t="s">
        <v>1254</v>
      </c>
      <c r="I203">
        <v>20</v>
      </c>
      <c r="J203" t="s">
        <v>1716</v>
      </c>
      <c r="K203">
        <v>2</v>
      </c>
      <c r="L203" t="s">
        <v>1256</v>
      </c>
      <c r="M203" t="s">
        <v>1257</v>
      </c>
      <c r="N203" t="s">
        <v>1422</v>
      </c>
      <c r="O203" t="s">
        <v>1253</v>
      </c>
      <c r="P203">
        <v>30022099</v>
      </c>
      <c r="R203">
        <v>13</v>
      </c>
      <c r="S203">
        <v>14</v>
      </c>
      <c r="U203" s="5">
        <v>7899337000059</v>
      </c>
      <c r="V203">
        <v>7899337000059</v>
      </c>
      <c r="Z203" t="s">
        <v>1260</v>
      </c>
      <c r="AA203" t="s">
        <v>1270</v>
      </c>
      <c r="AB203">
        <v>145</v>
      </c>
      <c r="AC203" t="s">
        <v>1732</v>
      </c>
      <c r="AE203">
        <v>44232</v>
      </c>
      <c r="AH203">
        <v>0</v>
      </c>
      <c r="AK203" t="s">
        <v>1260</v>
      </c>
      <c r="AM203" t="s">
        <v>1260</v>
      </c>
      <c r="AN203" t="s">
        <v>1260</v>
      </c>
      <c r="AS203" t="s">
        <v>1260</v>
      </c>
      <c r="AT203">
        <v>1</v>
      </c>
      <c r="AX203" t="s">
        <v>1617</v>
      </c>
      <c r="AY203" t="s">
        <v>1264</v>
      </c>
      <c r="AZ203" t="s">
        <v>1265</v>
      </c>
      <c r="BI203" t="s">
        <v>1260</v>
      </c>
      <c r="BK203" t="str">
        <f>LEFT(Tabela_BaseCadastro[[#This Row],[Descrição]],SEARCH(" ",Tabela_BaseCadastro[[#This Row],[Descrição]],1)-1)</f>
        <v>VESICARE</v>
      </c>
      <c r="BL203" t="str">
        <f>TEXT(Tabela_BaseCadastro[[#This Row],[Unidade Venda '[EAN8, UPC12, EAN13, e DUN14']]],"0000000000000")</f>
        <v>7899337000059</v>
      </c>
      <c r="BM203" t="s">
        <v>1746</v>
      </c>
      <c r="BN203" t="str">
        <f>IF(Tabela_BaseCadastro[[#This Row],[P.Ativo CMED]]="",Tabela_BaseCadastro[[#This Row],[DESCRIÇÃO DO PRINCIPIO ATIVO]],Tabela_BaseCadastro[[#This Row],[P.Ativo CMED]])</f>
        <v>SUCCINATO DE SOLIFENACINA</v>
      </c>
    </row>
    <row r="204" spans="1:66" x14ac:dyDescent="0.25">
      <c r="A204">
        <v>968</v>
      </c>
      <c r="B204" t="s">
        <v>1747</v>
      </c>
      <c r="C204">
        <v>1496</v>
      </c>
      <c r="D204" t="s">
        <v>1715</v>
      </c>
      <c r="E204">
        <v>1</v>
      </c>
      <c r="F204" t="s">
        <v>1253</v>
      </c>
      <c r="G204">
        <v>2</v>
      </c>
      <c r="H204" s="1" t="s">
        <v>1254</v>
      </c>
      <c r="I204">
        <v>20</v>
      </c>
      <c r="J204" t="s">
        <v>1716</v>
      </c>
      <c r="K204">
        <v>2</v>
      </c>
      <c r="L204" t="s">
        <v>1256</v>
      </c>
      <c r="M204" t="s">
        <v>1257</v>
      </c>
      <c r="N204" t="s">
        <v>1748</v>
      </c>
      <c r="O204" t="s">
        <v>1368</v>
      </c>
      <c r="P204">
        <v>30044990</v>
      </c>
      <c r="R204">
        <v>13</v>
      </c>
      <c r="S204">
        <v>13</v>
      </c>
      <c r="U204" s="5">
        <v>7899337000080</v>
      </c>
      <c r="V204">
        <v>7899337000080</v>
      </c>
      <c r="Z204" t="s">
        <v>1260</v>
      </c>
      <c r="AA204" t="s">
        <v>1261</v>
      </c>
      <c r="AB204">
        <v>145</v>
      </c>
      <c r="AC204" t="s">
        <v>1732</v>
      </c>
      <c r="AE204">
        <v>44001</v>
      </c>
      <c r="AH204">
        <v>0</v>
      </c>
      <c r="AK204" t="s">
        <v>1260</v>
      </c>
      <c r="AM204" t="s">
        <v>1260</v>
      </c>
      <c r="AN204" t="s">
        <v>1260</v>
      </c>
      <c r="AQ204" t="s">
        <v>1263</v>
      </c>
      <c r="AR204" t="s">
        <v>1257</v>
      </c>
      <c r="AS204" t="s">
        <v>1260</v>
      </c>
      <c r="AT204">
        <v>1</v>
      </c>
      <c r="AX204" t="s">
        <v>1260</v>
      </c>
      <c r="AY204" t="s">
        <v>1264</v>
      </c>
      <c r="AZ204" t="s">
        <v>1265</v>
      </c>
      <c r="BE204">
        <v>217</v>
      </c>
      <c r="BF204" t="s">
        <v>1746</v>
      </c>
      <c r="BI204" t="s">
        <v>1260</v>
      </c>
      <c r="BK204" t="str">
        <f>LEFT(Tabela_BaseCadastro[[#This Row],[Descrição]],SEARCH(" ",Tabela_BaseCadastro[[#This Row],[Descrição]],1)-1)</f>
        <v>VESICARE</v>
      </c>
      <c r="BL204" t="str">
        <f>TEXT(Tabela_BaseCadastro[[#This Row],[Unidade Venda '[EAN8, UPC12, EAN13, e DUN14']]],"0000000000000")</f>
        <v>7899337000080</v>
      </c>
      <c r="BM204" t="s">
        <v>1746</v>
      </c>
      <c r="BN204" t="str">
        <f>IF(Tabela_BaseCadastro[[#This Row],[P.Ativo CMED]]="",Tabela_BaseCadastro[[#This Row],[DESCRIÇÃO DO PRINCIPIO ATIVO]],Tabela_BaseCadastro[[#This Row],[P.Ativo CMED]])</f>
        <v>SUCCINATO DE SOLIFENACINA</v>
      </c>
    </row>
    <row r="205" spans="1:66" x14ac:dyDescent="0.25">
      <c r="A205">
        <v>969</v>
      </c>
      <c r="B205" t="s">
        <v>1749</v>
      </c>
      <c r="C205">
        <v>1496</v>
      </c>
      <c r="D205" t="s">
        <v>1715</v>
      </c>
      <c r="E205">
        <v>1</v>
      </c>
      <c r="F205" t="s">
        <v>1253</v>
      </c>
      <c r="G205">
        <v>2</v>
      </c>
      <c r="H205" s="1" t="s">
        <v>1254</v>
      </c>
      <c r="I205">
        <v>20</v>
      </c>
      <c r="J205" t="s">
        <v>1716</v>
      </c>
      <c r="K205">
        <v>2</v>
      </c>
      <c r="L205" t="s">
        <v>1256</v>
      </c>
      <c r="M205" t="s">
        <v>1257</v>
      </c>
      <c r="N205" t="s">
        <v>1422</v>
      </c>
      <c r="O205" t="s">
        <v>1253</v>
      </c>
      <c r="P205">
        <v>30022099</v>
      </c>
      <c r="R205">
        <v>13</v>
      </c>
      <c r="S205">
        <v>14</v>
      </c>
      <c r="U205" s="5">
        <v>7899337000172</v>
      </c>
      <c r="V205">
        <v>7899337000172</v>
      </c>
      <c r="Z205" t="s">
        <v>1260</v>
      </c>
      <c r="AA205" t="s">
        <v>1261</v>
      </c>
      <c r="AB205">
        <v>145</v>
      </c>
      <c r="AC205" t="s">
        <v>1732</v>
      </c>
      <c r="AE205">
        <v>44232</v>
      </c>
      <c r="AH205">
        <v>0</v>
      </c>
      <c r="AK205" t="s">
        <v>1260</v>
      </c>
      <c r="AM205" t="s">
        <v>1260</v>
      </c>
      <c r="AN205" t="s">
        <v>1260</v>
      </c>
      <c r="AS205" t="s">
        <v>1260</v>
      </c>
      <c r="AT205">
        <v>1</v>
      </c>
      <c r="AX205" t="s">
        <v>1617</v>
      </c>
      <c r="AY205" t="s">
        <v>1264</v>
      </c>
      <c r="AZ205" t="s">
        <v>1265</v>
      </c>
      <c r="BI205" t="s">
        <v>1260</v>
      </c>
      <c r="BK205" t="str">
        <f>LEFT(Tabela_BaseCadastro[[#This Row],[Descrição]],SEARCH(" ",Tabela_BaseCadastro[[#This Row],[Descrição]],1)-1)</f>
        <v>VESICARE</v>
      </c>
      <c r="BL205" t="str">
        <f>TEXT(Tabela_BaseCadastro[[#This Row],[Unidade Venda '[EAN8, UPC12, EAN13, e DUN14']]],"0000000000000")</f>
        <v>7899337000172</v>
      </c>
      <c r="BM205" t="s">
        <v>1746</v>
      </c>
      <c r="BN205" t="str">
        <f>IF(Tabela_BaseCadastro[[#This Row],[P.Ativo CMED]]="",Tabela_BaseCadastro[[#This Row],[DESCRIÇÃO DO PRINCIPIO ATIVO]],Tabela_BaseCadastro[[#This Row],[P.Ativo CMED]])</f>
        <v>SUCCINATO DE SOLIFENACINA</v>
      </c>
    </row>
    <row r="206" spans="1:66" x14ac:dyDescent="0.25">
      <c r="A206">
        <v>970</v>
      </c>
      <c r="B206" t="s">
        <v>1750</v>
      </c>
      <c r="C206">
        <v>1496</v>
      </c>
      <c r="D206" t="s">
        <v>1715</v>
      </c>
      <c r="E206">
        <v>1</v>
      </c>
      <c r="F206" t="s">
        <v>1253</v>
      </c>
      <c r="G206">
        <v>2</v>
      </c>
      <c r="H206" s="1" t="s">
        <v>1254</v>
      </c>
      <c r="I206">
        <v>20</v>
      </c>
      <c r="J206" t="s">
        <v>1716</v>
      </c>
      <c r="K206">
        <v>2</v>
      </c>
      <c r="L206" t="s">
        <v>1256</v>
      </c>
      <c r="M206" t="s">
        <v>1257</v>
      </c>
      <c r="N206" t="s">
        <v>1268</v>
      </c>
      <c r="O206" t="s">
        <v>1269</v>
      </c>
      <c r="P206">
        <v>30049069</v>
      </c>
      <c r="R206">
        <v>13</v>
      </c>
      <c r="S206">
        <v>14</v>
      </c>
      <c r="U206" s="5">
        <v>7899337000202</v>
      </c>
      <c r="V206">
        <v>0</v>
      </c>
      <c r="Z206" t="s">
        <v>1260</v>
      </c>
      <c r="AA206" t="s">
        <v>1261</v>
      </c>
      <c r="AB206">
        <v>145</v>
      </c>
      <c r="AC206" t="s">
        <v>1732</v>
      </c>
      <c r="AE206">
        <v>44232</v>
      </c>
      <c r="AH206">
        <v>0</v>
      </c>
      <c r="AK206" t="s">
        <v>1260</v>
      </c>
      <c r="AM206" t="s">
        <v>1260</v>
      </c>
      <c r="AN206" t="s">
        <v>1260</v>
      </c>
      <c r="AQ206" t="s">
        <v>1263</v>
      </c>
      <c r="AR206" t="s">
        <v>1257</v>
      </c>
      <c r="AS206" t="s">
        <v>1260</v>
      </c>
      <c r="AT206">
        <v>1</v>
      </c>
      <c r="AX206" t="s">
        <v>1260</v>
      </c>
      <c r="AY206" t="s">
        <v>1264</v>
      </c>
      <c r="AZ206" t="s">
        <v>1265</v>
      </c>
      <c r="BI206" t="s">
        <v>1260</v>
      </c>
      <c r="BK206" t="str">
        <f>LEFT(Tabela_BaseCadastro[[#This Row],[Descrição]],SEARCH(" ",Tabela_BaseCadastro[[#This Row],[Descrição]],1)-1)</f>
        <v>VESICARE</v>
      </c>
      <c r="BL206" t="str">
        <f>TEXT(Tabela_BaseCadastro[[#This Row],[Unidade Venda '[EAN8, UPC12, EAN13, e DUN14']]],"0000000000000")</f>
        <v>7899337000202</v>
      </c>
      <c r="BM206" t="s">
        <v>1746</v>
      </c>
      <c r="BN206" t="str">
        <f>IF(Tabela_BaseCadastro[[#This Row],[P.Ativo CMED]]="",Tabela_BaseCadastro[[#This Row],[DESCRIÇÃO DO PRINCIPIO ATIVO]],Tabela_BaseCadastro[[#This Row],[P.Ativo CMED]])</f>
        <v>SUCCINATO DE SOLIFENACINA</v>
      </c>
    </row>
    <row r="207" spans="1:66" x14ac:dyDescent="0.25">
      <c r="A207">
        <v>971</v>
      </c>
      <c r="B207" t="s">
        <v>1751</v>
      </c>
      <c r="C207">
        <v>1496</v>
      </c>
      <c r="D207" t="s">
        <v>1715</v>
      </c>
      <c r="E207">
        <v>1</v>
      </c>
      <c r="F207" t="s">
        <v>1253</v>
      </c>
      <c r="G207">
        <v>1</v>
      </c>
      <c r="H207" s="1" t="s">
        <v>1280</v>
      </c>
      <c r="I207">
        <v>20</v>
      </c>
      <c r="J207" t="s">
        <v>1716</v>
      </c>
      <c r="K207">
        <v>2</v>
      </c>
      <c r="L207" t="s">
        <v>1256</v>
      </c>
      <c r="M207" t="s">
        <v>1257</v>
      </c>
      <c r="N207" t="s">
        <v>1323</v>
      </c>
      <c r="O207" t="s">
        <v>1269</v>
      </c>
      <c r="P207">
        <v>30049069</v>
      </c>
      <c r="Q207">
        <v>3</v>
      </c>
      <c r="R207">
        <v>13</v>
      </c>
      <c r="S207">
        <v>13</v>
      </c>
      <c r="T207">
        <v>13</v>
      </c>
      <c r="U207" s="5">
        <v>7899337000707</v>
      </c>
      <c r="V207">
        <v>0</v>
      </c>
      <c r="W207">
        <v>7899337000707</v>
      </c>
      <c r="X207" t="s">
        <v>1752</v>
      </c>
      <c r="Z207" t="s">
        <v>1260</v>
      </c>
      <c r="AA207" t="s">
        <v>1261</v>
      </c>
      <c r="AB207">
        <v>1</v>
      </c>
      <c r="AC207" t="s">
        <v>1283</v>
      </c>
      <c r="AE207">
        <v>43209</v>
      </c>
      <c r="AH207">
        <v>0</v>
      </c>
      <c r="AK207" t="s">
        <v>1260</v>
      </c>
      <c r="AM207" t="s">
        <v>1260</v>
      </c>
      <c r="AN207" t="s">
        <v>1260</v>
      </c>
      <c r="AQ207" t="s">
        <v>1263</v>
      </c>
      <c r="AR207" t="s">
        <v>1257</v>
      </c>
      <c r="AS207" t="s">
        <v>1260</v>
      </c>
      <c r="AT207">
        <v>0.01</v>
      </c>
      <c r="AX207" t="s">
        <v>1260</v>
      </c>
      <c r="AY207" t="s">
        <v>1264</v>
      </c>
      <c r="AZ207" t="s">
        <v>1265</v>
      </c>
      <c r="BE207">
        <v>95</v>
      </c>
      <c r="BF207" t="s">
        <v>1753</v>
      </c>
      <c r="BI207" t="s">
        <v>1260</v>
      </c>
      <c r="BK207" t="str">
        <f>LEFT(Tabela_BaseCadastro[[#This Row],[Descrição]],SEARCH(" ",Tabela_BaseCadastro[[#This Row],[Descrição]],1)-1)</f>
        <v>XTANDI</v>
      </c>
      <c r="BL207" t="str">
        <f>TEXT(Tabela_BaseCadastro[[#This Row],[Unidade Venda '[EAN8, UPC12, EAN13, e DUN14']]],"0000000000000")</f>
        <v>7899337000707</v>
      </c>
      <c r="BM207" t="s">
        <v>1753</v>
      </c>
      <c r="BN207" t="str">
        <f>IF(Tabela_BaseCadastro[[#This Row],[P.Ativo CMED]]="",Tabela_BaseCadastro[[#This Row],[DESCRIÇÃO DO PRINCIPIO ATIVO]],Tabela_BaseCadastro[[#This Row],[P.Ativo CMED]])</f>
        <v>ENZALUTAMIDA</v>
      </c>
    </row>
    <row r="208" spans="1:66" x14ac:dyDescent="0.25">
      <c r="A208">
        <v>972</v>
      </c>
      <c r="B208" t="s">
        <v>1754</v>
      </c>
      <c r="C208">
        <v>1496</v>
      </c>
      <c r="D208" t="s">
        <v>1715</v>
      </c>
      <c r="E208">
        <v>1</v>
      </c>
      <c r="F208" t="s">
        <v>1253</v>
      </c>
      <c r="G208">
        <v>2</v>
      </c>
      <c r="H208" s="1" t="s">
        <v>1254</v>
      </c>
      <c r="M208" t="s">
        <v>1257</v>
      </c>
      <c r="R208">
        <v>13</v>
      </c>
      <c r="S208">
        <v>14</v>
      </c>
      <c r="U208" s="5">
        <v>7899337000806</v>
      </c>
      <c r="V208">
        <v>7899337000806</v>
      </c>
      <c r="Z208" t="s">
        <v>1260</v>
      </c>
      <c r="AA208" t="s">
        <v>1261</v>
      </c>
      <c r="AE208">
        <v>44232</v>
      </c>
      <c r="AH208">
        <v>0</v>
      </c>
      <c r="AK208" t="s">
        <v>1260</v>
      </c>
      <c r="AM208" t="s">
        <v>1260</v>
      </c>
      <c r="AN208" t="s">
        <v>1260</v>
      </c>
      <c r="AS208" t="s">
        <v>1260</v>
      </c>
      <c r="AX208" t="s">
        <v>1617</v>
      </c>
      <c r="BI208" t="s">
        <v>1260</v>
      </c>
      <c r="BK208" t="str">
        <f>LEFT(Tabela_BaseCadastro[[#This Row],[Descrição]],SEARCH(" ",Tabela_BaseCadastro[[#This Row],[Descrição]],1)-1)</f>
        <v>VESOMNI</v>
      </c>
      <c r="BL208" t="str">
        <f>TEXT(Tabela_BaseCadastro[[#This Row],[Unidade Venda '[EAN8, UPC12, EAN13, e DUN14']]],"0000000000000")</f>
        <v>7899337000806</v>
      </c>
      <c r="BM208" t="s">
        <v>1755</v>
      </c>
      <c r="BN208" t="str">
        <f>IF(Tabela_BaseCadastro[[#This Row],[P.Ativo CMED]]="",Tabela_BaseCadastro[[#This Row],[DESCRIÇÃO DO PRINCIPIO ATIVO]],Tabela_BaseCadastro[[#This Row],[P.Ativo CMED]])</f>
        <v>SUCCINATO DE SOLIFENACINA;CLORIDRATO DE TANSULOSINA</v>
      </c>
    </row>
    <row r="209" spans="1:66" x14ac:dyDescent="0.25">
      <c r="A209">
        <v>973</v>
      </c>
      <c r="B209" t="s">
        <v>1756</v>
      </c>
      <c r="C209">
        <v>1496</v>
      </c>
      <c r="D209" t="s">
        <v>1715</v>
      </c>
      <c r="E209">
        <v>1</v>
      </c>
      <c r="F209" t="s">
        <v>1253</v>
      </c>
      <c r="G209">
        <v>2</v>
      </c>
      <c r="H209" s="1" t="s">
        <v>1254</v>
      </c>
      <c r="I209">
        <v>20</v>
      </c>
      <c r="J209" t="s">
        <v>1716</v>
      </c>
      <c r="K209">
        <v>2</v>
      </c>
      <c r="L209" t="s">
        <v>1256</v>
      </c>
      <c r="M209" t="s">
        <v>1257</v>
      </c>
      <c r="N209" t="s">
        <v>1306</v>
      </c>
      <c r="O209" t="s">
        <v>1307</v>
      </c>
      <c r="P209">
        <v>30049099</v>
      </c>
      <c r="R209">
        <v>13</v>
      </c>
      <c r="S209">
        <v>13</v>
      </c>
      <c r="T209">
        <v>13</v>
      </c>
      <c r="U209" s="5">
        <v>7899337000813</v>
      </c>
      <c r="V209">
        <v>0</v>
      </c>
      <c r="W209">
        <v>7899337000813</v>
      </c>
      <c r="X209">
        <v>145298</v>
      </c>
      <c r="Z209" t="s">
        <v>1260</v>
      </c>
      <c r="AA209" t="s">
        <v>1261</v>
      </c>
      <c r="AB209">
        <v>17</v>
      </c>
      <c r="AC209" t="s">
        <v>1574</v>
      </c>
      <c r="AE209">
        <v>44232</v>
      </c>
      <c r="AH209">
        <v>0</v>
      </c>
      <c r="AK209" t="s">
        <v>1260</v>
      </c>
      <c r="AM209" t="s">
        <v>1260</v>
      </c>
      <c r="AN209" t="s">
        <v>1260</v>
      </c>
      <c r="AQ209" t="s">
        <v>1263</v>
      </c>
      <c r="AR209" t="s">
        <v>1257</v>
      </c>
      <c r="AS209" t="s">
        <v>1260</v>
      </c>
      <c r="AT209">
        <v>1</v>
      </c>
      <c r="AX209" t="s">
        <v>1260</v>
      </c>
      <c r="AY209" t="s">
        <v>1264</v>
      </c>
      <c r="AZ209" t="s">
        <v>1265</v>
      </c>
      <c r="BI209" t="s">
        <v>1260</v>
      </c>
      <c r="BK209" t="str">
        <f>LEFT(Tabela_BaseCadastro[[#This Row],[Descrição]],SEARCH(" ",Tabela_BaseCadastro[[#This Row],[Descrição]],1)-1)</f>
        <v>VESOMNI</v>
      </c>
      <c r="BL209" t="str">
        <f>TEXT(Tabela_BaseCadastro[[#This Row],[Unidade Venda '[EAN8, UPC12, EAN13, e DUN14']]],"0000000000000")</f>
        <v>7899337000813</v>
      </c>
      <c r="BM209" t="s">
        <v>1755</v>
      </c>
      <c r="BN209" t="str">
        <f>IF(Tabela_BaseCadastro[[#This Row],[P.Ativo CMED]]="",Tabela_BaseCadastro[[#This Row],[DESCRIÇÃO DO PRINCIPIO ATIVO]],Tabela_BaseCadastro[[#This Row],[P.Ativo CMED]])</f>
        <v>SUCCINATO DE SOLIFENACINA;CLORIDRATO DE TANSULOSINA</v>
      </c>
    </row>
    <row r="210" spans="1:66" x14ac:dyDescent="0.25">
      <c r="A210">
        <v>974</v>
      </c>
      <c r="B210" t="s">
        <v>1757</v>
      </c>
      <c r="C210">
        <v>1285</v>
      </c>
      <c r="D210" t="s">
        <v>1544</v>
      </c>
      <c r="E210">
        <v>1</v>
      </c>
      <c r="F210" t="s">
        <v>1253</v>
      </c>
      <c r="G210">
        <v>18</v>
      </c>
      <c r="H210" s="1" t="s">
        <v>1298</v>
      </c>
      <c r="I210">
        <v>13</v>
      </c>
      <c r="J210" t="s">
        <v>1545</v>
      </c>
      <c r="K210">
        <v>2</v>
      </c>
      <c r="L210" t="s">
        <v>1563</v>
      </c>
      <c r="M210" t="s">
        <v>1257</v>
      </c>
      <c r="N210" t="s">
        <v>1415</v>
      </c>
      <c r="O210" t="s">
        <v>1416</v>
      </c>
      <c r="P210">
        <v>30021590</v>
      </c>
      <c r="R210">
        <v>13</v>
      </c>
      <c r="S210">
        <v>13</v>
      </c>
      <c r="U210" s="5">
        <v>4036124019525</v>
      </c>
      <c r="V210">
        <v>0</v>
      </c>
      <c r="X210">
        <v>18</v>
      </c>
      <c r="Z210" t="s">
        <v>1260</v>
      </c>
      <c r="AA210" t="s">
        <v>1261</v>
      </c>
      <c r="AB210">
        <v>85</v>
      </c>
      <c r="AC210" t="s">
        <v>1758</v>
      </c>
      <c r="AE210">
        <v>43614</v>
      </c>
      <c r="AH210">
        <v>0</v>
      </c>
      <c r="AK210" t="s">
        <v>1260</v>
      </c>
      <c r="AM210" t="s">
        <v>1260</v>
      </c>
      <c r="AN210" t="s">
        <v>1260</v>
      </c>
      <c r="AQ210" t="s">
        <v>1263</v>
      </c>
      <c r="AR210" t="s">
        <v>1257</v>
      </c>
      <c r="AS210" t="s">
        <v>1260</v>
      </c>
      <c r="AT210">
        <v>0.01</v>
      </c>
      <c r="AX210" t="s">
        <v>1260</v>
      </c>
      <c r="AY210" t="s">
        <v>1264</v>
      </c>
      <c r="AZ210" t="s">
        <v>1265</v>
      </c>
      <c r="BE210">
        <v>154</v>
      </c>
      <c r="BF210" t="s">
        <v>1759</v>
      </c>
      <c r="BI210" t="s">
        <v>1260</v>
      </c>
      <c r="BK210" t="str">
        <f>LEFT(Tabela_BaseCadastro[[#This Row],[Descrição]],SEARCH(" ",Tabela_BaseCadastro[[#This Row],[Descrição]],1)-1)</f>
        <v>ALBIOMIN</v>
      </c>
      <c r="BL210" t="str">
        <f>TEXT(Tabela_BaseCadastro[[#This Row],[Unidade Venda '[EAN8, UPC12, EAN13, e DUN14']]],"0000000000000")</f>
        <v>4036124019525</v>
      </c>
      <c r="BM210" t="s">
        <v>1759</v>
      </c>
      <c r="BN210" t="str">
        <f>IF(Tabela_BaseCadastro[[#This Row],[P.Ativo CMED]]="",Tabela_BaseCadastro[[#This Row],[DESCRIÇÃO DO PRINCIPIO ATIVO]],Tabela_BaseCadastro[[#This Row],[P.Ativo CMED]])</f>
        <v>ALBUMINA HUMANA</v>
      </c>
    </row>
    <row r="211" spans="1:66" x14ac:dyDescent="0.25">
      <c r="A211">
        <v>975</v>
      </c>
      <c r="B211" t="s">
        <v>1760</v>
      </c>
      <c r="C211">
        <v>1285</v>
      </c>
      <c r="D211" t="s">
        <v>1544</v>
      </c>
      <c r="E211">
        <v>1</v>
      </c>
      <c r="F211" t="s">
        <v>1253</v>
      </c>
      <c r="G211">
        <v>18</v>
      </c>
      <c r="H211" s="1" t="s">
        <v>1298</v>
      </c>
      <c r="I211">
        <v>13</v>
      </c>
      <c r="J211" t="s">
        <v>1545</v>
      </c>
      <c r="K211">
        <v>2</v>
      </c>
      <c r="L211" t="s">
        <v>1563</v>
      </c>
      <c r="M211" t="s">
        <v>1257</v>
      </c>
      <c r="N211" t="s">
        <v>1552</v>
      </c>
      <c r="O211" t="s">
        <v>1547</v>
      </c>
      <c r="P211">
        <v>30021235</v>
      </c>
      <c r="R211">
        <v>13</v>
      </c>
      <c r="S211">
        <v>13</v>
      </c>
      <c r="U211" s="5">
        <v>4036124019518</v>
      </c>
      <c r="V211">
        <v>0</v>
      </c>
      <c r="X211">
        <v>1</v>
      </c>
      <c r="Z211" t="s">
        <v>1260</v>
      </c>
      <c r="AA211" t="s">
        <v>1261</v>
      </c>
      <c r="AB211">
        <v>85</v>
      </c>
      <c r="AC211" t="s">
        <v>1758</v>
      </c>
      <c r="AE211">
        <v>43614</v>
      </c>
      <c r="AH211">
        <v>0</v>
      </c>
      <c r="AK211" t="s">
        <v>1260</v>
      </c>
      <c r="AM211" t="s">
        <v>1260</v>
      </c>
      <c r="AN211" t="s">
        <v>1260</v>
      </c>
      <c r="AQ211" t="s">
        <v>1263</v>
      </c>
      <c r="AR211" t="s">
        <v>1257</v>
      </c>
      <c r="AS211" t="s">
        <v>1260</v>
      </c>
      <c r="AT211">
        <v>1</v>
      </c>
      <c r="AX211" t="s">
        <v>1260</v>
      </c>
      <c r="AY211" t="s">
        <v>1264</v>
      </c>
      <c r="AZ211" t="s">
        <v>1265</v>
      </c>
      <c r="BE211">
        <v>154</v>
      </c>
      <c r="BF211" t="s">
        <v>1759</v>
      </c>
      <c r="BI211" t="s">
        <v>1260</v>
      </c>
      <c r="BK211" t="str">
        <f>LEFT(Tabela_BaseCadastro[[#This Row],[Descrição]],SEARCH(" ",Tabela_BaseCadastro[[#This Row],[Descrição]],1)-1)</f>
        <v>ALBIOMIN</v>
      </c>
      <c r="BL211" t="str">
        <f>TEXT(Tabela_BaseCadastro[[#This Row],[Unidade Venda '[EAN8, UPC12, EAN13, e DUN14']]],"0000000000000")</f>
        <v>4036124019518</v>
      </c>
      <c r="BM211" t="s">
        <v>1759</v>
      </c>
      <c r="BN211" t="str">
        <f>IF(Tabela_BaseCadastro[[#This Row],[P.Ativo CMED]]="",Tabela_BaseCadastro[[#This Row],[DESCRIÇÃO DO PRINCIPIO ATIVO]],Tabela_BaseCadastro[[#This Row],[P.Ativo CMED]])</f>
        <v>ALBUMINA HUMANA</v>
      </c>
    </row>
    <row r="212" spans="1:66" x14ac:dyDescent="0.25">
      <c r="A212">
        <v>976</v>
      </c>
      <c r="B212" t="s">
        <v>1761</v>
      </c>
      <c r="C212">
        <v>1285</v>
      </c>
      <c r="D212" t="s">
        <v>1544</v>
      </c>
      <c r="E212">
        <v>1</v>
      </c>
      <c r="F212" t="s">
        <v>1253</v>
      </c>
      <c r="G212">
        <v>7</v>
      </c>
      <c r="H212" s="1" t="s">
        <v>1381</v>
      </c>
      <c r="I212">
        <v>13</v>
      </c>
      <c r="J212" t="s">
        <v>1545</v>
      </c>
      <c r="K212">
        <v>1</v>
      </c>
      <c r="L212" t="s">
        <v>1291</v>
      </c>
      <c r="M212" t="s">
        <v>1257</v>
      </c>
      <c r="N212" t="s">
        <v>1762</v>
      </c>
      <c r="O212" t="s">
        <v>1763</v>
      </c>
      <c r="P212">
        <v>30021235</v>
      </c>
      <c r="R212">
        <v>13</v>
      </c>
      <c r="S212">
        <v>14</v>
      </c>
      <c r="U212" s="5">
        <v>4036124391003</v>
      </c>
      <c r="V212">
        <v>4036124019693</v>
      </c>
      <c r="Z212" t="s">
        <v>1260</v>
      </c>
      <c r="AA212" t="s">
        <v>1261</v>
      </c>
      <c r="AB212">
        <v>7</v>
      </c>
      <c r="AC212" t="s">
        <v>1548</v>
      </c>
      <c r="AE212">
        <v>43909</v>
      </c>
      <c r="AH212">
        <v>0</v>
      </c>
      <c r="AK212" t="s">
        <v>1260</v>
      </c>
      <c r="AM212" t="s">
        <v>1260</v>
      </c>
      <c r="AN212" t="s">
        <v>1260</v>
      </c>
      <c r="AQ212" t="s">
        <v>1263</v>
      </c>
      <c r="AR212" t="s">
        <v>1257</v>
      </c>
      <c r="AS212" t="s">
        <v>1260</v>
      </c>
      <c r="AT212">
        <v>1</v>
      </c>
      <c r="AX212" t="s">
        <v>1260</v>
      </c>
      <c r="AY212" t="s">
        <v>1264</v>
      </c>
      <c r="AZ212" t="s">
        <v>1265</v>
      </c>
      <c r="BE212">
        <v>207</v>
      </c>
      <c r="BF212" t="s">
        <v>1764</v>
      </c>
      <c r="BI212" t="s">
        <v>1260</v>
      </c>
      <c r="BK212" t="str">
        <f>LEFT(Tabela_BaseCadastro[[#This Row],[Descrição]],SEARCH(" ",Tabela_BaseCadastro[[#This Row],[Descrição]],1)-1)</f>
        <v>HEPATECT</v>
      </c>
      <c r="BL212" t="str">
        <f>TEXT(Tabela_BaseCadastro[[#This Row],[Unidade Venda '[EAN8, UPC12, EAN13, e DUN14']]],"0000000000000")</f>
        <v>4036124391003</v>
      </c>
      <c r="BN212" t="str">
        <f>IF(Tabela_BaseCadastro[[#This Row],[P.Ativo CMED]]="",Tabela_BaseCadastro[[#This Row],[DESCRIÇÃO DO PRINCIPIO ATIVO]],Tabela_BaseCadastro[[#This Row],[P.Ativo CMED]])</f>
        <v>IMUNOGLOBULINA HUMANA ANTI-HEPATITE B</v>
      </c>
    </row>
    <row r="213" spans="1:66" x14ac:dyDescent="0.25">
      <c r="A213">
        <v>977</v>
      </c>
      <c r="B213" t="s">
        <v>1765</v>
      </c>
      <c r="C213">
        <v>1285</v>
      </c>
      <c r="D213" t="s">
        <v>1544</v>
      </c>
      <c r="E213">
        <v>1</v>
      </c>
      <c r="F213" t="s">
        <v>1253</v>
      </c>
      <c r="G213">
        <v>7</v>
      </c>
      <c r="H213" s="1" t="s">
        <v>1381</v>
      </c>
      <c r="I213">
        <v>13</v>
      </c>
      <c r="J213" t="s">
        <v>1545</v>
      </c>
      <c r="K213">
        <v>1</v>
      </c>
      <c r="L213" t="s">
        <v>1291</v>
      </c>
      <c r="M213" t="s">
        <v>1257</v>
      </c>
      <c r="N213" t="s">
        <v>1552</v>
      </c>
      <c r="O213" t="s">
        <v>1547</v>
      </c>
      <c r="P213">
        <v>30021235</v>
      </c>
      <c r="R213">
        <v>13</v>
      </c>
      <c r="S213">
        <v>14</v>
      </c>
      <c r="U213" s="5">
        <v>4036124019693</v>
      </c>
      <c r="V213">
        <v>40361240196931</v>
      </c>
      <c r="X213">
        <v>7896261012332</v>
      </c>
      <c r="Z213" t="s">
        <v>1260</v>
      </c>
      <c r="AA213" t="s">
        <v>1261</v>
      </c>
      <c r="AB213">
        <v>7</v>
      </c>
      <c r="AC213" t="s">
        <v>1548</v>
      </c>
      <c r="AE213">
        <v>43908</v>
      </c>
      <c r="AH213">
        <v>0</v>
      </c>
      <c r="AK213" t="s">
        <v>1260</v>
      </c>
      <c r="AM213" t="s">
        <v>1260</v>
      </c>
      <c r="AN213" t="s">
        <v>1260</v>
      </c>
      <c r="AQ213" t="s">
        <v>1263</v>
      </c>
      <c r="AR213" t="s">
        <v>1257</v>
      </c>
      <c r="AS213" t="s">
        <v>1260</v>
      </c>
      <c r="AT213">
        <v>1</v>
      </c>
      <c r="AX213" t="s">
        <v>1260</v>
      </c>
      <c r="AY213" t="s">
        <v>1264</v>
      </c>
      <c r="AZ213" t="s">
        <v>1265</v>
      </c>
      <c r="BE213">
        <v>83</v>
      </c>
      <c r="BF213" t="s">
        <v>1549</v>
      </c>
      <c r="BI213" t="s">
        <v>1260</v>
      </c>
      <c r="BK213" t="str">
        <f>LEFT(Tabela_BaseCadastro[[#This Row],[Descrição]],SEARCH(" ",Tabela_BaseCadastro[[#This Row],[Descrição]],1)-1)</f>
        <v>INTRATECT</v>
      </c>
      <c r="BL213" t="str">
        <f>TEXT(Tabela_BaseCadastro[[#This Row],[Unidade Venda '[EAN8, UPC12, EAN13, e DUN14']]],"0000000000000")</f>
        <v>4036124019693</v>
      </c>
      <c r="BN213" t="str">
        <f>IF(Tabela_BaseCadastro[[#This Row],[P.Ativo CMED]]="",Tabela_BaseCadastro[[#This Row],[DESCRIÇÃO DO PRINCIPIO ATIVO]],Tabela_BaseCadastro[[#This Row],[P.Ativo CMED]])</f>
        <v>IMUNOGLOBULINA HUMANA IGA-IGG-IGM</v>
      </c>
    </row>
    <row r="214" spans="1:66" x14ac:dyDescent="0.25">
      <c r="A214">
        <v>978</v>
      </c>
      <c r="B214" t="s">
        <v>1766</v>
      </c>
      <c r="C214">
        <v>1285</v>
      </c>
      <c r="D214" t="s">
        <v>1544</v>
      </c>
      <c r="E214">
        <v>1</v>
      </c>
      <c r="F214" t="s">
        <v>1253</v>
      </c>
      <c r="G214">
        <v>2</v>
      </c>
      <c r="H214" s="1" t="s">
        <v>1254</v>
      </c>
      <c r="I214">
        <v>13</v>
      </c>
      <c r="J214" t="s">
        <v>1545</v>
      </c>
      <c r="K214">
        <v>2</v>
      </c>
      <c r="L214" t="s">
        <v>1256</v>
      </c>
      <c r="M214" t="s">
        <v>1257</v>
      </c>
      <c r="N214" t="s">
        <v>1422</v>
      </c>
      <c r="O214" t="s">
        <v>1253</v>
      </c>
      <c r="P214">
        <v>30022099</v>
      </c>
      <c r="R214">
        <v>13</v>
      </c>
      <c r="S214">
        <v>14</v>
      </c>
      <c r="U214" s="5">
        <v>4036124019709</v>
      </c>
      <c r="V214">
        <v>4036124019676</v>
      </c>
      <c r="Z214" t="s">
        <v>1260</v>
      </c>
      <c r="AA214" t="s">
        <v>1261</v>
      </c>
      <c r="AB214">
        <v>42</v>
      </c>
      <c r="AC214" t="s">
        <v>1767</v>
      </c>
      <c r="AE214">
        <v>44232</v>
      </c>
      <c r="AH214">
        <v>0</v>
      </c>
      <c r="AK214" t="s">
        <v>1260</v>
      </c>
      <c r="AM214" t="s">
        <v>1260</v>
      </c>
      <c r="AN214" t="s">
        <v>1260</v>
      </c>
      <c r="AQ214" t="s">
        <v>1263</v>
      </c>
      <c r="AR214" t="s">
        <v>1257</v>
      </c>
      <c r="AS214" t="s">
        <v>1260</v>
      </c>
      <c r="AT214">
        <v>1</v>
      </c>
      <c r="AX214" t="s">
        <v>1617</v>
      </c>
      <c r="AY214" t="s">
        <v>1264</v>
      </c>
      <c r="AZ214" t="s">
        <v>1265</v>
      </c>
      <c r="BI214" t="s">
        <v>1260</v>
      </c>
      <c r="BK214" t="str">
        <f>LEFT(Tabela_BaseCadastro[[#This Row],[Descrição]],SEARCH(" ",Tabela_BaseCadastro[[#This Row],[Descrição]],1)-1)</f>
        <v>INTRATECT</v>
      </c>
      <c r="BL214" t="str">
        <f>TEXT(Tabela_BaseCadastro[[#This Row],[Unidade Venda '[EAN8, UPC12, EAN13, e DUN14']]],"0000000000000")</f>
        <v>4036124019709</v>
      </c>
      <c r="BN214">
        <f>IF(Tabela_BaseCadastro[[#This Row],[P.Ativo CMED]]="",Tabela_BaseCadastro[[#This Row],[DESCRIÇÃO DO PRINCIPIO ATIVO]],Tabela_BaseCadastro[[#This Row],[P.Ativo CMED]])</f>
        <v>0</v>
      </c>
    </row>
    <row r="215" spans="1:66" x14ac:dyDescent="0.25">
      <c r="A215">
        <v>979</v>
      </c>
      <c r="B215" t="s">
        <v>1768</v>
      </c>
      <c r="C215">
        <v>1285</v>
      </c>
      <c r="D215" t="s">
        <v>1544</v>
      </c>
      <c r="E215">
        <v>1</v>
      </c>
      <c r="F215" t="s">
        <v>1253</v>
      </c>
      <c r="G215">
        <v>2</v>
      </c>
      <c r="H215" s="1" t="s">
        <v>1254</v>
      </c>
      <c r="I215">
        <v>13</v>
      </c>
      <c r="J215" t="s">
        <v>1545</v>
      </c>
      <c r="K215">
        <v>2</v>
      </c>
      <c r="L215" t="s">
        <v>1256</v>
      </c>
      <c r="M215" t="s">
        <v>1257</v>
      </c>
      <c r="N215" t="s">
        <v>1422</v>
      </c>
      <c r="O215" t="s">
        <v>1253</v>
      </c>
      <c r="P215">
        <v>30022099</v>
      </c>
      <c r="R215">
        <v>13</v>
      </c>
      <c r="S215">
        <v>14</v>
      </c>
      <c r="U215" s="5">
        <v>4036124019676</v>
      </c>
      <c r="V215">
        <v>40361240196860</v>
      </c>
      <c r="Z215" t="s">
        <v>1260</v>
      </c>
      <c r="AA215" t="s">
        <v>1261</v>
      </c>
      <c r="AB215">
        <v>42</v>
      </c>
      <c r="AC215" t="s">
        <v>1767</v>
      </c>
      <c r="AE215">
        <v>44232</v>
      </c>
      <c r="AH215">
        <v>0</v>
      </c>
      <c r="AK215" t="s">
        <v>1260</v>
      </c>
      <c r="AM215" t="s">
        <v>1260</v>
      </c>
      <c r="AN215" t="s">
        <v>1260</v>
      </c>
      <c r="AQ215" t="s">
        <v>1263</v>
      </c>
      <c r="AR215" t="s">
        <v>1257</v>
      </c>
      <c r="AS215" t="s">
        <v>1260</v>
      </c>
      <c r="AT215">
        <v>1</v>
      </c>
      <c r="AX215" t="s">
        <v>1617</v>
      </c>
      <c r="AY215" t="s">
        <v>1264</v>
      </c>
      <c r="AZ215" t="s">
        <v>1265</v>
      </c>
      <c r="BI215" t="s">
        <v>1260</v>
      </c>
      <c r="BK215" t="str">
        <f>LEFT(Tabela_BaseCadastro[[#This Row],[Descrição]],SEARCH(" ",Tabela_BaseCadastro[[#This Row],[Descrição]],1)-1)</f>
        <v>INTRATECT</v>
      </c>
      <c r="BL215" t="str">
        <f>TEXT(Tabela_BaseCadastro[[#This Row],[Unidade Venda '[EAN8, UPC12, EAN13, e DUN14']]],"0000000000000")</f>
        <v>4036124019676</v>
      </c>
      <c r="BN215">
        <f>IF(Tabela_BaseCadastro[[#This Row],[P.Ativo CMED]]="",Tabela_BaseCadastro[[#This Row],[DESCRIÇÃO DO PRINCIPIO ATIVO]],Tabela_BaseCadastro[[#This Row],[P.Ativo CMED]])</f>
        <v>0</v>
      </c>
    </row>
    <row r="216" spans="1:66" x14ac:dyDescent="0.25">
      <c r="A216">
        <v>980</v>
      </c>
      <c r="B216" t="s">
        <v>1769</v>
      </c>
      <c r="C216">
        <v>1285</v>
      </c>
      <c r="D216" t="s">
        <v>1544</v>
      </c>
      <c r="E216">
        <v>1</v>
      </c>
      <c r="F216" t="s">
        <v>1253</v>
      </c>
      <c r="G216">
        <v>2</v>
      </c>
      <c r="H216" s="1" t="s">
        <v>1254</v>
      </c>
      <c r="I216">
        <v>13</v>
      </c>
      <c r="J216" t="s">
        <v>1545</v>
      </c>
      <c r="K216">
        <v>2</v>
      </c>
      <c r="L216" t="s">
        <v>1256</v>
      </c>
      <c r="M216" t="s">
        <v>1257</v>
      </c>
      <c r="N216" t="s">
        <v>1422</v>
      </c>
      <c r="O216" t="s">
        <v>1253</v>
      </c>
      <c r="P216">
        <v>30022099</v>
      </c>
      <c r="R216">
        <v>13</v>
      </c>
      <c r="S216">
        <v>14</v>
      </c>
      <c r="U216" s="5">
        <v>4036124019686</v>
      </c>
      <c r="V216">
        <v>4036124019686</v>
      </c>
      <c r="Z216" t="s">
        <v>1260</v>
      </c>
      <c r="AA216" t="s">
        <v>1261</v>
      </c>
      <c r="AB216">
        <v>42</v>
      </c>
      <c r="AC216" t="s">
        <v>1767</v>
      </c>
      <c r="AE216">
        <v>44232</v>
      </c>
      <c r="AH216">
        <v>0</v>
      </c>
      <c r="AK216" t="s">
        <v>1260</v>
      </c>
      <c r="AM216" t="s">
        <v>1260</v>
      </c>
      <c r="AN216" t="s">
        <v>1260</v>
      </c>
      <c r="AQ216" t="s">
        <v>1263</v>
      </c>
      <c r="AR216" t="s">
        <v>1257</v>
      </c>
      <c r="AS216" t="s">
        <v>1260</v>
      </c>
      <c r="AT216">
        <v>1</v>
      </c>
      <c r="AX216" t="s">
        <v>1617</v>
      </c>
      <c r="AY216" t="s">
        <v>1264</v>
      </c>
      <c r="AZ216" t="s">
        <v>1265</v>
      </c>
      <c r="BE216">
        <v>302</v>
      </c>
      <c r="BF216" t="s">
        <v>1550</v>
      </c>
      <c r="BI216" t="s">
        <v>1260</v>
      </c>
      <c r="BK216" t="str">
        <f>LEFT(Tabela_BaseCadastro[[#This Row],[Descrição]],SEARCH(" ",Tabela_BaseCadastro[[#This Row],[Descrição]],1)-1)</f>
        <v>INTRATECT</v>
      </c>
      <c r="BL216" t="str">
        <f>TEXT(Tabela_BaseCadastro[[#This Row],[Unidade Venda '[EAN8, UPC12, EAN13, e DUN14']]],"0000000000000")</f>
        <v>4036124019686</v>
      </c>
      <c r="BN216" t="str">
        <f>IF(Tabela_BaseCadastro[[#This Row],[P.Ativo CMED]]="",Tabela_BaseCadastro[[#This Row],[DESCRIÇÃO DO PRINCIPIO ATIVO]],Tabela_BaseCadastro[[#This Row],[P.Ativo CMED]])</f>
        <v>IMUNOGLOBULINA HUMANA</v>
      </c>
    </row>
    <row r="217" spans="1:66" x14ac:dyDescent="0.25">
      <c r="A217">
        <v>981</v>
      </c>
      <c r="B217" t="s">
        <v>1770</v>
      </c>
      <c r="C217">
        <v>1150</v>
      </c>
      <c r="D217" t="s">
        <v>1771</v>
      </c>
      <c r="E217">
        <v>1</v>
      </c>
      <c r="F217" t="s">
        <v>1253</v>
      </c>
      <c r="G217">
        <v>2</v>
      </c>
      <c r="H217" s="1" t="s">
        <v>1254</v>
      </c>
      <c r="I217">
        <v>4</v>
      </c>
      <c r="J217" t="s">
        <v>1476</v>
      </c>
      <c r="K217">
        <v>2</v>
      </c>
      <c r="L217" t="s">
        <v>1256</v>
      </c>
      <c r="M217" t="s">
        <v>1257</v>
      </c>
      <c r="N217" t="s">
        <v>1422</v>
      </c>
      <c r="O217" t="s">
        <v>1253</v>
      </c>
      <c r="P217">
        <v>30022099</v>
      </c>
      <c r="R217">
        <v>13</v>
      </c>
      <c r="S217">
        <v>14</v>
      </c>
      <c r="U217" s="5">
        <v>7891106000918</v>
      </c>
      <c r="V217">
        <v>7891106000918</v>
      </c>
      <c r="Z217" t="s">
        <v>1260</v>
      </c>
      <c r="AA217" t="s">
        <v>1261</v>
      </c>
      <c r="AB217">
        <v>5</v>
      </c>
      <c r="AC217" t="s">
        <v>1262</v>
      </c>
      <c r="AE217">
        <v>44232</v>
      </c>
      <c r="AH217">
        <v>0</v>
      </c>
      <c r="AK217" t="s">
        <v>1260</v>
      </c>
      <c r="AM217" t="s">
        <v>1260</v>
      </c>
      <c r="AN217" t="s">
        <v>1260</v>
      </c>
      <c r="AQ217" t="s">
        <v>1263</v>
      </c>
      <c r="AR217" t="s">
        <v>1257</v>
      </c>
      <c r="AS217" t="s">
        <v>1260</v>
      </c>
      <c r="AT217">
        <v>1</v>
      </c>
      <c r="AX217" t="s">
        <v>1617</v>
      </c>
      <c r="AY217" t="s">
        <v>1264</v>
      </c>
      <c r="AZ217" t="s">
        <v>1265</v>
      </c>
      <c r="BI217" t="s">
        <v>1260</v>
      </c>
      <c r="BK217" t="str">
        <f>LEFT(Tabela_BaseCadastro[[#This Row],[Descrição]],SEARCH(" ",Tabela_BaseCadastro[[#This Row],[Descrição]],1)-1)</f>
        <v>ADALAT</v>
      </c>
      <c r="BL217" t="str">
        <f>TEXT(Tabela_BaseCadastro[[#This Row],[Unidade Venda '[EAN8, UPC12, EAN13, e DUN14']]],"0000000000000")</f>
        <v>7891106000918</v>
      </c>
      <c r="BN217">
        <f>IF(Tabela_BaseCadastro[[#This Row],[P.Ativo CMED]]="",Tabela_BaseCadastro[[#This Row],[DESCRIÇÃO DO PRINCIPIO ATIVO]],Tabela_BaseCadastro[[#This Row],[P.Ativo CMED]])</f>
        <v>0</v>
      </c>
    </row>
    <row r="218" spans="1:66" x14ac:dyDescent="0.25">
      <c r="A218">
        <v>982</v>
      </c>
      <c r="B218" t="s">
        <v>1772</v>
      </c>
      <c r="C218">
        <v>1150</v>
      </c>
      <c r="D218" t="s">
        <v>1771</v>
      </c>
      <c r="E218">
        <v>1</v>
      </c>
      <c r="F218" t="s">
        <v>1253</v>
      </c>
      <c r="G218">
        <v>2</v>
      </c>
      <c r="H218" s="1" t="s">
        <v>1254</v>
      </c>
      <c r="I218">
        <v>4</v>
      </c>
      <c r="J218" t="s">
        <v>1476</v>
      </c>
      <c r="K218">
        <v>2</v>
      </c>
      <c r="L218" t="s">
        <v>1256</v>
      </c>
      <c r="M218" t="s">
        <v>1257</v>
      </c>
      <c r="N218" t="s">
        <v>1422</v>
      </c>
      <c r="O218" t="s">
        <v>1253</v>
      </c>
      <c r="P218">
        <v>30022099</v>
      </c>
      <c r="R218">
        <v>13</v>
      </c>
      <c r="S218">
        <v>14</v>
      </c>
      <c r="U218" s="5">
        <v>7891106904094</v>
      </c>
      <c r="V218">
        <v>7891106904094</v>
      </c>
      <c r="Z218" t="s">
        <v>1260</v>
      </c>
      <c r="AA218" t="s">
        <v>1261</v>
      </c>
      <c r="AB218">
        <v>5</v>
      </c>
      <c r="AC218" t="s">
        <v>1262</v>
      </c>
      <c r="AE218">
        <v>44232</v>
      </c>
      <c r="AH218">
        <v>0</v>
      </c>
      <c r="AK218" t="s">
        <v>1260</v>
      </c>
      <c r="AM218" t="s">
        <v>1260</v>
      </c>
      <c r="AN218" t="s">
        <v>1260</v>
      </c>
      <c r="AQ218" t="s">
        <v>1263</v>
      </c>
      <c r="AR218" t="s">
        <v>1257</v>
      </c>
      <c r="AS218" t="s">
        <v>1260</v>
      </c>
      <c r="AT218">
        <v>1</v>
      </c>
      <c r="AX218" t="s">
        <v>1617</v>
      </c>
      <c r="AY218" t="s">
        <v>1264</v>
      </c>
      <c r="AZ218" t="s">
        <v>1265</v>
      </c>
      <c r="BI218" t="s">
        <v>1260</v>
      </c>
      <c r="BK218" t="str">
        <f>LEFT(Tabela_BaseCadastro[[#This Row],[Descrição]],SEARCH(" ",Tabela_BaseCadastro[[#This Row],[Descrição]],1)-1)</f>
        <v>ADALAT</v>
      </c>
      <c r="BL218" t="str">
        <f>TEXT(Tabela_BaseCadastro[[#This Row],[Unidade Venda '[EAN8, UPC12, EAN13, e DUN14']]],"0000000000000")</f>
        <v>7891106904094</v>
      </c>
      <c r="BN218">
        <f>IF(Tabela_BaseCadastro[[#This Row],[P.Ativo CMED]]="",Tabela_BaseCadastro[[#This Row],[DESCRIÇÃO DO PRINCIPIO ATIVO]],Tabela_BaseCadastro[[#This Row],[P.Ativo CMED]])</f>
        <v>0</v>
      </c>
    </row>
    <row r="219" spans="1:66" x14ac:dyDescent="0.25">
      <c r="A219">
        <v>983</v>
      </c>
      <c r="B219" t="s">
        <v>1773</v>
      </c>
      <c r="C219">
        <v>1150</v>
      </c>
      <c r="D219" t="s">
        <v>1771</v>
      </c>
      <c r="E219">
        <v>1</v>
      </c>
      <c r="F219" t="s">
        <v>1253</v>
      </c>
      <c r="G219">
        <v>2</v>
      </c>
      <c r="H219" s="1" t="s">
        <v>1254</v>
      </c>
      <c r="I219">
        <v>4</v>
      </c>
      <c r="J219" t="s">
        <v>1476</v>
      </c>
      <c r="K219">
        <v>2</v>
      </c>
      <c r="L219" t="s">
        <v>1256</v>
      </c>
      <c r="M219" t="s">
        <v>1257</v>
      </c>
      <c r="N219" t="s">
        <v>1422</v>
      </c>
      <c r="O219" t="s">
        <v>1253</v>
      </c>
      <c r="P219">
        <v>30022099</v>
      </c>
      <c r="R219">
        <v>13</v>
      </c>
      <c r="S219">
        <v>14</v>
      </c>
      <c r="U219" s="5">
        <v>7891106000932</v>
      </c>
      <c r="V219">
        <v>7891106000932</v>
      </c>
      <c r="Z219" t="s">
        <v>1260</v>
      </c>
      <c r="AA219" t="s">
        <v>1270</v>
      </c>
      <c r="AB219">
        <v>5</v>
      </c>
      <c r="AC219" t="s">
        <v>1262</v>
      </c>
      <c r="AE219">
        <v>44232</v>
      </c>
      <c r="AH219">
        <v>0</v>
      </c>
      <c r="AK219" t="s">
        <v>1260</v>
      </c>
      <c r="AM219" t="s">
        <v>1260</v>
      </c>
      <c r="AN219" t="s">
        <v>1260</v>
      </c>
      <c r="AQ219" t="s">
        <v>1263</v>
      </c>
      <c r="AR219" t="s">
        <v>1257</v>
      </c>
      <c r="AS219" t="s">
        <v>1260</v>
      </c>
      <c r="AT219">
        <v>1</v>
      </c>
      <c r="AX219" t="s">
        <v>1617</v>
      </c>
      <c r="AY219" t="s">
        <v>1264</v>
      </c>
      <c r="AZ219" t="s">
        <v>1265</v>
      </c>
      <c r="BI219" t="s">
        <v>1260</v>
      </c>
      <c r="BK219" t="str">
        <f>LEFT(Tabela_BaseCadastro[[#This Row],[Descrição]],SEARCH(" ",Tabela_BaseCadastro[[#This Row],[Descrição]],1)-1)</f>
        <v>ADALAT</v>
      </c>
      <c r="BL219" t="str">
        <f>TEXT(Tabela_BaseCadastro[[#This Row],[Unidade Venda '[EAN8, UPC12, EAN13, e DUN14']]],"0000000000000")</f>
        <v>7891106000932</v>
      </c>
      <c r="BN219">
        <f>IF(Tabela_BaseCadastro[[#This Row],[P.Ativo CMED]]="",Tabela_BaseCadastro[[#This Row],[DESCRIÇÃO DO PRINCIPIO ATIVO]],Tabela_BaseCadastro[[#This Row],[P.Ativo CMED]])</f>
        <v>0</v>
      </c>
    </row>
    <row r="220" spans="1:66" x14ac:dyDescent="0.25">
      <c r="A220">
        <v>984</v>
      </c>
      <c r="B220" t="s">
        <v>1774</v>
      </c>
      <c r="C220">
        <v>1150</v>
      </c>
      <c r="D220" t="s">
        <v>1771</v>
      </c>
      <c r="E220">
        <v>1</v>
      </c>
      <c r="F220" t="s">
        <v>1253</v>
      </c>
      <c r="G220">
        <v>2</v>
      </c>
      <c r="H220" s="1" t="s">
        <v>1254</v>
      </c>
      <c r="I220">
        <v>4</v>
      </c>
      <c r="J220" t="s">
        <v>1476</v>
      </c>
      <c r="K220">
        <v>2</v>
      </c>
      <c r="L220" t="s">
        <v>1256</v>
      </c>
      <c r="M220" t="s">
        <v>1257</v>
      </c>
      <c r="N220" t="s">
        <v>1422</v>
      </c>
      <c r="O220" t="s">
        <v>1253</v>
      </c>
      <c r="P220">
        <v>30022099</v>
      </c>
      <c r="R220">
        <v>13</v>
      </c>
      <c r="S220">
        <v>14</v>
      </c>
      <c r="U220" s="5">
        <v>7891106903936</v>
      </c>
      <c r="V220">
        <v>7891106903936</v>
      </c>
      <c r="Z220" t="s">
        <v>1260</v>
      </c>
      <c r="AA220" t="s">
        <v>1270</v>
      </c>
      <c r="AB220">
        <v>5</v>
      </c>
      <c r="AC220" t="s">
        <v>1262</v>
      </c>
      <c r="AE220">
        <v>44232</v>
      </c>
      <c r="AH220">
        <v>0</v>
      </c>
      <c r="AK220" t="s">
        <v>1260</v>
      </c>
      <c r="AM220" t="s">
        <v>1260</v>
      </c>
      <c r="AN220" t="s">
        <v>1260</v>
      </c>
      <c r="AQ220" t="s">
        <v>1263</v>
      </c>
      <c r="AR220" t="s">
        <v>1257</v>
      </c>
      <c r="AS220" t="s">
        <v>1260</v>
      </c>
      <c r="AT220">
        <v>1</v>
      </c>
      <c r="AX220" t="s">
        <v>1617</v>
      </c>
      <c r="AY220" t="s">
        <v>1264</v>
      </c>
      <c r="AZ220" t="s">
        <v>1265</v>
      </c>
      <c r="BI220" t="s">
        <v>1260</v>
      </c>
      <c r="BK220" t="str">
        <f>LEFT(Tabela_BaseCadastro[[#This Row],[Descrição]],SEARCH(" ",Tabela_BaseCadastro[[#This Row],[Descrição]],1)-1)</f>
        <v>ADALAT</v>
      </c>
      <c r="BL220" t="str">
        <f>TEXT(Tabela_BaseCadastro[[#This Row],[Unidade Venda '[EAN8, UPC12, EAN13, e DUN14']]],"0000000000000")</f>
        <v>7891106903936</v>
      </c>
      <c r="BN220">
        <f>IF(Tabela_BaseCadastro[[#This Row],[P.Ativo CMED]]="",Tabela_BaseCadastro[[#This Row],[DESCRIÇÃO DO PRINCIPIO ATIVO]],Tabela_BaseCadastro[[#This Row],[P.Ativo CMED]])</f>
        <v>0</v>
      </c>
    </row>
    <row r="221" spans="1:66" x14ac:dyDescent="0.25">
      <c r="A221">
        <v>985</v>
      </c>
      <c r="B221" t="s">
        <v>1775</v>
      </c>
      <c r="C221">
        <v>1150</v>
      </c>
      <c r="D221" t="s">
        <v>1771</v>
      </c>
      <c r="E221">
        <v>1</v>
      </c>
      <c r="F221" t="s">
        <v>1253</v>
      </c>
      <c r="G221">
        <v>2</v>
      </c>
      <c r="H221" s="1" t="s">
        <v>1254</v>
      </c>
      <c r="I221">
        <v>4</v>
      </c>
      <c r="J221" t="s">
        <v>1476</v>
      </c>
      <c r="K221">
        <v>2</v>
      </c>
      <c r="L221" t="s">
        <v>1256</v>
      </c>
      <c r="M221" t="s">
        <v>1257</v>
      </c>
      <c r="N221" t="s">
        <v>1422</v>
      </c>
      <c r="O221" t="s">
        <v>1253</v>
      </c>
      <c r="P221">
        <v>30022099</v>
      </c>
      <c r="R221">
        <v>13</v>
      </c>
      <c r="S221">
        <v>14</v>
      </c>
      <c r="U221" s="5">
        <v>7891106903943</v>
      </c>
      <c r="V221">
        <v>7891106903943</v>
      </c>
      <c r="Z221" t="s">
        <v>1260</v>
      </c>
      <c r="AA221" t="s">
        <v>1270</v>
      </c>
      <c r="AB221">
        <v>5</v>
      </c>
      <c r="AC221" t="s">
        <v>1262</v>
      </c>
      <c r="AE221">
        <v>44232</v>
      </c>
      <c r="AH221">
        <v>0</v>
      </c>
      <c r="AK221" t="s">
        <v>1260</v>
      </c>
      <c r="AM221" t="s">
        <v>1260</v>
      </c>
      <c r="AN221" t="s">
        <v>1260</v>
      </c>
      <c r="AQ221" t="s">
        <v>1263</v>
      </c>
      <c r="AR221" t="s">
        <v>1257</v>
      </c>
      <c r="AS221" t="s">
        <v>1260</v>
      </c>
      <c r="AT221">
        <v>1</v>
      </c>
      <c r="AX221" t="s">
        <v>1617</v>
      </c>
      <c r="AY221" t="s">
        <v>1264</v>
      </c>
      <c r="AZ221" t="s">
        <v>1265</v>
      </c>
      <c r="BI221" t="s">
        <v>1260</v>
      </c>
      <c r="BK221" t="str">
        <f>LEFT(Tabela_BaseCadastro[[#This Row],[Descrição]],SEARCH(" ",Tabela_BaseCadastro[[#This Row],[Descrição]],1)-1)</f>
        <v>ADALAT</v>
      </c>
      <c r="BL221" t="str">
        <f>TEXT(Tabela_BaseCadastro[[#This Row],[Unidade Venda '[EAN8, UPC12, EAN13, e DUN14']]],"0000000000000")</f>
        <v>7891106903943</v>
      </c>
      <c r="BN221">
        <f>IF(Tabela_BaseCadastro[[#This Row],[P.Ativo CMED]]="",Tabela_BaseCadastro[[#This Row],[DESCRIÇÃO DO PRINCIPIO ATIVO]],Tabela_BaseCadastro[[#This Row],[P.Ativo CMED]])</f>
        <v>0</v>
      </c>
    </row>
    <row r="222" spans="1:66" x14ac:dyDescent="0.25">
      <c r="A222">
        <v>986</v>
      </c>
      <c r="B222" t="s">
        <v>1776</v>
      </c>
      <c r="C222">
        <v>1150</v>
      </c>
      <c r="D222" t="s">
        <v>1771</v>
      </c>
      <c r="E222">
        <v>1</v>
      </c>
      <c r="F222" t="s">
        <v>1253</v>
      </c>
      <c r="G222">
        <v>2</v>
      </c>
      <c r="H222" s="1" t="s">
        <v>1254</v>
      </c>
      <c r="I222">
        <v>4</v>
      </c>
      <c r="J222" t="s">
        <v>1476</v>
      </c>
      <c r="K222">
        <v>2</v>
      </c>
      <c r="L222" t="s">
        <v>1256</v>
      </c>
      <c r="M222" t="s">
        <v>1257</v>
      </c>
      <c r="N222" t="s">
        <v>1422</v>
      </c>
      <c r="O222" t="s">
        <v>1253</v>
      </c>
      <c r="P222">
        <v>30022099</v>
      </c>
      <c r="R222">
        <v>13</v>
      </c>
      <c r="S222">
        <v>14</v>
      </c>
      <c r="U222" s="5">
        <v>7891106001588</v>
      </c>
      <c r="V222">
        <v>7891106001588</v>
      </c>
      <c r="Z222" t="s">
        <v>1260</v>
      </c>
      <c r="AA222" t="s">
        <v>1270</v>
      </c>
      <c r="AB222">
        <v>5</v>
      </c>
      <c r="AC222" t="s">
        <v>1262</v>
      </c>
      <c r="AE222">
        <v>44232</v>
      </c>
      <c r="AH222">
        <v>0</v>
      </c>
      <c r="AK222" t="s">
        <v>1260</v>
      </c>
      <c r="AM222" t="s">
        <v>1260</v>
      </c>
      <c r="AN222" t="s">
        <v>1260</v>
      </c>
      <c r="AQ222" t="s">
        <v>1263</v>
      </c>
      <c r="AR222" t="s">
        <v>1257</v>
      </c>
      <c r="AS222" t="s">
        <v>1260</v>
      </c>
      <c r="AT222">
        <v>1</v>
      </c>
      <c r="AX222" t="s">
        <v>1617</v>
      </c>
      <c r="AY222" t="s">
        <v>1264</v>
      </c>
      <c r="AZ222" t="s">
        <v>1265</v>
      </c>
      <c r="BI222" t="s">
        <v>1260</v>
      </c>
      <c r="BK222" t="str">
        <f>LEFT(Tabela_BaseCadastro[[#This Row],[Descrição]],SEARCH(" ",Tabela_BaseCadastro[[#This Row],[Descrição]],1)-1)</f>
        <v>ADALAT</v>
      </c>
      <c r="BL222" t="str">
        <f>TEXT(Tabela_BaseCadastro[[#This Row],[Unidade Venda '[EAN8, UPC12, EAN13, e DUN14']]],"0000000000000")</f>
        <v>7891106001588</v>
      </c>
      <c r="BN222">
        <f>IF(Tabela_BaseCadastro[[#This Row],[P.Ativo CMED]]="",Tabela_BaseCadastro[[#This Row],[DESCRIÇÃO DO PRINCIPIO ATIVO]],Tabela_BaseCadastro[[#This Row],[P.Ativo CMED]])</f>
        <v>0</v>
      </c>
    </row>
    <row r="223" spans="1:66" x14ac:dyDescent="0.25">
      <c r="A223">
        <v>987</v>
      </c>
      <c r="B223" t="s">
        <v>1777</v>
      </c>
      <c r="C223">
        <v>1150</v>
      </c>
      <c r="D223" t="s">
        <v>1771</v>
      </c>
      <c r="E223">
        <v>1</v>
      </c>
      <c r="F223" t="s">
        <v>1253</v>
      </c>
      <c r="G223">
        <v>2</v>
      </c>
      <c r="H223" s="1" t="s">
        <v>1254</v>
      </c>
      <c r="I223">
        <v>4</v>
      </c>
      <c r="J223" t="s">
        <v>1476</v>
      </c>
      <c r="K223">
        <v>2</v>
      </c>
      <c r="L223" t="s">
        <v>1256</v>
      </c>
      <c r="M223" t="s">
        <v>1257</v>
      </c>
      <c r="N223" t="s">
        <v>1422</v>
      </c>
      <c r="O223" t="s">
        <v>1253</v>
      </c>
      <c r="P223">
        <v>30022099</v>
      </c>
      <c r="R223">
        <v>13</v>
      </c>
      <c r="S223">
        <v>14</v>
      </c>
      <c r="U223" s="5">
        <v>7891106000925</v>
      </c>
      <c r="V223">
        <v>7891106000925</v>
      </c>
      <c r="Z223" t="s">
        <v>1260</v>
      </c>
      <c r="AA223" t="s">
        <v>1270</v>
      </c>
      <c r="AB223">
        <v>5</v>
      </c>
      <c r="AC223" t="s">
        <v>1262</v>
      </c>
      <c r="AE223">
        <v>44232</v>
      </c>
      <c r="AH223">
        <v>0</v>
      </c>
      <c r="AK223" t="s">
        <v>1260</v>
      </c>
      <c r="AM223" t="s">
        <v>1260</v>
      </c>
      <c r="AN223" t="s">
        <v>1260</v>
      </c>
      <c r="AQ223" t="s">
        <v>1263</v>
      </c>
      <c r="AR223" t="s">
        <v>1257</v>
      </c>
      <c r="AS223" t="s">
        <v>1260</v>
      </c>
      <c r="AT223">
        <v>1</v>
      </c>
      <c r="AX223" t="s">
        <v>1617</v>
      </c>
      <c r="AY223" t="s">
        <v>1264</v>
      </c>
      <c r="AZ223" t="s">
        <v>1265</v>
      </c>
      <c r="BI223" t="s">
        <v>1260</v>
      </c>
      <c r="BK223" t="str">
        <f>LEFT(Tabela_BaseCadastro[[#This Row],[Descrição]],SEARCH(" ",Tabela_BaseCadastro[[#This Row],[Descrição]],1)-1)</f>
        <v>ADALAT</v>
      </c>
      <c r="BL223" t="str">
        <f>TEXT(Tabela_BaseCadastro[[#This Row],[Unidade Venda '[EAN8, UPC12, EAN13, e DUN14']]],"0000000000000")</f>
        <v>7891106000925</v>
      </c>
      <c r="BN223">
        <f>IF(Tabela_BaseCadastro[[#This Row],[P.Ativo CMED]]="",Tabela_BaseCadastro[[#This Row],[DESCRIÇÃO DO PRINCIPIO ATIVO]],Tabela_BaseCadastro[[#This Row],[P.Ativo CMED]])</f>
        <v>0</v>
      </c>
    </row>
    <row r="224" spans="1:66" x14ac:dyDescent="0.25">
      <c r="A224">
        <v>988</v>
      </c>
      <c r="B224" t="s">
        <v>1778</v>
      </c>
      <c r="C224">
        <v>1150</v>
      </c>
      <c r="D224" t="s">
        <v>1771</v>
      </c>
      <c r="E224">
        <v>1</v>
      </c>
      <c r="F224" t="s">
        <v>1253</v>
      </c>
      <c r="G224">
        <v>2</v>
      </c>
      <c r="H224" s="1" t="s">
        <v>1254</v>
      </c>
      <c r="I224">
        <v>4</v>
      </c>
      <c r="J224" t="s">
        <v>1476</v>
      </c>
      <c r="K224">
        <v>2</v>
      </c>
      <c r="L224" t="s">
        <v>1256</v>
      </c>
      <c r="M224" t="s">
        <v>1257</v>
      </c>
      <c r="N224" t="s">
        <v>1422</v>
      </c>
      <c r="O224" t="s">
        <v>1253</v>
      </c>
      <c r="P224">
        <v>30022099</v>
      </c>
      <c r="R224">
        <v>13</v>
      </c>
      <c r="S224">
        <v>14</v>
      </c>
      <c r="U224" s="5">
        <v>7891106909266</v>
      </c>
      <c r="V224">
        <v>7891106909266</v>
      </c>
      <c r="Z224" t="s">
        <v>1260</v>
      </c>
      <c r="AA224" t="s">
        <v>1270</v>
      </c>
      <c r="AB224">
        <v>59</v>
      </c>
      <c r="AC224" t="s">
        <v>1779</v>
      </c>
      <c r="AE224">
        <v>44232</v>
      </c>
      <c r="AH224">
        <v>0</v>
      </c>
      <c r="AK224" t="s">
        <v>1260</v>
      </c>
      <c r="AM224" t="s">
        <v>1260</v>
      </c>
      <c r="AN224" t="s">
        <v>1260</v>
      </c>
      <c r="AQ224" t="s">
        <v>1263</v>
      </c>
      <c r="AR224" t="s">
        <v>1257</v>
      </c>
      <c r="AS224" t="s">
        <v>1260</v>
      </c>
      <c r="AT224">
        <v>1</v>
      </c>
      <c r="AX224" t="s">
        <v>1617</v>
      </c>
      <c r="AY224" t="s">
        <v>1264</v>
      </c>
      <c r="AZ224" t="s">
        <v>1265</v>
      </c>
      <c r="BI224" t="s">
        <v>1260</v>
      </c>
      <c r="BK224" t="str">
        <f>LEFT(Tabela_BaseCadastro[[#This Row],[Descrição]],SEARCH(" ",Tabela_BaseCadastro[[#This Row],[Descrição]],1)-1)</f>
        <v>ADEMPAS0,5MG</v>
      </c>
      <c r="BL224" t="str">
        <f>TEXT(Tabela_BaseCadastro[[#This Row],[Unidade Venda '[EAN8, UPC12, EAN13, e DUN14']]],"0000000000000")</f>
        <v>7891106909266</v>
      </c>
      <c r="BM224" t="s">
        <v>1780</v>
      </c>
      <c r="BN224" t="str">
        <f>IF(Tabela_BaseCadastro[[#This Row],[P.Ativo CMED]]="",Tabela_BaseCadastro[[#This Row],[DESCRIÇÃO DO PRINCIPIO ATIVO]],Tabela_BaseCadastro[[#This Row],[P.Ativo CMED]])</f>
        <v>RIOCIGUATE</v>
      </c>
    </row>
    <row r="225" spans="1:66" x14ac:dyDescent="0.25">
      <c r="A225">
        <v>989</v>
      </c>
      <c r="B225" t="s">
        <v>1781</v>
      </c>
      <c r="C225">
        <v>1150</v>
      </c>
      <c r="D225" t="s">
        <v>1771</v>
      </c>
      <c r="E225">
        <v>1</v>
      </c>
      <c r="F225" t="s">
        <v>1253</v>
      </c>
      <c r="G225">
        <v>2</v>
      </c>
      <c r="H225" s="1" t="s">
        <v>1254</v>
      </c>
      <c r="I225">
        <v>4</v>
      </c>
      <c r="J225" t="s">
        <v>1476</v>
      </c>
      <c r="K225">
        <v>2</v>
      </c>
      <c r="L225" t="s">
        <v>1256</v>
      </c>
      <c r="M225" t="s">
        <v>1257</v>
      </c>
      <c r="N225" t="s">
        <v>1422</v>
      </c>
      <c r="O225" t="s">
        <v>1253</v>
      </c>
      <c r="P225">
        <v>30022099</v>
      </c>
      <c r="R225">
        <v>13</v>
      </c>
      <c r="S225">
        <v>14</v>
      </c>
      <c r="U225" s="5">
        <v>7891106909280</v>
      </c>
      <c r="V225">
        <v>7891106909280</v>
      </c>
      <c r="Z225" t="s">
        <v>1260</v>
      </c>
      <c r="AA225" t="s">
        <v>1270</v>
      </c>
      <c r="AB225">
        <v>59</v>
      </c>
      <c r="AC225" t="s">
        <v>1779</v>
      </c>
      <c r="AE225">
        <v>44232</v>
      </c>
      <c r="AH225">
        <v>0</v>
      </c>
      <c r="AK225" t="s">
        <v>1260</v>
      </c>
      <c r="AM225" t="s">
        <v>1260</v>
      </c>
      <c r="AN225" t="s">
        <v>1260</v>
      </c>
      <c r="AQ225" t="s">
        <v>1263</v>
      </c>
      <c r="AR225" t="s">
        <v>1257</v>
      </c>
      <c r="AS225" t="s">
        <v>1260</v>
      </c>
      <c r="AT225">
        <v>1</v>
      </c>
      <c r="AX225" t="s">
        <v>1617</v>
      </c>
      <c r="AY225" t="s">
        <v>1264</v>
      </c>
      <c r="AZ225" t="s">
        <v>1265</v>
      </c>
      <c r="BI225" t="s">
        <v>1260</v>
      </c>
      <c r="BK225" t="str">
        <f>LEFT(Tabela_BaseCadastro[[#This Row],[Descrição]],SEARCH(" ",Tabela_BaseCadastro[[#This Row],[Descrição]],1)-1)</f>
        <v>ADEMPAS1,0MG</v>
      </c>
      <c r="BL225" t="str">
        <f>TEXT(Tabela_BaseCadastro[[#This Row],[Unidade Venda '[EAN8, UPC12, EAN13, e DUN14']]],"0000000000000")</f>
        <v>7891106909280</v>
      </c>
      <c r="BM225" t="s">
        <v>1780</v>
      </c>
      <c r="BN225" t="str">
        <f>IF(Tabela_BaseCadastro[[#This Row],[P.Ativo CMED]]="",Tabela_BaseCadastro[[#This Row],[DESCRIÇÃO DO PRINCIPIO ATIVO]],Tabela_BaseCadastro[[#This Row],[P.Ativo CMED]])</f>
        <v>RIOCIGUATE</v>
      </c>
    </row>
    <row r="226" spans="1:66" x14ac:dyDescent="0.25">
      <c r="A226">
        <v>990</v>
      </c>
      <c r="B226" t="s">
        <v>1782</v>
      </c>
      <c r="C226">
        <v>1150</v>
      </c>
      <c r="D226" t="s">
        <v>1771</v>
      </c>
      <c r="E226">
        <v>1</v>
      </c>
      <c r="F226" t="s">
        <v>1253</v>
      </c>
      <c r="G226">
        <v>2</v>
      </c>
      <c r="H226" s="1" t="s">
        <v>1254</v>
      </c>
      <c r="I226">
        <v>4</v>
      </c>
      <c r="J226" t="s">
        <v>1476</v>
      </c>
      <c r="K226">
        <v>2</v>
      </c>
      <c r="L226" t="s">
        <v>1256</v>
      </c>
      <c r="M226" t="s">
        <v>1257</v>
      </c>
      <c r="N226" t="s">
        <v>1422</v>
      </c>
      <c r="O226" t="s">
        <v>1253</v>
      </c>
      <c r="P226">
        <v>30022099</v>
      </c>
      <c r="R226">
        <v>13</v>
      </c>
      <c r="S226">
        <v>14</v>
      </c>
      <c r="U226" s="5">
        <v>7891106909303</v>
      </c>
      <c r="V226">
        <v>7891106909303</v>
      </c>
      <c r="Z226" t="s">
        <v>1260</v>
      </c>
      <c r="AA226" t="s">
        <v>1270</v>
      </c>
      <c r="AB226">
        <v>59</v>
      </c>
      <c r="AC226" t="s">
        <v>1779</v>
      </c>
      <c r="AE226">
        <v>44232</v>
      </c>
      <c r="AH226">
        <v>0</v>
      </c>
      <c r="AK226" t="s">
        <v>1260</v>
      </c>
      <c r="AM226" t="s">
        <v>1260</v>
      </c>
      <c r="AN226" t="s">
        <v>1260</v>
      </c>
      <c r="AQ226" t="s">
        <v>1263</v>
      </c>
      <c r="AR226" t="s">
        <v>1257</v>
      </c>
      <c r="AS226" t="s">
        <v>1260</v>
      </c>
      <c r="AT226">
        <v>1</v>
      </c>
      <c r="AX226" t="s">
        <v>1617</v>
      </c>
      <c r="AY226" t="s">
        <v>1264</v>
      </c>
      <c r="AZ226" t="s">
        <v>1265</v>
      </c>
      <c r="BI226" t="s">
        <v>1260</v>
      </c>
      <c r="BK226" t="str">
        <f>LEFT(Tabela_BaseCadastro[[#This Row],[Descrição]],SEARCH(" ",Tabela_BaseCadastro[[#This Row],[Descrição]],1)-1)</f>
        <v>ADEMPAS</v>
      </c>
      <c r="BL226" t="str">
        <f>TEXT(Tabela_BaseCadastro[[#This Row],[Unidade Venda '[EAN8, UPC12, EAN13, e DUN14']]],"0000000000000")</f>
        <v>7891106909303</v>
      </c>
      <c r="BM226" t="s">
        <v>1780</v>
      </c>
      <c r="BN226" t="str">
        <f>IF(Tabela_BaseCadastro[[#This Row],[P.Ativo CMED]]="",Tabela_BaseCadastro[[#This Row],[DESCRIÇÃO DO PRINCIPIO ATIVO]],Tabela_BaseCadastro[[#This Row],[P.Ativo CMED]])</f>
        <v>RIOCIGUATE</v>
      </c>
    </row>
    <row r="227" spans="1:66" x14ac:dyDescent="0.25">
      <c r="A227">
        <v>991</v>
      </c>
      <c r="B227" t="s">
        <v>1783</v>
      </c>
      <c r="C227">
        <v>1150</v>
      </c>
      <c r="D227" t="s">
        <v>1771</v>
      </c>
      <c r="E227">
        <v>1</v>
      </c>
      <c r="F227" t="s">
        <v>1253</v>
      </c>
      <c r="G227">
        <v>2</v>
      </c>
      <c r="H227" s="1" t="s">
        <v>1254</v>
      </c>
      <c r="I227">
        <v>4</v>
      </c>
      <c r="J227" t="s">
        <v>1476</v>
      </c>
      <c r="K227">
        <v>2</v>
      </c>
      <c r="L227" t="s">
        <v>1256</v>
      </c>
      <c r="M227" t="s">
        <v>1257</v>
      </c>
      <c r="N227" t="s">
        <v>1422</v>
      </c>
      <c r="O227" t="s">
        <v>1253</v>
      </c>
      <c r="P227">
        <v>30022099</v>
      </c>
      <c r="R227">
        <v>13</v>
      </c>
      <c r="S227">
        <v>14</v>
      </c>
      <c r="U227" s="5">
        <v>7891106909327</v>
      </c>
      <c r="V227">
        <v>7891106909327</v>
      </c>
      <c r="Z227" t="s">
        <v>1260</v>
      </c>
      <c r="AA227" t="s">
        <v>1270</v>
      </c>
      <c r="AB227">
        <v>59</v>
      </c>
      <c r="AC227" t="s">
        <v>1779</v>
      </c>
      <c r="AE227">
        <v>44232</v>
      </c>
      <c r="AH227">
        <v>0</v>
      </c>
      <c r="AK227" t="s">
        <v>1260</v>
      </c>
      <c r="AM227" t="s">
        <v>1260</v>
      </c>
      <c r="AN227" t="s">
        <v>1260</v>
      </c>
      <c r="AQ227" t="s">
        <v>1263</v>
      </c>
      <c r="AR227" t="s">
        <v>1257</v>
      </c>
      <c r="AS227" t="s">
        <v>1260</v>
      </c>
      <c r="AT227">
        <v>1</v>
      </c>
      <c r="AX227" t="s">
        <v>1617</v>
      </c>
      <c r="AY227" t="s">
        <v>1264</v>
      </c>
      <c r="AZ227" t="s">
        <v>1265</v>
      </c>
      <c r="BI227" t="s">
        <v>1260</v>
      </c>
      <c r="BK227" t="str">
        <f>LEFT(Tabela_BaseCadastro[[#This Row],[Descrição]],SEARCH(" ",Tabela_BaseCadastro[[#This Row],[Descrição]],1)-1)</f>
        <v>ADEMPAS</v>
      </c>
      <c r="BL227" t="str">
        <f>TEXT(Tabela_BaseCadastro[[#This Row],[Unidade Venda '[EAN8, UPC12, EAN13, e DUN14']]],"0000000000000")</f>
        <v>7891106909327</v>
      </c>
      <c r="BM227" t="s">
        <v>1780</v>
      </c>
      <c r="BN227" t="str">
        <f>IF(Tabela_BaseCadastro[[#This Row],[P.Ativo CMED]]="",Tabela_BaseCadastro[[#This Row],[DESCRIÇÃO DO PRINCIPIO ATIVO]],Tabela_BaseCadastro[[#This Row],[P.Ativo CMED]])</f>
        <v>RIOCIGUATE</v>
      </c>
    </row>
    <row r="228" spans="1:66" x14ac:dyDescent="0.25">
      <c r="A228">
        <v>992</v>
      </c>
      <c r="B228" t="s">
        <v>1784</v>
      </c>
      <c r="C228">
        <v>1150</v>
      </c>
      <c r="D228" t="s">
        <v>1771</v>
      </c>
      <c r="E228">
        <v>1</v>
      </c>
      <c r="F228" t="s">
        <v>1253</v>
      </c>
      <c r="G228">
        <v>2</v>
      </c>
      <c r="H228" s="1" t="s">
        <v>1254</v>
      </c>
      <c r="I228">
        <v>4</v>
      </c>
      <c r="J228" t="s">
        <v>1476</v>
      </c>
      <c r="K228">
        <v>2</v>
      </c>
      <c r="L228" t="s">
        <v>1256</v>
      </c>
      <c r="M228" t="s">
        <v>1257</v>
      </c>
      <c r="N228" t="s">
        <v>1422</v>
      </c>
      <c r="O228" t="s">
        <v>1253</v>
      </c>
      <c r="P228">
        <v>30022099</v>
      </c>
      <c r="R228">
        <v>13</v>
      </c>
      <c r="S228">
        <v>14</v>
      </c>
      <c r="U228" s="5">
        <v>7891106909341</v>
      </c>
      <c r="V228">
        <v>7891106909341</v>
      </c>
      <c r="Z228" t="s">
        <v>1260</v>
      </c>
      <c r="AA228" t="s">
        <v>1270</v>
      </c>
      <c r="AB228">
        <v>59</v>
      </c>
      <c r="AC228" t="s">
        <v>1779</v>
      </c>
      <c r="AE228">
        <v>44232</v>
      </c>
      <c r="AH228">
        <v>0</v>
      </c>
      <c r="AK228" t="s">
        <v>1260</v>
      </c>
      <c r="AM228" t="s">
        <v>1260</v>
      </c>
      <c r="AN228" t="s">
        <v>1260</v>
      </c>
      <c r="AQ228" t="s">
        <v>1263</v>
      </c>
      <c r="AR228" t="s">
        <v>1257</v>
      </c>
      <c r="AS228" t="s">
        <v>1260</v>
      </c>
      <c r="AT228">
        <v>1</v>
      </c>
      <c r="AX228" t="s">
        <v>1617</v>
      </c>
      <c r="AY228" t="s">
        <v>1264</v>
      </c>
      <c r="AZ228" t="s">
        <v>1265</v>
      </c>
      <c r="BI228" t="s">
        <v>1260</v>
      </c>
      <c r="BK228" t="str">
        <f>LEFT(Tabela_BaseCadastro[[#This Row],[Descrição]],SEARCH(" ",Tabela_BaseCadastro[[#This Row],[Descrição]],1)-1)</f>
        <v>ADEMPAS</v>
      </c>
      <c r="BL228" t="str">
        <f>TEXT(Tabela_BaseCadastro[[#This Row],[Unidade Venda '[EAN8, UPC12, EAN13, e DUN14']]],"0000000000000")</f>
        <v>7891106909341</v>
      </c>
      <c r="BM228" t="s">
        <v>1780</v>
      </c>
      <c r="BN228" t="str">
        <f>IF(Tabela_BaseCadastro[[#This Row],[P.Ativo CMED]]="",Tabela_BaseCadastro[[#This Row],[DESCRIÇÃO DO PRINCIPIO ATIVO]],Tabela_BaseCadastro[[#This Row],[P.Ativo CMED]])</f>
        <v>RIOCIGUATE</v>
      </c>
    </row>
    <row r="229" spans="1:66" x14ac:dyDescent="0.25">
      <c r="A229">
        <v>993</v>
      </c>
      <c r="B229" t="s">
        <v>1785</v>
      </c>
      <c r="C229">
        <v>1150</v>
      </c>
      <c r="D229" t="s">
        <v>1771</v>
      </c>
      <c r="E229">
        <v>1</v>
      </c>
      <c r="F229" t="s">
        <v>1253</v>
      </c>
      <c r="G229">
        <v>2</v>
      </c>
      <c r="H229" s="1" t="s">
        <v>1254</v>
      </c>
      <c r="I229">
        <v>4</v>
      </c>
      <c r="J229" t="s">
        <v>1476</v>
      </c>
      <c r="K229">
        <v>2</v>
      </c>
      <c r="L229" t="s">
        <v>1256</v>
      </c>
      <c r="M229" t="s">
        <v>1257</v>
      </c>
      <c r="N229" t="s">
        <v>1422</v>
      </c>
      <c r="O229" t="s">
        <v>1253</v>
      </c>
      <c r="P229">
        <v>30022099</v>
      </c>
      <c r="R229">
        <v>13</v>
      </c>
      <c r="S229">
        <v>14</v>
      </c>
      <c r="U229" s="5">
        <v>7891106909310</v>
      </c>
      <c r="V229">
        <v>7891106909310</v>
      </c>
      <c r="Z229" t="s">
        <v>1260</v>
      </c>
      <c r="AA229" t="s">
        <v>1270</v>
      </c>
      <c r="AB229">
        <v>59</v>
      </c>
      <c r="AC229" t="s">
        <v>1779</v>
      </c>
      <c r="AE229">
        <v>44232</v>
      </c>
      <c r="AH229">
        <v>0</v>
      </c>
      <c r="AK229" t="s">
        <v>1260</v>
      </c>
      <c r="AM229" t="s">
        <v>1260</v>
      </c>
      <c r="AN229" t="s">
        <v>1260</v>
      </c>
      <c r="AQ229" t="s">
        <v>1263</v>
      </c>
      <c r="AR229" t="s">
        <v>1257</v>
      </c>
      <c r="AS229" t="s">
        <v>1260</v>
      </c>
      <c r="AT229">
        <v>1</v>
      </c>
      <c r="AX229" t="s">
        <v>1617</v>
      </c>
      <c r="AY229" t="s">
        <v>1264</v>
      </c>
      <c r="AZ229" t="s">
        <v>1265</v>
      </c>
      <c r="BI229" t="s">
        <v>1260</v>
      </c>
      <c r="BK229" t="str">
        <f>LEFT(Tabela_BaseCadastro[[#This Row],[Descrição]],SEARCH(" ",Tabela_BaseCadastro[[#This Row],[Descrição]],1)-1)</f>
        <v>ADEMPAS1,5MG</v>
      </c>
      <c r="BL229" t="str">
        <f>TEXT(Tabela_BaseCadastro[[#This Row],[Unidade Venda '[EAN8, UPC12, EAN13, e DUN14']]],"0000000000000")</f>
        <v>7891106909310</v>
      </c>
      <c r="BN229">
        <f>IF(Tabela_BaseCadastro[[#This Row],[P.Ativo CMED]]="",Tabela_BaseCadastro[[#This Row],[DESCRIÇÃO DO PRINCIPIO ATIVO]],Tabela_BaseCadastro[[#This Row],[P.Ativo CMED]])</f>
        <v>0</v>
      </c>
    </row>
    <row r="230" spans="1:66" x14ac:dyDescent="0.25">
      <c r="A230">
        <v>994</v>
      </c>
      <c r="B230" t="s">
        <v>1786</v>
      </c>
      <c r="C230">
        <v>1150</v>
      </c>
      <c r="D230" t="s">
        <v>1771</v>
      </c>
      <c r="E230">
        <v>1</v>
      </c>
      <c r="F230" t="s">
        <v>1253</v>
      </c>
      <c r="G230">
        <v>2</v>
      </c>
      <c r="H230" s="1" t="s">
        <v>1254</v>
      </c>
      <c r="I230">
        <v>4</v>
      </c>
      <c r="J230" t="s">
        <v>1476</v>
      </c>
      <c r="K230">
        <v>2</v>
      </c>
      <c r="L230" t="s">
        <v>1256</v>
      </c>
      <c r="M230" t="s">
        <v>1257</v>
      </c>
      <c r="N230" t="s">
        <v>1422</v>
      </c>
      <c r="O230" t="s">
        <v>1253</v>
      </c>
      <c r="P230">
        <v>30022099</v>
      </c>
      <c r="R230">
        <v>13</v>
      </c>
      <c r="S230">
        <v>14</v>
      </c>
      <c r="U230" s="5">
        <v>7891106909334</v>
      </c>
      <c r="V230">
        <v>7891106909334</v>
      </c>
      <c r="Z230" t="s">
        <v>1260</v>
      </c>
      <c r="AA230" t="s">
        <v>1270</v>
      </c>
      <c r="AB230">
        <v>59</v>
      </c>
      <c r="AC230" t="s">
        <v>1779</v>
      </c>
      <c r="AE230">
        <v>44232</v>
      </c>
      <c r="AH230">
        <v>0</v>
      </c>
      <c r="AK230" t="s">
        <v>1260</v>
      </c>
      <c r="AM230" t="s">
        <v>1260</v>
      </c>
      <c r="AN230" t="s">
        <v>1260</v>
      </c>
      <c r="AQ230" t="s">
        <v>1263</v>
      </c>
      <c r="AR230" t="s">
        <v>1257</v>
      </c>
      <c r="AS230" t="s">
        <v>1260</v>
      </c>
      <c r="AT230">
        <v>1</v>
      </c>
      <c r="AX230" t="s">
        <v>1617</v>
      </c>
      <c r="AY230" t="s">
        <v>1264</v>
      </c>
      <c r="AZ230" t="s">
        <v>1265</v>
      </c>
      <c r="BI230" t="s">
        <v>1260</v>
      </c>
      <c r="BK230" t="str">
        <f>LEFT(Tabela_BaseCadastro[[#This Row],[Descrição]],SEARCH(" ",Tabela_BaseCadastro[[#This Row],[Descrição]],1)-1)</f>
        <v>ADEMPAS</v>
      </c>
      <c r="BL230" t="str">
        <f>TEXT(Tabela_BaseCadastro[[#This Row],[Unidade Venda '[EAN8, UPC12, EAN13, e DUN14']]],"0000000000000")</f>
        <v>7891106909334</v>
      </c>
      <c r="BN230">
        <f>IF(Tabela_BaseCadastro[[#This Row],[P.Ativo CMED]]="",Tabela_BaseCadastro[[#This Row],[DESCRIÇÃO DO PRINCIPIO ATIVO]],Tabela_BaseCadastro[[#This Row],[P.Ativo CMED]])</f>
        <v>0</v>
      </c>
    </row>
    <row r="231" spans="1:66" x14ac:dyDescent="0.25">
      <c r="A231">
        <v>995</v>
      </c>
      <c r="B231" t="s">
        <v>1787</v>
      </c>
      <c r="C231">
        <v>1150</v>
      </c>
      <c r="D231" t="s">
        <v>1771</v>
      </c>
      <c r="E231">
        <v>1</v>
      </c>
      <c r="F231" t="s">
        <v>1253</v>
      </c>
      <c r="G231">
        <v>2</v>
      </c>
      <c r="H231" s="1" t="s">
        <v>1254</v>
      </c>
      <c r="I231">
        <v>4</v>
      </c>
      <c r="J231" t="s">
        <v>1476</v>
      </c>
      <c r="K231">
        <v>2</v>
      </c>
      <c r="L231" t="s">
        <v>1256</v>
      </c>
      <c r="M231" t="s">
        <v>1257</v>
      </c>
      <c r="N231" t="s">
        <v>1422</v>
      </c>
      <c r="O231" t="s">
        <v>1253</v>
      </c>
      <c r="P231">
        <v>30022099</v>
      </c>
      <c r="R231">
        <v>13</v>
      </c>
      <c r="S231">
        <v>14</v>
      </c>
      <c r="U231" s="5">
        <v>7891106909358</v>
      </c>
      <c r="V231">
        <v>7891106909358</v>
      </c>
      <c r="Z231" t="s">
        <v>1260</v>
      </c>
      <c r="AA231" t="s">
        <v>1270</v>
      </c>
      <c r="AB231">
        <v>59</v>
      </c>
      <c r="AC231" t="s">
        <v>1779</v>
      </c>
      <c r="AE231">
        <v>44232</v>
      </c>
      <c r="AH231">
        <v>0</v>
      </c>
      <c r="AK231" t="s">
        <v>1260</v>
      </c>
      <c r="AM231" t="s">
        <v>1260</v>
      </c>
      <c r="AN231" t="s">
        <v>1260</v>
      </c>
      <c r="AQ231" t="s">
        <v>1263</v>
      </c>
      <c r="AR231" t="s">
        <v>1257</v>
      </c>
      <c r="AS231" t="s">
        <v>1260</v>
      </c>
      <c r="AT231">
        <v>1</v>
      </c>
      <c r="AX231" t="s">
        <v>1617</v>
      </c>
      <c r="AY231" t="s">
        <v>1264</v>
      </c>
      <c r="AZ231" t="s">
        <v>1265</v>
      </c>
      <c r="BE231">
        <v>403</v>
      </c>
      <c r="BF231" t="s">
        <v>1780</v>
      </c>
      <c r="BI231" t="s">
        <v>1260</v>
      </c>
      <c r="BK231" t="str">
        <f>LEFT(Tabela_BaseCadastro[[#This Row],[Descrição]],SEARCH(" ",Tabela_BaseCadastro[[#This Row],[Descrição]],1)-1)</f>
        <v>ADEMPAS</v>
      </c>
      <c r="BL231" t="str">
        <f>TEXT(Tabela_BaseCadastro[[#This Row],[Unidade Venda '[EAN8, UPC12, EAN13, e DUN14']]],"0000000000000")</f>
        <v>7891106909358</v>
      </c>
      <c r="BN231" t="str">
        <f>IF(Tabela_BaseCadastro[[#This Row],[P.Ativo CMED]]="",Tabela_BaseCadastro[[#This Row],[DESCRIÇÃO DO PRINCIPIO ATIVO]],Tabela_BaseCadastro[[#This Row],[P.Ativo CMED]])</f>
        <v>RIOCIGUATE</v>
      </c>
    </row>
    <row r="232" spans="1:66" x14ac:dyDescent="0.25">
      <c r="A232">
        <v>996</v>
      </c>
      <c r="B232" t="s">
        <v>1788</v>
      </c>
      <c r="C232">
        <v>1150</v>
      </c>
      <c r="D232" t="s">
        <v>1771</v>
      </c>
      <c r="E232">
        <v>1</v>
      </c>
      <c r="F232" t="s">
        <v>1253</v>
      </c>
      <c r="G232">
        <v>2</v>
      </c>
      <c r="H232" s="1" t="s">
        <v>1254</v>
      </c>
      <c r="I232">
        <v>4</v>
      </c>
      <c r="J232" t="s">
        <v>1476</v>
      </c>
      <c r="K232">
        <v>2</v>
      </c>
      <c r="L232" t="s">
        <v>1256</v>
      </c>
      <c r="M232" t="s">
        <v>1257</v>
      </c>
      <c r="N232" t="s">
        <v>1422</v>
      </c>
      <c r="O232" t="s">
        <v>1253</v>
      </c>
      <c r="P232">
        <v>30022099</v>
      </c>
      <c r="R232">
        <v>13</v>
      </c>
      <c r="S232">
        <v>14</v>
      </c>
      <c r="U232" s="5">
        <v>7891106910712</v>
      </c>
      <c r="V232">
        <v>7891106910712</v>
      </c>
      <c r="Z232" t="s">
        <v>1260</v>
      </c>
      <c r="AA232" t="s">
        <v>1270</v>
      </c>
      <c r="AB232">
        <v>6</v>
      </c>
      <c r="AC232" t="s">
        <v>1335</v>
      </c>
      <c r="AE232">
        <v>44232</v>
      </c>
      <c r="AH232">
        <v>0</v>
      </c>
      <c r="AK232" t="s">
        <v>1260</v>
      </c>
      <c r="AM232" t="s">
        <v>1260</v>
      </c>
      <c r="AN232" t="s">
        <v>1260</v>
      </c>
      <c r="AQ232" t="s">
        <v>1263</v>
      </c>
      <c r="AR232" t="s">
        <v>1257</v>
      </c>
      <c r="AS232" t="s">
        <v>1260</v>
      </c>
      <c r="AT232">
        <v>1</v>
      </c>
      <c r="AX232" t="s">
        <v>1617</v>
      </c>
      <c r="AY232" t="s">
        <v>1264</v>
      </c>
      <c r="AZ232" t="s">
        <v>1265</v>
      </c>
      <c r="BI232" t="s">
        <v>1260</v>
      </c>
      <c r="BK232" t="str">
        <f>LEFT(Tabela_BaseCadastro[[#This Row],[Descrição]],SEARCH(" ",Tabela_BaseCadastro[[#This Row],[Descrição]],1)-1)</f>
        <v>ADVANTAN</v>
      </c>
      <c r="BL232" t="str">
        <f>TEXT(Tabela_BaseCadastro[[#This Row],[Unidade Venda '[EAN8, UPC12, EAN13, e DUN14']]],"0000000000000")</f>
        <v>7891106910712</v>
      </c>
      <c r="BN232">
        <f>IF(Tabela_BaseCadastro[[#This Row],[P.Ativo CMED]]="",Tabela_BaseCadastro[[#This Row],[DESCRIÇÃO DO PRINCIPIO ATIVO]],Tabela_BaseCadastro[[#This Row],[P.Ativo CMED]])</f>
        <v>0</v>
      </c>
    </row>
    <row r="233" spans="1:66" x14ac:dyDescent="0.25">
      <c r="A233">
        <v>997</v>
      </c>
      <c r="B233" t="s">
        <v>1789</v>
      </c>
      <c r="C233">
        <v>1150</v>
      </c>
      <c r="D233" t="s">
        <v>1771</v>
      </c>
      <c r="E233">
        <v>1</v>
      </c>
      <c r="F233" t="s">
        <v>1253</v>
      </c>
      <c r="G233">
        <v>2</v>
      </c>
      <c r="H233" s="1" t="s">
        <v>1254</v>
      </c>
      <c r="I233">
        <v>4</v>
      </c>
      <c r="J233" t="s">
        <v>1476</v>
      </c>
      <c r="K233">
        <v>2</v>
      </c>
      <c r="L233" t="s">
        <v>1256</v>
      </c>
      <c r="M233" t="s">
        <v>1257</v>
      </c>
      <c r="N233" t="s">
        <v>1422</v>
      </c>
      <c r="O233" t="s">
        <v>1253</v>
      </c>
      <c r="P233">
        <v>30022099</v>
      </c>
      <c r="R233">
        <v>13</v>
      </c>
      <c r="S233">
        <v>14</v>
      </c>
      <c r="U233" s="5">
        <v>7795320050127</v>
      </c>
      <c r="V233">
        <v>7795320050127</v>
      </c>
      <c r="Z233" t="s">
        <v>1260</v>
      </c>
      <c r="AA233" t="s">
        <v>1270</v>
      </c>
      <c r="AB233">
        <v>6</v>
      </c>
      <c r="AC233" t="s">
        <v>1335</v>
      </c>
      <c r="AE233">
        <v>44232</v>
      </c>
      <c r="AH233">
        <v>0</v>
      </c>
      <c r="AK233" t="s">
        <v>1260</v>
      </c>
      <c r="AM233" t="s">
        <v>1260</v>
      </c>
      <c r="AN233" t="s">
        <v>1260</v>
      </c>
      <c r="AQ233" t="s">
        <v>1263</v>
      </c>
      <c r="AR233" t="s">
        <v>1257</v>
      </c>
      <c r="AS233" t="s">
        <v>1260</v>
      </c>
      <c r="AT233">
        <v>1</v>
      </c>
      <c r="AX233" t="s">
        <v>1617</v>
      </c>
      <c r="AY233" t="s">
        <v>1264</v>
      </c>
      <c r="AZ233" t="s">
        <v>1265</v>
      </c>
      <c r="BI233" t="s">
        <v>1260</v>
      </c>
      <c r="BK233" t="str">
        <f>LEFT(Tabela_BaseCadastro[[#This Row],[Descrição]],SEARCH(" ",Tabela_BaseCadastro[[#This Row],[Descrição]],1)-1)</f>
        <v>ADVANTAN</v>
      </c>
      <c r="BL233" t="str">
        <f>TEXT(Tabela_BaseCadastro[[#This Row],[Unidade Venda '[EAN8, UPC12, EAN13, e DUN14']]],"0000000000000")</f>
        <v>7795320050127</v>
      </c>
      <c r="BN233">
        <f>IF(Tabela_BaseCadastro[[#This Row],[P.Ativo CMED]]="",Tabela_BaseCadastro[[#This Row],[DESCRIÇÃO DO PRINCIPIO ATIVO]],Tabela_BaseCadastro[[#This Row],[P.Ativo CMED]])</f>
        <v>0</v>
      </c>
    </row>
    <row r="234" spans="1:66" x14ac:dyDescent="0.25">
      <c r="A234">
        <v>998</v>
      </c>
      <c r="B234" t="s">
        <v>1790</v>
      </c>
      <c r="C234">
        <v>1150</v>
      </c>
      <c r="D234" t="s">
        <v>1771</v>
      </c>
      <c r="E234">
        <v>1</v>
      </c>
      <c r="F234" t="s">
        <v>1253</v>
      </c>
      <c r="G234">
        <v>2</v>
      </c>
      <c r="H234" s="1" t="s">
        <v>1254</v>
      </c>
      <c r="I234">
        <v>4</v>
      </c>
      <c r="J234" t="s">
        <v>1476</v>
      </c>
      <c r="K234">
        <v>2</v>
      </c>
      <c r="L234" t="s">
        <v>1256</v>
      </c>
      <c r="M234" t="s">
        <v>1257</v>
      </c>
      <c r="N234" t="s">
        <v>1422</v>
      </c>
      <c r="O234" t="s">
        <v>1253</v>
      </c>
      <c r="P234">
        <v>30022099</v>
      </c>
      <c r="R234">
        <v>13</v>
      </c>
      <c r="S234">
        <v>14</v>
      </c>
      <c r="U234" s="5">
        <v>7795320050646</v>
      </c>
      <c r="V234">
        <v>7795320050646</v>
      </c>
      <c r="Z234" t="s">
        <v>1260</v>
      </c>
      <c r="AA234" t="s">
        <v>1270</v>
      </c>
      <c r="AB234">
        <v>6</v>
      </c>
      <c r="AC234" t="s">
        <v>1335</v>
      </c>
      <c r="AE234">
        <v>44232</v>
      </c>
      <c r="AH234">
        <v>0</v>
      </c>
      <c r="AK234" t="s">
        <v>1260</v>
      </c>
      <c r="AM234" t="s">
        <v>1260</v>
      </c>
      <c r="AN234" t="s">
        <v>1260</v>
      </c>
      <c r="AQ234" t="s">
        <v>1263</v>
      </c>
      <c r="AR234" t="s">
        <v>1257</v>
      </c>
      <c r="AS234" t="s">
        <v>1260</v>
      </c>
      <c r="AT234">
        <v>1</v>
      </c>
      <c r="AX234" t="s">
        <v>1617</v>
      </c>
      <c r="AY234" t="s">
        <v>1264</v>
      </c>
      <c r="AZ234" t="s">
        <v>1265</v>
      </c>
      <c r="BI234" t="s">
        <v>1260</v>
      </c>
      <c r="BK234" t="str">
        <f>LEFT(Tabela_BaseCadastro[[#This Row],[Descrição]],SEARCH(" ",Tabela_BaseCadastro[[#This Row],[Descrição]],1)-1)</f>
        <v>ADVANTAN</v>
      </c>
      <c r="BL234" t="str">
        <f>TEXT(Tabela_BaseCadastro[[#This Row],[Unidade Venda '[EAN8, UPC12, EAN13, e DUN14']]],"0000000000000")</f>
        <v>7795320050646</v>
      </c>
      <c r="BN234">
        <f>IF(Tabela_BaseCadastro[[#This Row],[P.Ativo CMED]]="",Tabela_BaseCadastro[[#This Row],[DESCRIÇÃO DO PRINCIPIO ATIVO]],Tabela_BaseCadastro[[#This Row],[P.Ativo CMED]])</f>
        <v>0</v>
      </c>
    </row>
    <row r="235" spans="1:66" x14ac:dyDescent="0.25">
      <c r="A235">
        <v>999</v>
      </c>
      <c r="B235" t="s">
        <v>1791</v>
      </c>
      <c r="C235">
        <v>1150</v>
      </c>
      <c r="D235" t="s">
        <v>1771</v>
      </c>
      <c r="E235">
        <v>1</v>
      </c>
      <c r="F235" t="s">
        <v>1253</v>
      </c>
      <c r="G235">
        <v>2</v>
      </c>
      <c r="H235" s="1" t="s">
        <v>1254</v>
      </c>
      <c r="I235">
        <v>4</v>
      </c>
      <c r="J235" t="s">
        <v>1476</v>
      </c>
      <c r="K235">
        <v>2</v>
      </c>
      <c r="L235" t="s">
        <v>1256</v>
      </c>
      <c r="M235" t="s">
        <v>1257</v>
      </c>
      <c r="N235" t="s">
        <v>1422</v>
      </c>
      <c r="O235" t="s">
        <v>1253</v>
      </c>
      <c r="P235">
        <v>30022099</v>
      </c>
      <c r="R235">
        <v>13</v>
      </c>
      <c r="S235">
        <v>14</v>
      </c>
      <c r="U235" s="5">
        <v>7897337712958</v>
      </c>
      <c r="V235">
        <v>7897337712958</v>
      </c>
      <c r="Z235" t="s">
        <v>1260</v>
      </c>
      <c r="AA235" t="s">
        <v>1270</v>
      </c>
      <c r="AB235">
        <v>278</v>
      </c>
      <c r="AC235" t="s">
        <v>1792</v>
      </c>
      <c r="AE235">
        <v>44232</v>
      </c>
      <c r="AH235">
        <v>0</v>
      </c>
      <c r="AK235" t="s">
        <v>1260</v>
      </c>
      <c r="AM235" t="s">
        <v>1260</v>
      </c>
      <c r="AN235" t="s">
        <v>1260</v>
      </c>
      <c r="AQ235" t="s">
        <v>1263</v>
      </c>
      <c r="AR235" t="s">
        <v>1257</v>
      </c>
      <c r="AS235" t="s">
        <v>1260</v>
      </c>
      <c r="AT235">
        <v>1</v>
      </c>
      <c r="AX235" t="s">
        <v>1617</v>
      </c>
      <c r="AY235" t="s">
        <v>1264</v>
      </c>
      <c r="AZ235" t="s">
        <v>1265</v>
      </c>
      <c r="BI235" t="s">
        <v>1260</v>
      </c>
      <c r="BK235" t="str">
        <f>LEFT(Tabela_BaseCadastro[[#This Row],[Descrição]],SEARCH(" ",Tabela_BaseCadastro[[#This Row],[Descrição]],1)-1)</f>
        <v>AFRIN</v>
      </c>
      <c r="BL235" t="str">
        <f>TEXT(Tabela_BaseCadastro[[#This Row],[Unidade Venda '[EAN8, UPC12, EAN13, e DUN14']]],"0000000000000")</f>
        <v>7897337712958</v>
      </c>
      <c r="BN235">
        <f>IF(Tabela_BaseCadastro[[#This Row],[P.Ativo CMED]]="",Tabela_BaseCadastro[[#This Row],[DESCRIÇÃO DO PRINCIPIO ATIVO]],Tabela_BaseCadastro[[#This Row],[P.Ativo CMED]])</f>
        <v>0</v>
      </c>
    </row>
    <row r="236" spans="1:66" x14ac:dyDescent="0.25">
      <c r="A236">
        <v>1000</v>
      </c>
      <c r="B236" t="s">
        <v>1793</v>
      </c>
      <c r="C236">
        <v>1150</v>
      </c>
      <c r="D236" t="s">
        <v>1771</v>
      </c>
      <c r="E236">
        <v>1</v>
      </c>
      <c r="F236" t="s">
        <v>1253</v>
      </c>
      <c r="G236">
        <v>2</v>
      </c>
      <c r="H236" s="1" t="s">
        <v>1254</v>
      </c>
      <c r="I236">
        <v>4</v>
      </c>
      <c r="J236" t="s">
        <v>1476</v>
      </c>
      <c r="K236">
        <v>2</v>
      </c>
      <c r="L236" t="s">
        <v>1256</v>
      </c>
      <c r="M236" t="s">
        <v>1257</v>
      </c>
      <c r="N236" t="s">
        <v>1422</v>
      </c>
      <c r="O236" t="s">
        <v>1253</v>
      </c>
      <c r="P236">
        <v>30022099</v>
      </c>
      <c r="R236">
        <v>13</v>
      </c>
      <c r="S236">
        <v>14</v>
      </c>
      <c r="U236" s="5">
        <v>7897337712972</v>
      </c>
      <c r="V236">
        <v>7897337712972</v>
      </c>
      <c r="Z236" t="s">
        <v>1260</v>
      </c>
      <c r="AA236" t="s">
        <v>1270</v>
      </c>
      <c r="AB236">
        <v>278</v>
      </c>
      <c r="AC236" t="s">
        <v>1792</v>
      </c>
      <c r="AE236">
        <v>44232</v>
      </c>
      <c r="AH236">
        <v>0</v>
      </c>
      <c r="AK236" t="s">
        <v>1260</v>
      </c>
      <c r="AM236" t="s">
        <v>1260</v>
      </c>
      <c r="AN236" t="s">
        <v>1260</v>
      </c>
      <c r="AQ236" t="s">
        <v>1263</v>
      </c>
      <c r="AR236" t="s">
        <v>1257</v>
      </c>
      <c r="AS236" t="s">
        <v>1260</v>
      </c>
      <c r="AT236">
        <v>1</v>
      </c>
      <c r="AX236" t="s">
        <v>1617</v>
      </c>
      <c r="AY236" t="s">
        <v>1264</v>
      </c>
      <c r="AZ236" t="s">
        <v>1265</v>
      </c>
      <c r="BI236" t="s">
        <v>1260</v>
      </c>
      <c r="BK236" t="str">
        <f>LEFT(Tabela_BaseCadastro[[#This Row],[Descrição]],SEARCH(" ",Tabela_BaseCadastro[[#This Row],[Descrição]],1)-1)</f>
        <v>AFRIN</v>
      </c>
      <c r="BL236" t="str">
        <f>TEXT(Tabela_BaseCadastro[[#This Row],[Unidade Venda '[EAN8, UPC12, EAN13, e DUN14']]],"0000000000000")</f>
        <v>7897337712972</v>
      </c>
      <c r="BN236">
        <f>IF(Tabela_BaseCadastro[[#This Row],[P.Ativo CMED]]="",Tabela_BaseCadastro[[#This Row],[DESCRIÇÃO DO PRINCIPIO ATIVO]],Tabela_BaseCadastro[[#This Row],[P.Ativo CMED]])</f>
        <v>0</v>
      </c>
    </row>
    <row r="237" spans="1:66" x14ac:dyDescent="0.25">
      <c r="A237">
        <v>1001</v>
      </c>
      <c r="B237" t="s">
        <v>1794</v>
      </c>
      <c r="C237">
        <v>1150</v>
      </c>
      <c r="D237" t="s">
        <v>1771</v>
      </c>
      <c r="E237">
        <v>1</v>
      </c>
      <c r="F237" t="s">
        <v>1253</v>
      </c>
      <c r="G237">
        <v>2</v>
      </c>
      <c r="H237" s="1" t="s">
        <v>1254</v>
      </c>
      <c r="I237">
        <v>4</v>
      </c>
      <c r="J237" t="s">
        <v>1476</v>
      </c>
      <c r="K237">
        <v>2</v>
      </c>
      <c r="L237" t="s">
        <v>1256</v>
      </c>
      <c r="M237" t="s">
        <v>1257</v>
      </c>
      <c r="N237" t="s">
        <v>1422</v>
      </c>
      <c r="O237" t="s">
        <v>1253</v>
      </c>
      <c r="P237">
        <v>30022099</v>
      </c>
      <c r="R237">
        <v>13</v>
      </c>
      <c r="S237">
        <v>14</v>
      </c>
      <c r="U237" s="5">
        <v>7897337712965</v>
      </c>
      <c r="V237">
        <v>7897337712965</v>
      </c>
      <c r="Z237" t="s">
        <v>1260</v>
      </c>
      <c r="AA237" t="s">
        <v>1270</v>
      </c>
      <c r="AB237">
        <v>278</v>
      </c>
      <c r="AC237" t="s">
        <v>1792</v>
      </c>
      <c r="AE237">
        <v>44232</v>
      </c>
      <c r="AH237">
        <v>0</v>
      </c>
      <c r="AK237" t="s">
        <v>1260</v>
      </c>
      <c r="AM237" t="s">
        <v>1260</v>
      </c>
      <c r="AN237" t="s">
        <v>1260</v>
      </c>
      <c r="AQ237" t="s">
        <v>1263</v>
      </c>
      <c r="AR237" t="s">
        <v>1257</v>
      </c>
      <c r="AS237" t="s">
        <v>1260</v>
      </c>
      <c r="AT237">
        <v>1</v>
      </c>
      <c r="AX237" t="s">
        <v>1617</v>
      </c>
      <c r="AY237" t="s">
        <v>1264</v>
      </c>
      <c r="AZ237" t="s">
        <v>1265</v>
      </c>
      <c r="BI237" t="s">
        <v>1260</v>
      </c>
      <c r="BK237" t="str">
        <f>LEFT(Tabela_BaseCadastro[[#This Row],[Descrição]],SEARCH(" ",Tabela_BaseCadastro[[#This Row],[Descrição]],1)-1)</f>
        <v>AFRIN</v>
      </c>
      <c r="BL237" t="str">
        <f>TEXT(Tabela_BaseCadastro[[#This Row],[Unidade Venda '[EAN8, UPC12, EAN13, e DUN14']]],"0000000000000")</f>
        <v>7897337712965</v>
      </c>
      <c r="BN237">
        <f>IF(Tabela_BaseCadastro[[#This Row],[P.Ativo CMED]]="",Tabela_BaseCadastro[[#This Row],[DESCRIÇÃO DO PRINCIPIO ATIVO]],Tabela_BaseCadastro[[#This Row],[P.Ativo CMED]])</f>
        <v>0</v>
      </c>
    </row>
    <row r="238" spans="1:66" x14ac:dyDescent="0.25">
      <c r="A238">
        <v>1002</v>
      </c>
      <c r="B238" t="s">
        <v>1795</v>
      </c>
      <c r="C238">
        <v>1150</v>
      </c>
      <c r="D238" t="s">
        <v>1771</v>
      </c>
      <c r="E238">
        <v>1</v>
      </c>
      <c r="F238" t="s">
        <v>1253</v>
      </c>
      <c r="G238">
        <v>2</v>
      </c>
      <c r="H238" s="1" t="s">
        <v>1254</v>
      </c>
      <c r="I238">
        <v>4</v>
      </c>
      <c r="J238" t="s">
        <v>1476</v>
      </c>
      <c r="K238">
        <v>2</v>
      </c>
      <c r="L238" t="s">
        <v>1256</v>
      </c>
      <c r="M238" t="s">
        <v>1257</v>
      </c>
      <c r="N238" t="s">
        <v>1422</v>
      </c>
      <c r="O238" t="s">
        <v>1253</v>
      </c>
      <c r="P238">
        <v>30022099</v>
      </c>
      <c r="R238">
        <v>13</v>
      </c>
      <c r="S238">
        <v>14</v>
      </c>
      <c r="U238" s="5">
        <v>7891106906890</v>
      </c>
      <c r="V238">
        <v>7891106906890</v>
      </c>
      <c r="Z238" t="s">
        <v>1260</v>
      </c>
      <c r="AA238" t="s">
        <v>1270</v>
      </c>
      <c r="AB238">
        <v>30</v>
      </c>
      <c r="AC238" t="s">
        <v>1796</v>
      </c>
      <c r="AE238">
        <v>44232</v>
      </c>
      <c r="AH238">
        <v>0</v>
      </c>
      <c r="AK238" t="s">
        <v>1260</v>
      </c>
      <c r="AM238" t="s">
        <v>1260</v>
      </c>
      <c r="AN238" t="s">
        <v>1260</v>
      </c>
      <c r="AQ238" t="s">
        <v>1263</v>
      </c>
      <c r="AR238" t="s">
        <v>1257</v>
      </c>
      <c r="AS238" t="s">
        <v>1260</v>
      </c>
      <c r="AT238">
        <v>1</v>
      </c>
      <c r="AX238" t="s">
        <v>1617</v>
      </c>
      <c r="AY238" t="s">
        <v>1264</v>
      </c>
      <c r="AZ238" t="s">
        <v>1265</v>
      </c>
      <c r="BI238" t="s">
        <v>1260</v>
      </c>
      <c r="BK238" t="str">
        <f>LEFT(Tabela_BaseCadastro[[#This Row],[Descrição]],SEARCH(" ",Tabela_BaseCadastro[[#This Row],[Descrição]],1)-1)</f>
        <v>ALLURENE</v>
      </c>
      <c r="BL238" t="str">
        <f>TEXT(Tabela_BaseCadastro[[#This Row],[Unidade Venda '[EAN8, UPC12, EAN13, e DUN14']]],"0000000000000")</f>
        <v>7891106906890</v>
      </c>
      <c r="BM238" t="s">
        <v>1797</v>
      </c>
      <c r="BN238" t="str">
        <f>IF(Tabela_BaseCadastro[[#This Row],[P.Ativo CMED]]="",Tabela_BaseCadastro[[#This Row],[DESCRIÇÃO DO PRINCIPIO ATIVO]],Tabela_BaseCadastro[[#This Row],[P.Ativo CMED]])</f>
        <v>DIENOGESTE</v>
      </c>
    </row>
    <row r="239" spans="1:66" x14ac:dyDescent="0.25">
      <c r="A239">
        <v>1003</v>
      </c>
      <c r="B239" t="s">
        <v>1798</v>
      </c>
      <c r="C239">
        <v>1150</v>
      </c>
      <c r="D239" t="s">
        <v>1771</v>
      </c>
      <c r="E239">
        <v>1</v>
      </c>
      <c r="F239" t="s">
        <v>1253</v>
      </c>
      <c r="G239">
        <v>2</v>
      </c>
      <c r="H239" s="1" t="s">
        <v>1254</v>
      </c>
      <c r="I239">
        <v>4</v>
      </c>
      <c r="J239" t="s">
        <v>1476</v>
      </c>
      <c r="K239">
        <v>2</v>
      </c>
      <c r="L239" t="s">
        <v>1256</v>
      </c>
      <c r="M239" t="s">
        <v>1257</v>
      </c>
      <c r="N239" t="s">
        <v>1422</v>
      </c>
      <c r="O239" t="s">
        <v>1253</v>
      </c>
      <c r="P239">
        <v>30022099</v>
      </c>
      <c r="R239">
        <v>13</v>
      </c>
      <c r="S239">
        <v>14</v>
      </c>
      <c r="U239" s="5">
        <v>7891106907460</v>
      </c>
      <c r="V239">
        <v>7891106907460</v>
      </c>
      <c r="Z239" t="s">
        <v>1260</v>
      </c>
      <c r="AA239" t="s">
        <v>1270</v>
      </c>
      <c r="AB239">
        <v>30</v>
      </c>
      <c r="AC239" t="s">
        <v>1796</v>
      </c>
      <c r="AE239">
        <v>44232</v>
      </c>
      <c r="AH239">
        <v>0</v>
      </c>
      <c r="AK239" t="s">
        <v>1260</v>
      </c>
      <c r="AM239" t="s">
        <v>1260</v>
      </c>
      <c r="AN239" t="s">
        <v>1260</v>
      </c>
      <c r="AQ239" t="s">
        <v>1263</v>
      </c>
      <c r="AR239" t="s">
        <v>1257</v>
      </c>
      <c r="AS239" t="s">
        <v>1260</v>
      </c>
      <c r="AT239">
        <v>1</v>
      </c>
      <c r="AX239" t="s">
        <v>1617</v>
      </c>
      <c r="AY239" t="s">
        <v>1264</v>
      </c>
      <c r="AZ239" t="s">
        <v>1265</v>
      </c>
      <c r="BI239" t="s">
        <v>1260</v>
      </c>
      <c r="BK239" t="str">
        <f>LEFT(Tabela_BaseCadastro[[#This Row],[Descrição]],SEARCH(" ",Tabela_BaseCadastro[[#This Row],[Descrição]],1)-1)</f>
        <v>ANDROCUR</v>
      </c>
      <c r="BL239" t="str">
        <f>TEXT(Tabela_BaseCadastro[[#This Row],[Unidade Venda '[EAN8, UPC12, EAN13, e DUN14']]],"0000000000000")</f>
        <v>7891106907460</v>
      </c>
      <c r="BM239" t="s">
        <v>1799</v>
      </c>
      <c r="BN239" t="str">
        <f>IF(Tabela_BaseCadastro[[#This Row],[P.Ativo CMED]]="",Tabela_BaseCadastro[[#This Row],[DESCRIÇÃO DO PRINCIPIO ATIVO]],Tabela_BaseCadastro[[#This Row],[P.Ativo CMED]])</f>
        <v>ACETATO DE CIPROTERONA</v>
      </c>
    </row>
    <row r="240" spans="1:66" x14ac:dyDescent="0.25">
      <c r="A240">
        <v>1004</v>
      </c>
      <c r="B240" t="s">
        <v>1800</v>
      </c>
      <c r="C240">
        <v>1150</v>
      </c>
      <c r="D240" t="s">
        <v>1771</v>
      </c>
      <c r="E240">
        <v>1</v>
      </c>
      <c r="F240" t="s">
        <v>1253</v>
      </c>
      <c r="G240">
        <v>2</v>
      </c>
      <c r="H240" s="1" t="s">
        <v>1254</v>
      </c>
      <c r="I240">
        <v>4</v>
      </c>
      <c r="J240" t="s">
        <v>1476</v>
      </c>
      <c r="K240">
        <v>2</v>
      </c>
      <c r="L240" t="s">
        <v>1256</v>
      </c>
      <c r="M240" t="s">
        <v>1257</v>
      </c>
      <c r="N240" t="s">
        <v>1422</v>
      </c>
      <c r="O240" t="s">
        <v>1253</v>
      </c>
      <c r="P240">
        <v>30022099</v>
      </c>
      <c r="R240">
        <v>13</v>
      </c>
      <c r="S240">
        <v>14</v>
      </c>
      <c r="U240" s="5">
        <v>7891106907491</v>
      </c>
      <c r="V240">
        <v>7891106907491</v>
      </c>
      <c r="Z240" t="s">
        <v>1260</v>
      </c>
      <c r="AA240" t="s">
        <v>1270</v>
      </c>
      <c r="AB240">
        <v>30</v>
      </c>
      <c r="AC240" t="s">
        <v>1796</v>
      </c>
      <c r="AE240">
        <v>44232</v>
      </c>
      <c r="AH240">
        <v>0</v>
      </c>
      <c r="AK240" t="s">
        <v>1260</v>
      </c>
      <c r="AM240" t="s">
        <v>1260</v>
      </c>
      <c r="AN240" t="s">
        <v>1260</v>
      </c>
      <c r="AQ240" t="s">
        <v>1263</v>
      </c>
      <c r="AR240" t="s">
        <v>1257</v>
      </c>
      <c r="AS240" t="s">
        <v>1260</v>
      </c>
      <c r="AT240">
        <v>1</v>
      </c>
      <c r="AX240" t="s">
        <v>1617</v>
      </c>
      <c r="AY240" t="s">
        <v>1264</v>
      </c>
      <c r="AZ240" t="s">
        <v>1265</v>
      </c>
      <c r="BI240" t="s">
        <v>1260</v>
      </c>
      <c r="BK240" t="str">
        <f>LEFT(Tabela_BaseCadastro[[#This Row],[Descrição]],SEARCH(" ",Tabela_BaseCadastro[[#This Row],[Descrição]],1)-1)</f>
        <v>ANDROCUR</v>
      </c>
      <c r="BL240" t="str">
        <f>TEXT(Tabela_BaseCadastro[[#This Row],[Unidade Venda '[EAN8, UPC12, EAN13, e DUN14']]],"0000000000000")</f>
        <v>7891106907491</v>
      </c>
      <c r="BM240" t="s">
        <v>1799</v>
      </c>
      <c r="BN240" t="str">
        <f>IF(Tabela_BaseCadastro[[#This Row],[P.Ativo CMED]]="",Tabela_BaseCadastro[[#This Row],[DESCRIÇÃO DO PRINCIPIO ATIVO]],Tabela_BaseCadastro[[#This Row],[P.Ativo CMED]])</f>
        <v>ACETATO DE CIPROTERONA</v>
      </c>
    </row>
    <row r="241" spans="1:66" x14ac:dyDescent="0.25">
      <c r="A241">
        <v>1005</v>
      </c>
      <c r="B241" t="s">
        <v>1801</v>
      </c>
      <c r="C241">
        <v>1150</v>
      </c>
      <c r="D241" t="s">
        <v>1771</v>
      </c>
      <c r="E241">
        <v>1</v>
      </c>
      <c r="F241" t="s">
        <v>1253</v>
      </c>
      <c r="G241">
        <v>2</v>
      </c>
      <c r="H241" s="1" t="s">
        <v>1254</v>
      </c>
      <c r="I241">
        <v>4</v>
      </c>
      <c r="J241" t="s">
        <v>1476</v>
      </c>
      <c r="K241">
        <v>2</v>
      </c>
      <c r="L241" t="s">
        <v>1256</v>
      </c>
      <c r="M241" t="s">
        <v>1257</v>
      </c>
      <c r="N241" t="s">
        <v>1422</v>
      </c>
      <c r="O241" t="s">
        <v>1253</v>
      </c>
      <c r="P241">
        <v>30022099</v>
      </c>
      <c r="R241">
        <v>13</v>
      </c>
      <c r="S241">
        <v>14</v>
      </c>
      <c r="U241" s="5">
        <v>7891106904155</v>
      </c>
      <c r="V241">
        <v>7891106904155</v>
      </c>
      <c r="Z241" t="s">
        <v>1260</v>
      </c>
      <c r="AA241" t="s">
        <v>1270</v>
      </c>
      <c r="AB241">
        <v>30</v>
      </c>
      <c r="AC241" t="s">
        <v>1796</v>
      </c>
      <c r="AE241">
        <v>44232</v>
      </c>
      <c r="AH241">
        <v>0</v>
      </c>
      <c r="AK241" t="s">
        <v>1260</v>
      </c>
      <c r="AM241" t="s">
        <v>1260</v>
      </c>
      <c r="AN241" t="s">
        <v>1260</v>
      </c>
      <c r="AQ241" t="s">
        <v>1263</v>
      </c>
      <c r="AR241" t="s">
        <v>1257</v>
      </c>
      <c r="AS241" t="s">
        <v>1260</v>
      </c>
      <c r="AT241">
        <v>1</v>
      </c>
      <c r="AX241" t="s">
        <v>1617</v>
      </c>
      <c r="AY241" t="s">
        <v>1264</v>
      </c>
      <c r="AZ241" t="s">
        <v>1265</v>
      </c>
      <c r="BE241">
        <v>454</v>
      </c>
      <c r="BF241" t="s">
        <v>1802</v>
      </c>
      <c r="BI241" t="s">
        <v>1260</v>
      </c>
      <c r="BK241" t="str">
        <f>LEFT(Tabela_BaseCadastro[[#This Row],[Descrição]],SEARCH(" ",Tabela_BaseCadastro[[#This Row],[Descrição]],1)-1)</f>
        <v>ANGELIQ</v>
      </c>
      <c r="BL241" t="str">
        <f>TEXT(Tabela_BaseCadastro[[#This Row],[Unidade Venda '[EAN8, UPC12, EAN13, e DUN14']]],"0000000000000")</f>
        <v>7891106904155</v>
      </c>
      <c r="BM241" t="s">
        <v>1803</v>
      </c>
      <c r="BN241" t="str">
        <f>IF(Tabela_BaseCadastro[[#This Row],[P.Ativo CMED]]="",Tabela_BaseCadastro[[#This Row],[DESCRIÇÃO DO PRINCIPIO ATIVO]],Tabela_BaseCadastro[[#This Row],[P.Ativo CMED]])</f>
        <v>DROSPIRENONA;ESTRADIOL HEMI-HIDRATADO</v>
      </c>
    </row>
    <row r="242" spans="1:66" x14ac:dyDescent="0.25">
      <c r="A242">
        <v>1006</v>
      </c>
      <c r="B242" t="s">
        <v>1804</v>
      </c>
      <c r="C242">
        <v>1150</v>
      </c>
      <c r="D242" t="s">
        <v>1771</v>
      </c>
      <c r="E242">
        <v>1</v>
      </c>
      <c r="F242" t="s">
        <v>1253</v>
      </c>
      <c r="G242">
        <v>2</v>
      </c>
      <c r="H242" s="1" t="s">
        <v>1254</v>
      </c>
      <c r="I242">
        <v>4</v>
      </c>
      <c r="J242" t="s">
        <v>1476</v>
      </c>
      <c r="K242">
        <v>2</v>
      </c>
      <c r="L242" t="s">
        <v>1256</v>
      </c>
      <c r="M242" t="s">
        <v>1257</v>
      </c>
      <c r="N242" t="s">
        <v>1422</v>
      </c>
      <c r="O242" t="s">
        <v>1253</v>
      </c>
      <c r="P242">
        <v>30022099</v>
      </c>
      <c r="R242">
        <v>13</v>
      </c>
      <c r="S242">
        <v>14</v>
      </c>
      <c r="U242" s="5">
        <v>7891106911788</v>
      </c>
      <c r="V242">
        <v>7891106911788</v>
      </c>
      <c r="Z242" t="s">
        <v>1260</v>
      </c>
      <c r="AA242" t="s">
        <v>1270</v>
      </c>
      <c r="AB242">
        <v>987</v>
      </c>
      <c r="AC242" t="s">
        <v>1805</v>
      </c>
      <c r="AE242">
        <v>44232</v>
      </c>
      <c r="AH242">
        <v>0</v>
      </c>
      <c r="AK242" t="s">
        <v>1260</v>
      </c>
      <c r="AM242" t="s">
        <v>1260</v>
      </c>
      <c r="AN242" t="s">
        <v>1260</v>
      </c>
      <c r="AQ242" t="s">
        <v>1263</v>
      </c>
      <c r="AR242" t="s">
        <v>1257</v>
      </c>
      <c r="AS242" t="s">
        <v>1260</v>
      </c>
      <c r="AT242">
        <v>1</v>
      </c>
      <c r="AX242" t="s">
        <v>1617</v>
      </c>
      <c r="AY242" t="s">
        <v>1264</v>
      </c>
      <c r="AZ242" t="s">
        <v>1265</v>
      </c>
      <c r="BI242" t="s">
        <v>1260</v>
      </c>
      <c r="BK242" t="str">
        <f>LEFT(Tabela_BaseCadastro[[#This Row],[Descrição]],SEARCH(" ",Tabela_BaseCadastro[[#This Row],[Descrição]],1)-1)</f>
        <v>AROVIT</v>
      </c>
      <c r="BL242" t="str">
        <f>TEXT(Tabela_BaseCadastro[[#This Row],[Unidade Venda '[EAN8, UPC12, EAN13, e DUN14']]],"0000000000000")</f>
        <v>7891106911788</v>
      </c>
      <c r="BN242">
        <f>IF(Tabela_BaseCadastro[[#This Row],[P.Ativo CMED]]="",Tabela_BaseCadastro[[#This Row],[DESCRIÇÃO DO PRINCIPIO ATIVO]],Tabela_BaseCadastro[[#This Row],[P.Ativo CMED]])</f>
        <v>0</v>
      </c>
    </row>
    <row r="243" spans="1:66" x14ac:dyDescent="0.25">
      <c r="A243">
        <v>1007</v>
      </c>
      <c r="B243" t="s">
        <v>1806</v>
      </c>
      <c r="C243">
        <v>1150</v>
      </c>
      <c r="D243" t="s">
        <v>1771</v>
      </c>
      <c r="E243">
        <v>1</v>
      </c>
      <c r="F243" t="s">
        <v>1253</v>
      </c>
      <c r="G243">
        <v>2</v>
      </c>
      <c r="H243" s="1" t="s">
        <v>1254</v>
      </c>
      <c r="I243">
        <v>4</v>
      </c>
      <c r="J243" t="s">
        <v>1476</v>
      </c>
      <c r="K243">
        <v>2</v>
      </c>
      <c r="L243" t="s">
        <v>1256</v>
      </c>
      <c r="M243" t="s">
        <v>1257</v>
      </c>
      <c r="N243" t="s">
        <v>1422</v>
      </c>
      <c r="O243" t="s">
        <v>1253</v>
      </c>
      <c r="P243">
        <v>30022099</v>
      </c>
      <c r="R243">
        <v>13</v>
      </c>
      <c r="S243">
        <v>14</v>
      </c>
      <c r="U243" s="5">
        <v>7891106908696</v>
      </c>
      <c r="V243">
        <v>7891106908696</v>
      </c>
      <c r="Z243" t="s">
        <v>1260</v>
      </c>
      <c r="AA243" t="s">
        <v>1270</v>
      </c>
      <c r="AB243">
        <v>6</v>
      </c>
      <c r="AC243" t="s">
        <v>1335</v>
      </c>
      <c r="AE243">
        <v>44232</v>
      </c>
      <c r="AH243">
        <v>0</v>
      </c>
      <c r="AK243" t="s">
        <v>1260</v>
      </c>
      <c r="AM243" t="s">
        <v>1260</v>
      </c>
      <c r="AN243" t="s">
        <v>1260</v>
      </c>
      <c r="AQ243" t="s">
        <v>1263</v>
      </c>
      <c r="AR243" t="s">
        <v>1257</v>
      </c>
      <c r="AS243" t="s">
        <v>1260</v>
      </c>
      <c r="AT243">
        <v>1</v>
      </c>
      <c r="AX243" t="s">
        <v>1617</v>
      </c>
      <c r="AY243" t="s">
        <v>1264</v>
      </c>
      <c r="AZ243" t="s">
        <v>1265</v>
      </c>
      <c r="BE243">
        <v>449</v>
      </c>
      <c r="BF243" t="s">
        <v>1807</v>
      </c>
      <c r="BI243" t="s">
        <v>1260</v>
      </c>
      <c r="BK243" t="str">
        <f>LEFT(Tabela_BaseCadastro[[#This Row],[Descrição]],SEARCH(" ",Tabela_BaseCadastro[[#This Row],[Descrição]],1)-1)</f>
        <v>ASPIRINA</v>
      </c>
      <c r="BL243" t="str">
        <f>TEXT(Tabela_BaseCadastro[[#This Row],[Unidade Venda '[EAN8, UPC12, EAN13, e DUN14']]],"0000000000000")</f>
        <v>7891106908696</v>
      </c>
      <c r="BM243" t="s">
        <v>1807</v>
      </c>
      <c r="BN243" t="str">
        <f>IF(Tabela_BaseCadastro[[#This Row],[P.Ativo CMED]]="",Tabela_BaseCadastro[[#This Row],[DESCRIÇÃO DO PRINCIPIO ATIVO]],Tabela_BaseCadastro[[#This Row],[P.Ativo CMED]])</f>
        <v>ÁCIDO ACETILSALICÍLICO</v>
      </c>
    </row>
    <row r="244" spans="1:66" x14ac:dyDescent="0.25">
      <c r="A244">
        <v>1008</v>
      </c>
      <c r="B244" t="s">
        <v>1808</v>
      </c>
      <c r="C244">
        <v>1150</v>
      </c>
      <c r="D244" t="s">
        <v>1771</v>
      </c>
      <c r="E244">
        <v>1</v>
      </c>
      <c r="F244" t="s">
        <v>1253</v>
      </c>
      <c r="G244">
        <v>2</v>
      </c>
      <c r="H244" s="1" t="s">
        <v>1254</v>
      </c>
      <c r="I244">
        <v>4</v>
      </c>
      <c r="J244" t="s">
        <v>1476</v>
      </c>
      <c r="K244">
        <v>2</v>
      </c>
      <c r="L244" t="s">
        <v>1256</v>
      </c>
      <c r="M244" t="s">
        <v>1257</v>
      </c>
      <c r="N244" t="s">
        <v>1422</v>
      </c>
      <c r="O244" t="s">
        <v>1253</v>
      </c>
      <c r="P244">
        <v>30022099</v>
      </c>
      <c r="R244">
        <v>13</v>
      </c>
      <c r="S244">
        <v>14</v>
      </c>
      <c r="U244" s="5">
        <v>7891106908719</v>
      </c>
      <c r="V244">
        <v>7891106908719</v>
      </c>
      <c r="Z244" t="s">
        <v>1260</v>
      </c>
      <c r="AA244" t="s">
        <v>1270</v>
      </c>
      <c r="AB244">
        <v>6</v>
      </c>
      <c r="AC244" t="s">
        <v>1335</v>
      </c>
      <c r="AE244">
        <v>44232</v>
      </c>
      <c r="AH244">
        <v>0</v>
      </c>
      <c r="AK244" t="s">
        <v>1260</v>
      </c>
      <c r="AM244" t="s">
        <v>1260</v>
      </c>
      <c r="AN244" t="s">
        <v>1260</v>
      </c>
      <c r="AQ244" t="s">
        <v>1263</v>
      </c>
      <c r="AR244" t="s">
        <v>1257</v>
      </c>
      <c r="AS244" t="s">
        <v>1260</v>
      </c>
      <c r="AT244">
        <v>1</v>
      </c>
      <c r="AX244" t="s">
        <v>1617</v>
      </c>
      <c r="AY244" t="s">
        <v>1264</v>
      </c>
      <c r="AZ244" t="s">
        <v>1265</v>
      </c>
      <c r="BI244" t="s">
        <v>1260</v>
      </c>
      <c r="BK244" t="str">
        <f>LEFT(Tabela_BaseCadastro[[#This Row],[Descrição]],SEARCH(" ",Tabela_BaseCadastro[[#This Row],[Descrição]],1)-1)</f>
        <v>ASPIRINA</v>
      </c>
      <c r="BL244" t="str">
        <f>TEXT(Tabela_BaseCadastro[[#This Row],[Unidade Venda '[EAN8, UPC12, EAN13, e DUN14']]],"0000000000000")</f>
        <v>7891106908719</v>
      </c>
      <c r="BM244" t="s">
        <v>1807</v>
      </c>
      <c r="BN244" t="str">
        <f>IF(Tabela_BaseCadastro[[#This Row],[P.Ativo CMED]]="",Tabela_BaseCadastro[[#This Row],[DESCRIÇÃO DO PRINCIPIO ATIVO]],Tabela_BaseCadastro[[#This Row],[P.Ativo CMED]])</f>
        <v>ÁCIDO ACETILSALICÍLICO</v>
      </c>
    </row>
    <row r="245" spans="1:66" x14ac:dyDescent="0.25">
      <c r="A245">
        <v>1009</v>
      </c>
      <c r="B245" t="s">
        <v>1809</v>
      </c>
      <c r="C245">
        <v>1150</v>
      </c>
      <c r="D245" t="s">
        <v>1771</v>
      </c>
      <c r="E245">
        <v>1</v>
      </c>
      <c r="F245" t="s">
        <v>1253</v>
      </c>
      <c r="G245">
        <v>2</v>
      </c>
      <c r="H245" s="1" t="s">
        <v>1254</v>
      </c>
      <c r="M245" t="s">
        <v>1257</v>
      </c>
      <c r="R245">
        <v>13</v>
      </c>
      <c r="S245">
        <v>14</v>
      </c>
      <c r="Z245" t="s">
        <v>1260</v>
      </c>
      <c r="AA245" t="s">
        <v>1261</v>
      </c>
      <c r="AE245">
        <v>44232</v>
      </c>
      <c r="AH245">
        <v>0</v>
      </c>
      <c r="AK245" t="s">
        <v>1260</v>
      </c>
      <c r="AM245" t="s">
        <v>1260</v>
      </c>
      <c r="AN245" t="s">
        <v>1260</v>
      </c>
      <c r="AS245" t="s">
        <v>1260</v>
      </c>
      <c r="AX245" t="s">
        <v>1617</v>
      </c>
      <c r="BI245" t="s">
        <v>1260</v>
      </c>
      <c r="BK245" t="str">
        <f>LEFT(Tabela_BaseCadastro[[#This Row],[Descrição]],SEARCH(" ",Tabela_BaseCadastro[[#This Row],[Descrição]],1)-1)</f>
        <v>Fração</v>
      </c>
      <c r="BL245" t="str">
        <f>TEXT(Tabela_BaseCadastro[[#This Row],[Unidade Venda '[EAN8, UPC12, EAN13, e DUN14']]],"0000000000000")</f>
        <v>0000000000000</v>
      </c>
      <c r="BM245" t="s">
        <v>1565</v>
      </c>
      <c r="BN245" t="str">
        <f>IF(Tabela_BaseCadastro[[#This Row],[P.Ativo CMED]]="",Tabela_BaseCadastro[[#This Row],[DESCRIÇÃO DO PRINCIPIO ATIVO]],Tabela_BaseCadastro[[#This Row],[P.Ativo CMED]])</f>
        <v>TISAGENLECLEUCEL</v>
      </c>
    </row>
    <row r="246" spans="1:66" x14ac:dyDescent="0.25">
      <c r="A246">
        <v>1010</v>
      </c>
      <c r="B246" t="s">
        <v>1810</v>
      </c>
      <c r="C246">
        <v>1150</v>
      </c>
      <c r="D246" t="s">
        <v>1771</v>
      </c>
      <c r="E246">
        <v>1</v>
      </c>
      <c r="F246" t="s">
        <v>1253</v>
      </c>
      <c r="G246">
        <v>2</v>
      </c>
      <c r="H246" s="1" t="s">
        <v>1254</v>
      </c>
      <c r="I246">
        <v>4</v>
      </c>
      <c r="J246" t="s">
        <v>1476</v>
      </c>
      <c r="K246">
        <v>2</v>
      </c>
      <c r="L246" t="s">
        <v>1256</v>
      </c>
      <c r="M246" t="s">
        <v>1257</v>
      </c>
      <c r="N246" t="s">
        <v>1422</v>
      </c>
      <c r="O246" t="s">
        <v>1253</v>
      </c>
      <c r="P246">
        <v>30022099</v>
      </c>
      <c r="R246">
        <v>13</v>
      </c>
      <c r="S246">
        <v>14</v>
      </c>
      <c r="U246">
        <v>7891106004213</v>
      </c>
      <c r="V246">
        <v>7891106004213</v>
      </c>
      <c r="Z246" t="s">
        <v>1260</v>
      </c>
      <c r="AA246" t="s">
        <v>1270</v>
      </c>
      <c r="AB246">
        <v>6</v>
      </c>
      <c r="AC246" t="s">
        <v>1335</v>
      </c>
      <c r="AE246">
        <v>44232</v>
      </c>
      <c r="AH246">
        <v>0</v>
      </c>
      <c r="AK246" t="s">
        <v>1260</v>
      </c>
      <c r="AM246" t="s">
        <v>1260</v>
      </c>
      <c r="AN246" t="s">
        <v>1260</v>
      </c>
      <c r="AQ246" t="s">
        <v>1263</v>
      </c>
      <c r="AR246" t="s">
        <v>1257</v>
      </c>
      <c r="AS246" t="s">
        <v>1260</v>
      </c>
      <c r="AT246">
        <v>1</v>
      </c>
      <c r="AX246" t="s">
        <v>1617</v>
      </c>
      <c r="AY246" t="s">
        <v>1264</v>
      </c>
      <c r="AZ246" t="s">
        <v>1265</v>
      </c>
      <c r="BI246" t="s">
        <v>1260</v>
      </c>
      <c r="BK246" t="str">
        <f>LEFT(Tabela_BaseCadastro[[#This Row],[Descrição]],SEARCH(" ",Tabela_BaseCadastro[[#This Row],[Descrição]],1)-1)</f>
        <v>ASPIRINA</v>
      </c>
      <c r="BL246" t="str">
        <f>TEXT(Tabela_BaseCadastro[[#This Row],[Unidade Venda '[EAN8, UPC12, EAN13, e DUN14']]],"0000000000000")</f>
        <v>7891106004213</v>
      </c>
      <c r="BM246" t="s">
        <v>1807</v>
      </c>
      <c r="BN246" t="str">
        <f>IF(Tabela_BaseCadastro[[#This Row],[P.Ativo CMED]]="",Tabela_BaseCadastro[[#This Row],[DESCRIÇÃO DO PRINCIPIO ATIVO]],Tabela_BaseCadastro[[#This Row],[P.Ativo CMED]])</f>
        <v>ÁCIDO ACETILSALICÍLICO</v>
      </c>
    </row>
    <row r="247" spans="1:66" x14ac:dyDescent="0.25">
      <c r="A247">
        <v>1011</v>
      </c>
      <c r="B247" t="s">
        <v>1811</v>
      </c>
      <c r="C247">
        <v>1150</v>
      </c>
      <c r="D247" t="s">
        <v>1771</v>
      </c>
      <c r="E247">
        <v>1</v>
      </c>
      <c r="F247" t="s">
        <v>1253</v>
      </c>
      <c r="G247">
        <v>2</v>
      </c>
      <c r="H247" s="1" t="s">
        <v>1254</v>
      </c>
      <c r="M247" t="s">
        <v>1257</v>
      </c>
      <c r="R247">
        <v>13</v>
      </c>
      <c r="S247">
        <v>14</v>
      </c>
      <c r="Z247" t="s">
        <v>1260</v>
      </c>
      <c r="AA247" t="s">
        <v>1261</v>
      </c>
      <c r="AE247">
        <v>44232</v>
      </c>
      <c r="AH247">
        <v>0</v>
      </c>
      <c r="AK247" t="s">
        <v>1260</v>
      </c>
      <c r="AM247" t="s">
        <v>1260</v>
      </c>
      <c r="AN247" t="s">
        <v>1260</v>
      </c>
      <c r="AS247" t="s">
        <v>1260</v>
      </c>
      <c r="AX247" t="s">
        <v>1617</v>
      </c>
      <c r="BI247" t="s">
        <v>1260</v>
      </c>
      <c r="BK247" t="str">
        <f>LEFT(Tabela_BaseCadastro[[#This Row],[Descrição]],SEARCH(" ",Tabela_BaseCadastro[[#This Row],[Descrição]],1)-1)</f>
        <v>Fração</v>
      </c>
      <c r="BL247" t="str">
        <f>TEXT(Tabela_BaseCadastro[[#This Row],[Unidade Venda '[EAN8, UPC12, EAN13, e DUN14']]],"0000000000000")</f>
        <v>0000000000000</v>
      </c>
      <c r="BM247" t="s">
        <v>1565</v>
      </c>
      <c r="BN247" t="str">
        <f>IF(Tabela_BaseCadastro[[#This Row],[P.Ativo CMED]]="",Tabela_BaseCadastro[[#This Row],[DESCRIÇÃO DO PRINCIPIO ATIVO]],Tabela_BaseCadastro[[#This Row],[P.Ativo CMED]])</f>
        <v>TISAGENLECLEUCEL</v>
      </c>
    </row>
    <row r="248" spans="1:66" x14ac:dyDescent="0.25">
      <c r="A248">
        <v>1012</v>
      </c>
      <c r="B248" t="s">
        <v>1812</v>
      </c>
      <c r="C248">
        <v>1150</v>
      </c>
      <c r="D248" t="s">
        <v>1771</v>
      </c>
      <c r="E248">
        <v>1</v>
      </c>
      <c r="F248" t="s">
        <v>1253</v>
      </c>
      <c r="G248">
        <v>2</v>
      </c>
      <c r="H248" s="1" t="s">
        <v>1254</v>
      </c>
      <c r="I248">
        <v>4</v>
      </c>
      <c r="J248" t="s">
        <v>1476</v>
      </c>
      <c r="K248">
        <v>2</v>
      </c>
      <c r="L248" t="s">
        <v>1256</v>
      </c>
      <c r="M248" t="s">
        <v>1257</v>
      </c>
      <c r="N248" t="s">
        <v>1422</v>
      </c>
      <c r="O248" t="s">
        <v>1253</v>
      </c>
      <c r="P248">
        <v>30022099</v>
      </c>
      <c r="R248">
        <v>13</v>
      </c>
      <c r="S248">
        <v>14</v>
      </c>
      <c r="U248">
        <v>7793640000143</v>
      </c>
      <c r="V248">
        <v>7793640000143</v>
      </c>
      <c r="Z248" t="s">
        <v>1260</v>
      </c>
      <c r="AA248" t="s">
        <v>1270</v>
      </c>
      <c r="AB248">
        <v>6</v>
      </c>
      <c r="AC248" t="s">
        <v>1335</v>
      </c>
      <c r="AE248">
        <v>44232</v>
      </c>
      <c r="AH248">
        <v>0</v>
      </c>
      <c r="AK248" t="s">
        <v>1260</v>
      </c>
      <c r="AM248" t="s">
        <v>1260</v>
      </c>
      <c r="AN248" t="s">
        <v>1260</v>
      </c>
      <c r="AQ248" t="s">
        <v>1263</v>
      </c>
      <c r="AR248" t="s">
        <v>1257</v>
      </c>
      <c r="AS248" t="s">
        <v>1260</v>
      </c>
      <c r="AT248">
        <v>1</v>
      </c>
      <c r="AX248" t="s">
        <v>1617</v>
      </c>
      <c r="AY248" t="s">
        <v>1264</v>
      </c>
      <c r="AZ248" t="s">
        <v>1265</v>
      </c>
      <c r="BI248" t="s">
        <v>1260</v>
      </c>
      <c r="BK248" t="str">
        <f>LEFT(Tabela_BaseCadastro[[#This Row],[Descrição]],SEARCH(" ",Tabela_BaseCadastro[[#This Row],[Descrição]],1)-1)</f>
        <v>ASPIRINA</v>
      </c>
      <c r="BL248" t="str">
        <f>TEXT(Tabela_BaseCadastro[[#This Row],[Unidade Venda '[EAN8, UPC12, EAN13, e DUN14']]],"0000000000000")</f>
        <v>7793640000143</v>
      </c>
      <c r="BM248" t="s">
        <v>1807</v>
      </c>
      <c r="BN248" t="str">
        <f>IF(Tabela_BaseCadastro[[#This Row],[P.Ativo CMED]]="",Tabela_BaseCadastro[[#This Row],[DESCRIÇÃO DO PRINCIPIO ATIVO]],Tabela_BaseCadastro[[#This Row],[P.Ativo CMED]])</f>
        <v>ÁCIDO ACETILSALICÍLICO</v>
      </c>
    </row>
    <row r="249" spans="1:66" x14ac:dyDescent="0.25">
      <c r="A249">
        <v>1013</v>
      </c>
      <c r="B249" t="s">
        <v>1813</v>
      </c>
      <c r="C249">
        <v>1150</v>
      </c>
      <c r="D249" t="s">
        <v>1771</v>
      </c>
      <c r="E249">
        <v>1</v>
      </c>
      <c r="F249" t="s">
        <v>1253</v>
      </c>
      <c r="G249">
        <v>2</v>
      </c>
      <c r="H249" s="1" t="s">
        <v>1254</v>
      </c>
      <c r="I249">
        <v>4</v>
      </c>
      <c r="J249" t="s">
        <v>1476</v>
      </c>
      <c r="K249">
        <v>2</v>
      </c>
      <c r="L249" t="s">
        <v>1256</v>
      </c>
      <c r="M249" t="s">
        <v>1257</v>
      </c>
      <c r="N249" t="s">
        <v>1422</v>
      </c>
      <c r="O249" t="s">
        <v>1253</v>
      </c>
      <c r="P249">
        <v>30022099</v>
      </c>
      <c r="R249">
        <v>13</v>
      </c>
      <c r="S249">
        <v>14</v>
      </c>
      <c r="U249">
        <v>7891106910118</v>
      </c>
      <c r="V249">
        <v>7891106910118</v>
      </c>
      <c r="Z249" t="s">
        <v>1260</v>
      </c>
      <c r="AA249" t="s">
        <v>1270</v>
      </c>
      <c r="AB249">
        <v>6</v>
      </c>
      <c r="AC249" t="s">
        <v>1335</v>
      </c>
      <c r="AE249">
        <v>44232</v>
      </c>
      <c r="AH249">
        <v>0</v>
      </c>
      <c r="AK249" t="s">
        <v>1260</v>
      </c>
      <c r="AM249" t="s">
        <v>1260</v>
      </c>
      <c r="AN249" t="s">
        <v>1260</v>
      </c>
      <c r="AQ249" t="s">
        <v>1263</v>
      </c>
      <c r="AR249" t="s">
        <v>1257</v>
      </c>
      <c r="AS249" t="s">
        <v>1260</v>
      </c>
      <c r="AT249">
        <v>1</v>
      </c>
      <c r="AX249" t="s">
        <v>1617</v>
      </c>
      <c r="AY249" t="s">
        <v>1264</v>
      </c>
      <c r="AZ249" t="s">
        <v>1265</v>
      </c>
      <c r="BI249" t="s">
        <v>1260</v>
      </c>
      <c r="BK249" t="str">
        <f>LEFT(Tabela_BaseCadastro[[#This Row],[Descrição]],SEARCH(" ",Tabela_BaseCadastro[[#This Row],[Descrição]],1)-1)</f>
        <v>ASPIRINA-C</v>
      </c>
      <c r="BL249" t="str">
        <f>TEXT(Tabela_BaseCadastro[[#This Row],[Unidade Venda '[EAN8, UPC12, EAN13, e DUN14']]],"0000000000000")</f>
        <v>7891106910118</v>
      </c>
      <c r="BM249" t="s">
        <v>1814</v>
      </c>
      <c r="BN249" t="str">
        <f>IF(Tabela_BaseCadastro[[#This Row],[P.Ativo CMED]]="",Tabela_BaseCadastro[[#This Row],[DESCRIÇÃO DO PRINCIPIO ATIVO]],Tabela_BaseCadastro[[#This Row],[P.Ativo CMED]])</f>
        <v>ÁCIDO ACETILSALICÍLICO;ÁCIDO ASCÓRBICO</v>
      </c>
    </row>
    <row r="250" spans="1:66" x14ac:dyDescent="0.25">
      <c r="A250">
        <v>1014</v>
      </c>
      <c r="B250" t="s">
        <v>1815</v>
      </c>
      <c r="C250">
        <v>1150</v>
      </c>
      <c r="D250" t="s">
        <v>1771</v>
      </c>
      <c r="E250">
        <v>1</v>
      </c>
      <c r="F250" t="s">
        <v>1253</v>
      </c>
      <c r="G250">
        <v>2</v>
      </c>
      <c r="H250" s="1" t="s">
        <v>1254</v>
      </c>
      <c r="M250" t="s">
        <v>1257</v>
      </c>
      <c r="R250">
        <v>13</v>
      </c>
      <c r="S250">
        <v>14</v>
      </c>
      <c r="Z250" t="s">
        <v>1260</v>
      </c>
      <c r="AA250" t="s">
        <v>1261</v>
      </c>
      <c r="AE250">
        <v>44232</v>
      </c>
      <c r="AH250">
        <v>0</v>
      </c>
      <c r="AK250" t="s">
        <v>1260</v>
      </c>
      <c r="AM250" t="s">
        <v>1260</v>
      </c>
      <c r="AN250" t="s">
        <v>1260</v>
      </c>
      <c r="AS250" t="s">
        <v>1260</v>
      </c>
      <c r="AX250" t="s">
        <v>1617</v>
      </c>
      <c r="BI250" t="s">
        <v>1260</v>
      </c>
      <c r="BK250" t="str">
        <f>LEFT(Tabela_BaseCadastro[[#This Row],[Descrição]],SEARCH(" ",Tabela_BaseCadastro[[#This Row],[Descrição]],1)-1)</f>
        <v>Fração</v>
      </c>
      <c r="BL250" t="str">
        <f>TEXT(Tabela_BaseCadastro[[#This Row],[Unidade Venda '[EAN8, UPC12, EAN13, e DUN14']]],"0000000000000")</f>
        <v>0000000000000</v>
      </c>
      <c r="BM250" t="s">
        <v>1565</v>
      </c>
      <c r="BN250" t="str">
        <f>IF(Tabela_BaseCadastro[[#This Row],[P.Ativo CMED]]="",Tabela_BaseCadastro[[#This Row],[DESCRIÇÃO DO PRINCIPIO ATIVO]],Tabela_BaseCadastro[[#This Row],[P.Ativo CMED]])</f>
        <v>TISAGENLECLEUCEL</v>
      </c>
    </row>
    <row r="251" spans="1:66" x14ac:dyDescent="0.25">
      <c r="A251">
        <v>1015</v>
      </c>
      <c r="B251" t="s">
        <v>1816</v>
      </c>
      <c r="C251">
        <v>1150</v>
      </c>
      <c r="D251" t="s">
        <v>1771</v>
      </c>
      <c r="E251">
        <v>1</v>
      </c>
      <c r="F251" t="s">
        <v>1253</v>
      </c>
      <c r="G251">
        <v>2</v>
      </c>
      <c r="H251" s="1" t="s">
        <v>1254</v>
      </c>
      <c r="I251">
        <v>4</v>
      </c>
      <c r="J251" t="s">
        <v>1476</v>
      </c>
      <c r="K251">
        <v>2</v>
      </c>
      <c r="L251" t="s">
        <v>1256</v>
      </c>
      <c r="M251" t="s">
        <v>1257</v>
      </c>
      <c r="N251" t="s">
        <v>1422</v>
      </c>
      <c r="O251" t="s">
        <v>1253</v>
      </c>
      <c r="P251">
        <v>30022099</v>
      </c>
      <c r="R251">
        <v>13</v>
      </c>
      <c r="S251">
        <v>14</v>
      </c>
      <c r="U251">
        <v>7891106000888</v>
      </c>
      <c r="V251">
        <v>7891106000888</v>
      </c>
      <c r="Z251" t="s">
        <v>1260</v>
      </c>
      <c r="AA251" t="s">
        <v>1270</v>
      </c>
      <c r="AB251">
        <v>6</v>
      </c>
      <c r="AC251" t="s">
        <v>1335</v>
      </c>
      <c r="AE251">
        <v>44232</v>
      </c>
      <c r="AH251">
        <v>0</v>
      </c>
      <c r="AK251" t="s">
        <v>1260</v>
      </c>
      <c r="AM251" t="s">
        <v>1260</v>
      </c>
      <c r="AN251" t="s">
        <v>1260</v>
      </c>
      <c r="AQ251" t="s">
        <v>1263</v>
      </c>
      <c r="AR251" t="s">
        <v>1257</v>
      </c>
      <c r="AS251" t="s">
        <v>1260</v>
      </c>
      <c r="AT251">
        <v>1</v>
      </c>
      <c r="AX251" t="s">
        <v>1617</v>
      </c>
      <c r="AY251" t="s">
        <v>1264</v>
      </c>
      <c r="AZ251" t="s">
        <v>1265</v>
      </c>
      <c r="BI251" t="s">
        <v>1260</v>
      </c>
      <c r="BK251" t="str">
        <f>LEFT(Tabela_BaseCadastro[[#This Row],[Descrição]],SEARCH(" ",Tabela_BaseCadastro[[#This Row],[Descrição]],1)-1)</f>
        <v>ASPIRINA-C</v>
      </c>
      <c r="BL251" t="str">
        <f>TEXT(Tabela_BaseCadastro[[#This Row],[Unidade Venda '[EAN8, UPC12, EAN13, e DUN14']]],"0000000000000")</f>
        <v>7891106000888</v>
      </c>
      <c r="BM251" t="s">
        <v>1814</v>
      </c>
      <c r="BN251" t="str">
        <f>IF(Tabela_BaseCadastro[[#This Row],[P.Ativo CMED]]="",Tabela_BaseCadastro[[#This Row],[DESCRIÇÃO DO PRINCIPIO ATIVO]],Tabela_BaseCadastro[[#This Row],[P.Ativo CMED]])</f>
        <v>ÁCIDO ACETILSALICÍLICO;ÁCIDO ASCÓRBICO</v>
      </c>
    </row>
    <row r="252" spans="1:66" x14ac:dyDescent="0.25">
      <c r="A252">
        <v>1016</v>
      </c>
      <c r="B252" t="s">
        <v>1815</v>
      </c>
      <c r="C252">
        <v>1150</v>
      </c>
      <c r="D252" t="s">
        <v>1771</v>
      </c>
      <c r="E252">
        <v>1</v>
      </c>
      <c r="F252" t="s">
        <v>1253</v>
      </c>
      <c r="G252">
        <v>2</v>
      </c>
      <c r="H252" s="1" t="s">
        <v>1254</v>
      </c>
      <c r="M252" t="s">
        <v>1257</v>
      </c>
      <c r="R252">
        <v>13</v>
      </c>
      <c r="S252">
        <v>14</v>
      </c>
      <c r="Z252" t="s">
        <v>1260</v>
      </c>
      <c r="AA252" t="s">
        <v>1261</v>
      </c>
      <c r="AE252">
        <v>44232</v>
      </c>
      <c r="AH252">
        <v>0</v>
      </c>
      <c r="AK252" t="s">
        <v>1260</v>
      </c>
      <c r="AM252" t="s">
        <v>1260</v>
      </c>
      <c r="AN252" t="s">
        <v>1260</v>
      </c>
      <c r="AS252" t="s">
        <v>1260</v>
      </c>
      <c r="AX252" t="s">
        <v>1617</v>
      </c>
      <c r="BI252" t="s">
        <v>1260</v>
      </c>
      <c r="BK252" t="str">
        <f>LEFT(Tabela_BaseCadastro[[#This Row],[Descrição]],SEARCH(" ",Tabela_BaseCadastro[[#This Row],[Descrição]],1)-1)</f>
        <v>Fração</v>
      </c>
      <c r="BL252" t="str">
        <f>TEXT(Tabela_BaseCadastro[[#This Row],[Unidade Venda '[EAN8, UPC12, EAN13, e DUN14']]],"0000000000000")</f>
        <v>0000000000000</v>
      </c>
      <c r="BM252" t="s">
        <v>1565</v>
      </c>
      <c r="BN252" t="str">
        <f>IF(Tabela_BaseCadastro[[#This Row],[P.Ativo CMED]]="",Tabela_BaseCadastro[[#This Row],[DESCRIÇÃO DO PRINCIPIO ATIVO]],Tabela_BaseCadastro[[#This Row],[P.Ativo CMED]])</f>
        <v>TISAGENLECLEUCEL</v>
      </c>
    </row>
    <row r="253" spans="1:66" x14ac:dyDescent="0.25">
      <c r="A253">
        <v>1017</v>
      </c>
      <c r="B253" t="s">
        <v>1817</v>
      </c>
      <c r="C253">
        <v>1150</v>
      </c>
      <c r="D253" t="s">
        <v>1771</v>
      </c>
      <c r="E253">
        <v>1</v>
      </c>
      <c r="F253" t="s">
        <v>1253</v>
      </c>
      <c r="G253">
        <v>2</v>
      </c>
      <c r="H253" s="1" t="s">
        <v>1254</v>
      </c>
      <c r="I253">
        <v>4</v>
      </c>
      <c r="J253" t="s">
        <v>1476</v>
      </c>
      <c r="K253">
        <v>2</v>
      </c>
      <c r="L253" t="s">
        <v>1256</v>
      </c>
      <c r="M253" t="s">
        <v>1257</v>
      </c>
      <c r="N253" t="s">
        <v>1422</v>
      </c>
      <c r="O253" t="s">
        <v>1253</v>
      </c>
      <c r="P253">
        <v>30022099</v>
      </c>
      <c r="R253">
        <v>13</v>
      </c>
      <c r="S253">
        <v>14</v>
      </c>
      <c r="U253">
        <v>7891106001946</v>
      </c>
      <c r="V253">
        <v>7891106001946</v>
      </c>
      <c r="Z253" t="s">
        <v>1260</v>
      </c>
      <c r="AA253" t="s">
        <v>1270</v>
      </c>
      <c r="AB253">
        <v>6</v>
      </c>
      <c r="AC253" t="s">
        <v>1335</v>
      </c>
      <c r="AE253">
        <v>44232</v>
      </c>
      <c r="AH253">
        <v>0</v>
      </c>
      <c r="AK253" t="s">
        <v>1260</v>
      </c>
      <c r="AM253" t="s">
        <v>1260</v>
      </c>
      <c r="AN253" t="s">
        <v>1260</v>
      </c>
      <c r="AQ253" t="s">
        <v>1263</v>
      </c>
      <c r="AR253" t="s">
        <v>1257</v>
      </c>
      <c r="AS253" t="s">
        <v>1260</v>
      </c>
      <c r="AT253">
        <v>1</v>
      </c>
      <c r="AX253" t="s">
        <v>1617</v>
      </c>
      <c r="AY253" t="s">
        <v>1264</v>
      </c>
      <c r="AZ253" t="s">
        <v>1265</v>
      </c>
      <c r="BI253" t="s">
        <v>1260</v>
      </c>
      <c r="BK253" t="str">
        <f>LEFT(Tabela_BaseCadastro[[#This Row],[Descrição]],SEARCH(" ",Tabela_BaseCadastro[[#This Row],[Descrição]],1)-1)</f>
        <v>ASPIRINA</v>
      </c>
      <c r="BL253" t="str">
        <f>TEXT(Tabela_BaseCadastro[[#This Row],[Unidade Venda '[EAN8, UPC12, EAN13, e DUN14']]],"0000000000000")</f>
        <v>7891106001946</v>
      </c>
      <c r="BM253" t="s">
        <v>1807</v>
      </c>
      <c r="BN253" t="str">
        <f>IF(Tabela_BaseCadastro[[#This Row],[P.Ativo CMED]]="",Tabela_BaseCadastro[[#This Row],[DESCRIÇÃO DO PRINCIPIO ATIVO]],Tabela_BaseCadastro[[#This Row],[P.Ativo CMED]])</f>
        <v>ÁCIDO ACETILSALICÍLICO</v>
      </c>
    </row>
    <row r="254" spans="1:66" x14ac:dyDescent="0.25">
      <c r="A254">
        <v>1018</v>
      </c>
      <c r="B254" t="s">
        <v>1818</v>
      </c>
      <c r="C254">
        <v>1150</v>
      </c>
      <c r="D254" t="s">
        <v>1771</v>
      </c>
      <c r="E254">
        <v>1</v>
      </c>
      <c r="F254" t="s">
        <v>1253</v>
      </c>
      <c r="G254">
        <v>2</v>
      </c>
      <c r="H254" s="1" t="s">
        <v>1254</v>
      </c>
      <c r="I254">
        <v>4</v>
      </c>
      <c r="J254" t="s">
        <v>1476</v>
      </c>
      <c r="K254">
        <v>2</v>
      </c>
      <c r="L254" t="s">
        <v>1256</v>
      </c>
      <c r="M254" t="s">
        <v>1257</v>
      </c>
      <c r="N254" t="s">
        <v>1422</v>
      </c>
      <c r="O254" t="s">
        <v>1253</v>
      </c>
      <c r="P254">
        <v>30022099</v>
      </c>
      <c r="R254">
        <v>13</v>
      </c>
      <c r="S254">
        <v>14</v>
      </c>
      <c r="U254">
        <v>7891106005616</v>
      </c>
      <c r="V254">
        <v>7891106005616</v>
      </c>
      <c r="Z254" t="s">
        <v>1260</v>
      </c>
      <c r="AA254" t="s">
        <v>1270</v>
      </c>
      <c r="AB254">
        <v>6</v>
      </c>
      <c r="AC254" t="s">
        <v>1335</v>
      </c>
      <c r="AE254">
        <v>44232</v>
      </c>
      <c r="AH254">
        <v>0</v>
      </c>
      <c r="AK254" t="s">
        <v>1260</v>
      </c>
      <c r="AM254" t="s">
        <v>1260</v>
      </c>
      <c r="AN254" t="s">
        <v>1260</v>
      </c>
      <c r="AQ254" t="s">
        <v>1263</v>
      </c>
      <c r="AR254" t="s">
        <v>1257</v>
      </c>
      <c r="AS254" t="s">
        <v>1260</v>
      </c>
      <c r="AT254">
        <v>1</v>
      </c>
      <c r="AX254" t="s">
        <v>1617</v>
      </c>
      <c r="AY254" t="s">
        <v>1264</v>
      </c>
      <c r="AZ254" t="s">
        <v>1265</v>
      </c>
      <c r="BI254" t="s">
        <v>1260</v>
      </c>
      <c r="BK254" t="str">
        <f>LEFT(Tabela_BaseCadastro[[#This Row],[Descrição]],SEARCH(" ",Tabela_BaseCadastro[[#This Row],[Descrição]],1)-1)</f>
        <v>ASPIRINA</v>
      </c>
      <c r="BL254" t="str">
        <f>TEXT(Tabela_BaseCadastro[[#This Row],[Unidade Venda '[EAN8, UPC12, EAN13, e DUN14']]],"0000000000000")</f>
        <v>7891106005616</v>
      </c>
      <c r="BM254" t="s">
        <v>1807</v>
      </c>
      <c r="BN254" t="str">
        <f>IF(Tabela_BaseCadastro[[#This Row],[P.Ativo CMED]]="",Tabela_BaseCadastro[[#This Row],[DESCRIÇÃO DO PRINCIPIO ATIVO]],Tabela_BaseCadastro[[#This Row],[P.Ativo CMED]])</f>
        <v>ÁCIDO ACETILSALICÍLICO</v>
      </c>
    </row>
    <row r="255" spans="1:66" x14ac:dyDescent="0.25">
      <c r="A255">
        <v>1019</v>
      </c>
      <c r="B255" t="s">
        <v>1819</v>
      </c>
      <c r="C255">
        <v>1150</v>
      </c>
      <c r="D255" t="s">
        <v>1771</v>
      </c>
      <c r="E255">
        <v>1</v>
      </c>
      <c r="F255" t="s">
        <v>1253</v>
      </c>
      <c r="G255">
        <v>2</v>
      </c>
      <c r="H255" s="1" t="s">
        <v>1254</v>
      </c>
      <c r="I255">
        <v>4</v>
      </c>
      <c r="J255" t="s">
        <v>1476</v>
      </c>
      <c r="K255">
        <v>2</v>
      </c>
      <c r="L255" t="s">
        <v>1256</v>
      </c>
      <c r="M255" t="s">
        <v>1257</v>
      </c>
      <c r="N255" t="s">
        <v>1422</v>
      </c>
      <c r="O255" t="s">
        <v>1253</v>
      </c>
      <c r="P255">
        <v>30022099</v>
      </c>
      <c r="R255">
        <v>13</v>
      </c>
      <c r="S255">
        <v>14</v>
      </c>
      <c r="U255">
        <v>7891106904568</v>
      </c>
      <c r="V255">
        <v>7891106904568</v>
      </c>
      <c r="Z255" t="s">
        <v>1260</v>
      </c>
      <c r="AA255" t="s">
        <v>1270</v>
      </c>
      <c r="AB255">
        <v>30</v>
      </c>
      <c r="AC255" t="s">
        <v>1796</v>
      </c>
      <c r="AE255">
        <v>44232</v>
      </c>
      <c r="AH255">
        <v>0</v>
      </c>
      <c r="AK255" t="s">
        <v>1260</v>
      </c>
      <c r="AM255" t="s">
        <v>1260</v>
      </c>
      <c r="AN255" t="s">
        <v>1260</v>
      </c>
      <c r="AQ255" t="s">
        <v>1263</v>
      </c>
      <c r="AR255" t="s">
        <v>1257</v>
      </c>
      <c r="AS255" t="s">
        <v>1260</v>
      </c>
      <c r="AT255">
        <v>1</v>
      </c>
      <c r="AX255" t="s">
        <v>1617</v>
      </c>
      <c r="AY255" t="s">
        <v>1264</v>
      </c>
      <c r="AZ255" t="s">
        <v>1265</v>
      </c>
      <c r="BI255" t="s">
        <v>1260</v>
      </c>
      <c r="BK255" t="str">
        <f>LEFT(Tabela_BaseCadastro[[#This Row],[Descrição]],SEARCH(" ",Tabela_BaseCadastro[[#This Row],[Descrição]],1)-1)</f>
        <v>AVADEN</v>
      </c>
      <c r="BL255" t="str">
        <f>TEXT(Tabela_BaseCadastro[[#This Row],[Unidade Venda '[EAN8, UPC12, EAN13, e DUN14']]],"0000000000000")</f>
        <v>7891106904568</v>
      </c>
      <c r="BN255">
        <f>IF(Tabela_BaseCadastro[[#This Row],[P.Ativo CMED]]="",Tabela_BaseCadastro[[#This Row],[DESCRIÇÃO DO PRINCIPIO ATIVO]],Tabela_BaseCadastro[[#This Row],[P.Ativo CMED]])</f>
        <v>0</v>
      </c>
    </row>
    <row r="256" spans="1:66" x14ac:dyDescent="0.25">
      <c r="A256">
        <v>1020</v>
      </c>
      <c r="B256" t="s">
        <v>1820</v>
      </c>
      <c r="C256">
        <v>1150</v>
      </c>
      <c r="D256" t="s">
        <v>1771</v>
      </c>
      <c r="E256">
        <v>1</v>
      </c>
      <c r="F256" t="s">
        <v>1253</v>
      </c>
      <c r="G256">
        <v>2</v>
      </c>
      <c r="H256" s="1" t="s">
        <v>1254</v>
      </c>
      <c r="I256">
        <v>4</v>
      </c>
      <c r="J256" t="s">
        <v>1476</v>
      </c>
      <c r="K256">
        <v>2</v>
      </c>
      <c r="L256" t="s">
        <v>1256</v>
      </c>
      <c r="M256" t="s">
        <v>1257</v>
      </c>
      <c r="N256" t="s">
        <v>1422</v>
      </c>
      <c r="O256" t="s">
        <v>1253</v>
      </c>
      <c r="P256">
        <v>30022099</v>
      </c>
      <c r="R256">
        <v>13</v>
      </c>
      <c r="S256">
        <v>14</v>
      </c>
      <c r="U256">
        <v>7891106004329</v>
      </c>
      <c r="V256">
        <v>7891106004329</v>
      </c>
      <c r="Z256" t="s">
        <v>1260</v>
      </c>
      <c r="AA256" t="s">
        <v>1270</v>
      </c>
      <c r="AB256">
        <v>10</v>
      </c>
      <c r="AC256" t="s">
        <v>1579</v>
      </c>
      <c r="AE256">
        <v>44232</v>
      </c>
      <c r="AH256">
        <v>0</v>
      </c>
      <c r="AK256" t="s">
        <v>1260</v>
      </c>
      <c r="AM256" t="s">
        <v>1260</v>
      </c>
      <c r="AN256" t="s">
        <v>1260</v>
      </c>
      <c r="AQ256" t="s">
        <v>1263</v>
      </c>
      <c r="AR256" t="s">
        <v>1257</v>
      </c>
      <c r="AS256" t="s">
        <v>1260</v>
      </c>
      <c r="AT256">
        <v>1</v>
      </c>
      <c r="AX256" t="s">
        <v>1617</v>
      </c>
      <c r="AY256" t="s">
        <v>1264</v>
      </c>
      <c r="AZ256" t="s">
        <v>1265</v>
      </c>
      <c r="BI256" t="s">
        <v>1260</v>
      </c>
      <c r="BK256" t="str">
        <f>LEFT(Tabela_BaseCadastro[[#This Row],[Descrição]],SEARCH(" ",Tabela_BaseCadastro[[#This Row],[Descrição]],1)-1)</f>
        <v>AVALOX</v>
      </c>
      <c r="BL256" t="str">
        <f>TEXT(Tabela_BaseCadastro[[#This Row],[Unidade Venda '[EAN8, UPC12, EAN13, e DUN14']]],"0000000000000")</f>
        <v>7891106004329</v>
      </c>
      <c r="BN256">
        <f>IF(Tabela_BaseCadastro[[#This Row],[P.Ativo CMED]]="",Tabela_BaseCadastro[[#This Row],[DESCRIÇÃO DO PRINCIPIO ATIVO]],Tabela_BaseCadastro[[#This Row],[P.Ativo CMED]])</f>
        <v>0</v>
      </c>
    </row>
    <row r="257" spans="1:66" x14ac:dyDescent="0.25">
      <c r="A257">
        <v>1021</v>
      </c>
      <c r="B257" t="s">
        <v>1821</v>
      </c>
      <c r="C257">
        <v>1150</v>
      </c>
      <c r="D257" t="s">
        <v>1771</v>
      </c>
      <c r="E257">
        <v>1</v>
      </c>
      <c r="F257" t="s">
        <v>1253</v>
      </c>
      <c r="G257">
        <v>2</v>
      </c>
      <c r="H257" s="1" t="s">
        <v>1254</v>
      </c>
      <c r="I257">
        <v>4</v>
      </c>
      <c r="J257" t="s">
        <v>1476</v>
      </c>
      <c r="K257">
        <v>2</v>
      </c>
      <c r="L257" t="s">
        <v>1256</v>
      </c>
      <c r="M257" t="s">
        <v>1257</v>
      </c>
      <c r="N257" t="s">
        <v>1422</v>
      </c>
      <c r="O257" t="s">
        <v>1253</v>
      </c>
      <c r="P257">
        <v>30022099</v>
      </c>
      <c r="R257">
        <v>13</v>
      </c>
      <c r="S257">
        <v>14</v>
      </c>
      <c r="U257">
        <v>7891106003377</v>
      </c>
      <c r="V257">
        <v>7891106003377</v>
      </c>
      <c r="Z257" t="s">
        <v>1260</v>
      </c>
      <c r="AA257" t="s">
        <v>1270</v>
      </c>
      <c r="AB257">
        <v>10</v>
      </c>
      <c r="AC257" t="s">
        <v>1579</v>
      </c>
      <c r="AE257">
        <v>44232</v>
      </c>
      <c r="AH257">
        <v>0</v>
      </c>
      <c r="AK257" t="s">
        <v>1260</v>
      </c>
      <c r="AM257" t="s">
        <v>1260</v>
      </c>
      <c r="AN257" t="s">
        <v>1260</v>
      </c>
      <c r="AQ257" t="s">
        <v>1263</v>
      </c>
      <c r="AR257" t="s">
        <v>1257</v>
      </c>
      <c r="AS257" t="s">
        <v>1260</v>
      </c>
      <c r="AT257">
        <v>1</v>
      </c>
      <c r="AX257" t="s">
        <v>1617</v>
      </c>
      <c r="AY257" t="s">
        <v>1264</v>
      </c>
      <c r="AZ257" t="s">
        <v>1265</v>
      </c>
      <c r="BI257" t="s">
        <v>1260</v>
      </c>
      <c r="BK257" t="str">
        <f>LEFT(Tabela_BaseCadastro[[#This Row],[Descrição]],SEARCH(" ",Tabela_BaseCadastro[[#This Row],[Descrição]],1)-1)</f>
        <v>AVALOX</v>
      </c>
      <c r="BL257" t="str">
        <f>TEXT(Tabela_BaseCadastro[[#This Row],[Unidade Venda '[EAN8, UPC12, EAN13, e DUN14']]],"0000000000000")</f>
        <v>7891106003377</v>
      </c>
      <c r="BM257" t="s">
        <v>1822</v>
      </c>
      <c r="BN257" t="str">
        <f>IF(Tabela_BaseCadastro[[#This Row],[P.Ativo CMED]]="",Tabela_BaseCadastro[[#This Row],[DESCRIÇÃO DO PRINCIPIO ATIVO]],Tabela_BaseCadastro[[#This Row],[P.Ativo CMED]])</f>
        <v>CLORIDRATO DE MOXIFLOXACINO</v>
      </c>
    </row>
    <row r="258" spans="1:66" x14ac:dyDescent="0.25">
      <c r="A258">
        <v>1022</v>
      </c>
      <c r="B258" t="s">
        <v>1823</v>
      </c>
      <c r="C258">
        <v>1150</v>
      </c>
      <c r="D258" t="s">
        <v>1771</v>
      </c>
      <c r="E258">
        <v>1</v>
      </c>
      <c r="F258" t="s">
        <v>1253</v>
      </c>
      <c r="G258">
        <v>2</v>
      </c>
      <c r="H258" s="1" t="s">
        <v>1254</v>
      </c>
      <c r="I258">
        <v>4</v>
      </c>
      <c r="J258" t="s">
        <v>1476</v>
      </c>
      <c r="K258">
        <v>2</v>
      </c>
      <c r="L258" t="s">
        <v>1256</v>
      </c>
      <c r="M258" t="s">
        <v>1257</v>
      </c>
      <c r="N258" t="s">
        <v>1422</v>
      </c>
      <c r="O258" t="s">
        <v>1253</v>
      </c>
      <c r="P258">
        <v>30022099</v>
      </c>
      <c r="R258">
        <v>13</v>
      </c>
      <c r="S258">
        <v>14</v>
      </c>
      <c r="U258">
        <v>7891106003384</v>
      </c>
      <c r="V258">
        <v>7891106003384</v>
      </c>
      <c r="Z258" t="s">
        <v>1260</v>
      </c>
      <c r="AA258" t="s">
        <v>1270</v>
      </c>
      <c r="AB258">
        <v>10</v>
      </c>
      <c r="AC258" t="s">
        <v>1579</v>
      </c>
      <c r="AE258">
        <v>44232</v>
      </c>
      <c r="AH258">
        <v>0</v>
      </c>
      <c r="AK258" t="s">
        <v>1260</v>
      </c>
      <c r="AM258" t="s">
        <v>1260</v>
      </c>
      <c r="AN258" t="s">
        <v>1260</v>
      </c>
      <c r="AQ258" t="s">
        <v>1263</v>
      </c>
      <c r="AR258" t="s">
        <v>1257</v>
      </c>
      <c r="AS258" t="s">
        <v>1260</v>
      </c>
      <c r="AT258">
        <v>1</v>
      </c>
      <c r="AX258" t="s">
        <v>1617</v>
      </c>
      <c r="AY258" t="s">
        <v>1264</v>
      </c>
      <c r="AZ258" t="s">
        <v>1265</v>
      </c>
      <c r="BI258" t="s">
        <v>1260</v>
      </c>
      <c r="BK258" t="str">
        <f>LEFT(Tabela_BaseCadastro[[#This Row],[Descrição]],SEARCH(" ",Tabela_BaseCadastro[[#This Row],[Descrição]],1)-1)</f>
        <v>AVALOX</v>
      </c>
      <c r="BL258" t="str">
        <f>TEXT(Tabela_BaseCadastro[[#This Row],[Unidade Venda '[EAN8, UPC12, EAN13, e DUN14']]],"0000000000000")</f>
        <v>7891106003384</v>
      </c>
      <c r="BM258" t="s">
        <v>1822</v>
      </c>
      <c r="BN258" t="str">
        <f>IF(Tabela_BaseCadastro[[#This Row],[P.Ativo CMED]]="",Tabela_BaseCadastro[[#This Row],[DESCRIÇÃO DO PRINCIPIO ATIVO]],Tabela_BaseCadastro[[#This Row],[P.Ativo CMED]])</f>
        <v>CLORIDRATO DE MOXIFLOXACINO</v>
      </c>
    </row>
    <row r="259" spans="1:66" x14ac:dyDescent="0.25">
      <c r="A259">
        <v>1023</v>
      </c>
      <c r="B259" t="s">
        <v>1824</v>
      </c>
      <c r="C259">
        <v>1150</v>
      </c>
      <c r="D259" t="s">
        <v>1771</v>
      </c>
      <c r="E259">
        <v>1</v>
      </c>
      <c r="F259" t="s">
        <v>1253</v>
      </c>
      <c r="G259">
        <v>2</v>
      </c>
      <c r="H259" s="1" t="s">
        <v>1254</v>
      </c>
      <c r="I259">
        <v>4</v>
      </c>
      <c r="J259" t="s">
        <v>1476</v>
      </c>
      <c r="K259">
        <v>2</v>
      </c>
      <c r="L259" t="s">
        <v>1256</v>
      </c>
      <c r="M259" t="s">
        <v>1257</v>
      </c>
      <c r="N259" t="s">
        <v>1422</v>
      </c>
      <c r="O259" t="s">
        <v>1253</v>
      </c>
      <c r="P259">
        <v>30022099</v>
      </c>
      <c r="R259">
        <v>13</v>
      </c>
      <c r="S259">
        <v>14</v>
      </c>
      <c r="U259">
        <v>7898916010021</v>
      </c>
      <c r="V259">
        <v>7898916010021</v>
      </c>
      <c r="Z259" t="s">
        <v>1260</v>
      </c>
      <c r="AA259" t="s">
        <v>1270</v>
      </c>
      <c r="AB259">
        <v>235</v>
      </c>
      <c r="AC259" t="s">
        <v>1825</v>
      </c>
      <c r="AE259">
        <v>44232</v>
      </c>
      <c r="AH259">
        <v>0</v>
      </c>
      <c r="AK259" t="s">
        <v>1260</v>
      </c>
      <c r="AM259" t="s">
        <v>1260</v>
      </c>
      <c r="AN259" t="s">
        <v>1260</v>
      </c>
      <c r="AQ259" t="s">
        <v>1263</v>
      </c>
      <c r="AR259" t="s">
        <v>1257</v>
      </c>
      <c r="AS259" t="s">
        <v>1260</v>
      </c>
      <c r="AT259">
        <v>1</v>
      </c>
      <c r="AX259" t="s">
        <v>1617</v>
      </c>
      <c r="AY259" t="s">
        <v>1264</v>
      </c>
      <c r="AZ259" t="s">
        <v>1265</v>
      </c>
      <c r="BI259" t="s">
        <v>1260</v>
      </c>
      <c r="BK259" t="str">
        <f>LEFT(Tabela_BaseCadastro[[#This Row],[Descrição]],SEARCH(" ",Tabela_BaseCadastro[[#This Row],[Descrição]],1)-1)</f>
        <v>AZELAN</v>
      </c>
      <c r="BL259" t="str">
        <f>TEXT(Tabela_BaseCadastro[[#This Row],[Unidade Venda '[EAN8, UPC12, EAN13, e DUN14']]],"0000000000000")</f>
        <v>7898916010021</v>
      </c>
      <c r="BN259">
        <f>IF(Tabela_BaseCadastro[[#This Row],[P.Ativo CMED]]="",Tabela_BaseCadastro[[#This Row],[DESCRIÇÃO DO PRINCIPIO ATIVO]],Tabela_BaseCadastro[[#This Row],[P.Ativo CMED]])</f>
        <v>0</v>
      </c>
    </row>
    <row r="260" spans="1:66" x14ac:dyDescent="0.25">
      <c r="A260">
        <v>1024</v>
      </c>
      <c r="B260" t="s">
        <v>1826</v>
      </c>
      <c r="C260">
        <v>1150</v>
      </c>
      <c r="D260" t="s">
        <v>1771</v>
      </c>
      <c r="E260">
        <v>1</v>
      </c>
      <c r="F260" t="s">
        <v>1253</v>
      </c>
      <c r="G260">
        <v>2</v>
      </c>
      <c r="H260" s="1" t="s">
        <v>1254</v>
      </c>
      <c r="I260">
        <v>4</v>
      </c>
      <c r="J260" t="s">
        <v>1476</v>
      </c>
      <c r="K260">
        <v>2</v>
      </c>
      <c r="L260" t="s">
        <v>1256</v>
      </c>
      <c r="M260" t="s">
        <v>1257</v>
      </c>
      <c r="N260" t="s">
        <v>1422</v>
      </c>
      <c r="O260" t="s">
        <v>1253</v>
      </c>
      <c r="P260">
        <v>30022099</v>
      </c>
      <c r="R260">
        <v>13</v>
      </c>
      <c r="S260">
        <v>14</v>
      </c>
      <c r="U260">
        <v>7898916010052</v>
      </c>
      <c r="V260">
        <v>7898916010052</v>
      </c>
      <c r="Z260" t="s">
        <v>1260</v>
      </c>
      <c r="AA260" t="s">
        <v>1270</v>
      </c>
      <c r="AB260">
        <v>235</v>
      </c>
      <c r="AC260" t="s">
        <v>1825</v>
      </c>
      <c r="AE260">
        <v>44232</v>
      </c>
      <c r="AH260">
        <v>0</v>
      </c>
      <c r="AK260" t="s">
        <v>1260</v>
      </c>
      <c r="AM260" t="s">
        <v>1260</v>
      </c>
      <c r="AN260" t="s">
        <v>1260</v>
      </c>
      <c r="AQ260" t="s">
        <v>1263</v>
      </c>
      <c r="AR260" t="s">
        <v>1257</v>
      </c>
      <c r="AS260" t="s">
        <v>1260</v>
      </c>
      <c r="AT260">
        <v>1</v>
      </c>
      <c r="AX260" t="s">
        <v>1617</v>
      </c>
      <c r="AY260" t="s">
        <v>1264</v>
      </c>
      <c r="AZ260" t="s">
        <v>1265</v>
      </c>
      <c r="BI260" t="s">
        <v>1260</v>
      </c>
      <c r="BK260" t="str">
        <f>LEFT(Tabela_BaseCadastro[[#This Row],[Descrição]],SEARCH(" ",Tabela_BaseCadastro[[#This Row],[Descrição]],1)-1)</f>
        <v>AZELAN</v>
      </c>
      <c r="BL260" t="str">
        <f>TEXT(Tabela_BaseCadastro[[#This Row],[Unidade Venda '[EAN8, UPC12, EAN13, e DUN14']]],"0000000000000")</f>
        <v>7898916010052</v>
      </c>
      <c r="BN260">
        <f>IF(Tabela_BaseCadastro[[#This Row],[P.Ativo CMED]]="",Tabela_BaseCadastro[[#This Row],[DESCRIÇÃO DO PRINCIPIO ATIVO]],Tabela_BaseCadastro[[#This Row],[P.Ativo CMED]])</f>
        <v>0</v>
      </c>
    </row>
    <row r="261" spans="1:66" x14ac:dyDescent="0.25">
      <c r="A261">
        <v>1025</v>
      </c>
      <c r="B261" t="s">
        <v>1827</v>
      </c>
      <c r="C261">
        <v>1150</v>
      </c>
      <c r="D261" t="s">
        <v>1771</v>
      </c>
      <c r="E261">
        <v>1</v>
      </c>
      <c r="F261" t="s">
        <v>1253</v>
      </c>
      <c r="G261">
        <v>2</v>
      </c>
      <c r="H261" s="1" t="s">
        <v>1254</v>
      </c>
      <c r="I261">
        <v>4</v>
      </c>
      <c r="J261" t="s">
        <v>1476</v>
      </c>
      <c r="K261">
        <v>2</v>
      </c>
      <c r="L261" t="s">
        <v>1256</v>
      </c>
      <c r="M261" t="s">
        <v>1257</v>
      </c>
      <c r="N261" t="s">
        <v>1422</v>
      </c>
      <c r="O261" t="s">
        <v>1253</v>
      </c>
      <c r="P261">
        <v>30022099</v>
      </c>
      <c r="R261">
        <v>13</v>
      </c>
      <c r="S261">
        <v>14</v>
      </c>
      <c r="U261">
        <v>7795320008791</v>
      </c>
      <c r="V261">
        <v>7795320008791</v>
      </c>
      <c r="Z261" t="s">
        <v>1260</v>
      </c>
      <c r="AA261" t="s">
        <v>1270</v>
      </c>
      <c r="AB261">
        <v>235</v>
      </c>
      <c r="AC261" t="s">
        <v>1825</v>
      </c>
      <c r="AE261">
        <v>44232</v>
      </c>
      <c r="AH261">
        <v>0</v>
      </c>
      <c r="AK261" t="s">
        <v>1260</v>
      </c>
      <c r="AM261" t="s">
        <v>1260</v>
      </c>
      <c r="AN261" t="s">
        <v>1260</v>
      </c>
      <c r="AQ261" t="s">
        <v>1263</v>
      </c>
      <c r="AR261" t="s">
        <v>1257</v>
      </c>
      <c r="AS261" t="s">
        <v>1260</v>
      </c>
      <c r="AT261">
        <v>1</v>
      </c>
      <c r="AX261" t="s">
        <v>1617</v>
      </c>
      <c r="AY261" t="s">
        <v>1264</v>
      </c>
      <c r="AZ261" t="s">
        <v>1265</v>
      </c>
      <c r="BI261" t="s">
        <v>1260</v>
      </c>
      <c r="BK261" t="str">
        <f>LEFT(Tabela_BaseCadastro[[#This Row],[Descrição]],SEARCH(" ",Tabela_BaseCadastro[[#This Row],[Descrição]],1)-1)</f>
        <v>AZELAN</v>
      </c>
      <c r="BL261" t="str">
        <f>TEXT(Tabela_BaseCadastro[[#This Row],[Unidade Venda '[EAN8, UPC12, EAN13, e DUN14']]],"0000000000000")</f>
        <v>7795320008791</v>
      </c>
      <c r="BN261">
        <f>IF(Tabela_BaseCadastro[[#This Row],[P.Ativo CMED]]="",Tabela_BaseCadastro[[#This Row],[DESCRIÇÃO DO PRINCIPIO ATIVO]],Tabela_BaseCadastro[[#This Row],[P.Ativo CMED]])</f>
        <v>0</v>
      </c>
    </row>
    <row r="262" spans="1:66" x14ac:dyDescent="0.25">
      <c r="A262">
        <v>1026</v>
      </c>
      <c r="B262" t="s">
        <v>1828</v>
      </c>
      <c r="C262">
        <v>1150</v>
      </c>
      <c r="D262" t="s">
        <v>1771</v>
      </c>
      <c r="E262">
        <v>1</v>
      </c>
      <c r="F262" t="s">
        <v>1253</v>
      </c>
      <c r="G262">
        <v>2</v>
      </c>
      <c r="H262" s="1" t="s">
        <v>1254</v>
      </c>
      <c r="I262">
        <v>4</v>
      </c>
      <c r="J262" t="s">
        <v>1476</v>
      </c>
      <c r="K262">
        <v>2</v>
      </c>
      <c r="L262" t="s">
        <v>1256</v>
      </c>
      <c r="M262" t="s">
        <v>1257</v>
      </c>
      <c r="N262" t="s">
        <v>1422</v>
      </c>
      <c r="O262" t="s">
        <v>1253</v>
      </c>
      <c r="P262">
        <v>30022099</v>
      </c>
      <c r="R262">
        <v>13</v>
      </c>
      <c r="S262">
        <v>14</v>
      </c>
      <c r="U262">
        <v>7891106000956</v>
      </c>
      <c r="V262">
        <v>7891106000956</v>
      </c>
      <c r="Z262" t="s">
        <v>1260</v>
      </c>
      <c r="AA262" t="s">
        <v>1270</v>
      </c>
      <c r="AB262">
        <v>6</v>
      </c>
      <c r="AC262" t="s">
        <v>1335</v>
      </c>
      <c r="AE262">
        <v>44232</v>
      </c>
      <c r="AH262">
        <v>0</v>
      </c>
      <c r="AK262" t="s">
        <v>1260</v>
      </c>
      <c r="AM262" t="s">
        <v>1260</v>
      </c>
      <c r="AN262" t="s">
        <v>1260</v>
      </c>
      <c r="AQ262" t="s">
        <v>1263</v>
      </c>
      <c r="AR262" t="s">
        <v>1257</v>
      </c>
      <c r="AS262" t="s">
        <v>1260</v>
      </c>
      <c r="AT262">
        <v>1</v>
      </c>
      <c r="AX262" t="s">
        <v>1617</v>
      </c>
      <c r="AY262" t="s">
        <v>1264</v>
      </c>
      <c r="AZ262" t="s">
        <v>1265</v>
      </c>
      <c r="BE262">
        <v>459</v>
      </c>
      <c r="BF262" t="s">
        <v>1829</v>
      </c>
      <c r="BI262" t="s">
        <v>1260</v>
      </c>
      <c r="BK262" t="str">
        <f>LEFT(Tabela_BaseCadastro[[#This Row],[Descrição]],SEARCH(" ",Tabela_BaseCadastro[[#This Row],[Descrição]],1)-1)</f>
        <v>BAYCUTEN</v>
      </c>
      <c r="BL262" t="str">
        <f>TEXT(Tabela_BaseCadastro[[#This Row],[Unidade Venda '[EAN8, UPC12, EAN13, e DUN14']]],"0000000000000")</f>
        <v>7891106000956</v>
      </c>
      <c r="BM262" t="s">
        <v>1830</v>
      </c>
      <c r="BN262" t="str">
        <f>IF(Tabela_BaseCadastro[[#This Row],[P.Ativo CMED]]="",Tabela_BaseCadastro[[#This Row],[DESCRIÇÃO DO PRINCIPIO ATIVO]],Tabela_BaseCadastro[[#This Row],[P.Ativo CMED]])</f>
        <v>21-ACETATO DE DEXAMETASONA;CLOTRIMAZOL</v>
      </c>
    </row>
    <row r="263" spans="1:66" x14ac:dyDescent="0.25">
      <c r="A263">
        <v>1027</v>
      </c>
      <c r="B263" t="s">
        <v>1831</v>
      </c>
      <c r="C263">
        <v>1150</v>
      </c>
      <c r="D263" t="s">
        <v>1771</v>
      </c>
      <c r="E263">
        <v>1</v>
      </c>
      <c r="F263" t="s">
        <v>1253</v>
      </c>
      <c r="G263">
        <v>2</v>
      </c>
      <c r="H263" s="1" t="s">
        <v>1254</v>
      </c>
      <c r="I263">
        <v>4</v>
      </c>
      <c r="J263" t="s">
        <v>1476</v>
      </c>
      <c r="K263">
        <v>2</v>
      </c>
      <c r="L263" t="s">
        <v>1256</v>
      </c>
      <c r="M263" t="s">
        <v>1257</v>
      </c>
      <c r="N263" t="s">
        <v>1422</v>
      </c>
      <c r="O263" t="s">
        <v>1253</v>
      </c>
      <c r="P263">
        <v>30022099</v>
      </c>
      <c r="R263">
        <v>13</v>
      </c>
      <c r="S263">
        <v>14</v>
      </c>
      <c r="U263">
        <v>7891106909457</v>
      </c>
      <c r="V263">
        <v>7891106909457</v>
      </c>
      <c r="Z263" t="s">
        <v>1260</v>
      </c>
      <c r="AA263" t="s">
        <v>1270</v>
      </c>
      <c r="AB263">
        <v>4465</v>
      </c>
      <c r="AC263" t="s">
        <v>1832</v>
      </c>
      <c r="AE263">
        <v>44232</v>
      </c>
      <c r="AH263">
        <v>0</v>
      </c>
      <c r="AK263" t="s">
        <v>1260</v>
      </c>
      <c r="AM263" t="s">
        <v>1260</v>
      </c>
      <c r="AN263" t="s">
        <v>1260</v>
      </c>
      <c r="AQ263" t="s">
        <v>1263</v>
      </c>
      <c r="AR263" t="s">
        <v>1257</v>
      </c>
      <c r="AS263" t="s">
        <v>1260</v>
      </c>
      <c r="AT263">
        <v>1</v>
      </c>
      <c r="AX263" t="s">
        <v>1617</v>
      </c>
      <c r="AY263" t="s">
        <v>1264</v>
      </c>
      <c r="AZ263" t="s">
        <v>1265</v>
      </c>
      <c r="BI263" t="s">
        <v>1260</v>
      </c>
      <c r="BK263" t="str">
        <f>LEFT(Tabela_BaseCadastro[[#This Row],[Descrição]],SEARCH(" ",Tabela_BaseCadastro[[#This Row],[Descrição]],1)-1)</f>
        <v>BENEROC</v>
      </c>
      <c r="BL263" t="str">
        <f>TEXT(Tabela_BaseCadastro[[#This Row],[Unidade Venda '[EAN8, UPC12, EAN13, e DUN14']]],"0000000000000")</f>
        <v>7891106909457</v>
      </c>
      <c r="BM263" t="s">
        <v>1833</v>
      </c>
      <c r="BN263" t="str">
        <f>IF(Tabela_BaseCadastro[[#This Row],[P.Ativo CMED]]="",Tabela_BaseCadastro[[#This Row],[DESCRIÇÃO DO PRINCIPIO ATIVO]],Tabela_BaseCadastro[[#This Row],[P.Ativo CMED]])</f>
        <v>MONONITRATO DE TIAMINA;NICOTINAMIDA;PANTOTENATO DE CÁLCIO;RIBOFLAVINA;CLORIDRATO DE PIRIDOXINA</v>
      </c>
    </row>
    <row r="264" spans="1:66" x14ac:dyDescent="0.25">
      <c r="A264">
        <v>1028</v>
      </c>
      <c r="B264" t="s">
        <v>1834</v>
      </c>
      <c r="C264">
        <v>1150</v>
      </c>
      <c r="D264" t="s">
        <v>1771</v>
      </c>
      <c r="E264">
        <v>1</v>
      </c>
      <c r="F264" t="s">
        <v>1253</v>
      </c>
      <c r="G264">
        <v>2</v>
      </c>
      <c r="H264" s="1" t="s">
        <v>1254</v>
      </c>
      <c r="I264">
        <v>4</v>
      </c>
      <c r="J264" t="s">
        <v>1476</v>
      </c>
      <c r="K264">
        <v>2</v>
      </c>
      <c r="L264" t="s">
        <v>1256</v>
      </c>
      <c r="M264" t="s">
        <v>1257</v>
      </c>
      <c r="N264" t="s">
        <v>1422</v>
      </c>
      <c r="O264" t="s">
        <v>1253</v>
      </c>
      <c r="P264">
        <v>30022099</v>
      </c>
      <c r="R264">
        <v>13</v>
      </c>
      <c r="S264">
        <v>14</v>
      </c>
      <c r="U264">
        <v>7891106006316</v>
      </c>
      <c r="V264">
        <v>7891106006316</v>
      </c>
      <c r="Z264" t="s">
        <v>1260</v>
      </c>
      <c r="AA264" t="s">
        <v>1270</v>
      </c>
      <c r="AB264">
        <v>4465</v>
      </c>
      <c r="AC264" t="s">
        <v>1832</v>
      </c>
      <c r="AE264">
        <v>44232</v>
      </c>
      <c r="AH264">
        <v>0</v>
      </c>
      <c r="AK264" t="s">
        <v>1260</v>
      </c>
      <c r="AM264" t="s">
        <v>1260</v>
      </c>
      <c r="AN264" t="s">
        <v>1260</v>
      </c>
      <c r="AQ264" t="s">
        <v>1263</v>
      </c>
      <c r="AR264" t="s">
        <v>1257</v>
      </c>
      <c r="AS264" t="s">
        <v>1260</v>
      </c>
      <c r="AT264">
        <v>1</v>
      </c>
      <c r="AX264" t="s">
        <v>1617</v>
      </c>
      <c r="AY264" t="s">
        <v>1264</v>
      </c>
      <c r="AZ264" t="s">
        <v>1265</v>
      </c>
      <c r="BI264" t="s">
        <v>1260</v>
      </c>
      <c r="BK264" t="str">
        <f>LEFT(Tabela_BaseCadastro[[#This Row],[Descrição]],SEARCH(" ",Tabela_BaseCadastro[[#This Row],[Descrição]],1)-1)</f>
        <v>BENERVA</v>
      </c>
      <c r="BL264" t="str">
        <f>TEXT(Tabela_BaseCadastro[[#This Row],[Unidade Venda '[EAN8, UPC12, EAN13, e DUN14']]],"0000000000000")</f>
        <v>7891106006316</v>
      </c>
      <c r="BN264">
        <f>IF(Tabela_BaseCadastro[[#This Row],[P.Ativo CMED]]="",Tabela_BaseCadastro[[#This Row],[DESCRIÇÃO DO PRINCIPIO ATIVO]],Tabela_BaseCadastro[[#This Row],[P.Ativo CMED]])</f>
        <v>0</v>
      </c>
    </row>
    <row r="265" spans="1:66" x14ac:dyDescent="0.25">
      <c r="A265">
        <v>1029</v>
      </c>
      <c r="B265" t="s">
        <v>1835</v>
      </c>
      <c r="C265">
        <v>1150</v>
      </c>
      <c r="D265" t="s">
        <v>1771</v>
      </c>
      <c r="E265">
        <v>1</v>
      </c>
      <c r="F265" t="s">
        <v>1253</v>
      </c>
      <c r="G265">
        <v>2</v>
      </c>
      <c r="H265" s="1" t="s">
        <v>1254</v>
      </c>
      <c r="I265">
        <v>4</v>
      </c>
      <c r="J265" t="s">
        <v>1476</v>
      </c>
      <c r="K265">
        <v>2</v>
      </c>
      <c r="L265" t="s">
        <v>1256</v>
      </c>
      <c r="M265" t="s">
        <v>1257</v>
      </c>
      <c r="N265" t="s">
        <v>1422</v>
      </c>
      <c r="O265" t="s">
        <v>1253</v>
      </c>
      <c r="P265">
        <v>30022099</v>
      </c>
      <c r="R265">
        <v>13</v>
      </c>
      <c r="S265">
        <v>14</v>
      </c>
      <c r="U265">
        <v>7795320000849</v>
      </c>
      <c r="V265">
        <v>7795320000849</v>
      </c>
      <c r="Z265" t="s">
        <v>1260</v>
      </c>
      <c r="AA265" t="s">
        <v>1270</v>
      </c>
      <c r="AB265">
        <v>6</v>
      </c>
      <c r="AC265" t="s">
        <v>1335</v>
      </c>
      <c r="AE265">
        <v>44232</v>
      </c>
      <c r="AH265">
        <v>0</v>
      </c>
      <c r="AK265" t="s">
        <v>1260</v>
      </c>
      <c r="AM265" t="s">
        <v>1260</v>
      </c>
      <c r="AN265" t="s">
        <v>1260</v>
      </c>
      <c r="AQ265" t="s">
        <v>1263</v>
      </c>
      <c r="AR265" t="s">
        <v>1257</v>
      </c>
      <c r="AS265" t="s">
        <v>1260</v>
      </c>
      <c r="AT265">
        <v>1</v>
      </c>
      <c r="AX265" t="s">
        <v>1617</v>
      </c>
      <c r="AY265" t="s">
        <v>1264</v>
      </c>
      <c r="AZ265" t="s">
        <v>1265</v>
      </c>
      <c r="BI265" t="s">
        <v>1260</v>
      </c>
      <c r="BK265" t="str">
        <f>LEFT(Tabela_BaseCadastro[[#This Row],[Descrição]],SEARCH(" ",Tabela_BaseCadastro[[#This Row],[Descrição]],1)-1)</f>
        <v>BERLISON</v>
      </c>
      <c r="BL265" t="str">
        <f>TEXT(Tabela_BaseCadastro[[#This Row],[Unidade Venda '[EAN8, UPC12, EAN13, e DUN14']]],"0000000000000")</f>
        <v>7795320000849</v>
      </c>
      <c r="BN265">
        <f>IF(Tabela_BaseCadastro[[#This Row],[P.Ativo CMED]]="",Tabela_BaseCadastro[[#This Row],[DESCRIÇÃO DO PRINCIPIO ATIVO]],Tabela_BaseCadastro[[#This Row],[P.Ativo CMED]])</f>
        <v>0</v>
      </c>
    </row>
    <row r="266" spans="1:66" x14ac:dyDescent="0.25">
      <c r="A266">
        <v>1030</v>
      </c>
      <c r="B266" t="s">
        <v>1836</v>
      </c>
      <c r="C266">
        <v>1150</v>
      </c>
      <c r="D266" t="s">
        <v>1771</v>
      </c>
      <c r="E266">
        <v>1</v>
      </c>
      <c r="F266" t="s">
        <v>1253</v>
      </c>
      <c r="G266">
        <v>2</v>
      </c>
      <c r="H266" s="1" t="s">
        <v>1254</v>
      </c>
      <c r="I266">
        <v>4</v>
      </c>
      <c r="J266" t="s">
        <v>1476</v>
      </c>
      <c r="K266">
        <v>2</v>
      </c>
      <c r="L266" t="s">
        <v>1256</v>
      </c>
      <c r="M266" t="s">
        <v>1257</v>
      </c>
      <c r="N266" t="s">
        <v>1422</v>
      </c>
      <c r="O266" t="s">
        <v>1253</v>
      </c>
      <c r="P266">
        <v>30022099</v>
      </c>
      <c r="R266">
        <v>13</v>
      </c>
      <c r="S266">
        <v>14</v>
      </c>
      <c r="U266">
        <v>7795320050011</v>
      </c>
      <c r="V266">
        <v>7795320050011</v>
      </c>
      <c r="Z266" t="s">
        <v>1260</v>
      </c>
      <c r="AA266" t="s">
        <v>1270</v>
      </c>
      <c r="AB266">
        <v>6</v>
      </c>
      <c r="AC266" t="s">
        <v>1335</v>
      </c>
      <c r="AE266">
        <v>44232</v>
      </c>
      <c r="AH266">
        <v>0</v>
      </c>
      <c r="AK266" t="s">
        <v>1260</v>
      </c>
      <c r="AM266" t="s">
        <v>1260</v>
      </c>
      <c r="AN266" t="s">
        <v>1260</v>
      </c>
      <c r="AQ266" t="s">
        <v>1263</v>
      </c>
      <c r="AR266" t="s">
        <v>1257</v>
      </c>
      <c r="AS266" t="s">
        <v>1260</v>
      </c>
      <c r="AT266">
        <v>1</v>
      </c>
      <c r="AX266" t="s">
        <v>1617</v>
      </c>
      <c r="AY266" t="s">
        <v>1264</v>
      </c>
      <c r="AZ266" t="s">
        <v>1265</v>
      </c>
      <c r="BI266" t="s">
        <v>1260</v>
      </c>
      <c r="BK266" t="str">
        <f>LEFT(Tabela_BaseCadastro[[#This Row],[Descrição]],SEARCH(" ",Tabela_BaseCadastro[[#This Row],[Descrição]],1)-1)</f>
        <v>BERLISON</v>
      </c>
      <c r="BL266" t="str">
        <f>TEXT(Tabela_BaseCadastro[[#This Row],[Unidade Venda '[EAN8, UPC12, EAN13, e DUN14']]],"0000000000000")</f>
        <v>7795320050011</v>
      </c>
      <c r="BN266">
        <f>IF(Tabela_BaseCadastro[[#This Row],[P.Ativo CMED]]="",Tabela_BaseCadastro[[#This Row],[DESCRIÇÃO DO PRINCIPIO ATIVO]],Tabela_BaseCadastro[[#This Row],[P.Ativo CMED]])</f>
        <v>0</v>
      </c>
    </row>
    <row r="267" spans="1:66" x14ac:dyDescent="0.25">
      <c r="A267">
        <v>1031</v>
      </c>
      <c r="B267" t="s">
        <v>1837</v>
      </c>
      <c r="C267">
        <v>1150</v>
      </c>
      <c r="D267" t="s">
        <v>1771</v>
      </c>
      <c r="E267">
        <v>1</v>
      </c>
      <c r="F267" t="s">
        <v>1253</v>
      </c>
      <c r="G267">
        <v>2</v>
      </c>
      <c r="H267" s="1" t="s">
        <v>1254</v>
      </c>
      <c r="I267">
        <v>4</v>
      </c>
      <c r="J267" t="s">
        <v>1476</v>
      </c>
      <c r="K267">
        <v>2</v>
      </c>
      <c r="L267" t="s">
        <v>1256</v>
      </c>
      <c r="M267" t="s">
        <v>1257</v>
      </c>
      <c r="N267" t="s">
        <v>1422</v>
      </c>
      <c r="O267" t="s">
        <v>1253</v>
      </c>
      <c r="P267">
        <v>30022099</v>
      </c>
      <c r="R267">
        <v>13</v>
      </c>
      <c r="S267">
        <v>14</v>
      </c>
      <c r="U267">
        <v>7891106903974</v>
      </c>
      <c r="V267">
        <v>7891106903974</v>
      </c>
      <c r="Z267" t="s">
        <v>1260</v>
      </c>
      <c r="AA267" t="s">
        <v>1270</v>
      </c>
      <c r="AB267">
        <v>42</v>
      </c>
      <c r="AC267" t="s">
        <v>1767</v>
      </c>
      <c r="AE267">
        <v>44232</v>
      </c>
      <c r="AH267">
        <v>0</v>
      </c>
      <c r="AK267" t="s">
        <v>1260</v>
      </c>
      <c r="AM267" t="s">
        <v>1260</v>
      </c>
      <c r="AN267" t="s">
        <v>1260</v>
      </c>
      <c r="AQ267" t="s">
        <v>1263</v>
      </c>
      <c r="AR267" t="s">
        <v>1257</v>
      </c>
      <c r="AS267" t="s">
        <v>1260</v>
      </c>
      <c r="AT267">
        <v>1</v>
      </c>
      <c r="AX267" t="s">
        <v>1617</v>
      </c>
      <c r="AY267" t="s">
        <v>1264</v>
      </c>
      <c r="AZ267" t="s">
        <v>1265</v>
      </c>
      <c r="BI267" t="s">
        <v>1260</v>
      </c>
      <c r="BK267" t="str">
        <f>LEFT(Tabela_BaseCadastro[[#This Row],[Descrição]],SEARCH(" ",Tabela_BaseCadastro[[#This Row],[Descrição]],1)-1)</f>
        <v>BETAFERON</v>
      </c>
      <c r="BL267" t="str">
        <f>TEXT(Tabela_BaseCadastro[[#This Row],[Unidade Venda '[EAN8, UPC12, EAN13, e DUN14']]],"0000000000000")</f>
        <v>7891106903974</v>
      </c>
      <c r="BM267" t="s">
        <v>1838</v>
      </c>
      <c r="BN267" t="str">
        <f>IF(Tabela_BaseCadastro[[#This Row],[P.Ativo CMED]]="",Tabela_BaseCadastro[[#This Row],[DESCRIÇÃO DO PRINCIPIO ATIVO]],Tabela_BaseCadastro[[#This Row],[P.Ativo CMED]])</f>
        <v>BETAINTERFERONA 1B</v>
      </c>
    </row>
    <row r="268" spans="1:66" x14ac:dyDescent="0.25">
      <c r="A268">
        <v>1032</v>
      </c>
      <c r="B268" t="s">
        <v>1839</v>
      </c>
      <c r="C268">
        <v>1150</v>
      </c>
      <c r="D268" t="s">
        <v>1771</v>
      </c>
      <c r="E268">
        <v>1</v>
      </c>
      <c r="F268" t="s">
        <v>1253</v>
      </c>
      <c r="G268">
        <v>2</v>
      </c>
      <c r="H268" s="1" t="s">
        <v>1254</v>
      </c>
      <c r="I268">
        <v>4</v>
      </c>
      <c r="J268" t="s">
        <v>1476</v>
      </c>
      <c r="K268">
        <v>2</v>
      </c>
      <c r="L268" t="s">
        <v>1256</v>
      </c>
      <c r="M268" t="s">
        <v>1257</v>
      </c>
      <c r="N268" t="s">
        <v>1422</v>
      </c>
      <c r="O268" t="s">
        <v>1253</v>
      </c>
      <c r="P268">
        <v>30022099</v>
      </c>
      <c r="R268">
        <v>13</v>
      </c>
      <c r="S268">
        <v>14</v>
      </c>
      <c r="U268">
        <v>7795320008807</v>
      </c>
      <c r="V268">
        <v>7795320008807</v>
      </c>
      <c r="Z268" t="s">
        <v>1260</v>
      </c>
      <c r="AA268" t="s">
        <v>1270</v>
      </c>
      <c r="AB268">
        <v>6</v>
      </c>
      <c r="AC268" t="s">
        <v>1335</v>
      </c>
      <c r="AE268">
        <v>44232</v>
      </c>
      <c r="AH268">
        <v>0</v>
      </c>
      <c r="AK268" t="s">
        <v>1260</v>
      </c>
      <c r="AM268" t="s">
        <v>1260</v>
      </c>
      <c r="AN268" t="s">
        <v>1260</v>
      </c>
      <c r="AQ268" t="s">
        <v>1263</v>
      </c>
      <c r="AR268" t="s">
        <v>1257</v>
      </c>
      <c r="AS268" t="s">
        <v>1260</v>
      </c>
      <c r="AT268">
        <v>1</v>
      </c>
      <c r="AX268" t="s">
        <v>1617</v>
      </c>
      <c r="AY268" t="s">
        <v>1264</v>
      </c>
      <c r="AZ268" t="s">
        <v>1265</v>
      </c>
      <c r="BE268">
        <v>463</v>
      </c>
      <c r="BF268" t="s">
        <v>1840</v>
      </c>
      <c r="BI268" t="s">
        <v>1260</v>
      </c>
      <c r="BK268" t="str">
        <f>LEFT(Tabela_BaseCadastro[[#This Row],[Descrição]],SEARCH(" ",Tabela_BaseCadastro[[#This Row],[Descrição]],1)-1)</f>
        <v>BI-NERISONA</v>
      </c>
      <c r="BL268" t="str">
        <f>TEXT(Tabela_BaseCadastro[[#This Row],[Unidade Venda '[EAN8, UPC12, EAN13, e DUN14']]],"0000000000000")</f>
        <v>7795320008807</v>
      </c>
      <c r="BN268" t="str">
        <f>IF(Tabela_BaseCadastro[[#This Row],[P.Ativo CMED]]="",Tabela_BaseCadastro[[#This Row],[DESCRIÇÃO DO PRINCIPIO ATIVO]],Tabela_BaseCadastro[[#This Row],[P.Ativo CMED]])</f>
        <v>VALERATO DE DIFLUCORTOLONA</v>
      </c>
    </row>
    <row r="269" spans="1:66" x14ac:dyDescent="0.25">
      <c r="A269">
        <v>1033</v>
      </c>
      <c r="B269" t="s">
        <v>1841</v>
      </c>
      <c r="C269">
        <v>1150</v>
      </c>
      <c r="D269" t="s">
        <v>1771</v>
      </c>
      <c r="E269">
        <v>1</v>
      </c>
      <c r="F269" t="s">
        <v>1253</v>
      </c>
      <c r="G269">
        <v>2</v>
      </c>
      <c r="H269" s="1" t="s">
        <v>1254</v>
      </c>
      <c r="I269">
        <v>4</v>
      </c>
      <c r="J269" t="s">
        <v>1476</v>
      </c>
      <c r="K269">
        <v>2</v>
      </c>
      <c r="L269" t="s">
        <v>1256</v>
      </c>
      <c r="M269" t="s">
        <v>1257</v>
      </c>
      <c r="N269" t="s">
        <v>1422</v>
      </c>
      <c r="O269" t="s">
        <v>1253</v>
      </c>
      <c r="P269">
        <v>30022099</v>
      </c>
      <c r="R269">
        <v>13</v>
      </c>
      <c r="S269">
        <v>14</v>
      </c>
      <c r="U269">
        <v>7891106904148</v>
      </c>
      <c r="V269">
        <v>7891106904148</v>
      </c>
      <c r="Z269" t="s">
        <v>1260</v>
      </c>
      <c r="AA269" t="s">
        <v>1270</v>
      </c>
      <c r="AB269">
        <v>646</v>
      </c>
      <c r="AC269" t="s">
        <v>1842</v>
      </c>
      <c r="AE269">
        <v>44232</v>
      </c>
      <c r="AH269">
        <v>0</v>
      </c>
      <c r="AK269" t="s">
        <v>1260</v>
      </c>
      <c r="AM269" t="s">
        <v>1260</v>
      </c>
      <c r="AN269" t="s">
        <v>1260</v>
      </c>
      <c r="AQ269" t="s">
        <v>1263</v>
      </c>
      <c r="AR269" t="s">
        <v>1257</v>
      </c>
      <c r="AS269" t="s">
        <v>1260</v>
      </c>
      <c r="AT269">
        <v>1</v>
      </c>
      <c r="AX269" t="s">
        <v>1617</v>
      </c>
      <c r="AY269" t="s">
        <v>1264</v>
      </c>
      <c r="AZ269" t="s">
        <v>1265</v>
      </c>
      <c r="BI269" t="s">
        <v>1260</v>
      </c>
      <c r="BK269" t="str">
        <f>LEFT(Tabela_BaseCadastro[[#This Row],[Descrição]],SEARCH(" ",Tabela_BaseCadastro[[#This Row],[Descrição]],1)-1)</f>
        <v>BONEFÓS</v>
      </c>
      <c r="BL269" t="str">
        <f>TEXT(Tabela_BaseCadastro[[#This Row],[Unidade Venda '[EAN8, UPC12, EAN13, e DUN14']]],"0000000000000")</f>
        <v>7891106904148</v>
      </c>
      <c r="BN269">
        <f>IF(Tabela_BaseCadastro[[#This Row],[P.Ativo CMED]]="",Tabela_BaseCadastro[[#This Row],[DESCRIÇÃO DO PRINCIPIO ATIVO]],Tabela_BaseCadastro[[#This Row],[P.Ativo CMED]])</f>
        <v>0</v>
      </c>
    </row>
    <row r="270" spans="1:66" x14ac:dyDescent="0.25">
      <c r="A270">
        <v>1034</v>
      </c>
      <c r="B270" t="s">
        <v>1843</v>
      </c>
      <c r="C270">
        <v>1150</v>
      </c>
      <c r="D270" t="s">
        <v>1771</v>
      </c>
      <c r="E270">
        <v>1</v>
      </c>
      <c r="F270" t="s">
        <v>1253</v>
      </c>
      <c r="G270">
        <v>2</v>
      </c>
      <c r="H270" s="1" t="s">
        <v>1254</v>
      </c>
      <c r="I270">
        <v>4</v>
      </c>
      <c r="J270" t="s">
        <v>1476</v>
      </c>
      <c r="K270">
        <v>2</v>
      </c>
      <c r="L270" t="s">
        <v>1256</v>
      </c>
      <c r="M270" t="s">
        <v>1257</v>
      </c>
      <c r="N270" t="s">
        <v>1422</v>
      </c>
      <c r="O270" t="s">
        <v>1253</v>
      </c>
      <c r="P270">
        <v>30022099</v>
      </c>
      <c r="R270">
        <v>13</v>
      </c>
      <c r="S270">
        <v>14</v>
      </c>
      <c r="U270">
        <v>7891106900775</v>
      </c>
      <c r="V270">
        <v>7891106900775</v>
      </c>
      <c r="Z270" t="s">
        <v>1260</v>
      </c>
      <c r="AA270" t="s">
        <v>1270</v>
      </c>
      <c r="AB270">
        <v>28</v>
      </c>
      <c r="AC270" t="s">
        <v>1844</v>
      </c>
      <c r="AE270">
        <v>44232</v>
      </c>
      <c r="AH270">
        <v>0</v>
      </c>
      <c r="AK270" t="s">
        <v>1260</v>
      </c>
      <c r="AM270" t="s">
        <v>1260</v>
      </c>
      <c r="AN270" t="s">
        <v>1260</v>
      </c>
      <c r="AQ270" t="s">
        <v>1263</v>
      </c>
      <c r="AR270" t="s">
        <v>1257</v>
      </c>
      <c r="AS270" t="s">
        <v>1260</v>
      </c>
      <c r="AT270">
        <v>1</v>
      </c>
      <c r="AX270" t="s">
        <v>1617</v>
      </c>
      <c r="AY270" t="s">
        <v>1264</v>
      </c>
      <c r="AZ270" t="s">
        <v>1265</v>
      </c>
      <c r="BI270" t="s">
        <v>1260</v>
      </c>
      <c r="BK270" t="str">
        <f>LEFT(Tabela_BaseCadastro[[#This Row],[Descrição]],SEARCH(" ",Tabela_BaseCadastro[[#This Row],[Descrição]],1)-1)</f>
        <v>CAFIASPIRINA®650+65</v>
      </c>
      <c r="BL270" t="str">
        <f>TEXT(Tabela_BaseCadastro[[#This Row],[Unidade Venda '[EAN8, UPC12, EAN13, e DUN14']]],"0000000000000")</f>
        <v>7891106900775</v>
      </c>
      <c r="BM270" t="s">
        <v>1845</v>
      </c>
      <c r="BN270" t="str">
        <f>IF(Tabela_BaseCadastro[[#This Row],[P.Ativo CMED]]="",Tabela_BaseCadastro[[#This Row],[DESCRIÇÃO DO PRINCIPIO ATIVO]],Tabela_BaseCadastro[[#This Row],[P.Ativo CMED]])</f>
        <v>CAFEÍNA;ÁCIDO ACETILSALICÍLICO</v>
      </c>
    </row>
    <row r="271" spans="1:66" x14ac:dyDescent="0.25">
      <c r="A271">
        <v>1035</v>
      </c>
      <c r="B271" t="s">
        <v>1846</v>
      </c>
      <c r="C271">
        <v>1150</v>
      </c>
      <c r="D271" t="s">
        <v>1771</v>
      </c>
      <c r="E271">
        <v>1</v>
      </c>
      <c r="F271" t="s">
        <v>1253</v>
      </c>
      <c r="G271">
        <v>2</v>
      </c>
      <c r="H271" s="1" t="s">
        <v>1254</v>
      </c>
      <c r="M271" t="s">
        <v>1257</v>
      </c>
      <c r="R271">
        <v>13</v>
      </c>
      <c r="S271">
        <v>14</v>
      </c>
      <c r="Z271" t="s">
        <v>1260</v>
      </c>
      <c r="AA271" t="s">
        <v>1261</v>
      </c>
      <c r="AE271">
        <v>44232</v>
      </c>
      <c r="AH271">
        <v>0</v>
      </c>
      <c r="AK271" t="s">
        <v>1260</v>
      </c>
      <c r="AM271" t="s">
        <v>1260</v>
      </c>
      <c r="AN271" t="s">
        <v>1260</v>
      </c>
      <c r="AS271" t="s">
        <v>1260</v>
      </c>
      <c r="AX271" t="s">
        <v>1617</v>
      </c>
      <c r="BI271" t="s">
        <v>1260</v>
      </c>
      <c r="BK271" t="str">
        <f>LEFT(Tabela_BaseCadastro[[#This Row],[Descrição]],SEARCH(" ",Tabela_BaseCadastro[[#This Row],[Descrição]],1)-1)</f>
        <v>Fração</v>
      </c>
      <c r="BL271" t="str">
        <f>TEXT(Tabela_BaseCadastro[[#This Row],[Unidade Venda '[EAN8, UPC12, EAN13, e DUN14']]],"0000000000000")</f>
        <v>0000000000000</v>
      </c>
      <c r="BM271" t="s">
        <v>1565</v>
      </c>
      <c r="BN271" t="str">
        <f>IF(Tabela_BaseCadastro[[#This Row],[P.Ativo CMED]]="",Tabela_BaseCadastro[[#This Row],[DESCRIÇÃO DO PRINCIPIO ATIVO]],Tabela_BaseCadastro[[#This Row],[P.Ativo CMED]])</f>
        <v>TISAGENLECLEUCEL</v>
      </c>
    </row>
    <row r="272" spans="1:66" x14ac:dyDescent="0.25">
      <c r="A272">
        <v>1036</v>
      </c>
      <c r="B272" t="s">
        <v>1847</v>
      </c>
      <c r="C272">
        <v>1150</v>
      </c>
      <c r="D272" t="s">
        <v>1771</v>
      </c>
      <c r="E272">
        <v>1</v>
      </c>
      <c r="F272" t="s">
        <v>1253</v>
      </c>
      <c r="G272">
        <v>2</v>
      </c>
      <c r="H272" s="1" t="s">
        <v>1254</v>
      </c>
      <c r="I272">
        <v>4</v>
      </c>
      <c r="J272" t="s">
        <v>1476</v>
      </c>
      <c r="K272">
        <v>2</v>
      </c>
      <c r="L272" t="s">
        <v>1256</v>
      </c>
      <c r="M272" t="s">
        <v>1257</v>
      </c>
      <c r="N272" t="s">
        <v>1422</v>
      </c>
      <c r="O272" t="s">
        <v>1253</v>
      </c>
      <c r="P272">
        <v>30022099</v>
      </c>
      <c r="R272">
        <v>13</v>
      </c>
      <c r="S272">
        <v>14</v>
      </c>
      <c r="U272">
        <v>7891106900591</v>
      </c>
      <c r="V272">
        <v>7891106900591</v>
      </c>
      <c r="Z272" t="s">
        <v>1260</v>
      </c>
      <c r="AA272" t="s">
        <v>1270</v>
      </c>
      <c r="AB272">
        <v>25</v>
      </c>
      <c r="AC272" t="s">
        <v>1848</v>
      </c>
      <c r="AE272">
        <v>44232</v>
      </c>
      <c r="AH272">
        <v>0</v>
      </c>
      <c r="AK272" t="s">
        <v>1260</v>
      </c>
      <c r="AM272" t="s">
        <v>1260</v>
      </c>
      <c r="AN272" t="s">
        <v>1260</v>
      </c>
      <c r="AQ272" t="s">
        <v>1263</v>
      </c>
      <c r="AR272" t="s">
        <v>1257</v>
      </c>
      <c r="AS272" t="s">
        <v>1260</v>
      </c>
      <c r="AT272">
        <v>1</v>
      </c>
      <c r="AX272" t="s">
        <v>1617</v>
      </c>
      <c r="AY272" t="s">
        <v>1264</v>
      </c>
      <c r="AZ272" t="s">
        <v>1265</v>
      </c>
      <c r="BI272" t="s">
        <v>1260</v>
      </c>
      <c r="BK272" t="str">
        <f>LEFT(Tabela_BaseCadastro[[#This Row],[Descrição]],SEARCH(" ",Tabela_BaseCadastro[[#This Row],[Descrição]],1)-1)</f>
        <v>CANESTEN®10mg/g</v>
      </c>
      <c r="BL272" t="str">
        <f>TEXT(Tabela_BaseCadastro[[#This Row],[Unidade Venda '[EAN8, UPC12, EAN13, e DUN14']]],"0000000000000")</f>
        <v>7891106900591</v>
      </c>
      <c r="BM272" t="s">
        <v>1829</v>
      </c>
      <c r="BN272" t="str">
        <f>IF(Tabela_BaseCadastro[[#This Row],[P.Ativo CMED]]="",Tabela_BaseCadastro[[#This Row],[DESCRIÇÃO DO PRINCIPIO ATIVO]],Tabela_BaseCadastro[[#This Row],[P.Ativo CMED]])</f>
        <v>CLOTRIMAZOL</v>
      </c>
    </row>
    <row r="273" spans="1:66" x14ac:dyDescent="0.25">
      <c r="A273">
        <v>1037</v>
      </c>
      <c r="B273" t="s">
        <v>1849</v>
      </c>
      <c r="C273">
        <v>1150</v>
      </c>
      <c r="D273" t="s">
        <v>1771</v>
      </c>
      <c r="E273">
        <v>1</v>
      </c>
      <c r="F273" t="s">
        <v>1253</v>
      </c>
      <c r="G273">
        <v>2</v>
      </c>
      <c r="H273" s="1" t="s">
        <v>1254</v>
      </c>
      <c r="I273">
        <v>4</v>
      </c>
      <c r="J273" t="s">
        <v>1476</v>
      </c>
      <c r="K273">
        <v>2</v>
      </c>
      <c r="L273" t="s">
        <v>1256</v>
      </c>
      <c r="M273" t="s">
        <v>1257</v>
      </c>
      <c r="N273" t="s">
        <v>1422</v>
      </c>
      <c r="O273" t="s">
        <v>1253</v>
      </c>
      <c r="P273">
        <v>30022099</v>
      </c>
      <c r="R273">
        <v>13</v>
      </c>
      <c r="S273">
        <v>14</v>
      </c>
      <c r="U273">
        <v>7891106900898</v>
      </c>
      <c r="V273">
        <v>7891106900898</v>
      </c>
      <c r="Z273" t="s">
        <v>1260</v>
      </c>
      <c r="AA273" t="s">
        <v>1270</v>
      </c>
      <c r="AB273">
        <v>25</v>
      </c>
      <c r="AC273" t="s">
        <v>1848</v>
      </c>
      <c r="AE273">
        <v>44232</v>
      </c>
      <c r="AH273">
        <v>0</v>
      </c>
      <c r="AK273" t="s">
        <v>1260</v>
      </c>
      <c r="AM273" t="s">
        <v>1260</v>
      </c>
      <c r="AN273" t="s">
        <v>1260</v>
      </c>
      <c r="AQ273" t="s">
        <v>1263</v>
      </c>
      <c r="AR273" t="s">
        <v>1257</v>
      </c>
      <c r="AS273" t="s">
        <v>1260</v>
      </c>
      <c r="AT273">
        <v>1</v>
      </c>
      <c r="AX273" t="s">
        <v>1617</v>
      </c>
      <c r="AY273" t="s">
        <v>1264</v>
      </c>
      <c r="AZ273" t="s">
        <v>1265</v>
      </c>
      <c r="BI273" t="s">
        <v>1260</v>
      </c>
      <c r="BK273" t="str">
        <f>LEFT(Tabela_BaseCadastro[[#This Row],[Descrição]],SEARCH(" ",Tabela_BaseCadastro[[#This Row],[Descrição]],1)-1)</f>
        <v>CANESTEN®10mg/ml</v>
      </c>
      <c r="BL273" t="str">
        <f>TEXT(Tabela_BaseCadastro[[#This Row],[Unidade Venda '[EAN8, UPC12, EAN13, e DUN14']]],"0000000000000")</f>
        <v>7891106900898</v>
      </c>
      <c r="BM273" t="s">
        <v>1829</v>
      </c>
      <c r="BN273" t="str">
        <f>IF(Tabela_BaseCadastro[[#This Row],[P.Ativo CMED]]="",Tabela_BaseCadastro[[#This Row],[DESCRIÇÃO DO PRINCIPIO ATIVO]],Tabela_BaseCadastro[[#This Row],[P.Ativo CMED]])</f>
        <v>CLOTRIMAZOL</v>
      </c>
    </row>
    <row r="274" spans="1:66" x14ac:dyDescent="0.25">
      <c r="A274">
        <v>1038</v>
      </c>
      <c r="B274" t="s">
        <v>1850</v>
      </c>
      <c r="C274">
        <v>1150</v>
      </c>
      <c r="D274" t="s">
        <v>1771</v>
      </c>
      <c r="E274">
        <v>1</v>
      </c>
      <c r="F274" t="s">
        <v>1253</v>
      </c>
      <c r="G274">
        <v>2</v>
      </c>
      <c r="H274" s="1" t="s">
        <v>1254</v>
      </c>
      <c r="I274">
        <v>4</v>
      </c>
      <c r="J274" t="s">
        <v>1476</v>
      </c>
      <c r="K274">
        <v>2</v>
      </c>
      <c r="L274" t="s">
        <v>1256</v>
      </c>
      <c r="M274" t="s">
        <v>1257</v>
      </c>
      <c r="N274" t="s">
        <v>1422</v>
      </c>
      <c r="O274" t="s">
        <v>1253</v>
      </c>
      <c r="P274">
        <v>30022099</v>
      </c>
      <c r="R274">
        <v>13</v>
      </c>
      <c r="S274">
        <v>14</v>
      </c>
      <c r="U274">
        <v>7891106900614</v>
      </c>
      <c r="V274">
        <v>7891106900614</v>
      </c>
      <c r="Z274" t="s">
        <v>1260</v>
      </c>
      <c r="AA274" t="s">
        <v>1270</v>
      </c>
      <c r="AB274">
        <v>25</v>
      </c>
      <c r="AC274" t="s">
        <v>1848</v>
      </c>
      <c r="AE274">
        <v>44232</v>
      </c>
      <c r="AH274">
        <v>0</v>
      </c>
      <c r="AK274" t="s">
        <v>1260</v>
      </c>
      <c r="AM274" t="s">
        <v>1260</v>
      </c>
      <c r="AN274" t="s">
        <v>1260</v>
      </c>
      <c r="AQ274" t="s">
        <v>1263</v>
      </c>
      <c r="AR274" t="s">
        <v>1257</v>
      </c>
      <c r="AS274" t="s">
        <v>1260</v>
      </c>
      <c r="AT274">
        <v>1</v>
      </c>
      <c r="AX274" t="s">
        <v>1617</v>
      </c>
      <c r="AY274" t="s">
        <v>1264</v>
      </c>
      <c r="AZ274" t="s">
        <v>1265</v>
      </c>
      <c r="BI274" t="s">
        <v>1260</v>
      </c>
      <c r="BK274" t="str">
        <f>LEFT(Tabela_BaseCadastro[[#This Row],[Descrição]],SEARCH(" ",Tabela_BaseCadastro[[#This Row],[Descrição]],1)-1)</f>
        <v>CANESTEN®10mg/ml</v>
      </c>
      <c r="BL274" t="str">
        <f>TEXT(Tabela_BaseCadastro[[#This Row],[Unidade Venda '[EAN8, UPC12, EAN13, e DUN14']]],"0000000000000")</f>
        <v>7891106900614</v>
      </c>
      <c r="BM274" t="s">
        <v>1829</v>
      </c>
      <c r="BN274" t="str">
        <f>IF(Tabela_BaseCadastro[[#This Row],[P.Ativo CMED]]="",Tabela_BaseCadastro[[#This Row],[DESCRIÇÃO DO PRINCIPIO ATIVO]],Tabela_BaseCadastro[[#This Row],[P.Ativo CMED]])</f>
        <v>CLOTRIMAZOL</v>
      </c>
    </row>
    <row r="275" spans="1:66" x14ac:dyDescent="0.25">
      <c r="A275">
        <v>1039</v>
      </c>
      <c r="B275" t="s">
        <v>1851</v>
      </c>
      <c r="C275">
        <v>1150</v>
      </c>
      <c r="D275" t="s">
        <v>1771</v>
      </c>
      <c r="E275">
        <v>1</v>
      </c>
      <c r="F275" t="s">
        <v>1253</v>
      </c>
      <c r="G275">
        <v>2</v>
      </c>
      <c r="H275" s="1" t="s">
        <v>1254</v>
      </c>
      <c r="I275">
        <v>4</v>
      </c>
      <c r="J275" t="s">
        <v>1476</v>
      </c>
      <c r="K275">
        <v>2</v>
      </c>
      <c r="L275" t="s">
        <v>1256</v>
      </c>
      <c r="M275" t="s">
        <v>1257</v>
      </c>
      <c r="N275" t="s">
        <v>1422</v>
      </c>
      <c r="O275" t="s">
        <v>1253</v>
      </c>
      <c r="P275">
        <v>30022099</v>
      </c>
      <c r="R275">
        <v>13</v>
      </c>
      <c r="S275">
        <v>14</v>
      </c>
      <c r="U275">
        <v>7891106905886</v>
      </c>
      <c r="V275">
        <v>7891106905886</v>
      </c>
      <c r="Z275" t="s">
        <v>1260</v>
      </c>
      <c r="AA275" t="s">
        <v>1270</v>
      </c>
      <c r="AB275">
        <v>30</v>
      </c>
      <c r="AC275" t="s">
        <v>1796</v>
      </c>
      <c r="AE275">
        <v>44232</v>
      </c>
      <c r="AH275">
        <v>0</v>
      </c>
      <c r="AK275" t="s">
        <v>1260</v>
      </c>
      <c r="AM275" t="s">
        <v>1260</v>
      </c>
      <c r="AN275" t="s">
        <v>1260</v>
      </c>
      <c r="AQ275" t="s">
        <v>1263</v>
      </c>
      <c r="AR275" t="s">
        <v>1257</v>
      </c>
      <c r="AS275" t="s">
        <v>1260</v>
      </c>
      <c r="AT275">
        <v>1</v>
      </c>
      <c r="AX275" t="s">
        <v>1617</v>
      </c>
      <c r="AY275" t="s">
        <v>1264</v>
      </c>
      <c r="AZ275" t="s">
        <v>1265</v>
      </c>
      <c r="BE275">
        <v>396</v>
      </c>
      <c r="BF275" t="s">
        <v>1852</v>
      </c>
      <c r="BI275" t="s">
        <v>1260</v>
      </c>
      <c r="BK275" t="str">
        <f>LEFT(Tabela_BaseCadastro[[#This Row],[Descrição]],SEARCH(" ",Tabela_BaseCadastro[[#This Row],[Descrição]],1)-1)</f>
        <v>CICLOPRIMOGYNA®2MG</v>
      </c>
      <c r="BL275" t="str">
        <f>TEXT(Tabela_BaseCadastro[[#This Row],[Unidade Venda '[EAN8, UPC12, EAN13, e DUN14']]],"0000000000000")</f>
        <v>7891106905886</v>
      </c>
      <c r="BM275" t="s">
        <v>1853</v>
      </c>
      <c r="BN275" t="str">
        <f>IF(Tabela_BaseCadastro[[#This Row],[P.Ativo CMED]]="",Tabela_BaseCadastro[[#This Row],[DESCRIÇÃO DO PRINCIPIO ATIVO]],Tabela_BaseCadastro[[#This Row],[P.Ativo CMED]])</f>
        <v>LEVONORGESTREL;VALERATO DE ESTRADIOL</v>
      </c>
    </row>
    <row r="276" spans="1:66" x14ac:dyDescent="0.25">
      <c r="A276">
        <v>1040</v>
      </c>
      <c r="B276" t="s">
        <v>1854</v>
      </c>
      <c r="C276">
        <v>1150</v>
      </c>
      <c r="D276" t="s">
        <v>1771</v>
      </c>
      <c r="E276">
        <v>1</v>
      </c>
      <c r="F276" t="s">
        <v>1253</v>
      </c>
      <c r="G276">
        <v>2</v>
      </c>
      <c r="H276" s="1" t="s">
        <v>1254</v>
      </c>
      <c r="I276">
        <v>4</v>
      </c>
      <c r="J276" t="s">
        <v>1476</v>
      </c>
      <c r="K276">
        <v>2</v>
      </c>
      <c r="L276" t="s">
        <v>1256</v>
      </c>
      <c r="M276" t="s">
        <v>1257</v>
      </c>
      <c r="N276" t="s">
        <v>1422</v>
      </c>
      <c r="O276" t="s">
        <v>1253</v>
      </c>
      <c r="P276">
        <v>30022099</v>
      </c>
      <c r="R276">
        <v>13</v>
      </c>
      <c r="S276">
        <v>14</v>
      </c>
      <c r="U276">
        <v>7891106006897</v>
      </c>
      <c r="V276">
        <v>7891106006897</v>
      </c>
      <c r="Z276" t="s">
        <v>1260</v>
      </c>
      <c r="AA276" t="s">
        <v>1270</v>
      </c>
      <c r="AB276">
        <v>10</v>
      </c>
      <c r="AC276" t="s">
        <v>1579</v>
      </c>
      <c r="AE276">
        <v>44232</v>
      </c>
      <c r="AH276">
        <v>0</v>
      </c>
      <c r="AK276" t="s">
        <v>1260</v>
      </c>
      <c r="AM276" t="s">
        <v>1260</v>
      </c>
      <c r="AN276" t="s">
        <v>1260</v>
      </c>
      <c r="AQ276" t="s">
        <v>1263</v>
      </c>
      <c r="AR276" t="s">
        <v>1257</v>
      </c>
      <c r="AS276" t="s">
        <v>1260</v>
      </c>
      <c r="AT276">
        <v>1</v>
      </c>
      <c r="AX276" t="s">
        <v>1617</v>
      </c>
      <c r="AY276" t="s">
        <v>1264</v>
      </c>
      <c r="AZ276" t="s">
        <v>1265</v>
      </c>
      <c r="BI276" t="s">
        <v>1260</v>
      </c>
      <c r="BK276" t="str">
        <f>LEFT(Tabela_BaseCadastro[[#This Row],[Descrição]],SEARCH(" ",Tabela_BaseCadastro[[#This Row],[Descrição]],1)-1)</f>
        <v>CIPRO®0,2%</v>
      </c>
      <c r="BL276" t="str">
        <f>TEXT(Tabela_BaseCadastro[[#This Row],[Unidade Venda '[EAN8, UPC12, EAN13, e DUN14']]],"0000000000000")</f>
        <v>7891106006897</v>
      </c>
      <c r="BN276">
        <f>IF(Tabela_BaseCadastro[[#This Row],[P.Ativo CMED]]="",Tabela_BaseCadastro[[#This Row],[DESCRIÇÃO DO PRINCIPIO ATIVO]],Tabela_BaseCadastro[[#This Row],[P.Ativo CMED]])</f>
        <v>0</v>
      </c>
    </row>
    <row r="277" spans="1:66" x14ac:dyDescent="0.25">
      <c r="A277">
        <v>1041</v>
      </c>
      <c r="B277" t="s">
        <v>1855</v>
      </c>
      <c r="C277">
        <v>1150</v>
      </c>
      <c r="D277" t="s">
        <v>1771</v>
      </c>
      <c r="E277">
        <v>1</v>
      </c>
      <c r="F277" t="s">
        <v>1253</v>
      </c>
      <c r="G277">
        <v>2</v>
      </c>
      <c r="H277" s="1" t="s">
        <v>1254</v>
      </c>
      <c r="I277">
        <v>4</v>
      </c>
      <c r="J277" t="s">
        <v>1476</v>
      </c>
      <c r="K277">
        <v>2</v>
      </c>
      <c r="L277" t="s">
        <v>1256</v>
      </c>
      <c r="M277" t="s">
        <v>1257</v>
      </c>
      <c r="N277" t="s">
        <v>1422</v>
      </c>
      <c r="O277" t="s">
        <v>1253</v>
      </c>
      <c r="P277">
        <v>30022099</v>
      </c>
      <c r="R277">
        <v>13</v>
      </c>
      <c r="S277">
        <v>14</v>
      </c>
      <c r="U277">
        <v>7891106006903</v>
      </c>
      <c r="V277">
        <v>7891106006903</v>
      </c>
      <c r="Z277" t="s">
        <v>1260</v>
      </c>
      <c r="AA277" t="s">
        <v>1270</v>
      </c>
      <c r="AB277">
        <v>10</v>
      </c>
      <c r="AC277" t="s">
        <v>1579</v>
      </c>
      <c r="AE277">
        <v>44232</v>
      </c>
      <c r="AH277">
        <v>0</v>
      </c>
      <c r="AK277" t="s">
        <v>1260</v>
      </c>
      <c r="AM277" t="s">
        <v>1260</v>
      </c>
      <c r="AN277" t="s">
        <v>1260</v>
      </c>
      <c r="AQ277" t="s">
        <v>1263</v>
      </c>
      <c r="AR277" t="s">
        <v>1257</v>
      </c>
      <c r="AS277" t="s">
        <v>1260</v>
      </c>
      <c r="AT277">
        <v>1</v>
      </c>
      <c r="AX277" t="s">
        <v>1617</v>
      </c>
      <c r="AY277" t="s">
        <v>1264</v>
      </c>
      <c r="AZ277" t="s">
        <v>1265</v>
      </c>
      <c r="BI277" t="s">
        <v>1260</v>
      </c>
      <c r="BK277" t="str">
        <f>LEFT(Tabela_BaseCadastro[[#This Row],[Descrição]],SEARCH(" ",Tabela_BaseCadastro[[#This Row],[Descrição]],1)-1)</f>
        <v>CIPRO®0,2%</v>
      </c>
      <c r="BL277" t="str">
        <f>TEXT(Tabela_BaseCadastro[[#This Row],[Unidade Venda '[EAN8, UPC12, EAN13, e DUN14']]],"0000000000000")</f>
        <v>7891106006903</v>
      </c>
      <c r="BN277">
        <f>IF(Tabela_BaseCadastro[[#This Row],[P.Ativo CMED]]="",Tabela_BaseCadastro[[#This Row],[DESCRIÇÃO DO PRINCIPIO ATIVO]],Tabela_BaseCadastro[[#This Row],[P.Ativo CMED]])</f>
        <v>0</v>
      </c>
    </row>
    <row r="278" spans="1:66" x14ac:dyDescent="0.25">
      <c r="A278">
        <v>1042</v>
      </c>
      <c r="B278" t="s">
        <v>1856</v>
      </c>
      <c r="C278">
        <v>1150</v>
      </c>
      <c r="D278" t="s">
        <v>1771</v>
      </c>
      <c r="E278">
        <v>1</v>
      </c>
      <c r="F278" t="s">
        <v>1253</v>
      </c>
      <c r="G278">
        <v>2</v>
      </c>
      <c r="H278" s="1" t="s">
        <v>1254</v>
      </c>
      <c r="I278">
        <v>4</v>
      </c>
      <c r="J278" t="s">
        <v>1476</v>
      </c>
      <c r="K278">
        <v>2</v>
      </c>
      <c r="L278" t="s">
        <v>1256</v>
      </c>
      <c r="M278" t="s">
        <v>1257</v>
      </c>
      <c r="N278" t="s">
        <v>1422</v>
      </c>
      <c r="O278" t="s">
        <v>1253</v>
      </c>
      <c r="P278">
        <v>30022099</v>
      </c>
      <c r="R278">
        <v>13</v>
      </c>
      <c r="S278">
        <v>14</v>
      </c>
      <c r="U278">
        <v>7891106001038</v>
      </c>
      <c r="V278">
        <v>7891106001038</v>
      </c>
      <c r="Z278" t="s">
        <v>1260</v>
      </c>
      <c r="AA278" t="s">
        <v>1270</v>
      </c>
      <c r="AB278">
        <v>10</v>
      </c>
      <c r="AC278" t="s">
        <v>1579</v>
      </c>
      <c r="AE278">
        <v>44232</v>
      </c>
      <c r="AH278">
        <v>0</v>
      </c>
      <c r="AK278" t="s">
        <v>1260</v>
      </c>
      <c r="AM278" t="s">
        <v>1260</v>
      </c>
      <c r="AN278" t="s">
        <v>1260</v>
      </c>
      <c r="AQ278" t="s">
        <v>1263</v>
      </c>
      <c r="AR278" t="s">
        <v>1257</v>
      </c>
      <c r="AS278" t="s">
        <v>1260</v>
      </c>
      <c r="AT278">
        <v>1</v>
      </c>
      <c r="AX278" t="s">
        <v>1617</v>
      </c>
      <c r="AY278" t="s">
        <v>1264</v>
      </c>
      <c r="AZ278" t="s">
        <v>1265</v>
      </c>
      <c r="BI278" t="s">
        <v>1260</v>
      </c>
      <c r="BK278" t="str">
        <f>LEFT(Tabela_BaseCadastro[[#This Row],[Descrição]],SEARCH(" ",Tabela_BaseCadastro[[#This Row],[Descrição]],1)-1)</f>
        <v>CIPRO®500mg</v>
      </c>
      <c r="BL278" t="str">
        <f>TEXT(Tabela_BaseCadastro[[#This Row],[Unidade Venda '[EAN8, UPC12, EAN13, e DUN14']]],"0000000000000")</f>
        <v>7891106001038</v>
      </c>
      <c r="BM278" t="s">
        <v>1857</v>
      </c>
      <c r="BN278" t="str">
        <f>IF(Tabela_BaseCadastro[[#This Row],[P.Ativo CMED]]="",Tabela_BaseCadastro[[#This Row],[DESCRIÇÃO DO PRINCIPIO ATIVO]],Tabela_BaseCadastro[[#This Row],[P.Ativo CMED]])</f>
        <v>CLORIDRATO DE CIPROFLOXACINO</v>
      </c>
    </row>
    <row r="279" spans="1:66" x14ac:dyDescent="0.25">
      <c r="A279">
        <v>1044</v>
      </c>
      <c r="B279" t="s">
        <v>1858</v>
      </c>
      <c r="C279">
        <v>1150</v>
      </c>
      <c r="D279" t="s">
        <v>1771</v>
      </c>
      <c r="E279">
        <v>1</v>
      </c>
      <c r="F279" t="s">
        <v>1253</v>
      </c>
      <c r="G279">
        <v>2</v>
      </c>
      <c r="H279" s="1" t="s">
        <v>1254</v>
      </c>
      <c r="M279" t="s">
        <v>1257</v>
      </c>
      <c r="R279">
        <v>13</v>
      </c>
      <c r="S279">
        <v>14</v>
      </c>
      <c r="U279">
        <v>7891106005623</v>
      </c>
      <c r="V279">
        <v>7891106005623</v>
      </c>
      <c r="Z279" t="s">
        <v>1260</v>
      </c>
      <c r="AA279" t="s">
        <v>1261</v>
      </c>
      <c r="AE279">
        <v>44232</v>
      </c>
      <c r="AH279">
        <v>0</v>
      </c>
      <c r="AK279" t="s">
        <v>1260</v>
      </c>
      <c r="AM279" t="s">
        <v>1260</v>
      </c>
      <c r="AN279" t="s">
        <v>1260</v>
      </c>
      <c r="AS279" t="s">
        <v>1260</v>
      </c>
      <c r="AX279" t="s">
        <v>1617</v>
      </c>
      <c r="BI279" t="s">
        <v>1260</v>
      </c>
      <c r="BK279" t="str">
        <f>LEFT(Tabela_BaseCadastro[[#This Row],[Descrição]],SEARCH(" ",Tabela_BaseCadastro[[#This Row],[Descrição]],1)-1)</f>
        <v>CIPRO®XR500mg</v>
      </c>
      <c r="BL279" t="str">
        <f>TEXT(Tabela_BaseCadastro[[#This Row],[Unidade Venda '[EAN8, UPC12, EAN13, e DUN14']]],"0000000000000")</f>
        <v>7891106005623</v>
      </c>
      <c r="BN279">
        <f>IF(Tabela_BaseCadastro[[#This Row],[P.Ativo CMED]]="",Tabela_BaseCadastro[[#This Row],[DESCRIÇÃO DO PRINCIPIO ATIVO]],Tabela_BaseCadastro[[#This Row],[P.Ativo CMED]])</f>
        <v>0</v>
      </c>
    </row>
    <row r="280" spans="1:66" x14ac:dyDescent="0.25">
      <c r="A280">
        <v>1045</v>
      </c>
      <c r="B280" t="s">
        <v>1859</v>
      </c>
      <c r="C280">
        <v>1150</v>
      </c>
      <c r="D280" t="s">
        <v>1771</v>
      </c>
      <c r="E280">
        <v>1</v>
      </c>
      <c r="F280" t="s">
        <v>1253</v>
      </c>
      <c r="G280">
        <v>2</v>
      </c>
      <c r="H280" s="1" t="s">
        <v>1254</v>
      </c>
      <c r="I280">
        <v>4</v>
      </c>
      <c r="J280" t="s">
        <v>1476</v>
      </c>
      <c r="K280">
        <v>2</v>
      </c>
      <c r="L280" t="s">
        <v>1256</v>
      </c>
      <c r="M280" t="s">
        <v>1257</v>
      </c>
      <c r="N280" t="s">
        <v>1422</v>
      </c>
      <c r="O280" t="s">
        <v>1253</v>
      </c>
      <c r="P280">
        <v>30022099</v>
      </c>
      <c r="R280">
        <v>13</v>
      </c>
      <c r="S280">
        <v>14</v>
      </c>
      <c r="U280">
        <v>7891106006798</v>
      </c>
      <c r="V280">
        <v>7891106006798</v>
      </c>
      <c r="Z280" t="s">
        <v>1260</v>
      </c>
      <c r="AA280" t="s">
        <v>1261</v>
      </c>
      <c r="AB280">
        <v>10</v>
      </c>
      <c r="AC280" t="s">
        <v>1579</v>
      </c>
      <c r="AE280">
        <v>44232</v>
      </c>
      <c r="AH280">
        <v>0</v>
      </c>
      <c r="AK280" t="s">
        <v>1260</v>
      </c>
      <c r="AM280" t="s">
        <v>1260</v>
      </c>
      <c r="AN280" t="s">
        <v>1260</v>
      </c>
      <c r="AQ280" t="s">
        <v>1263</v>
      </c>
      <c r="AR280" t="s">
        <v>1257</v>
      </c>
      <c r="AS280" t="s">
        <v>1260</v>
      </c>
      <c r="AT280">
        <v>1</v>
      </c>
      <c r="AX280" t="s">
        <v>1617</v>
      </c>
      <c r="AY280" t="s">
        <v>1264</v>
      </c>
      <c r="AZ280" t="s">
        <v>1265</v>
      </c>
      <c r="BI280" t="s">
        <v>1260</v>
      </c>
      <c r="BK280" t="str">
        <f>LEFT(Tabela_BaseCadastro[[#This Row],[Descrição]],SEARCH(" ",Tabela_BaseCadastro[[#This Row],[Descrição]],1)-1)</f>
        <v>CIPRO®XR500mg</v>
      </c>
      <c r="BL280" t="str">
        <f>TEXT(Tabela_BaseCadastro[[#This Row],[Unidade Venda '[EAN8, UPC12, EAN13, e DUN14']]],"0000000000000")</f>
        <v>7891106006798</v>
      </c>
      <c r="BN280">
        <f>IF(Tabela_BaseCadastro[[#This Row],[P.Ativo CMED]]="",Tabela_BaseCadastro[[#This Row],[DESCRIÇÃO DO PRINCIPIO ATIVO]],Tabela_BaseCadastro[[#This Row],[P.Ativo CMED]])</f>
        <v>0</v>
      </c>
    </row>
    <row r="281" spans="1:66" x14ac:dyDescent="0.25">
      <c r="A281">
        <v>1046</v>
      </c>
      <c r="B281" t="s">
        <v>1860</v>
      </c>
      <c r="C281">
        <v>1150</v>
      </c>
      <c r="D281" t="s">
        <v>1771</v>
      </c>
      <c r="E281">
        <v>1</v>
      </c>
      <c r="F281" t="s">
        <v>1253</v>
      </c>
      <c r="G281">
        <v>2</v>
      </c>
      <c r="H281" s="1" t="s">
        <v>1254</v>
      </c>
      <c r="I281">
        <v>4</v>
      </c>
      <c r="J281" t="s">
        <v>1476</v>
      </c>
      <c r="K281">
        <v>2</v>
      </c>
      <c r="L281" t="s">
        <v>1256</v>
      </c>
      <c r="M281" t="s">
        <v>1257</v>
      </c>
      <c r="N281" t="s">
        <v>1422</v>
      </c>
      <c r="O281" t="s">
        <v>1253</v>
      </c>
      <c r="P281">
        <v>30022099</v>
      </c>
      <c r="R281">
        <v>13</v>
      </c>
      <c r="S281">
        <v>14</v>
      </c>
      <c r="U281">
        <v>7891106904544</v>
      </c>
      <c r="V281">
        <v>7891106904544</v>
      </c>
      <c r="Z281" t="s">
        <v>1260</v>
      </c>
      <c r="AA281" t="s">
        <v>1261</v>
      </c>
      <c r="AB281">
        <v>10</v>
      </c>
      <c r="AC281" t="s">
        <v>1579</v>
      </c>
      <c r="AE281">
        <v>44232</v>
      </c>
      <c r="AH281">
        <v>0</v>
      </c>
      <c r="AK281" t="s">
        <v>1260</v>
      </c>
      <c r="AM281" t="s">
        <v>1260</v>
      </c>
      <c r="AN281" t="s">
        <v>1260</v>
      </c>
      <c r="AQ281" t="s">
        <v>1263</v>
      </c>
      <c r="AR281" t="s">
        <v>1257</v>
      </c>
      <c r="AS281" t="s">
        <v>1260</v>
      </c>
      <c r="AT281">
        <v>1</v>
      </c>
      <c r="AX281" t="s">
        <v>1617</v>
      </c>
      <c r="AY281" t="s">
        <v>1264</v>
      </c>
      <c r="AZ281" t="s">
        <v>1265</v>
      </c>
      <c r="BI281" t="s">
        <v>1260</v>
      </c>
      <c r="BK281" t="str">
        <f>LEFT(Tabela_BaseCadastro[[#This Row],[Descrição]],SEARCH(" ",Tabela_BaseCadastro[[#This Row],[Descrição]],1)-1)</f>
        <v>CIPRO®XR1000mg</v>
      </c>
      <c r="BL281" t="str">
        <f>TEXT(Tabela_BaseCadastro[[#This Row],[Unidade Venda '[EAN8, UPC12, EAN13, e DUN14']]],"0000000000000")</f>
        <v>7891106904544</v>
      </c>
      <c r="BN281">
        <f>IF(Tabela_BaseCadastro[[#This Row],[P.Ativo CMED]]="",Tabela_BaseCadastro[[#This Row],[DESCRIÇÃO DO PRINCIPIO ATIVO]],Tabela_BaseCadastro[[#This Row],[P.Ativo CMED]])</f>
        <v>0</v>
      </c>
    </row>
    <row r="282" spans="1:66" x14ac:dyDescent="0.25">
      <c r="A282">
        <v>1047</v>
      </c>
      <c r="B282" t="s">
        <v>1861</v>
      </c>
      <c r="C282">
        <v>1150</v>
      </c>
      <c r="D282" t="s">
        <v>1771</v>
      </c>
      <c r="E282">
        <v>1</v>
      </c>
      <c r="F282" t="s">
        <v>1253</v>
      </c>
      <c r="G282">
        <v>2</v>
      </c>
      <c r="H282" s="1" t="s">
        <v>1254</v>
      </c>
      <c r="M282" t="s">
        <v>1257</v>
      </c>
      <c r="R282">
        <v>13</v>
      </c>
      <c r="S282">
        <v>14</v>
      </c>
      <c r="U282">
        <v>7891106005630</v>
      </c>
      <c r="V282">
        <v>7891106005630</v>
      </c>
      <c r="Z282" t="s">
        <v>1260</v>
      </c>
      <c r="AA282" t="s">
        <v>1261</v>
      </c>
      <c r="AE282">
        <v>44232</v>
      </c>
      <c r="AH282">
        <v>0</v>
      </c>
      <c r="AK282" t="s">
        <v>1260</v>
      </c>
      <c r="AM282" t="s">
        <v>1260</v>
      </c>
      <c r="AN282" t="s">
        <v>1260</v>
      </c>
      <c r="AS282" t="s">
        <v>1260</v>
      </c>
      <c r="AX282" t="s">
        <v>1617</v>
      </c>
      <c r="BI282" t="s">
        <v>1260</v>
      </c>
      <c r="BK282" t="str">
        <f>LEFT(Tabela_BaseCadastro[[#This Row],[Descrição]],SEARCH(" ",Tabela_BaseCadastro[[#This Row],[Descrição]],1)-1)</f>
        <v>CIPRO®XR1000mg</v>
      </c>
      <c r="BL282" t="str">
        <f>TEXT(Tabela_BaseCadastro[[#This Row],[Unidade Venda '[EAN8, UPC12, EAN13, e DUN14']]],"0000000000000")</f>
        <v>7891106005630</v>
      </c>
      <c r="BN282">
        <f>IF(Tabela_BaseCadastro[[#This Row],[P.Ativo CMED]]="",Tabela_BaseCadastro[[#This Row],[DESCRIÇÃO DO PRINCIPIO ATIVO]],Tabela_BaseCadastro[[#This Row],[P.Ativo CMED]])</f>
        <v>0</v>
      </c>
    </row>
    <row r="283" spans="1:66" x14ac:dyDescent="0.25">
      <c r="A283">
        <v>1048</v>
      </c>
      <c r="B283" t="s">
        <v>1862</v>
      </c>
      <c r="C283">
        <v>1150</v>
      </c>
      <c r="D283" t="s">
        <v>1771</v>
      </c>
      <c r="E283">
        <v>1</v>
      </c>
      <c r="F283" t="s">
        <v>1253</v>
      </c>
      <c r="G283">
        <v>2</v>
      </c>
      <c r="H283" s="1" t="s">
        <v>1254</v>
      </c>
      <c r="I283">
        <v>4</v>
      </c>
      <c r="J283" t="s">
        <v>1476</v>
      </c>
      <c r="K283">
        <v>2</v>
      </c>
      <c r="L283" t="s">
        <v>1256</v>
      </c>
      <c r="M283" t="s">
        <v>1257</v>
      </c>
      <c r="N283" t="s">
        <v>1422</v>
      </c>
      <c r="O283" t="s">
        <v>1253</v>
      </c>
      <c r="P283">
        <v>30022099</v>
      </c>
      <c r="R283">
        <v>13</v>
      </c>
      <c r="S283">
        <v>14</v>
      </c>
      <c r="U283">
        <v>7897337712613</v>
      </c>
      <c r="V283">
        <v>7897337712613</v>
      </c>
      <c r="Z283" t="s">
        <v>1260</v>
      </c>
      <c r="AA283" t="s">
        <v>1261</v>
      </c>
      <c r="AB283">
        <v>40</v>
      </c>
      <c r="AC283" t="s">
        <v>1489</v>
      </c>
      <c r="AE283">
        <v>44232</v>
      </c>
      <c r="AH283">
        <v>0</v>
      </c>
      <c r="AK283" t="s">
        <v>1260</v>
      </c>
      <c r="AM283" t="s">
        <v>1260</v>
      </c>
      <c r="AN283" t="s">
        <v>1260</v>
      </c>
      <c r="AQ283" t="s">
        <v>1263</v>
      </c>
      <c r="AR283" t="s">
        <v>1257</v>
      </c>
      <c r="AS283" t="s">
        <v>1260</v>
      </c>
      <c r="AT283">
        <v>1</v>
      </c>
      <c r="AX283" t="s">
        <v>1617</v>
      </c>
      <c r="AY283" t="s">
        <v>1264</v>
      </c>
      <c r="AZ283" t="s">
        <v>1265</v>
      </c>
      <c r="BI283" t="s">
        <v>1260</v>
      </c>
      <c r="BK283" t="str">
        <f>LEFT(Tabela_BaseCadastro[[#This Row],[Descrição]],SEARCH(" ",Tabela_BaseCadastro[[#This Row],[Descrição]],1)-1)</f>
        <v>CLARITIN®10mg</v>
      </c>
      <c r="BL283" t="str">
        <f>TEXT(Tabela_BaseCadastro[[#This Row],[Unidade Venda '[EAN8, UPC12, EAN13, e DUN14']]],"0000000000000")</f>
        <v>7897337712613</v>
      </c>
      <c r="BN283">
        <f>IF(Tabela_BaseCadastro[[#This Row],[P.Ativo CMED]]="",Tabela_BaseCadastro[[#This Row],[DESCRIÇÃO DO PRINCIPIO ATIVO]],Tabela_BaseCadastro[[#This Row],[P.Ativo CMED]])</f>
        <v>0</v>
      </c>
    </row>
    <row r="284" spans="1:66" x14ac:dyDescent="0.25">
      <c r="A284">
        <v>1049</v>
      </c>
      <c r="B284" t="s">
        <v>1863</v>
      </c>
      <c r="C284">
        <v>1150</v>
      </c>
      <c r="D284" t="s">
        <v>1771</v>
      </c>
      <c r="E284">
        <v>1</v>
      </c>
      <c r="F284" t="s">
        <v>1253</v>
      </c>
      <c r="G284">
        <v>2</v>
      </c>
      <c r="H284" s="1" t="s">
        <v>1254</v>
      </c>
      <c r="I284">
        <v>4</v>
      </c>
      <c r="J284" t="s">
        <v>1476</v>
      </c>
      <c r="K284">
        <v>2</v>
      </c>
      <c r="L284" t="s">
        <v>1256</v>
      </c>
      <c r="M284" t="s">
        <v>1257</v>
      </c>
      <c r="N284" t="s">
        <v>1422</v>
      </c>
      <c r="O284" t="s">
        <v>1253</v>
      </c>
      <c r="P284">
        <v>30022099</v>
      </c>
      <c r="R284">
        <v>13</v>
      </c>
      <c r="S284">
        <v>14</v>
      </c>
      <c r="U284">
        <v>7897337712606</v>
      </c>
      <c r="V284">
        <v>7897337712606</v>
      </c>
      <c r="Z284" t="s">
        <v>1260</v>
      </c>
      <c r="AA284" t="s">
        <v>1261</v>
      </c>
      <c r="AB284">
        <v>40</v>
      </c>
      <c r="AC284" t="s">
        <v>1489</v>
      </c>
      <c r="AE284">
        <v>44232</v>
      </c>
      <c r="AH284">
        <v>0</v>
      </c>
      <c r="AK284" t="s">
        <v>1260</v>
      </c>
      <c r="AM284" t="s">
        <v>1260</v>
      </c>
      <c r="AN284" t="s">
        <v>1260</v>
      </c>
      <c r="AQ284" t="s">
        <v>1263</v>
      </c>
      <c r="AR284" t="s">
        <v>1257</v>
      </c>
      <c r="AS284" t="s">
        <v>1260</v>
      </c>
      <c r="AT284">
        <v>1</v>
      </c>
      <c r="AX284" t="s">
        <v>1617</v>
      </c>
      <c r="AY284" t="s">
        <v>1264</v>
      </c>
      <c r="AZ284" t="s">
        <v>1265</v>
      </c>
      <c r="BI284" t="s">
        <v>1260</v>
      </c>
      <c r="BK284" t="str">
        <f>LEFT(Tabela_BaseCadastro[[#This Row],[Descrição]],SEARCH(" ",Tabela_BaseCadastro[[#This Row],[Descrição]],1)-1)</f>
        <v>CLARITIN®10mg</v>
      </c>
      <c r="BL284" t="str">
        <f>TEXT(Tabela_BaseCadastro[[#This Row],[Unidade Venda '[EAN8, UPC12, EAN13, e DUN14']]],"0000000000000")</f>
        <v>7897337712606</v>
      </c>
      <c r="BN284">
        <f>IF(Tabela_BaseCadastro[[#This Row],[P.Ativo CMED]]="",Tabela_BaseCadastro[[#This Row],[DESCRIÇÃO DO PRINCIPIO ATIVO]],Tabela_BaseCadastro[[#This Row],[P.Ativo CMED]])</f>
        <v>0</v>
      </c>
    </row>
    <row r="285" spans="1:66" x14ac:dyDescent="0.25">
      <c r="A285">
        <v>1050</v>
      </c>
      <c r="B285" t="s">
        <v>1864</v>
      </c>
      <c r="C285">
        <v>1150</v>
      </c>
      <c r="D285" t="s">
        <v>1771</v>
      </c>
      <c r="E285">
        <v>1</v>
      </c>
      <c r="F285" t="s">
        <v>1253</v>
      </c>
      <c r="G285">
        <v>2</v>
      </c>
      <c r="H285" s="1" t="s">
        <v>1254</v>
      </c>
      <c r="I285">
        <v>4</v>
      </c>
      <c r="J285" t="s">
        <v>1476</v>
      </c>
      <c r="K285">
        <v>2</v>
      </c>
      <c r="L285" t="s">
        <v>1256</v>
      </c>
      <c r="M285" t="s">
        <v>1257</v>
      </c>
      <c r="N285" t="s">
        <v>1422</v>
      </c>
      <c r="O285" t="s">
        <v>1253</v>
      </c>
      <c r="P285">
        <v>30022099</v>
      </c>
      <c r="R285">
        <v>13</v>
      </c>
      <c r="S285">
        <v>14</v>
      </c>
      <c r="U285">
        <v>7897337712897</v>
      </c>
      <c r="V285">
        <v>7897337712897</v>
      </c>
      <c r="Z285" t="s">
        <v>1260</v>
      </c>
      <c r="AA285" t="s">
        <v>1261</v>
      </c>
      <c r="AB285">
        <v>40</v>
      </c>
      <c r="AC285" t="s">
        <v>1489</v>
      </c>
      <c r="AE285">
        <v>44232</v>
      </c>
      <c r="AH285">
        <v>0</v>
      </c>
      <c r="AK285" t="s">
        <v>1260</v>
      </c>
      <c r="AM285" t="s">
        <v>1260</v>
      </c>
      <c r="AN285" t="s">
        <v>1260</v>
      </c>
      <c r="AQ285" t="s">
        <v>1263</v>
      </c>
      <c r="AR285" t="s">
        <v>1257</v>
      </c>
      <c r="AS285" t="s">
        <v>1260</v>
      </c>
      <c r="AT285">
        <v>1</v>
      </c>
      <c r="AX285" t="s">
        <v>1617</v>
      </c>
      <c r="AY285" t="s">
        <v>1264</v>
      </c>
      <c r="AZ285" t="s">
        <v>1265</v>
      </c>
      <c r="BI285" t="s">
        <v>1260</v>
      </c>
      <c r="BK285" t="str">
        <f>LEFT(Tabela_BaseCadastro[[#This Row],[Descrição]],SEARCH(" ",Tabela_BaseCadastro[[#This Row],[Descrição]],1)-1)</f>
        <v>CLARITIN®1mg/ml</v>
      </c>
      <c r="BL285" t="str">
        <f>TEXT(Tabela_BaseCadastro[[#This Row],[Unidade Venda '[EAN8, UPC12, EAN13, e DUN14']]],"0000000000000")</f>
        <v>7897337712897</v>
      </c>
      <c r="BN285">
        <f>IF(Tabela_BaseCadastro[[#This Row],[P.Ativo CMED]]="",Tabela_BaseCadastro[[#This Row],[DESCRIÇÃO DO PRINCIPIO ATIVO]],Tabela_BaseCadastro[[#This Row],[P.Ativo CMED]])</f>
        <v>0</v>
      </c>
    </row>
    <row r="286" spans="1:66" x14ac:dyDescent="0.25">
      <c r="A286">
        <v>1051</v>
      </c>
      <c r="B286" t="s">
        <v>1865</v>
      </c>
      <c r="C286">
        <v>1150</v>
      </c>
      <c r="D286" t="s">
        <v>1771</v>
      </c>
      <c r="E286">
        <v>1</v>
      </c>
      <c r="F286" t="s">
        <v>1253</v>
      </c>
      <c r="G286">
        <v>2</v>
      </c>
      <c r="H286" s="1" t="s">
        <v>1254</v>
      </c>
      <c r="I286">
        <v>4</v>
      </c>
      <c r="J286" t="s">
        <v>1476</v>
      </c>
      <c r="K286">
        <v>2</v>
      </c>
      <c r="L286" t="s">
        <v>1256</v>
      </c>
      <c r="M286" t="s">
        <v>1257</v>
      </c>
      <c r="N286" t="s">
        <v>1422</v>
      </c>
      <c r="O286" t="s">
        <v>1253</v>
      </c>
      <c r="P286">
        <v>30022099</v>
      </c>
      <c r="R286">
        <v>13</v>
      </c>
      <c r="S286">
        <v>14</v>
      </c>
      <c r="U286">
        <v>7897337712903</v>
      </c>
      <c r="V286">
        <v>7897337712903</v>
      </c>
      <c r="Z286" t="s">
        <v>1260</v>
      </c>
      <c r="AA286" t="s">
        <v>1261</v>
      </c>
      <c r="AB286">
        <v>40</v>
      </c>
      <c r="AC286" t="s">
        <v>1489</v>
      </c>
      <c r="AE286">
        <v>44232</v>
      </c>
      <c r="AH286">
        <v>0</v>
      </c>
      <c r="AK286" t="s">
        <v>1260</v>
      </c>
      <c r="AM286" t="s">
        <v>1260</v>
      </c>
      <c r="AN286" t="s">
        <v>1260</v>
      </c>
      <c r="AQ286" t="s">
        <v>1263</v>
      </c>
      <c r="AR286" t="s">
        <v>1257</v>
      </c>
      <c r="AS286" t="s">
        <v>1260</v>
      </c>
      <c r="AT286">
        <v>1</v>
      </c>
      <c r="AX286" t="s">
        <v>1617</v>
      </c>
      <c r="AY286" t="s">
        <v>1264</v>
      </c>
      <c r="AZ286" t="s">
        <v>1265</v>
      </c>
      <c r="BI286" t="s">
        <v>1260</v>
      </c>
      <c r="BK286" t="str">
        <f>LEFT(Tabela_BaseCadastro[[#This Row],[Descrição]],SEARCH(" ",Tabela_BaseCadastro[[#This Row],[Descrição]],1)-1)</f>
        <v>CLARITIN®</v>
      </c>
      <c r="BL286" t="str">
        <f>TEXT(Tabela_BaseCadastro[[#This Row],[Unidade Venda '[EAN8, UPC12, EAN13, e DUN14']]],"0000000000000")</f>
        <v>7897337712903</v>
      </c>
      <c r="BN286">
        <f>IF(Tabela_BaseCadastro[[#This Row],[P.Ativo CMED]]="",Tabela_BaseCadastro[[#This Row],[DESCRIÇÃO DO PRINCIPIO ATIVO]],Tabela_BaseCadastro[[#This Row],[P.Ativo CMED]])</f>
        <v>0</v>
      </c>
    </row>
    <row r="287" spans="1:66" x14ac:dyDescent="0.25">
      <c r="A287">
        <v>1052</v>
      </c>
      <c r="B287" t="s">
        <v>1866</v>
      </c>
      <c r="C287">
        <v>1150</v>
      </c>
      <c r="D287" t="s">
        <v>1771</v>
      </c>
      <c r="E287">
        <v>1</v>
      </c>
      <c r="F287" t="s">
        <v>1253</v>
      </c>
      <c r="G287">
        <v>2</v>
      </c>
      <c r="H287" s="1" t="s">
        <v>1254</v>
      </c>
      <c r="I287">
        <v>4</v>
      </c>
      <c r="J287" t="s">
        <v>1476</v>
      </c>
      <c r="K287">
        <v>2</v>
      </c>
      <c r="L287" t="s">
        <v>1256</v>
      </c>
      <c r="M287" t="s">
        <v>1257</v>
      </c>
      <c r="N287" t="s">
        <v>1422</v>
      </c>
      <c r="O287" t="s">
        <v>1253</v>
      </c>
      <c r="P287">
        <v>30022099</v>
      </c>
      <c r="R287">
        <v>13</v>
      </c>
      <c r="S287">
        <v>14</v>
      </c>
      <c r="U287">
        <v>7891106905893</v>
      </c>
      <c r="V287">
        <v>7891106905893</v>
      </c>
      <c r="Z287" t="s">
        <v>1260</v>
      </c>
      <c r="AA287" t="s">
        <v>1261</v>
      </c>
      <c r="AB287">
        <v>30</v>
      </c>
      <c r="AC287" t="s">
        <v>1796</v>
      </c>
      <c r="AE287">
        <v>44232</v>
      </c>
      <c r="AH287">
        <v>0</v>
      </c>
      <c r="AK287" t="s">
        <v>1260</v>
      </c>
      <c r="AM287" t="s">
        <v>1260</v>
      </c>
      <c r="AN287" t="s">
        <v>1260</v>
      </c>
      <c r="AQ287" t="s">
        <v>1263</v>
      </c>
      <c r="AR287" t="s">
        <v>1257</v>
      </c>
      <c r="AS287" t="s">
        <v>1260</v>
      </c>
      <c r="AT287">
        <v>1</v>
      </c>
      <c r="AX287" t="s">
        <v>1617</v>
      </c>
      <c r="AY287" t="s">
        <v>1264</v>
      </c>
      <c r="AZ287" t="s">
        <v>1265</v>
      </c>
      <c r="BE287">
        <v>468</v>
      </c>
      <c r="BF287" t="s">
        <v>1867</v>
      </c>
      <c r="BI287" t="s">
        <v>1260</v>
      </c>
      <c r="BK287" t="str">
        <f>LEFT(Tabela_BaseCadastro[[#This Row],[Descrição]],SEARCH(" ",Tabela_BaseCadastro[[#This Row],[Descrição]],1)-1)</f>
        <v>CLIANE®2mg+1mg</v>
      </c>
      <c r="BL287" t="str">
        <f>TEXT(Tabela_BaseCadastro[[#This Row],[Unidade Venda '[EAN8, UPC12, EAN13, e DUN14']]],"0000000000000")</f>
        <v>7891106905893</v>
      </c>
      <c r="BN287" t="str">
        <f>IF(Tabela_BaseCadastro[[#This Row],[P.Ativo CMED]]="",Tabela_BaseCadastro[[#This Row],[DESCRIÇÃO DO PRINCIPIO ATIVO]],Tabela_BaseCadastro[[#This Row],[P.Ativo CMED]])</f>
        <v>ACETATO DE NORETISTERONA</v>
      </c>
    </row>
    <row r="288" spans="1:66" x14ac:dyDescent="0.25">
      <c r="A288">
        <v>1053</v>
      </c>
      <c r="B288" t="s">
        <v>1868</v>
      </c>
      <c r="C288">
        <v>1150</v>
      </c>
      <c r="D288" t="s">
        <v>1771</v>
      </c>
      <c r="E288">
        <v>1</v>
      </c>
      <c r="F288" t="s">
        <v>1253</v>
      </c>
      <c r="G288">
        <v>2</v>
      </c>
      <c r="H288" s="1" t="s">
        <v>1254</v>
      </c>
      <c r="I288">
        <v>4</v>
      </c>
      <c r="J288" t="s">
        <v>1476</v>
      </c>
      <c r="K288">
        <v>2</v>
      </c>
      <c r="L288" t="s">
        <v>1256</v>
      </c>
      <c r="M288" t="s">
        <v>1257</v>
      </c>
      <c r="N288" t="s">
        <v>1422</v>
      </c>
      <c r="O288" t="s">
        <v>1253</v>
      </c>
      <c r="P288">
        <v>30022099</v>
      </c>
      <c r="R288">
        <v>13</v>
      </c>
      <c r="S288">
        <v>14</v>
      </c>
      <c r="U288">
        <v>7891106905909</v>
      </c>
      <c r="V288">
        <v>7891106905909</v>
      </c>
      <c r="Z288" t="s">
        <v>1260</v>
      </c>
      <c r="AA288" t="s">
        <v>1261</v>
      </c>
      <c r="AB288">
        <v>30</v>
      </c>
      <c r="AC288" t="s">
        <v>1796</v>
      </c>
      <c r="AE288">
        <v>44232</v>
      </c>
      <c r="AH288">
        <v>0</v>
      </c>
      <c r="AK288" t="s">
        <v>1260</v>
      </c>
      <c r="AM288" t="s">
        <v>1260</v>
      </c>
      <c r="AN288" t="s">
        <v>1260</v>
      </c>
      <c r="AQ288" t="s">
        <v>1263</v>
      </c>
      <c r="AR288" t="s">
        <v>1257</v>
      </c>
      <c r="AS288" t="s">
        <v>1260</v>
      </c>
      <c r="AT288">
        <v>1</v>
      </c>
      <c r="AX288" t="s">
        <v>1617</v>
      </c>
      <c r="AY288" t="s">
        <v>1264</v>
      </c>
      <c r="AZ288" t="s">
        <v>1265</v>
      </c>
      <c r="BI288" t="s">
        <v>1260</v>
      </c>
      <c r="BK288" t="str">
        <f>LEFT(Tabela_BaseCadastro[[#This Row],[Descrição]],SEARCH(" ",Tabela_BaseCadastro[[#This Row],[Descrição]],1)-1)</f>
        <v>CLIMENE®2mg</v>
      </c>
      <c r="BL288" t="str">
        <f>TEXT(Tabela_BaseCadastro[[#This Row],[Unidade Venda '[EAN8, UPC12, EAN13, e DUN14']]],"0000000000000")</f>
        <v>7891106905909</v>
      </c>
      <c r="BN288">
        <f>IF(Tabela_BaseCadastro[[#This Row],[P.Ativo CMED]]="",Tabela_BaseCadastro[[#This Row],[DESCRIÇÃO DO PRINCIPIO ATIVO]],Tabela_BaseCadastro[[#This Row],[P.Ativo CMED]])</f>
        <v>0</v>
      </c>
    </row>
    <row r="289" spans="1:66" x14ac:dyDescent="0.25">
      <c r="A289">
        <v>1054</v>
      </c>
      <c r="B289" t="s">
        <v>1869</v>
      </c>
      <c r="C289">
        <v>1150</v>
      </c>
      <c r="D289" t="s">
        <v>1771</v>
      </c>
      <c r="E289">
        <v>1</v>
      </c>
      <c r="F289" t="s">
        <v>1253</v>
      </c>
      <c r="G289">
        <v>2</v>
      </c>
      <c r="H289" s="1" t="s">
        <v>1254</v>
      </c>
      <c r="I289">
        <v>4</v>
      </c>
      <c r="J289" t="s">
        <v>1476</v>
      </c>
      <c r="K289">
        <v>2</v>
      </c>
      <c r="L289" t="s">
        <v>1256</v>
      </c>
      <c r="M289" t="s">
        <v>1257</v>
      </c>
      <c r="N289" t="s">
        <v>1422</v>
      </c>
      <c r="O289" t="s">
        <v>1253</v>
      </c>
      <c r="P289">
        <v>30022099</v>
      </c>
      <c r="R289">
        <v>13</v>
      </c>
      <c r="S289">
        <v>14</v>
      </c>
      <c r="U289">
        <v>7891106905916</v>
      </c>
      <c r="V289">
        <v>7891106905916</v>
      </c>
      <c r="Z289" t="s">
        <v>1260</v>
      </c>
      <c r="AA289" t="s">
        <v>1261</v>
      </c>
      <c r="AB289">
        <v>26</v>
      </c>
      <c r="AC289" t="s">
        <v>1870</v>
      </c>
      <c r="AE289">
        <v>44232</v>
      </c>
      <c r="AH289">
        <v>0</v>
      </c>
      <c r="AK289" t="s">
        <v>1260</v>
      </c>
      <c r="AM289" t="s">
        <v>1260</v>
      </c>
      <c r="AN289" t="s">
        <v>1260</v>
      </c>
      <c r="AQ289" t="s">
        <v>1263</v>
      </c>
      <c r="AR289" t="s">
        <v>1257</v>
      </c>
      <c r="AS289" t="s">
        <v>1260</v>
      </c>
      <c r="AT289">
        <v>1</v>
      </c>
      <c r="AX289" t="s">
        <v>1617</v>
      </c>
      <c r="AY289" t="s">
        <v>1264</v>
      </c>
      <c r="AZ289" t="s">
        <v>1265</v>
      </c>
      <c r="BE289">
        <v>472</v>
      </c>
      <c r="BF289" t="s">
        <v>1871</v>
      </c>
      <c r="BI289" t="s">
        <v>1260</v>
      </c>
      <c r="BK289" t="str">
        <f>LEFT(Tabela_BaseCadastro[[#This Row],[Descrição]],SEARCH(" ",Tabela_BaseCadastro[[#This Row],[Descrição]],1)-1)</f>
        <v>DIANE®352mg+0,035mg</v>
      </c>
      <c r="BL289" t="str">
        <f>TEXT(Tabela_BaseCadastro[[#This Row],[Unidade Venda '[EAN8, UPC12, EAN13, e DUN14']]],"0000000000000")</f>
        <v>7891106905916</v>
      </c>
      <c r="BM289" t="s">
        <v>1872</v>
      </c>
      <c r="BN289" t="str">
        <f>IF(Tabela_BaseCadastro[[#This Row],[P.Ativo CMED]]="",Tabela_BaseCadastro[[#This Row],[DESCRIÇÃO DO PRINCIPIO ATIVO]],Tabela_BaseCadastro[[#This Row],[P.Ativo CMED]])</f>
        <v>ACETATO DE CIPROTERONA;ETINILESTRADIOL</v>
      </c>
    </row>
    <row r="290" spans="1:66" x14ac:dyDescent="0.25">
      <c r="A290">
        <v>1055</v>
      </c>
      <c r="B290" t="s">
        <v>1873</v>
      </c>
      <c r="C290">
        <v>1150</v>
      </c>
      <c r="D290" t="s">
        <v>1771</v>
      </c>
      <c r="E290">
        <v>1</v>
      </c>
      <c r="F290" t="s">
        <v>1253</v>
      </c>
      <c r="G290">
        <v>2</v>
      </c>
      <c r="H290" s="1" t="s">
        <v>1254</v>
      </c>
      <c r="I290">
        <v>4</v>
      </c>
      <c r="J290" t="s">
        <v>1476</v>
      </c>
      <c r="K290">
        <v>2</v>
      </c>
      <c r="L290" t="s">
        <v>1256</v>
      </c>
      <c r="M290" t="s">
        <v>1257</v>
      </c>
      <c r="N290" t="s">
        <v>1422</v>
      </c>
      <c r="O290" t="s">
        <v>1253</v>
      </c>
      <c r="P290">
        <v>30022099</v>
      </c>
      <c r="R290">
        <v>13</v>
      </c>
      <c r="S290">
        <v>14</v>
      </c>
      <c r="U290">
        <v>7891106906944</v>
      </c>
      <c r="V290">
        <v>7891106906944</v>
      </c>
      <c r="Z290" t="s">
        <v>1260</v>
      </c>
      <c r="AA290" t="s">
        <v>1261</v>
      </c>
      <c r="AB290">
        <v>26</v>
      </c>
      <c r="AC290" t="s">
        <v>1870</v>
      </c>
      <c r="AE290">
        <v>44232</v>
      </c>
      <c r="AH290">
        <v>0</v>
      </c>
      <c r="AK290" t="s">
        <v>1260</v>
      </c>
      <c r="AM290" t="s">
        <v>1260</v>
      </c>
      <c r="AN290" t="s">
        <v>1260</v>
      </c>
      <c r="AQ290" t="s">
        <v>1263</v>
      </c>
      <c r="AR290" t="s">
        <v>1257</v>
      </c>
      <c r="AS290" t="s">
        <v>1260</v>
      </c>
      <c r="AT290">
        <v>1</v>
      </c>
      <c r="AX290" t="s">
        <v>1617</v>
      </c>
      <c r="AY290" t="s">
        <v>1264</v>
      </c>
      <c r="AZ290" t="s">
        <v>1265</v>
      </c>
      <c r="BE290">
        <v>472</v>
      </c>
      <c r="BF290" t="s">
        <v>1871</v>
      </c>
      <c r="BI290" t="s">
        <v>1260</v>
      </c>
      <c r="BK290" t="str">
        <f>LEFT(Tabela_BaseCadastro[[#This Row],[Descrição]],SEARCH(" ",Tabela_BaseCadastro[[#This Row],[Descrição]],1)-1)</f>
        <v>DIANE®352mg+0,035mg</v>
      </c>
      <c r="BL290" t="str">
        <f>TEXT(Tabela_BaseCadastro[[#This Row],[Unidade Venda '[EAN8, UPC12, EAN13, e DUN14']]],"0000000000000")</f>
        <v>7891106906944</v>
      </c>
      <c r="BM290" t="s">
        <v>1872</v>
      </c>
      <c r="BN290" t="str">
        <f>IF(Tabela_BaseCadastro[[#This Row],[P.Ativo CMED]]="",Tabela_BaseCadastro[[#This Row],[DESCRIÇÃO DO PRINCIPIO ATIVO]],Tabela_BaseCadastro[[#This Row],[P.Ativo CMED]])</f>
        <v>ACETATO DE CIPROTERONA;ETINILESTRADIOL</v>
      </c>
    </row>
    <row r="291" spans="1:66" x14ac:dyDescent="0.25">
      <c r="A291">
        <v>1056</v>
      </c>
      <c r="B291" t="s">
        <v>1874</v>
      </c>
      <c r="C291">
        <v>1150</v>
      </c>
      <c r="D291" t="s">
        <v>1771</v>
      </c>
      <c r="E291">
        <v>1</v>
      </c>
      <c r="F291" t="s">
        <v>1253</v>
      </c>
      <c r="G291">
        <v>2</v>
      </c>
      <c r="H291" s="1" t="s">
        <v>1254</v>
      </c>
      <c r="I291">
        <v>4</v>
      </c>
      <c r="J291" t="s">
        <v>1476</v>
      </c>
      <c r="K291">
        <v>2</v>
      </c>
      <c r="L291" t="s">
        <v>1256</v>
      </c>
      <c r="M291" t="s">
        <v>1257</v>
      </c>
      <c r="N291" t="s">
        <v>1422</v>
      </c>
      <c r="O291" t="s">
        <v>1253</v>
      </c>
      <c r="P291">
        <v>30022099</v>
      </c>
      <c r="R291">
        <v>13</v>
      </c>
      <c r="S291">
        <v>14</v>
      </c>
      <c r="U291">
        <v>7891106006149</v>
      </c>
      <c r="V291">
        <v>7891106006149</v>
      </c>
      <c r="Z291" t="s">
        <v>1260</v>
      </c>
      <c r="AA291" t="s">
        <v>1261</v>
      </c>
      <c r="AB291">
        <v>4465</v>
      </c>
      <c r="AC291" t="s">
        <v>1832</v>
      </c>
      <c r="AE291">
        <v>44232</v>
      </c>
      <c r="AH291">
        <v>0</v>
      </c>
      <c r="AK291" t="s">
        <v>1260</v>
      </c>
      <c r="AM291" t="s">
        <v>1260</v>
      </c>
      <c r="AN291" t="s">
        <v>1260</v>
      </c>
      <c r="AQ291" t="s">
        <v>1263</v>
      </c>
      <c r="AR291" t="s">
        <v>1257</v>
      </c>
      <c r="AS291" t="s">
        <v>1260</v>
      </c>
      <c r="AT291">
        <v>1</v>
      </c>
      <c r="AX291" t="s">
        <v>1617</v>
      </c>
      <c r="AY291" t="s">
        <v>1264</v>
      </c>
      <c r="AZ291" t="s">
        <v>1265</v>
      </c>
      <c r="BI291" t="s">
        <v>1260</v>
      </c>
      <c r="BK291" t="str">
        <f>LEFT(Tabela_BaseCadastro[[#This Row],[Descrição]],SEARCH(" ",Tabela_BaseCadastro[[#This Row],[Descrição]],1)-1)</f>
        <v>EPHYNAL®400mg</v>
      </c>
      <c r="BL291" t="str">
        <f>TEXT(Tabela_BaseCadastro[[#This Row],[Unidade Venda '[EAN8, UPC12, EAN13, e DUN14']]],"0000000000000")</f>
        <v>7891106006149</v>
      </c>
      <c r="BM291" t="s">
        <v>1875</v>
      </c>
      <c r="BN291" t="str">
        <f>IF(Tabela_BaseCadastro[[#This Row],[P.Ativo CMED]]="",Tabela_BaseCadastro[[#This Row],[DESCRIÇÃO DO PRINCIPIO ATIVO]],Tabela_BaseCadastro[[#This Row],[P.Ativo CMED]])</f>
        <v>ACETATO DE RACEALFATOCOFEROL</v>
      </c>
    </row>
    <row r="292" spans="1:66" x14ac:dyDescent="0.25">
      <c r="A292">
        <v>1057</v>
      </c>
      <c r="B292" t="s">
        <v>1876</v>
      </c>
      <c r="C292">
        <v>1602</v>
      </c>
      <c r="D292" t="s">
        <v>1475</v>
      </c>
      <c r="E292">
        <v>1</v>
      </c>
      <c r="F292" t="s">
        <v>1253</v>
      </c>
      <c r="G292">
        <v>2</v>
      </c>
      <c r="H292" s="1" t="s">
        <v>1254</v>
      </c>
      <c r="I292">
        <v>4</v>
      </c>
      <c r="J292" t="s">
        <v>1476</v>
      </c>
      <c r="K292">
        <v>1</v>
      </c>
      <c r="L292" t="s">
        <v>1291</v>
      </c>
      <c r="M292" t="s">
        <v>1257</v>
      </c>
      <c r="N292" t="s">
        <v>1877</v>
      </c>
      <c r="O292" t="s">
        <v>1416</v>
      </c>
      <c r="P292">
        <v>30021590</v>
      </c>
      <c r="R292">
        <v>13</v>
      </c>
      <c r="S292">
        <v>13</v>
      </c>
      <c r="U292">
        <v>7891106907439</v>
      </c>
      <c r="V292">
        <v>0</v>
      </c>
      <c r="X292" t="s">
        <v>1878</v>
      </c>
      <c r="Z292" t="s">
        <v>1260</v>
      </c>
      <c r="AA292" t="s">
        <v>1261</v>
      </c>
      <c r="AB292">
        <v>4</v>
      </c>
      <c r="AC292" t="s">
        <v>1879</v>
      </c>
      <c r="AE292">
        <v>44232</v>
      </c>
      <c r="AH292">
        <v>0</v>
      </c>
      <c r="AK292" t="s">
        <v>1260</v>
      </c>
      <c r="AM292" t="s">
        <v>1260</v>
      </c>
      <c r="AN292" t="s">
        <v>1260</v>
      </c>
      <c r="AQ292" t="s">
        <v>1263</v>
      </c>
      <c r="AR292" t="s">
        <v>1257</v>
      </c>
      <c r="AS292" t="s">
        <v>1260</v>
      </c>
      <c r="AT292">
        <v>1</v>
      </c>
      <c r="AX292" t="s">
        <v>1260</v>
      </c>
      <c r="AY292" t="s">
        <v>1264</v>
      </c>
      <c r="AZ292" t="s">
        <v>1265</v>
      </c>
      <c r="BI292" t="s">
        <v>1260</v>
      </c>
      <c r="BK292" t="str">
        <f>LEFT(Tabela_BaseCadastro[[#This Row],[Descrição]],SEARCH(" ",Tabela_BaseCadastro[[#This Row],[Descrição]],1)-1)</f>
        <v>EYLIA</v>
      </c>
      <c r="BL292" t="str">
        <f>TEXT(Tabela_BaseCadastro[[#This Row],[Unidade Venda '[EAN8, UPC12, EAN13, e DUN14']]],"0000000000000")</f>
        <v>7891106907439</v>
      </c>
      <c r="BM292" t="s">
        <v>1880</v>
      </c>
      <c r="BN292" t="str">
        <f>IF(Tabela_BaseCadastro[[#This Row],[P.Ativo CMED]]="",Tabela_BaseCadastro[[#This Row],[DESCRIÇÃO DO PRINCIPIO ATIVO]],Tabela_BaseCadastro[[#This Row],[P.Ativo CMED]])</f>
        <v>AFLIBERCEPTE</v>
      </c>
    </row>
    <row r="293" spans="1:66" x14ac:dyDescent="0.25">
      <c r="A293">
        <v>1058</v>
      </c>
      <c r="B293" t="s">
        <v>1881</v>
      </c>
      <c r="C293">
        <v>1150</v>
      </c>
      <c r="D293" t="s">
        <v>1771</v>
      </c>
      <c r="E293">
        <v>1</v>
      </c>
      <c r="F293" t="s">
        <v>1253</v>
      </c>
      <c r="G293">
        <v>2</v>
      </c>
      <c r="H293" s="1" t="s">
        <v>1254</v>
      </c>
      <c r="I293">
        <v>4</v>
      </c>
      <c r="J293" t="s">
        <v>1476</v>
      </c>
      <c r="K293">
        <v>2</v>
      </c>
      <c r="L293" t="s">
        <v>1256</v>
      </c>
      <c r="M293" t="s">
        <v>1257</v>
      </c>
      <c r="N293" t="s">
        <v>1422</v>
      </c>
      <c r="O293" t="s">
        <v>1253</v>
      </c>
      <c r="P293">
        <v>30022099</v>
      </c>
      <c r="R293">
        <v>13</v>
      </c>
      <c r="S293">
        <v>14</v>
      </c>
      <c r="U293">
        <v>7891106905923</v>
      </c>
      <c r="V293">
        <v>7891106905923</v>
      </c>
      <c r="Z293" t="s">
        <v>1260</v>
      </c>
      <c r="AA293" t="s">
        <v>1261</v>
      </c>
      <c r="AB293">
        <v>26</v>
      </c>
      <c r="AC293" t="s">
        <v>1870</v>
      </c>
      <c r="AE293">
        <v>44232</v>
      </c>
      <c r="AH293">
        <v>0</v>
      </c>
      <c r="AK293" t="s">
        <v>1260</v>
      </c>
      <c r="AM293" t="s">
        <v>1260</v>
      </c>
      <c r="AN293" t="s">
        <v>1260</v>
      </c>
      <c r="AQ293" t="s">
        <v>1263</v>
      </c>
      <c r="AR293" t="s">
        <v>1257</v>
      </c>
      <c r="AS293" t="s">
        <v>1260</v>
      </c>
      <c r="AT293">
        <v>1</v>
      </c>
      <c r="AX293" t="s">
        <v>1617</v>
      </c>
      <c r="AY293" t="s">
        <v>1264</v>
      </c>
      <c r="AZ293" t="s">
        <v>1265</v>
      </c>
      <c r="BE293">
        <v>477</v>
      </c>
      <c r="BF293" t="s">
        <v>1882</v>
      </c>
      <c r="BI293" t="s">
        <v>1260</v>
      </c>
      <c r="BK293" t="str">
        <f>LEFT(Tabela_BaseCadastro[[#This Row],[Descrição]],SEARCH(" ",Tabela_BaseCadastro[[#This Row],[Descrição]],1)-1)</f>
        <v>FEMIANE®0,075mg+0,020mg</v>
      </c>
      <c r="BL293" t="str">
        <f>TEXT(Tabela_BaseCadastro[[#This Row],[Unidade Venda '[EAN8, UPC12, EAN13, e DUN14']]],"0000000000000")</f>
        <v>7891106905923</v>
      </c>
      <c r="BN293" t="str">
        <f>IF(Tabela_BaseCadastro[[#This Row],[P.Ativo CMED]]="",Tabela_BaseCadastro[[#This Row],[DESCRIÇÃO DO PRINCIPIO ATIVO]],Tabela_BaseCadastro[[#This Row],[P.Ativo CMED]])</f>
        <v>GESTODENO</v>
      </c>
    </row>
    <row r="294" spans="1:66" x14ac:dyDescent="0.25">
      <c r="A294">
        <v>1059</v>
      </c>
      <c r="B294" t="s">
        <v>1883</v>
      </c>
      <c r="C294">
        <v>1150</v>
      </c>
      <c r="D294" t="s">
        <v>1771</v>
      </c>
      <c r="E294">
        <v>1</v>
      </c>
      <c r="F294" t="s">
        <v>1253</v>
      </c>
      <c r="G294">
        <v>2</v>
      </c>
      <c r="H294" s="1" t="s">
        <v>1254</v>
      </c>
      <c r="I294">
        <v>4</v>
      </c>
      <c r="J294" t="s">
        <v>1476</v>
      </c>
      <c r="K294">
        <v>2</v>
      </c>
      <c r="L294" t="s">
        <v>1256</v>
      </c>
      <c r="M294" t="s">
        <v>1257</v>
      </c>
      <c r="N294" t="s">
        <v>1422</v>
      </c>
      <c r="O294" t="s">
        <v>1253</v>
      </c>
      <c r="P294">
        <v>30022099</v>
      </c>
      <c r="R294">
        <v>13</v>
      </c>
      <c r="S294">
        <v>14</v>
      </c>
      <c r="U294">
        <v>7891106006491</v>
      </c>
      <c r="V294">
        <v>7891106006491</v>
      </c>
      <c r="Z294" t="s">
        <v>1260</v>
      </c>
      <c r="AA294" t="s">
        <v>1261</v>
      </c>
      <c r="AB294">
        <v>6</v>
      </c>
      <c r="AC294" t="s">
        <v>1335</v>
      </c>
      <c r="AE294">
        <v>44232</v>
      </c>
      <c r="AH294">
        <v>0</v>
      </c>
      <c r="AK294" t="s">
        <v>1260</v>
      </c>
      <c r="AM294" t="s">
        <v>1260</v>
      </c>
      <c r="AN294" t="s">
        <v>1260</v>
      </c>
      <c r="AQ294" t="s">
        <v>1263</v>
      </c>
      <c r="AR294" t="s">
        <v>1257</v>
      </c>
      <c r="AS294" t="s">
        <v>1260</v>
      </c>
      <c r="AT294">
        <v>1</v>
      </c>
      <c r="AX294" t="s">
        <v>1617</v>
      </c>
      <c r="AY294" t="s">
        <v>1264</v>
      </c>
      <c r="AZ294" t="s">
        <v>1265</v>
      </c>
      <c r="BI294" t="s">
        <v>1260</v>
      </c>
      <c r="BK294" t="str">
        <f>LEFT(Tabela_BaseCadastro[[#This Row],[Descrição]],SEARCH(" ",Tabela_BaseCadastro[[#This Row],[Descrição]],1)-1)</f>
        <v>FLANAX®275mg</v>
      </c>
      <c r="BL294" t="str">
        <f>TEXT(Tabela_BaseCadastro[[#This Row],[Unidade Venda '[EAN8, UPC12, EAN13, e DUN14']]],"0000000000000")</f>
        <v>7891106006491</v>
      </c>
      <c r="BM294" t="s">
        <v>1884</v>
      </c>
      <c r="BN294" t="str">
        <f>IF(Tabela_BaseCadastro[[#This Row],[P.Ativo CMED]]="",Tabela_BaseCadastro[[#This Row],[DESCRIÇÃO DO PRINCIPIO ATIVO]],Tabela_BaseCadastro[[#This Row],[P.Ativo CMED]])</f>
        <v>NAPROXENO SÓDICO</v>
      </c>
    </row>
    <row r="295" spans="1:66" x14ac:dyDescent="0.25">
      <c r="A295">
        <v>1060</v>
      </c>
      <c r="B295" t="s">
        <v>1885</v>
      </c>
      <c r="C295">
        <v>1150</v>
      </c>
      <c r="D295" t="s">
        <v>1771</v>
      </c>
      <c r="E295">
        <v>1</v>
      </c>
      <c r="F295" t="s">
        <v>1253</v>
      </c>
      <c r="G295">
        <v>2</v>
      </c>
      <c r="H295" s="1" t="s">
        <v>1254</v>
      </c>
      <c r="I295">
        <v>4</v>
      </c>
      <c r="J295" t="s">
        <v>1476</v>
      </c>
      <c r="K295">
        <v>2</v>
      </c>
      <c r="L295" t="s">
        <v>1256</v>
      </c>
      <c r="M295" t="s">
        <v>1257</v>
      </c>
      <c r="N295" t="s">
        <v>1422</v>
      </c>
      <c r="O295" t="s">
        <v>1253</v>
      </c>
      <c r="P295">
        <v>30022099</v>
      </c>
      <c r="R295">
        <v>13</v>
      </c>
      <c r="S295">
        <v>14</v>
      </c>
      <c r="U295">
        <v>7891106908306</v>
      </c>
      <c r="V295">
        <v>7891106908306</v>
      </c>
      <c r="Z295" t="s">
        <v>1260</v>
      </c>
      <c r="AA295" t="s">
        <v>1261</v>
      </c>
      <c r="AB295">
        <v>6</v>
      </c>
      <c r="AC295" t="s">
        <v>1335</v>
      </c>
      <c r="AE295">
        <v>44232</v>
      </c>
      <c r="AH295">
        <v>0</v>
      </c>
      <c r="AK295" t="s">
        <v>1260</v>
      </c>
      <c r="AM295" t="s">
        <v>1260</v>
      </c>
      <c r="AN295" t="s">
        <v>1260</v>
      </c>
      <c r="AQ295" t="s">
        <v>1263</v>
      </c>
      <c r="AR295" t="s">
        <v>1257</v>
      </c>
      <c r="AS295" t="s">
        <v>1260</v>
      </c>
      <c r="AT295">
        <v>1</v>
      </c>
      <c r="AX295" t="s">
        <v>1617</v>
      </c>
      <c r="AY295" t="s">
        <v>1264</v>
      </c>
      <c r="AZ295" t="s">
        <v>1265</v>
      </c>
      <c r="BI295" t="s">
        <v>1260</v>
      </c>
      <c r="BK295" t="str">
        <f>LEFT(Tabela_BaseCadastro[[#This Row],[Descrição]],SEARCH(" ",Tabela_BaseCadastro[[#This Row],[Descrição]],1)-1)</f>
        <v>FLANAX®275mg</v>
      </c>
      <c r="BL295" t="str">
        <f>TEXT(Tabela_BaseCadastro[[#This Row],[Unidade Venda '[EAN8, UPC12, EAN13, e DUN14']]],"0000000000000")</f>
        <v>7891106908306</v>
      </c>
      <c r="BN295">
        <f>IF(Tabela_BaseCadastro[[#This Row],[P.Ativo CMED]]="",Tabela_BaseCadastro[[#This Row],[DESCRIÇÃO DO PRINCIPIO ATIVO]],Tabela_BaseCadastro[[#This Row],[P.Ativo CMED]])</f>
        <v>0</v>
      </c>
    </row>
    <row r="296" spans="1:66" x14ac:dyDescent="0.25">
      <c r="A296">
        <v>1061</v>
      </c>
      <c r="B296" t="s">
        <v>1886</v>
      </c>
      <c r="C296">
        <v>1150</v>
      </c>
      <c r="D296" t="s">
        <v>1771</v>
      </c>
      <c r="E296">
        <v>1</v>
      </c>
      <c r="F296" t="s">
        <v>1253</v>
      </c>
      <c r="G296">
        <v>2</v>
      </c>
      <c r="H296" s="1" t="s">
        <v>1254</v>
      </c>
      <c r="M296" t="s">
        <v>1257</v>
      </c>
      <c r="R296">
        <v>13</v>
      </c>
      <c r="S296">
        <v>14</v>
      </c>
      <c r="Z296" t="s">
        <v>1260</v>
      </c>
      <c r="AA296" t="s">
        <v>1261</v>
      </c>
      <c r="AE296">
        <v>44232</v>
      </c>
      <c r="AH296">
        <v>0</v>
      </c>
      <c r="AK296" t="s">
        <v>1260</v>
      </c>
      <c r="AM296" t="s">
        <v>1260</v>
      </c>
      <c r="AN296" t="s">
        <v>1260</v>
      </c>
      <c r="AS296" t="s">
        <v>1260</v>
      </c>
      <c r="AX296" t="s">
        <v>1617</v>
      </c>
      <c r="BI296" t="s">
        <v>1260</v>
      </c>
      <c r="BK296" t="str">
        <f>LEFT(Tabela_BaseCadastro[[#This Row],[Descrição]],SEARCH(" ",Tabela_BaseCadastro[[#This Row],[Descrição]],1)-1)</f>
        <v>Fração</v>
      </c>
      <c r="BL296" t="str">
        <f>TEXT(Tabela_BaseCadastro[[#This Row],[Unidade Venda '[EAN8, UPC12, EAN13, e DUN14']]],"0000000000000")</f>
        <v>0000000000000</v>
      </c>
      <c r="BM296" t="s">
        <v>1565</v>
      </c>
      <c r="BN296" t="str">
        <f>IF(Tabela_BaseCadastro[[#This Row],[P.Ativo CMED]]="",Tabela_BaseCadastro[[#This Row],[DESCRIÇÃO DO PRINCIPIO ATIVO]],Tabela_BaseCadastro[[#This Row],[P.Ativo CMED]])</f>
        <v>TISAGENLECLEUCEL</v>
      </c>
    </row>
    <row r="297" spans="1:66" x14ac:dyDescent="0.25">
      <c r="A297">
        <v>1062</v>
      </c>
      <c r="B297" t="s">
        <v>1887</v>
      </c>
      <c r="C297">
        <v>1150</v>
      </c>
      <c r="D297" t="s">
        <v>1771</v>
      </c>
      <c r="E297">
        <v>1</v>
      </c>
      <c r="F297" t="s">
        <v>1253</v>
      </c>
      <c r="G297">
        <v>2</v>
      </c>
      <c r="H297" s="1" t="s">
        <v>1254</v>
      </c>
      <c r="I297">
        <v>4</v>
      </c>
      <c r="J297" t="s">
        <v>1476</v>
      </c>
      <c r="K297">
        <v>2</v>
      </c>
      <c r="L297" t="s">
        <v>1256</v>
      </c>
      <c r="M297" t="s">
        <v>1257</v>
      </c>
      <c r="N297" t="s">
        <v>1422</v>
      </c>
      <c r="O297" t="s">
        <v>1253</v>
      </c>
      <c r="P297">
        <v>30022099</v>
      </c>
      <c r="R297">
        <v>13</v>
      </c>
      <c r="S297">
        <v>14</v>
      </c>
      <c r="U297">
        <v>7891106006507</v>
      </c>
      <c r="V297">
        <v>7891106006507</v>
      </c>
      <c r="Z297" t="s">
        <v>1260</v>
      </c>
      <c r="AA297" t="s">
        <v>1261</v>
      </c>
      <c r="AB297">
        <v>6</v>
      </c>
      <c r="AC297" t="s">
        <v>1335</v>
      </c>
      <c r="AE297">
        <v>44232</v>
      </c>
      <c r="AH297">
        <v>0</v>
      </c>
      <c r="AK297" t="s">
        <v>1260</v>
      </c>
      <c r="AM297" t="s">
        <v>1260</v>
      </c>
      <c r="AN297" t="s">
        <v>1260</v>
      </c>
      <c r="AQ297" t="s">
        <v>1263</v>
      </c>
      <c r="AR297" t="s">
        <v>1257</v>
      </c>
      <c r="AS297" t="s">
        <v>1260</v>
      </c>
      <c r="AT297">
        <v>1</v>
      </c>
      <c r="AX297" t="s">
        <v>1617</v>
      </c>
      <c r="AY297" t="s">
        <v>1264</v>
      </c>
      <c r="AZ297" t="s">
        <v>1265</v>
      </c>
      <c r="BI297" t="s">
        <v>1260</v>
      </c>
      <c r="BK297" t="str">
        <f>LEFT(Tabela_BaseCadastro[[#This Row],[Descrição]],SEARCH(" ",Tabela_BaseCadastro[[#This Row],[Descrição]],1)-1)</f>
        <v>FLANAX®550mg</v>
      </c>
      <c r="BL297" t="str">
        <f>TEXT(Tabela_BaseCadastro[[#This Row],[Unidade Venda '[EAN8, UPC12, EAN13, e DUN14']]],"0000000000000")</f>
        <v>7891106006507</v>
      </c>
      <c r="BM297" t="s">
        <v>1884</v>
      </c>
      <c r="BN297" t="str">
        <f>IF(Tabela_BaseCadastro[[#This Row],[P.Ativo CMED]]="",Tabela_BaseCadastro[[#This Row],[DESCRIÇÃO DO PRINCIPIO ATIVO]],Tabela_BaseCadastro[[#This Row],[P.Ativo CMED]])</f>
        <v>NAPROXENO SÓDICO</v>
      </c>
    </row>
    <row r="298" spans="1:66" x14ac:dyDescent="0.25">
      <c r="A298">
        <v>1063</v>
      </c>
      <c r="B298" t="s">
        <v>1888</v>
      </c>
      <c r="C298">
        <v>1150</v>
      </c>
      <c r="D298" t="s">
        <v>1771</v>
      </c>
      <c r="E298">
        <v>1</v>
      </c>
      <c r="F298" t="s">
        <v>1253</v>
      </c>
      <c r="G298">
        <v>2</v>
      </c>
      <c r="H298" s="1" t="s">
        <v>1254</v>
      </c>
      <c r="I298">
        <v>4</v>
      </c>
      <c r="J298" t="s">
        <v>1476</v>
      </c>
      <c r="K298">
        <v>2</v>
      </c>
      <c r="L298" t="s">
        <v>1256</v>
      </c>
      <c r="M298" t="s">
        <v>1257</v>
      </c>
      <c r="N298" t="s">
        <v>1422</v>
      </c>
      <c r="O298" t="s">
        <v>1253</v>
      </c>
      <c r="P298">
        <v>30022099</v>
      </c>
      <c r="R298">
        <v>13</v>
      </c>
      <c r="S298">
        <v>14</v>
      </c>
      <c r="U298">
        <v>7891106912471</v>
      </c>
      <c r="V298">
        <v>7891106912471</v>
      </c>
      <c r="Z298" t="s">
        <v>1260</v>
      </c>
      <c r="AA298" t="s">
        <v>1261</v>
      </c>
      <c r="AB298">
        <v>6</v>
      </c>
      <c r="AC298" t="s">
        <v>1335</v>
      </c>
      <c r="AE298">
        <v>44232</v>
      </c>
      <c r="AH298">
        <v>0</v>
      </c>
      <c r="AK298" t="s">
        <v>1260</v>
      </c>
      <c r="AM298" t="s">
        <v>1260</v>
      </c>
      <c r="AN298" t="s">
        <v>1260</v>
      </c>
      <c r="AQ298" t="s">
        <v>1263</v>
      </c>
      <c r="AR298" t="s">
        <v>1257</v>
      </c>
      <c r="AS298" t="s">
        <v>1260</v>
      </c>
      <c r="AT298">
        <v>1</v>
      </c>
      <c r="AX298" t="s">
        <v>1617</v>
      </c>
      <c r="AY298" t="s">
        <v>1264</v>
      </c>
      <c r="AZ298" t="s">
        <v>1265</v>
      </c>
      <c r="BI298" t="s">
        <v>1260</v>
      </c>
      <c r="BK298" t="str">
        <f>LEFT(Tabela_BaseCadastro[[#This Row],[Descrição]],SEARCH(" ",Tabela_BaseCadastro[[#This Row],[Descrição]],1)-1)</f>
        <v>FLANAX®550mg</v>
      </c>
      <c r="BL298" t="str">
        <f>TEXT(Tabela_BaseCadastro[[#This Row],[Unidade Venda '[EAN8, UPC12, EAN13, e DUN14']]],"0000000000000")</f>
        <v>7891106912471</v>
      </c>
      <c r="BM298" t="s">
        <v>1884</v>
      </c>
      <c r="BN298" t="str">
        <f>IF(Tabela_BaseCadastro[[#This Row],[P.Ativo CMED]]="",Tabela_BaseCadastro[[#This Row],[DESCRIÇÃO DO PRINCIPIO ATIVO]],Tabela_BaseCadastro[[#This Row],[P.Ativo CMED]])</f>
        <v>NAPROXENO SÓDICO</v>
      </c>
    </row>
    <row r="299" spans="1:66" x14ac:dyDescent="0.25">
      <c r="A299">
        <v>1064</v>
      </c>
      <c r="B299" t="s">
        <v>1889</v>
      </c>
      <c r="C299">
        <v>1150</v>
      </c>
      <c r="D299" t="s">
        <v>1771</v>
      </c>
      <c r="E299">
        <v>1</v>
      </c>
      <c r="F299" t="s">
        <v>1253</v>
      </c>
      <c r="G299">
        <v>2</v>
      </c>
      <c r="H299" s="1" t="s">
        <v>1254</v>
      </c>
      <c r="I299">
        <v>4</v>
      </c>
      <c r="J299" t="s">
        <v>1476</v>
      </c>
      <c r="K299">
        <v>2</v>
      </c>
      <c r="L299" t="s">
        <v>1256</v>
      </c>
      <c r="M299" t="s">
        <v>1257</v>
      </c>
      <c r="N299" t="s">
        <v>1422</v>
      </c>
      <c r="O299" t="s">
        <v>1253</v>
      </c>
      <c r="P299">
        <v>30022099</v>
      </c>
      <c r="R299">
        <v>13</v>
      </c>
      <c r="S299">
        <v>14</v>
      </c>
      <c r="U299">
        <v>7891106908320</v>
      </c>
      <c r="V299">
        <v>7891106908320</v>
      </c>
      <c r="Z299" t="s">
        <v>1260</v>
      </c>
      <c r="AA299" t="s">
        <v>1261</v>
      </c>
      <c r="AB299">
        <v>6</v>
      </c>
      <c r="AC299" t="s">
        <v>1335</v>
      </c>
      <c r="AE299">
        <v>44232</v>
      </c>
      <c r="AH299">
        <v>0</v>
      </c>
      <c r="AK299" t="s">
        <v>1260</v>
      </c>
      <c r="AM299" t="s">
        <v>1260</v>
      </c>
      <c r="AN299" t="s">
        <v>1260</v>
      </c>
      <c r="AQ299" t="s">
        <v>1263</v>
      </c>
      <c r="AR299" t="s">
        <v>1257</v>
      </c>
      <c r="AS299" t="s">
        <v>1260</v>
      </c>
      <c r="AT299">
        <v>1</v>
      </c>
      <c r="AX299" t="s">
        <v>1617</v>
      </c>
      <c r="AY299" t="s">
        <v>1264</v>
      </c>
      <c r="AZ299" t="s">
        <v>1265</v>
      </c>
      <c r="BI299" t="s">
        <v>1260</v>
      </c>
      <c r="BK299" t="str">
        <f>LEFT(Tabela_BaseCadastro[[#This Row],[Descrição]],SEARCH(" ",Tabela_BaseCadastro[[#This Row],[Descrição]],1)-1)</f>
        <v>FLANAX®550mg</v>
      </c>
      <c r="BL299" t="str">
        <f>TEXT(Tabela_BaseCadastro[[#This Row],[Unidade Venda '[EAN8, UPC12, EAN13, e DUN14']]],"0000000000000")</f>
        <v>7891106908320</v>
      </c>
      <c r="BN299">
        <f>IF(Tabela_BaseCadastro[[#This Row],[P.Ativo CMED]]="",Tabela_BaseCadastro[[#This Row],[DESCRIÇÃO DO PRINCIPIO ATIVO]],Tabela_BaseCadastro[[#This Row],[P.Ativo CMED]])</f>
        <v>0</v>
      </c>
    </row>
    <row r="300" spans="1:66" x14ac:dyDescent="0.25">
      <c r="A300">
        <v>1065</v>
      </c>
      <c r="B300" t="s">
        <v>1890</v>
      </c>
      <c r="C300">
        <v>1150</v>
      </c>
      <c r="D300" t="s">
        <v>1771</v>
      </c>
      <c r="E300">
        <v>1</v>
      </c>
      <c r="F300" t="s">
        <v>1253</v>
      </c>
      <c r="G300">
        <v>2</v>
      </c>
      <c r="H300" s="1" t="s">
        <v>1254</v>
      </c>
      <c r="M300" t="s">
        <v>1257</v>
      </c>
      <c r="R300">
        <v>13</v>
      </c>
      <c r="S300">
        <v>14</v>
      </c>
      <c r="Z300" t="s">
        <v>1260</v>
      </c>
      <c r="AA300" t="s">
        <v>1261</v>
      </c>
      <c r="AE300">
        <v>44232</v>
      </c>
      <c r="AH300">
        <v>0</v>
      </c>
      <c r="AK300" t="s">
        <v>1260</v>
      </c>
      <c r="AM300" t="s">
        <v>1260</v>
      </c>
      <c r="AN300" t="s">
        <v>1260</v>
      </c>
      <c r="AS300" t="s">
        <v>1260</v>
      </c>
      <c r="AX300" t="s">
        <v>1617</v>
      </c>
      <c r="BI300" t="s">
        <v>1260</v>
      </c>
      <c r="BK300" t="str">
        <f>LEFT(Tabela_BaseCadastro[[#This Row],[Descrição]],SEARCH(" ",Tabela_BaseCadastro[[#This Row],[Descrição]],1)-1)</f>
        <v>Fração</v>
      </c>
      <c r="BL300" t="str">
        <f>TEXT(Tabela_BaseCadastro[[#This Row],[Unidade Venda '[EAN8, UPC12, EAN13, e DUN14']]],"0000000000000")</f>
        <v>0000000000000</v>
      </c>
      <c r="BM300" t="s">
        <v>1565</v>
      </c>
      <c r="BN300" t="str">
        <f>IF(Tabela_BaseCadastro[[#This Row],[P.Ativo CMED]]="",Tabela_BaseCadastro[[#This Row],[DESCRIÇÃO DO PRINCIPIO ATIVO]],Tabela_BaseCadastro[[#This Row],[P.Ativo CMED]])</f>
        <v>TISAGENLECLEUCEL</v>
      </c>
    </row>
    <row r="301" spans="1:66" x14ac:dyDescent="0.25">
      <c r="A301">
        <v>1066</v>
      </c>
      <c r="B301" t="s">
        <v>1891</v>
      </c>
      <c r="C301">
        <v>1150</v>
      </c>
      <c r="D301" t="s">
        <v>1771</v>
      </c>
      <c r="E301">
        <v>1</v>
      </c>
      <c r="F301" t="s">
        <v>1253</v>
      </c>
      <c r="G301">
        <v>2</v>
      </c>
      <c r="H301" s="1" t="s">
        <v>1254</v>
      </c>
      <c r="I301">
        <v>4</v>
      </c>
      <c r="J301" t="s">
        <v>1476</v>
      </c>
      <c r="K301">
        <v>2</v>
      </c>
      <c r="L301" t="s">
        <v>1256</v>
      </c>
      <c r="M301" t="s">
        <v>1257</v>
      </c>
      <c r="N301" t="s">
        <v>1422</v>
      </c>
      <c r="O301" t="s">
        <v>1253</v>
      </c>
      <c r="P301">
        <v>30022099</v>
      </c>
      <c r="R301">
        <v>13</v>
      </c>
      <c r="S301">
        <v>14</v>
      </c>
      <c r="U301">
        <v>7891106905046</v>
      </c>
      <c r="V301">
        <v>7891106905046</v>
      </c>
      <c r="Z301" t="s">
        <v>1260</v>
      </c>
      <c r="AA301" t="s">
        <v>1261</v>
      </c>
      <c r="AB301">
        <v>65</v>
      </c>
      <c r="AC301" t="s">
        <v>1892</v>
      </c>
      <c r="AE301">
        <v>44232</v>
      </c>
      <c r="AH301">
        <v>0</v>
      </c>
      <c r="AK301" t="s">
        <v>1260</v>
      </c>
      <c r="AM301" t="s">
        <v>1260</v>
      </c>
      <c r="AN301" t="s">
        <v>1260</v>
      </c>
      <c r="AQ301" t="s">
        <v>1263</v>
      </c>
      <c r="AR301" t="s">
        <v>1257</v>
      </c>
      <c r="AS301" t="s">
        <v>1260</v>
      </c>
      <c r="AT301">
        <v>1</v>
      </c>
      <c r="AX301" t="s">
        <v>1617</v>
      </c>
      <c r="AY301" t="s">
        <v>1264</v>
      </c>
      <c r="AZ301" t="s">
        <v>1265</v>
      </c>
      <c r="BI301" t="s">
        <v>1260</v>
      </c>
      <c r="BK301" t="str">
        <f>LEFT(Tabela_BaseCadastro[[#This Row],[Descrição]],SEARCH(" ",Tabela_BaseCadastro[[#This Row],[Descrição]],1)-1)</f>
        <v>GADOVIST®604,72mg/ml</v>
      </c>
      <c r="BL301" t="str">
        <f>TEXT(Tabela_BaseCadastro[[#This Row],[Unidade Venda '[EAN8, UPC12, EAN13, e DUN14']]],"0000000000000")</f>
        <v>7891106905046</v>
      </c>
      <c r="BM301" t="s">
        <v>1893</v>
      </c>
      <c r="BN301" t="str">
        <f>IF(Tabela_BaseCadastro[[#This Row],[P.Ativo CMED]]="",Tabela_BaseCadastro[[#This Row],[DESCRIÇÃO DO PRINCIPIO ATIVO]],Tabela_BaseCadastro[[#This Row],[P.Ativo CMED]])</f>
        <v>GADOBUTROL</v>
      </c>
    </row>
    <row r="302" spans="1:66" x14ac:dyDescent="0.25">
      <c r="A302">
        <v>1067</v>
      </c>
      <c r="B302" t="s">
        <v>1894</v>
      </c>
      <c r="C302">
        <v>1150</v>
      </c>
      <c r="D302" t="s">
        <v>1771</v>
      </c>
      <c r="E302">
        <v>1</v>
      </c>
      <c r="F302" t="s">
        <v>1253</v>
      </c>
      <c r="G302">
        <v>2</v>
      </c>
      <c r="H302" s="1" t="s">
        <v>1254</v>
      </c>
      <c r="I302">
        <v>4</v>
      </c>
      <c r="J302" t="s">
        <v>1476</v>
      </c>
      <c r="K302">
        <v>2</v>
      </c>
      <c r="L302" t="s">
        <v>1256</v>
      </c>
      <c r="M302" t="s">
        <v>1257</v>
      </c>
      <c r="N302" t="s">
        <v>1422</v>
      </c>
      <c r="O302" t="s">
        <v>1253</v>
      </c>
      <c r="P302">
        <v>30022099</v>
      </c>
      <c r="R302">
        <v>13</v>
      </c>
      <c r="S302">
        <v>14</v>
      </c>
      <c r="U302">
        <v>7891106003230</v>
      </c>
      <c r="V302">
        <v>7891106003230</v>
      </c>
      <c r="Z302" t="s">
        <v>1260</v>
      </c>
      <c r="AA302" t="s">
        <v>1261</v>
      </c>
      <c r="AB302">
        <v>25</v>
      </c>
      <c r="AC302" t="s">
        <v>1848</v>
      </c>
      <c r="AE302">
        <v>44232</v>
      </c>
      <c r="AH302">
        <v>0</v>
      </c>
      <c r="AK302" t="s">
        <v>1260</v>
      </c>
      <c r="AM302" t="s">
        <v>1260</v>
      </c>
      <c r="AN302" t="s">
        <v>1260</v>
      </c>
      <c r="AQ302" t="s">
        <v>1263</v>
      </c>
      <c r="AR302" t="s">
        <v>1257</v>
      </c>
      <c r="AS302" t="s">
        <v>1260</v>
      </c>
      <c r="AT302">
        <v>1</v>
      </c>
      <c r="AX302" t="s">
        <v>1617</v>
      </c>
      <c r="AY302" t="s">
        <v>1264</v>
      </c>
      <c r="AZ302" t="s">
        <v>1265</v>
      </c>
      <c r="BI302" t="s">
        <v>1260</v>
      </c>
      <c r="BK302" t="str">
        <f>LEFT(Tabela_BaseCadastro[[#This Row],[Descrição]],SEARCH(" ",Tabela_BaseCadastro[[#This Row],[Descrição]],1)-1)</f>
        <v>GINO</v>
      </c>
      <c r="BL302" t="str">
        <f>TEXT(Tabela_BaseCadastro[[#This Row],[Unidade Venda '[EAN8, UPC12, EAN13, e DUN14']]],"0000000000000")</f>
        <v>7891106003230</v>
      </c>
      <c r="BM302" t="s">
        <v>1829</v>
      </c>
      <c r="BN302" t="str">
        <f>IF(Tabela_BaseCadastro[[#This Row],[P.Ativo CMED]]="",Tabela_BaseCadastro[[#This Row],[DESCRIÇÃO DO PRINCIPIO ATIVO]],Tabela_BaseCadastro[[#This Row],[P.Ativo CMED]])</f>
        <v>CLOTRIMAZOL</v>
      </c>
    </row>
    <row r="303" spans="1:66" x14ac:dyDescent="0.25">
      <c r="A303">
        <v>1068</v>
      </c>
      <c r="B303" t="s">
        <v>1895</v>
      </c>
      <c r="C303">
        <v>1150</v>
      </c>
      <c r="D303" t="s">
        <v>1771</v>
      </c>
      <c r="E303">
        <v>1</v>
      </c>
      <c r="F303" t="s">
        <v>1253</v>
      </c>
      <c r="G303">
        <v>2</v>
      </c>
      <c r="H303" s="1" t="s">
        <v>1254</v>
      </c>
      <c r="I303">
        <v>4</v>
      </c>
      <c r="J303" t="s">
        <v>1476</v>
      </c>
      <c r="K303">
        <v>2</v>
      </c>
      <c r="L303" t="s">
        <v>1256</v>
      </c>
      <c r="M303" t="s">
        <v>1257</v>
      </c>
      <c r="N303" t="s">
        <v>1422</v>
      </c>
      <c r="O303" t="s">
        <v>1253</v>
      </c>
      <c r="P303">
        <v>30022099</v>
      </c>
      <c r="R303">
        <v>13</v>
      </c>
      <c r="S303">
        <v>14</v>
      </c>
      <c r="U303">
        <v>7891106001762</v>
      </c>
      <c r="V303">
        <v>7891106001762</v>
      </c>
      <c r="Z303" t="s">
        <v>1260</v>
      </c>
      <c r="AA303" t="s">
        <v>1261</v>
      </c>
      <c r="AB303">
        <v>25</v>
      </c>
      <c r="AC303" t="s">
        <v>1848</v>
      </c>
      <c r="AE303">
        <v>44232</v>
      </c>
      <c r="AH303">
        <v>0</v>
      </c>
      <c r="AK303" t="s">
        <v>1260</v>
      </c>
      <c r="AM303" t="s">
        <v>1260</v>
      </c>
      <c r="AN303" t="s">
        <v>1260</v>
      </c>
      <c r="AQ303" t="s">
        <v>1263</v>
      </c>
      <c r="AR303" t="s">
        <v>1257</v>
      </c>
      <c r="AS303" t="s">
        <v>1260</v>
      </c>
      <c r="AT303">
        <v>1</v>
      </c>
      <c r="AX303" t="s">
        <v>1617</v>
      </c>
      <c r="AY303" t="s">
        <v>1264</v>
      </c>
      <c r="AZ303" t="s">
        <v>1265</v>
      </c>
      <c r="BI303" t="s">
        <v>1260</v>
      </c>
      <c r="BK303" t="str">
        <f>LEFT(Tabela_BaseCadastro[[#This Row],[Descrição]],SEARCH(" ",Tabela_BaseCadastro[[#This Row],[Descrição]],1)-1)</f>
        <v>GINO</v>
      </c>
      <c r="BL303" t="str">
        <f>TEXT(Tabela_BaseCadastro[[#This Row],[Unidade Venda '[EAN8, UPC12, EAN13, e DUN14']]],"0000000000000")</f>
        <v>7891106001762</v>
      </c>
      <c r="BM303" t="s">
        <v>1829</v>
      </c>
      <c r="BN303" t="str">
        <f>IF(Tabela_BaseCadastro[[#This Row],[P.Ativo CMED]]="",Tabela_BaseCadastro[[#This Row],[DESCRIÇÃO DO PRINCIPIO ATIVO]],Tabela_BaseCadastro[[#This Row],[P.Ativo CMED]])</f>
        <v>CLOTRIMAZOL</v>
      </c>
    </row>
    <row r="304" spans="1:66" x14ac:dyDescent="0.25">
      <c r="A304">
        <v>1069</v>
      </c>
      <c r="B304" t="s">
        <v>1896</v>
      </c>
      <c r="C304">
        <v>1150</v>
      </c>
      <c r="D304" t="s">
        <v>1771</v>
      </c>
      <c r="E304">
        <v>1</v>
      </c>
      <c r="F304" t="s">
        <v>1253</v>
      </c>
      <c r="G304">
        <v>2</v>
      </c>
      <c r="H304" s="1" t="s">
        <v>1254</v>
      </c>
      <c r="I304">
        <v>4</v>
      </c>
      <c r="J304" t="s">
        <v>1476</v>
      </c>
      <c r="K304">
        <v>2</v>
      </c>
      <c r="L304" t="s">
        <v>1256</v>
      </c>
      <c r="M304" t="s">
        <v>1257</v>
      </c>
      <c r="N304" t="s">
        <v>1422</v>
      </c>
      <c r="O304" t="s">
        <v>1253</v>
      </c>
      <c r="P304">
        <v>30022099</v>
      </c>
      <c r="R304">
        <v>13</v>
      </c>
      <c r="S304">
        <v>14</v>
      </c>
      <c r="U304">
        <v>7891106001755</v>
      </c>
      <c r="V304">
        <v>7891106001755</v>
      </c>
      <c r="Z304" t="s">
        <v>1260</v>
      </c>
      <c r="AA304" t="s">
        <v>1261</v>
      </c>
      <c r="AB304">
        <v>25</v>
      </c>
      <c r="AC304" t="s">
        <v>1848</v>
      </c>
      <c r="AE304">
        <v>44232</v>
      </c>
      <c r="AH304">
        <v>0</v>
      </c>
      <c r="AK304" t="s">
        <v>1260</v>
      </c>
      <c r="AM304" t="s">
        <v>1260</v>
      </c>
      <c r="AN304" t="s">
        <v>1260</v>
      </c>
      <c r="AQ304" t="s">
        <v>1263</v>
      </c>
      <c r="AR304" t="s">
        <v>1257</v>
      </c>
      <c r="AS304" t="s">
        <v>1260</v>
      </c>
      <c r="AT304">
        <v>1</v>
      </c>
      <c r="AX304" t="s">
        <v>1617</v>
      </c>
      <c r="AY304" t="s">
        <v>1264</v>
      </c>
      <c r="AZ304" t="s">
        <v>1265</v>
      </c>
      <c r="BI304" t="s">
        <v>1260</v>
      </c>
      <c r="BK304" t="str">
        <f>LEFT(Tabela_BaseCadastro[[#This Row],[Descrição]],SEARCH(" ",Tabela_BaseCadastro[[#This Row],[Descrição]],1)-1)</f>
        <v>GINO</v>
      </c>
      <c r="BL304" t="str">
        <f>TEXT(Tabela_BaseCadastro[[#This Row],[Unidade Venda '[EAN8, UPC12, EAN13, e DUN14']]],"0000000000000")</f>
        <v>7891106001755</v>
      </c>
      <c r="BM304" t="s">
        <v>1829</v>
      </c>
      <c r="BN304" t="str">
        <f>IF(Tabela_BaseCadastro[[#This Row],[P.Ativo CMED]]="",Tabela_BaseCadastro[[#This Row],[DESCRIÇÃO DO PRINCIPIO ATIVO]],Tabela_BaseCadastro[[#This Row],[P.Ativo CMED]])</f>
        <v>CLOTRIMAZOL</v>
      </c>
    </row>
    <row r="305" spans="1:66" x14ac:dyDescent="0.25">
      <c r="A305">
        <v>1070</v>
      </c>
      <c r="B305" t="s">
        <v>1897</v>
      </c>
      <c r="C305">
        <v>1150</v>
      </c>
      <c r="D305" t="s">
        <v>1771</v>
      </c>
      <c r="E305">
        <v>1</v>
      </c>
      <c r="F305" t="s">
        <v>1253</v>
      </c>
      <c r="G305">
        <v>2</v>
      </c>
      <c r="H305" s="1" t="s">
        <v>1254</v>
      </c>
      <c r="I305">
        <v>4</v>
      </c>
      <c r="J305" t="s">
        <v>1476</v>
      </c>
      <c r="K305">
        <v>2</v>
      </c>
      <c r="L305" t="s">
        <v>1256</v>
      </c>
      <c r="M305" t="s">
        <v>1257</v>
      </c>
      <c r="N305" t="s">
        <v>1422</v>
      </c>
      <c r="O305" t="s">
        <v>1253</v>
      </c>
      <c r="P305">
        <v>30022099</v>
      </c>
      <c r="R305">
        <v>13</v>
      </c>
      <c r="S305">
        <v>14</v>
      </c>
      <c r="U305">
        <v>7891106001731</v>
      </c>
      <c r="V305">
        <v>7891106001731</v>
      </c>
      <c r="Z305" t="s">
        <v>1260</v>
      </c>
      <c r="AA305" t="s">
        <v>1261</v>
      </c>
      <c r="AB305">
        <v>12</v>
      </c>
      <c r="AC305" t="s">
        <v>1466</v>
      </c>
      <c r="AE305">
        <v>44232</v>
      </c>
      <c r="AH305">
        <v>0</v>
      </c>
      <c r="AK305" t="s">
        <v>1260</v>
      </c>
      <c r="AM305" t="s">
        <v>1260</v>
      </c>
      <c r="AN305" t="s">
        <v>1260</v>
      </c>
      <c r="AQ305" t="s">
        <v>1263</v>
      </c>
      <c r="AR305" t="s">
        <v>1257</v>
      </c>
      <c r="AS305" t="s">
        <v>1260</v>
      </c>
      <c r="AT305">
        <v>1</v>
      </c>
      <c r="AX305" t="s">
        <v>1617</v>
      </c>
      <c r="AY305" t="s">
        <v>1264</v>
      </c>
      <c r="AZ305" t="s">
        <v>1265</v>
      </c>
      <c r="BI305" t="s">
        <v>1260</v>
      </c>
      <c r="BK305" t="str">
        <f>LEFT(Tabela_BaseCadastro[[#This Row],[Descrição]],SEARCH(" ",Tabela_BaseCadastro[[#This Row],[Descrição]],1)-1)</f>
        <v>GLUCOBAY®50mg</v>
      </c>
      <c r="BL305" t="str">
        <f>TEXT(Tabela_BaseCadastro[[#This Row],[Unidade Venda '[EAN8, UPC12, EAN13, e DUN14']]],"0000000000000")</f>
        <v>7891106001731</v>
      </c>
      <c r="BN305">
        <f>IF(Tabela_BaseCadastro[[#This Row],[P.Ativo CMED]]="",Tabela_BaseCadastro[[#This Row],[DESCRIÇÃO DO PRINCIPIO ATIVO]],Tabela_BaseCadastro[[#This Row],[P.Ativo CMED]])</f>
        <v>0</v>
      </c>
    </row>
    <row r="306" spans="1:66" x14ac:dyDescent="0.25">
      <c r="A306">
        <v>1071</v>
      </c>
      <c r="B306" t="s">
        <v>1898</v>
      </c>
      <c r="C306">
        <v>1150</v>
      </c>
      <c r="D306" t="s">
        <v>1771</v>
      </c>
      <c r="E306">
        <v>1</v>
      </c>
      <c r="F306" t="s">
        <v>1253</v>
      </c>
      <c r="G306">
        <v>2</v>
      </c>
      <c r="H306" s="1" t="s">
        <v>1254</v>
      </c>
      <c r="I306">
        <v>4</v>
      </c>
      <c r="J306" t="s">
        <v>1476</v>
      </c>
      <c r="K306">
        <v>2</v>
      </c>
      <c r="L306" t="s">
        <v>1256</v>
      </c>
      <c r="M306" t="s">
        <v>1257</v>
      </c>
      <c r="N306" t="s">
        <v>1422</v>
      </c>
      <c r="O306" t="s">
        <v>1253</v>
      </c>
      <c r="P306">
        <v>30022099</v>
      </c>
      <c r="R306">
        <v>13</v>
      </c>
      <c r="S306">
        <v>14</v>
      </c>
      <c r="U306">
        <v>7891106001748</v>
      </c>
      <c r="V306">
        <v>7891106001748</v>
      </c>
      <c r="Z306" t="s">
        <v>1260</v>
      </c>
      <c r="AA306" t="s">
        <v>1261</v>
      </c>
      <c r="AB306">
        <v>12</v>
      </c>
      <c r="AC306" t="s">
        <v>1466</v>
      </c>
      <c r="AE306">
        <v>44232</v>
      </c>
      <c r="AH306">
        <v>0</v>
      </c>
      <c r="AK306" t="s">
        <v>1260</v>
      </c>
      <c r="AM306" t="s">
        <v>1260</v>
      </c>
      <c r="AN306" t="s">
        <v>1260</v>
      </c>
      <c r="AQ306" t="s">
        <v>1263</v>
      </c>
      <c r="AR306" t="s">
        <v>1257</v>
      </c>
      <c r="AS306" t="s">
        <v>1260</v>
      </c>
      <c r="AT306">
        <v>1</v>
      </c>
      <c r="AX306" t="s">
        <v>1617</v>
      </c>
      <c r="AY306" t="s">
        <v>1264</v>
      </c>
      <c r="AZ306" t="s">
        <v>1265</v>
      </c>
      <c r="BI306" t="s">
        <v>1260</v>
      </c>
      <c r="BK306" t="e">
        <f>LEFT(Tabela_BaseCadastro[[#This Row],[Descrição]],SEARCH(" ",Tabela_BaseCadastro[[#This Row],[Descrição]],1)-1)</f>
        <v>#VALUE!</v>
      </c>
      <c r="BL306" t="str">
        <f>TEXT(Tabela_BaseCadastro[[#This Row],[Unidade Venda '[EAN8, UPC12, EAN13, e DUN14']]],"0000000000000")</f>
        <v>7891106001748</v>
      </c>
      <c r="BN306">
        <f>IF(Tabela_BaseCadastro[[#This Row],[P.Ativo CMED]]="",Tabela_BaseCadastro[[#This Row],[DESCRIÇÃO DO PRINCIPIO ATIVO]],Tabela_BaseCadastro[[#This Row],[P.Ativo CMED]])</f>
        <v>0</v>
      </c>
    </row>
    <row r="307" spans="1:66" x14ac:dyDescent="0.25">
      <c r="A307">
        <v>1072</v>
      </c>
      <c r="B307" t="s">
        <v>1899</v>
      </c>
      <c r="C307">
        <v>1150</v>
      </c>
      <c r="D307" t="s">
        <v>1771</v>
      </c>
      <c r="E307">
        <v>1</v>
      </c>
      <c r="F307" t="s">
        <v>1253</v>
      </c>
      <c r="G307">
        <v>2</v>
      </c>
      <c r="H307" s="1" t="s">
        <v>1254</v>
      </c>
      <c r="I307">
        <v>4</v>
      </c>
      <c r="J307" t="s">
        <v>1476</v>
      </c>
      <c r="K307">
        <v>2</v>
      </c>
      <c r="L307" t="s">
        <v>1256</v>
      </c>
      <c r="M307" t="s">
        <v>1257</v>
      </c>
      <c r="N307" t="s">
        <v>1422</v>
      </c>
      <c r="O307" t="s">
        <v>1253</v>
      </c>
      <c r="P307">
        <v>30022099</v>
      </c>
      <c r="R307">
        <v>13</v>
      </c>
      <c r="S307">
        <v>14</v>
      </c>
      <c r="U307">
        <v>7891106905930</v>
      </c>
      <c r="V307">
        <v>7891106905930</v>
      </c>
      <c r="Z307" t="s">
        <v>1260</v>
      </c>
      <c r="AA307" t="s">
        <v>1261</v>
      </c>
      <c r="AB307">
        <v>26</v>
      </c>
      <c r="AC307" t="s">
        <v>1870</v>
      </c>
      <c r="AE307">
        <v>44232</v>
      </c>
      <c r="AH307">
        <v>0</v>
      </c>
      <c r="AK307" t="s">
        <v>1260</v>
      </c>
      <c r="AM307" t="s">
        <v>1260</v>
      </c>
      <c r="AN307" t="s">
        <v>1260</v>
      </c>
      <c r="AQ307" t="s">
        <v>1263</v>
      </c>
      <c r="AR307" t="s">
        <v>1257</v>
      </c>
      <c r="AS307" t="s">
        <v>1260</v>
      </c>
      <c r="AT307">
        <v>1</v>
      </c>
      <c r="AX307" t="s">
        <v>1617</v>
      </c>
      <c r="AY307" t="s">
        <v>1264</v>
      </c>
      <c r="AZ307" t="s">
        <v>1265</v>
      </c>
      <c r="BI307" t="s">
        <v>1260</v>
      </c>
      <c r="BK307" t="str">
        <f>LEFT(Tabela_BaseCadastro[[#This Row],[Descrição]],SEARCH(" ",Tabela_BaseCadastro[[#This Row],[Descrição]],1)-1)</f>
        <v>GYNERA®0,075mg+0,03mg</v>
      </c>
      <c r="BL307" t="str">
        <f>TEXT(Tabela_BaseCadastro[[#This Row],[Unidade Venda '[EAN8, UPC12, EAN13, e DUN14']]],"0000000000000")</f>
        <v>7891106905930</v>
      </c>
      <c r="BN307">
        <f>IF(Tabela_BaseCadastro[[#This Row],[P.Ativo CMED]]="",Tabela_BaseCadastro[[#This Row],[DESCRIÇÃO DO PRINCIPIO ATIVO]],Tabela_BaseCadastro[[#This Row],[P.Ativo CMED]])</f>
        <v>0</v>
      </c>
    </row>
    <row r="308" spans="1:66" x14ac:dyDescent="0.25">
      <c r="A308">
        <v>1073</v>
      </c>
      <c r="B308" t="s">
        <v>1900</v>
      </c>
      <c r="C308">
        <v>1150</v>
      </c>
      <c r="D308" t="s">
        <v>1771</v>
      </c>
      <c r="E308">
        <v>1</v>
      </c>
      <c r="F308" t="s">
        <v>1253</v>
      </c>
      <c r="G308">
        <v>2</v>
      </c>
      <c r="H308" s="1" t="s">
        <v>1254</v>
      </c>
      <c r="I308">
        <v>4</v>
      </c>
      <c r="J308" t="s">
        <v>1476</v>
      </c>
      <c r="K308">
        <v>2</v>
      </c>
      <c r="L308" t="s">
        <v>1256</v>
      </c>
      <c r="M308" t="s">
        <v>1257</v>
      </c>
      <c r="N308" t="s">
        <v>1422</v>
      </c>
      <c r="O308" t="s">
        <v>1253</v>
      </c>
      <c r="P308">
        <v>30022099</v>
      </c>
      <c r="R308">
        <v>13</v>
      </c>
      <c r="S308">
        <v>14</v>
      </c>
      <c r="U308">
        <v>7891106910163</v>
      </c>
      <c r="V308">
        <v>7891106910163</v>
      </c>
      <c r="Z308" t="s">
        <v>1260</v>
      </c>
      <c r="AA308" t="s">
        <v>1261</v>
      </c>
      <c r="AB308">
        <v>26</v>
      </c>
      <c r="AC308" t="s">
        <v>1870</v>
      </c>
      <c r="AE308">
        <v>44232</v>
      </c>
      <c r="AH308">
        <v>0</v>
      </c>
      <c r="AK308" t="s">
        <v>1260</v>
      </c>
      <c r="AM308" t="s">
        <v>1260</v>
      </c>
      <c r="AN308" t="s">
        <v>1260</v>
      </c>
      <c r="AQ308" t="s">
        <v>1263</v>
      </c>
      <c r="AR308" t="s">
        <v>1257</v>
      </c>
      <c r="AS308" t="s">
        <v>1260</v>
      </c>
      <c r="AT308">
        <v>1</v>
      </c>
      <c r="AX308" t="s">
        <v>1617</v>
      </c>
      <c r="AY308" t="s">
        <v>1264</v>
      </c>
      <c r="AZ308" t="s">
        <v>1265</v>
      </c>
      <c r="BI308" t="s">
        <v>1260</v>
      </c>
      <c r="BK308" t="str">
        <f>LEFT(Tabela_BaseCadastro[[#This Row],[Descrição]],SEARCH(" ",Tabela_BaseCadastro[[#This Row],[Descrição]],1)-1)</f>
        <v>GYNO</v>
      </c>
      <c r="BL308" t="str">
        <f>TEXT(Tabela_BaseCadastro[[#This Row],[Unidade Venda '[EAN8, UPC12, EAN13, e DUN14']]],"0000000000000")</f>
        <v>7891106910163</v>
      </c>
      <c r="BM308" t="s">
        <v>1901</v>
      </c>
      <c r="BN308" t="str">
        <f>IF(Tabela_BaseCadastro[[#This Row],[P.Ativo CMED]]="",Tabela_BaseCadastro[[#This Row],[DESCRIÇÃO DO PRINCIPIO ATIVO]],Tabela_BaseCadastro[[#This Row],[P.Ativo CMED]])</f>
        <v>NITRATO DE ISOCONAZOL</v>
      </c>
    </row>
    <row r="309" spans="1:66" x14ac:dyDescent="0.25">
      <c r="A309">
        <v>1074</v>
      </c>
      <c r="B309" t="s">
        <v>1902</v>
      </c>
      <c r="C309">
        <v>1150</v>
      </c>
      <c r="D309" t="s">
        <v>1771</v>
      </c>
      <c r="E309">
        <v>1</v>
      </c>
      <c r="F309" t="s">
        <v>1253</v>
      </c>
      <c r="G309">
        <v>2</v>
      </c>
      <c r="H309" s="1" t="s">
        <v>1254</v>
      </c>
      <c r="I309">
        <v>4</v>
      </c>
      <c r="J309" t="s">
        <v>1476</v>
      </c>
      <c r="K309">
        <v>2</v>
      </c>
      <c r="L309" t="s">
        <v>1256</v>
      </c>
      <c r="M309" t="s">
        <v>1257</v>
      </c>
      <c r="N309" t="s">
        <v>1422</v>
      </c>
      <c r="O309" t="s">
        <v>1253</v>
      </c>
      <c r="P309">
        <v>30022099</v>
      </c>
      <c r="R309">
        <v>13</v>
      </c>
      <c r="S309">
        <v>14</v>
      </c>
      <c r="U309">
        <v>7501303484151</v>
      </c>
      <c r="V309">
        <v>7501303484151</v>
      </c>
      <c r="Z309" t="s">
        <v>1260</v>
      </c>
      <c r="AA309" t="s">
        <v>1261</v>
      </c>
      <c r="AB309">
        <v>26</v>
      </c>
      <c r="AC309" t="s">
        <v>1870</v>
      </c>
      <c r="AE309">
        <v>44232</v>
      </c>
      <c r="AH309">
        <v>0</v>
      </c>
      <c r="AK309" t="s">
        <v>1260</v>
      </c>
      <c r="AM309" t="s">
        <v>1260</v>
      </c>
      <c r="AN309" t="s">
        <v>1260</v>
      </c>
      <c r="AQ309" t="s">
        <v>1263</v>
      </c>
      <c r="AR309" t="s">
        <v>1257</v>
      </c>
      <c r="AS309" t="s">
        <v>1260</v>
      </c>
      <c r="AT309">
        <v>1</v>
      </c>
      <c r="AX309" t="s">
        <v>1617</v>
      </c>
      <c r="AY309" t="s">
        <v>1264</v>
      </c>
      <c r="AZ309" t="s">
        <v>1265</v>
      </c>
      <c r="BI309" t="s">
        <v>1260</v>
      </c>
      <c r="BK309" t="str">
        <f>LEFT(Tabela_BaseCadastro[[#This Row],[Descrição]],SEARCH(" ",Tabela_BaseCadastro[[#This Row],[Descrição]],1)-1)</f>
        <v>GYNO</v>
      </c>
      <c r="BL309" t="str">
        <f>TEXT(Tabela_BaseCadastro[[#This Row],[Unidade Venda '[EAN8, UPC12, EAN13, e DUN14']]],"0000000000000")</f>
        <v>7501303484151</v>
      </c>
      <c r="BM309" t="s">
        <v>1901</v>
      </c>
      <c r="BN309" t="str">
        <f>IF(Tabela_BaseCadastro[[#This Row],[P.Ativo CMED]]="",Tabela_BaseCadastro[[#This Row],[DESCRIÇÃO DO PRINCIPIO ATIVO]],Tabela_BaseCadastro[[#This Row],[P.Ativo CMED]])</f>
        <v>NITRATO DE ISOCONAZOL</v>
      </c>
    </row>
    <row r="310" spans="1:66" x14ac:dyDescent="0.25">
      <c r="A310">
        <v>1075</v>
      </c>
      <c r="B310" t="s">
        <v>1903</v>
      </c>
      <c r="C310">
        <v>1150</v>
      </c>
      <c r="D310" t="s">
        <v>1771</v>
      </c>
      <c r="E310">
        <v>1</v>
      </c>
      <c r="F310" t="s">
        <v>1253</v>
      </c>
      <c r="G310">
        <v>2</v>
      </c>
      <c r="H310" s="1" t="s">
        <v>1254</v>
      </c>
      <c r="I310">
        <v>4</v>
      </c>
      <c r="J310" t="s">
        <v>1476</v>
      </c>
      <c r="K310">
        <v>2</v>
      </c>
      <c r="L310" t="s">
        <v>1256</v>
      </c>
      <c r="M310" t="s">
        <v>1257</v>
      </c>
      <c r="N310" t="s">
        <v>1422</v>
      </c>
      <c r="O310" t="s">
        <v>1253</v>
      </c>
      <c r="P310">
        <v>30022099</v>
      </c>
      <c r="R310">
        <v>13</v>
      </c>
      <c r="S310">
        <v>14</v>
      </c>
      <c r="U310">
        <v>7891106909495</v>
      </c>
      <c r="V310">
        <v>7891106909495</v>
      </c>
      <c r="Z310" t="s">
        <v>1260</v>
      </c>
      <c r="AA310" t="s">
        <v>1261</v>
      </c>
      <c r="AB310">
        <v>25</v>
      </c>
      <c r="AC310" t="s">
        <v>1848</v>
      </c>
      <c r="AE310">
        <v>44232</v>
      </c>
      <c r="AH310">
        <v>0</v>
      </c>
      <c r="AK310" t="s">
        <v>1260</v>
      </c>
      <c r="AM310" t="s">
        <v>1260</v>
      </c>
      <c r="AN310" t="s">
        <v>1260</v>
      </c>
      <c r="AQ310" t="s">
        <v>1263</v>
      </c>
      <c r="AR310" t="s">
        <v>1257</v>
      </c>
      <c r="AS310" t="s">
        <v>1260</v>
      </c>
      <c r="AT310">
        <v>1</v>
      </c>
      <c r="AX310" t="s">
        <v>1617</v>
      </c>
      <c r="AY310" t="s">
        <v>1264</v>
      </c>
      <c r="AZ310" t="s">
        <v>1265</v>
      </c>
      <c r="BI310" t="s">
        <v>1260</v>
      </c>
      <c r="BK310" t="e">
        <f>LEFT(Tabela_BaseCadastro[[#This Row],[Descrição]],SEARCH(" ",Tabela_BaseCadastro[[#This Row],[Descrição]],1)-1)</f>
        <v>#VALUE!</v>
      </c>
      <c r="BL310" t="str">
        <f>TEXT(Tabela_BaseCadastro[[#This Row],[Unidade Venda '[EAN8, UPC12, EAN13, e DUN14']]],"0000000000000")</f>
        <v>7891106909495</v>
      </c>
      <c r="BN310">
        <f>IF(Tabela_BaseCadastro[[#This Row],[P.Ativo CMED]]="",Tabela_BaseCadastro[[#This Row],[DESCRIÇÃO DO PRINCIPIO ATIVO]],Tabela_BaseCadastro[[#This Row],[P.Ativo CMED]])</f>
        <v>0</v>
      </c>
    </row>
    <row r="311" spans="1:66" x14ac:dyDescent="0.25">
      <c r="A311">
        <v>1076</v>
      </c>
      <c r="B311" t="s">
        <v>1904</v>
      </c>
      <c r="C311">
        <v>1150</v>
      </c>
      <c r="D311" t="s">
        <v>1771</v>
      </c>
      <c r="E311">
        <v>1</v>
      </c>
      <c r="F311" t="s">
        <v>1253</v>
      </c>
      <c r="G311">
        <v>2</v>
      </c>
      <c r="H311" s="1" t="s">
        <v>1254</v>
      </c>
      <c r="I311">
        <v>4</v>
      </c>
      <c r="J311" t="s">
        <v>1476</v>
      </c>
      <c r="K311">
        <v>2</v>
      </c>
      <c r="L311" t="s">
        <v>1256</v>
      </c>
      <c r="M311" t="s">
        <v>1257</v>
      </c>
      <c r="N311" t="s">
        <v>1422</v>
      </c>
      <c r="O311" t="s">
        <v>1253</v>
      </c>
      <c r="P311">
        <v>30022099</v>
      </c>
      <c r="R311">
        <v>13</v>
      </c>
      <c r="S311">
        <v>14</v>
      </c>
      <c r="U311">
        <v>4260085521425</v>
      </c>
      <c r="V311">
        <v>4260085521425</v>
      </c>
      <c r="Z311" t="s">
        <v>1260</v>
      </c>
      <c r="AA311" t="s">
        <v>1261</v>
      </c>
      <c r="AB311">
        <v>25</v>
      </c>
      <c r="AC311" t="s">
        <v>1848</v>
      </c>
      <c r="AE311">
        <v>44232</v>
      </c>
      <c r="AH311">
        <v>0</v>
      </c>
      <c r="AK311" t="s">
        <v>1260</v>
      </c>
      <c r="AM311" t="s">
        <v>1260</v>
      </c>
      <c r="AN311" t="s">
        <v>1260</v>
      </c>
      <c r="AQ311" t="s">
        <v>1263</v>
      </c>
      <c r="AR311" t="s">
        <v>1257</v>
      </c>
      <c r="AS311" t="s">
        <v>1260</v>
      </c>
      <c r="AT311">
        <v>1</v>
      </c>
      <c r="AX311" t="s">
        <v>1617</v>
      </c>
      <c r="AY311" t="s">
        <v>1264</v>
      </c>
      <c r="AZ311" t="s">
        <v>1265</v>
      </c>
      <c r="BE311">
        <v>490</v>
      </c>
      <c r="BF311" t="s">
        <v>1905</v>
      </c>
      <c r="BI311" t="s">
        <v>1260</v>
      </c>
      <c r="BK311" t="str">
        <f>LEFT(Tabela_BaseCadastro[[#This Row],[Descrição]],SEARCH(" ",Tabela_BaseCadastro[[#This Row],[Descrição]],1)-1)</f>
        <v>ICACORT®1mg/g+10mg/g</v>
      </c>
      <c r="BL311" t="str">
        <f>TEXT(Tabela_BaseCadastro[[#This Row],[Unidade Venda '[EAN8, UPC12, EAN13, e DUN14']]],"0000000000000")</f>
        <v>4260085521425</v>
      </c>
      <c r="BN311" t="str">
        <f>IF(Tabela_BaseCadastro[[#This Row],[P.Ativo CMED]]="",Tabela_BaseCadastro[[#This Row],[DESCRIÇÃO DO PRINCIPIO ATIVO]],Tabela_BaseCadastro[[#This Row],[P.Ativo CMED]])</f>
        <v xml:space="preserve">NITRATO DE ISOCONAZOL </v>
      </c>
    </row>
    <row r="312" spans="1:66" x14ac:dyDescent="0.25">
      <c r="A312">
        <v>1077</v>
      </c>
      <c r="B312" t="s">
        <v>1906</v>
      </c>
      <c r="C312">
        <v>1150</v>
      </c>
      <c r="D312" t="s">
        <v>1771</v>
      </c>
      <c r="E312">
        <v>1</v>
      </c>
      <c r="F312" t="s">
        <v>1253</v>
      </c>
      <c r="G312">
        <v>2</v>
      </c>
      <c r="H312" s="1" t="s">
        <v>1254</v>
      </c>
      <c r="I312">
        <v>4</v>
      </c>
      <c r="J312" t="s">
        <v>1476</v>
      </c>
      <c r="K312">
        <v>2</v>
      </c>
      <c r="L312" t="s">
        <v>1256</v>
      </c>
      <c r="M312" t="s">
        <v>1257</v>
      </c>
      <c r="N312" t="s">
        <v>1422</v>
      </c>
      <c r="O312" t="s">
        <v>1253</v>
      </c>
      <c r="P312">
        <v>30022099</v>
      </c>
      <c r="R312">
        <v>13</v>
      </c>
      <c r="S312">
        <v>14</v>
      </c>
      <c r="U312">
        <v>7891106910620</v>
      </c>
      <c r="V312">
        <v>7891106910620</v>
      </c>
      <c r="Z312" t="s">
        <v>1260</v>
      </c>
      <c r="AA312" t="s">
        <v>1261</v>
      </c>
      <c r="AB312">
        <v>25</v>
      </c>
      <c r="AC312" t="s">
        <v>1848</v>
      </c>
      <c r="AE312">
        <v>44232</v>
      </c>
      <c r="AH312">
        <v>0</v>
      </c>
      <c r="AK312" t="s">
        <v>1260</v>
      </c>
      <c r="AM312" t="s">
        <v>1260</v>
      </c>
      <c r="AN312" t="s">
        <v>1260</v>
      </c>
      <c r="AQ312" t="s">
        <v>1263</v>
      </c>
      <c r="AR312" t="s">
        <v>1257</v>
      </c>
      <c r="AS312" t="s">
        <v>1260</v>
      </c>
      <c r="AT312">
        <v>1</v>
      </c>
      <c r="AX312" t="s">
        <v>1617</v>
      </c>
      <c r="AY312" t="s">
        <v>1264</v>
      </c>
      <c r="AZ312" t="s">
        <v>1265</v>
      </c>
      <c r="BE312">
        <v>490</v>
      </c>
      <c r="BF312" t="s">
        <v>1905</v>
      </c>
      <c r="BI312" t="s">
        <v>1260</v>
      </c>
      <c r="BK312" t="str">
        <f>LEFT(Tabela_BaseCadastro[[#This Row],[Descrição]],SEARCH(" ",Tabela_BaseCadastro[[#This Row],[Descrição]],1)-1)</f>
        <v>ICADEN®10mg/g</v>
      </c>
      <c r="BL312" t="str">
        <f>TEXT(Tabela_BaseCadastro[[#This Row],[Unidade Venda '[EAN8, UPC12, EAN13, e DUN14']]],"0000000000000")</f>
        <v>7891106910620</v>
      </c>
      <c r="BM312" t="s">
        <v>1901</v>
      </c>
      <c r="BN312" t="str">
        <f>IF(Tabela_BaseCadastro[[#This Row],[P.Ativo CMED]]="",Tabela_BaseCadastro[[#This Row],[DESCRIÇÃO DO PRINCIPIO ATIVO]],Tabela_BaseCadastro[[#This Row],[P.Ativo CMED]])</f>
        <v>NITRATO DE ISOCONAZOL</v>
      </c>
    </row>
    <row r="313" spans="1:66" x14ac:dyDescent="0.25">
      <c r="A313">
        <v>1078</v>
      </c>
      <c r="B313" t="s">
        <v>1907</v>
      </c>
      <c r="C313">
        <v>1150</v>
      </c>
      <c r="D313" t="s">
        <v>1771</v>
      </c>
      <c r="E313">
        <v>1</v>
      </c>
      <c r="F313" t="s">
        <v>1253</v>
      </c>
      <c r="G313">
        <v>2</v>
      </c>
      <c r="H313" s="1" t="s">
        <v>1254</v>
      </c>
      <c r="I313">
        <v>4</v>
      </c>
      <c r="J313" t="s">
        <v>1476</v>
      </c>
      <c r="K313">
        <v>2</v>
      </c>
      <c r="L313" t="s">
        <v>1256</v>
      </c>
      <c r="M313" t="s">
        <v>1257</v>
      </c>
      <c r="N313" t="s">
        <v>1422</v>
      </c>
      <c r="O313" t="s">
        <v>1253</v>
      </c>
      <c r="P313">
        <v>30022099</v>
      </c>
      <c r="R313">
        <v>13</v>
      </c>
      <c r="S313">
        <v>14</v>
      </c>
      <c r="U313">
        <v>7591165880550</v>
      </c>
      <c r="V313">
        <v>7591165880550</v>
      </c>
      <c r="Z313" t="s">
        <v>1260</v>
      </c>
      <c r="AA313" t="s">
        <v>1261</v>
      </c>
      <c r="AB313">
        <v>25</v>
      </c>
      <c r="AC313" t="s">
        <v>1848</v>
      </c>
      <c r="AE313">
        <v>44232</v>
      </c>
      <c r="AH313">
        <v>0</v>
      </c>
      <c r="AK313" t="s">
        <v>1260</v>
      </c>
      <c r="AM313" t="s">
        <v>1260</v>
      </c>
      <c r="AN313" t="s">
        <v>1260</v>
      </c>
      <c r="AQ313" t="s">
        <v>1263</v>
      </c>
      <c r="AR313" t="s">
        <v>1257</v>
      </c>
      <c r="AS313" t="s">
        <v>1260</v>
      </c>
      <c r="AT313">
        <v>1</v>
      </c>
      <c r="AX313" t="s">
        <v>1617</v>
      </c>
      <c r="AY313" t="s">
        <v>1264</v>
      </c>
      <c r="AZ313" t="s">
        <v>1265</v>
      </c>
      <c r="BE313">
        <v>486</v>
      </c>
      <c r="BF313" t="s">
        <v>1901</v>
      </c>
      <c r="BI313" t="s">
        <v>1260</v>
      </c>
      <c r="BK313" t="str">
        <f>LEFT(Tabela_BaseCadastro[[#This Row],[Descrição]],SEARCH(" ",Tabela_BaseCadastro[[#This Row],[Descrição]],1)-1)</f>
        <v>ICADEN®10mg/ml</v>
      </c>
      <c r="BL313" t="str">
        <f>TEXT(Tabela_BaseCadastro[[#This Row],[Unidade Venda '[EAN8, UPC12, EAN13, e DUN14']]],"0000000000000")</f>
        <v>7591165880550</v>
      </c>
      <c r="BN313" t="str">
        <f>IF(Tabela_BaseCadastro[[#This Row],[P.Ativo CMED]]="",Tabela_BaseCadastro[[#This Row],[DESCRIÇÃO DO PRINCIPIO ATIVO]],Tabela_BaseCadastro[[#This Row],[P.Ativo CMED]])</f>
        <v>NITRATO DE ISOCONAZOL</v>
      </c>
    </row>
    <row r="314" spans="1:66" x14ac:dyDescent="0.25">
      <c r="A314">
        <v>1079</v>
      </c>
      <c r="B314" t="s">
        <v>1908</v>
      </c>
      <c r="C314">
        <v>1150</v>
      </c>
      <c r="D314" t="s">
        <v>1771</v>
      </c>
      <c r="E314">
        <v>1</v>
      </c>
      <c r="F314" t="s">
        <v>1253</v>
      </c>
      <c r="G314">
        <v>2</v>
      </c>
      <c r="H314" s="1" t="s">
        <v>1254</v>
      </c>
      <c r="I314">
        <v>4</v>
      </c>
      <c r="J314" t="s">
        <v>1476</v>
      </c>
      <c r="K314">
        <v>2</v>
      </c>
      <c r="L314" t="s">
        <v>1256</v>
      </c>
      <c r="M314" t="s">
        <v>1257</v>
      </c>
      <c r="N314" t="s">
        <v>1422</v>
      </c>
      <c r="O314" t="s">
        <v>1253</v>
      </c>
      <c r="P314">
        <v>30022099</v>
      </c>
      <c r="R314">
        <v>13</v>
      </c>
      <c r="S314">
        <v>14</v>
      </c>
      <c r="U314">
        <v>7591165880567</v>
      </c>
      <c r="V314">
        <v>7591165880567</v>
      </c>
      <c r="Z314" t="s">
        <v>1260</v>
      </c>
      <c r="AA314" t="s">
        <v>1261</v>
      </c>
      <c r="AB314">
        <v>25</v>
      </c>
      <c r="AC314" t="s">
        <v>1848</v>
      </c>
      <c r="AE314">
        <v>44232</v>
      </c>
      <c r="AH314">
        <v>0</v>
      </c>
      <c r="AK314" t="s">
        <v>1260</v>
      </c>
      <c r="AM314" t="s">
        <v>1260</v>
      </c>
      <c r="AN314" t="s">
        <v>1260</v>
      </c>
      <c r="AQ314" t="s">
        <v>1263</v>
      </c>
      <c r="AR314" t="s">
        <v>1257</v>
      </c>
      <c r="AS314" t="s">
        <v>1260</v>
      </c>
      <c r="AT314">
        <v>1</v>
      </c>
      <c r="AX314" t="s">
        <v>1617</v>
      </c>
      <c r="AY314" t="s">
        <v>1264</v>
      </c>
      <c r="AZ314" t="s">
        <v>1265</v>
      </c>
      <c r="BI314" t="s">
        <v>1260</v>
      </c>
      <c r="BK314" t="str">
        <f>LEFT(Tabela_BaseCadastro[[#This Row],[Descrição]],SEARCH(" ",Tabela_BaseCadastro[[#This Row],[Descrição]],1)-1)</f>
        <v>ICADEN®10mg/ml</v>
      </c>
      <c r="BL314" t="str">
        <f>TEXT(Tabela_BaseCadastro[[#This Row],[Unidade Venda '[EAN8, UPC12, EAN13, e DUN14']]],"0000000000000")</f>
        <v>7591165880567</v>
      </c>
      <c r="BN314">
        <f>IF(Tabela_BaseCadastro[[#This Row],[P.Ativo CMED]]="",Tabela_BaseCadastro[[#This Row],[DESCRIÇÃO DO PRINCIPIO ATIVO]],Tabela_BaseCadastro[[#This Row],[P.Ativo CMED]])</f>
        <v>0</v>
      </c>
    </row>
    <row r="315" spans="1:66" x14ac:dyDescent="0.25">
      <c r="A315">
        <v>1080</v>
      </c>
      <c r="B315" t="s">
        <v>1909</v>
      </c>
      <c r="C315">
        <v>1150</v>
      </c>
      <c r="D315" t="s">
        <v>1771</v>
      </c>
      <c r="E315">
        <v>1</v>
      </c>
      <c r="F315" t="s">
        <v>1253</v>
      </c>
      <c r="G315">
        <v>2</v>
      </c>
      <c r="H315" s="1" t="s">
        <v>1254</v>
      </c>
      <c r="I315">
        <v>4</v>
      </c>
      <c r="J315" t="s">
        <v>1476</v>
      </c>
      <c r="K315">
        <v>2</v>
      </c>
      <c r="L315" t="s">
        <v>1256</v>
      </c>
      <c r="M315" t="s">
        <v>1257</v>
      </c>
      <c r="N315" t="s">
        <v>1422</v>
      </c>
      <c r="O315" t="s">
        <v>1253</v>
      </c>
      <c r="P315">
        <v>30022099</v>
      </c>
      <c r="R315">
        <v>13</v>
      </c>
      <c r="S315">
        <v>14</v>
      </c>
      <c r="U315">
        <v>7891106005500</v>
      </c>
      <c r="V315">
        <v>7891106005500</v>
      </c>
      <c r="Z315" t="s">
        <v>1260</v>
      </c>
      <c r="AA315" t="s">
        <v>1261</v>
      </c>
      <c r="AB315">
        <v>8523</v>
      </c>
      <c r="AC315" t="s">
        <v>1910</v>
      </c>
      <c r="AE315">
        <v>44232</v>
      </c>
      <c r="AH315">
        <v>0</v>
      </c>
      <c r="AK315" t="s">
        <v>1260</v>
      </c>
      <c r="AM315" t="s">
        <v>1260</v>
      </c>
      <c r="AN315" t="s">
        <v>1260</v>
      </c>
      <c r="AQ315" t="s">
        <v>1263</v>
      </c>
      <c r="AR315" t="s">
        <v>1257</v>
      </c>
      <c r="AS315" t="s">
        <v>1260</v>
      </c>
      <c r="AT315">
        <v>1</v>
      </c>
      <c r="AX315" t="s">
        <v>1617</v>
      </c>
      <c r="AY315" t="s">
        <v>1264</v>
      </c>
      <c r="AZ315" t="s">
        <v>1265</v>
      </c>
      <c r="BI315" t="s">
        <v>1260</v>
      </c>
      <c r="BK315" t="str">
        <f>LEFT(Tabela_BaseCadastro[[#This Row],[Descrição]],SEARCH(" ",Tabela_BaseCadastro[[#This Row],[Descrição]],1)-1)</f>
        <v>LEVITRA®5mg</v>
      </c>
      <c r="BL315" t="str">
        <f>TEXT(Tabela_BaseCadastro[[#This Row],[Unidade Venda '[EAN8, UPC12, EAN13, e DUN14']]],"0000000000000")</f>
        <v>7891106005500</v>
      </c>
      <c r="BN315">
        <f>IF(Tabela_BaseCadastro[[#This Row],[P.Ativo CMED]]="",Tabela_BaseCadastro[[#This Row],[DESCRIÇÃO DO PRINCIPIO ATIVO]],Tabela_BaseCadastro[[#This Row],[P.Ativo CMED]])</f>
        <v>0</v>
      </c>
    </row>
    <row r="316" spans="1:66" x14ac:dyDescent="0.25">
      <c r="A316">
        <v>1081</v>
      </c>
      <c r="B316" t="s">
        <v>1911</v>
      </c>
      <c r="C316">
        <v>1150</v>
      </c>
      <c r="D316" t="s">
        <v>1771</v>
      </c>
      <c r="E316">
        <v>1</v>
      </c>
      <c r="F316" t="s">
        <v>1253</v>
      </c>
      <c r="G316">
        <v>2</v>
      </c>
      <c r="H316" s="1" t="s">
        <v>1254</v>
      </c>
      <c r="I316">
        <v>4</v>
      </c>
      <c r="J316" t="s">
        <v>1476</v>
      </c>
      <c r="K316">
        <v>2</v>
      </c>
      <c r="L316" t="s">
        <v>1256</v>
      </c>
      <c r="M316" t="s">
        <v>1257</v>
      </c>
      <c r="N316" t="s">
        <v>1422</v>
      </c>
      <c r="O316" t="s">
        <v>1253</v>
      </c>
      <c r="P316">
        <v>30022099</v>
      </c>
      <c r="R316">
        <v>13</v>
      </c>
      <c r="S316">
        <v>14</v>
      </c>
      <c r="U316">
        <v>7891106911948</v>
      </c>
      <c r="V316">
        <v>7891106911948</v>
      </c>
      <c r="Z316" t="s">
        <v>1260</v>
      </c>
      <c r="AA316" t="s">
        <v>1261</v>
      </c>
      <c r="AB316">
        <v>8523</v>
      </c>
      <c r="AC316" t="s">
        <v>1910</v>
      </c>
      <c r="AE316">
        <v>44232</v>
      </c>
      <c r="AH316">
        <v>0</v>
      </c>
      <c r="AK316" t="s">
        <v>1260</v>
      </c>
      <c r="AM316" t="s">
        <v>1260</v>
      </c>
      <c r="AN316" t="s">
        <v>1260</v>
      </c>
      <c r="AQ316" t="s">
        <v>1263</v>
      </c>
      <c r="AR316" t="s">
        <v>1257</v>
      </c>
      <c r="AS316" t="s">
        <v>1260</v>
      </c>
      <c r="AT316">
        <v>1</v>
      </c>
      <c r="AX316" t="s">
        <v>1617</v>
      </c>
      <c r="AY316" t="s">
        <v>1264</v>
      </c>
      <c r="AZ316" t="s">
        <v>1265</v>
      </c>
      <c r="BI316" t="s">
        <v>1260</v>
      </c>
      <c r="BK316" t="str">
        <f>LEFT(Tabela_BaseCadastro[[#This Row],[Descrição]],SEARCH(" ",Tabela_BaseCadastro[[#This Row],[Descrição]],1)-1)</f>
        <v>LEVITRA®5mg</v>
      </c>
      <c r="BL316" t="str">
        <f>TEXT(Tabela_BaseCadastro[[#This Row],[Unidade Venda '[EAN8, UPC12, EAN13, e DUN14']]],"0000000000000")</f>
        <v>7891106911948</v>
      </c>
      <c r="BN316">
        <f>IF(Tabela_BaseCadastro[[#This Row],[P.Ativo CMED]]="",Tabela_BaseCadastro[[#This Row],[DESCRIÇÃO DO PRINCIPIO ATIVO]],Tabela_BaseCadastro[[#This Row],[P.Ativo CMED]])</f>
        <v>0</v>
      </c>
    </row>
    <row r="317" spans="1:66" x14ac:dyDescent="0.25">
      <c r="A317">
        <v>1082</v>
      </c>
      <c r="B317" t="s">
        <v>1912</v>
      </c>
      <c r="C317">
        <v>1150</v>
      </c>
      <c r="D317" t="s">
        <v>1771</v>
      </c>
      <c r="E317">
        <v>1</v>
      </c>
      <c r="F317" t="s">
        <v>1253</v>
      </c>
      <c r="G317">
        <v>2</v>
      </c>
      <c r="H317" s="1" t="s">
        <v>1254</v>
      </c>
      <c r="I317">
        <v>4</v>
      </c>
      <c r="J317" t="s">
        <v>1476</v>
      </c>
      <c r="K317">
        <v>2</v>
      </c>
      <c r="L317" t="s">
        <v>1256</v>
      </c>
      <c r="M317" t="s">
        <v>1257</v>
      </c>
      <c r="N317" t="s">
        <v>1422</v>
      </c>
      <c r="O317" t="s">
        <v>1253</v>
      </c>
      <c r="P317">
        <v>30022099</v>
      </c>
      <c r="R317">
        <v>13</v>
      </c>
      <c r="S317">
        <v>14</v>
      </c>
      <c r="U317">
        <v>7891106904919</v>
      </c>
      <c r="V317">
        <v>7891106904919</v>
      </c>
      <c r="Z317" t="s">
        <v>1260</v>
      </c>
      <c r="AA317" t="s">
        <v>1261</v>
      </c>
      <c r="AB317">
        <v>8523</v>
      </c>
      <c r="AC317" t="s">
        <v>1910</v>
      </c>
      <c r="AE317">
        <v>44232</v>
      </c>
      <c r="AH317">
        <v>0</v>
      </c>
      <c r="AK317" t="s">
        <v>1260</v>
      </c>
      <c r="AM317" t="s">
        <v>1260</v>
      </c>
      <c r="AN317" t="s">
        <v>1260</v>
      </c>
      <c r="AQ317" t="s">
        <v>1263</v>
      </c>
      <c r="AR317" t="s">
        <v>1257</v>
      </c>
      <c r="AS317" t="s">
        <v>1260</v>
      </c>
      <c r="AT317">
        <v>1</v>
      </c>
      <c r="AX317" t="s">
        <v>1617</v>
      </c>
      <c r="AY317" t="s">
        <v>1264</v>
      </c>
      <c r="AZ317" t="s">
        <v>1265</v>
      </c>
      <c r="BI317" t="s">
        <v>1260</v>
      </c>
      <c r="BK317" t="str">
        <f>LEFT(Tabela_BaseCadastro[[#This Row],[Descrição]],SEARCH(" ",Tabela_BaseCadastro[[#This Row],[Descrição]],1)-1)</f>
        <v>LEVITRA®10mg</v>
      </c>
      <c r="BL317" t="str">
        <f>TEXT(Tabela_BaseCadastro[[#This Row],[Unidade Venda '[EAN8, UPC12, EAN13, e DUN14']]],"0000000000000")</f>
        <v>7891106904919</v>
      </c>
      <c r="BN317">
        <f>IF(Tabela_BaseCadastro[[#This Row],[P.Ativo CMED]]="",Tabela_BaseCadastro[[#This Row],[DESCRIÇÃO DO PRINCIPIO ATIVO]],Tabela_BaseCadastro[[#This Row],[P.Ativo CMED]])</f>
        <v>0</v>
      </c>
    </row>
    <row r="318" spans="1:66" x14ac:dyDescent="0.25">
      <c r="A318">
        <v>1083</v>
      </c>
      <c r="B318" t="s">
        <v>1913</v>
      </c>
      <c r="C318">
        <v>1150</v>
      </c>
      <c r="D318" t="s">
        <v>1771</v>
      </c>
      <c r="E318">
        <v>1</v>
      </c>
      <c r="F318" t="s">
        <v>1253</v>
      </c>
      <c r="G318">
        <v>2</v>
      </c>
      <c r="H318" s="1" t="s">
        <v>1254</v>
      </c>
      <c r="I318">
        <v>4</v>
      </c>
      <c r="J318" t="s">
        <v>1476</v>
      </c>
      <c r="K318">
        <v>2</v>
      </c>
      <c r="L318" t="s">
        <v>1256</v>
      </c>
      <c r="M318" t="s">
        <v>1257</v>
      </c>
      <c r="N318" t="s">
        <v>1422</v>
      </c>
      <c r="O318" t="s">
        <v>1253</v>
      </c>
      <c r="P318">
        <v>30022099</v>
      </c>
      <c r="R318">
        <v>13</v>
      </c>
      <c r="S318">
        <v>14</v>
      </c>
      <c r="U318">
        <v>7891106904889</v>
      </c>
      <c r="V318">
        <v>7891106904889</v>
      </c>
      <c r="Z318" t="s">
        <v>1260</v>
      </c>
      <c r="AA318" t="s">
        <v>1261</v>
      </c>
      <c r="AB318">
        <v>8523</v>
      </c>
      <c r="AC318" t="s">
        <v>1910</v>
      </c>
      <c r="AE318">
        <v>44232</v>
      </c>
      <c r="AH318">
        <v>0</v>
      </c>
      <c r="AK318" t="s">
        <v>1260</v>
      </c>
      <c r="AM318" t="s">
        <v>1260</v>
      </c>
      <c r="AN318" t="s">
        <v>1260</v>
      </c>
      <c r="AQ318" t="s">
        <v>1263</v>
      </c>
      <c r="AR318" t="s">
        <v>1257</v>
      </c>
      <c r="AS318" t="s">
        <v>1260</v>
      </c>
      <c r="AT318">
        <v>1</v>
      </c>
      <c r="AX318" t="s">
        <v>1617</v>
      </c>
      <c r="AY318" t="s">
        <v>1264</v>
      </c>
      <c r="AZ318" t="s">
        <v>1265</v>
      </c>
      <c r="BI318" t="s">
        <v>1260</v>
      </c>
      <c r="BK318" t="str">
        <f>LEFT(Tabela_BaseCadastro[[#This Row],[Descrição]],SEARCH(" ",Tabela_BaseCadastro[[#This Row],[Descrição]],1)-1)</f>
        <v>LEVITRA®10mg</v>
      </c>
      <c r="BL318" t="str">
        <f>TEXT(Tabela_BaseCadastro[[#This Row],[Unidade Venda '[EAN8, UPC12, EAN13, e DUN14']]],"0000000000000")</f>
        <v>7891106904889</v>
      </c>
      <c r="BN318">
        <f>IF(Tabela_BaseCadastro[[#This Row],[P.Ativo CMED]]="",Tabela_BaseCadastro[[#This Row],[DESCRIÇÃO DO PRINCIPIO ATIVO]],Tabela_BaseCadastro[[#This Row],[P.Ativo CMED]])</f>
        <v>0</v>
      </c>
    </row>
    <row r="319" spans="1:66" x14ac:dyDescent="0.25">
      <c r="A319">
        <v>1084</v>
      </c>
      <c r="B319" t="s">
        <v>1914</v>
      </c>
      <c r="C319">
        <v>1150</v>
      </c>
      <c r="D319" t="s">
        <v>1771</v>
      </c>
      <c r="E319">
        <v>1</v>
      </c>
      <c r="F319" t="s">
        <v>1253</v>
      </c>
      <c r="G319">
        <v>2</v>
      </c>
      <c r="H319" s="1" t="s">
        <v>1254</v>
      </c>
      <c r="I319">
        <v>4</v>
      </c>
      <c r="J319" t="s">
        <v>1476</v>
      </c>
      <c r="K319">
        <v>2</v>
      </c>
      <c r="L319" t="s">
        <v>1256</v>
      </c>
      <c r="M319" t="s">
        <v>1257</v>
      </c>
      <c r="N319" t="s">
        <v>1422</v>
      </c>
      <c r="O319" t="s">
        <v>1253</v>
      </c>
      <c r="P319">
        <v>30022099</v>
      </c>
      <c r="R319">
        <v>13</v>
      </c>
      <c r="S319">
        <v>14</v>
      </c>
      <c r="U319">
        <v>7891106904926</v>
      </c>
      <c r="V319">
        <v>7891106904926</v>
      </c>
      <c r="Z319" t="s">
        <v>1260</v>
      </c>
      <c r="AA319" t="s">
        <v>1261</v>
      </c>
      <c r="AB319">
        <v>8523</v>
      </c>
      <c r="AC319" t="s">
        <v>1910</v>
      </c>
      <c r="AE319">
        <v>44232</v>
      </c>
      <c r="AH319">
        <v>0</v>
      </c>
      <c r="AK319" t="s">
        <v>1260</v>
      </c>
      <c r="AM319" t="s">
        <v>1260</v>
      </c>
      <c r="AN319" t="s">
        <v>1260</v>
      </c>
      <c r="AQ319" t="s">
        <v>1263</v>
      </c>
      <c r="AR319" t="s">
        <v>1257</v>
      </c>
      <c r="AS319" t="s">
        <v>1260</v>
      </c>
      <c r="AT319">
        <v>1</v>
      </c>
      <c r="AX319" t="s">
        <v>1617</v>
      </c>
      <c r="AY319" t="s">
        <v>1264</v>
      </c>
      <c r="AZ319" t="s">
        <v>1265</v>
      </c>
      <c r="BI319" t="s">
        <v>1260</v>
      </c>
      <c r="BK319" t="str">
        <f>LEFT(Tabela_BaseCadastro[[#This Row],[Descrição]],SEARCH(" ",Tabela_BaseCadastro[[#This Row],[Descrição]],1)-1)</f>
        <v>LEVITRA®10mg</v>
      </c>
      <c r="BL319" t="str">
        <f>TEXT(Tabela_BaseCadastro[[#This Row],[Unidade Venda '[EAN8, UPC12, EAN13, e DUN14']]],"0000000000000")</f>
        <v>7891106904926</v>
      </c>
      <c r="BN319">
        <f>IF(Tabela_BaseCadastro[[#This Row],[P.Ativo CMED]]="",Tabela_BaseCadastro[[#This Row],[DESCRIÇÃO DO PRINCIPIO ATIVO]],Tabela_BaseCadastro[[#This Row],[P.Ativo CMED]])</f>
        <v>0</v>
      </c>
    </row>
    <row r="320" spans="1:66" x14ac:dyDescent="0.25">
      <c r="A320">
        <v>1085</v>
      </c>
      <c r="B320" t="s">
        <v>1915</v>
      </c>
      <c r="C320">
        <v>1150</v>
      </c>
      <c r="D320" t="s">
        <v>1771</v>
      </c>
      <c r="E320">
        <v>1</v>
      </c>
      <c r="F320" t="s">
        <v>1253</v>
      </c>
      <c r="G320">
        <v>2</v>
      </c>
      <c r="H320" s="1" t="s">
        <v>1254</v>
      </c>
      <c r="I320">
        <v>4</v>
      </c>
      <c r="J320" t="s">
        <v>1476</v>
      </c>
      <c r="K320">
        <v>2</v>
      </c>
      <c r="L320" t="s">
        <v>1256</v>
      </c>
      <c r="M320" t="s">
        <v>1257</v>
      </c>
      <c r="N320" t="s">
        <v>1422</v>
      </c>
      <c r="O320" t="s">
        <v>1253</v>
      </c>
      <c r="P320">
        <v>30022099</v>
      </c>
      <c r="R320">
        <v>13</v>
      </c>
      <c r="S320">
        <v>14</v>
      </c>
      <c r="U320">
        <v>7891106904896</v>
      </c>
      <c r="V320">
        <v>7891106904896</v>
      </c>
      <c r="Z320" t="s">
        <v>1260</v>
      </c>
      <c r="AA320" t="s">
        <v>1261</v>
      </c>
      <c r="AB320">
        <v>8523</v>
      </c>
      <c r="AC320" t="s">
        <v>1910</v>
      </c>
      <c r="AE320">
        <v>44232</v>
      </c>
      <c r="AH320">
        <v>0</v>
      </c>
      <c r="AK320" t="s">
        <v>1260</v>
      </c>
      <c r="AM320" t="s">
        <v>1260</v>
      </c>
      <c r="AN320" t="s">
        <v>1260</v>
      </c>
      <c r="AQ320" t="s">
        <v>1263</v>
      </c>
      <c r="AR320" t="s">
        <v>1257</v>
      </c>
      <c r="AS320" t="s">
        <v>1260</v>
      </c>
      <c r="AT320">
        <v>1</v>
      </c>
      <c r="AX320" t="s">
        <v>1617</v>
      </c>
      <c r="AY320" t="s">
        <v>1264</v>
      </c>
      <c r="AZ320" t="s">
        <v>1265</v>
      </c>
      <c r="BI320" t="s">
        <v>1260</v>
      </c>
      <c r="BK320" t="str">
        <f>LEFT(Tabela_BaseCadastro[[#This Row],[Descrição]],SEARCH(" ",Tabela_BaseCadastro[[#This Row],[Descrição]],1)-1)</f>
        <v>LEVITRA®10mg</v>
      </c>
      <c r="BL320" t="str">
        <f>TEXT(Tabela_BaseCadastro[[#This Row],[Unidade Venda '[EAN8, UPC12, EAN13, e DUN14']]],"0000000000000")</f>
        <v>7891106904896</v>
      </c>
      <c r="BN320">
        <f>IF(Tabela_BaseCadastro[[#This Row],[P.Ativo CMED]]="",Tabela_BaseCadastro[[#This Row],[DESCRIÇÃO DO PRINCIPIO ATIVO]],Tabela_BaseCadastro[[#This Row],[P.Ativo CMED]])</f>
        <v>0</v>
      </c>
    </row>
    <row r="321" spans="1:66" x14ac:dyDescent="0.25">
      <c r="A321">
        <v>1086</v>
      </c>
      <c r="B321" t="s">
        <v>1916</v>
      </c>
      <c r="C321">
        <v>1150</v>
      </c>
      <c r="D321" t="s">
        <v>1771</v>
      </c>
      <c r="E321">
        <v>1</v>
      </c>
      <c r="F321" t="s">
        <v>1253</v>
      </c>
      <c r="G321">
        <v>2</v>
      </c>
      <c r="H321" s="1" t="s">
        <v>1254</v>
      </c>
      <c r="I321">
        <v>4</v>
      </c>
      <c r="J321" t="s">
        <v>1476</v>
      </c>
      <c r="K321">
        <v>2</v>
      </c>
      <c r="L321" t="s">
        <v>1256</v>
      </c>
      <c r="M321" t="s">
        <v>1257</v>
      </c>
      <c r="N321" t="s">
        <v>1422</v>
      </c>
      <c r="O321" t="s">
        <v>1253</v>
      </c>
      <c r="P321">
        <v>30022099</v>
      </c>
      <c r="R321">
        <v>13</v>
      </c>
      <c r="S321">
        <v>14</v>
      </c>
      <c r="U321">
        <v>7891106005524</v>
      </c>
      <c r="V321">
        <v>7891106005524</v>
      </c>
      <c r="Z321" t="s">
        <v>1260</v>
      </c>
      <c r="AA321" t="s">
        <v>1261</v>
      </c>
      <c r="AB321">
        <v>8523</v>
      </c>
      <c r="AC321" t="s">
        <v>1910</v>
      </c>
      <c r="AE321">
        <v>44232</v>
      </c>
      <c r="AH321">
        <v>0</v>
      </c>
      <c r="AK321" t="s">
        <v>1260</v>
      </c>
      <c r="AM321" t="s">
        <v>1260</v>
      </c>
      <c r="AN321" t="s">
        <v>1260</v>
      </c>
      <c r="AQ321" t="s">
        <v>1263</v>
      </c>
      <c r="AR321" t="s">
        <v>1257</v>
      </c>
      <c r="AS321" t="s">
        <v>1260</v>
      </c>
      <c r="AT321">
        <v>1</v>
      </c>
      <c r="AX321" t="s">
        <v>1617</v>
      </c>
      <c r="AY321" t="s">
        <v>1264</v>
      </c>
      <c r="AZ321" t="s">
        <v>1265</v>
      </c>
      <c r="BI321" t="s">
        <v>1260</v>
      </c>
      <c r="BK321" t="str">
        <f>LEFT(Tabela_BaseCadastro[[#This Row],[Descrição]],SEARCH(" ",Tabela_BaseCadastro[[#This Row],[Descrição]],1)-1)</f>
        <v>LEVITRA®10mg</v>
      </c>
      <c r="BL321" t="str">
        <f>TEXT(Tabela_BaseCadastro[[#This Row],[Unidade Venda '[EAN8, UPC12, EAN13, e DUN14']]],"0000000000000")</f>
        <v>7891106005524</v>
      </c>
      <c r="BM321" t="s">
        <v>1917</v>
      </c>
      <c r="BN321" t="str">
        <f>IF(Tabela_BaseCadastro[[#This Row],[P.Ativo CMED]]="",Tabela_BaseCadastro[[#This Row],[DESCRIÇÃO DO PRINCIPIO ATIVO]],Tabela_BaseCadastro[[#This Row],[P.Ativo CMED]])</f>
        <v>CLORIDRATO DE VARDENAFILA</v>
      </c>
    </row>
    <row r="322" spans="1:66" x14ac:dyDescent="0.25">
      <c r="A322">
        <v>1087</v>
      </c>
      <c r="B322" t="s">
        <v>1918</v>
      </c>
      <c r="C322">
        <v>1150</v>
      </c>
      <c r="D322" t="s">
        <v>1771</v>
      </c>
      <c r="E322">
        <v>1</v>
      </c>
      <c r="F322" t="s">
        <v>1253</v>
      </c>
      <c r="G322">
        <v>2</v>
      </c>
      <c r="H322" s="1" t="s">
        <v>1254</v>
      </c>
      <c r="I322">
        <v>4</v>
      </c>
      <c r="J322" t="s">
        <v>1476</v>
      </c>
      <c r="K322">
        <v>2</v>
      </c>
      <c r="L322" t="s">
        <v>1256</v>
      </c>
      <c r="M322" t="s">
        <v>1257</v>
      </c>
      <c r="N322" t="s">
        <v>1422</v>
      </c>
      <c r="O322" t="s">
        <v>1253</v>
      </c>
      <c r="P322">
        <v>30022099</v>
      </c>
      <c r="R322">
        <v>13</v>
      </c>
      <c r="S322">
        <v>14</v>
      </c>
      <c r="U322">
        <v>7891106005647</v>
      </c>
      <c r="V322">
        <v>7891106005647</v>
      </c>
      <c r="Z322" t="s">
        <v>1260</v>
      </c>
      <c r="AA322" t="s">
        <v>1261</v>
      </c>
      <c r="AB322">
        <v>8523</v>
      </c>
      <c r="AC322" t="s">
        <v>1910</v>
      </c>
      <c r="AE322">
        <v>44232</v>
      </c>
      <c r="AH322">
        <v>0</v>
      </c>
      <c r="AK322" t="s">
        <v>1260</v>
      </c>
      <c r="AM322" t="s">
        <v>1260</v>
      </c>
      <c r="AN322" t="s">
        <v>1260</v>
      </c>
      <c r="AQ322" t="s">
        <v>1263</v>
      </c>
      <c r="AR322" t="s">
        <v>1257</v>
      </c>
      <c r="AS322" t="s">
        <v>1260</v>
      </c>
      <c r="AT322">
        <v>1</v>
      </c>
      <c r="AX322" t="s">
        <v>1617</v>
      </c>
      <c r="AY322" t="s">
        <v>1264</v>
      </c>
      <c r="AZ322" t="s">
        <v>1265</v>
      </c>
      <c r="BI322" t="s">
        <v>1260</v>
      </c>
      <c r="BK322" t="str">
        <f>LEFT(Tabela_BaseCadastro[[#This Row],[Descrição]],SEARCH(" ",Tabela_BaseCadastro[[#This Row],[Descrição]],1)-1)</f>
        <v>LEVITRA®20mg</v>
      </c>
      <c r="BL322" t="str">
        <f>TEXT(Tabela_BaseCadastro[[#This Row],[Unidade Venda '[EAN8, UPC12, EAN13, e DUN14']]],"0000000000000")</f>
        <v>7891106005647</v>
      </c>
      <c r="BM322" t="s">
        <v>1917</v>
      </c>
      <c r="BN322" t="str">
        <f>IF(Tabela_BaseCadastro[[#This Row],[P.Ativo CMED]]="",Tabela_BaseCadastro[[#This Row],[DESCRIÇÃO DO PRINCIPIO ATIVO]],Tabela_BaseCadastro[[#This Row],[P.Ativo CMED]])</f>
        <v>CLORIDRATO DE VARDENAFILA</v>
      </c>
    </row>
    <row r="323" spans="1:66" x14ac:dyDescent="0.25">
      <c r="A323">
        <v>1088</v>
      </c>
      <c r="B323" t="s">
        <v>1919</v>
      </c>
      <c r="C323">
        <v>1150</v>
      </c>
      <c r="D323" t="s">
        <v>1771</v>
      </c>
      <c r="E323">
        <v>1</v>
      </c>
      <c r="F323" t="s">
        <v>1253</v>
      </c>
      <c r="G323">
        <v>2</v>
      </c>
      <c r="H323" s="1" t="s">
        <v>1254</v>
      </c>
      <c r="I323">
        <v>4</v>
      </c>
      <c r="J323" t="s">
        <v>1476</v>
      </c>
      <c r="K323">
        <v>2</v>
      </c>
      <c r="L323" t="s">
        <v>1256</v>
      </c>
      <c r="M323" t="s">
        <v>1257</v>
      </c>
      <c r="N323" t="s">
        <v>1422</v>
      </c>
      <c r="O323" t="s">
        <v>1253</v>
      </c>
      <c r="P323">
        <v>30022099</v>
      </c>
      <c r="R323">
        <v>13</v>
      </c>
      <c r="S323">
        <v>14</v>
      </c>
      <c r="U323">
        <v>7891106005609</v>
      </c>
      <c r="V323">
        <v>7891106005609</v>
      </c>
      <c r="Z323" t="s">
        <v>1260</v>
      </c>
      <c r="AA323" t="s">
        <v>1261</v>
      </c>
      <c r="AB323">
        <v>8523</v>
      </c>
      <c r="AC323" t="s">
        <v>1910</v>
      </c>
      <c r="AE323">
        <v>44232</v>
      </c>
      <c r="AH323">
        <v>0</v>
      </c>
      <c r="AK323" t="s">
        <v>1260</v>
      </c>
      <c r="AM323" t="s">
        <v>1260</v>
      </c>
      <c r="AN323" t="s">
        <v>1260</v>
      </c>
      <c r="AQ323" t="s">
        <v>1263</v>
      </c>
      <c r="AR323" t="s">
        <v>1257</v>
      </c>
      <c r="AS323" t="s">
        <v>1260</v>
      </c>
      <c r="AT323">
        <v>1</v>
      </c>
      <c r="AX323" t="s">
        <v>1617</v>
      </c>
      <c r="AY323" t="s">
        <v>1264</v>
      </c>
      <c r="AZ323" t="s">
        <v>1265</v>
      </c>
      <c r="BI323" t="s">
        <v>1260</v>
      </c>
      <c r="BK323" t="str">
        <f>LEFT(Tabela_BaseCadastro[[#This Row],[Descrição]],SEARCH(" ",Tabela_BaseCadastro[[#This Row],[Descrição]],1)-1)</f>
        <v>LEVITRA®20mg</v>
      </c>
      <c r="BL323" t="str">
        <f>TEXT(Tabela_BaseCadastro[[#This Row],[Unidade Venda '[EAN8, UPC12, EAN13, e DUN14']]],"0000000000000")</f>
        <v>7891106005609</v>
      </c>
      <c r="BM323" t="s">
        <v>1917</v>
      </c>
      <c r="BN323" t="str">
        <f>IF(Tabela_BaseCadastro[[#This Row],[P.Ativo CMED]]="",Tabela_BaseCadastro[[#This Row],[DESCRIÇÃO DO PRINCIPIO ATIVO]],Tabela_BaseCadastro[[#This Row],[P.Ativo CMED]])</f>
        <v>CLORIDRATO DE VARDENAFILA</v>
      </c>
    </row>
    <row r="324" spans="1:66" x14ac:dyDescent="0.25">
      <c r="A324">
        <v>1089</v>
      </c>
      <c r="B324" t="s">
        <v>1920</v>
      </c>
      <c r="C324">
        <v>1150</v>
      </c>
      <c r="D324" t="s">
        <v>1771</v>
      </c>
      <c r="E324">
        <v>1</v>
      </c>
      <c r="F324" t="s">
        <v>1253</v>
      </c>
      <c r="G324">
        <v>2</v>
      </c>
      <c r="H324" s="1" t="s">
        <v>1254</v>
      </c>
      <c r="I324">
        <v>4</v>
      </c>
      <c r="J324" t="s">
        <v>1476</v>
      </c>
      <c r="K324">
        <v>2</v>
      </c>
      <c r="L324" t="s">
        <v>1256</v>
      </c>
      <c r="M324" t="s">
        <v>1257</v>
      </c>
      <c r="N324" t="s">
        <v>1422</v>
      </c>
      <c r="O324" t="s">
        <v>1253</v>
      </c>
      <c r="P324">
        <v>30022099</v>
      </c>
      <c r="R324">
        <v>13</v>
      </c>
      <c r="S324">
        <v>14</v>
      </c>
      <c r="U324">
        <v>7891106006644</v>
      </c>
      <c r="V324">
        <v>7891106006644</v>
      </c>
      <c r="Z324" t="s">
        <v>1260</v>
      </c>
      <c r="AA324" t="s">
        <v>1261</v>
      </c>
      <c r="AB324">
        <v>8523</v>
      </c>
      <c r="AC324" t="s">
        <v>1910</v>
      </c>
      <c r="AE324">
        <v>44232</v>
      </c>
      <c r="AH324">
        <v>0</v>
      </c>
      <c r="AK324" t="s">
        <v>1260</v>
      </c>
      <c r="AM324" t="s">
        <v>1260</v>
      </c>
      <c r="AN324" t="s">
        <v>1260</v>
      </c>
      <c r="AQ324" t="s">
        <v>1263</v>
      </c>
      <c r="AR324" t="s">
        <v>1257</v>
      </c>
      <c r="AS324" t="s">
        <v>1260</v>
      </c>
      <c r="AT324">
        <v>1</v>
      </c>
      <c r="AX324" t="s">
        <v>1617</v>
      </c>
      <c r="AY324" t="s">
        <v>1264</v>
      </c>
      <c r="AZ324" t="s">
        <v>1265</v>
      </c>
      <c r="BI324" t="s">
        <v>1260</v>
      </c>
      <c r="BK324" t="str">
        <f>LEFT(Tabela_BaseCadastro[[#This Row],[Descrição]],SEARCH(" ",Tabela_BaseCadastro[[#This Row],[Descrição]],1)-1)</f>
        <v>LEVITRA®20mg</v>
      </c>
      <c r="BL324" t="str">
        <f>TEXT(Tabela_BaseCadastro[[#This Row],[Unidade Venda '[EAN8, UPC12, EAN13, e DUN14']]],"0000000000000")</f>
        <v>7891106006644</v>
      </c>
      <c r="BN324">
        <f>IF(Tabela_BaseCadastro[[#This Row],[P.Ativo CMED]]="",Tabela_BaseCadastro[[#This Row],[DESCRIÇÃO DO PRINCIPIO ATIVO]],Tabela_BaseCadastro[[#This Row],[P.Ativo CMED]])</f>
        <v>0</v>
      </c>
    </row>
    <row r="325" spans="1:66" x14ac:dyDescent="0.25">
      <c r="A325">
        <v>1090</v>
      </c>
      <c r="B325" t="s">
        <v>1921</v>
      </c>
      <c r="C325">
        <v>1150</v>
      </c>
      <c r="D325" t="s">
        <v>1771</v>
      </c>
      <c r="E325">
        <v>1</v>
      </c>
      <c r="F325" t="s">
        <v>1253</v>
      </c>
      <c r="G325">
        <v>2</v>
      </c>
      <c r="H325" s="1" t="s">
        <v>1254</v>
      </c>
      <c r="I325">
        <v>4</v>
      </c>
      <c r="J325" t="s">
        <v>1476</v>
      </c>
      <c r="K325">
        <v>2</v>
      </c>
      <c r="L325" t="s">
        <v>1256</v>
      </c>
      <c r="M325" t="s">
        <v>1257</v>
      </c>
      <c r="N325" t="s">
        <v>1922</v>
      </c>
      <c r="O325" t="s">
        <v>1923</v>
      </c>
      <c r="P325">
        <v>30043999</v>
      </c>
      <c r="R325">
        <v>13</v>
      </c>
      <c r="S325">
        <v>14</v>
      </c>
      <c r="U325">
        <v>7891106906302</v>
      </c>
      <c r="V325">
        <v>7891106906302</v>
      </c>
      <c r="Z325" t="s">
        <v>1260</v>
      </c>
      <c r="AA325" t="s">
        <v>1261</v>
      </c>
      <c r="AB325">
        <v>2588</v>
      </c>
      <c r="AC325" t="s">
        <v>1924</v>
      </c>
      <c r="AE325">
        <v>44232</v>
      </c>
      <c r="AH325">
        <v>0</v>
      </c>
      <c r="AK325" t="s">
        <v>1260</v>
      </c>
      <c r="AM325" t="s">
        <v>1260</v>
      </c>
      <c r="AN325" t="s">
        <v>1260</v>
      </c>
      <c r="AQ325" t="s">
        <v>1263</v>
      </c>
      <c r="AR325" t="s">
        <v>1257</v>
      </c>
      <c r="AS325" t="s">
        <v>1260</v>
      </c>
      <c r="AT325">
        <v>1</v>
      </c>
      <c r="AX325" t="s">
        <v>1617</v>
      </c>
      <c r="AY325" t="s">
        <v>1264</v>
      </c>
      <c r="AZ325" t="s">
        <v>1265</v>
      </c>
      <c r="BI325" t="s">
        <v>1260</v>
      </c>
      <c r="BK325" t="str">
        <f>LEFT(Tabela_BaseCadastro[[#This Row],[Descrição]],SEARCH(" ",Tabela_BaseCadastro[[#This Row],[Descrição]],1)-1)</f>
        <v>MAGNEVISTAN®469mg/ml</v>
      </c>
      <c r="BL325" t="str">
        <f>TEXT(Tabela_BaseCadastro[[#This Row],[Unidade Venda '[EAN8, UPC12, EAN13, e DUN14']]],"0000000000000")</f>
        <v>7891106906302</v>
      </c>
      <c r="BM325" t="s">
        <v>1925</v>
      </c>
      <c r="BN325" t="str">
        <f>IF(Tabela_BaseCadastro[[#This Row],[P.Ativo CMED]]="",Tabela_BaseCadastro[[#This Row],[DESCRIÇÃO DO PRINCIPIO ATIVO]],Tabela_BaseCadastro[[#This Row],[P.Ativo CMED]])</f>
        <v>GADOPENTETATO DE DIMEGLUMINA</v>
      </c>
    </row>
    <row r="326" spans="1:66" x14ac:dyDescent="0.25">
      <c r="A326">
        <v>1091</v>
      </c>
      <c r="B326" t="s">
        <v>1926</v>
      </c>
      <c r="C326">
        <v>1150</v>
      </c>
      <c r="D326" t="s">
        <v>1771</v>
      </c>
      <c r="E326">
        <v>1</v>
      </c>
      <c r="F326" t="s">
        <v>1253</v>
      </c>
      <c r="G326">
        <v>2</v>
      </c>
      <c r="H326" s="1" t="s">
        <v>1254</v>
      </c>
      <c r="I326">
        <v>4</v>
      </c>
      <c r="J326" t="s">
        <v>1476</v>
      </c>
      <c r="K326">
        <v>2</v>
      </c>
      <c r="L326" t="s">
        <v>1256</v>
      </c>
      <c r="M326" t="s">
        <v>1257</v>
      </c>
      <c r="N326" t="s">
        <v>1922</v>
      </c>
      <c r="O326" t="s">
        <v>1923</v>
      </c>
      <c r="P326">
        <v>30043999</v>
      </c>
      <c r="R326">
        <v>13</v>
      </c>
      <c r="S326">
        <v>14</v>
      </c>
      <c r="U326">
        <v>7891106906319</v>
      </c>
      <c r="V326">
        <v>7891106906319</v>
      </c>
      <c r="Z326" t="s">
        <v>1260</v>
      </c>
      <c r="AA326" t="s">
        <v>1261</v>
      </c>
      <c r="AB326">
        <v>2588</v>
      </c>
      <c r="AC326" t="s">
        <v>1924</v>
      </c>
      <c r="AE326">
        <v>44232</v>
      </c>
      <c r="AH326">
        <v>7</v>
      </c>
      <c r="AK326" t="s">
        <v>1260</v>
      </c>
      <c r="AM326" t="s">
        <v>1260</v>
      </c>
      <c r="AN326" t="s">
        <v>1260</v>
      </c>
      <c r="AQ326" t="s">
        <v>1263</v>
      </c>
      <c r="AR326" t="s">
        <v>1257</v>
      </c>
      <c r="AS326" t="s">
        <v>1260</v>
      </c>
      <c r="AT326">
        <v>1</v>
      </c>
      <c r="AX326" t="s">
        <v>1617</v>
      </c>
      <c r="AY326" t="s">
        <v>1264</v>
      </c>
      <c r="AZ326" t="s">
        <v>1265</v>
      </c>
      <c r="BI326" t="s">
        <v>1260</v>
      </c>
      <c r="BK326" t="str">
        <f>LEFT(Tabela_BaseCadastro[[#This Row],[Descrição]],SEARCH(" ",Tabela_BaseCadastro[[#This Row],[Descrição]],1)-1)</f>
        <v>MAGNEVISTAN®469mg/ml</v>
      </c>
      <c r="BL326" t="str">
        <f>TEXT(Tabela_BaseCadastro[[#This Row],[Unidade Venda '[EAN8, UPC12, EAN13, e DUN14']]],"0000000000000")</f>
        <v>7891106906319</v>
      </c>
      <c r="BM326" t="s">
        <v>1925</v>
      </c>
      <c r="BN326" t="str">
        <f>IF(Tabela_BaseCadastro[[#This Row],[P.Ativo CMED]]="",Tabela_BaseCadastro[[#This Row],[DESCRIÇÃO DO PRINCIPIO ATIVO]],Tabela_BaseCadastro[[#This Row],[P.Ativo CMED]])</f>
        <v>GADOPENTETATO DE DIMEGLUMINA</v>
      </c>
    </row>
    <row r="327" spans="1:66" x14ac:dyDescent="0.25">
      <c r="A327">
        <v>1092</v>
      </c>
      <c r="B327" t="s">
        <v>1927</v>
      </c>
      <c r="C327">
        <v>1150</v>
      </c>
      <c r="D327" t="s">
        <v>1771</v>
      </c>
      <c r="E327">
        <v>1</v>
      </c>
      <c r="F327" t="s">
        <v>1253</v>
      </c>
      <c r="G327">
        <v>2</v>
      </c>
      <c r="H327" s="1" t="s">
        <v>1254</v>
      </c>
      <c r="I327">
        <v>4</v>
      </c>
      <c r="J327" t="s">
        <v>1476</v>
      </c>
      <c r="K327">
        <v>2</v>
      </c>
      <c r="L327" t="s">
        <v>1256</v>
      </c>
      <c r="M327" t="s">
        <v>1257</v>
      </c>
      <c r="N327" t="s">
        <v>1922</v>
      </c>
      <c r="O327" t="s">
        <v>1923</v>
      </c>
      <c r="P327">
        <v>30043999</v>
      </c>
      <c r="R327">
        <v>13</v>
      </c>
      <c r="S327">
        <v>14</v>
      </c>
      <c r="U327">
        <v>7891106906326</v>
      </c>
      <c r="V327">
        <v>7891106906326</v>
      </c>
      <c r="Z327" t="s">
        <v>1260</v>
      </c>
      <c r="AA327" t="s">
        <v>1261</v>
      </c>
      <c r="AB327">
        <v>2588</v>
      </c>
      <c r="AC327" t="s">
        <v>1924</v>
      </c>
      <c r="AE327">
        <v>44232</v>
      </c>
      <c r="AH327">
        <v>0</v>
      </c>
      <c r="AK327" t="s">
        <v>1260</v>
      </c>
      <c r="AM327" t="s">
        <v>1260</v>
      </c>
      <c r="AN327" t="s">
        <v>1260</v>
      </c>
      <c r="AQ327" t="s">
        <v>1263</v>
      </c>
      <c r="AR327" t="s">
        <v>1257</v>
      </c>
      <c r="AS327" t="s">
        <v>1260</v>
      </c>
      <c r="AT327">
        <v>1</v>
      </c>
      <c r="AX327" t="s">
        <v>1617</v>
      </c>
      <c r="AY327" t="s">
        <v>1264</v>
      </c>
      <c r="AZ327" t="s">
        <v>1265</v>
      </c>
      <c r="BI327" t="s">
        <v>1260</v>
      </c>
      <c r="BK327" t="str">
        <f>LEFT(Tabela_BaseCadastro[[#This Row],[Descrição]],SEARCH(" ",Tabela_BaseCadastro[[#This Row],[Descrição]],1)-1)</f>
        <v>MAGNEVISTAN®469mg/ml</v>
      </c>
      <c r="BL327" t="str">
        <f>TEXT(Tabela_BaseCadastro[[#This Row],[Unidade Venda '[EAN8, UPC12, EAN13, e DUN14']]],"0000000000000")</f>
        <v>7891106906326</v>
      </c>
      <c r="BN327">
        <f>IF(Tabela_BaseCadastro[[#This Row],[P.Ativo CMED]]="",Tabela_BaseCadastro[[#This Row],[DESCRIÇÃO DO PRINCIPIO ATIVO]],Tabela_BaseCadastro[[#This Row],[P.Ativo CMED]])</f>
        <v>0</v>
      </c>
    </row>
    <row r="328" spans="1:66" x14ac:dyDescent="0.25">
      <c r="A328">
        <v>1093</v>
      </c>
      <c r="B328" t="s">
        <v>1928</v>
      </c>
      <c r="C328">
        <v>1150</v>
      </c>
      <c r="D328" t="s">
        <v>1771</v>
      </c>
      <c r="E328">
        <v>1</v>
      </c>
      <c r="F328" t="s">
        <v>1253</v>
      </c>
      <c r="G328">
        <v>2</v>
      </c>
      <c r="H328" s="1" t="s">
        <v>1254</v>
      </c>
      <c r="I328">
        <v>4</v>
      </c>
      <c r="J328" t="s">
        <v>1476</v>
      </c>
      <c r="K328">
        <v>2</v>
      </c>
      <c r="L328" t="s">
        <v>1256</v>
      </c>
      <c r="M328" t="s">
        <v>1257</v>
      </c>
      <c r="N328" t="s">
        <v>1922</v>
      </c>
      <c r="O328" t="s">
        <v>1923</v>
      </c>
      <c r="P328">
        <v>30043999</v>
      </c>
      <c r="R328">
        <v>13</v>
      </c>
      <c r="S328">
        <v>14</v>
      </c>
      <c r="U328">
        <v>7891106906333</v>
      </c>
      <c r="V328">
        <v>7891106906333</v>
      </c>
      <c r="Z328" t="s">
        <v>1260</v>
      </c>
      <c r="AA328" t="s">
        <v>1261</v>
      </c>
      <c r="AB328">
        <v>2588</v>
      </c>
      <c r="AC328" t="s">
        <v>1924</v>
      </c>
      <c r="AE328">
        <v>44232</v>
      </c>
      <c r="AH328">
        <v>0</v>
      </c>
      <c r="AK328" t="s">
        <v>1260</v>
      </c>
      <c r="AM328" t="s">
        <v>1260</v>
      </c>
      <c r="AN328" t="s">
        <v>1260</v>
      </c>
      <c r="AQ328" t="s">
        <v>1263</v>
      </c>
      <c r="AR328" t="s">
        <v>1257</v>
      </c>
      <c r="AS328" t="s">
        <v>1260</v>
      </c>
      <c r="AT328">
        <v>1</v>
      </c>
      <c r="AX328" t="s">
        <v>1617</v>
      </c>
      <c r="AY328" t="s">
        <v>1264</v>
      </c>
      <c r="AZ328" t="s">
        <v>1265</v>
      </c>
      <c r="BI328" t="s">
        <v>1260</v>
      </c>
      <c r="BK328" t="str">
        <f>LEFT(Tabela_BaseCadastro[[#This Row],[Descrição]],SEARCH(" ",Tabela_BaseCadastro[[#This Row],[Descrição]],1)-1)</f>
        <v>MAGNEVISTAN®469mg/ml</v>
      </c>
      <c r="BL328" t="str">
        <f>TEXT(Tabela_BaseCadastro[[#This Row],[Unidade Venda '[EAN8, UPC12, EAN13, e DUN14']]],"0000000000000")</f>
        <v>7891106906333</v>
      </c>
      <c r="BN328">
        <f>IF(Tabela_BaseCadastro[[#This Row],[P.Ativo CMED]]="",Tabela_BaseCadastro[[#This Row],[DESCRIÇÃO DO PRINCIPIO ATIVO]],Tabela_BaseCadastro[[#This Row],[P.Ativo CMED]])</f>
        <v>0</v>
      </c>
    </row>
    <row r="329" spans="1:66" x14ac:dyDescent="0.25">
      <c r="A329">
        <v>1094</v>
      </c>
      <c r="B329" t="s">
        <v>1929</v>
      </c>
      <c r="C329">
        <v>1150</v>
      </c>
      <c r="D329" t="s">
        <v>1771</v>
      </c>
      <c r="E329">
        <v>1</v>
      </c>
      <c r="F329" t="s">
        <v>1253</v>
      </c>
      <c r="G329">
        <v>2</v>
      </c>
      <c r="H329" s="1" t="s">
        <v>1254</v>
      </c>
      <c r="I329">
        <v>4</v>
      </c>
      <c r="J329" t="s">
        <v>1476</v>
      </c>
      <c r="K329">
        <v>2</v>
      </c>
      <c r="L329" t="s">
        <v>1256</v>
      </c>
      <c r="M329" t="s">
        <v>1257</v>
      </c>
      <c r="N329" t="s">
        <v>1422</v>
      </c>
      <c r="O329" t="s">
        <v>1253</v>
      </c>
      <c r="P329">
        <v>30022099</v>
      </c>
      <c r="R329">
        <v>13</v>
      </c>
      <c r="S329">
        <v>14</v>
      </c>
      <c r="U329">
        <v>7891106911337</v>
      </c>
      <c r="V329">
        <v>7891106911337</v>
      </c>
      <c r="Z329" t="s">
        <v>1260</v>
      </c>
      <c r="AA329" t="s">
        <v>1261</v>
      </c>
      <c r="AB329">
        <v>26</v>
      </c>
      <c r="AC329" t="s">
        <v>1870</v>
      </c>
      <c r="AE329">
        <v>44232</v>
      </c>
      <c r="AH329">
        <v>0</v>
      </c>
      <c r="AK329" t="s">
        <v>1260</v>
      </c>
      <c r="AM329" t="s">
        <v>1260</v>
      </c>
      <c r="AN329" t="s">
        <v>1260</v>
      </c>
      <c r="AQ329" t="s">
        <v>1263</v>
      </c>
      <c r="AR329" t="s">
        <v>1257</v>
      </c>
      <c r="AS329" t="s">
        <v>1260</v>
      </c>
      <c r="AT329">
        <v>1</v>
      </c>
      <c r="AX329" t="s">
        <v>1617</v>
      </c>
      <c r="AY329" t="s">
        <v>1264</v>
      </c>
      <c r="AZ329" t="s">
        <v>1265</v>
      </c>
      <c r="BI329" t="s">
        <v>1260</v>
      </c>
      <c r="BK329" t="e">
        <f>LEFT(Tabela_BaseCadastro[[#This Row],[Descrição]],SEARCH(" ",Tabela_BaseCadastro[[#This Row],[Descrição]],1)-1)</f>
        <v>#VALUE!</v>
      </c>
      <c r="BL329" t="str">
        <f>TEXT(Tabela_BaseCadastro[[#This Row],[Unidade Venda '[EAN8, UPC12, EAN13, e DUN14']]],"0000000000000")</f>
        <v>7891106911337</v>
      </c>
      <c r="BM329" t="s">
        <v>1930</v>
      </c>
      <c r="BN329" t="str">
        <f>IF(Tabela_BaseCadastro[[#This Row],[P.Ativo CMED]]="",Tabela_BaseCadastro[[#This Row],[DESCRIÇÃO DO PRINCIPIO ATIVO]],Tabela_BaseCadastro[[#This Row],[P.Ativo CMED]])</f>
        <v>ENANTATO DE NORETISTERONA;VALERATO DE ESTRADIOL</v>
      </c>
    </row>
    <row r="330" spans="1:66" x14ac:dyDescent="0.25">
      <c r="A330">
        <v>1095</v>
      </c>
      <c r="B330" t="s">
        <v>1931</v>
      </c>
      <c r="C330">
        <v>1150</v>
      </c>
      <c r="D330" t="s">
        <v>1771</v>
      </c>
      <c r="E330">
        <v>1</v>
      </c>
      <c r="F330" t="s">
        <v>1253</v>
      </c>
      <c r="G330">
        <v>2</v>
      </c>
      <c r="H330" s="1" t="s">
        <v>1254</v>
      </c>
      <c r="I330">
        <v>4</v>
      </c>
      <c r="J330" t="s">
        <v>1476</v>
      </c>
      <c r="K330">
        <v>2</v>
      </c>
      <c r="L330" t="s">
        <v>1256</v>
      </c>
      <c r="M330" t="s">
        <v>1257</v>
      </c>
      <c r="N330" t="s">
        <v>1422</v>
      </c>
      <c r="O330" t="s">
        <v>1253</v>
      </c>
      <c r="P330">
        <v>30022099</v>
      </c>
      <c r="R330">
        <v>13</v>
      </c>
      <c r="S330">
        <v>14</v>
      </c>
      <c r="U330">
        <v>7891106905961</v>
      </c>
      <c r="V330">
        <v>7891106905961</v>
      </c>
      <c r="Z330" t="s">
        <v>1260</v>
      </c>
      <c r="AA330" t="s">
        <v>1261</v>
      </c>
      <c r="AB330">
        <v>26</v>
      </c>
      <c r="AC330" t="s">
        <v>1870</v>
      </c>
      <c r="AE330">
        <v>44232</v>
      </c>
      <c r="AH330">
        <v>0</v>
      </c>
      <c r="AK330" t="s">
        <v>1260</v>
      </c>
      <c r="AM330" t="s">
        <v>1260</v>
      </c>
      <c r="AN330" t="s">
        <v>1260</v>
      </c>
      <c r="AQ330" t="s">
        <v>1263</v>
      </c>
      <c r="AR330" t="s">
        <v>1257</v>
      </c>
      <c r="AS330" t="s">
        <v>1260</v>
      </c>
      <c r="AT330">
        <v>1</v>
      </c>
      <c r="AX330" t="s">
        <v>1617</v>
      </c>
      <c r="AY330" t="s">
        <v>1264</v>
      </c>
      <c r="AZ330" t="s">
        <v>1265</v>
      </c>
      <c r="BI330" t="s">
        <v>1260</v>
      </c>
      <c r="BK330" t="str">
        <f>LEFT(Tabela_BaseCadastro[[#This Row],[Descrição]],SEARCH(" ",Tabela_BaseCadastro[[#This Row],[Descrição]],1)-1)</f>
        <v>MICROVLAR®0,15mg+0,03m</v>
      </c>
      <c r="BL330" t="str">
        <f>TEXT(Tabela_BaseCadastro[[#This Row],[Unidade Venda '[EAN8, UPC12, EAN13, e DUN14']]],"0000000000000")</f>
        <v>7891106905961</v>
      </c>
      <c r="BN330">
        <f>IF(Tabela_BaseCadastro[[#This Row],[P.Ativo CMED]]="",Tabela_BaseCadastro[[#This Row],[DESCRIÇÃO DO PRINCIPIO ATIVO]],Tabela_BaseCadastro[[#This Row],[P.Ativo CMED]])</f>
        <v>0</v>
      </c>
    </row>
    <row r="331" spans="1:66" x14ac:dyDescent="0.25">
      <c r="A331">
        <v>1096</v>
      </c>
      <c r="B331" t="s">
        <v>1932</v>
      </c>
      <c r="C331">
        <v>1150</v>
      </c>
      <c r="D331" t="s">
        <v>1771</v>
      </c>
      <c r="E331">
        <v>1</v>
      </c>
      <c r="F331" t="s">
        <v>1253</v>
      </c>
      <c r="G331">
        <v>2</v>
      </c>
      <c r="H331" s="1" t="s">
        <v>1254</v>
      </c>
      <c r="I331">
        <v>4</v>
      </c>
      <c r="J331" t="s">
        <v>1476</v>
      </c>
      <c r="K331">
        <v>2</v>
      </c>
      <c r="L331" t="s">
        <v>1256</v>
      </c>
      <c r="M331" t="s">
        <v>1257</v>
      </c>
      <c r="N331" t="s">
        <v>1422</v>
      </c>
      <c r="O331" t="s">
        <v>1253</v>
      </c>
      <c r="P331">
        <v>30022099</v>
      </c>
      <c r="R331">
        <v>13</v>
      </c>
      <c r="S331">
        <v>14</v>
      </c>
      <c r="U331">
        <v>7891106907552</v>
      </c>
      <c r="V331">
        <v>7891106907552</v>
      </c>
      <c r="Z331" t="s">
        <v>1260</v>
      </c>
      <c r="AA331" t="s">
        <v>1261</v>
      </c>
      <c r="AB331">
        <v>26</v>
      </c>
      <c r="AC331" t="s">
        <v>1870</v>
      </c>
      <c r="AE331">
        <v>44232</v>
      </c>
      <c r="AH331">
        <v>0</v>
      </c>
      <c r="AK331" t="s">
        <v>1260</v>
      </c>
      <c r="AM331" t="s">
        <v>1260</v>
      </c>
      <c r="AN331" t="s">
        <v>1260</v>
      </c>
      <c r="AQ331" t="s">
        <v>1263</v>
      </c>
      <c r="AR331" t="s">
        <v>1257</v>
      </c>
      <c r="AS331" t="s">
        <v>1260</v>
      </c>
      <c r="AT331">
        <v>1</v>
      </c>
      <c r="AX331" t="s">
        <v>1617</v>
      </c>
      <c r="AY331" t="s">
        <v>1264</v>
      </c>
      <c r="AZ331" t="s">
        <v>1265</v>
      </c>
      <c r="BE331">
        <v>476</v>
      </c>
      <c r="BF331" t="s">
        <v>1871</v>
      </c>
      <c r="BI331" t="s">
        <v>1260</v>
      </c>
      <c r="BK331" t="str">
        <f>LEFT(Tabela_BaseCadastro[[#This Row],[Descrição]],SEARCH(" ",Tabela_BaseCadastro[[#This Row],[Descrição]],1)-1)</f>
        <v>MIRANOVA®0,10mg+0,02mg</v>
      </c>
      <c r="BL331" t="str">
        <f>TEXT(Tabela_BaseCadastro[[#This Row],[Unidade Venda '[EAN8, UPC12, EAN13, e DUN14']]],"0000000000000")</f>
        <v>7891106907552</v>
      </c>
      <c r="BN331" t="str">
        <f>IF(Tabela_BaseCadastro[[#This Row],[P.Ativo CMED]]="",Tabela_BaseCadastro[[#This Row],[DESCRIÇÃO DO PRINCIPIO ATIVO]],Tabela_BaseCadastro[[#This Row],[P.Ativo CMED]])</f>
        <v>ETINILESTRADIOL</v>
      </c>
    </row>
    <row r="332" spans="1:66" x14ac:dyDescent="0.25">
      <c r="A332">
        <v>1097</v>
      </c>
      <c r="B332" t="s">
        <v>1933</v>
      </c>
      <c r="C332">
        <v>1150</v>
      </c>
      <c r="D332" t="s">
        <v>1771</v>
      </c>
      <c r="E332">
        <v>1</v>
      </c>
      <c r="F332" t="s">
        <v>1253</v>
      </c>
      <c r="G332">
        <v>2</v>
      </c>
      <c r="H332" s="1" t="s">
        <v>1254</v>
      </c>
      <c r="I332">
        <v>4</v>
      </c>
      <c r="J332" t="s">
        <v>1476</v>
      </c>
      <c r="K332">
        <v>2</v>
      </c>
      <c r="L332" t="s">
        <v>1256</v>
      </c>
      <c r="M332" t="s">
        <v>1257</v>
      </c>
      <c r="N332" t="s">
        <v>1422</v>
      </c>
      <c r="O332" t="s">
        <v>1253</v>
      </c>
      <c r="P332">
        <v>30022099</v>
      </c>
      <c r="R332">
        <v>13</v>
      </c>
      <c r="S332">
        <v>14</v>
      </c>
      <c r="U332">
        <v>7891106905985</v>
      </c>
      <c r="V332">
        <v>7891106905985</v>
      </c>
      <c r="Z332" t="s">
        <v>1260</v>
      </c>
      <c r="AA332" t="s">
        <v>1261</v>
      </c>
      <c r="AB332">
        <v>26</v>
      </c>
      <c r="AC332" t="s">
        <v>1870</v>
      </c>
      <c r="AE332">
        <v>44232</v>
      </c>
      <c r="AH332">
        <v>0</v>
      </c>
      <c r="AK332" t="s">
        <v>1260</v>
      </c>
      <c r="AM332" t="s">
        <v>1260</v>
      </c>
      <c r="AN332" t="s">
        <v>1260</v>
      </c>
      <c r="AQ332" t="s">
        <v>1263</v>
      </c>
      <c r="AR332" t="s">
        <v>1257</v>
      </c>
      <c r="AS332" t="s">
        <v>1260</v>
      </c>
      <c r="AT332">
        <v>1</v>
      </c>
      <c r="AX332" t="s">
        <v>1617</v>
      </c>
      <c r="AY332" t="s">
        <v>1264</v>
      </c>
      <c r="AZ332" t="s">
        <v>1265</v>
      </c>
      <c r="BI332" t="s">
        <v>1260</v>
      </c>
      <c r="BK332" t="str">
        <f>LEFT(Tabela_BaseCadastro[[#This Row],[Descrição]],SEARCH(" ",Tabela_BaseCadastro[[#This Row],[Descrição]],1)-1)</f>
        <v>MIRELLE®0,06mg+0,015mg</v>
      </c>
      <c r="BL332" t="str">
        <f>TEXT(Tabela_BaseCadastro[[#This Row],[Unidade Venda '[EAN8, UPC12, EAN13, e DUN14']]],"0000000000000")</f>
        <v>7891106905985</v>
      </c>
      <c r="BM332" t="s">
        <v>1934</v>
      </c>
      <c r="BN332" t="str">
        <f>IF(Tabela_BaseCadastro[[#This Row],[P.Ativo CMED]]="",Tabela_BaseCadastro[[#This Row],[DESCRIÇÃO DO PRINCIPIO ATIVO]],Tabela_BaseCadastro[[#This Row],[P.Ativo CMED]])</f>
        <v>GESTODENO;ETINILESTRADIOL</v>
      </c>
    </row>
    <row r="333" spans="1:66" x14ac:dyDescent="0.25">
      <c r="A333">
        <v>1098</v>
      </c>
      <c r="B333" t="s">
        <v>1935</v>
      </c>
      <c r="C333">
        <v>1602</v>
      </c>
      <c r="D333" t="s">
        <v>1475</v>
      </c>
      <c r="E333">
        <v>1</v>
      </c>
      <c r="F333" t="s">
        <v>1253</v>
      </c>
      <c r="G333">
        <v>2</v>
      </c>
      <c r="H333" s="1" t="s">
        <v>1254</v>
      </c>
      <c r="I333">
        <v>4</v>
      </c>
      <c r="J333" t="s">
        <v>1476</v>
      </c>
      <c r="K333">
        <v>2</v>
      </c>
      <c r="L333" t="s">
        <v>1256</v>
      </c>
      <c r="M333" t="s">
        <v>1257</v>
      </c>
      <c r="N333" t="s">
        <v>1936</v>
      </c>
      <c r="O333" t="s">
        <v>1937</v>
      </c>
      <c r="P333">
        <v>30066000</v>
      </c>
      <c r="R333">
        <v>13</v>
      </c>
      <c r="S333">
        <v>13</v>
      </c>
      <c r="T333">
        <v>13</v>
      </c>
      <c r="U333">
        <v>7891106915977</v>
      </c>
      <c r="V333">
        <v>0</v>
      </c>
      <c r="X333" t="s">
        <v>1938</v>
      </c>
      <c r="Z333" t="s">
        <v>1260</v>
      </c>
      <c r="AA333" t="s">
        <v>1261</v>
      </c>
      <c r="AB333">
        <v>26</v>
      </c>
      <c r="AC333" t="s">
        <v>1870</v>
      </c>
      <c r="AE333">
        <v>43210</v>
      </c>
      <c r="AH333">
        <v>0</v>
      </c>
      <c r="AK333" t="s">
        <v>1260</v>
      </c>
      <c r="AM333" t="s">
        <v>1260</v>
      </c>
      <c r="AN333" t="s">
        <v>1260</v>
      </c>
      <c r="AQ333" t="s">
        <v>1263</v>
      </c>
      <c r="AR333" t="s">
        <v>1257</v>
      </c>
      <c r="AS333" t="s">
        <v>1260</v>
      </c>
      <c r="AT333">
        <v>1</v>
      </c>
      <c r="AX333" t="s">
        <v>1260</v>
      </c>
      <c r="AY333" t="s">
        <v>1264</v>
      </c>
      <c r="AZ333" t="s">
        <v>1265</v>
      </c>
      <c r="BE333">
        <v>96</v>
      </c>
      <c r="BF333" t="s">
        <v>1939</v>
      </c>
      <c r="BI333" t="s">
        <v>1260</v>
      </c>
      <c r="BK333" t="str">
        <f>LEFT(Tabela_BaseCadastro[[#This Row],[Descrição]],SEARCH(" ",Tabela_BaseCadastro[[#This Row],[Descrição]],1)-1)</f>
        <v>MIRENA</v>
      </c>
      <c r="BL333" t="str">
        <f>TEXT(Tabela_BaseCadastro[[#This Row],[Unidade Venda '[EAN8, UPC12, EAN13, e DUN14']]],"0000000000000")</f>
        <v>7891106915977</v>
      </c>
      <c r="BN333" t="str">
        <f>IF(Tabela_BaseCadastro[[#This Row],[P.Ativo CMED]]="",Tabela_BaseCadastro[[#This Row],[DESCRIÇÃO DO PRINCIPIO ATIVO]],Tabela_BaseCadastro[[#This Row],[P.Ativo CMED]])</f>
        <v>LEVONORGESTREL 52 MG</v>
      </c>
    </row>
    <row r="334" spans="1:66" x14ac:dyDescent="0.25">
      <c r="A334">
        <v>1099</v>
      </c>
      <c r="B334" t="s">
        <v>1940</v>
      </c>
      <c r="C334">
        <v>1150</v>
      </c>
      <c r="D334" t="s">
        <v>1771</v>
      </c>
      <c r="E334">
        <v>1</v>
      </c>
      <c r="F334" t="s">
        <v>1253</v>
      </c>
      <c r="G334">
        <v>2</v>
      </c>
      <c r="H334" s="1" t="s">
        <v>1254</v>
      </c>
      <c r="I334">
        <v>4</v>
      </c>
      <c r="J334" t="s">
        <v>1476</v>
      </c>
      <c r="K334">
        <v>2</v>
      </c>
      <c r="L334" t="s">
        <v>1256</v>
      </c>
      <c r="M334" t="s">
        <v>1257</v>
      </c>
      <c r="N334" t="s">
        <v>1422</v>
      </c>
      <c r="O334" t="s">
        <v>1253</v>
      </c>
      <c r="P334">
        <v>30022099</v>
      </c>
      <c r="R334">
        <v>13</v>
      </c>
      <c r="S334">
        <v>14</v>
      </c>
      <c r="U334">
        <v>7891106908030</v>
      </c>
      <c r="V334">
        <v>7891106908030</v>
      </c>
      <c r="Z334" t="s">
        <v>1260</v>
      </c>
      <c r="AA334" t="s">
        <v>1261</v>
      </c>
      <c r="AB334">
        <v>528</v>
      </c>
      <c r="AC334" t="s">
        <v>1941</v>
      </c>
      <c r="AE334">
        <v>44232</v>
      </c>
      <c r="AH334">
        <v>0</v>
      </c>
      <c r="AK334" t="s">
        <v>1260</v>
      </c>
      <c r="AM334" t="s">
        <v>1260</v>
      </c>
      <c r="AN334" t="s">
        <v>1260</v>
      </c>
      <c r="AQ334" t="s">
        <v>1263</v>
      </c>
      <c r="AR334" t="s">
        <v>1257</v>
      </c>
      <c r="AS334" t="s">
        <v>1260</v>
      </c>
      <c r="AT334">
        <v>1</v>
      </c>
      <c r="AX334" t="s">
        <v>1617</v>
      </c>
      <c r="AY334" t="s">
        <v>1264</v>
      </c>
      <c r="AZ334" t="s">
        <v>1265</v>
      </c>
      <c r="BI334" t="s">
        <v>1260</v>
      </c>
      <c r="BK334" t="str">
        <f>LEFT(Tabela_BaseCadastro[[#This Row],[Descrição]],SEARCH(" ",Tabela_BaseCadastro[[#This Row],[Descrição]],1)-1)</f>
        <v>NATELE®cap</v>
      </c>
      <c r="BL334" t="str">
        <f>TEXT(Tabela_BaseCadastro[[#This Row],[Unidade Venda '[EAN8, UPC12, EAN13, e DUN14']]],"0000000000000")</f>
        <v>7891106908030</v>
      </c>
      <c r="BN334">
        <f>IF(Tabela_BaseCadastro[[#This Row],[P.Ativo CMED]]="",Tabela_BaseCadastro[[#This Row],[DESCRIÇÃO DO PRINCIPIO ATIVO]],Tabela_BaseCadastro[[#This Row],[P.Ativo CMED]])</f>
        <v>0</v>
      </c>
    </row>
    <row r="335" spans="1:66" x14ac:dyDescent="0.25">
      <c r="A335">
        <v>1100</v>
      </c>
      <c r="B335" t="s">
        <v>1942</v>
      </c>
      <c r="C335">
        <v>1150</v>
      </c>
      <c r="D335" t="s">
        <v>1771</v>
      </c>
      <c r="E335">
        <v>1</v>
      </c>
      <c r="F335" t="s">
        <v>1253</v>
      </c>
      <c r="G335">
        <v>2</v>
      </c>
      <c r="H335" s="1" t="s">
        <v>1254</v>
      </c>
      <c r="I335">
        <v>4</v>
      </c>
      <c r="J335" t="s">
        <v>1476</v>
      </c>
      <c r="K335">
        <v>2</v>
      </c>
      <c r="L335" t="s">
        <v>1256</v>
      </c>
      <c r="M335" t="s">
        <v>1257</v>
      </c>
      <c r="N335" t="s">
        <v>1422</v>
      </c>
      <c r="O335" t="s">
        <v>1253</v>
      </c>
      <c r="P335">
        <v>30022099</v>
      </c>
      <c r="R335">
        <v>13</v>
      </c>
      <c r="S335">
        <v>14</v>
      </c>
      <c r="U335">
        <v>7891106904070</v>
      </c>
      <c r="V335">
        <v>7891106904070</v>
      </c>
      <c r="Z335" t="s">
        <v>1260</v>
      </c>
      <c r="AA335" t="s">
        <v>1261</v>
      </c>
      <c r="AB335">
        <v>528</v>
      </c>
      <c r="AC335" t="s">
        <v>1941</v>
      </c>
      <c r="AE335">
        <v>44232</v>
      </c>
      <c r="AH335">
        <v>0</v>
      </c>
      <c r="AK335" t="s">
        <v>1260</v>
      </c>
      <c r="AM335" t="s">
        <v>1260</v>
      </c>
      <c r="AN335" t="s">
        <v>1260</v>
      </c>
      <c r="AQ335" t="s">
        <v>1263</v>
      </c>
      <c r="AR335" t="s">
        <v>1257</v>
      </c>
      <c r="AS335" t="s">
        <v>1260</v>
      </c>
      <c r="AT335">
        <v>1</v>
      </c>
      <c r="AX335" t="s">
        <v>1617</v>
      </c>
      <c r="AY335" t="s">
        <v>1264</v>
      </c>
      <c r="AZ335" t="s">
        <v>1265</v>
      </c>
      <c r="BI335" t="s">
        <v>1260</v>
      </c>
      <c r="BK335" t="str">
        <f>LEFT(Tabela_BaseCadastro[[#This Row],[Descrição]],SEARCH(" ",Tabela_BaseCadastro[[#This Row],[Descrição]],1)-1)</f>
        <v>NATELE®cap</v>
      </c>
      <c r="BL335" t="str">
        <f>TEXT(Tabela_BaseCadastro[[#This Row],[Unidade Venda '[EAN8, UPC12, EAN13, e DUN14']]],"0000000000000")</f>
        <v>7891106904070</v>
      </c>
      <c r="BM335" t="s">
        <v>1943</v>
      </c>
      <c r="BN335" t="str">
        <f>IF(Tabela_BaseCadastro[[#This Row],[P.Ativo CMED]]="",Tabela_BaseCadastro[[#This Row],[DESCRIÇÃO DO PRINCIPIO ATIVO]],Tabela_BaseCadastro[[#This Row],[P.Ativo CMED]])</f>
        <v>MONONITRATO DE TIAMINA;NICOTINAMIDA;PALMITATO DE RETINOL;ACETATO DE TOCOFEROL;RIBOFLAVINA;CLORIDRATO DE PIRIDOXINA;ÁCIDO ASCÓRBICO;CIANOCOBALAMINA;FUMARATO FERROSO;ÁCIDO FÓLICO;ÓXIDO DE ZINCO;COLECALCIFEROL</v>
      </c>
    </row>
    <row r="336" spans="1:66" x14ac:dyDescent="0.25">
      <c r="A336">
        <v>1101</v>
      </c>
      <c r="B336" t="s">
        <v>1944</v>
      </c>
      <c r="C336">
        <v>1150</v>
      </c>
      <c r="D336" t="s">
        <v>1771</v>
      </c>
      <c r="E336">
        <v>1</v>
      </c>
      <c r="F336" t="s">
        <v>1253</v>
      </c>
      <c r="G336">
        <v>2</v>
      </c>
      <c r="H336" s="1" t="s">
        <v>1254</v>
      </c>
      <c r="I336">
        <v>4</v>
      </c>
      <c r="J336" t="s">
        <v>1476</v>
      </c>
      <c r="K336">
        <v>2</v>
      </c>
      <c r="L336" t="s">
        <v>1256</v>
      </c>
      <c r="M336" t="s">
        <v>1257</v>
      </c>
      <c r="N336" t="s">
        <v>1422</v>
      </c>
      <c r="O336" t="s">
        <v>1253</v>
      </c>
      <c r="P336">
        <v>30022099</v>
      </c>
      <c r="R336">
        <v>13</v>
      </c>
      <c r="S336">
        <v>14</v>
      </c>
      <c r="U336">
        <v>7891106906296</v>
      </c>
      <c r="V336">
        <v>7891106906296</v>
      </c>
      <c r="Z336" t="s">
        <v>1260</v>
      </c>
      <c r="AA336" t="s">
        <v>1261</v>
      </c>
      <c r="AB336">
        <v>30</v>
      </c>
      <c r="AC336" t="s">
        <v>1796</v>
      </c>
      <c r="AE336">
        <v>44232</v>
      </c>
      <c r="AH336">
        <v>0</v>
      </c>
      <c r="AK336" t="s">
        <v>1260</v>
      </c>
      <c r="AM336" t="s">
        <v>1260</v>
      </c>
      <c r="AN336" t="s">
        <v>1260</v>
      </c>
      <c r="AQ336" t="s">
        <v>1263</v>
      </c>
      <c r="AR336" t="s">
        <v>1257</v>
      </c>
      <c r="AS336" t="s">
        <v>1260</v>
      </c>
      <c r="AT336">
        <v>1</v>
      </c>
      <c r="AX336" t="s">
        <v>1617</v>
      </c>
      <c r="AY336" t="s">
        <v>1264</v>
      </c>
      <c r="AZ336" t="s">
        <v>1265</v>
      </c>
      <c r="BI336" t="s">
        <v>1260</v>
      </c>
      <c r="BK336" t="str">
        <f>LEFT(Tabela_BaseCadastro[[#This Row],[Descrição]],SEARCH(" ",Tabela_BaseCadastro[[#This Row],[Descrição]],1)-1)</f>
        <v>NEBIDO®250</v>
      </c>
      <c r="BL336" t="str">
        <f>TEXT(Tabela_BaseCadastro[[#This Row],[Unidade Venda '[EAN8, UPC12, EAN13, e DUN14']]],"0000000000000")</f>
        <v>7891106906296</v>
      </c>
      <c r="BN336">
        <f>IF(Tabela_BaseCadastro[[#This Row],[P.Ativo CMED]]="",Tabela_BaseCadastro[[#This Row],[DESCRIÇÃO DO PRINCIPIO ATIVO]],Tabela_BaseCadastro[[#This Row],[P.Ativo CMED]])</f>
        <v>0</v>
      </c>
    </row>
    <row r="337" spans="1:66" x14ac:dyDescent="0.25">
      <c r="A337">
        <v>1102</v>
      </c>
      <c r="B337" t="s">
        <v>1945</v>
      </c>
      <c r="C337">
        <v>1150</v>
      </c>
      <c r="D337" t="s">
        <v>1771</v>
      </c>
      <c r="E337">
        <v>1</v>
      </c>
      <c r="F337" t="s">
        <v>1253</v>
      </c>
      <c r="G337">
        <v>2</v>
      </c>
      <c r="H337" s="1" t="s">
        <v>1254</v>
      </c>
      <c r="I337">
        <v>4</v>
      </c>
      <c r="J337" t="s">
        <v>1476</v>
      </c>
      <c r="K337">
        <v>2</v>
      </c>
      <c r="L337" t="s">
        <v>1256</v>
      </c>
      <c r="M337" t="s">
        <v>1257</v>
      </c>
      <c r="N337" t="s">
        <v>1422</v>
      </c>
      <c r="O337" t="s">
        <v>1253</v>
      </c>
      <c r="P337">
        <v>30022099</v>
      </c>
      <c r="R337">
        <v>13</v>
      </c>
      <c r="S337">
        <v>14</v>
      </c>
      <c r="U337">
        <v>7891106905992</v>
      </c>
      <c r="V337">
        <v>7891106905992</v>
      </c>
      <c r="Z337" t="s">
        <v>1260</v>
      </c>
      <c r="AA337" t="s">
        <v>1261</v>
      </c>
      <c r="AB337">
        <v>26</v>
      </c>
      <c r="AC337" t="s">
        <v>1870</v>
      </c>
      <c r="AE337">
        <v>44232</v>
      </c>
      <c r="AH337">
        <v>0</v>
      </c>
      <c r="AK337" t="s">
        <v>1260</v>
      </c>
      <c r="AM337" t="s">
        <v>1260</v>
      </c>
      <c r="AN337" t="s">
        <v>1260</v>
      </c>
      <c r="AQ337" t="s">
        <v>1263</v>
      </c>
      <c r="AR337" t="s">
        <v>1257</v>
      </c>
      <c r="AS337" t="s">
        <v>1260</v>
      </c>
      <c r="AT337">
        <v>1</v>
      </c>
      <c r="AX337" t="s">
        <v>1617</v>
      </c>
      <c r="AY337" t="s">
        <v>1264</v>
      </c>
      <c r="AZ337" t="s">
        <v>1265</v>
      </c>
      <c r="BE337">
        <v>476</v>
      </c>
      <c r="BF337" t="s">
        <v>1871</v>
      </c>
      <c r="BI337" t="s">
        <v>1260</v>
      </c>
      <c r="BK337" t="str">
        <f>LEFT(Tabela_BaseCadastro[[#This Row],[Descrição]],SEARCH(" ",Tabela_BaseCadastro[[#This Row],[Descrição]],1)-1)</f>
        <v>NEOVLAR®0,25mg</v>
      </c>
      <c r="BL337" t="str">
        <f>TEXT(Tabela_BaseCadastro[[#This Row],[Unidade Venda '[EAN8, UPC12, EAN13, e DUN14']]],"0000000000000")</f>
        <v>7891106905992</v>
      </c>
      <c r="BN337" t="str">
        <f>IF(Tabela_BaseCadastro[[#This Row],[P.Ativo CMED]]="",Tabela_BaseCadastro[[#This Row],[DESCRIÇÃO DO PRINCIPIO ATIVO]],Tabela_BaseCadastro[[#This Row],[P.Ativo CMED]])</f>
        <v>ETINILESTRADIOL</v>
      </c>
    </row>
    <row r="338" spans="1:66" x14ac:dyDescent="0.25">
      <c r="A338">
        <v>1103</v>
      </c>
      <c r="B338" t="s">
        <v>1946</v>
      </c>
      <c r="C338">
        <v>1150</v>
      </c>
      <c r="D338" t="s">
        <v>1771</v>
      </c>
      <c r="E338">
        <v>1</v>
      </c>
      <c r="F338" t="s">
        <v>1253</v>
      </c>
      <c r="G338">
        <v>2</v>
      </c>
      <c r="H338" s="1" t="s">
        <v>1254</v>
      </c>
      <c r="M338" t="s">
        <v>1257</v>
      </c>
      <c r="R338">
        <v>13</v>
      </c>
      <c r="S338">
        <v>14</v>
      </c>
      <c r="U338">
        <v>7891106006392</v>
      </c>
      <c r="V338">
        <v>7891106006392</v>
      </c>
      <c r="Z338" t="s">
        <v>1260</v>
      </c>
      <c r="AA338" t="s">
        <v>1261</v>
      </c>
      <c r="AE338">
        <v>44232</v>
      </c>
      <c r="AH338">
        <v>0</v>
      </c>
      <c r="AK338" t="s">
        <v>1260</v>
      </c>
      <c r="AM338" t="s">
        <v>1260</v>
      </c>
      <c r="AN338" t="s">
        <v>1260</v>
      </c>
      <c r="AS338" t="s">
        <v>1260</v>
      </c>
      <c r="AX338" t="s">
        <v>1617</v>
      </c>
      <c r="BI338" t="s">
        <v>1260</v>
      </c>
      <c r="BK338" t="str">
        <f>LEFT(Tabela_BaseCadastro[[#This Row],[Descrição]],SEARCH(" ",Tabela_BaseCadastro[[#This Row],[Descrição]],1)-1)</f>
        <v>OCERAL¿10mg/g</v>
      </c>
      <c r="BL338" t="str">
        <f>TEXT(Tabela_BaseCadastro[[#This Row],[Unidade Venda '[EAN8, UPC12, EAN13, e DUN14']]],"0000000000000")</f>
        <v>7891106006392</v>
      </c>
      <c r="BN338">
        <f>IF(Tabela_BaseCadastro[[#This Row],[P.Ativo CMED]]="",Tabela_BaseCadastro[[#This Row],[DESCRIÇÃO DO PRINCIPIO ATIVO]],Tabela_BaseCadastro[[#This Row],[P.Ativo CMED]])</f>
        <v>0</v>
      </c>
    </row>
    <row r="339" spans="1:66" x14ac:dyDescent="0.25">
      <c r="A339">
        <v>1104</v>
      </c>
      <c r="B339" t="s">
        <v>1947</v>
      </c>
      <c r="C339">
        <v>1150</v>
      </c>
      <c r="D339" t="s">
        <v>1771</v>
      </c>
      <c r="E339">
        <v>1</v>
      </c>
      <c r="F339" t="s">
        <v>1253</v>
      </c>
      <c r="G339">
        <v>2</v>
      </c>
      <c r="H339" s="1" t="s">
        <v>1254</v>
      </c>
      <c r="I339">
        <v>4</v>
      </c>
      <c r="J339" t="s">
        <v>1476</v>
      </c>
      <c r="K339">
        <v>2</v>
      </c>
      <c r="L339" t="s">
        <v>1256</v>
      </c>
      <c r="M339" t="s">
        <v>1257</v>
      </c>
      <c r="N339" t="s">
        <v>1948</v>
      </c>
      <c r="O339" t="s">
        <v>1275</v>
      </c>
      <c r="P339">
        <v>30043939</v>
      </c>
      <c r="R339">
        <v>14</v>
      </c>
      <c r="S339">
        <v>14</v>
      </c>
      <c r="U339">
        <v>7891106914031</v>
      </c>
      <c r="V339">
        <v>0</v>
      </c>
      <c r="Z339" t="s">
        <v>1260</v>
      </c>
      <c r="AA339" t="s">
        <v>1261</v>
      </c>
      <c r="AB339">
        <v>30</v>
      </c>
      <c r="AC339" t="s">
        <v>1796</v>
      </c>
      <c r="AE339">
        <v>44232</v>
      </c>
      <c r="AH339">
        <v>0</v>
      </c>
      <c r="AK339" t="s">
        <v>1260</v>
      </c>
      <c r="AM339" t="s">
        <v>1260</v>
      </c>
      <c r="AN339" t="s">
        <v>1260</v>
      </c>
      <c r="AQ339" t="s">
        <v>1263</v>
      </c>
      <c r="AR339" t="s">
        <v>1257</v>
      </c>
      <c r="AS339" t="s">
        <v>1260</v>
      </c>
      <c r="AT339">
        <v>1</v>
      </c>
      <c r="AX339" t="s">
        <v>1617</v>
      </c>
      <c r="AY339" t="s">
        <v>1264</v>
      </c>
      <c r="AZ339" t="s">
        <v>1265</v>
      </c>
      <c r="BI339" t="s">
        <v>1260</v>
      </c>
      <c r="BK339" t="str">
        <f>LEFT(Tabela_BaseCadastro[[#This Row],[Descrição]],SEARCH(" ",Tabela_BaseCadastro[[#This Row],[Descrição]],1)-1)</f>
        <v>PRIMOGYNA®1mg</v>
      </c>
      <c r="BL339" t="str">
        <f>TEXT(Tabela_BaseCadastro[[#This Row],[Unidade Venda '[EAN8, UPC12, EAN13, e DUN14']]],"0000000000000")</f>
        <v>7891106914031</v>
      </c>
      <c r="BN339">
        <f>IF(Tabela_BaseCadastro[[#This Row],[P.Ativo CMED]]="",Tabela_BaseCadastro[[#This Row],[DESCRIÇÃO DO PRINCIPIO ATIVO]],Tabela_BaseCadastro[[#This Row],[P.Ativo CMED]])</f>
        <v>0</v>
      </c>
    </row>
    <row r="340" spans="1:66" x14ac:dyDescent="0.25">
      <c r="A340">
        <v>1105</v>
      </c>
      <c r="B340" t="s">
        <v>1949</v>
      </c>
      <c r="C340">
        <v>1602</v>
      </c>
      <c r="D340" t="s">
        <v>1475</v>
      </c>
      <c r="E340">
        <v>1</v>
      </c>
      <c r="F340" t="s">
        <v>1253</v>
      </c>
      <c r="G340">
        <v>2</v>
      </c>
      <c r="H340" s="1" t="s">
        <v>1254</v>
      </c>
      <c r="I340">
        <v>4</v>
      </c>
      <c r="J340" t="s">
        <v>1476</v>
      </c>
      <c r="K340">
        <v>2</v>
      </c>
      <c r="L340" t="s">
        <v>1256</v>
      </c>
      <c r="M340" t="s">
        <v>1257</v>
      </c>
      <c r="N340" t="s">
        <v>1950</v>
      </c>
      <c r="O340" t="s">
        <v>1923</v>
      </c>
      <c r="P340">
        <v>30043939</v>
      </c>
      <c r="R340">
        <v>13</v>
      </c>
      <c r="S340">
        <v>13</v>
      </c>
      <c r="U340">
        <v>7891106914048</v>
      </c>
      <c r="V340">
        <v>0</v>
      </c>
      <c r="Z340" t="s">
        <v>1260</v>
      </c>
      <c r="AA340" t="s">
        <v>1261</v>
      </c>
      <c r="AB340">
        <v>30</v>
      </c>
      <c r="AC340" t="s">
        <v>1796</v>
      </c>
      <c r="AE340">
        <v>44232</v>
      </c>
      <c r="AH340">
        <v>0</v>
      </c>
      <c r="AK340" t="s">
        <v>1260</v>
      </c>
      <c r="AM340" t="s">
        <v>1260</v>
      </c>
      <c r="AN340" t="s">
        <v>1260</v>
      </c>
      <c r="AQ340" t="s">
        <v>1263</v>
      </c>
      <c r="AR340" t="s">
        <v>1257</v>
      </c>
      <c r="AS340" t="s">
        <v>1260</v>
      </c>
      <c r="AT340">
        <v>1</v>
      </c>
      <c r="AX340" t="s">
        <v>1260</v>
      </c>
      <c r="AY340" t="s">
        <v>1264</v>
      </c>
      <c r="AZ340" t="s">
        <v>1265</v>
      </c>
      <c r="BI340" t="s">
        <v>1260</v>
      </c>
      <c r="BK340" t="str">
        <f>LEFT(Tabela_BaseCadastro[[#This Row],[Descrição]],SEARCH(" ",Tabela_BaseCadastro[[#This Row],[Descrição]],1)-1)</f>
        <v>PRIMOGYNA®2mg</v>
      </c>
      <c r="BL340" t="str">
        <f>TEXT(Tabela_BaseCadastro[[#This Row],[Unidade Venda '[EAN8, UPC12, EAN13, e DUN14']]],"0000000000000")</f>
        <v>7891106914048</v>
      </c>
      <c r="BN340">
        <f>IF(Tabela_BaseCadastro[[#This Row],[P.Ativo CMED]]="",Tabela_BaseCadastro[[#This Row],[DESCRIÇÃO DO PRINCIPIO ATIVO]],Tabela_BaseCadastro[[#This Row],[P.Ativo CMED]])</f>
        <v>0</v>
      </c>
    </row>
    <row r="341" spans="1:66" x14ac:dyDescent="0.25">
      <c r="A341">
        <v>1106</v>
      </c>
      <c r="B341" t="s">
        <v>1951</v>
      </c>
      <c r="C341">
        <v>1150</v>
      </c>
      <c r="D341" t="s">
        <v>1771</v>
      </c>
      <c r="E341">
        <v>1</v>
      </c>
      <c r="F341" t="s">
        <v>1253</v>
      </c>
      <c r="G341">
        <v>2</v>
      </c>
      <c r="H341" s="1" t="s">
        <v>1254</v>
      </c>
      <c r="I341">
        <v>4</v>
      </c>
      <c r="J341" t="s">
        <v>1476</v>
      </c>
      <c r="K341">
        <v>2</v>
      </c>
      <c r="L341" t="s">
        <v>1256</v>
      </c>
      <c r="M341" t="s">
        <v>1257</v>
      </c>
      <c r="N341" t="s">
        <v>1422</v>
      </c>
      <c r="O341" t="s">
        <v>1253</v>
      </c>
      <c r="P341">
        <v>30022099</v>
      </c>
      <c r="R341">
        <v>13</v>
      </c>
      <c r="S341">
        <v>14</v>
      </c>
      <c r="U341">
        <v>7891106906012</v>
      </c>
      <c r="V341">
        <v>7891106906012</v>
      </c>
      <c r="Z341" t="s">
        <v>1260</v>
      </c>
      <c r="AA341" t="s">
        <v>1261</v>
      </c>
      <c r="AB341">
        <v>30</v>
      </c>
      <c r="AC341" t="s">
        <v>1796</v>
      </c>
      <c r="AE341">
        <v>44232</v>
      </c>
      <c r="AH341">
        <v>0</v>
      </c>
      <c r="AK341" t="s">
        <v>1260</v>
      </c>
      <c r="AM341" t="s">
        <v>1260</v>
      </c>
      <c r="AN341" t="s">
        <v>1260</v>
      </c>
      <c r="AQ341" t="s">
        <v>1263</v>
      </c>
      <c r="AR341" t="s">
        <v>1257</v>
      </c>
      <c r="AS341" t="s">
        <v>1260</v>
      </c>
      <c r="AT341">
        <v>1</v>
      </c>
      <c r="AX341" t="s">
        <v>1617</v>
      </c>
      <c r="AY341" t="s">
        <v>1264</v>
      </c>
      <c r="AZ341" t="s">
        <v>1265</v>
      </c>
      <c r="BI341" t="s">
        <v>1260</v>
      </c>
      <c r="BK341" t="str">
        <f>LEFT(Tabela_BaseCadastro[[#This Row],[Descrição]],SEARCH(" ",Tabela_BaseCadastro[[#This Row],[Descrição]],1)-1)</f>
        <v>PRIMOLUT®</v>
      </c>
      <c r="BL341" t="str">
        <f>TEXT(Tabela_BaseCadastro[[#This Row],[Unidade Venda '[EAN8, UPC12, EAN13, e DUN14']]],"0000000000000")</f>
        <v>7891106906012</v>
      </c>
      <c r="BN341">
        <f>IF(Tabela_BaseCadastro[[#This Row],[P.Ativo CMED]]="",Tabela_BaseCadastro[[#This Row],[DESCRIÇÃO DO PRINCIPIO ATIVO]],Tabela_BaseCadastro[[#This Row],[P.Ativo CMED]])</f>
        <v>0</v>
      </c>
    </row>
    <row r="342" spans="1:66" x14ac:dyDescent="0.25">
      <c r="A342">
        <v>1107</v>
      </c>
      <c r="B342" t="s">
        <v>1952</v>
      </c>
      <c r="C342">
        <v>1150</v>
      </c>
      <c r="D342" t="s">
        <v>1771</v>
      </c>
      <c r="E342">
        <v>1</v>
      </c>
      <c r="F342" t="s">
        <v>1253</v>
      </c>
      <c r="G342">
        <v>2</v>
      </c>
      <c r="H342" s="1" t="s">
        <v>1254</v>
      </c>
      <c r="I342">
        <v>4</v>
      </c>
      <c r="J342" t="s">
        <v>1476</v>
      </c>
      <c r="K342">
        <v>2</v>
      </c>
      <c r="L342" t="s">
        <v>1256</v>
      </c>
      <c r="M342" t="s">
        <v>1257</v>
      </c>
      <c r="N342" t="s">
        <v>1422</v>
      </c>
      <c r="O342" t="s">
        <v>1253</v>
      </c>
      <c r="P342">
        <v>30022099</v>
      </c>
      <c r="R342">
        <v>13</v>
      </c>
      <c r="S342">
        <v>14</v>
      </c>
      <c r="U342">
        <v>7891106908641</v>
      </c>
      <c r="V342">
        <v>7891106908641</v>
      </c>
      <c r="Z342" t="s">
        <v>1260</v>
      </c>
      <c r="AA342" t="s">
        <v>1261</v>
      </c>
      <c r="AB342">
        <v>45</v>
      </c>
      <c r="AC342" t="s">
        <v>1650</v>
      </c>
      <c r="AE342">
        <v>44232</v>
      </c>
      <c r="AH342">
        <v>0</v>
      </c>
      <c r="AK342" t="s">
        <v>1260</v>
      </c>
      <c r="AM342" t="s">
        <v>1260</v>
      </c>
      <c r="AN342" t="s">
        <v>1260</v>
      </c>
      <c r="AQ342" t="s">
        <v>1263</v>
      </c>
      <c r="AR342" t="s">
        <v>1257</v>
      </c>
      <c r="AS342" t="s">
        <v>1260</v>
      </c>
      <c r="AT342">
        <v>1</v>
      </c>
      <c r="AX342" t="s">
        <v>1617</v>
      </c>
      <c r="AY342" t="s">
        <v>1264</v>
      </c>
      <c r="AZ342" t="s">
        <v>1265</v>
      </c>
      <c r="BI342" t="s">
        <v>1260</v>
      </c>
      <c r="BK342" t="str">
        <f>LEFT(Tabela_BaseCadastro[[#This Row],[Descrição]],SEARCH(" ",Tabela_BaseCadastro[[#This Row],[Descrição]],1)-1)</f>
        <v>PRIMOSISTON®2mg+0,01mg</v>
      </c>
      <c r="BL342" t="str">
        <f>TEXT(Tabela_BaseCadastro[[#This Row],[Unidade Venda '[EAN8, UPC12, EAN13, e DUN14']]],"0000000000000")</f>
        <v>7891106908641</v>
      </c>
      <c r="BN342">
        <f>IF(Tabela_BaseCadastro[[#This Row],[P.Ativo CMED]]="",Tabela_BaseCadastro[[#This Row],[DESCRIÇÃO DO PRINCIPIO ATIVO]],Tabela_BaseCadastro[[#This Row],[P.Ativo CMED]])</f>
        <v>0</v>
      </c>
    </row>
    <row r="343" spans="1:66" x14ac:dyDescent="0.25">
      <c r="A343">
        <v>1108</v>
      </c>
      <c r="B343" t="s">
        <v>1953</v>
      </c>
      <c r="C343">
        <v>1150</v>
      </c>
      <c r="D343" t="s">
        <v>1771</v>
      </c>
      <c r="E343">
        <v>1</v>
      </c>
      <c r="F343" t="s">
        <v>1253</v>
      </c>
      <c r="G343">
        <v>2</v>
      </c>
      <c r="H343" s="1" t="s">
        <v>1254</v>
      </c>
      <c r="I343">
        <v>4</v>
      </c>
      <c r="J343" t="s">
        <v>1476</v>
      </c>
      <c r="K343">
        <v>2</v>
      </c>
      <c r="L343" t="s">
        <v>1256</v>
      </c>
      <c r="M343" t="s">
        <v>1257</v>
      </c>
      <c r="N343" t="s">
        <v>1422</v>
      </c>
      <c r="O343" t="s">
        <v>1253</v>
      </c>
      <c r="P343">
        <v>30022099</v>
      </c>
      <c r="R343">
        <v>13</v>
      </c>
      <c r="S343">
        <v>14</v>
      </c>
      <c r="U343">
        <v>7891106904803</v>
      </c>
      <c r="V343">
        <v>7891106904803</v>
      </c>
      <c r="Z343" t="s">
        <v>1260</v>
      </c>
      <c r="AA343" t="s">
        <v>1261</v>
      </c>
      <c r="AB343">
        <v>2588</v>
      </c>
      <c r="AC343" t="s">
        <v>1924</v>
      </c>
      <c r="AE343">
        <v>44232</v>
      </c>
      <c r="AH343">
        <v>0</v>
      </c>
      <c r="AK343" t="s">
        <v>1260</v>
      </c>
      <c r="AM343" t="s">
        <v>1260</v>
      </c>
      <c r="AN343" t="s">
        <v>1260</v>
      </c>
      <c r="AQ343" t="s">
        <v>1263</v>
      </c>
      <c r="AR343" t="s">
        <v>1257</v>
      </c>
      <c r="AS343" t="s">
        <v>1260</v>
      </c>
      <c r="AT343">
        <v>1</v>
      </c>
      <c r="AX343" t="s">
        <v>1617</v>
      </c>
      <c r="AY343" t="s">
        <v>1264</v>
      </c>
      <c r="AZ343" t="s">
        <v>1265</v>
      </c>
      <c r="BI343" t="s">
        <v>1260</v>
      </c>
      <c r="BK343" t="str">
        <f>LEFT(Tabela_BaseCadastro[[#This Row],[Descrição]],SEARCH(" ",Tabela_BaseCadastro[[#This Row],[Descrição]],1)-1)</f>
        <v>PRIMOVIST®181,43mg/ml</v>
      </c>
      <c r="BL343" t="str">
        <f>TEXT(Tabela_BaseCadastro[[#This Row],[Unidade Venda '[EAN8, UPC12, EAN13, e DUN14']]],"0000000000000")</f>
        <v>7891106904803</v>
      </c>
      <c r="BM343" t="s">
        <v>1954</v>
      </c>
      <c r="BN343" t="str">
        <f>IF(Tabela_BaseCadastro[[#This Row],[P.Ativo CMED]]="",Tabela_BaseCadastro[[#This Row],[DESCRIÇÃO DO PRINCIPIO ATIVO]],Tabela_BaseCadastro[[#This Row],[P.Ativo CMED]])</f>
        <v>GADOXETATO DISSÓDICO</v>
      </c>
    </row>
    <row r="344" spans="1:66" x14ac:dyDescent="0.25">
      <c r="A344">
        <v>1109</v>
      </c>
      <c r="B344" t="s">
        <v>1955</v>
      </c>
      <c r="C344">
        <v>1150</v>
      </c>
      <c r="D344" t="s">
        <v>1771</v>
      </c>
      <c r="E344">
        <v>1</v>
      </c>
      <c r="F344" t="s">
        <v>1253</v>
      </c>
      <c r="G344">
        <v>2</v>
      </c>
      <c r="H344" s="1" t="s">
        <v>1254</v>
      </c>
      <c r="I344">
        <v>4</v>
      </c>
      <c r="J344" t="s">
        <v>1476</v>
      </c>
      <c r="K344">
        <v>2</v>
      </c>
      <c r="L344" t="s">
        <v>1256</v>
      </c>
      <c r="M344" t="s">
        <v>1257</v>
      </c>
      <c r="N344" t="s">
        <v>1422</v>
      </c>
      <c r="O344" t="s">
        <v>1253</v>
      </c>
      <c r="P344">
        <v>30022099</v>
      </c>
      <c r="R344">
        <v>13</v>
      </c>
      <c r="S344">
        <v>14</v>
      </c>
      <c r="U344">
        <v>7891106006132</v>
      </c>
      <c r="V344">
        <v>7891106006132</v>
      </c>
      <c r="Z344" t="s">
        <v>1260</v>
      </c>
      <c r="AA344" t="s">
        <v>1261</v>
      </c>
      <c r="AB344">
        <v>528</v>
      </c>
      <c r="AC344" t="s">
        <v>1941</v>
      </c>
      <c r="AE344">
        <v>44232</v>
      </c>
      <c r="AH344">
        <v>0</v>
      </c>
      <c r="AK344" t="s">
        <v>1260</v>
      </c>
      <c r="AM344" t="s">
        <v>1260</v>
      </c>
      <c r="AN344" t="s">
        <v>1260</v>
      </c>
      <c r="AQ344" t="s">
        <v>1263</v>
      </c>
      <c r="AR344" t="s">
        <v>1257</v>
      </c>
      <c r="AS344" t="s">
        <v>1260</v>
      </c>
      <c r="AT344">
        <v>1</v>
      </c>
      <c r="AX344" t="s">
        <v>1617</v>
      </c>
      <c r="AY344" t="s">
        <v>1264</v>
      </c>
      <c r="AZ344" t="s">
        <v>1265</v>
      </c>
      <c r="BE344">
        <v>516</v>
      </c>
      <c r="BF344" t="s">
        <v>1956</v>
      </c>
      <c r="BI344" t="s">
        <v>1260</v>
      </c>
      <c r="BK344" t="str">
        <f>LEFT(Tabela_BaseCadastro[[#This Row],[Descrição]],SEARCH(" ",Tabela_BaseCadastro[[#This Row],[Descrição]],1)-1)</f>
        <v>PROTOVIT</v>
      </c>
      <c r="BL344" t="str">
        <f>TEXT(Tabela_BaseCadastro[[#This Row],[Unidade Venda '[EAN8, UPC12, EAN13, e DUN14']]],"0000000000000")</f>
        <v>7891106006132</v>
      </c>
      <c r="BM344" t="s">
        <v>1957</v>
      </c>
      <c r="BN344" t="str">
        <f>IF(Tabela_BaseCadastro[[#This Row],[P.Ativo CMED]]="",Tabela_BaseCadastro[[#This Row],[DESCRIÇÃO DO PRINCIPIO ATIVO]],Tabela_BaseCadastro[[#This Row],[P.Ativo CMED]])</f>
        <v>NICOTINAMIDA;CLORIDRATO DE TIAMINA;ACETATO DE RACEALFATOCOFEROL;ERGOCALCIFEROL;PALMITATO DE RETINOL;DEXPANTENOL;CLORIDRATO DE PIRIDOXINA;ÁCIDO ASCÓRBICO;BIOTINA;FOSFATO SÓDICO DE RIBOFLAVINA</v>
      </c>
    </row>
    <row r="345" spans="1:66" x14ac:dyDescent="0.25">
      <c r="A345">
        <v>1110</v>
      </c>
      <c r="B345" t="s">
        <v>1958</v>
      </c>
      <c r="C345">
        <v>1150</v>
      </c>
      <c r="D345" t="s">
        <v>1771</v>
      </c>
      <c r="E345">
        <v>1</v>
      </c>
      <c r="F345" t="s">
        <v>1253</v>
      </c>
      <c r="G345">
        <v>2</v>
      </c>
      <c r="H345" s="1" t="s">
        <v>1254</v>
      </c>
      <c r="M345" t="s">
        <v>1257</v>
      </c>
      <c r="R345">
        <v>13</v>
      </c>
      <c r="S345">
        <v>14</v>
      </c>
      <c r="U345">
        <v>7891106906036</v>
      </c>
      <c r="V345">
        <v>7891106906036</v>
      </c>
      <c r="Z345" t="s">
        <v>1260</v>
      </c>
      <c r="AA345" t="s">
        <v>1261</v>
      </c>
      <c r="AE345">
        <v>44232</v>
      </c>
      <c r="AH345">
        <v>0</v>
      </c>
      <c r="AK345" t="s">
        <v>1260</v>
      </c>
      <c r="AM345" t="s">
        <v>1260</v>
      </c>
      <c r="AN345" t="s">
        <v>1260</v>
      </c>
      <c r="AS345" t="s">
        <v>1260</v>
      </c>
      <c r="AX345" t="s">
        <v>1617</v>
      </c>
      <c r="BI345" t="s">
        <v>1260</v>
      </c>
      <c r="BK345" t="str">
        <f>LEFT(Tabela_BaseCadastro[[#This Row],[Descrição]],SEARCH(" ",Tabela_BaseCadastro[[#This Row],[Descrição]],1)-1)</f>
        <v>PROVIRON®25mg</v>
      </c>
      <c r="BL345" t="str">
        <f>TEXT(Tabela_BaseCadastro[[#This Row],[Unidade Venda '[EAN8, UPC12, EAN13, e DUN14']]],"0000000000000")</f>
        <v>7891106906036</v>
      </c>
      <c r="BN345">
        <f>IF(Tabela_BaseCadastro[[#This Row],[P.Ativo CMED]]="",Tabela_BaseCadastro[[#This Row],[DESCRIÇÃO DO PRINCIPIO ATIVO]],Tabela_BaseCadastro[[#This Row],[P.Ativo CMED]])</f>
        <v>0</v>
      </c>
    </row>
    <row r="346" spans="1:66" x14ac:dyDescent="0.25">
      <c r="A346">
        <v>1111</v>
      </c>
      <c r="B346" t="s">
        <v>1959</v>
      </c>
      <c r="C346">
        <v>1150</v>
      </c>
      <c r="D346" t="s">
        <v>1771</v>
      </c>
      <c r="E346">
        <v>1</v>
      </c>
      <c r="F346" t="s">
        <v>1253</v>
      </c>
      <c r="G346">
        <v>2</v>
      </c>
      <c r="H346" s="1" t="s">
        <v>1254</v>
      </c>
      <c r="I346">
        <v>4</v>
      </c>
      <c r="J346" t="s">
        <v>1476</v>
      </c>
      <c r="K346">
        <v>2</v>
      </c>
      <c r="L346" t="s">
        <v>1256</v>
      </c>
      <c r="M346" t="s">
        <v>1257</v>
      </c>
      <c r="N346" t="s">
        <v>1422</v>
      </c>
      <c r="O346" t="s">
        <v>1253</v>
      </c>
      <c r="P346">
        <v>30022099</v>
      </c>
      <c r="R346">
        <v>13</v>
      </c>
      <c r="S346">
        <v>14</v>
      </c>
      <c r="U346">
        <v>7891106904582</v>
      </c>
      <c r="V346">
        <v>7891106904582</v>
      </c>
      <c r="Z346" t="s">
        <v>1260</v>
      </c>
      <c r="AA346" t="s">
        <v>1261</v>
      </c>
      <c r="AB346">
        <v>26</v>
      </c>
      <c r="AC346" t="s">
        <v>1870</v>
      </c>
      <c r="AE346">
        <v>44232</v>
      </c>
      <c r="AH346">
        <v>0</v>
      </c>
      <c r="AK346" t="s">
        <v>1260</v>
      </c>
      <c r="AM346" t="s">
        <v>1260</v>
      </c>
      <c r="AN346" t="s">
        <v>1260</v>
      </c>
      <c r="AQ346" t="s">
        <v>1263</v>
      </c>
      <c r="AR346" t="s">
        <v>1257</v>
      </c>
      <c r="AS346" t="s">
        <v>1260</v>
      </c>
      <c r="AT346">
        <v>1</v>
      </c>
      <c r="AX346" t="s">
        <v>1617</v>
      </c>
      <c r="AY346" t="s">
        <v>1264</v>
      </c>
      <c r="AZ346" t="s">
        <v>1265</v>
      </c>
      <c r="BI346" t="s">
        <v>1260</v>
      </c>
      <c r="BK346" t="str">
        <f>LEFT(Tabela_BaseCadastro[[#This Row],[Descrição]],SEARCH(" ",Tabela_BaseCadastro[[#This Row],[Descrição]],1)-1)</f>
        <v>QLAIRA®</v>
      </c>
      <c r="BL346" t="str">
        <f>TEXT(Tabela_BaseCadastro[[#This Row],[Unidade Venda '[EAN8, UPC12, EAN13, e DUN14']]],"0000000000000")</f>
        <v>7891106904582</v>
      </c>
      <c r="BM346" t="s">
        <v>1960</v>
      </c>
      <c r="BN346" t="str">
        <f>IF(Tabela_BaseCadastro[[#This Row],[P.Ativo CMED]]="",Tabela_BaseCadastro[[#This Row],[DESCRIÇÃO DO PRINCIPIO ATIVO]],Tabela_BaseCadastro[[#This Row],[P.Ativo CMED]])</f>
        <v>DIENOGESTE;VALERATO DE ESTRADIOL</v>
      </c>
    </row>
    <row r="347" spans="1:66" x14ac:dyDescent="0.25">
      <c r="A347">
        <v>1112</v>
      </c>
      <c r="B347" t="s">
        <v>1961</v>
      </c>
      <c r="C347">
        <v>1150</v>
      </c>
      <c r="D347" t="s">
        <v>1771</v>
      </c>
      <c r="E347">
        <v>1</v>
      </c>
      <c r="F347" t="s">
        <v>1253</v>
      </c>
      <c r="G347">
        <v>2</v>
      </c>
      <c r="H347" s="1" t="s">
        <v>1254</v>
      </c>
      <c r="I347">
        <v>4</v>
      </c>
      <c r="J347" t="s">
        <v>1476</v>
      </c>
      <c r="K347">
        <v>2</v>
      </c>
      <c r="L347" t="s">
        <v>1256</v>
      </c>
      <c r="M347" t="s">
        <v>1257</v>
      </c>
      <c r="N347" t="s">
        <v>1422</v>
      </c>
      <c r="O347" t="s">
        <v>1253</v>
      </c>
      <c r="P347">
        <v>30022099</v>
      </c>
      <c r="R347">
        <v>13</v>
      </c>
      <c r="S347">
        <v>14</v>
      </c>
      <c r="U347">
        <v>7891106006262</v>
      </c>
      <c r="V347">
        <v>7891106006262</v>
      </c>
      <c r="Z347" t="s">
        <v>1260</v>
      </c>
      <c r="AA347" t="s">
        <v>1261</v>
      </c>
      <c r="AB347">
        <v>528</v>
      </c>
      <c r="AC347" t="s">
        <v>1941</v>
      </c>
      <c r="AE347">
        <v>44232</v>
      </c>
      <c r="AH347">
        <v>0</v>
      </c>
      <c r="AK347" t="s">
        <v>1260</v>
      </c>
      <c r="AM347" t="s">
        <v>1260</v>
      </c>
      <c r="AN347" t="s">
        <v>1260</v>
      </c>
      <c r="AQ347" t="s">
        <v>1263</v>
      </c>
      <c r="AR347" t="s">
        <v>1257</v>
      </c>
      <c r="AS347" t="s">
        <v>1260</v>
      </c>
      <c r="AT347">
        <v>1</v>
      </c>
      <c r="AX347" t="s">
        <v>1617</v>
      </c>
      <c r="AY347" t="s">
        <v>1264</v>
      </c>
      <c r="AZ347" t="s">
        <v>1265</v>
      </c>
      <c r="BI347" t="s">
        <v>1260</v>
      </c>
      <c r="BK347" t="str">
        <f>LEFT(Tabela_BaseCadastro[[#This Row],[Descrição]],SEARCH(" ",Tabela_BaseCadastro[[#This Row],[Descrição]],1)-1)</f>
        <v>REDOXON®2g</v>
      </c>
      <c r="BL347" t="str">
        <f>TEXT(Tabela_BaseCadastro[[#This Row],[Unidade Venda '[EAN8, UPC12, EAN13, e DUN14']]],"0000000000000")</f>
        <v>7891106006262</v>
      </c>
      <c r="BM347" t="s">
        <v>1962</v>
      </c>
      <c r="BN347" t="str">
        <f>IF(Tabela_BaseCadastro[[#This Row],[P.Ativo CMED]]="",Tabela_BaseCadastro[[#This Row],[DESCRIÇÃO DO PRINCIPIO ATIVO]],Tabela_BaseCadastro[[#This Row],[P.Ativo CMED]])</f>
        <v>ÁCIDO ASCÓRBICO</v>
      </c>
    </row>
    <row r="348" spans="1:66" x14ac:dyDescent="0.25">
      <c r="A348">
        <v>1113</v>
      </c>
      <c r="B348" t="s">
        <v>1963</v>
      </c>
      <c r="C348">
        <v>1150</v>
      </c>
      <c r="D348" t="s">
        <v>1771</v>
      </c>
      <c r="E348">
        <v>1</v>
      </c>
      <c r="F348" t="s">
        <v>1253</v>
      </c>
      <c r="G348">
        <v>2</v>
      </c>
      <c r="H348" s="1" t="s">
        <v>1254</v>
      </c>
      <c r="I348">
        <v>4</v>
      </c>
      <c r="J348" t="s">
        <v>1476</v>
      </c>
      <c r="K348">
        <v>2</v>
      </c>
      <c r="L348" t="s">
        <v>1256</v>
      </c>
      <c r="M348" t="s">
        <v>1257</v>
      </c>
      <c r="N348" t="s">
        <v>1422</v>
      </c>
      <c r="O348" t="s">
        <v>1253</v>
      </c>
      <c r="P348">
        <v>30022099</v>
      </c>
      <c r="R348">
        <v>13</v>
      </c>
      <c r="S348">
        <v>14</v>
      </c>
      <c r="U348">
        <v>7891106006279</v>
      </c>
      <c r="V348">
        <v>7891106006279</v>
      </c>
      <c r="Z348" t="s">
        <v>1260</v>
      </c>
      <c r="AA348" t="s">
        <v>1261</v>
      </c>
      <c r="AB348">
        <v>528</v>
      </c>
      <c r="AC348" t="s">
        <v>1941</v>
      </c>
      <c r="AE348">
        <v>44232</v>
      </c>
      <c r="AH348">
        <v>0</v>
      </c>
      <c r="AK348" t="s">
        <v>1260</v>
      </c>
      <c r="AM348" t="s">
        <v>1260</v>
      </c>
      <c r="AN348" t="s">
        <v>1260</v>
      </c>
      <c r="AQ348" t="s">
        <v>1263</v>
      </c>
      <c r="AR348" t="s">
        <v>1257</v>
      </c>
      <c r="AS348" t="s">
        <v>1260</v>
      </c>
      <c r="AT348">
        <v>1</v>
      </c>
      <c r="AX348" t="s">
        <v>1617</v>
      </c>
      <c r="AY348" t="s">
        <v>1264</v>
      </c>
      <c r="AZ348" t="s">
        <v>1265</v>
      </c>
      <c r="BI348" t="s">
        <v>1260</v>
      </c>
      <c r="BK348" t="str">
        <f>LEFT(Tabela_BaseCadastro[[#This Row],[Descrição]],SEARCH(" ",Tabela_BaseCadastro[[#This Row],[Descrição]],1)-1)</f>
        <v>REDOXON®1g</v>
      </c>
      <c r="BL348" t="str">
        <f>TEXT(Tabela_BaseCadastro[[#This Row],[Unidade Venda '[EAN8, UPC12, EAN13, e DUN14']]],"0000000000000")</f>
        <v>7891106006279</v>
      </c>
      <c r="BM348" t="s">
        <v>1962</v>
      </c>
      <c r="BN348" t="str">
        <f>IF(Tabela_BaseCadastro[[#This Row],[P.Ativo CMED]]="",Tabela_BaseCadastro[[#This Row],[DESCRIÇÃO DO PRINCIPIO ATIVO]],Tabela_BaseCadastro[[#This Row],[P.Ativo CMED]])</f>
        <v>ÁCIDO ASCÓRBICO</v>
      </c>
    </row>
    <row r="349" spans="1:66" x14ac:dyDescent="0.25">
      <c r="A349">
        <v>1114</v>
      </c>
      <c r="B349" t="s">
        <v>1964</v>
      </c>
      <c r="C349">
        <v>1150</v>
      </c>
      <c r="D349" t="s">
        <v>1771</v>
      </c>
      <c r="E349">
        <v>1</v>
      </c>
      <c r="F349" t="s">
        <v>1253</v>
      </c>
      <c r="G349">
        <v>2</v>
      </c>
      <c r="H349" s="1" t="s">
        <v>1254</v>
      </c>
      <c r="I349">
        <v>4</v>
      </c>
      <c r="J349" t="s">
        <v>1476</v>
      </c>
      <c r="K349">
        <v>2</v>
      </c>
      <c r="L349" t="s">
        <v>1256</v>
      </c>
      <c r="M349" t="s">
        <v>1257</v>
      </c>
      <c r="N349" t="s">
        <v>1422</v>
      </c>
      <c r="O349" t="s">
        <v>1253</v>
      </c>
      <c r="P349">
        <v>30022099</v>
      </c>
      <c r="R349">
        <v>13</v>
      </c>
      <c r="S349">
        <v>14</v>
      </c>
      <c r="U349">
        <v>7891106907118</v>
      </c>
      <c r="V349">
        <v>7891106907118</v>
      </c>
      <c r="Z349" t="s">
        <v>1260</v>
      </c>
      <c r="AA349" t="s">
        <v>1261</v>
      </c>
      <c r="AB349">
        <v>528</v>
      </c>
      <c r="AC349" t="s">
        <v>1941</v>
      </c>
      <c r="AE349">
        <v>44232</v>
      </c>
      <c r="AH349">
        <v>0</v>
      </c>
      <c r="AK349" t="s">
        <v>1260</v>
      </c>
      <c r="AM349" t="s">
        <v>1260</v>
      </c>
      <c r="AN349" t="s">
        <v>1260</v>
      </c>
      <c r="AQ349" t="s">
        <v>1263</v>
      </c>
      <c r="AR349" t="s">
        <v>1257</v>
      </c>
      <c r="AS349" t="s">
        <v>1260</v>
      </c>
      <c r="AT349">
        <v>1</v>
      </c>
      <c r="AX349" t="s">
        <v>1617</v>
      </c>
      <c r="AY349" t="s">
        <v>1264</v>
      </c>
      <c r="AZ349" t="s">
        <v>1265</v>
      </c>
      <c r="BI349" t="s">
        <v>1260</v>
      </c>
      <c r="BK349" t="str">
        <f>LEFT(Tabela_BaseCadastro[[#This Row],[Descrição]],SEARCH(" ",Tabela_BaseCadastro[[#This Row],[Descrição]],1)-1)</f>
        <v>REDOXON®1g</v>
      </c>
      <c r="BL349" t="str">
        <f>TEXT(Tabela_BaseCadastro[[#This Row],[Unidade Venda '[EAN8, UPC12, EAN13, e DUN14']]],"0000000000000")</f>
        <v>7891106907118</v>
      </c>
      <c r="BM349" t="s">
        <v>1962</v>
      </c>
      <c r="BN349" t="str">
        <f>IF(Tabela_BaseCadastro[[#This Row],[P.Ativo CMED]]="",Tabela_BaseCadastro[[#This Row],[DESCRIÇÃO DO PRINCIPIO ATIVO]],Tabela_BaseCadastro[[#This Row],[P.Ativo CMED]])</f>
        <v>ÁCIDO ASCÓRBICO</v>
      </c>
    </row>
    <row r="350" spans="1:66" x14ac:dyDescent="0.25">
      <c r="A350">
        <v>1115</v>
      </c>
      <c r="B350" t="s">
        <v>1965</v>
      </c>
      <c r="C350">
        <v>1150</v>
      </c>
      <c r="D350" t="s">
        <v>1771</v>
      </c>
      <c r="E350">
        <v>1</v>
      </c>
      <c r="F350" t="s">
        <v>1253</v>
      </c>
      <c r="G350">
        <v>2</v>
      </c>
      <c r="H350" s="1" t="s">
        <v>1254</v>
      </c>
      <c r="I350">
        <v>4</v>
      </c>
      <c r="J350" t="s">
        <v>1476</v>
      </c>
      <c r="K350">
        <v>2</v>
      </c>
      <c r="L350" t="s">
        <v>1256</v>
      </c>
      <c r="M350" t="s">
        <v>1257</v>
      </c>
      <c r="N350" t="s">
        <v>1422</v>
      </c>
      <c r="O350" t="s">
        <v>1253</v>
      </c>
      <c r="P350">
        <v>30022099</v>
      </c>
      <c r="R350">
        <v>13</v>
      </c>
      <c r="S350">
        <v>14</v>
      </c>
      <c r="U350">
        <v>7891106006286</v>
      </c>
      <c r="V350">
        <v>7891106006286</v>
      </c>
      <c r="Z350" t="s">
        <v>1260</v>
      </c>
      <c r="AA350" t="s">
        <v>1261</v>
      </c>
      <c r="AB350">
        <v>528</v>
      </c>
      <c r="AC350" t="s">
        <v>1941</v>
      </c>
      <c r="AE350">
        <v>44232</v>
      </c>
      <c r="AH350">
        <v>0</v>
      </c>
      <c r="AK350" t="s">
        <v>1260</v>
      </c>
      <c r="AM350" t="s">
        <v>1260</v>
      </c>
      <c r="AN350" t="s">
        <v>1260</v>
      </c>
      <c r="AQ350" t="s">
        <v>1263</v>
      </c>
      <c r="AR350" t="s">
        <v>1257</v>
      </c>
      <c r="AS350" t="s">
        <v>1260</v>
      </c>
      <c r="AT350">
        <v>1</v>
      </c>
      <c r="AX350" t="s">
        <v>1617</v>
      </c>
      <c r="AY350" t="s">
        <v>1264</v>
      </c>
      <c r="AZ350" t="s">
        <v>1265</v>
      </c>
      <c r="BI350" t="s">
        <v>1260</v>
      </c>
      <c r="BK350" t="str">
        <f>LEFT(Tabela_BaseCadastro[[#This Row],[Descrição]],SEARCH(" ",Tabela_BaseCadastro[[#This Row],[Descrição]],1)-1)</f>
        <v>REDOXON®200mg/ml</v>
      </c>
      <c r="BL350" t="str">
        <f>TEXT(Tabela_BaseCadastro[[#This Row],[Unidade Venda '[EAN8, UPC12, EAN13, e DUN14']]],"0000000000000")</f>
        <v>7891106006286</v>
      </c>
      <c r="BM350" t="s">
        <v>1962</v>
      </c>
      <c r="BN350" t="str">
        <f>IF(Tabela_BaseCadastro[[#This Row],[P.Ativo CMED]]="",Tabela_BaseCadastro[[#This Row],[DESCRIÇÃO DO PRINCIPIO ATIVO]],Tabela_BaseCadastro[[#This Row],[P.Ativo CMED]])</f>
        <v>ÁCIDO ASCÓRBICO</v>
      </c>
    </row>
    <row r="351" spans="1:66" x14ac:dyDescent="0.25">
      <c r="A351">
        <v>1116</v>
      </c>
      <c r="B351" t="s">
        <v>1966</v>
      </c>
      <c r="C351">
        <v>1150</v>
      </c>
      <c r="D351" t="s">
        <v>1771</v>
      </c>
      <c r="E351">
        <v>1</v>
      </c>
      <c r="F351" t="s">
        <v>1253</v>
      </c>
      <c r="G351">
        <v>2</v>
      </c>
      <c r="H351" s="1" t="s">
        <v>1254</v>
      </c>
      <c r="I351">
        <v>4</v>
      </c>
      <c r="J351" t="s">
        <v>1476</v>
      </c>
      <c r="K351">
        <v>2</v>
      </c>
      <c r="L351" t="s">
        <v>1256</v>
      </c>
      <c r="M351" t="s">
        <v>1257</v>
      </c>
      <c r="N351" t="s">
        <v>1422</v>
      </c>
      <c r="O351" t="s">
        <v>1253</v>
      </c>
      <c r="P351">
        <v>30022099</v>
      </c>
      <c r="R351">
        <v>13</v>
      </c>
      <c r="S351">
        <v>14</v>
      </c>
      <c r="U351">
        <v>7891106912938</v>
      </c>
      <c r="V351">
        <v>7891106912938</v>
      </c>
      <c r="Z351" t="s">
        <v>1260</v>
      </c>
      <c r="AA351" t="s">
        <v>1261</v>
      </c>
      <c r="AB351">
        <v>528</v>
      </c>
      <c r="AC351" t="s">
        <v>1941</v>
      </c>
      <c r="AE351">
        <v>44232</v>
      </c>
      <c r="AH351">
        <v>0</v>
      </c>
      <c r="AK351" t="s">
        <v>1260</v>
      </c>
      <c r="AM351" t="s">
        <v>1260</v>
      </c>
      <c r="AN351" t="s">
        <v>1260</v>
      </c>
      <c r="AQ351" t="s">
        <v>1263</v>
      </c>
      <c r="AR351" t="s">
        <v>1257</v>
      </c>
      <c r="AS351" t="s">
        <v>1260</v>
      </c>
      <c r="AT351">
        <v>1</v>
      </c>
      <c r="AX351" t="s">
        <v>1617</v>
      </c>
      <c r="AY351" t="s">
        <v>1264</v>
      </c>
      <c r="AZ351" t="s">
        <v>1265</v>
      </c>
      <c r="BI351" t="s">
        <v>1260</v>
      </c>
      <c r="BK351" t="str">
        <f>LEFT(Tabela_BaseCadastro[[#This Row],[Descrição]],SEARCH(" ",Tabela_BaseCadastro[[#This Row],[Descrição]],1)-1)</f>
        <v>REDOXON®Kit</v>
      </c>
      <c r="BL351" t="str">
        <f>TEXT(Tabela_BaseCadastro[[#This Row],[Unidade Venda '[EAN8, UPC12, EAN13, e DUN14']]],"0000000000000")</f>
        <v>7891106912938</v>
      </c>
      <c r="BN351">
        <f>IF(Tabela_BaseCadastro[[#This Row],[P.Ativo CMED]]="",Tabela_BaseCadastro[[#This Row],[DESCRIÇÃO DO PRINCIPIO ATIVO]],Tabela_BaseCadastro[[#This Row],[P.Ativo CMED]])</f>
        <v>0</v>
      </c>
    </row>
    <row r="352" spans="1:66" x14ac:dyDescent="0.25">
      <c r="A352">
        <v>1117</v>
      </c>
      <c r="B352" t="s">
        <v>1967</v>
      </c>
      <c r="C352">
        <v>1150</v>
      </c>
      <c r="D352" t="s">
        <v>1771</v>
      </c>
      <c r="E352">
        <v>1</v>
      </c>
      <c r="F352" t="s">
        <v>1253</v>
      </c>
      <c r="G352">
        <v>2</v>
      </c>
      <c r="H352" s="1" t="s">
        <v>1254</v>
      </c>
      <c r="I352">
        <v>4</v>
      </c>
      <c r="J352" t="s">
        <v>1476</v>
      </c>
      <c r="K352">
        <v>2</v>
      </c>
      <c r="L352" t="s">
        <v>1256</v>
      </c>
      <c r="M352" t="s">
        <v>1257</v>
      </c>
      <c r="N352" t="s">
        <v>1422</v>
      </c>
      <c r="O352" t="s">
        <v>1253</v>
      </c>
      <c r="P352">
        <v>30022099</v>
      </c>
      <c r="R352">
        <v>13</v>
      </c>
      <c r="S352">
        <v>14</v>
      </c>
      <c r="U352">
        <v>7891106912945</v>
      </c>
      <c r="V352">
        <v>7891106912945</v>
      </c>
      <c r="Z352" t="s">
        <v>1260</v>
      </c>
      <c r="AA352" t="s">
        <v>1261</v>
      </c>
      <c r="AB352">
        <v>528</v>
      </c>
      <c r="AC352" t="s">
        <v>1941</v>
      </c>
      <c r="AE352">
        <v>44232</v>
      </c>
      <c r="AH352">
        <v>0</v>
      </c>
      <c r="AK352" t="s">
        <v>1260</v>
      </c>
      <c r="AM352" t="s">
        <v>1260</v>
      </c>
      <c r="AN352" t="s">
        <v>1260</v>
      </c>
      <c r="AQ352" t="s">
        <v>1263</v>
      </c>
      <c r="AR352" t="s">
        <v>1257</v>
      </c>
      <c r="AS352" t="s">
        <v>1260</v>
      </c>
      <c r="AT352">
        <v>1</v>
      </c>
      <c r="AX352" t="s">
        <v>1617</v>
      </c>
      <c r="AY352" t="s">
        <v>1264</v>
      </c>
      <c r="AZ352" t="s">
        <v>1265</v>
      </c>
      <c r="BI352" t="s">
        <v>1260</v>
      </c>
      <c r="BK352" t="str">
        <f>LEFT(Tabela_BaseCadastro[[#This Row],[Descrição]],SEARCH(" ",Tabela_BaseCadastro[[#This Row],[Descrição]],1)-1)</f>
        <v>REDOXON®Kit</v>
      </c>
      <c r="BL352" t="str">
        <f>TEXT(Tabela_BaseCadastro[[#This Row],[Unidade Venda '[EAN8, UPC12, EAN13, e DUN14']]],"0000000000000")</f>
        <v>7891106912945</v>
      </c>
      <c r="BN352">
        <f>IF(Tabela_BaseCadastro[[#This Row],[P.Ativo CMED]]="",Tabela_BaseCadastro[[#This Row],[DESCRIÇÃO DO PRINCIPIO ATIVO]],Tabela_BaseCadastro[[#This Row],[P.Ativo CMED]])</f>
        <v>0</v>
      </c>
    </row>
    <row r="353" spans="1:66" x14ac:dyDescent="0.25">
      <c r="A353">
        <v>1118</v>
      </c>
      <c r="B353" t="s">
        <v>1968</v>
      </c>
      <c r="C353">
        <v>1150</v>
      </c>
      <c r="D353" t="s">
        <v>1771</v>
      </c>
      <c r="E353">
        <v>1</v>
      </c>
      <c r="F353" t="s">
        <v>1253</v>
      </c>
      <c r="G353">
        <v>2</v>
      </c>
      <c r="H353" s="1" t="s">
        <v>1254</v>
      </c>
      <c r="I353">
        <v>4</v>
      </c>
      <c r="J353" t="s">
        <v>1476</v>
      </c>
      <c r="K353">
        <v>2</v>
      </c>
      <c r="L353" t="s">
        <v>1256</v>
      </c>
      <c r="M353" t="s">
        <v>1257</v>
      </c>
      <c r="N353" t="s">
        <v>1422</v>
      </c>
      <c r="O353" t="s">
        <v>1253</v>
      </c>
      <c r="P353">
        <v>30022099</v>
      </c>
      <c r="R353">
        <v>13</v>
      </c>
      <c r="S353">
        <v>14</v>
      </c>
      <c r="U353">
        <v>7891106006330</v>
      </c>
      <c r="V353">
        <v>7891106006330</v>
      </c>
      <c r="Z353" t="s">
        <v>1260</v>
      </c>
      <c r="AA353" t="s">
        <v>1261</v>
      </c>
      <c r="AB353">
        <v>528</v>
      </c>
      <c r="AC353" t="s">
        <v>1941</v>
      </c>
      <c r="AE353">
        <v>44232</v>
      </c>
      <c r="AH353">
        <v>0</v>
      </c>
      <c r="AK353" t="s">
        <v>1260</v>
      </c>
      <c r="AM353" t="s">
        <v>1260</v>
      </c>
      <c r="AN353" t="s">
        <v>1260</v>
      </c>
      <c r="AQ353" t="s">
        <v>1263</v>
      </c>
      <c r="AR353" t="s">
        <v>1257</v>
      </c>
      <c r="AS353" t="s">
        <v>1260</v>
      </c>
      <c r="AT353">
        <v>1</v>
      </c>
      <c r="AX353" t="s">
        <v>1617</v>
      </c>
      <c r="AY353" t="s">
        <v>1264</v>
      </c>
      <c r="AZ353" t="s">
        <v>1265</v>
      </c>
      <c r="BI353" t="s">
        <v>1260</v>
      </c>
      <c r="BK353" t="str">
        <f>LEFT(Tabela_BaseCadastro[[#This Row],[Descrição]],SEARCH(" ",Tabela_BaseCadastro[[#This Row],[Descrição]],1)-1)</f>
        <v>REDOXON®</v>
      </c>
      <c r="BL353" t="str">
        <f>TEXT(Tabela_BaseCadastro[[#This Row],[Unidade Venda '[EAN8, UPC12, EAN13, e DUN14']]],"0000000000000")</f>
        <v>7891106006330</v>
      </c>
      <c r="BN353">
        <f>IF(Tabela_BaseCadastro[[#This Row],[P.Ativo CMED]]="",Tabela_BaseCadastro[[#This Row],[DESCRIÇÃO DO PRINCIPIO ATIVO]],Tabela_BaseCadastro[[#This Row],[P.Ativo CMED]])</f>
        <v>0</v>
      </c>
    </row>
    <row r="354" spans="1:66" x14ac:dyDescent="0.25">
      <c r="A354">
        <v>1119</v>
      </c>
      <c r="B354" t="s">
        <v>1969</v>
      </c>
      <c r="C354">
        <v>1150</v>
      </c>
      <c r="D354" t="s">
        <v>1771</v>
      </c>
      <c r="E354">
        <v>1</v>
      </c>
      <c r="F354" t="s">
        <v>1253</v>
      </c>
      <c r="G354">
        <v>2</v>
      </c>
      <c r="H354" s="1" t="s">
        <v>1254</v>
      </c>
      <c r="I354">
        <v>4</v>
      </c>
      <c r="J354" t="s">
        <v>1476</v>
      </c>
      <c r="K354">
        <v>2</v>
      </c>
      <c r="L354" t="s">
        <v>1256</v>
      </c>
      <c r="M354" t="s">
        <v>1257</v>
      </c>
      <c r="N354" t="s">
        <v>1422</v>
      </c>
      <c r="O354" t="s">
        <v>1253</v>
      </c>
      <c r="P354">
        <v>30022099</v>
      </c>
      <c r="R354">
        <v>13</v>
      </c>
      <c r="S354">
        <v>14</v>
      </c>
      <c r="U354">
        <v>7891106006910</v>
      </c>
      <c r="V354">
        <v>7891106006910</v>
      </c>
      <c r="Z354" t="s">
        <v>1260</v>
      </c>
      <c r="AA354" t="s">
        <v>1261</v>
      </c>
      <c r="AB354">
        <v>528</v>
      </c>
      <c r="AC354" t="s">
        <v>1941</v>
      </c>
      <c r="AE354">
        <v>44232</v>
      </c>
      <c r="AH354">
        <v>0</v>
      </c>
      <c r="AK354" t="s">
        <v>1260</v>
      </c>
      <c r="AM354" t="s">
        <v>1260</v>
      </c>
      <c r="AN354" t="s">
        <v>1260</v>
      </c>
      <c r="AQ354" t="s">
        <v>1263</v>
      </c>
      <c r="AR354" t="s">
        <v>1257</v>
      </c>
      <c r="AS354" t="s">
        <v>1260</v>
      </c>
      <c r="AT354">
        <v>1</v>
      </c>
      <c r="AX354" t="s">
        <v>1617</v>
      </c>
      <c r="AY354" t="s">
        <v>1264</v>
      </c>
      <c r="AZ354" t="s">
        <v>1265</v>
      </c>
      <c r="BI354" t="s">
        <v>1260</v>
      </c>
      <c r="BK354" t="str">
        <f>LEFT(Tabela_BaseCadastro[[#This Row],[Descrição]],SEARCH(" ",Tabela_BaseCadastro[[#This Row],[Descrição]],1)-1)</f>
        <v>REDOXON®</v>
      </c>
      <c r="BL354" t="str">
        <f>TEXT(Tabela_BaseCadastro[[#This Row],[Unidade Venda '[EAN8, UPC12, EAN13, e DUN14']]],"0000000000000")</f>
        <v>7891106006910</v>
      </c>
      <c r="BN354">
        <f>IF(Tabela_BaseCadastro[[#This Row],[P.Ativo CMED]]="",Tabela_BaseCadastro[[#This Row],[DESCRIÇÃO DO PRINCIPIO ATIVO]],Tabela_BaseCadastro[[#This Row],[P.Ativo CMED]])</f>
        <v>0</v>
      </c>
    </row>
    <row r="355" spans="1:66" x14ac:dyDescent="0.25">
      <c r="A355">
        <v>1120</v>
      </c>
      <c r="B355" t="s">
        <v>1970</v>
      </c>
      <c r="C355">
        <v>1150</v>
      </c>
      <c r="D355" t="s">
        <v>1771</v>
      </c>
      <c r="E355">
        <v>1</v>
      </c>
      <c r="F355" t="s">
        <v>1253</v>
      </c>
      <c r="G355">
        <v>2</v>
      </c>
      <c r="H355" s="1" t="s">
        <v>1254</v>
      </c>
      <c r="I355">
        <v>4</v>
      </c>
      <c r="J355" t="s">
        <v>1476</v>
      </c>
      <c r="K355">
        <v>2</v>
      </c>
      <c r="L355" t="s">
        <v>1256</v>
      </c>
      <c r="M355" t="s">
        <v>1257</v>
      </c>
      <c r="N355" t="s">
        <v>1422</v>
      </c>
      <c r="O355" t="s">
        <v>1253</v>
      </c>
      <c r="P355">
        <v>30022099</v>
      </c>
      <c r="R355">
        <v>13</v>
      </c>
      <c r="S355">
        <v>14</v>
      </c>
      <c r="U355">
        <v>7891106912952</v>
      </c>
      <c r="V355">
        <v>7891106912952</v>
      </c>
      <c r="Z355" t="s">
        <v>1260</v>
      </c>
      <c r="AA355" t="s">
        <v>1261</v>
      </c>
      <c r="AB355">
        <v>528</v>
      </c>
      <c r="AC355" t="s">
        <v>1941</v>
      </c>
      <c r="AE355">
        <v>44232</v>
      </c>
      <c r="AH355">
        <v>0</v>
      </c>
      <c r="AK355" t="s">
        <v>1260</v>
      </c>
      <c r="AM355" t="s">
        <v>1260</v>
      </c>
      <c r="AN355" t="s">
        <v>1260</v>
      </c>
      <c r="AQ355" t="s">
        <v>1263</v>
      </c>
      <c r="AR355" t="s">
        <v>1257</v>
      </c>
      <c r="AS355" t="s">
        <v>1260</v>
      </c>
      <c r="AT355">
        <v>1</v>
      </c>
      <c r="AX355" t="s">
        <v>1617</v>
      </c>
      <c r="AY355" t="s">
        <v>1264</v>
      </c>
      <c r="AZ355" t="s">
        <v>1265</v>
      </c>
      <c r="BI355" t="s">
        <v>1260</v>
      </c>
      <c r="BK355" t="str">
        <f>LEFT(Tabela_BaseCadastro[[#This Row],[Descrição]],SEARCH(" ",Tabela_BaseCadastro[[#This Row],[Descrição]],1)-1)</f>
        <v>REDOXON®</v>
      </c>
      <c r="BL355" t="str">
        <f>TEXT(Tabela_BaseCadastro[[#This Row],[Unidade Venda '[EAN8, UPC12, EAN13, e DUN14']]],"0000000000000")</f>
        <v>7891106912952</v>
      </c>
      <c r="BN355">
        <f>IF(Tabela_BaseCadastro[[#This Row],[P.Ativo CMED]]="",Tabela_BaseCadastro[[#This Row],[DESCRIÇÃO DO PRINCIPIO ATIVO]],Tabela_BaseCadastro[[#This Row],[P.Ativo CMED]])</f>
        <v>0</v>
      </c>
    </row>
    <row r="356" spans="1:66" x14ac:dyDescent="0.25">
      <c r="A356">
        <v>1121</v>
      </c>
      <c r="B356" t="s">
        <v>1971</v>
      </c>
      <c r="C356">
        <v>1150</v>
      </c>
      <c r="D356" t="s">
        <v>1771</v>
      </c>
      <c r="E356">
        <v>1</v>
      </c>
      <c r="F356" t="s">
        <v>1253</v>
      </c>
      <c r="G356">
        <v>2</v>
      </c>
      <c r="H356" s="1" t="s">
        <v>1254</v>
      </c>
      <c r="I356">
        <v>4</v>
      </c>
      <c r="J356" t="s">
        <v>1476</v>
      </c>
      <c r="K356">
        <v>2</v>
      </c>
      <c r="L356" t="s">
        <v>1256</v>
      </c>
      <c r="M356" t="s">
        <v>1257</v>
      </c>
      <c r="N356" t="s">
        <v>1422</v>
      </c>
      <c r="O356" t="s">
        <v>1253</v>
      </c>
      <c r="P356">
        <v>30022099</v>
      </c>
      <c r="R356">
        <v>13</v>
      </c>
      <c r="S356">
        <v>14</v>
      </c>
      <c r="U356">
        <v>7891106006460</v>
      </c>
      <c r="V356">
        <v>7891106006460</v>
      </c>
      <c r="Z356" t="s">
        <v>1260</v>
      </c>
      <c r="AA356" t="s">
        <v>1261</v>
      </c>
      <c r="AB356">
        <v>28</v>
      </c>
      <c r="AC356" t="s">
        <v>1844</v>
      </c>
      <c r="AE356">
        <v>44232</v>
      </c>
      <c r="AH356">
        <v>0</v>
      </c>
      <c r="AK356" t="s">
        <v>1260</v>
      </c>
      <c r="AM356" t="s">
        <v>1260</v>
      </c>
      <c r="AN356" t="s">
        <v>1260</v>
      </c>
      <c r="AQ356" t="s">
        <v>1263</v>
      </c>
      <c r="AR356" t="s">
        <v>1257</v>
      </c>
      <c r="AS356" t="s">
        <v>1260</v>
      </c>
      <c r="AT356">
        <v>1</v>
      </c>
      <c r="AX356" t="s">
        <v>1617</v>
      </c>
      <c r="AY356" t="s">
        <v>1264</v>
      </c>
      <c r="AZ356" t="s">
        <v>1265</v>
      </c>
      <c r="BE356">
        <v>522</v>
      </c>
      <c r="BF356" t="s">
        <v>1972</v>
      </c>
      <c r="BI356" t="s">
        <v>1260</v>
      </c>
      <c r="BK356" t="e">
        <f>LEFT(Tabela_BaseCadastro[[#This Row],[Descrição]],SEARCH(" ",Tabela_BaseCadastro[[#This Row],[Descrição]],1)-1)</f>
        <v>#VALUE!</v>
      </c>
      <c r="BL356" t="str">
        <f>TEXT(Tabela_BaseCadastro[[#This Row],[Unidade Venda '[EAN8, UPC12, EAN13, e DUN14']]],"0000000000000")</f>
        <v>7891106006460</v>
      </c>
      <c r="BN356" t="str">
        <f>IF(Tabela_BaseCadastro[[#This Row],[P.Ativo CMED]]="",Tabela_BaseCadastro[[#This Row],[DESCRIÇÃO DO PRINCIPIO ATIVO]],Tabela_BaseCadastro[[#This Row],[P.Ativo CMED]])</f>
        <v>PARACETAMOL+ CAFEÍNA</v>
      </c>
    </row>
    <row r="357" spans="1:66" x14ac:dyDescent="0.25">
      <c r="A357">
        <v>1122</v>
      </c>
      <c r="B357" t="s">
        <v>1971</v>
      </c>
      <c r="C357">
        <v>1150</v>
      </c>
      <c r="D357" t="s">
        <v>1771</v>
      </c>
      <c r="E357">
        <v>1</v>
      </c>
      <c r="F357" t="s">
        <v>1253</v>
      </c>
      <c r="G357">
        <v>2</v>
      </c>
      <c r="H357" s="1" t="s">
        <v>1254</v>
      </c>
      <c r="I357">
        <v>4</v>
      </c>
      <c r="J357" t="s">
        <v>1476</v>
      </c>
      <c r="K357">
        <v>2</v>
      </c>
      <c r="L357" t="s">
        <v>1256</v>
      </c>
      <c r="M357" t="s">
        <v>1257</v>
      </c>
      <c r="N357" t="s">
        <v>1422</v>
      </c>
      <c r="O357" t="s">
        <v>1253</v>
      </c>
      <c r="P357">
        <v>30022099</v>
      </c>
      <c r="R357">
        <v>13</v>
      </c>
      <c r="S357">
        <v>14</v>
      </c>
      <c r="U357">
        <v>7891106006446</v>
      </c>
      <c r="V357">
        <v>7891106006446</v>
      </c>
      <c r="Z357" t="s">
        <v>1260</v>
      </c>
      <c r="AA357" t="s">
        <v>1261</v>
      </c>
      <c r="AB357">
        <v>28</v>
      </c>
      <c r="AC357" t="s">
        <v>1844</v>
      </c>
      <c r="AE357">
        <v>44232</v>
      </c>
      <c r="AH357">
        <v>0</v>
      </c>
      <c r="AK357" t="s">
        <v>1260</v>
      </c>
      <c r="AM357" t="s">
        <v>1260</v>
      </c>
      <c r="AN357" t="s">
        <v>1260</v>
      </c>
      <c r="AQ357" t="s">
        <v>1263</v>
      </c>
      <c r="AR357" t="s">
        <v>1257</v>
      </c>
      <c r="AS357" t="s">
        <v>1260</v>
      </c>
      <c r="AT357">
        <v>1</v>
      </c>
      <c r="AX357" t="s">
        <v>1617</v>
      </c>
      <c r="AY357" t="s">
        <v>1264</v>
      </c>
      <c r="AZ357" t="s">
        <v>1265</v>
      </c>
      <c r="BE357">
        <v>522</v>
      </c>
      <c r="BF357" t="s">
        <v>1972</v>
      </c>
      <c r="BI357" t="s">
        <v>1260</v>
      </c>
      <c r="BK357" t="e">
        <f>LEFT(Tabela_BaseCadastro[[#This Row],[Descrição]],SEARCH(" ",Tabela_BaseCadastro[[#This Row],[Descrição]],1)-1)</f>
        <v>#VALUE!</v>
      </c>
      <c r="BL357" t="str">
        <f>TEXT(Tabela_BaseCadastro[[#This Row],[Unidade Venda '[EAN8, UPC12, EAN13, e DUN14']]],"0000000000000")</f>
        <v>7891106006446</v>
      </c>
      <c r="BN357" t="str">
        <f>IF(Tabela_BaseCadastro[[#This Row],[P.Ativo CMED]]="",Tabela_BaseCadastro[[#This Row],[DESCRIÇÃO DO PRINCIPIO ATIVO]],Tabela_BaseCadastro[[#This Row],[P.Ativo CMED]])</f>
        <v>PARACETAMOL+ CAFEÍNA</v>
      </c>
    </row>
    <row r="358" spans="1:66" x14ac:dyDescent="0.25">
      <c r="A358">
        <v>1123</v>
      </c>
      <c r="B358" t="s">
        <v>1973</v>
      </c>
      <c r="C358">
        <v>1150</v>
      </c>
      <c r="D358" t="s">
        <v>1771</v>
      </c>
      <c r="E358">
        <v>1</v>
      </c>
      <c r="F358" t="s">
        <v>1253</v>
      </c>
      <c r="G358">
        <v>1</v>
      </c>
      <c r="H358" s="1" t="s">
        <v>1280</v>
      </c>
      <c r="I358">
        <v>4</v>
      </c>
      <c r="J358" t="s">
        <v>1476</v>
      </c>
      <c r="K358">
        <v>2</v>
      </c>
      <c r="L358" t="s">
        <v>1256</v>
      </c>
      <c r="M358" t="s">
        <v>1257</v>
      </c>
      <c r="N358" t="s">
        <v>1323</v>
      </c>
      <c r="O358" t="s">
        <v>1269</v>
      </c>
      <c r="P358">
        <v>30049069</v>
      </c>
      <c r="R358">
        <v>13</v>
      </c>
      <c r="S358">
        <v>14</v>
      </c>
      <c r="U358">
        <v>7891106908610</v>
      </c>
      <c r="V358">
        <v>0</v>
      </c>
      <c r="Z358" t="s">
        <v>1260</v>
      </c>
      <c r="AA358" t="s">
        <v>1261</v>
      </c>
      <c r="AB358">
        <v>1</v>
      </c>
      <c r="AC358" t="s">
        <v>1283</v>
      </c>
      <c r="AE358">
        <v>43403</v>
      </c>
      <c r="AH358">
        <v>0</v>
      </c>
      <c r="AK358" t="s">
        <v>1260</v>
      </c>
      <c r="AM358" t="s">
        <v>1260</v>
      </c>
      <c r="AN358" t="s">
        <v>1260</v>
      </c>
      <c r="AQ358" t="s">
        <v>1263</v>
      </c>
      <c r="AR358" t="s">
        <v>1257</v>
      </c>
      <c r="AS358" t="s">
        <v>1260</v>
      </c>
      <c r="AT358">
        <v>1</v>
      </c>
      <c r="AX358" t="s">
        <v>1260</v>
      </c>
      <c r="AY358" t="s">
        <v>1264</v>
      </c>
      <c r="AZ358" t="s">
        <v>1265</v>
      </c>
      <c r="BE358">
        <v>109</v>
      </c>
      <c r="BF358" t="s">
        <v>1974</v>
      </c>
      <c r="BI358" t="s">
        <v>1260</v>
      </c>
      <c r="BK358" t="str">
        <f>LEFT(Tabela_BaseCadastro[[#This Row],[Descrição]],SEARCH(" ",Tabela_BaseCadastro[[#This Row],[Descrição]],1)-1)</f>
        <v>STIVARGA</v>
      </c>
      <c r="BL358" t="str">
        <f>TEXT(Tabela_BaseCadastro[[#This Row],[Unidade Venda '[EAN8, UPC12, EAN13, e DUN14']]],"0000000000000")</f>
        <v>7891106908610</v>
      </c>
      <c r="BM358" t="s">
        <v>1974</v>
      </c>
      <c r="BN358" t="str">
        <f>IF(Tabela_BaseCadastro[[#This Row],[P.Ativo CMED]]="",Tabela_BaseCadastro[[#This Row],[DESCRIÇÃO DO PRINCIPIO ATIVO]],Tabela_BaseCadastro[[#This Row],[P.Ativo CMED]])</f>
        <v>REGORAFENIBE</v>
      </c>
    </row>
    <row r="359" spans="1:66" x14ac:dyDescent="0.25">
      <c r="A359">
        <v>1125</v>
      </c>
      <c r="B359" t="s">
        <v>1975</v>
      </c>
      <c r="C359">
        <v>1150</v>
      </c>
      <c r="D359" t="s">
        <v>1771</v>
      </c>
      <c r="E359">
        <v>1</v>
      </c>
      <c r="F359" t="s">
        <v>1253</v>
      </c>
      <c r="G359">
        <v>2</v>
      </c>
      <c r="H359" s="1" t="s">
        <v>1254</v>
      </c>
      <c r="M359" t="s">
        <v>1257</v>
      </c>
      <c r="R359">
        <v>13</v>
      </c>
      <c r="S359">
        <v>14</v>
      </c>
      <c r="U359">
        <v>4260085521227</v>
      </c>
      <c r="V359">
        <v>4260085521227</v>
      </c>
      <c r="Z359" t="s">
        <v>1260</v>
      </c>
      <c r="AA359" t="s">
        <v>1261</v>
      </c>
      <c r="AE359">
        <v>44232</v>
      </c>
      <c r="AH359">
        <v>0</v>
      </c>
      <c r="AK359" t="s">
        <v>1260</v>
      </c>
      <c r="AM359" t="s">
        <v>1260</v>
      </c>
      <c r="AN359" t="s">
        <v>1260</v>
      </c>
      <c r="AS359" t="s">
        <v>1260</v>
      </c>
      <c r="AX359" t="s">
        <v>1617</v>
      </c>
      <c r="BI359" t="s">
        <v>1260</v>
      </c>
      <c r="BK359" t="str">
        <f>LEFT(Tabela_BaseCadastro[[#This Row],[Descrição]],SEARCH(" ",Tabela_BaseCadastro[[#This Row],[Descrição]],1)-1)</f>
        <v>ULTRAPROCT</v>
      </c>
      <c r="BL359" t="str">
        <f>TEXT(Tabela_BaseCadastro[[#This Row],[Unidade Venda '[EAN8, UPC12, EAN13, e DUN14']]],"0000000000000")</f>
        <v>4260085521227</v>
      </c>
      <c r="BN359">
        <f>IF(Tabela_BaseCadastro[[#This Row],[P.Ativo CMED]]="",Tabela_BaseCadastro[[#This Row],[DESCRIÇÃO DO PRINCIPIO ATIVO]],Tabela_BaseCadastro[[#This Row],[P.Ativo CMED]])</f>
        <v>0</v>
      </c>
    </row>
    <row r="360" spans="1:66" x14ac:dyDescent="0.25">
      <c r="A360">
        <v>1126</v>
      </c>
      <c r="B360" t="s">
        <v>1976</v>
      </c>
      <c r="C360">
        <v>1150</v>
      </c>
      <c r="D360" t="s">
        <v>1771</v>
      </c>
      <c r="E360">
        <v>1</v>
      </c>
      <c r="F360" t="s">
        <v>1253</v>
      </c>
      <c r="G360">
        <v>2</v>
      </c>
      <c r="H360" s="1" t="s">
        <v>1254</v>
      </c>
      <c r="M360" t="s">
        <v>1257</v>
      </c>
      <c r="R360">
        <v>13</v>
      </c>
      <c r="S360">
        <v>14</v>
      </c>
      <c r="U360">
        <v>4260085521234</v>
      </c>
      <c r="V360">
        <v>4260085521234</v>
      </c>
      <c r="Z360" t="s">
        <v>1260</v>
      </c>
      <c r="AA360" t="s">
        <v>1261</v>
      </c>
      <c r="AE360">
        <v>44232</v>
      </c>
      <c r="AH360">
        <v>0</v>
      </c>
      <c r="AK360" t="s">
        <v>1260</v>
      </c>
      <c r="AM360" t="s">
        <v>1260</v>
      </c>
      <c r="AN360" t="s">
        <v>1260</v>
      </c>
      <c r="AS360" t="s">
        <v>1260</v>
      </c>
      <c r="AX360" t="s">
        <v>1617</v>
      </c>
      <c r="BI360" t="s">
        <v>1260</v>
      </c>
      <c r="BK360" t="str">
        <f>LEFT(Tabela_BaseCadastro[[#This Row],[Descrição]],SEARCH(" ",Tabela_BaseCadastro[[#This Row],[Descrição]],1)-1)</f>
        <v>ULTRAPROCT</v>
      </c>
      <c r="BL360" t="str">
        <f>TEXT(Tabela_BaseCadastro[[#This Row],[Unidade Venda '[EAN8, UPC12, EAN13, e DUN14']]],"0000000000000")</f>
        <v>4260085521234</v>
      </c>
      <c r="BN360">
        <f>IF(Tabela_BaseCadastro[[#This Row],[P.Ativo CMED]]="",Tabela_BaseCadastro[[#This Row],[DESCRIÇÃO DO PRINCIPIO ATIVO]],Tabela_BaseCadastro[[#This Row],[P.Ativo CMED]])</f>
        <v>0</v>
      </c>
    </row>
    <row r="361" spans="1:66" x14ac:dyDescent="0.25">
      <c r="A361">
        <v>1127</v>
      </c>
      <c r="B361" t="s">
        <v>1977</v>
      </c>
      <c r="C361">
        <v>1150</v>
      </c>
      <c r="D361" t="s">
        <v>1771</v>
      </c>
      <c r="E361">
        <v>1</v>
      </c>
      <c r="F361" t="s">
        <v>1253</v>
      </c>
      <c r="G361">
        <v>2</v>
      </c>
      <c r="H361" s="1" t="s">
        <v>1254</v>
      </c>
      <c r="M361" t="s">
        <v>1257</v>
      </c>
      <c r="R361">
        <v>13</v>
      </c>
      <c r="S361">
        <v>14</v>
      </c>
      <c r="U361">
        <v>7891106906357</v>
      </c>
      <c r="V361">
        <v>7891106906357</v>
      </c>
      <c r="Z361" t="s">
        <v>1260</v>
      </c>
      <c r="AA361" t="s">
        <v>1261</v>
      </c>
      <c r="AE361">
        <v>44232</v>
      </c>
      <c r="AH361">
        <v>0</v>
      </c>
      <c r="AK361" t="s">
        <v>1260</v>
      </c>
      <c r="AM361" t="s">
        <v>1260</v>
      </c>
      <c r="AN361" t="s">
        <v>1260</v>
      </c>
      <c r="AS361" t="s">
        <v>1260</v>
      </c>
      <c r="AX361" t="s">
        <v>1617</v>
      </c>
      <c r="BI361" t="s">
        <v>1260</v>
      </c>
      <c r="BK361" t="str">
        <f>LEFT(Tabela_BaseCadastro[[#This Row],[Descrição]],SEARCH(" ",Tabela_BaseCadastro[[#This Row],[Descrição]],1)-1)</f>
        <v>ULTRAVIST®623,40mg/ml</v>
      </c>
      <c r="BL361" t="str">
        <f>TEXT(Tabela_BaseCadastro[[#This Row],[Unidade Venda '[EAN8, UPC12, EAN13, e DUN14']]],"0000000000000")</f>
        <v>7891106906357</v>
      </c>
      <c r="BM361" t="s">
        <v>1978</v>
      </c>
      <c r="BN361" t="str">
        <f>IF(Tabela_BaseCadastro[[#This Row],[P.Ativo CMED]]="",Tabela_BaseCadastro[[#This Row],[DESCRIÇÃO DO PRINCIPIO ATIVO]],Tabela_BaseCadastro[[#This Row],[P.Ativo CMED]])</f>
        <v>IOPROMIDA</v>
      </c>
    </row>
    <row r="362" spans="1:66" x14ac:dyDescent="0.25">
      <c r="A362">
        <v>1128</v>
      </c>
      <c r="B362" t="s">
        <v>1979</v>
      </c>
      <c r="C362">
        <v>1150</v>
      </c>
      <c r="D362" t="s">
        <v>1771</v>
      </c>
      <c r="E362">
        <v>1</v>
      </c>
      <c r="F362" t="s">
        <v>1253</v>
      </c>
      <c r="G362">
        <v>2</v>
      </c>
      <c r="H362" s="1" t="s">
        <v>1254</v>
      </c>
      <c r="M362" t="s">
        <v>1257</v>
      </c>
      <c r="R362">
        <v>13</v>
      </c>
      <c r="S362">
        <v>14</v>
      </c>
      <c r="U362">
        <v>7891106906364</v>
      </c>
      <c r="V362">
        <v>7891106906364</v>
      </c>
      <c r="Z362" t="s">
        <v>1260</v>
      </c>
      <c r="AA362" t="s">
        <v>1261</v>
      </c>
      <c r="AE362">
        <v>44232</v>
      </c>
      <c r="AH362">
        <v>0</v>
      </c>
      <c r="AK362" t="s">
        <v>1260</v>
      </c>
      <c r="AM362" t="s">
        <v>1260</v>
      </c>
      <c r="AN362" t="s">
        <v>1260</v>
      </c>
      <c r="AS362" t="s">
        <v>1260</v>
      </c>
      <c r="AX362" t="s">
        <v>1617</v>
      </c>
      <c r="BI362" t="s">
        <v>1260</v>
      </c>
      <c r="BK362" t="str">
        <f>LEFT(Tabela_BaseCadastro[[#This Row],[Descrição]],SEARCH(" ",Tabela_BaseCadastro[[#This Row],[Descrição]],1)-1)</f>
        <v>ULTRAVIST®623,40mg/ml</v>
      </c>
      <c r="BL362" t="str">
        <f>TEXT(Tabela_BaseCadastro[[#This Row],[Unidade Venda '[EAN8, UPC12, EAN13, e DUN14']]],"0000000000000")</f>
        <v>7891106906364</v>
      </c>
      <c r="BM362" t="s">
        <v>1978</v>
      </c>
      <c r="BN362" t="str">
        <f>IF(Tabela_BaseCadastro[[#This Row],[P.Ativo CMED]]="",Tabela_BaseCadastro[[#This Row],[DESCRIÇÃO DO PRINCIPIO ATIVO]],Tabela_BaseCadastro[[#This Row],[P.Ativo CMED]])</f>
        <v>IOPROMIDA</v>
      </c>
    </row>
    <row r="363" spans="1:66" x14ac:dyDescent="0.25">
      <c r="A363">
        <v>1129</v>
      </c>
      <c r="B363" t="s">
        <v>1980</v>
      </c>
      <c r="C363">
        <v>1150</v>
      </c>
      <c r="D363" t="s">
        <v>1771</v>
      </c>
      <c r="E363">
        <v>1</v>
      </c>
      <c r="F363" t="s">
        <v>1253</v>
      </c>
      <c r="G363">
        <v>2</v>
      </c>
      <c r="H363" s="1" t="s">
        <v>1254</v>
      </c>
      <c r="M363" t="s">
        <v>1257</v>
      </c>
      <c r="R363">
        <v>13</v>
      </c>
      <c r="S363">
        <v>14</v>
      </c>
      <c r="U363">
        <v>7891106906371</v>
      </c>
      <c r="V363">
        <v>7891106906371</v>
      </c>
      <c r="Z363" t="s">
        <v>1260</v>
      </c>
      <c r="AA363" t="s">
        <v>1261</v>
      </c>
      <c r="AE363">
        <v>44232</v>
      </c>
      <c r="AH363">
        <v>0</v>
      </c>
      <c r="AK363" t="s">
        <v>1260</v>
      </c>
      <c r="AM363" t="s">
        <v>1260</v>
      </c>
      <c r="AN363" t="s">
        <v>1260</v>
      </c>
      <c r="AS363" t="s">
        <v>1260</v>
      </c>
      <c r="AX363" t="s">
        <v>1617</v>
      </c>
      <c r="BI363" t="s">
        <v>1260</v>
      </c>
      <c r="BK363" t="str">
        <f>LEFT(Tabela_BaseCadastro[[#This Row],[Descrição]],SEARCH(" ",Tabela_BaseCadastro[[#This Row],[Descrição]],1)-1)</f>
        <v>ULTRAVIST®623,40mg/ml</v>
      </c>
      <c r="BL363" t="str">
        <f>TEXT(Tabela_BaseCadastro[[#This Row],[Unidade Venda '[EAN8, UPC12, EAN13, e DUN14']]],"0000000000000")</f>
        <v>7891106906371</v>
      </c>
      <c r="BM363" t="s">
        <v>1978</v>
      </c>
      <c r="BN363" t="str">
        <f>IF(Tabela_BaseCadastro[[#This Row],[P.Ativo CMED]]="",Tabela_BaseCadastro[[#This Row],[DESCRIÇÃO DO PRINCIPIO ATIVO]],Tabela_BaseCadastro[[#This Row],[P.Ativo CMED]])</f>
        <v>IOPROMIDA</v>
      </c>
    </row>
    <row r="364" spans="1:66" x14ac:dyDescent="0.25">
      <c r="A364">
        <v>1130</v>
      </c>
      <c r="B364" t="s">
        <v>1981</v>
      </c>
      <c r="C364">
        <v>1150</v>
      </c>
      <c r="D364" t="s">
        <v>1771</v>
      </c>
      <c r="E364">
        <v>1</v>
      </c>
      <c r="F364" t="s">
        <v>1253</v>
      </c>
      <c r="G364">
        <v>2</v>
      </c>
      <c r="H364" s="1" t="s">
        <v>1254</v>
      </c>
      <c r="M364" t="s">
        <v>1257</v>
      </c>
      <c r="R364">
        <v>13</v>
      </c>
      <c r="S364">
        <v>14</v>
      </c>
      <c r="U364">
        <v>7891106906388</v>
      </c>
      <c r="V364">
        <v>7891106906388</v>
      </c>
      <c r="Z364" t="s">
        <v>1260</v>
      </c>
      <c r="AA364" t="s">
        <v>1261</v>
      </c>
      <c r="AE364">
        <v>44232</v>
      </c>
      <c r="AH364">
        <v>0</v>
      </c>
      <c r="AK364" t="s">
        <v>1260</v>
      </c>
      <c r="AM364" t="s">
        <v>1260</v>
      </c>
      <c r="AN364" t="s">
        <v>1260</v>
      </c>
      <c r="AS364" t="s">
        <v>1260</v>
      </c>
      <c r="AX364" t="s">
        <v>1617</v>
      </c>
      <c r="BI364" t="s">
        <v>1260</v>
      </c>
      <c r="BK364" t="str">
        <f>LEFT(Tabela_BaseCadastro[[#This Row],[Descrição]],SEARCH(" ",Tabela_BaseCadastro[[#This Row],[Descrição]],1)-1)</f>
        <v>ULTRAVIST®623,40mg/ml</v>
      </c>
      <c r="BL364" t="str">
        <f>TEXT(Tabela_BaseCadastro[[#This Row],[Unidade Venda '[EAN8, UPC12, EAN13, e DUN14']]],"0000000000000")</f>
        <v>7891106906388</v>
      </c>
      <c r="BN364">
        <f>IF(Tabela_BaseCadastro[[#This Row],[P.Ativo CMED]]="",Tabela_BaseCadastro[[#This Row],[DESCRIÇÃO DO PRINCIPIO ATIVO]],Tabela_BaseCadastro[[#This Row],[P.Ativo CMED]])</f>
        <v>0</v>
      </c>
    </row>
    <row r="365" spans="1:66" x14ac:dyDescent="0.25">
      <c r="A365">
        <v>1131</v>
      </c>
      <c r="B365" t="s">
        <v>1982</v>
      </c>
      <c r="C365">
        <v>1150</v>
      </c>
      <c r="D365" t="s">
        <v>1771</v>
      </c>
      <c r="E365">
        <v>1</v>
      </c>
      <c r="F365" t="s">
        <v>1253</v>
      </c>
      <c r="G365">
        <v>2</v>
      </c>
      <c r="H365" s="1" t="s">
        <v>1254</v>
      </c>
      <c r="M365" t="s">
        <v>1257</v>
      </c>
      <c r="R365">
        <v>13</v>
      </c>
      <c r="S365">
        <v>14</v>
      </c>
      <c r="U365">
        <v>7891106906395</v>
      </c>
      <c r="V365">
        <v>7891106906395</v>
      </c>
      <c r="Z365" t="s">
        <v>1260</v>
      </c>
      <c r="AA365" t="s">
        <v>1261</v>
      </c>
      <c r="AE365">
        <v>44232</v>
      </c>
      <c r="AH365">
        <v>0</v>
      </c>
      <c r="AK365" t="s">
        <v>1260</v>
      </c>
      <c r="AM365" t="s">
        <v>1260</v>
      </c>
      <c r="AN365" t="s">
        <v>1260</v>
      </c>
      <c r="AS365" t="s">
        <v>1260</v>
      </c>
      <c r="AX365" t="s">
        <v>1617</v>
      </c>
      <c r="BI365" t="s">
        <v>1260</v>
      </c>
      <c r="BK365" t="str">
        <f>LEFT(Tabela_BaseCadastro[[#This Row],[Descrição]],SEARCH(" ",Tabela_BaseCadastro[[#This Row],[Descrição]],1)-1)</f>
        <v>ULTRAVIST®768,86mg/ml</v>
      </c>
      <c r="BL365" t="str">
        <f>TEXT(Tabela_BaseCadastro[[#This Row],[Unidade Venda '[EAN8, UPC12, EAN13, e DUN14']]],"0000000000000")</f>
        <v>7891106906395</v>
      </c>
      <c r="BM365" t="s">
        <v>1978</v>
      </c>
      <c r="BN365" t="str">
        <f>IF(Tabela_BaseCadastro[[#This Row],[P.Ativo CMED]]="",Tabela_BaseCadastro[[#This Row],[DESCRIÇÃO DO PRINCIPIO ATIVO]],Tabela_BaseCadastro[[#This Row],[P.Ativo CMED]])</f>
        <v>IOPROMIDA</v>
      </c>
    </row>
    <row r="366" spans="1:66" x14ac:dyDescent="0.25">
      <c r="A366">
        <v>1132</v>
      </c>
      <c r="B366" t="s">
        <v>1983</v>
      </c>
      <c r="C366">
        <v>1150</v>
      </c>
      <c r="D366" t="s">
        <v>1771</v>
      </c>
      <c r="E366">
        <v>1</v>
      </c>
      <c r="F366" t="s">
        <v>1253</v>
      </c>
      <c r="G366">
        <v>2</v>
      </c>
      <c r="H366" s="1" t="s">
        <v>1254</v>
      </c>
      <c r="M366" t="s">
        <v>1257</v>
      </c>
      <c r="R366">
        <v>13</v>
      </c>
      <c r="S366">
        <v>14</v>
      </c>
      <c r="U366">
        <v>7891106906401</v>
      </c>
      <c r="V366">
        <v>7891106906401</v>
      </c>
      <c r="Z366" t="s">
        <v>1260</v>
      </c>
      <c r="AA366" t="s">
        <v>1261</v>
      </c>
      <c r="AE366">
        <v>44232</v>
      </c>
      <c r="AH366">
        <v>0</v>
      </c>
      <c r="AK366" t="s">
        <v>1260</v>
      </c>
      <c r="AM366" t="s">
        <v>1260</v>
      </c>
      <c r="AN366" t="s">
        <v>1260</v>
      </c>
      <c r="AS366" t="s">
        <v>1260</v>
      </c>
      <c r="AX366" t="s">
        <v>1617</v>
      </c>
      <c r="BI366" t="s">
        <v>1260</v>
      </c>
      <c r="BK366" t="str">
        <f>LEFT(Tabela_BaseCadastro[[#This Row],[Descrição]],SEARCH(" ",Tabela_BaseCadastro[[#This Row],[Descrição]],1)-1)</f>
        <v>ULTRAVIST®768,86mg/ml</v>
      </c>
      <c r="BL366" t="str">
        <f>TEXT(Tabela_BaseCadastro[[#This Row],[Unidade Venda '[EAN8, UPC12, EAN13, e DUN14']]],"0000000000000")</f>
        <v>7891106906401</v>
      </c>
      <c r="BM366" t="s">
        <v>1978</v>
      </c>
      <c r="BN366" t="str">
        <f>IF(Tabela_BaseCadastro[[#This Row],[P.Ativo CMED]]="",Tabela_BaseCadastro[[#This Row],[DESCRIÇÃO DO PRINCIPIO ATIVO]],Tabela_BaseCadastro[[#This Row],[P.Ativo CMED]])</f>
        <v>IOPROMIDA</v>
      </c>
    </row>
    <row r="367" spans="1:66" x14ac:dyDescent="0.25">
      <c r="A367">
        <v>1133</v>
      </c>
      <c r="B367" t="s">
        <v>1984</v>
      </c>
      <c r="C367">
        <v>1150</v>
      </c>
      <c r="D367" t="s">
        <v>1771</v>
      </c>
      <c r="E367">
        <v>1</v>
      </c>
      <c r="F367" t="s">
        <v>1253</v>
      </c>
      <c r="G367">
        <v>2</v>
      </c>
      <c r="H367" s="1" t="s">
        <v>1254</v>
      </c>
      <c r="M367" t="s">
        <v>1257</v>
      </c>
      <c r="R367">
        <v>13</v>
      </c>
      <c r="S367">
        <v>14</v>
      </c>
      <c r="U367">
        <v>7891106906418</v>
      </c>
      <c r="V367">
        <v>7891106906418</v>
      </c>
      <c r="Z367" t="s">
        <v>1260</v>
      </c>
      <c r="AA367" t="s">
        <v>1261</v>
      </c>
      <c r="AE367">
        <v>44232</v>
      </c>
      <c r="AH367">
        <v>0</v>
      </c>
      <c r="AK367" t="s">
        <v>1260</v>
      </c>
      <c r="AM367" t="s">
        <v>1260</v>
      </c>
      <c r="AN367" t="s">
        <v>1260</v>
      </c>
      <c r="AS367" t="s">
        <v>1260</v>
      </c>
      <c r="AX367" t="s">
        <v>1617</v>
      </c>
      <c r="BI367" t="s">
        <v>1260</v>
      </c>
      <c r="BK367" t="str">
        <f>LEFT(Tabela_BaseCadastro[[#This Row],[Descrição]],SEARCH(" ",Tabela_BaseCadastro[[#This Row],[Descrição]],1)-1)</f>
        <v>ULTRAVIST®768,86mg/ml</v>
      </c>
      <c r="BL367" t="str">
        <f>TEXT(Tabela_BaseCadastro[[#This Row],[Unidade Venda '[EAN8, UPC12, EAN13, e DUN14']]],"0000000000000")</f>
        <v>7891106906418</v>
      </c>
      <c r="BM367" t="s">
        <v>1978</v>
      </c>
      <c r="BN367" t="str">
        <f>IF(Tabela_BaseCadastro[[#This Row],[P.Ativo CMED]]="",Tabela_BaseCadastro[[#This Row],[DESCRIÇÃO DO PRINCIPIO ATIVO]],Tabela_BaseCadastro[[#This Row],[P.Ativo CMED]])</f>
        <v>IOPROMIDA</v>
      </c>
    </row>
    <row r="368" spans="1:66" x14ac:dyDescent="0.25">
      <c r="A368">
        <v>1134</v>
      </c>
      <c r="B368" t="s">
        <v>1985</v>
      </c>
      <c r="C368">
        <v>1602</v>
      </c>
      <c r="D368" t="s">
        <v>1475</v>
      </c>
      <c r="E368">
        <v>1</v>
      </c>
      <c r="F368" t="s">
        <v>1253</v>
      </c>
      <c r="G368">
        <v>2</v>
      </c>
      <c r="H368" s="1" t="s">
        <v>1254</v>
      </c>
      <c r="I368">
        <v>4</v>
      </c>
      <c r="J368" t="s">
        <v>1476</v>
      </c>
      <c r="K368">
        <v>2</v>
      </c>
      <c r="L368" t="s">
        <v>1256</v>
      </c>
      <c r="M368" t="s">
        <v>1257</v>
      </c>
      <c r="N368" t="s">
        <v>1274</v>
      </c>
      <c r="O368" t="s">
        <v>1275</v>
      </c>
      <c r="P368">
        <v>30049079</v>
      </c>
      <c r="R368">
        <v>13</v>
      </c>
      <c r="S368">
        <v>13</v>
      </c>
      <c r="U368">
        <v>7891106007047</v>
      </c>
      <c r="V368">
        <v>0</v>
      </c>
      <c r="Z368" t="s">
        <v>1260</v>
      </c>
      <c r="AA368" t="s">
        <v>1261</v>
      </c>
      <c r="AB368">
        <v>8</v>
      </c>
      <c r="AC368" t="s">
        <v>1479</v>
      </c>
      <c r="AE368">
        <v>43431</v>
      </c>
      <c r="AH368">
        <v>0</v>
      </c>
      <c r="AK368" t="s">
        <v>1260</v>
      </c>
      <c r="AM368" t="s">
        <v>1260</v>
      </c>
      <c r="AN368" t="s">
        <v>1260</v>
      </c>
      <c r="AQ368" t="s">
        <v>1263</v>
      </c>
      <c r="AR368" t="s">
        <v>1257</v>
      </c>
      <c r="AS368" t="s">
        <v>1260</v>
      </c>
      <c r="AT368">
        <v>1</v>
      </c>
      <c r="AX368" t="s">
        <v>1260</v>
      </c>
      <c r="AY368" t="s">
        <v>1264</v>
      </c>
      <c r="AZ368" t="s">
        <v>1265</v>
      </c>
      <c r="BE368">
        <v>111</v>
      </c>
      <c r="BF368" t="s">
        <v>1986</v>
      </c>
      <c r="BI368" t="s">
        <v>1260</v>
      </c>
      <c r="BK368" t="str">
        <f>LEFT(Tabela_BaseCadastro[[#This Row],[Descrição]],SEARCH(" ",Tabela_BaseCadastro[[#This Row],[Descrição]],1)-1)</f>
        <v>XARELTO</v>
      </c>
      <c r="BL368" t="str">
        <f>TEXT(Tabela_BaseCadastro[[#This Row],[Unidade Venda '[EAN8, UPC12, EAN13, e DUN14']]],"0000000000000")</f>
        <v>7891106007047</v>
      </c>
      <c r="BM368" t="s">
        <v>1986</v>
      </c>
      <c r="BN368" t="str">
        <f>IF(Tabela_BaseCadastro[[#This Row],[P.Ativo CMED]]="",Tabela_BaseCadastro[[#This Row],[DESCRIÇÃO DO PRINCIPIO ATIVO]],Tabela_BaseCadastro[[#This Row],[P.Ativo CMED]])</f>
        <v>RIVAROXABANA</v>
      </c>
    </row>
    <row r="369" spans="1:66" x14ac:dyDescent="0.25">
      <c r="A369">
        <v>1135</v>
      </c>
      <c r="B369" t="s">
        <v>1987</v>
      </c>
      <c r="C369">
        <v>1602</v>
      </c>
      <c r="D369" t="s">
        <v>1475</v>
      </c>
      <c r="E369">
        <v>1</v>
      </c>
      <c r="F369" t="s">
        <v>1253</v>
      </c>
      <c r="G369">
        <v>2</v>
      </c>
      <c r="H369" s="1" t="s">
        <v>1254</v>
      </c>
      <c r="I369">
        <v>4</v>
      </c>
      <c r="J369" t="s">
        <v>1476</v>
      </c>
      <c r="K369">
        <v>2</v>
      </c>
      <c r="L369" t="s">
        <v>1256</v>
      </c>
      <c r="M369" t="s">
        <v>1257</v>
      </c>
      <c r="N369" t="s">
        <v>1274</v>
      </c>
      <c r="O369" t="s">
        <v>1275</v>
      </c>
      <c r="P369">
        <v>30049079</v>
      </c>
      <c r="R369">
        <v>13</v>
      </c>
      <c r="S369">
        <v>14</v>
      </c>
      <c r="U369">
        <v>7891106007030</v>
      </c>
      <c r="V369">
        <v>0</v>
      </c>
      <c r="Z369" t="s">
        <v>1260</v>
      </c>
      <c r="AA369" t="s">
        <v>1261</v>
      </c>
      <c r="AB369">
        <v>8</v>
      </c>
      <c r="AC369" t="s">
        <v>1479</v>
      </c>
      <c r="AE369">
        <v>43431</v>
      </c>
      <c r="AH369">
        <v>0</v>
      </c>
      <c r="AK369" t="s">
        <v>1260</v>
      </c>
      <c r="AM369" t="s">
        <v>1260</v>
      </c>
      <c r="AN369" t="s">
        <v>1260</v>
      </c>
      <c r="AQ369" t="s">
        <v>1263</v>
      </c>
      <c r="AR369" t="s">
        <v>1257</v>
      </c>
      <c r="AS369" t="s">
        <v>1260</v>
      </c>
      <c r="AT369">
        <v>1</v>
      </c>
      <c r="AX369" t="s">
        <v>1260</v>
      </c>
      <c r="AY369" t="s">
        <v>1264</v>
      </c>
      <c r="AZ369" t="s">
        <v>1265</v>
      </c>
      <c r="BE369">
        <v>111</v>
      </c>
      <c r="BF369" t="s">
        <v>1986</v>
      </c>
      <c r="BI369" t="s">
        <v>1260</v>
      </c>
      <c r="BK369" t="str">
        <f>LEFT(Tabela_BaseCadastro[[#This Row],[Descrição]],SEARCH(" ",Tabela_BaseCadastro[[#This Row],[Descrição]],1)-1)</f>
        <v>XARELTO</v>
      </c>
      <c r="BL369" t="str">
        <f>TEXT(Tabela_BaseCadastro[[#This Row],[Unidade Venda '[EAN8, UPC12, EAN13, e DUN14']]],"0000000000000")</f>
        <v>7891106007030</v>
      </c>
      <c r="BM369" t="s">
        <v>1986</v>
      </c>
      <c r="BN369" t="str">
        <f>IF(Tabela_BaseCadastro[[#This Row],[P.Ativo CMED]]="",Tabela_BaseCadastro[[#This Row],[DESCRIÇÃO DO PRINCIPIO ATIVO]],Tabela_BaseCadastro[[#This Row],[P.Ativo CMED]])</f>
        <v>RIVAROXABANA</v>
      </c>
    </row>
    <row r="370" spans="1:66" x14ac:dyDescent="0.25">
      <c r="A370">
        <v>1136</v>
      </c>
      <c r="B370" t="s">
        <v>1988</v>
      </c>
      <c r="C370">
        <v>1602</v>
      </c>
      <c r="D370" t="s">
        <v>1475</v>
      </c>
      <c r="E370">
        <v>1</v>
      </c>
      <c r="F370" t="s">
        <v>1253</v>
      </c>
      <c r="G370">
        <v>2</v>
      </c>
      <c r="H370" s="1" t="s">
        <v>1254</v>
      </c>
      <c r="I370">
        <v>4</v>
      </c>
      <c r="J370" t="s">
        <v>1476</v>
      </c>
      <c r="K370">
        <v>2</v>
      </c>
      <c r="L370" t="s">
        <v>1256</v>
      </c>
      <c r="M370" t="s">
        <v>1257</v>
      </c>
      <c r="N370" t="s">
        <v>1274</v>
      </c>
      <c r="O370" t="s">
        <v>1275</v>
      </c>
      <c r="P370">
        <v>30049079</v>
      </c>
      <c r="R370">
        <v>13</v>
      </c>
      <c r="S370">
        <v>13</v>
      </c>
      <c r="U370">
        <v>7891106907002</v>
      </c>
      <c r="V370">
        <v>0</v>
      </c>
      <c r="Z370" t="s">
        <v>1260</v>
      </c>
      <c r="AA370" t="s">
        <v>1261</v>
      </c>
      <c r="AB370">
        <v>8</v>
      </c>
      <c r="AC370" t="s">
        <v>1479</v>
      </c>
      <c r="AE370">
        <v>43431</v>
      </c>
      <c r="AH370">
        <v>0</v>
      </c>
      <c r="AK370" t="s">
        <v>1260</v>
      </c>
      <c r="AM370" t="s">
        <v>1260</v>
      </c>
      <c r="AN370" t="s">
        <v>1260</v>
      </c>
      <c r="AQ370" t="s">
        <v>1263</v>
      </c>
      <c r="AR370" t="s">
        <v>1257</v>
      </c>
      <c r="AS370" t="s">
        <v>1260</v>
      </c>
      <c r="AT370">
        <v>1</v>
      </c>
      <c r="AX370" t="s">
        <v>1260</v>
      </c>
      <c r="AY370" t="s">
        <v>1264</v>
      </c>
      <c r="AZ370" t="s">
        <v>1265</v>
      </c>
      <c r="BE370">
        <v>111</v>
      </c>
      <c r="BF370" t="s">
        <v>1986</v>
      </c>
      <c r="BI370" t="s">
        <v>1260</v>
      </c>
      <c r="BK370" t="str">
        <f>LEFT(Tabela_BaseCadastro[[#This Row],[Descrição]],SEARCH(" ",Tabela_BaseCadastro[[#This Row],[Descrição]],1)-1)</f>
        <v>XARELTO</v>
      </c>
      <c r="BL370" t="str">
        <f>TEXT(Tabela_BaseCadastro[[#This Row],[Unidade Venda '[EAN8, UPC12, EAN13, e DUN14']]],"0000000000000")</f>
        <v>7891106907002</v>
      </c>
      <c r="BM370" t="s">
        <v>1986</v>
      </c>
      <c r="BN370" t="str">
        <f>IF(Tabela_BaseCadastro[[#This Row],[P.Ativo CMED]]="",Tabela_BaseCadastro[[#This Row],[DESCRIÇÃO DO PRINCIPIO ATIVO]],Tabela_BaseCadastro[[#This Row],[P.Ativo CMED]])</f>
        <v>RIVAROXABANA</v>
      </c>
    </row>
    <row r="371" spans="1:66" x14ac:dyDescent="0.25">
      <c r="A371">
        <v>1137</v>
      </c>
      <c r="B371" t="s">
        <v>1989</v>
      </c>
      <c r="C371">
        <v>1602</v>
      </c>
      <c r="D371" t="s">
        <v>1475</v>
      </c>
      <c r="E371">
        <v>1</v>
      </c>
      <c r="F371" t="s">
        <v>1253</v>
      </c>
      <c r="G371">
        <v>2</v>
      </c>
      <c r="H371" s="1" t="s">
        <v>1254</v>
      </c>
      <c r="I371">
        <v>4</v>
      </c>
      <c r="J371" t="s">
        <v>1476</v>
      </c>
      <c r="K371">
        <v>2</v>
      </c>
      <c r="L371" t="s">
        <v>1256</v>
      </c>
      <c r="M371" t="s">
        <v>1257</v>
      </c>
      <c r="N371" t="s">
        <v>1274</v>
      </c>
      <c r="O371" t="s">
        <v>1275</v>
      </c>
      <c r="P371">
        <v>30049079</v>
      </c>
      <c r="R371">
        <v>13</v>
      </c>
      <c r="S371">
        <v>13</v>
      </c>
      <c r="U371">
        <v>7891106907019</v>
      </c>
      <c r="V371">
        <v>0</v>
      </c>
      <c r="Z371" t="s">
        <v>1260</v>
      </c>
      <c r="AA371" t="s">
        <v>1261</v>
      </c>
      <c r="AB371">
        <v>8</v>
      </c>
      <c r="AC371" t="s">
        <v>1479</v>
      </c>
      <c r="AE371">
        <v>43431</v>
      </c>
      <c r="AH371">
        <v>0</v>
      </c>
      <c r="AK371" t="s">
        <v>1260</v>
      </c>
      <c r="AM371" t="s">
        <v>1260</v>
      </c>
      <c r="AN371" t="s">
        <v>1260</v>
      </c>
      <c r="AQ371" t="s">
        <v>1263</v>
      </c>
      <c r="AR371" t="s">
        <v>1257</v>
      </c>
      <c r="AS371" t="s">
        <v>1260</v>
      </c>
      <c r="AT371">
        <v>1</v>
      </c>
      <c r="AX371" t="s">
        <v>1260</v>
      </c>
      <c r="AY371" t="s">
        <v>1264</v>
      </c>
      <c r="AZ371" t="s">
        <v>1265</v>
      </c>
      <c r="BE371">
        <v>111</v>
      </c>
      <c r="BF371" t="s">
        <v>1986</v>
      </c>
      <c r="BI371" t="s">
        <v>1260</v>
      </c>
      <c r="BK371" t="str">
        <f>LEFT(Tabela_BaseCadastro[[#This Row],[Descrição]],SEARCH(" ",Tabela_BaseCadastro[[#This Row],[Descrição]],1)-1)</f>
        <v>XARELTO</v>
      </c>
      <c r="BL371" t="str">
        <f>TEXT(Tabela_BaseCadastro[[#This Row],[Unidade Venda '[EAN8, UPC12, EAN13, e DUN14']]],"0000000000000")</f>
        <v>7891106907019</v>
      </c>
      <c r="BM371" t="s">
        <v>1986</v>
      </c>
      <c r="BN371" t="str">
        <f>IF(Tabela_BaseCadastro[[#This Row],[P.Ativo CMED]]="",Tabela_BaseCadastro[[#This Row],[DESCRIÇÃO DO PRINCIPIO ATIVO]],Tabela_BaseCadastro[[#This Row],[P.Ativo CMED]])</f>
        <v>RIVAROXABANA</v>
      </c>
    </row>
    <row r="372" spans="1:66" x14ac:dyDescent="0.25">
      <c r="A372">
        <v>1138</v>
      </c>
      <c r="B372" t="s">
        <v>1990</v>
      </c>
      <c r="C372">
        <v>1602</v>
      </c>
      <c r="D372" t="s">
        <v>1475</v>
      </c>
      <c r="E372">
        <v>1</v>
      </c>
      <c r="F372" t="s">
        <v>1253</v>
      </c>
      <c r="G372">
        <v>2</v>
      </c>
      <c r="H372" s="1" t="s">
        <v>1254</v>
      </c>
      <c r="I372">
        <v>4</v>
      </c>
      <c r="J372" t="s">
        <v>1476</v>
      </c>
      <c r="K372">
        <v>2</v>
      </c>
      <c r="L372" t="s">
        <v>1256</v>
      </c>
      <c r="M372" t="s">
        <v>1257</v>
      </c>
      <c r="N372" t="s">
        <v>1274</v>
      </c>
      <c r="O372" t="s">
        <v>1275</v>
      </c>
      <c r="P372">
        <v>30049079</v>
      </c>
      <c r="R372">
        <v>13</v>
      </c>
      <c r="S372">
        <v>13</v>
      </c>
      <c r="U372">
        <v>7891106907057</v>
      </c>
      <c r="V372">
        <v>0</v>
      </c>
      <c r="Z372" t="s">
        <v>1260</v>
      </c>
      <c r="AA372" t="s">
        <v>1261</v>
      </c>
      <c r="AB372">
        <v>8</v>
      </c>
      <c r="AC372" t="s">
        <v>1479</v>
      </c>
      <c r="AE372">
        <v>43431</v>
      </c>
      <c r="AH372">
        <v>0</v>
      </c>
      <c r="AK372" t="s">
        <v>1260</v>
      </c>
      <c r="AM372" t="s">
        <v>1260</v>
      </c>
      <c r="AN372" t="s">
        <v>1260</v>
      </c>
      <c r="AQ372" t="s">
        <v>1263</v>
      </c>
      <c r="AR372" t="s">
        <v>1257</v>
      </c>
      <c r="AS372" t="s">
        <v>1260</v>
      </c>
      <c r="AT372">
        <v>1</v>
      </c>
      <c r="AX372" t="s">
        <v>1260</v>
      </c>
      <c r="AY372" t="s">
        <v>1264</v>
      </c>
      <c r="AZ372" t="s">
        <v>1265</v>
      </c>
      <c r="BE372">
        <v>111</v>
      </c>
      <c r="BF372" t="s">
        <v>1986</v>
      </c>
      <c r="BI372" t="s">
        <v>1260</v>
      </c>
      <c r="BK372" t="str">
        <f>LEFT(Tabela_BaseCadastro[[#This Row],[Descrição]],SEARCH(" ",Tabela_BaseCadastro[[#This Row],[Descrição]],1)-1)</f>
        <v>XARELTO</v>
      </c>
      <c r="BL372" t="str">
        <f>TEXT(Tabela_BaseCadastro[[#This Row],[Unidade Venda '[EAN8, UPC12, EAN13, e DUN14']]],"0000000000000")</f>
        <v>7891106907057</v>
      </c>
      <c r="BM372" t="s">
        <v>1986</v>
      </c>
      <c r="BN372" t="str">
        <f>IF(Tabela_BaseCadastro[[#This Row],[P.Ativo CMED]]="",Tabela_BaseCadastro[[#This Row],[DESCRIÇÃO DO PRINCIPIO ATIVO]],Tabela_BaseCadastro[[#This Row],[P.Ativo CMED]])</f>
        <v>RIVAROXABANA</v>
      </c>
    </row>
    <row r="373" spans="1:66" x14ac:dyDescent="0.25">
      <c r="A373">
        <v>1139</v>
      </c>
      <c r="B373" t="s">
        <v>1991</v>
      </c>
      <c r="C373">
        <v>1602</v>
      </c>
      <c r="D373" t="s">
        <v>1475</v>
      </c>
      <c r="E373">
        <v>1</v>
      </c>
      <c r="F373" t="s">
        <v>1253</v>
      </c>
      <c r="G373">
        <v>2</v>
      </c>
      <c r="H373" s="1" t="s">
        <v>1254</v>
      </c>
      <c r="I373">
        <v>4</v>
      </c>
      <c r="J373" t="s">
        <v>1476</v>
      </c>
      <c r="K373">
        <v>2</v>
      </c>
      <c r="L373" t="s">
        <v>1256</v>
      </c>
      <c r="M373" t="s">
        <v>1257</v>
      </c>
      <c r="N373" t="s">
        <v>1274</v>
      </c>
      <c r="O373" t="s">
        <v>1275</v>
      </c>
      <c r="P373">
        <v>30049079</v>
      </c>
      <c r="R373">
        <v>13</v>
      </c>
      <c r="S373">
        <v>13</v>
      </c>
      <c r="U373">
        <v>7891106907064</v>
      </c>
      <c r="V373">
        <v>0</v>
      </c>
      <c r="Z373" t="s">
        <v>1260</v>
      </c>
      <c r="AA373" t="s">
        <v>1261</v>
      </c>
      <c r="AB373">
        <v>8</v>
      </c>
      <c r="AC373" t="s">
        <v>1479</v>
      </c>
      <c r="AE373">
        <v>43431</v>
      </c>
      <c r="AH373">
        <v>0</v>
      </c>
      <c r="AK373" t="s">
        <v>1260</v>
      </c>
      <c r="AM373" t="s">
        <v>1260</v>
      </c>
      <c r="AN373" t="s">
        <v>1260</v>
      </c>
      <c r="AQ373" t="s">
        <v>1263</v>
      </c>
      <c r="AR373" t="s">
        <v>1257</v>
      </c>
      <c r="AS373" t="s">
        <v>1260</v>
      </c>
      <c r="AT373">
        <v>1</v>
      </c>
      <c r="AX373" t="s">
        <v>1260</v>
      </c>
      <c r="AY373" t="s">
        <v>1264</v>
      </c>
      <c r="AZ373" t="s">
        <v>1265</v>
      </c>
      <c r="BE373">
        <v>111</v>
      </c>
      <c r="BF373" t="s">
        <v>1986</v>
      </c>
      <c r="BI373" t="s">
        <v>1260</v>
      </c>
      <c r="BK373" t="str">
        <f>LEFT(Tabela_BaseCadastro[[#This Row],[Descrição]],SEARCH(" ",Tabela_BaseCadastro[[#This Row],[Descrição]],1)-1)</f>
        <v>XARELTO</v>
      </c>
      <c r="BL373" t="str">
        <f>TEXT(Tabela_BaseCadastro[[#This Row],[Unidade Venda '[EAN8, UPC12, EAN13, e DUN14']]],"0000000000000")</f>
        <v>7891106907064</v>
      </c>
      <c r="BM373" t="s">
        <v>1986</v>
      </c>
      <c r="BN373" t="str">
        <f>IF(Tabela_BaseCadastro[[#This Row],[P.Ativo CMED]]="",Tabela_BaseCadastro[[#This Row],[DESCRIÇÃO DO PRINCIPIO ATIVO]],Tabela_BaseCadastro[[#This Row],[P.Ativo CMED]])</f>
        <v>RIVAROXABANA</v>
      </c>
    </row>
    <row r="374" spans="1:66" x14ac:dyDescent="0.25">
      <c r="A374">
        <v>1140</v>
      </c>
      <c r="B374" t="s">
        <v>1992</v>
      </c>
      <c r="C374">
        <v>1150</v>
      </c>
      <c r="D374" t="s">
        <v>1771</v>
      </c>
      <c r="E374">
        <v>1</v>
      </c>
      <c r="F374" t="s">
        <v>1253</v>
      </c>
      <c r="G374">
        <v>2</v>
      </c>
      <c r="H374" s="1" t="s">
        <v>1254</v>
      </c>
      <c r="M374" t="s">
        <v>1257</v>
      </c>
      <c r="R374">
        <v>13</v>
      </c>
      <c r="S374">
        <v>14</v>
      </c>
      <c r="U374">
        <v>7891106911320</v>
      </c>
      <c r="V374">
        <v>7891106911320</v>
      </c>
      <c r="Z374" t="s">
        <v>1260</v>
      </c>
      <c r="AA374" t="s">
        <v>1261</v>
      </c>
      <c r="AE374">
        <v>44232</v>
      </c>
      <c r="AH374">
        <v>0</v>
      </c>
      <c r="AK374" t="s">
        <v>1260</v>
      </c>
      <c r="AM374" t="s">
        <v>1260</v>
      </c>
      <c r="AN374" t="s">
        <v>1260</v>
      </c>
      <c r="AS374" t="s">
        <v>1260</v>
      </c>
      <c r="AX374" t="s">
        <v>1617</v>
      </c>
      <c r="BI374" t="s">
        <v>1260</v>
      </c>
      <c r="BK374" t="str">
        <f>LEFT(Tabela_BaseCadastro[[#This Row],[Descrição]],SEARCH(" ",Tabela_BaseCadastro[[#This Row],[Descrição]],1)-1)</f>
        <v>XOFIGO®1100</v>
      </c>
      <c r="BL374" t="str">
        <f>TEXT(Tabela_BaseCadastro[[#This Row],[Unidade Venda '[EAN8, UPC12, EAN13, e DUN14']]],"0000000000000")</f>
        <v>7891106911320</v>
      </c>
      <c r="BM374" t="s">
        <v>1993</v>
      </c>
      <c r="BN374" t="str">
        <f>IF(Tabela_BaseCadastro[[#This Row],[P.Ativo CMED]]="",Tabela_BaseCadastro[[#This Row],[DESCRIÇÃO DO PRINCIPIO ATIVO]],Tabela_BaseCadastro[[#This Row],[P.Ativo CMED]])</f>
        <v>CLORETO DE RÁDIO (223 RA)</v>
      </c>
    </row>
    <row r="375" spans="1:66" x14ac:dyDescent="0.25">
      <c r="A375">
        <v>1141</v>
      </c>
      <c r="B375" t="s">
        <v>1994</v>
      </c>
      <c r="C375">
        <v>1150</v>
      </c>
      <c r="D375" t="s">
        <v>1771</v>
      </c>
      <c r="E375">
        <v>1</v>
      </c>
      <c r="F375" t="s">
        <v>1253</v>
      </c>
      <c r="G375">
        <v>2</v>
      </c>
      <c r="H375" s="1" t="s">
        <v>1254</v>
      </c>
      <c r="M375" t="s">
        <v>1257</v>
      </c>
      <c r="R375">
        <v>13</v>
      </c>
      <c r="S375">
        <v>14</v>
      </c>
      <c r="U375">
        <v>7891106906067</v>
      </c>
      <c r="V375">
        <v>7891106906067</v>
      </c>
      <c r="Z375" t="s">
        <v>1260</v>
      </c>
      <c r="AA375" t="s">
        <v>1261</v>
      </c>
      <c r="AE375">
        <v>44232</v>
      </c>
      <c r="AH375">
        <v>0</v>
      </c>
      <c r="AK375" t="s">
        <v>1260</v>
      </c>
      <c r="AM375" t="s">
        <v>1260</v>
      </c>
      <c r="AN375" t="s">
        <v>1260</v>
      </c>
      <c r="AS375" t="s">
        <v>1260</v>
      </c>
      <c r="AX375" t="s">
        <v>1617</v>
      </c>
      <c r="BI375" t="s">
        <v>1260</v>
      </c>
      <c r="BK375" t="str">
        <f>LEFT(Tabela_BaseCadastro[[#This Row],[Descrição]],SEARCH(" ",Tabela_BaseCadastro[[#This Row],[Descrição]],1)-1)</f>
        <v>YASMIN®3mg+0,03mg</v>
      </c>
      <c r="BL375" t="str">
        <f>TEXT(Tabela_BaseCadastro[[#This Row],[Unidade Venda '[EAN8, UPC12, EAN13, e DUN14']]],"0000000000000")</f>
        <v>7891106906067</v>
      </c>
      <c r="BM375" t="s">
        <v>1995</v>
      </c>
      <c r="BN375" t="str">
        <f>IF(Tabela_BaseCadastro[[#This Row],[P.Ativo CMED]]="",Tabela_BaseCadastro[[#This Row],[DESCRIÇÃO DO PRINCIPIO ATIVO]],Tabela_BaseCadastro[[#This Row],[P.Ativo CMED]])</f>
        <v>ETINILESTRADIOL;DROSPIRENONA</v>
      </c>
    </row>
    <row r="376" spans="1:66" x14ac:dyDescent="0.25">
      <c r="A376">
        <v>1142</v>
      </c>
      <c r="B376" t="s">
        <v>1996</v>
      </c>
      <c r="C376">
        <v>1150</v>
      </c>
      <c r="D376" t="s">
        <v>1771</v>
      </c>
      <c r="E376">
        <v>1</v>
      </c>
      <c r="F376" t="s">
        <v>1253</v>
      </c>
      <c r="G376">
        <v>2</v>
      </c>
      <c r="H376" s="1" t="s">
        <v>1254</v>
      </c>
      <c r="M376" t="s">
        <v>1257</v>
      </c>
      <c r="R376">
        <v>13</v>
      </c>
      <c r="S376">
        <v>14</v>
      </c>
      <c r="U376">
        <v>7891106909044</v>
      </c>
      <c r="V376">
        <v>7891106909044</v>
      </c>
      <c r="Z376" t="s">
        <v>1260</v>
      </c>
      <c r="AA376" t="s">
        <v>1261</v>
      </c>
      <c r="AE376">
        <v>44232</v>
      </c>
      <c r="AH376">
        <v>0</v>
      </c>
      <c r="AK376" t="s">
        <v>1260</v>
      </c>
      <c r="AM376" t="s">
        <v>1260</v>
      </c>
      <c r="AN376" t="s">
        <v>1260</v>
      </c>
      <c r="AS376" t="s">
        <v>1260</v>
      </c>
      <c r="AX376" t="s">
        <v>1617</v>
      </c>
      <c r="BI376" t="s">
        <v>1260</v>
      </c>
      <c r="BK376" t="str">
        <f>LEFT(Tabela_BaseCadastro[[#This Row],[Descrição]],SEARCH(" ",Tabela_BaseCadastro[[#This Row],[Descrição]],1)-1)</f>
        <v>YASMIN®3mg+0,03mg</v>
      </c>
      <c r="BL376" t="str">
        <f>TEXT(Tabela_BaseCadastro[[#This Row],[Unidade Venda '[EAN8, UPC12, EAN13, e DUN14']]],"0000000000000")</f>
        <v>7891106909044</v>
      </c>
      <c r="BM376" t="s">
        <v>1995</v>
      </c>
      <c r="BN376" t="str">
        <f>IF(Tabela_BaseCadastro[[#This Row],[P.Ativo CMED]]="",Tabela_BaseCadastro[[#This Row],[DESCRIÇÃO DO PRINCIPIO ATIVO]],Tabela_BaseCadastro[[#This Row],[P.Ativo CMED]])</f>
        <v>ETINILESTRADIOL;DROSPIRENONA</v>
      </c>
    </row>
    <row r="377" spans="1:66" x14ac:dyDescent="0.25">
      <c r="A377">
        <v>1143</v>
      </c>
      <c r="B377" t="s">
        <v>1997</v>
      </c>
      <c r="C377">
        <v>1150</v>
      </c>
      <c r="D377" t="s">
        <v>1771</v>
      </c>
      <c r="E377">
        <v>1</v>
      </c>
      <c r="F377" t="s">
        <v>1253</v>
      </c>
      <c r="G377">
        <v>2</v>
      </c>
      <c r="H377" s="1" t="s">
        <v>1254</v>
      </c>
      <c r="M377" t="s">
        <v>1257</v>
      </c>
      <c r="R377">
        <v>13</v>
      </c>
      <c r="S377">
        <v>14</v>
      </c>
      <c r="U377">
        <v>7891106906999</v>
      </c>
      <c r="V377">
        <v>7891106906999</v>
      </c>
      <c r="Z377" t="s">
        <v>1260</v>
      </c>
      <c r="AA377" t="s">
        <v>1261</v>
      </c>
      <c r="AE377">
        <v>44232</v>
      </c>
      <c r="AH377">
        <v>0</v>
      </c>
      <c r="AK377" t="s">
        <v>1260</v>
      </c>
      <c r="AM377" t="s">
        <v>1260</v>
      </c>
      <c r="AN377" t="s">
        <v>1260</v>
      </c>
      <c r="AS377" t="s">
        <v>1260</v>
      </c>
      <c r="AX377" t="s">
        <v>1617</v>
      </c>
      <c r="BI377" t="s">
        <v>1260</v>
      </c>
      <c r="BK377" t="str">
        <f>LEFT(Tabela_BaseCadastro[[#This Row],[Descrição]],SEARCH(" ",Tabela_BaseCadastro[[#This Row],[Descrição]],1)-1)</f>
        <v>YASMIN®3mg+0,03mg</v>
      </c>
      <c r="BL377" t="str">
        <f>TEXT(Tabela_BaseCadastro[[#This Row],[Unidade Venda '[EAN8, UPC12, EAN13, e DUN14']]],"0000000000000")</f>
        <v>7891106906999</v>
      </c>
      <c r="BM377" t="s">
        <v>1995</v>
      </c>
      <c r="BN377" t="str">
        <f>IF(Tabela_BaseCadastro[[#This Row],[P.Ativo CMED]]="",Tabela_BaseCadastro[[#This Row],[DESCRIÇÃO DO PRINCIPIO ATIVO]],Tabela_BaseCadastro[[#This Row],[P.Ativo CMED]])</f>
        <v>ETINILESTRADIOL;DROSPIRENONA</v>
      </c>
    </row>
    <row r="378" spans="1:66" x14ac:dyDescent="0.25">
      <c r="A378">
        <v>1144</v>
      </c>
      <c r="B378" t="s">
        <v>1998</v>
      </c>
      <c r="C378">
        <v>1150</v>
      </c>
      <c r="D378" t="s">
        <v>1771</v>
      </c>
      <c r="E378">
        <v>1</v>
      </c>
      <c r="F378" t="s">
        <v>1253</v>
      </c>
      <c r="G378">
        <v>2</v>
      </c>
      <c r="H378" s="1" t="s">
        <v>1254</v>
      </c>
      <c r="M378" t="s">
        <v>1257</v>
      </c>
      <c r="R378">
        <v>13</v>
      </c>
      <c r="S378">
        <v>14</v>
      </c>
      <c r="U378">
        <v>7891106909068</v>
      </c>
      <c r="V378">
        <v>7891106909068</v>
      </c>
      <c r="Z378" t="s">
        <v>1260</v>
      </c>
      <c r="AA378" t="s">
        <v>1261</v>
      </c>
      <c r="AE378">
        <v>44232</v>
      </c>
      <c r="AH378">
        <v>0</v>
      </c>
      <c r="AK378" t="s">
        <v>1260</v>
      </c>
      <c r="AM378" t="s">
        <v>1260</v>
      </c>
      <c r="AN378" t="s">
        <v>1260</v>
      </c>
      <c r="AS378" t="s">
        <v>1260</v>
      </c>
      <c r="AX378" t="s">
        <v>1617</v>
      </c>
      <c r="BI378" t="s">
        <v>1260</v>
      </c>
      <c r="BK378" t="str">
        <f>LEFT(Tabela_BaseCadastro[[#This Row],[Descrição]],SEARCH(" ",Tabela_BaseCadastro[[#This Row],[Descrição]],1)-1)</f>
        <v>YASMIN®3mg+0,03mg</v>
      </c>
      <c r="BL378" t="str">
        <f>TEXT(Tabela_BaseCadastro[[#This Row],[Unidade Venda '[EAN8, UPC12, EAN13, e DUN14']]],"0000000000000")</f>
        <v>7891106909068</v>
      </c>
      <c r="BM378" t="s">
        <v>1995</v>
      </c>
      <c r="BN378" t="str">
        <f>IF(Tabela_BaseCadastro[[#This Row],[P.Ativo CMED]]="",Tabela_BaseCadastro[[#This Row],[DESCRIÇÃO DO PRINCIPIO ATIVO]],Tabela_BaseCadastro[[#This Row],[P.Ativo CMED]])</f>
        <v>ETINILESTRADIOL;DROSPIRENONA</v>
      </c>
    </row>
    <row r="379" spans="1:66" x14ac:dyDescent="0.25">
      <c r="A379">
        <v>1145</v>
      </c>
      <c r="B379" t="s">
        <v>1999</v>
      </c>
      <c r="C379">
        <v>1150</v>
      </c>
      <c r="D379" t="s">
        <v>1771</v>
      </c>
      <c r="E379">
        <v>1</v>
      </c>
      <c r="F379" t="s">
        <v>1253</v>
      </c>
      <c r="G379">
        <v>2</v>
      </c>
      <c r="H379" s="1" t="s">
        <v>1254</v>
      </c>
      <c r="M379" t="s">
        <v>1257</v>
      </c>
      <c r="R379">
        <v>13</v>
      </c>
      <c r="S379">
        <v>14</v>
      </c>
      <c r="U379">
        <v>7891106906074</v>
      </c>
      <c r="V379">
        <v>7891106906074</v>
      </c>
      <c r="Z379" t="s">
        <v>1260</v>
      </c>
      <c r="AA379" t="s">
        <v>1261</v>
      </c>
      <c r="AE379">
        <v>44232</v>
      </c>
      <c r="AH379">
        <v>0</v>
      </c>
      <c r="AK379" t="s">
        <v>1260</v>
      </c>
      <c r="AM379" t="s">
        <v>1260</v>
      </c>
      <c r="AN379" t="s">
        <v>1260</v>
      </c>
      <c r="AS379" t="s">
        <v>1260</v>
      </c>
      <c r="AX379" t="s">
        <v>1617</v>
      </c>
      <c r="BI379" t="s">
        <v>1260</v>
      </c>
      <c r="BK379" t="str">
        <f>LEFT(Tabela_BaseCadastro[[#This Row],[Descrição]],SEARCH(" ",Tabela_BaseCadastro[[#This Row],[Descrição]],1)-1)</f>
        <v>YAZ®3mg+0,02mg</v>
      </c>
      <c r="BL379" t="str">
        <f>TEXT(Tabela_BaseCadastro[[#This Row],[Unidade Venda '[EAN8, UPC12, EAN13, e DUN14']]],"0000000000000")</f>
        <v>7891106906074</v>
      </c>
      <c r="BM379" t="s">
        <v>2000</v>
      </c>
      <c r="BN379" t="str">
        <f>IF(Tabela_BaseCadastro[[#This Row],[P.Ativo CMED]]="",Tabela_BaseCadastro[[#This Row],[DESCRIÇÃO DO PRINCIPIO ATIVO]],Tabela_BaseCadastro[[#This Row],[P.Ativo CMED]])</f>
        <v>CLATRATO DE ETINILESTRADIOL BETACICLODEXTRINA;DROSPIRENONA</v>
      </c>
    </row>
    <row r="380" spans="1:66" x14ac:dyDescent="0.25">
      <c r="A380">
        <v>1146</v>
      </c>
      <c r="B380" t="s">
        <v>2001</v>
      </c>
      <c r="C380">
        <v>1150</v>
      </c>
      <c r="D380" t="s">
        <v>1771</v>
      </c>
      <c r="E380">
        <v>1</v>
      </c>
      <c r="F380" t="s">
        <v>1253</v>
      </c>
      <c r="G380">
        <v>2</v>
      </c>
      <c r="H380" s="1" t="s">
        <v>1254</v>
      </c>
      <c r="M380" t="s">
        <v>1257</v>
      </c>
      <c r="R380">
        <v>13</v>
      </c>
      <c r="S380">
        <v>14</v>
      </c>
      <c r="U380">
        <v>7891106908894</v>
      </c>
      <c r="V380">
        <v>7891106908894</v>
      </c>
      <c r="Z380" t="s">
        <v>1260</v>
      </c>
      <c r="AA380" t="s">
        <v>1261</v>
      </c>
      <c r="AE380">
        <v>44232</v>
      </c>
      <c r="AH380">
        <v>0</v>
      </c>
      <c r="AK380" t="s">
        <v>1260</v>
      </c>
      <c r="AM380" t="s">
        <v>1260</v>
      </c>
      <c r="AN380" t="s">
        <v>1260</v>
      </c>
      <c r="AS380" t="s">
        <v>1260</v>
      </c>
      <c r="AX380" t="s">
        <v>1617</v>
      </c>
      <c r="BI380" t="s">
        <v>1260</v>
      </c>
      <c r="BK380" t="str">
        <f>LEFT(Tabela_BaseCadastro[[#This Row],[Descrição]],SEARCH(" ",Tabela_BaseCadastro[[#This Row],[Descrição]],1)-1)</f>
        <v>YAZ®3mg</v>
      </c>
      <c r="BL380" t="str">
        <f>TEXT(Tabela_BaseCadastro[[#This Row],[Unidade Venda '[EAN8, UPC12, EAN13, e DUN14']]],"0000000000000")</f>
        <v>7891106908894</v>
      </c>
      <c r="BN380">
        <f>IF(Tabela_BaseCadastro[[#This Row],[P.Ativo CMED]]="",Tabela_BaseCadastro[[#This Row],[DESCRIÇÃO DO PRINCIPIO ATIVO]],Tabela_BaseCadastro[[#This Row],[P.Ativo CMED]])</f>
        <v>0</v>
      </c>
    </row>
    <row r="381" spans="1:66" x14ac:dyDescent="0.25">
      <c r="A381">
        <v>1147</v>
      </c>
      <c r="B381" t="s">
        <v>2002</v>
      </c>
      <c r="C381">
        <v>1150</v>
      </c>
      <c r="D381" t="s">
        <v>1771</v>
      </c>
      <c r="E381">
        <v>1</v>
      </c>
      <c r="F381" t="s">
        <v>1253</v>
      </c>
      <c r="G381">
        <v>2</v>
      </c>
      <c r="H381" s="1" t="s">
        <v>1254</v>
      </c>
      <c r="M381" t="s">
        <v>1257</v>
      </c>
      <c r="R381">
        <v>13</v>
      </c>
      <c r="S381">
        <v>14</v>
      </c>
      <c r="U381">
        <v>7891106908498</v>
      </c>
      <c r="V381">
        <v>7891106908498</v>
      </c>
      <c r="Z381" t="s">
        <v>1260</v>
      </c>
      <c r="AA381" t="s">
        <v>1261</v>
      </c>
      <c r="AE381">
        <v>44232</v>
      </c>
      <c r="AH381">
        <v>0</v>
      </c>
      <c r="AK381" t="s">
        <v>1260</v>
      </c>
      <c r="AM381" t="s">
        <v>1260</v>
      </c>
      <c r="AN381" t="s">
        <v>1260</v>
      </c>
      <c r="AS381" t="s">
        <v>1260</v>
      </c>
      <c r="AX381" t="s">
        <v>1617</v>
      </c>
      <c r="BI381" t="s">
        <v>1260</v>
      </c>
      <c r="BK381" t="str">
        <f>LEFT(Tabela_BaseCadastro[[#This Row],[Descrição]],SEARCH(" ",Tabela_BaseCadastro[[#This Row],[Descrição]],1)-1)</f>
        <v>YAZ®</v>
      </c>
      <c r="BL381" t="str">
        <f>TEXT(Tabela_BaseCadastro[[#This Row],[Unidade Venda '[EAN8, UPC12, EAN13, e DUN14']]],"0000000000000")</f>
        <v>7891106908498</v>
      </c>
      <c r="BM381" t="s">
        <v>2000</v>
      </c>
      <c r="BN381" t="str">
        <f>IF(Tabela_BaseCadastro[[#This Row],[P.Ativo CMED]]="",Tabela_BaseCadastro[[#This Row],[DESCRIÇÃO DO PRINCIPIO ATIVO]],Tabela_BaseCadastro[[#This Row],[P.Ativo CMED]])</f>
        <v>CLATRATO DE ETINILESTRADIOL BETACICLODEXTRINA;DROSPIRENONA</v>
      </c>
    </row>
    <row r="382" spans="1:66" x14ac:dyDescent="0.25">
      <c r="A382">
        <v>1148</v>
      </c>
      <c r="B382" t="s">
        <v>2003</v>
      </c>
      <c r="C382">
        <v>1129</v>
      </c>
      <c r="D382" t="s">
        <v>1380</v>
      </c>
      <c r="E382">
        <v>1</v>
      </c>
      <c r="F382" t="s">
        <v>1253</v>
      </c>
      <c r="G382">
        <v>2</v>
      </c>
      <c r="H382" s="1" t="s">
        <v>1254</v>
      </c>
      <c r="I382">
        <v>3</v>
      </c>
      <c r="J382" t="s">
        <v>1382</v>
      </c>
      <c r="K382">
        <v>2</v>
      </c>
      <c r="L382" t="s">
        <v>1256</v>
      </c>
      <c r="M382" t="s">
        <v>1257</v>
      </c>
      <c r="N382" t="s">
        <v>1422</v>
      </c>
      <c r="O382" t="s">
        <v>1253</v>
      </c>
      <c r="P382">
        <v>30022099</v>
      </c>
      <c r="R382">
        <v>13</v>
      </c>
      <c r="S382">
        <v>14</v>
      </c>
      <c r="U382">
        <v>7899095230293</v>
      </c>
      <c r="V382">
        <v>7899095230293</v>
      </c>
      <c r="Z382" t="s">
        <v>1260</v>
      </c>
      <c r="AA382" t="s">
        <v>1270</v>
      </c>
      <c r="AB382">
        <v>6</v>
      </c>
      <c r="AC382" t="s">
        <v>1335</v>
      </c>
      <c r="AE382">
        <v>44232</v>
      </c>
      <c r="AH382">
        <v>0</v>
      </c>
      <c r="AK382" t="s">
        <v>1260</v>
      </c>
      <c r="AM382" t="s">
        <v>1260</v>
      </c>
      <c r="AN382" t="s">
        <v>1260</v>
      </c>
      <c r="AQ382" t="s">
        <v>1263</v>
      </c>
      <c r="AR382" t="s">
        <v>1257</v>
      </c>
      <c r="AS382" t="s">
        <v>1260</v>
      </c>
      <c r="AT382">
        <v>1</v>
      </c>
      <c r="AX382" t="s">
        <v>1617</v>
      </c>
      <c r="AY382" t="s">
        <v>1264</v>
      </c>
      <c r="AZ382" t="s">
        <v>1265</v>
      </c>
      <c r="BI382" t="s">
        <v>1260</v>
      </c>
      <c r="BK382" t="str">
        <f>LEFT(Tabela_BaseCadastro[[#This Row],[Descrição]],SEARCH(" ",Tabela_BaseCadastro[[#This Row],[Descrição]],1)-1)</f>
        <v>ACETATO</v>
      </c>
      <c r="BL382" t="str">
        <f>TEXT(Tabela_BaseCadastro[[#This Row],[Unidade Venda '[EAN8, UPC12, EAN13, e DUN14']]],"0000000000000")</f>
        <v>7899095230293</v>
      </c>
      <c r="BM382" t="s">
        <v>2004</v>
      </c>
      <c r="BN382" t="str">
        <f>IF(Tabela_BaseCadastro[[#This Row],[P.Ativo CMED]]="",Tabela_BaseCadastro[[#This Row],[DESCRIÇÃO DO PRINCIPIO ATIVO]],Tabela_BaseCadastro[[#This Row],[P.Ativo CMED]])</f>
        <v>ACETATO DE PREDNISOLONA</v>
      </c>
    </row>
    <row r="383" spans="1:66" x14ac:dyDescent="0.25">
      <c r="A383">
        <v>1149</v>
      </c>
      <c r="B383" t="s">
        <v>2005</v>
      </c>
      <c r="C383">
        <v>1129</v>
      </c>
      <c r="D383" t="s">
        <v>1380</v>
      </c>
      <c r="E383">
        <v>1</v>
      </c>
      <c r="F383" t="s">
        <v>1253</v>
      </c>
      <c r="G383">
        <v>2</v>
      </c>
      <c r="H383" s="1" t="s">
        <v>1254</v>
      </c>
      <c r="I383">
        <v>3</v>
      </c>
      <c r="J383" t="s">
        <v>1382</v>
      </c>
      <c r="K383">
        <v>2</v>
      </c>
      <c r="L383" t="s">
        <v>1256</v>
      </c>
      <c r="M383" t="s">
        <v>1257</v>
      </c>
      <c r="N383" t="s">
        <v>1422</v>
      </c>
      <c r="O383" t="s">
        <v>1253</v>
      </c>
      <c r="P383">
        <v>30022099</v>
      </c>
      <c r="R383">
        <v>13</v>
      </c>
      <c r="S383">
        <v>14</v>
      </c>
      <c r="U383">
        <v>7896261010451</v>
      </c>
      <c r="V383">
        <v>7896261010451</v>
      </c>
      <c r="Z383" t="s">
        <v>1260</v>
      </c>
      <c r="AA383" t="s">
        <v>1270</v>
      </c>
      <c r="AB383">
        <v>97</v>
      </c>
      <c r="AC383" t="s">
        <v>2006</v>
      </c>
      <c r="AE383">
        <v>44232</v>
      </c>
      <c r="AH383">
        <v>0</v>
      </c>
      <c r="AK383" t="s">
        <v>1260</v>
      </c>
      <c r="AM383" t="s">
        <v>1260</v>
      </c>
      <c r="AN383" t="s">
        <v>1260</v>
      </c>
      <c r="AQ383" t="s">
        <v>1263</v>
      </c>
      <c r="AR383" t="s">
        <v>1257</v>
      </c>
      <c r="AS383" t="s">
        <v>1260</v>
      </c>
      <c r="AT383">
        <v>1</v>
      </c>
      <c r="AX383" t="s">
        <v>1617</v>
      </c>
      <c r="AY383" t="s">
        <v>1264</v>
      </c>
      <c r="AZ383" t="s">
        <v>1265</v>
      </c>
      <c r="BI383" t="s">
        <v>1260</v>
      </c>
      <c r="BK383" t="str">
        <f>LEFT(Tabela_BaseCadastro[[#This Row],[Descrição]],SEARCH(" ",Tabela_BaseCadastro[[#This Row],[Descrição]],1)-1)</f>
        <v>ACLASTA</v>
      </c>
      <c r="BL383" t="str">
        <f>TEXT(Tabela_BaseCadastro[[#This Row],[Unidade Venda '[EAN8, UPC12, EAN13, e DUN14']]],"0000000000000")</f>
        <v>7896261010451</v>
      </c>
      <c r="BN383">
        <f>IF(Tabela_BaseCadastro[[#This Row],[P.Ativo CMED]]="",Tabela_BaseCadastro[[#This Row],[DESCRIÇÃO DO PRINCIPIO ATIVO]],Tabela_BaseCadastro[[#This Row],[P.Ativo CMED]])</f>
        <v>0</v>
      </c>
    </row>
    <row r="384" spans="1:66" x14ac:dyDescent="0.25">
      <c r="A384">
        <v>1150</v>
      </c>
      <c r="B384" t="s">
        <v>2007</v>
      </c>
      <c r="C384">
        <v>1129</v>
      </c>
      <c r="D384" t="s">
        <v>1380</v>
      </c>
      <c r="E384">
        <v>1</v>
      </c>
      <c r="F384" t="s">
        <v>1253</v>
      </c>
      <c r="G384">
        <v>16</v>
      </c>
      <c r="H384" s="1" t="s">
        <v>1534</v>
      </c>
      <c r="I384">
        <v>3</v>
      </c>
      <c r="J384" t="s">
        <v>1382</v>
      </c>
      <c r="K384">
        <v>1</v>
      </c>
      <c r="L384" t="s">
        <v>1535</v>
      </c>
      <c r="M384" t="s">
        <v>1257</v>
      </c>
      <c r="N384" t="s">
        <v>1422</v>
      </c>
      <c r="O384" t="s">
        <v>1253</v>
      </c>
      <c r="P384">
        <v>30022099</v>
      </c>
      <c r="R384">
        <v>13</v>
      </c>
      <c r="S384">
        <v>14</v>
      </c>
      <c r="U384">
        <v>7896261000018</v>
      </c>
      <c r="V384">
        <v>7896261000018</v>
      </c>
      <c r="Z384" t="s">
        <v>1260</v>
      </c>
      <c r="AA384" t="s">
        <v>1270</v>
      </c>
      <c r="AB384">
        <v>13</v>
      </c>
      <c r="AC384" t="s">
        <v>2008</v>
      </c>
      <c r="AE384">
        <v>44232</v>
      </c>
      <c r="AH384">
        <v>0</v>
      </c>
      <c r="AK384" t="s">
        <v>1260</v>
      </c>
      <c r="AM384" t="s">
        <v>1260</v>
      </c>
      <c r="AN384" t="s">
        <v>1260</v>
      </c>
      <c r="AQ384" t="s">
        <v>1263</v>
      </c>
      <c r="AR384" t="s">
        <v>1257</v>
      </c>
      <c r="AS384" t="s">
        <v>1260</v>
      </c>
      <c r="AT384">
        <v>1</v>
      </c>
      <c r="AX384" t="s">
        <v>1617</v>
      </c>
      <c r="AY384" t="s">
        <v>1264</v>
      </c>
      <c r="AZ384" t="s">
        <v>1265</v>
      </c>
      <c r="BI384" t="s">
        <v>1260</v>
      </c>
      <c r="BK384" t="str">
        <f>LEFT(Tabela_BaseCadastro[[#This Row],[Descrição]],SEARCH(" ",Tabela_BaseCadastro[[#This Row],[Descrição]],1)-1)</f>
        <v>ANAFRANIL</v>
      </c>
      <c r="BL384" t="str">
        <f>TEXT(Tabela_BaseCadastro[[#This Row],[Unidade Venda '[EAN8, UPC12, EAN13, e DUN14']]],"0000000000000")</f>
        <v>7896261000018</v>
      </c>
      <c r="BN384">
        <f>IF(Tabela_BaseCadastro[[#This Row],[P.Ativo CMED]]="",Tabela_BaseCadastro[[#This Row],[DESCRIÇÃO DO PRINCIPIO ATIVO]],Tabela_BaseCadastro[[#This Row],[P.Ativo CMED]])</f>
        <v>0</v>
      </c>
    </row>
    <row r="385" spans="1:66" x14ac:dyDescent="0.25">
      <c r="A385">
        <v>1151</v>
      </c>
      <c r="B385" t="s">
        <v>2009</v>
      </c>
      <c r="C385">
        <v>1129</v>
      </c>
      <c r="D385" t="s">
        <v>1380</v>
      </c>
      <c r="E385">
        <v>1</v>
      </c>
      <c r="F385" t="s">
        <v>1253</v>
      </c>
      <c r="G385">
        <v>16</v>
      </c>
      <c r="H385" s="1" t="s">
        <v>1534</v>
      </c>
      <c r="I385">
        <v>3</v>
      </c>
      <c r="J385" t="s">
        <v>1382</v>
      </c>
      <c r="K385">
        <v>1</v>
      </c>
      <c r="L385" t="s">
        <v>1535</v>
      </c>
      <c r="M385" t="s">
        <v>1257</v>
      </c>
      <c r="N385" t="s">
        <v>1422</v>
      </c>
      <c r="O385" t="s">
        <v>1253</v>
      </c>
      <c r="P385">
        <v>30022099</v>
      </c>
      <c r="R385">
        <v>13</v>
      </c>
      <c r="S385">
        <v>14</v>
      </c>
      <c r="U385">
        <v>7896261001480</v>
      </c>
      <c r="V385">
        <v>7896261001480</v>
      </c>
      <c r="Z385" t="s">
        <v>1260</v>
      </c>
      <c r="AA385" t="s">
        <v>1270</v>
      </c>
      <c r="AB385">
        <v>13</v>
      </c>
      <c r="AC385" t="s">
        <v>2008</v>
      </c>
      <c r="AE385">
        <v>44232</v>
      </c>
      <c r="AH385">
        <v>0</v>
      </c>
      <c r="AK385" t="s">
        <v>1260</v>
      </c>
      <c r="AM385" t="s">
        <v>1260</v>
      </c>
      <c r="AN385" t="s">
        <v>1260</v>
      </c>
      <c r="AQ385" t="s">
        <v>1263</v>
      </c>
      <c r="AR385" t="s">
        <v>1257</v>
      </c>
      <c r="AS385" t="s">
        <v>1260</v>
      </c>
      <c r="AT385">
        <v>1</v>
      </c>
      <c r="AX385" t="s">
        <v>1617</v>
      </c>
      <c r="AY385" t="s">
        <v>1264</v>
      </c>
      <c r="AZ385" t="s">
        <v>1265</v>
      </c>
      <c r="BI385" t="s">
        <v>1260</v>
      </c>
      <c r="BK385" t="str">
        <f>LEFT(Tabela_BaseCadastro[[#This Row],[Descrição]],SEARCH(" ",Tabela_BaseCadastro[[#This Row],[Descrição]],1)-1)</f>
        <v>ANAFRANIL</v>
      </c>
      <c r="BL385" t="str">
        <f>TEXT(Tabela_BaseCadastro[[#This Row],[Unidade Venda '[EAN8, UPC12, EAN13, e DUN14']]],"0000000000000")</f>
        <v>7896261001480</v>
      </c>
      <c r="BN385">
        <f>IF(Tabela_BaseCadastro[[#This Row],[P.Ativo CMED]]="",Tabela_BaseCadastro[[#This Row],[DESCRIÇÃO DO PRINCIPIO ATIVO]],Tabela_BaseCadastro[[#This Row],[P.Ativo CMED]])</f>
        <v>0</v>
      </c>
    </row>
    <row r="386" spans="1:66" x14ac:dyDescent="0.25">
      <c r="A386">
        <v>1152</v>
      </c>
      <c r="B386" t="s">
        <v>2010</v>
      </c>
      <c r="C386">
        <v>1129</v>
      </c>
      <c r="D386" t="s">
        <v>1380</v>
      </c>
      <c r="E386">
        <v>1</v>
      </c>
      <c r="F386" t="s">
        <v>1253</v>
      </c>
      <c r="G386">
        <v>16</v>
      </c>
      <c r="H386" s="1" t="s">
        <v>1534</v>
      </c>
      <c r="I386">
        <v>3</v>
      </c>
      <c r="J386" t="s">
        <v>1382</v>
      </c>
      <c r="K386">
        <v>1</v>
      </c>
      <c r="L386" t="s">
        <v>1535</v>
      </c>
      <c r="M386" t="s">
        <v>1257</v>
      </c>
      <c r="N386" t="s">
        <v>1422</v>
      </c>
      <c r="O386" t="s">
        <v>1253</v>
      </c>
      <c r="P386">
        <v>30022099</v>
      </c>
      <c r="R386">
        <v>13</v>
      </c>
      <c r="S386">
        <v>13</v>
      </c>
      <c r="U386">
        <v>7896261020542</v>
      </c>
      <c r="V386">
        <v>7896261020542</v>
      </c>
      <c r="Z386" t="s">
        <v>1260</v>
      </c>
      <c r="AA386" t="s">
        <v>1270</v>
      </c>
      <c r="AB386">
        <v>13</v>
      </c>
      <c r="AC386" t="s">
        <v>2008</v>
      </c>
      <c r="AE386">
        <v>44232</v>
      </c>
      <c r="AH386">
        <v>0</v>
      </c>
      <c r="AK386" t="s">
        <v>1260</v>
      </c>
      <c r="AM386" t="s">
        <v>1260</v>
      </c>
      <c r="AN386" t="s">
        <v>1260</v>
      </c>
      <c r="AQ386" t="s">
        <v>1263</v>
      </c>
      <c r="AR386" t="s">
        <v>1257</v>
      </c>
      <c r="AS386" t="s">
        <v>1260</v>
      </c>
      <c r="AT386">
        <v>1</v>
      </c>
      <c r="AX386" t="s">
        <v>1617</v>
      </c>
      <c r="AY386" t="s">
        <v>1264</v>
      </c>
      <c r="AZ386" t="s">
        <v>1265</v>
      </c>
      <c r="BI386" t="s">
        <v>1260</v>
      </c>
      <c r="BK386" t="str">
        <f>LEFT(Tabela_BaseCadastro[[#This Row],[Descrição]],SEARCH(" ",Tabela_BaseCadastro[[#This Row],[Descrição]],1)-1)</f>
        <v>ANAFRANIL</v>
      </c>
      <c r="BL386" t="str">
        <f>TEXT(Tabela_BaseCadastro[[#This Row],[Unidade Venda '[EAN8, UPC12, EAN13, e DUN14']]],"0000000000000")</f>
        <v>7896261020542</v>
      </c>
      <c r="BN386">
        <f>IF(Tabela_BaseCadastro[[#This Row],[P.Ativo CMED]]="",Tabela_BaseCadastro[[#This Row],[DESCRIÇÃO DO PRINCIPIO ATIVO]],Tabela_BaseCadastro[[#This Row],[P.Ativo CMED]])</f>
        <v>0</v>
      </c>
    </row>
    <row r="387" spans="1:66" x14ac:dyDescent="0.25">
      <c r="A387">
        <v>1153</v>
      </c>
      <c r="B387" t="s">
        <v>2011</v>
      </c>
      <c r="C387">
        <v>1129</v>
      </c>
      <c r="D387" t="s">
        <v>1380</v>
      </c>
      <c r="E387">
        <v>1</v>
      </c>
      <c r="F387" t="s">
        <v>1253</v>
      </c>
      <c r="G387">
        <v>16</v>
      </c>
      <c r="H387" s="1" t="s">
        <v>1534</v>
      </c>
      <c r="I387">
        <v>3</v>
      </c>
      <c r="J387" t="s">
        <v>1382</v>
      </c>
      <c r="K387">
        <v>1</v>
      </c>
      <c r="L387" t="s">
        <v>1535</v>
      </c>
      <c r="M387" t="s">
        <v>1257</v>
      </c>
      <c r="N387" t="s">
        <v>1422</v>
      </c>
      <c r="O387" t="s">
        <v>1253</v>
      </c>
      <c r="P387">
        <v>30022099</v>
      </c>
      <c r="R387">
        <v>14</v>
      </c>
      <c r="S387">
        <v>14</v>
      </c>
      <c r="U387">
        <v>7896261020559</v>
      </c>
      <c r="V387">
        <v>7896261020559</v>
      </c>
      <c r="Z387" t="s">
        <v>1260</v>
      </c>
      <c r="AA387" t="s">
        <v>1270</v>
      </c>
      <c r="AB387">
        <v>13</v>
      </c>
      <c r="AC387" t="s">
        <v>2008</v>
      </c>
      <c r="AE387">
        <v>44232</v>
      </c>
      <c r="AH387">
        <v>0</v>
      </c>
      <c r="AK387" t="s">
        <v>1260</v>
      </c>
      <c r="AM387" t="s">
        <v>1260</v>
      </c>
      <c r="AN387" t="s">
        <v>1260</v>
      </c>
      <c r="AQ387" t="s">
        <v>1263</v>
      </c>
      <c r="AR387" t="s">
        <v>1257</v>
      </c>
      <c r="AS387" t="s">
        <v>1260</v>
      </c>
      <c r="AT387">
        <v>1</v>
      </c>
      <c r="AX387" t="s">
        <v>1617</v>
      </c>
      <c r="AY387" t="s">
        <v>1264</v>
      </c>
      <c r="AZ387" t="s">
        <v>1265</v>
      </c>
      <c r="BI387" t="s">
        <v>1260</v>
      </c>
      <c r="BK387" t="str">
        <f>LEFT(Tabela_BaseCadastro[[#This Row],[Descrição]],SEARCH(" ",Tabela_BaseCadastro[[#This Row],[Descrição]],1)-1)</f>
        <v>ANAFRANIL</v>
      </c>
      <c r="BL387" t="str">
        <f>TEXT(Tabela_BaseCadastro[[#This Row],[Unidade Venda '[EAN8, UPC12, EAN13, e DUN14']]],"0000000000000")</f>
        <v>7896261020559</v>
      </c>
      <c r="BN387">
        <f>IF(Tabela_BaseCadastro[[#This Row],[P.Ativo CMED]]="",Tabela_BaseCadastro[[#This Row],[DESCRIÇÃO DO PRINCIPIO ATIVO]],Tabela_BaseCadastro[[#This Row],[P.Ativo CMED]])</f>
        <v>0</v>
      </c>
    </row>
    <row r="388" spans="1:66" x14ac:dyDescent="0.25">
      <c r="A388">
        <v>1154</v>
      </c>
      <c r="B388" t="s">
        <v>2012</v>
      </c>
      <c r="C388">
        <v>1129</v>
      </c>
      <c r="D388" t="s">
        <v>1380</v>
      </c>
      <c r="E388">
        <v>1</v>
      </c>
      <c r="F388" t="s">
        <v>1253</v>
      </c>
      <c r="G388">
        <v>7</v>
      </c>
      <c r="H388" s="1" t="s">
        <v>1381</v>
      </c>
      <c r="I388">
        <v>3</v>
      </c>
      <c r="J388" t="s">
        <v>1382</v>
      </c>
      <c r="K388">
        <v>1</v>
      </c>
      <c r="L388" t="s">
        <v>1291</v>
      </c>
      <c r="M388" t="s">
        <v>1257</v>
      </c>
      <c r="N388" t="s">
        <v>1422</v>
      </c>
      <c r="O388" t="s">
        <v>1253</v>
      </c>
      <c r="P388">
        <v>30022099</v>
      </c>
      <c r="R388">
        <v>13</v>
      </c>
      <c r="S388">
        <v>14</v>
      </c>
      <c r="U388">
        <v>7896548197158</v>
      </c>
      <c r="V388">
        <v>7896548197158</v>
      </c>
      <c r="Z388" t="s">
        <v>1260</v>
      </c>
      <c r="AA388" t="s">
        <v>1270</v>
      </c>
      <c r="AB388">
        <v>30</v>
      </c>
      <c r="AC388" t="s">
        <v>2013</v>
      </c>
      <c r="AE388">
        <v>44232</v>
      </c>
      <c r="AH388">
        <v>0</v>
      </c>
      <c r="AK388" t="s">
        <v>1260</v>
      </c>
      <c r="AM388" t="s">
        <v>1260</v>
      </c>
      <c r="AN388" t="s">
        <v>1260</v>
      </c>
      <c r="AQ388" t="s">
        <v>1263</v>
      </c>
      <c r="AR388" t="s">
        <v>1257</v>
      </c>
      <c r="AS388" t="s">
        <v>1260</v>
      </c>
      <c r="AT388">
        <v>1</v>
      </c>
      <c r="AX388" t="s">
        <v>1617</v>
      </c>
      <c r="AY388" t="s">
        <v>1264</v>
      </c>
      <c r="AZ388" t="s">
        <v>1265</v>
      </c>
      <c r="BI388" t="s">
        <v>1260</v>
      </c>
      <c r="BK388" t="str">
        <f>LEFT(Tabela_BaseCadastro[[#This Row],[Descrição]],SEARCH(" ",Tabela_BaseCadastro[[#This Row],[Descrição]],1)-1)</f>
        <v>ANESTALCON</v>
      </c>
      <c r="BL388" t="str">
        <f>TEXT(Tabela_BaseCadastro[[#This Row],[Unidade Venda '[EAN8, UPC12, EAN13, e DUN14']]],"0000000000000")</f>
        <v>7896548197158</v>
      </c>
      <c r="BM388" t="s">
        <v>2014</v>
      </c>
      <c r="BN388" t="str">
        <f>IF(Tabela_BaseCadastro[[#This Row],[P.Ativo CMED]]="",Tabela_BaseCadastro[[#This Row],[DESCRIÇÃO DO PRINCIPIO ATIVO]],Tabela_BaseCadastro[[#This Row],[P.Ativo CMED]])</f>
        <v>CLORIDRATO DE PROXIMETACAÍNA</v>
      </c>
    </row>
    <row r="389" spans="1:66" x14ac:dyDescent="0.25">
      <c r="A389">
        <v>1155</v>
      </c>
      <c r="B389" t="s">
        <v>2015</v>
      </c>
      <c r="C389">
        <v>1370</v>
      </c>
      <c r="D389" t="s">
        <v>1380</v>
      </c>
      <c r="E389">
        <v>1</v>
      </c>
      <c r="F389" t="s">
        <v>1253</v>
      </c>
      <c r="G389">
        <v>2</v>
      </c>
      <c r="H389" s="1" t="s">
        <v>1254</v>
      </c>
      <c r="I389">
        <v>3</v>
      </c>
      <c r="J389" t="s">
        <v>1382</v>
      </c>
      <c r="K389">
        <v>2</v>
      </c>
      <c r="L389" t="s">
        <v>1256</v>
      </c>
      <c r="M389" t="s">
        <v>1257</v>
      </c>
      <c r="N389" t="s">
        <v>1461</v>
      </c>
      <c r="O389" t="s">
        <v>1269</v>
      </c>
      <c r="P389">
        <v>30049069</v>
      </c>
      <c r="R389">
        <v>13</v>
      </c>
      <c r="S389">
        <v>14</v>
      </c>
      <c r="U389">
        <v>7896261000223</v>
      </c>
      <c r="V389">
        <v>0</v>
      </c>
      <c r="X389" t="s">
        <v>2016</v>
      </c>
      <c r="Z389" t="s">
        <v>1260</v>
      </c>
      <c r="AA389" t="s">
        <v>1261</v>
      </c>
      <c r="AB389">
        <v>5</v>
      </c>
      <c r="AC389" t="s">
        <v>1262</v>
      </c>
      <c r="AE389">
        <v>43622</v>
      </c>
      <c r="AH389">
        <v>0</v>
      </c>
      <c r="AK389" t="s">
        <v>1260</v>
      </c>
      <c r="AM389" t="s">
        <v>1260</v>
      </c>
      <c r="AN389" t="s">
        <v>1260</v>
      </c>
      <c r="AQ389" t="s">
        <v>1263</v>
      </c>
      <c r="AR389" t="s">
        <v>1257</v>
      </c>
      <c r="AS389" t="s">
        <v>1260</v>
      </c>
      <c r="AT389">
        <v>1</v>
      </c>
      <c r="AX389" t="s">
        <v>1260</v>
      </c>
      <c r="AY389" t="s">
        <v>1264</v>
      </c>
      <c r="AZ389" t="s">
        <v>1265</v>
      </c>
      <c r="BE389">
        <v>156</v>
      </c>
      <c r="BF389" t="s">
        <v>2017</v>
      </c>
      <c r="BI389" t="s">
        <v>1260</v>
      </c>
      <c r="BK389" t="str">
        <f>LEFT(Tabela_BaseCadastro[[#This Row],[Descrição]],SEARCH(" ",Tabela_BaseCadastro[[#This Row],[Descrição]],1)-1)</f>
        <v>APRESOLINA</v>
      </c>
      <c r="BL389" t="str">
        <f>TEXT(Tabela_BaseCadastro[[#This Row],[Unidade Venda '[EAN8, UPC12, EAN13, e DUN14']]],"0000000000000")</f>
        <v>7896261000223</v>
      </c>
      <c r="BN389" t="str">
        <f>IF(Tabela_BaseCadastro[[#This Row],[P.Ativo CMED]]="",Tabela_BaseCadastro[[#This Row],[DESCRIÇÃO DO PRINCIPIO ATIVO]],Tabela_BaseCadastro[[#This Row],[P.Ativo CMED]])</f>
        <v>CLORIDRATO DE HIDRALAZINA</v>
      </c>
    </row>
    <row r="390" spans="1:66" x14ac:dyDescent="0.25">
      <c r="A390">
        <v>1156</v>
      </c>
      <c r="B390" t="s">
        <v>2018</v>
      </c>
      <c r="C390">
        <v>1370</v>
      </c>
      <c r="D390" t="s">
        <v>1380</v>
      </c>
      <c r="E390">
        <v>1</v>
      </c>
      <c r="F390" t="s">
        <v>1253</v>
      </c>
      <c r="G390">
        <v>2</v>
      </c>
      <c r="H390" s="1" t="s">
        <v>1254</v>
      </c>
      <c r="I390">
        <v>3</v>
      </c>
      <c r="J390" t="s">
        <v>1382</v>
      </c>
      <c r="K390">
        <v>2</v>
      </c>
      <c r="L390" t="s">
        <v>1256</v>
      </c>
      <c r="M390" t="s">
        <v>1257</v>
      </c>
      <c r="N390" t="s">
        <v>1461</v>
      </c>
      <c r="O390" t="s">
        <v>1269</v>
      </c>
      <c r="P390">
        <v>30049069</v>
      </c>
      <c r="R390">
        <v>13</v>
      </c>
      <c r="S390">
        <v>13</v>
      </c>
      <c r="U390">
        <v>7896261018181</v>
      </c>
      <c r="V390">
        <v>0</v>
      </c>
      <c r="X390" t="s">
        <v>2019</v>
      </c>
      <c r="Z390" t="s">
        <v>1260</v>
      </c>
      <c r="AA390" t="s">
        <v>1261</v>
      </c>
      <c r="AB390">
        <v>5</v>
      </c>
      <c r="AC390" t="s">
        <v>1262</v>
      </c>
      <c r="AE390">
        <v>43622</v>
      </c>
      <c r="AH390">
        <v>0</v>
      </c>
      <c r="AK390" t="s">
        <v>1260</v>
      </c>
      <c r="AM390" t="s">
        <v>1260</v>
      </c>
      <c r="AN390" t="s">
        <v>1260</v>
      </c>
      <c r="AQ390" t="s">
        <v>1263</v>
      </c>
      <c r="AR390" t="s">
        <v>1257</v>
      </c>
      <c r="AS390" t="s">
        <v>1260</v>
      </c>
      <c r="AT390">
        <v>1</v>
      </c>
      <c r="AX390" t="s">
        <v>1260</v>
      </c>
      <c r="AY390" t="s">
        <v>1264</v>
      </c>
      <c r="AZ390" t="s">
        <v>1265</v>
      </c>
      <c r="BE390">
        <v>156</v>
      </c>
      <c r="BF390" t="s">
        <v>2017</v>
      </c>
      <c r="BI390" t="s">
        <v>1260</v>
      </c>
      <c r="BK390" t="str">
        <f>LEFT(Tabela_BaseCadastro[[#This Row],[Descrição]],SEARCH(" ",Tabela_BaseCadastro[[#This Row],[Descrição]],1)-1)</f>
        <v>APRESOLINA</v>
      </c>
      <c r="BL390" t="str">
        <f>TEXT(Tabela_BaseCadastro[[#This Row],[Unidade Venda '[EAN8, UPC12, EAN13, e DUN14']]],"0000000000000")</f>
        <v>7896261018181</v>
      </c>
      <c r="BN390" t="str">
        <f>IF(Tabela_BaseCadastro[[#This Row],[P.Ativo CMED]]="",Tabela_BaseCadastro[[#This Row],[DESCRIÇÃO DO PRINCIPIO ATIVO]],Tabela_BaseCadastro[[#This Row],[P.Ativo CMED]])</f>
        <v>CLORIDRATO DE HIDRALAZINA</v>
      </c>
    </row>
    <row r="391" spans="1:66" x14ac:dyDescent="0.25">
      <c r="A391">
        <v>1157</v>
      </c>
      <c r="B391" t="s">
        <v>2020</v>
      </c>
      <c r="C391">
        <v>1129</v>
      </c>
      <c r="D391" t="s">
        <v>1380</v>
      </c>
      <c r="E391">
        <v>1</v>
      </c>
      <c r="F391" t="s">
        <v>1253</v>
      </c>
      <c r="G391">
        <v>1</v>
      </c>
      <c r="H391" s="1" t="s">
        <v>1280</v>
      </c>
      <c r="I391">
        <v>3</v>
      </c>
      <c r="J391" t="s">
        <v>1382</v>
      </c>
      <c r="K391">
        <v>1</v>
      </c>
      <c r="L391" t="s">
        <v>1291</v>
      </c>
      <c r="M391" t="s">
        <v>1257</v>
      </c>
      <c r="N391" t="s">
        <v>1422</v>
      </c>
      <c r="O391" t="s">
        <v>1253</v>
      </c>
      <c r="P391">
        <v>30022099</v>
      </c>
      <c r="R391">
        <v>13</v>
      </c>
      <c r="S391">
        <v>14</v>
      </c>
      <c r="U391">
        <v>7896165601090</v>
      </c>
      <c r="V391">
        <v>7896165601090</v>
      </c>
      <c r="Z391" t="s">
        <v>1260</v>
      </c>
      <c r="AA391" t="s">
        <v>1270</v>
      </c>
      <c r="AB391">
        <v>1</v>
      </c>
      <c r="AC391" t="s">
        <v>1283</v>
      </c>
      <c r="AE391">
        <v>44232</v>
      </c>
      <c r="AH391">
        <v>0</v>
      </c>
      <c r="AK391" t="s">
        <v>1260</v>
      </c>
      <c r="AM391" t="s">
        <v>1260</v>
      </c>
      <c r="AN391" t="s">
        <v>1260</v>
      </c>
      <c r="AQ391" t="s">
        <v>1263</v>
      </c>
      <c r="AR391" t="s">
        <v>1257</v>
      </c>
      <c r="AS391" t="s">
        <v>1260</v>
      </c>
      <c r="AT391">
        <v>1</v>
      </c>
      <c r="AX391" t="s">
        <v>1617</v>
      </c>
      <c r="AY391" t="s">
        <v>1264</v>
      </c>
      <c r="AZ391" t="s">
        <v>1265</v>
      </c>
      <c r="BI391" t="s">
        <v>1260</v>
      </c>
      <c r="BK391" t="str">
        <f>LEFT(Tabela_BaseCadastro[[#This Row],[Descrição]],SEARCH(" ",Tabela_BaseCadastro[[#This Row],[Descrição]],1)-1)</f>
        <v>ARZERRA</v>
      </c>
      <c r="BL391" t="str">
        <f>TEXT(Tabela_BaseCadastro[[#This Row],[Unidade Venda '[EAN8, UPC12, EAN13, e DUN14']]],"0000000000000")</f>
        <v>7896165601090</v>
      </c>
      <c r="BN391">
        <f>IF(Tabela_BaseCadastro[[#This Row],[P.Ativo CMED]]="",Tabela_BaseCadastro[[#This Row],[DESCRIÇÃO DO PRINCIPIO ATIVO]],Tabela_BaseCadastro[[#This Row],[P.Ativo CMED]])</f>
        <v>0</v>
      </c>
    </row>
    <row r="392" spans="1:66" x14ac:dyDescent="0.25">
      <c r="A392">
        <v>1158</v>
      </c>
      <c r="B392" t="s">
        <v>2021</v>
      </c>
      <c r="C392">
        <v>1129</v>
      </c>
      <c r="D392" t="s">
        <v>1380</v>
      </c>
      <c r="E392">
        <v>1</v>
      </c>
      <c r="F392" t="s">
        <v>1253</v>
      </c>
      <c r="G392">
        <v>1</v>
      </c>
      <c r="H392" s="1" t="s">
        <v>1280</v>
      </c>
      <c r="I392">
        <v>3</v>
      </c>
      <c r="J392" t="s">
        <v>1382</v>
      </c>
      <c r="K392">
        <v>1</v>
      </c>
      <c r="L392" t="s">
        <v>1291</v>
      </c>
      <c r="M392" t="s">
        <v>1257</v>
      </c>
      <c r="N392" t="s">
        <v>1422</v>
      </c>
      <c r="O392" t="s">
        <v>1253</v>
      </c>
      <c r="P392">
        <v>30022099</v>
      </c>
      <c r="R392">
        <v>14</v>
      </c>
      <c r="S392">
        <v>14</v>
      </c>
      <c r="U392">
        <v>78962265064630</v>
      </c>
      <c r="V392">
        <v>78962265064630</v>
      </c>
      <c r="Z392" t="s">
        <v>1260</v>
      </c>
      <c r="AA392" t="s">
        <v>1270</v>
      </c>
      <c r="AB392">
        <v>1</v>
      </c>
      <c r="AC392" t="s">
        <v>1283</v>
      </c>
      <c r="AE392">
        <v>44232</v>
      </c>
      <c r="AH392">
        <v>0</v>
      </c>
      <c r="AK392" t="s">
        <v>1260</v>
      </c>
      <c r="AM392" t="s">
        <v>1260</v>
      </c>
      <c r="AN392" t="s">
        <v>1260</v>
      </c>
      <c r="AQ392" t="s">
        <v>1263</v>
      </c>
      <c r="AR392" t="s">
        <v>1257</v>
      </c>
      <c r="AS392" t="s">
        <v>1260</v>
      </c>
      <c r="AT392">
        <v>1</v>
      </c>
      <c r="AX392" t="s">
        <v>1617</v>
      </c>
      <c r="AY392" t="s">
        <v>1264</v>
      </c>
      <c r="AZ392" t="s">
        <v>1265</v>
      </c>
      <c r="BI392" t="s">
        <v>1260</v>
      </c>
      <c r="BK392" t="str">
        <f>LEFT(Tabela_BaseCadastro[[#This Row],[Descrição]],SEARCH(" ",Tabela_BaseCadastro[[#This Row],[Descrição]],1)-1)</f>
        <v>ARZERRA</v>
      </c>
      <c r="BL392" t="str">
        <f>TEXT(Tabela_BaseCadastro[[#This Row],[Unidade Venda '[EAN8, UPC12, EAN13, e DUN14']]],"0000000000000")</f>
        <v>78962265064630</v>
      </c>
      <c r="BN392">
        <f>IF(Tabela_BaseCadastro[[#This Row],[P.Ativo CMED]]="",Tabela_BaseCadastro[[#This Row],[DESCRIÇÃO DO PRINCIPIO ATIVO]],Tabela_BaseCadastro[[#This Row],[P.Ativo CMED]])</f>
        <v>0</v>
      </c>
    </row>
    <row r="393" spans="1:66" x14ac:dyDescent="0.25">
      <c r="A393">
        <v>1159</v>
      </c>
      <c r="B393" t="s">
        <v>2022</v>
      </c>
      <c r="C393">
        <v>1129</v>
      </c>
      <c r="D393" t="s">
        <v>1380</v>
      </c>
      <c r="E393">
        <v>1</v>
      </c>
      <c r="F393" t="s">
        <v>1253</v>
      </c>
      <c r="G393">
        <v>2</v>
      </c>
      <c r="H393" s="1" t="s">
        <v>1254</v>
      </c>
      <c r="I393">
        <v>3</v>
      </c>
      <c r="J393" t="s">
        <v>1382</v>
      </c>
      <c r="K393">
        <v>2</v>
      </c>
      <c r="L393" t="s">
        <v>1256</v>
      </c>
      <c r="M393" t="s">
        <v>1257</v>
      </c>
      <c r="N393" t="s">
        <v>1422</v>
      </c>
      <c r="O393" t="s">
        <v>1253</v>
      </c>
      <c r="P393">
        <v>30022099</v>
      </c>
      <c r="R393">
        <v>13</v>
      </c>
      <c r="S393">
        <v>13</v>
      </c>
      <c r="U393">
        <v>7896016808197</v>
      </c>
      <c r="V393">
        <v>7896016808197</v>
      </c>
      <c r="Z393" t="s">
        <v>1260</v>
      </c>
      <c r="AA393" t="s">
        <v>1261</v>
      </c>
      <c r="AB393">
        <v>1236</v>
      </c>
      <c r="AC393" t="s">
        <v>2023</v>
      </c>
      <c r="AE393">
        <v>43446</v>
      </c>
      <c r="AH393">
        <v>0</v>
      </c>
      <c r="AK393" t="s">
        <v>1260</v>
      </c>
      <c r="AM393" t="s">
        <v>1260</v>
      </c>
      <c r="AN393" t="s">
        <v>1260</v>
      </c>
      <c r="AQ393" t="s">
        <v>1263</v>
      </c>
      <c r="AR393" t="s">
        <v>1257</v>
      </c>
      <c r="AS393" t="s">
        <v>1260</v>
      </c>
      <c r="AT393">
        <v>0.01</v>
      </c>
      <c r="AX393" t="s">
        <v>1260</v>
      </c>
      <c r="AY393" t="s">
        <v>1264</v>
      </c>
      <c r="AZ393" t="s">
        <v>1265</v>
      </c>
      <c r="BI393" t="s">
        <v>1260</v>
      </c>
      <c r="BK393" t="str">
        <f>LEFT(Tabela_BaseCadastro[[#This Row],[Descrição]],SEARCH(" ",Tabela_BaseCadastro[[#This Row],[Descrição]],1)-1)</f>
        <v>AZOPT</v>
      </c>
      <c r="BL393" t="str">
        <f>TEXT(Tabela_BaseCadastro[[#This Row],[Unidade Venda '[EAN8, UPC12, EAN13, e DUN14']]],"0000000000000")</f>
        <v>7896016808197</v>
      </c>
      <c r="BM393" t="s">
        <v>2024</v>
      </c>
      <c r="BN393" t="str">
        <f>IF(Tabela_BaseCadastro[[#This Row],[P.Ativo CMED]]="",Tabela_BaseCadastro[[#This Row],[DESCRIÇÃO DO PRINCIPIO ATIVO]],Tabela_BaseCadastro[[#This Row],[P.Ativo CMED]])</f>
        <v>ABATACEPTE</v>
      </c>
    </row>
    <row r="394" spans="1:66" x14ac:dyDescent="0.25">
      <c r="A394">
        <v>1160</v>
      </c>
      <c r="B394" t="s">
        <v>2025</v>
      </c>
      <c r="C394">
        <v>1129</v>
      </c>
      <c r="D394" t="s">
        <v>1380</v>
      </c>
      <c r="E394">
        <v>1</v>
      </c>
      <c r="F394" t="s">
        <v>1253</v>
      </c>
      <c r="G394">
        <v>2</v>
      </c>
      <c r="H394" s="1" t="s">
        <v>1254</v>
      </c>
      <c r="I394">
        <v>3</v>
      </c>
      <c r="J394" t="s">
        <v>1382</v>
      </c>
      <c r="K394">
        <v>2</v>
      </c>
      <c r="L394" t="s">
        <v>1256</v>
      </c>
      <c r="M394" t="s">
        <v>1257</v>
      </c>
      <c r="N394" t="s">
        <v>1422</v>
      </c>
      <c r="O394" t="s">
        <v>1253</v>
      </c>
      <c r="P394">
        <v>30022099</v>
      </c>
      <c r="R394">
        <v>13</v>
      </c>
      <c r="S394">
        <v>14</v>
      </c>
      <c r="U394">
        <v>7896548199855</v>
      </c>
      <c r="V394">
        <v>7896548199855</v>
      </c>
      <c r="Z394" t="s">
        <v>1260</v>
      </c>
      <c r="AA394" t="s">
        <v>1261</v>
      </c>
      <c r="AB394">
        <v>1236</v>
      </c>
      <c r="AC394" t="s">
        <v>2023</v>
      </c>
      <c r="AE394">
        <v>44232</v>
      </c>
      <c r="AH394">
        <v>0</v>
      </c>
      <c r="AK394" t="s">
        <v>1260</v>
      </c>
      <c r="AM394" t="s">
        <v>1260</v>
      </c>
      <c r="AN394" t="s">
        <v>1260</v>
      </c>
      <c r="AQ394" t="s">
        <v>1263</v>
      </c>
      <c r="AR394" t="s">
        <v>1257</v>
      </c>
      <c r="AS394" t="s">
        <v>1260</v>
      </c>
      <c r="AT394">
        <v>1</v>
      </c>
      <c r="AX394" t="s">
        <v>1617</v>
      </c>
      <c r="AY394" t="s">
        <v>1264</v>
      </c>
      <c r="AZ394" t="s">
        <v>1265</v>
      </c>
      <c r="BE394">
        <v>458</v>
      </c>
      <c r="BF394" t="s">
        <v>2026</v>
      </c>
      <c r="BI394" t="s">
        <v>1260</v>
      </c>
      <c r="BK394" t="str">
        <f>LEFT(Tabela_BaseCadastro[[#This Row],[Descrição]],SEARCH(" ",Tabela_BaseCadastro[[#This Row],[Descrição]],1)-1)</f>
        <v>AZORGA</v>
      </c>
      <c r="BL394" t="str">
        <f>TEXT(Tabela_BaseCadastro[[#This Row],[Unidade Venda '[EAN8, UPC12, EAN13, e DUN14']]],"0000000000000")</f>
        <v>7896548199855</v>
      </c>
      <c r="BM394" t="s">
        <v>2027</v>
      </c>
      <c r="BN394" t="str">
        <f>IF(Tabela_BaseCadastro[[#This Row],[P.Ativo CMED]]="",Tabela_BaseCadastro[[#This Row],[DESCRIÇÃO DO PRINCIPIO ATIVO]],Tabela_BaseCadastro[[#This Row],[P.Ativo CMED]])</f>
        <v>MALEATO ÁCIDO DE TIMOLOL;BRINZOLAMIDA</v>
      </c>
    </row>
    <row r="395" spans="1:66" x14ac:dyDescent="0.25">
      <c r="A395">
        <v>1161</v>
      </c>
      <c r="B395" t="s">
        <v>2028</v>
      </c>
      <c r="C395">
        <v>1129</v>
      </c>
      <c r="D395" t="s">
        <v>1380</v>
      </c>
      <c r="E395">
        <v>1</v>
      </c>
      <c r="F395" t="s">
        <v>1253</v>
      </c>
      <c r="G395">
        <v>2</v>
      </c>
      <c r="H395" s="1" t="s">
        <v>1254</v>
      </c>
      <c r="I395">
        <v>3</v>
      </c>
      <c r="J395" t="s">
        <v>1382</v>
      </c>
      <c r="K395">
        <v>2</v>
      </c>
      <c r="L395" t="s">
        <v>1256</v>
      </c>
      <c r="M395" t="s">
        <v>1257</v>
      </c>
      <c r="N395" t="s">
        <v>1422</v>
      </c>
      <c r="O395" t="s">
        <v>1253</v>
      </c>
      <c r="P395">
        <v>30022099</v>
      </c>
      <c r="R395">
        <v>13</v>
      </c>
      <c r="S395">
        <v>14</v>
      </c>
      <c r="U395">
        <v>7896548197967</v>
      </c>
      <c r="V395">
        <v>7896548197967</v>
      </c>
      <c r="Z395" t="s">
        <v>1260</v>
      </c>
      <c r="AA395" t="s">
        <v>1261</v>
      </c>
      <c r="AB395">
        <v>1236</v>
      </c>
      <c r="AC395" t="s">
        <v>2023</v>
      </c>
      <c r="AE395">
        <v>44232</v>
      </c>
      <c r="AH395">
        <v>0</v>
      </c>
      <c r="AK395" t="s">
        <v>1260</v>
      </c>
      <c r="AM395" t="s">
        <v>1260</v>
      </c>
      <c r="AN395" t="s">
        <v>1260</v>
      </c>
      <c r="AQ395" t="s">
        <v>1263</v>
      </c>
      <c r="AR395" t="s">
        <v>1257</v>
      </c>
      <c r="AS395" t="s">
        <v>1260</v>
      </c>
      <c r="AT395">
        <v>1</v>
      </c>
      <c r="AX395" t="s">
        <v>1617</v>
      </c>
      <c r="AY395" t="s">
        <v>1264</v>
      </c>
      <c r="AZ395" t="s">
        <v>1265</v>
      </c>
      <c r="BE395">
        <v>455</v>
      </c>
      <c r="BF395" t="s">
        <v>2029</v>
      </c>
      <c r="BI395" t="s">
        <v>1260</v>
      </c>
      <c r="BK395" t="str">
        <f>LEFT(Tabela_BaseCadastro[[#This Row],[Descrição]],SEARCH(" ",Tabela_BaseCadastro[[#This Row],[Descrição]],1)-1)</f>
        <v>AZORGA</v>
      </c>
      <c r="BL395" t="str">
        <f>TEXT(Tabela_BaseCadastro[[#This Row],[Unidade Venda '[EAN8, UPC12, EAN13, e DUN14']]],"0000000000000")</f>
        <v>7896548197967</v>
      </c>
      <c r="BM395" t="s">
        <v>2027</v>
      </c>
      <c r="BN395" t="str">
        <f>IF(Tabela_BaseCadastro[[#This Row],[P.Ativo CMED]]="",Tabela_BaseCadastro[[#This Row],[DESCRIÇÃO DO PRINCIPIO ATIVO]],Tabela_BaseCadastro[[#This Row],[P.Ativo CMED]])</f>
        <v>MALEATO ÁCIDO DE TIMOLOL;BRINZOLAMIDA</v>
      </c>
    </row>
    <row r="396" spans="1:66" x14ac:dyDescent="0.25">
      <c r="A396">
        <v>1162</v>
      </c>
      <c r="B396" t="s">
        <v>2030</v>
      </c>
      <c r="C396">
        <v>1129</v>
      </c>
      <c r="D396" t="s">
        <v>1380</v>
      </c>
      <c r="E396">
        <v>1</v>
      </c>
      <c r="F396" t="s">
        <v>1253</v>
      </c>
      <c r="G396">
        <v>2</v>
      </c>
      <c r="H396" s="1" t="s">
        <v>1254</v>
      </c>
      <c r="I396">
        <v>3</v>
      </c>
      <c r="J396" t="s">
        <v>1382</v>
      </c>
      <c r="K396">
        <v>2</v>
      </c>
      <c r="L396" t="s">
        <v>1256</v>
      </c>
      <c r="M396" t="s">
        <v>1257</v>
      </c>
      <c r="N396" t="s">
        <v>1422</v>
      </c>
      <c r="O396" t="s">
        <v>1253</v>
      </c>
      <c r="P396">
        <v>30022099</v>
      </c>
      <c r="R396">
        <v>14</v>
      </c>
      <c r="S396">
        <v>14</v>
      </c>
      <c r="U396">
        <v>78965481382810</v>
      </c>
      <c r="V396">
        <v>78965481382810</v>
      </c>
      <c r="Z396" t="s">
        <v>1260</v>
      </c>
      <c r="AA396" t="s">
        <v>1261</v>
      </c>
      <c r="AB396">
        <v>1236</v>
      </c>
      <c r="AC396" t="s">
        <v>2023</v>
      </c>
      <c r="AE396">
        <v>44232</v>
      </c>
      <c r="AH396">
        <v>0</v>
      </c>
      <c r="AK396" t="s">
        <v>1260</v>
      </c>
      <c r="AM396" t="s">
        <v>1260</v>
      </c>
      <c r="AN396" t="s">
        <v>1260</v>
      </c>
      <c r="AQ396" t="s">
        <v>1263</v>
      </c>
      <c r="AR396" t="s">
        <v>1257</v>
      </c>
      <c r="AS396" t="s">
        <v>1260</v>
      </c>
      <c r="AT396">
        <v>1</v>
      </c>
      <c r="AX396" t="s">
        <v>1617</v>
      </c>
      <c r="AY396" t="s">
        <v>1264</v>
      </c>
      <c r="AZ396" t="s">
        <v>1265</v>
      </c>
      <c r="BI396" t="s">
        <v>1260</v>
      </c>
      <c r="BK396" t="str">
        <f>LEFT(Tabela_BaseCadastro[[#This Row],[Descrição]],SEARCH(" ",Tabela_BaseCadastro[[#This Row],[Descrição]],1)-1)</f>
        <v>BETOPTIC</v>
      </c>
      <c r="BL396" t="str">
        <f>TEXT(Tabela_BaseCadastro[[#This Row],[Unidade Venda '[EAN8, UPC12, EAN13, e DUN14']]],"0000000000000")</f>
        <v>78965481382810</v>
      </c>
      <c r="BN396">
        <f>IF(Tabela_BaseCadastro[[#This Row],[P.Ativo CMED]]="",Tabela_BaseCadastro[[#This Row],[DESCRIÇÃO DO PRINCIPIO ATIVO]],Tabela_BaseCadastro[[#This Row],[P.Ativo CMED]])</f>
        <v>0</v>
      </c>
    </row>
    <row r="397" spans="1:66" x14ac:dyDescent="0.25">
      <c r="A397">
        <v>1163</v>
      </c>
      <c r="B397" t="s">
        <v>2031</v>
      </c>
      <c r="C397">
        <v>1129</v>
      </c>
      <c r="D397" t="s">
        <v>1380</v>
      </c>
      <c r="E397">
        <v>1</v>
      </c>
      <c r="F397" t="s">
        <v>1253</v>
      </c>
      <c r="G397">
        <v>2</v>
      </c>
      <c r="H397" s="1" t="s">
        <v>1254</v>
      </c>
      <c r="I397">
        <v>3</v>
      </c>
      <c r="J397" t="s">
        <v>1382</v>
      </c>
      <c r="K397">
        <v>2</v>
      </c>
      <c r="L397" t="s">
        <v>1256</v>
      </c>
      <c r="M397" t="s">
        <v>1257</v>
      </c>
      <c r="N397" t="s">
        <v>1422</v>
      </c>
      <c r="O397" t="s">
        <v>1253</v>
      </c>
      <c r="P397">
        <v>30022099</v>
      </c>
      <c r="R397">
        <v>14</v>
      </c>
      <c r="S397">
        <v>14</v>
      </c>
      <c r="U397">
        <v>7896548114797</v>
      </c>
      <c r="V397">
        <v>7896548114797</v>
      </c>
      <c r="Z397" t="s">
        <v>1260</v>
      </c>
      <c r="AA397" t="s">
        <v>1261</v>
      </c>
      <c r="AB397">
        <v>1236</v>
      </c>
      <c r="AC397" t="s">
        <v>2023</v>
      </c>
      <c r="AE397">
        <v>44232</v>
      </c>
      <c r="AH397">
        <v>0</v>
      </c>
      <c r="AK397" t="s">
        <v>1260</v>
      </c>
      <c r="AM397" t="s">
        <v>1260</v>
      </c>
      <c r="AN397" t="s">
        <v>1260</v>
      </c>
      <c r="AQ397" t="s">
        <v>1263</v>
      </c>
      <c r="AR397" t="s">
        <v>1257</v>
      </c>
      <c r="AS397" t="s">
        <v>1260</v>
      </c>
      <c r="AT397">
        <v>1</v>
      </c>
      <c r="AX397" t="s">
        <v>1617</v>
      </c>
      <c r="AY397" t="s">
        <v>1264</v>
      </c>
      <c r="AZ397" t="s">
        <v>1265</v>
      </c>
      <c r="BI397" t="s">
        <v>1260</v>
      </c>
      <c r="BK397" t="str">
        <f>LEFT(Tabela_BaseCadastro[[#This Row],[Descrição]],SEARCH(" ",Tabela_BaseCadastro[[#This Row],[Descrição]],1)-1)</f>
        <v>BETOPTIC</v>
      </c>
      <c r="BL397" t="str">
        <f>TEXT(Tabela_BaseCadastro[[#This Row],[Unidade Venda '[EAN8, UPC12, EAN13, e DUN14']]],"0000000000000")</f>
        <v>7896548114797</v>
      </c>
      <c r="BM397" t="s">
        <v>2032</v>
      </c>
      <c r="BN397" t="str">
        <f>IF(Tabela_BaseCadastro[[#This Row],[P.Ativo CMED]]="",Tabela_BaseCadastro[[#This Row],[DESCRIÇÃO DO PRINCIPIO ATIVO]],Tabela_BaseCadastro[[#This Row],[P.Ativo CMED]])</f>
        <v>CLORIDRATO DE BETAXOLOL</v>
      </c>
    </row>
    <row r="398" spans="1:66" x14ac:dyDescent="0.25">
      <c r="A398">
        <v>1164</v>
      </c>
      <c r="B398" t="s">
        <v>2033</v>
      </c>
      <c r="C398">
        <v>1129</v>
      </c>
      <c r="D398" t="s">
        <v>1380</v>
      </c>
      <c r="E398">
        <v>1</v>
      </c>
      <c r="F398" t="s">
        <v>1253</v>
      </c>
      <c r="G398">
        <v>2</v>
      </c>
      <c r="H398" s="1" t="s">
        <v>1254</v>
      </c>
      <c r="I398">
        <v>3</v>
      </c>
      <c r="J398" t="s">
        <v>1382</v>
      </c>
      <c r="K398">
        <v>2</v>
      </c>
      <c r="L398" t="s">
        <v>1256</v>
      </c>
      <c r="M398" t="s">
        <v>1257</v>
      </c>
      <c r="N398" t="s">
        <v>1422</v>
      </c>
      <c r="O398" t="s">
        <v>1253</v>
      </c>
      <c r="P398">
        <v>30022099</v>
      </c>
      <c r="R398">
        <v>13</v>
      </c>
      <c r="S398">
        <v>14</v>
      </c>
      <c r="U398">
        <v>7896261013490</v>
      </c>
      <c r="V398">
        <v>7896261013490</v>
      </c>
      <c r="Z398" t="s">
        <v>1260</v>
      </c>
      <c r="AA398" t="s">
        <v>1261</v>
      </c>
      <c r="AB398">
        <v>6</v>
      </c>
      <c r="AC398" t="s">
        <v>1335</v>
      </c>
      <c r="AE398">
        <v>44232</v>
      </c>
      <c r="AH398">
        <v>0</v>
      </c>
      <c r="AK398" t="s">
        <v>1260</v>
      </c>
      <c r="AM398" t="s">
        <v>1260</v>
      </c>
      <c r="AN398" t="s">
        <v>1260</v>
      </c>
      <c r="AQ398" t="s">
        <v>1263</v>
      </c>
      <c r="AR398" t="s">
        <v>1257</v>
      </c>
      <c r="AS398" t="s">
        <v>1260</v>
      </c>
      <c r="AT398">
        <v>1</v>
      </c>
      <c r="AX398" t="s">
        <v>1617</v>
      </c>
      <c r="AY398" t="s">
        <v>1264</v>
      </c>
      <c r="AZ398" t="s">
        <v>1265</v>
      </c>
      <c r="BI398" t="s">
        <v>1260</v>
      </c>
      <c r="BK398" t="str">
        <f>LEFT(Tabela_BaseCadastro[[#This Row],[Descrição]],SEARCH(" ",Tabela_BaseCadastro[[#This Row],[Descrição]],1)-1)</f>
        <v>CATAFLAM</v>
      </c>
      <c r="BL398" t="str">
        <f>TEXT(Tabela_BaseCadastro[[#This Row],[Unidade Venda '[EAN8, UPC12, EAN13, e DUN14']]],"0000000000000")</f>
        <v>7896261013490</v>
      </c>
      <c r="BM398" t="s">
        <v>2034</v>
      </c>
      <c r="BN398" t="str">
        <f>IF(Tabela_BaseCadastro[[#This Row],[P.Ativo CMED]]="",Tabela_BaseCadastro[[#This Row],[DESCRIÇÃO DO PRINCIPIO ATIVO]],Tabela_BaseCadastro[[#This Row],[P.Ativo CMED]])</f>
        <v>DICLOFENACO POTÁSSICO</v>
      </c>
    </row>
    <row r="399" spans="1:66" x14ac:dyDescent="0.25">
      <c r="A399">
        <v>1165</v>
      </c>
      <c r="B399" t="s">
        <v>2035</v>
      </c>
      <c r="C399">
        <v>1129</v>
      </c>
      <c r="D399" t="s">
        <v>1380</v>
      </c>
      <c r="E399">
        <v>1</v>
      </c>
      <c r="F399" t="s">
        <v>1253</v>
      </c>
      <c r="G399">
        <v>2</v>
      </c>
      <c r="H399" s="1" t="s">
        <v>1254</v>
      </c>
      <c r="I399">
        <v>3</v>
      </c>
      <c r="J399" t="s">
        <v>1382</v>
      </c>
      <c r="K399">
        <v>2</v>
      </c>
      <c r="L399" t="s">
        <v>1256</v>
      </c>
      <c r="M399" t="s">
        <v>1257</v>
      </c>
      <c r="N399" t="s">
        <v>1422</v>
      </c>
      <c r="O399" t="s">
        <v>1253</v>
      </c>
      <c r="P399">
        <v>30022099</v>
      </c>
      <c r="R399">
        <v>13</v>
      </c>
      <c r="S399">
        <v>14</v>
      </c>
      <c r="U399">
        <v>7896261000445</v>
      </c>
      <c r="V399">
        <v>7896261000445</v>
      </c>
      <c r="Z399" t="s">
        <v>1260</v>
      </c>
      <c r="AA399" t="s">
        <v>1261</v>
      </c>
      <c r="AB399">
        <v>6</v>
      </c>
      <c r="AC399" t="s">
        <v>1335</v>
      </c>
      <c r="AE399">
        <v>44232</v>
      </c>
      <c r="AH399">
        <v>0</v>
      </c>
      <c r="AK399" t="s">
        <v>1260</v>
      </c>
      <c r="AM399" t="s">
        <v>1260</v>
      </c>
      <c r="AN399" t="s">
        <v>1260</v>
      </c>
      <c r="AQ399" t="s">
        <v>1263</v>
      </c>
      <c r="AR399" t="s">
        <v>1257</v>
      </c>
      <c r="AS399" t="s">
        <v>1260</v>
      </c>
      <c r="AT399">
        <v>1</v>
      </c>
      <c r="AX399" t="s">
        <v>1617</v>
      </c>
      <c r="AY399" t="s">
        <v>1264</v>
      </c>
      <c r="AZ399" t="s">
        <v>1265</v>
      </c>
      <c r="BI399" t="s">
        <v>1260</v>
      </c>
      <c r="BK399" t="str">
        <f>LEFT(Tabela_BaseCadastro[[#This Row],[Descrição]],SEARCH(" ",Tabela_BaseCadastro[[#This Row],[Descrição]],1)-1)</f>
        <v>CATAFLAM</v>
      </c>
      <c r="BL399" t="str">
        <f>TEXT(Tabela_BaseCadastro[[#This Row],[Unidade Venda '[EAN8, UPC12, EAN13, e DUN14']]],"0000000000000")</f>
        <v>7896261000445</v>
      </c>
      <c r="BM399" t="s">
        <v>2036</v>
      </c>
      <c r="BN399" t="str">
        <f>IF(Tabela_BaseCadastro[[#This Row],[P.Ativo CMED]]="",Tabela_BaseCadastro[[#This Row],[DESCRIÇÃO DO PRINCIPIO ATIVO]],Tabela_BaseCadastro[[#This Row],[P.Ativo CMED]])</f>
        <v>DICLOFENACO ÁCIDO</v>
      </c>
    </row>
    <row r="400" spans="1:66" x14ac:dyDescent="0.25">
      <c r="A400">
        <v>1166</v>
      </c>
      <c r="B400" t="s">
        <v>2037</v>
      </c>
      <c r="C400">
        <v>1129</v>
      </c>
      <c r="D400" t="s">
        <v>1380</v>
      </c>
      <c r="E400">
        <v>1</v>
      </c>
      <c r="F400" t="s">
        <v>1253</v>
      </c>
      <c r="G400">
        <v>2</v>
      </c>
      <c r="H400" s="1" t="s">
        <v>1254</v>
      </c>
      <c r="I400">
        <v>3</v>
      </c>
      <c r="J400" t="s">
        <v>1382</v>
      </c>
      <c r="K400">
        <v>2</v>
      </c>
      <c r="L400" t="s">
        <v>1256</v>
      </c>
      <c r="M400" t="s">
        <v>1257</v>
      </c>
      <c r="N400" t="s">
        <v>1422</v>
      </c>
      <c r="O400" t="s">
        <v>1253</v>
      </c>
      <c r="P400">
        <v>30022099</v>
      </c>
      <c r="R400">
        <v>13</v>
      </c>
      <c r="S400">
        <v>13</v>
      </c>
      <c r="U400">
        <v>7896261014268</v>
      </c>
      <c r="V400">
        <v>7896261014268</v>
      </c>
      <c r="Z400" t="s">
        <v>1260</v>
      </c>
      <c r="AA400" t="s">
        <v>1261</v>
      </c>
      <c r="AB400">
        <v>6</v>
      </c>
      <c r="AC400" t="s">
        <v>1335</v>
      </c>
      <c r="AE400">
        <v>44232</v>
      </c>
      <c r="AH400">
        <v>0</v>
      </c>
      <c r="AK400" t="s">
        <v>1260</v>
      </c>
      <c r="AM400" t="s">
        <v>1260</v>
      </c>
      <c r="AN400" t="s">
        <v>1260</v>
      </c>
      <c r="AQ400" t="s">
        <v>1263</v>
      </c>
      <c r="AR400" t="s">
        <v>1257</v>
      </c>
      <c r="AS400" t="s">
        <v>1260</v>
      </c>
      <c r="AT400">
        <v>1</v>
      </c>
      <c r="AX400" t="s">
        <v>1617</v>
      </c>
      <c r="AY400" t="s">
        <v>1264</v>
      </c>
      <c r="AZ400" t="s">
        <v>1265</v>
      </c>
      <c r="BI400" t="s">
        <v>1260</v>
      </c>
      <c r="BK400" t="str">
        <f>LEFT(Tabela_BaseCadastro[[#This Row],[Descrição]],SEARCH(" ",Tabela_BaseCadastro[[#This Row],[Descrição]],1)-1)</f>
        <v>CATAFLAM</v>
      </c>
      <c r="BL400" t="str">
        <f>TEXT(Tabela_BaseCadastro[[#This Row],[Unidade Venda '[EAN8, UPC12, EAN13, e DUN14']]],"0000000000000")</f>
        <v>7896261014268</v>
      </c>
      <c r="BM400" t="s">
        <v>2038</v>
      </c>
      <c r="BN400" t="str">
        <f>IF(Tabela_BaseCadastro[[#This Row],[P.Ativo CMED]]="",Tabela_BaseCadastro[[#This Row],[DESCRIÇÃO DO PRINCIPIO ATIVO]],Tabela_BaseCadastro[[#This Row],[P.Ativo CMED]])</f>
        <v>DICLOFENACO DIETILAMÔNIO</v>
      </c>
    </row>
    <row r="401" spans="1:66" x14ac:dyDescent="0.25">
      <c r="A401">
        <v>1167</v>
      </c>
      <c r="B401" t="s">
        <v>2039</v>
      </c>
      <c r="C401">
        <v>1129</v>
      </c>
      <c r="D401" t="s">
        <v>1380</v>
      </c>
      <c r="E401">
        <v>1</v>
      </c>
      <c r="F401" t="s">
        <v>1253</v>
      </c>
      <c r="G401">
        <v>2</v>
      </c>
      <c r="H401" s="1" t="s">
        <v>1254</v>
      </c>
      <c r="I401">
        <v>3</v>
      </c>
      <c r="J401" t="s">
        <v>1382</v>
      </c>
      <c r="K401">
        <v>2</v>
      </c>
      <c r="L401" t="s">
        <v>1256</v>
      </c>
      <c r="M401" t="s">
        <v>1257</v>
      </c>
      <c r="N401" t="s">
        <v>1422</v>
      </c>
      <c r="O401" t="s">
        <v>1253</v>
      </c>
      <c r="P401">
        <v>30022099</v>
      </c>
      <c r="R401">
        <v>13</v>
      </c>
      <c r="S401">
        <v>14</v>
      </c>
      <c r="U401">
        <v>7896261018310</v>
      </c>
      <c r="V401">
        <v>7896261018310</v>
      </c>
      <c r="Z401" t="s">
        <v>1260</v>
      </c>
      <c r="AA401" t="s">
        <v>1261</v>
      </c>
      <c r="AB401">
        <v>6</v>
      </c>
      <c r="AC401" t="s">
        <v>1335</v>
      </c>
      <c r="AE401">
        <v>44232</v>
      </c>
      <c r="AH401">
        <v>0</v>
      </c>
      <c r="AK401" t="s">
        <v>1260</v>
      </c>
      <c r="AM401" t="s">
        <v>1260</v>
      </c>
      <c r="AN401" t="s">
        <v>1260</v>
      </c>
      <c r="AQ401" t="s">
        <v>1263</v>
      </c>
      <c r="AR401" t="s">
        <v>1257</v>
      </c>
      <c r="AS401" t="s">
        <v>1260</v>
      </c>
      <c r="AT401">
        <v>1</v>
      </c>
      <c r="AX401" t="s">
        <v>1617</v>
      </c>
      <c r="AY401" t="s">
        <v>1264</v>
      </c>
      <c r="AZ401" t="s">
        <v>1265</v>
      </c>
      <c r="BI401" t="s">
        <v>1260</v>
      </c>
      <c r="BK401" t="str">
        <f>LEFT(Tabela_BaseCadastro[[#This Row],[Descrição]],SEARCH(" ",Tabela_BaseCadastro[[#This Row],[Descrição]],1)-1)</f>
        <v>CATAFLAM</v>
      </c>
      <c r="BL401" t="str">
        <f>TEXT(Tabela_BaseCadastro[[#This Row],[Unidade Venda '[EAN8, UPC12, EAN13, e DUN14']]],"0000000000000")</f>
        <v>7896261018310</v>
      </c>
      <c r="BM401" t="s">
        <v>2038</v>
      </c>
      <c r="BN401" t="str">
        <f>IF(Tabela_BaseCadastro[[#This Row],[P.Ativo CMED]]="",Tabela_BaseCadastro[[#This Row],[DESCRIÇÃO DO PRINCIPIO ATIVO]],Tabela_BaseCadastro[[#This Row],[P.Ativo CMED]])</f>
        <v>DICLOFENACO DIETILAMÔNIO</v>
      </c>
    </row>
    <row r="402" spans="1:66" x14ac:dyDescent="0.25">
      <c r="A402">
        <v>1168</v>
      </c>
      <c r="B402" t="s">
        <v>2040</v>
      </c>
      <c r="C402">
        <v>1129</v>
      </c>
      <c r="D402" t="s">
        <v>1380</v>
      </c>
      <c r="E402">
        <v>1</v>
      </c>
      <c r="F402" t="s">
        <v>1253</v>
      </c>
      <c r="G402">
        <v>2</v>
      </c>
      <c r="H402" s="1" t="s">
        <v>1254</v>
      </c>
      <c r="I402">
        <v>3</v>
      </c>
      <c r="J402" t="s">
        <v>1382</v>
      </c>
      <c r="K402">
        <v>2</v>
      </c>
      <c r="L402" t="s">
        <v>1256</v>
      </c>
      <c r="M402" t="s">
        <v>1257</v>
      </c>
      <c r="N402" t="s">
        <v>1422</v>
      </c>
      <c r="O402" t="s">
        <v>1253</v>
      </c>
      <c r="P402">
        <v>30022099</v>
      </c>
      <c r="R402">
        <v>13</v>
      </c>
      <c r="S402">
        <v>14</v>
      </c>
      <c r="U402">
        <v>7896261013483</v>
      </c>
      <c r="V402">
        <v>7896261013483</v>
      </c>
      <c r="Z402" t="s">
        <v>1260</v>
      </c>
      <c r="AA402" t="s">
        <v>1261</v>
      </c>
      <c r="AB402">
        <v>6</v>
      </c>
      <c r="AC402" t="s">
        <v>1335</v>
      </c>
      <c r="AE402">
        <v>44232</v>
      </c>
      <c r="AH402">
        <v>0</v>
      </c>
      <c r="AK402" t="s">
        <v>1260</v>
      </c>
      <c r="AM402" t="s">
        <v>1260</v>
      </c>
      <c r="AN402" t="s">
        <v>1260</v>
      </c>
      <c r="AQ402" t="s">
        <v>1263</v>
      </c>
      <c r="AR402" t="s">
        <v>1257</v>
      </c>
      <c r="AS402" t="s">
        <v>1260</v>
      </c>
      <c r="AT402">
        <v>1</v>
      </c>
      <c r="AX402" t="s">
        <v>1617</v>
      </c>
      <c r="AY402" t="s">
        <v>1264</v>
      </c>
      <c r="AZ402" t="s">
        <v>1265</v>
      </c>
      <c r="BI402" t="s">
        <v>1260</v>
      </c>
      <c r="BK402" t="str">
        <f>LEFT(Tabela_BaseCadastro[[#This Row],[Descrição]],SEARCH(" ",Tabela_BaseCadastro[[#This Row],[Descrição]],1)-1)</f>
        <v>CATAFLAM</v>
      </c>
      <c r="BL402" t="str">
        <f>TEXT(Tabela_BaseCadastro[[#This Row],[Unidade Venda '[EAN8, UPC12, EAN13, e DUN14']]],"0000000000000")</f>
        <v>7896261013483</v>
      </c>
      <c r="BM402" t="s">
        <v>2034</v>
      </c>
      <c r="BN402" t="str">
        <f>IF(Tabela_BaseCadastro[[#This Row],[P.Ativo CMED]]="",Tabela_BaseCadastro[[#This Row],[DESCRIÇÃO DO PRINCIPIO ATIVO]],Tabela_BaseCadastro[[#This Row],[P.Ativo CMED]])</f>
        <v>DICLOFENACO POTÁSSICO</v>
      </c>
    </row>
    <row r="403" spans="1:66" x14ac:dyDescent="0.25">
      <c r="A403">
        <v>1169</v>
      </c>
      <c r="B403" t="s">
        <v>2041</v>
      </c>
      <c r="C403">
        <v>1370</v>
      </c>
      <c r="D403" t="s">
        <v>1380</v>
      </c>
      <c r="E403">
        <v>1</v>
      </c>
      <c r="F403" t="s">
        <v>1253</v>
      </c>
      <c r="G403">
        <v>2</v>
      </c>
      <c r="H403" s="1" t="s">
        <v>1254</v>
      </c>
      <c r="I403">
        <v>3</v>
      </c>
      <c r="J403" t="s">
        <v>1382</v>
      </c>
      <c r="K403">
        <v>2</v>
      </c>
      <c r="L403" t="s">
        <v>1256</v>
      </c>
      <c r="M403" t="s">
        <v>1257</v>
      </c>
      <c r="N403" t="s">
        <v>1583</v>
      </c>
      <c r="O403" t="s">
        <v>1584</v>
      </c>
      <c r="P403">
        <v>30049078</v>
      </c>
      <c r="R403">
        <v>13</v>
      </c>
      <c r="S403">
        <v>14</v>
      </c>
      <c r="U403">
        <v>7896261008199</v>
      </c>
      <c r="V403">
        <v>7896261008199</v>
      </c>
      <c r="Z403" t="s">
        <v>1260</v>
      </c>
      <c r="AA403" t="s">
        <v>1261</v>
      </c>
      <c r="AB403">
        <v>98</v>
      </c>
      <c r="AC403" t="s">
        <v>1727</v>
      </c>
      <c r="AE403">
        <v>44232</v>
      </c>
      <c r="AH403">
        <v>0</v>
      </c>
      <c r="AK403" t="s">
        <v>1260</v>
      </c>
      <c r="AM403" t="s">
        <v>1260</v>
      </c>
      <c r="AN403" t="s">
        <v>1260</v>
      </c>
      <c r="AQ403" t="s">
        <v>1263</v>
      </c>
      <c r="AR403" t="s">
        <v>1257</v>
      </c>
      <c r="AS403" t="s">
        <v>1260</v>
      </c>
      <c r="AT403">
        <v>1</v>
      </c>
      <c r="AX403" t="s">
        <v>1260</v>
      </c>
      <c r="AY403" t="s">
        <v>1264</v>
      </c>
      <c r="AZ403" t="s">
        <v>1265</v>
      </c>
      <c r="BI403" t="s">
        <v>1260</v>
      </c>
      <c r="BK403" t="str">
        <f>LEFT(Tabela_BaseCadastro[[#This Row],[Descrição]],SEARCH(" ",Tabela_BaseCadastro[[#This Row],[Descrição]],1)-1)</f>
        <v>CERTICAN</v>
      </c>
      <c r="BL403" t="str">
        <f>TEXT(Tabela_BaseCadastro[[#This Row],[Unidade Venda '[EAN8, UPC12, EAN13, e DUN14']]],"0000000000000")</f>
        <v>7896261008199</v>
      </c>
      <c r="BM403" t="s">
        <v>1389</v>
      </c>
      <c r="BN403" t="str">
        <f>IF(Tabela_BaseCadastro[[#This Row],[P.Ativo CMED]]="",Tabela_BaseCadastro[[#This Row],[DESCRIÇÃO DO PRINCIPIO ATIVO]],Tabela_BaseCadastro[[#This Row],[P.Ativo CMED]])</f>
        <v>EVEROLIMO</v>
      </c>
    </row>
    <row r="404" spans="1:66" x14ac:dyDescent="0.25">
      <c r="A404">
        <v>1170</v>
      </c>
      <c r="B404" t="s">
        <v>2042</v>
      </c>
      <c r="C404">
        <v>1129</v>
      </c>
      <c r="D404" t="s">
        <v>1380</v>
      </c>
      <c r="E404">
        <v>1</v>
      </c>
      <c r="F404" t="s">
        <v>1253</v>
      </c>
      <c r="G404">
        <v>2</v>
      </c>
      <c r="H404" s="1" t="s">
        <v>1254</v>
      </c>
      <c r="I404">
        <v>3</v>
      </c>
      <c r="J404" t="s">
        <v>1382</v>
      </c>
      <c r="K404">
        <v>2</v>
      </c>
      <c r="L404" t="s">
        <v>1256</v>
      </c>
      <c r="M404" t="s">
        <v>1257</v>
      </c>
      <c r="N404" t="s">
        <v>1422</v>
      </c>
      <c r="O404" t="s">
        <v>1253</v>
      </c>
      <c r="P404">
        <v>30022099</v>
      </c>
      <c r="R404">
        <v>13</v>
      </c>
      <c r="S404">
        <v>14</v>
      </c>
      <c r="U404">
        <v>7896261008182</v>
      </c>
      <c r="V404">
        <v>7896261008182</v>
      </c>
      <c r="Z404" t="s">
        <v>1260</v>
      </c>
      <c r="AA404" t="s">
        <v>1261</v>
      </c>
      <c r="AB404">
        <v>98</v>
      </c>
      <c r="AC404" t="s">
        <v>1727</v>
      </c>
      <c r="AE404">
        <v>44232</v>
      </c>
      <c r="AH404">
        <v>0</v>
      </c>
      <c r="AK404" t="s">
        <v>1260</v>
      </c>
      <c r="AM404" t="s">
        <v>1260</v>
      </c>
      <c r="AN404" t="s">
        <v>1260</v>
      </c>
      <c r="AQ404" t="s">
        <v>1263</v>
      </c>
      <c r="AR404" t="s">
        <v>1257</v>
      </c>
      <c r="AS404" t="s">
        <v>1260</v>
      </c>
      <c r="AT404">
        <v>1</v>
      </c>
      <c r="AX404" t="s">
        <v>1617</v>
      </c>
      <c r="AY404" t="s">
        <v>1264</v>
      </c>
      <c r="AZ404" t="s">
        <v>1265</v>
      </c>
      <c r="BI404" t="s">
        <v>1260</v>
      </c>
      <c r="BK404" t="str">
        <f>LEFT(Tabela_BaseCadastro[[#This Row],[Descrição]],SEARCH(" ",Tabela_BaseCadastro[[#This Row],[Descrição]],1)-1)</f>
        <v>CERTICAN</v>
      </c>
      <c r="BL404" t="str">
        <f>TEXT(Tabela_BaseCadastro[[#This Row],[Unidade Venda '[EAN8, UPC12, EAN13, e DUN14']]],"0000000000000")</f>
        <v>7896261008182</v>
      </c>
      <c r="BN404">
        <f>IF(Tabela_BaseCadastro[[#This Row],[P.Ativo CMED]]="",Tabela_BaseCadastro[[#This Row],[DESCRIÇÃO DO PRINCIPIO ATIVO]],Tabela_BaseCadastro[[#This Row],[P.Ativo CMED]])</f>
        <v>0</v>
      </c>
    </row>
    <row r="405" spans="1:66" x14ac:dyDescent="0.25">
      <c r="A405">
        <v>1171</v>
      </c>
      <c r="B405" t="s">
        <v>2043</v>
      </c>
      <c r="C405">
        <v>1129</v>
      </c>
      <c r="D405" t="s">
        <v>1380</v>
      </c>
      <c r="E405">
        <v>1</v>
      </c>
      <c r="F405" t="s">
        <v>1253</v>
      </c>
      <c r="G405">
        <v>2</v>
      </c>
      <c r="H405" s="1" t="s">
        <v>1254</v>
      </c>
      <c r="I405">
        <v>3</v>
      </c>
      <c r="J405" t="s">
        <v>1382</v>
      </c>
      <c r="K405">
        <v>2</v>
      </c>
      <c r="L405" t="s">
        <v>1256</v>
      </c>
      <c r="M405" t="s">
        <v>1257</v>
      </c>
      <c r="N405" t="s">
        <v>1422</v>
      </c>
      <c r="O405" t="s">
        <v>1253</v>
      </c>
      <c r="P405">
        <v>30022099</v>
      </c>
      <c r="R405">
        <v>13</v>
      </c>
      <c r="S405">
        <v>14</v>
      </c>
      <c r="U405">
        <v>7896261008205</v>
      </c>
      <c r="V405">
        <v>7896261008205</v>
      </c>
      <c r="Z405" t="s">
        <v>1260</v>
      </c>
      <c r="AA405" t="s">
        <v>1261</v>
      </c>
      <c r="AB405">
        <v>98</v>
      </c>
      <c r="AC405" t="s">
        <v>1727</v>
      </c>
      <c r="AE405">
        <v>44232</v>
      </c>
      <c r="AH405">
        <v>0</v>
      </c>
      <c r="AK405" t="s">
        <v>1260</v>
      </c>
      <c r="AM405" t="s">
        <v>1260</v>
      </c>
      <c r="AN405" t="s">
        <v>1260</v>
      </c>
      <c r="AQ405" t="s">
        <v>1263</v>
      </c>
      <c r="AR405" t="s">
        <v>1257</v>
      </c>
      <c r="AS405" t="s">
        <v>1260</v>
      </c>
      <c r="AT405">
        <v>1</v>
      </c>
      <c r="AX405" t="s">
        <v>1617</v>
      </c>
      <c r="AY405" t="s">
        <v>1264</v>
      </c>
      <c r="AZ405" t="s">
        <v>1265</v>
      </c>
      <c r="BI405" t="s">
        <v>1260</v>
      </c>
      <c r="BK405" t="str">
        <f>LEFT(Tabela_BaseCadastro[[#This Row],[Descrição]],SEARCH(" ",Tabela_BaseCadastro[[#This Row],[Descrição]],1)-1)</f>
        <v>CERTICAN</v>
      </c>
      <c r="BL405" t="str">
        <f>TEXT(Tabela_BaseCadastro[[#This Row],[Unidade Venda '[EAN8, UPC12, EAN13, e DUN14']]],"0000000000000")</f>
        <v>7896261008205</v>
      </c>
      <c r="BM405" t="s">
        <v>1389</v>
      </c>
      <c r="BN405" t="str">
        <f>IF(Tabela_BaseCadastro[[#This Row],[P.Ativo CMED]]="",Tabela_BaseCadastro[[#This Row],[DESCRIÇÃO DO PRINCIPIO ATIVO]],Tabela_BaseCadastro[[#This Row],[P.Ativo CMED]])</f>
        <v>EVEROLIMO</v>
      </c>
    </row>
    <row r="406" spans="1:66" x14ac:dyDescent="0.25">
      <c r="A406">
        <v>1172</v>
      </c>
      <c r="B406" t="s">
        <v>2044</v>
      </c>
      <c r="C406">
        <v>1129</v>
      </c>
      <c r="D406" t="s">
        <v>1380</v>
      </c>
      <c r="E406">
        <v>1</v>
      </c>
      <c r="F406" t="s">
        <v>1253</v>
      </c>
      <c r="G406">
        <v>2</v>
      </c>
      <c r="H406" s="1" t="s">
        <v>1254</v>
      </c>
      <c r="I406">
        <v>3</v>
      </c>
      <c r="J406" t="s">
        <v>1382</v>
      </c>
      <c r="K406">
        <v>2</v>
      </c>
      <c r="L406" t="s">
        <v>1256</v>
      </c>
      <c r="M406" t="s">
        <v>1257</v>
      </c>
      <c r="N406" t="s">
        <v>1422</v>
      </c>
      <c r="O406" t="s">
        <v>1253</v>
      </c>
      <c r="P406">
        <v>30022099</v>
      </c>
      <c r="R406">
        <v>13</v>
      </c>
      <c r="S406">
        <v>14</v>
      </c>
      <c r="U406">
        <v>7896261017429</v>
      </c>
      <c r="V406">
        <v>7896261017429</v>
      </c>
      <c r="Z406" t="s">
        <v>1260</v>
      </c>
      <c r="AA406" t="s">
        <v>1261</v>
      </c>
      <c r="AB406">
        <v>98</v>
      </c>
      <c r="AC406" t="s">
        <v>1727</v>
      </c>
      <c r="AE406">
        <v>44232</v>
      </c>
      <c r="AH406">
        <v>0</v>
      </c>
      <c r="AK406" t="s">
        <v>1260</v>
      </c>
      <c r="AM406" t="s">
        <v>1260</v>
      </c>
      <c r="AN406" t="s">
        <v>1260</v>
      </c>
      <c r="AQ406" t="s">
        <v>1263</v>
      </c>
      <c r="AR406" t="s">
        <v>1257</v>
      </c>
      <c r="AS406" t="s">
        <v>1260</v>
      </c>
      <c r="AT406">
        <v>1</v>
      </c>
      <c r="AX406" t="s">
        <v>1617</v>
      </c>
      <c r="AY406" t="s">
        <v>1264</v>
      </c>
      <c r="AZ406" t="s">
        <v>1265</v>
      </c>
      <c r="BI406" t="s">
        <v>1260</v>
      </c>
      <c r="BK406" t="str">
        <f>LEFT(Tabela_BaseCadastro[[#This Row],[Descrição]],SEARCH(" ",Tabela_BaseCadastro[[#This Row],[Descrição]],1)-1)</f>
        <v>CERTICAN</v>
      </c>
      <c r="BL406" t="str">
        <f>TEXT(Tabela_BaseCadastro[[#This Row],[Unidade Venda '[EAN8, UPC12, EAN13, e DUN14']]],"0000000000000")</f>
        <v>7896261017429</v>
      </c>
      <c r="BN406">
        <f>IF(Tabela_BaseCadastro[[#This Row],[P.Ativo CMED]]="",Tabela_BaseCadastro[[#This Row],[DESCRIÇÃO DO PRINCIPIO ATIVO]],Tabela_BaseCadastro[[#This Row],[P.Ativo CMED]])</f>
        <v>0</v>
      </c>
    </row>
    <row r="407" spans="1:66" x14ac:dyDescent="0.25">
      <c r="A407">
        <v>1173</v>
      </c>
      <c r="B407" t="s">
        <v>2045</v>
      </c>
      <c r="C407">
        <v>1370</v>
      </c>
      <c r="D407" t="s">
        <v>1380</v>
      </c>
      <c r="E407">
        <v>1</v>
      </c>
      <c r="F407" t="s">
        <v>1253</v>
      </c>
      <c r="G407">
        <v>2</v>
      </c>
      <c r="H407" s="1" t="s">
        <v>1254</v>
      </c>
      <c r="I407">
        <v>3</v>
      </c>
      <c r="J407" t="s">
        <v>1382</v>
      </c>
      <c r="K407">
        <v>2</v>
      </c>
      <c r="L407" t="s">
        <v>1256</v>
      </c>
      <c r="M407" t="s">
        <v>1257</v>
      </c>
      <c r="N407" t="s">
        <v>1583</v>
      </c>
      <c r="O407" t="s">
        <v>1584</v>
      </c>
      <c r="P407">
        <v>30049078</v>
      </c>
      <c r="R407">
        <v>13</v>
      </c>
      <c r="S407">
        <v>13</v>
      </c>
      <c r="T407">
        <v>13</v>
      </c>
      <c r="U407">
        <v>7896261008212</v>
      </c>
      <c r="V407">
        <v>0</v>
      </c>
      <c r="W407">
        <v>7896261008212</v>
      </c>
      <c r="Z407" t="s">
        <v>1260</v>
      </c>
      <c r="AA407" t="s">
        <v>1261</v>
      </c>
      <c r="AB407">
        <v>98</v>
      </c>
      <c r="AC407" t="s">
        <v>1727</v>
      </c>
      <c r="AE407">
        <v>44232</v>
      </c>
      <c r="AH407">
        <v>0</v>
      </c>
      <c r="AK407" t="s">
        <v>1260</v>
      </c>
      <c r="AM407" t="s">
        <v>1260</v>
      </c>
      <c r="AN407" t="s">
        <v>1260</v>
      </c>
      <c r="AQ407" t="s">
        <v>1263</v>
      </c>
      <c r="AR407" t="s">
        <v>1257</v>
      </c>
      <c r="AS407" t="s">
        <v>1260</v>
      </c>
      <c r="AT407">
        <v>1</v>
      </c>
      <c r="AX407" t="s">
        <v>1260</v>
      </c>
      <c r="AY407" t="s">
        <v>1264</v>
      </c>
      <c r="AZ407" t="s">
        <v>1265</v>
      </c>
      <c r="BI407" t="s">
        <v>1260</v>
      </c>
      <c r="BK407" t="str">
        <f>LEFT(Tabela_BaseCadastro[[#This Row],[Descrição]],SEARCH(" ",Tabela_BaseCadastro[[#This Row],[Descrição]],1)-1)</f>
        <v>CERTICAN</v>
      </c>
      <c r="BL407" t="str">
        <f>TEXT(Tabela_BaseCadastro[[#This Row],[Unidade Venda '[EAN8, UPC12, EAN13, e DUN14']]],"0000000000000")</f>
        <v>7896261008212</v>
      </c>
      <c r="BM407" t="s">
        <v>1389</v>
      </c>
      <c r="BN407" t="str">
        <f>IF(Tabela_BaseCadastro[[#This Row],[P.Ativo CMED]]="",Tabela_BaseCadastro[[#This Row],[DESCRIÇÃO DO PRINCIPIO ATIVO]],Tabela_BaseCadastro[[#This Row],[P.Ativo CMED]])</f>
        <v>EVEROLIMO</v>
      </c>
    </row>
    <row r="408" spans="1:66" x14ac:dyDescent="0.25">
      <c r="A408">
        <v>1174</v>
      </c>
      <c r="B408" t="s">
        <v>2046</v>
      </c>
      <c r="C408">
        <v>1370</v>
      </c>
      <c r="D408" t="s">
        <v>1380</v>
      </c>
      <c r="E408">
        <v>1</v>
      </c>
      <c r="F408" t="s">
        <v>1253</v>
      </c>
      <c r="G408">
        <v>2</v>
      </c>
      <c r="H408" s="1" t="s">
        <v>1254</v>
      </c>
      <c r="I408">
        <v>3</v>
      </c>
      <c r="J408" t="s">
        <v>1382</v>
      </c>
      <c r="K408">
        <v>2</v>
      </c>
      <c r="L408" t="s">
        <v>1256</v>
      </c>
      <c r="M408" t="s">
        <v>1257</v>
      </c>
      <c r="N408" t="s">
        <v>1422</v>
      </c>
      <c r="O408" t="s">
        <v>1253</v>
      </c>
      <c r="P408">
        <v>30022099</v>
      </c>
      <c r="R408">
        <v>14</v>
      </c>
      <c r="S408">
        <v>14</v>
      </c>
      <c r="U408">
        <v>78962610082120</v>
      </c>
      <c r="V408">
        <v>78962610082120</v>
      </c>
      <c r="Z408" t="s">
        <v>1260</v>
      </c>
      <c r="AA408" t="s">
        <v>1261</v>
      </c>
      <c r="AB408">
        <v>98</v>
      </c>
      <c r="AC408" t="s">
        <v>1727</v>
      </c>
      <c r="AE408">
        <v>44232</v>
      </c>
      <c r="AH408">
        <v>0</v>
      </c>
      <c r="AK408" t="s">
        <v>1260</v>
      </c>
      <c r="AM408" t="s">
        <v>1260</v>
      </c>
      <c r="AN408" t="s">
        <v>1260</v>
      </c>
      <c r="AQ408" t="s">
        <v>1263</v>
      </c>
      <c r="AR408" t="s">
        <v>1257</v>
      </c>
      <c r="AS408" t="s">
        <v>1260</v>
      </c>
      <c r="AT408">
        <v>1</v>
      </c>
      <c r="AX408" t="s">
        <v>1617</v>
      </c>
      <c r="AY408" t="s">
        <v>1264</v>
      </c>
      <c r="AZ408" t="s">
        <v>1265</v>
      </c>
      <c r="BI408" t="s">
        <v>1260</v>
      </c>
      <c r="BK408" t="str">
        <f>LEFT(Tabela_BaseCadastro[[#This Row],[Descrição]],SEARCH(" ",Tabela_BaseCadastro[[#This Row],[Descrição]],1)-1)</f>
        <v>CERTICAN</v>
      </c>
      <c r="BL408" t="str">
        <f>TEXT(Tabela_BaseCadastro[[#This Row],[Unidade Venda '[EAN8, UPC12, EAN13, e DUN14']]],"0000000000000")</f>
        <v>78962610082120</v>
      </c>
      <c r="BN408">
        <f>IF(Tabela_BaseCadastro[[#This Row],[P.Ativo CMED]]="",Tabela_BaseCadastro[[#This Row],[DESCRIÇÃO DO PRINCIPIO ATIVO]],Tabela_BaseCadastro[[#This Row],[P.Ativo CMED]])</f>
        <v>0</v>
      </c>
    </row>
    <row r="409" spans="1:66" x14ac:dyDescent="0.25">
      <c r="A409">
        <v>1175</v>
      </c>
      <c r="B409" t="s">
        <v>2047</v>
      </c>
      <c r="C409">
        <v>1370</v>
      </c>
      <c r="D409" t="s">
        <v>1380</v>
      </c>
      <c r="E409">
        <v>1</v>
      </c>
      <c r="F409" t="s">
        <v>1253</v>
      </c>
      <c r="G409">
        <v>2</v>
      </c>
      <c r="H409" s="1" t="s">
        <v>1254</v>
      </c>
      <c r="I409">
        <v>3</v>
      </c>
      <c r="J409" t="s">
        <v>1382</v>
      </c>
      <c r="K409">
        <v>2</v>
      </c>
      <c r="L409" t="s">
        <v>1256</v>
      </c>
      <c r="M409" t="s">
        <v>1257</v>
      </c>
      <c r="N409" t="s">
        <v>1433</v>
      </c>
      <c r="O409" t="s">
        <v>1307</v>
      </c>
      <c r="P409">
        <v>30049099</v>
      </c>
      <c r="R409">
        <v>13</v>
      </c>
      <c r="S409">
        <v>14</v>
      </c>
      <c r="U409">
        <v>7896548140284</v>
      </c>
      <c r="V409">
        <v>0</v>
      </c>
      <c r="Z409" t="s">
        <v>1260</v>
      </c>
      <c r="AA409" t="s">
        <v>1261</v>
      </c>
      <c r="AB409">
        <v>25</v>
      </c>
      <c r="AC409" t="s">
        <v>1848</v>
      </c>
      <c r="AE409">
        <v>44232</v>
      </c>
      <c r="AH409">
        <v>0</v>
      </c>
      <c r="AK409" t="s">
        <v>1260</v>
      </c>
      <c r="AM409" t="s">
        <v>1260</v>
      </c>
      <c r="AN409" t="s">
        <v>1260</v>
      </c>
      <c r="AQ409" t="s">
        <v>1263</v>
      </c>
      <c r="AR409" t="s">
        <v>1257</v>
      </c>
      <c r="AS409" t="s">
        <v>1260</v>
      </c>
      <c r="AT409">
        <v>1</v>
      </c>
      <c r="AX409" t="s">
        <v>1260</v>
      </c>
      <c r="AY409" t="s">
        <v>1264</v>
      </c>
      <c r="AZ409" t="s">
        <v>1265</v>
      </c>
      <c r="BE409">
        <v>466</v>
      </c>
      <c r="BF409" t="s">
        <v>2048</v>
      </c>
      <c r="BI409" t="s">
        <v>1260</v>
      </c>
      <c r="BK409" t="str">
        <f>LEFT(Tabela_BaseCadastro[[#This Row],[Descrição]],SEARCH(" ",Tabela_BaseCadastro[[#This Row],[Descrição]],1)-1)</f>
        <v>CERUMIN</v>
      </c>
      <c r="BL409" t="str">
        <f>TEXT(Tabela_BaseCadastro[[#This Row],[Unidade Venda '[EAN8, UPC12, EAN13, e DUN14']]],"0000000000000")</f>
        <v>7896548140284</v>
      </c>
      <c r="BM409" t="s">
        <v>2049</v>
      </c>
      <c r="BN409" t="str">
        <f>IF(Tabela_BaseCadastro[[#This Row],[P.Ativo CMED]]="",Tabela_BaseCadastro[[#This Row],[DESCRIÇÃO DO PRINCIPIO ATIVO]],Tabela_BaseCadastro[[#This Row],[P.Ativo CMED]])</f>
        <v>HIDROXIQUINOLINA;TROLAMINA</v>
      </c>
    </row>
    <row r="410" spans="1:66" x14ac:dyDescent="0.25">
      <c r="A410">
        <v>1176</v>
      </c>
      <c r="B410" t="s">
        <v>2050</v>
      </c>
      <c r="C410">
        <v>1129</v>
      </c>
      <c r="D410" t="s">
        <v>1380</v>
      </c>
      <c r="E410">
        <v>1</v>
      </c>
      <c r="F410" t="s">
        <v>1253</v>
      </c>
      <c r="G410">
        <v>2</v>
      </c>
      <c r="H410" s="1" t="s">
        <v>1254</v>
      </c>
      <c r="I410">
        <v>3</v>
      </c>
      <c r="J410" t="s">
        <v>1382</v>
      </c>
      <c r="K410">
        <v>2</v>
      </c>
      <c r="L410" t="s">
        <v>1256</v>
      </c>
      <c r="M410" t="s">
        <v>1257</v>
      </c>
      <c r="N410" t="s">
        <v>1422</v>
      </c>
      <c r="O410" t="s">
        <v>1253</v>
      </c>
      <c r="P410">
        <v>30022099</v>
      </c>
      <c r="R410">
        <v>13</v>
      </c>
      <c r="S410">
        <v>14</v>
      </c>
      <c r="U410">
        <v>7896548198308</v>
      </c>
      <c r="V410">
        <v>7896548198308</v>
      </c>
      <c r="Z410" t="s">
        <v>1260</v>
      </c>
      <c r="AA410" t="s">
        <v>1261</v>
      </c>
      <c r="AB410">
        <v>10</v>
      </c>
      <c r="AC410" t="s">
        <v>1579</v>
      </c>
      <c r="AE410">
        <v>44232</v>
      </c>
      <c r="AH410">
        <v>0</v>
      </c>
      <c r="AK410" t="s">
        <v>1260</v>
      </c>
      <c r="AM410" t="s">
        <v>1260</v>
      </c>
      <c r="AN410" t="s">
        <v>1260</v>
      </c>
      <c r="AQ410" t="s">
        <v>1263</v>
      </c>
      <c r="AR410" t="s">
        <v>1257</v>
      </c>
      <c r="AS410" t="s">
        <v>1260</v>
      </c>
      <c r="AT410">
        <v>1</v>
      </c>
      <c r="AX410" t="s">
        <v>1617</v>
      </c>
      <c r="AY410" t="s">
        <v>1264</v>
      </c>
      <c r="AZ410" t="s">
        <v>1265</v>
      </c>
      <c r="BI410" t="s">
        <v>1260</v>
      </c>
      <c r="BK410" t="str">
        <f>LEFT(Tabela_BaseCadastro[[#This Row],[Descrição]],SEARCH(" ",Tabela_BaseCadastro[[#This Row],[Descrição]],1)-1)</f>
        <v>CILODEX</v>
      </c>
      <c r="BL410" t="str">
        <f>TEXT(Tabela_BaseCadastro[[#This Row],[Unidade Venda '[EAN8, UPC12, EAN13, e DUN14']]],"0000000000000")</f>
        <v>7896548198308</v>
      </c>
      <c r="BN410">
        <f>IF(Tabela_BaseCadastro[[#This Row],[P.Ativo CMED]]="",Tabela_BaseCadastro[[#This Row],[DESCRIÇÃO DO PRINCIPIO ATIVO]],Tabela_BaseCadastro[[#This Row],[P.Ativo CMED]])</f>
        <v>0</v>
      </c>
    </row>
    <row r="411" spans="1:66" x14ac:dyDescent="0.25">
      <c r="A411">
        <v>1177</v>
      </c>
      <c r="B411" t="s">
        <v>2051</v>
      </c>
      <c r="C411">
        <v>1129</v>
      </c>
      <c r="D411" t="s">
        <v>1380</v>
      </c>
      <c r="E411">
        <v>1</v>
      </c>
      <c r="F411" t="s">
        <v>1253</v>
      </c>
      <c r="G411">
        <v>2</v>
      </c>
      <c r="H411" s="1" t="s">
        <v>1254</v>
      </c>
      <c r="I411">
        <v>3</v>
      </c>
      <c r="J411" t="s">
        <v>1382</v>
      </c>
      <c r="K411">
        <v>2</v>
      </c>
      <c r="L411" t="s">
        <v>1256</v>
      </c>
      <c r="M411" t="s">
        <v>1257</v>
      </c>
      <c r="N411" t="s">
        <v>1422</v>
      </c>
      <c r="O411" t="s">
        <v>1253</v>
      </c>
      <c r="P411">
        <v>30022099</v>
      </c>
      <c r="R411">
        <v>13</v>
      </c>
      <c r="S411">
        <v>14</v>
      </c>
      <c r="U411">
        <v>7896548133064</v>
      </c>
      <c r="V411">
        <v>7896548133064</v>
      </c>
      <c r="Z411" t="s">
        <v>1260</v>
      </c>
      <c r="AA411" t="s">
        <v>1261</v>
      </c>
      <c r="AB411">
        <v>10</v>
      </c>
      <c r="AC411" t="s">
        <v>1579</v>
      </c>
      <c r="AE411">
        <v>44232</v>
      </c>
      <c r="AH411">
        <v>0</v>
      </c>
      <c r="AK411" t="s">
        <v>1260</v>
      </c>
      <c r="AM411" t="s">
        <v>1260</v>
      </c>
      <c r="AN411" t="s">
        <v>1260</v>
      </c>
      <c r="AQ411" t="s">
        <v>1263</v>
      </c>
      <c r="AR411" t="s">
        <v>1257</v>
      </c>
      <c r="AS411" t="s">
        <v>1260</v>
      </c>
      <c r="AT411">
        <v>1</v>
      </c>
      <c r="AX411" t="s">
        <v>1617</v>
      </c>
      <c r="AY411" t="s">
        <v>1264</v>
      </c>
      <c r="AZ411" t="s">
        <v>1265</v>
      </c>
      <c r="BI411" t="s">
        <v>1260</v>
      </c>
      <c r="BK411" t="str">
        <f>LEFT(Tabela_BaseCadastro[[#This Row],[Descrição]],SEARCH(" ",Tabela_BaseCadastro[[#This Row],[Descrição]],1)-1)</f>
        <v>CILODEX</v>
      </c>
      <c r="BL411" t="str">
        <f>TEXT(Tabela_BaseCadastro[[#This Row],[Unidade Venda '[EAN8, UPC12, EAN13, e DUN14']]],"0000000000000")</f>
        <v>7896548133064</v>
      </c>
      <c r="BN411">
        <f>IF(Tabela_BaseCadastro[[#This Row],[P.Ativo CMED]]="",Tabela_BaseCadastro[[#This Row],[DESCRIÇÃO DO PRINCIPIO ATIVO]],Tabela_BaseCadastro[[#This Row],[P.Ativo CMED]])</f>
        <v>0</v>
      </c>
    </row>
    <row r="412" spans="1:66" x14ac:dyDescent="0.25">
      <c r="A412">
        <v>1178</v>
      </c>
      <c r="B412" t="s">
        <v>2052</v>
      </c>
      <c r="C412">
        <v>1129</v>
      </c>
      <c r="D412" t="s">
        <v>1380</v>
      </c>
      <c r="E412">
        <v>1</v>
      </c>
      <c r="F412" t="s">
        <v>1253</v>
      </c>
      <c r="G412">
        <v>2</v>
      </c>
      <c r="H412" s="1" t="s">
        <v>1254</v>
      </c>
      <c r="I412">
        <v>3</v>
      </c>
      <c r="J412" t="s">
        <v>1382</v>
      </c>
      <c r="K412">
        <v>2</v>
      </c>
      <c r="L412" t="s">
        <v>1256</v>
      </c>
      <c r="M412" t="s">
        <v>1257</v>
      </c>
      <c r="N412" t="s">
        <v>1422</v>
      </c>
      <c r="O412" t="s">
        <v>1253</v>
      </c>
      <c r="P412">
        <v>30022099</v>
      </c>
      <c r="R412">
        <v>13</v>
      </c>
      <c r="S412">
        <v>14</v>
      </c>
      <c r="U412">
        <v>7896548112793</v>
      </c>
      <c r="V412">
        <v>7896548112793</v>
      </c>
      <c r="Z412" t="s">
        <v>1260</v>
      </c>
      <c r="AA412" t="s">
        <v>1261</v>
      </c>
      <c r="AB412">
        <v>10</v>
      </c>
      <c r="AC412" t="s">
        <v>1579</v>
      </c>
      <c r="AE412">
        <v>44232</v>
      </c>
      <c r="AH412">
        <v>0</v>
      </c>
      <c r="AK412" t="s">
        <v>1260</v>
      </c>
      <c r="AM412" t="s">
        <v>1260</v>
      </c>
      <c r="AN412" t="s">
        <v>1260</v>
      </c>
      <c r="AQ412" t="s">
        <v>1263</v>
      </c>
      <c r="AR412" t="s">
        <v>1257</v>
      </c>
      <c r="AS412" t="s">
        <v>1260</v>
      </c>
      <c r="AT412">
        <v>1</v>
      </c>
      <c r="AX412" t="s">
        <v>1617</v>
      </c>
      <c r="AY412" t="s">
        <v>1264</v>
      </c>
      <c r="AZ412" t="s">
        <v>1265</v>
      </c>
      <c r="BI412" t="s">
        <v>1260</v>
      </c>
      <c r="BK412" t="str">
        <f>LEFT(Tabela_BaseCadastro[[#This Row],[Descrição]],SEARCH(" ",Tabela_BaseCadastro[[#This Row],[Descrição]],1)-1)</f>
        <v>CILOXAN</v>
      </c>
      <c r="BL412" t="str">
        <f>TEXT(Tabela_BaseCadastro[[#This Row],[Unidade Venda '[EAN8, UPC12, EAN13, e DUN14']]],"0000000000000")</f>
        <v>7896548112793</v>
      </c>
      <c r="BM412" t="s">
        <v>2053</v>
      </c>
      <c r="BN412" t="str">
        <f>IF(Tabela_BaseCadastro[[#This Row],[P.Ativo CMED]]="",Tabela_BaseCadastro[[#This Row],[DESCRIÇÃO DO PRINCIPIO ATIVO]],Tabela_BaseCadastro[[#This Row],[P.Ativo CMED]])</f>
        <v>CLORIDRATO DE CIPROFLOXACINO MONOIDRATADO</v>
      </c>
    </row>
    <row r="413" spans="1:66" x14ac:dyDescent="0.25">
      <c r="A413">
        <v>1179</v>
      </c>
      <c r="B413" t="s">
        <v>2054</v>
      </c>
      <c r="C413">
        <v>1129</v>
      </c>
      <c r="D413" t="s">
        <v>1380</v>
      </c>
      <c r="E413">
        <v>1</v>
      </c>
      <c r="F413" t="s">
        <v>1253</v>
      </c>
      <c r="G413">
        <v>2</v>
      </c>
      <c r="H413" s="1" t="s">
        <v>1254</v>
      </c>
      <c r="I413">
        <v>3</v>
      </c>
      <c r="J413" t="s">
        <v>1382</v>
      </c>
      <c r="K413">
        <v>2</v>
      </c>
      <c r="L413" t="s">
        <v>1256</v>
      </c>
      <c r="M413" t="s">
        <v>1257</v>
      </c>
      <c r="N413" t="s">
        <v>1422</v>
      </c>
      <c r="O413" t="s">
        <v>1253</v>
      </c>
      <c r="P413">
        <v>30022099</v>
      </c>
      <c r="R413">
        <v>14</v>
      </c>
      <c r="S413">
        <v>14</v>
      </c>
      <c r="U413">
        <v>78965481127930</v>
      </c>
      <c r="V413">
        <v>78965481127930</v>
      </c>
      <c r="Z413" t="s">
        <v>1260</v>
      </c>
      <c r="AA413" t="s">
        <v>1261</v>
      </c>
      <c r="AB413">
        <v>10</v>
      </c>
      <c r="AC413" t="s">
        <v>1579</v>
      </c>
      <c r="AE413">
        <v>44232</v>
      </c>
      <c r="AH413">
        <v>0</v>
      </c>
      <c r="AK413" t="s">
        <v>1260</v>
      </c>
      <c r="AM413" t="s">
        <v>1260</v>
      </c>
      <c r="AN413" t="s">
        <v>1260</v>
      </c>
      <c r="AQ413" t="s">
        <v>1263</v>
      </c>
      <c r="AR413" t="s">
        <v>1257</v>
      </c>
      <c r="AS413" t="s">
        <v>1260</v>
      </c>
      <c r="AT413">
        <v>1</v>
      </c>
      <c r="AX413" t="s">
        <v>1617</v>
      </c>
      <c r="AY413" t="s">
        <v>1264</v>
      </c>
      <c r="AZ413" t="s">
        <v>1265</v>
      </c>
      <c r="BI413" t="s">
        <v>1260</v>
      </c>
      <c r="BK413" t="str">
        <f>LEFT(Tabela_BaseCadastro[[#This Row],[Descrição]],SEARCH(" ",Tabela_BaseCadastro[[#This Row],[Descrição]],1)-1)</f>
        <v>CILOXAN</v>
      </c>
      <c r="BL413" t="str">
        <f>TEXT(Tabela_BaseCadastro[[#This Row],[Unidade Venda '[EAN8, UPC12, EAN13, e DUN14']]],"0000000000000")</f>
        <v>78965481127930</v>
      </c>
      <c r="BN413">
        <f>IF(Tabela_BaseCadastro[[#This Row],[P.Ativo CMED]]="",Tabela_BaseCadastro[[#This Row],[DESCRIÇÃO DO PRINCIPIO ATIVO]],Tabela_BaseCadastro[[#This Row],[P.Ativo CMED]])</f>
        <v>0</v>
      </c>
    </row>
    <row r="414" spans="1:66" x14ac:dyDescent="0.25">
      <c r="A414">
        <v>1180</v>
      </c>
      <c r="B414" t="s">
        <v>2055</v>
      </c>
      <c r="C414">
        <v>1129</v>
      </c>
      <c r="D414" t="s">
        <v>1380</v>
      </c>
      <c r="E414">
        <v>1</v>
      </c>
      <c r="F414" t="s">
        <v>1253</v>
      </c>
      <c r="G414">
        <v>2</v>
      </c>
      <c r="H414" s="1" t="s">
        <v>1254</v>
      </c>
      <c r="I414">
        <v>3</v>
      </c>
      <c r="J414" t="s">
        <v>1382</v>
      </c>
      <c r="K414">
        <v>2</v>
      </c>
      <c r="L414" t="s">
        <v>1256</v>
      </c>
      <c r="M414" t="s">
        <v>1257</v>
      </c>
      <c r="N414" t="s">
        <v>1422</v>
      </c>
      <c r="O414" t="s">
        <v>1253</v>
      </c>
      <c r="P414">
        <v>30022099</v>
      </c>
      <c r="R414">
        <v>13</v>
      </c>
      <c r="S414">
        <v>14</v>
      </c>
      <c r="U414">
        <v>7896548113479</v>
      </c>
      <c r="V414">
        <v>7896548113479</v>
      </c>
      <c r="Z414" t="s">
        <v>1260</v>
      </c>
      <c r="AA414" t="s">
        <v>1261</v>
      </c>
      <c r="AE414">
        <v>44232</v>
      </c>
      <c r="AH414">
        <v>0</v>
      </c>
      <c r="AK414" t="s">
        <v>1260</v>
      </c>
      <c r="AM414" t="s">
        <v>1260</v>
      </c>
      <c r="AN414" t="s">
        <v>1260</v>
      </c>
      <c r="AQ414" t="s">
        <v>1263</v>
      </c>
      <c r="AR414" t="s">
        <v>1257</v>
      </c>
      <c r="AS414" t="s">
        <v>1260</v>
      </c>
      <c r="AT414">
        <v>1</v>
      </c>
      <c r="AX414" t="s">
        <v>1617</v>
      </c>
      <c r="AY414" t="s">
        <v>1264</v>
      </c>
      <c r="AZ414" t="s">
        <v>1265</v>
      </c>
      <c r="BI414" t="s">
        <v>1260</v>
      </c>
      <c r="BK414" t="str">
        <f>LEFT(Tabela_BaseCadastro[[#This Row],[Descrição]],SEARCH(" ",Tabela_BaseCadastro[[#This Row],[Descrição]],1)-1)</f>
        <v>CLARIL</v>
      </c>
      <c r="BL414" t="str">
        <f>TEXT(Tabela_BaseCadastro[[#This Row],[Unidade Venda '[EAN8, UPC12, EAN13, e DUN14']]],"0000000000000")</f>
        <v>7896548113479</v>
      </c>
      <c r="BM414" t="s">
        <v>2056</v>
      </c>
      <c r="BN414" t="str">
        <f>IF(Tabela_BaseCadastro[[#This Row],[P.Ativo CMED]]="",Tabela_BaseCadastro[[#This Row],[DESCRIÇÃO DO PRINCIPIO ATIVO]],Tabela_BaseCadastro[[#This Row],[P.Ativo CMED]])</f>
        <v>CLORIDRATO DE NAFAZOLINA;MALEATO DE FENIRAMINA</v>
      </c>
    </row>
    <row r="415" spans="1:66" x14ac:dyDescent="0.25">
      <c r="A415">
        <v>1181</v>
      </c>
      <c r="B415" t="s">
        <v>2057</v>
      </c>
      <c r="C415">
        <v>1129</v>
      </c>
      <c r="D415" t="s">
        <v>1380</v>
      </c>
      <c r="E415">
        <v>1</v>
      </c>
      <c r="F415" t="s">
        <v>1253</v>
      </c>
      <c r="G415">
        <v>2</v>
      </c>
      <c r="H415" s="1" t="s">
        <v>1254</v>
      </c>
      <c r="I415">
        <v>3</v>
      </c>
      <c r="J415" t="s">
        <v>1382</v>
      </c>
      <c r="K415">
        <v>2</v>
      </c>
      <c r="L415" t="s">
        <v>1256</v>
      </c>
      <c r="M415" t="s">
        <v>1257</v>
      </c>
      <c r="N415" t="s">
        <v>1422</v>
      </c>
      <c r="O415" t="s">
        <v>1253</v>
      </c>
      <c r="P415">
        <v>30022099</v>
      </c>
      <c r="R415">
        <v>13</v>
      </c>
      <c r="S415">
        <v>14</v>
      </c>
      <c r="U415">
        <v>7896548133613</v>
      </c>
      <c r="V415">
        <v>7896548133613</v>
      </c>
      <c r="Z415" t="s">
        <v>1260</v>
      </c>
      <c r="AA415" t="s">
        <v>1261</v>
      </c>
      <c r="AB415">
        <v>965</v>
      </c>
      <c r="AC415" t="s">
        <v>2058</v>
      </c>
      <c r="AE415">
        <v>44232</v>
      </c>
      <c r="AH415">
        <v>0</v>
      </c>
      <c r="AK415" t="s">
        <v>1260</v>
      </c>
      <c r="AM415" t="s">
        <v>1260</v>
      </c>
      <c r="AN415" t="s">
        <v>1260</v>
      </c>
      <c r="AQ415" t="s">
        <v>1263</v>
      </c>
      <c r="AR415" t="s">
        <v>1257</v>
      </c>
      <c r="AS415" t="s">
        <v>1260</v>
      </c>
      <c r="AT415">
        <v>1</v>
      </c>
      <c r="AX415" t="s">
        <v>1617</v>
      </c>
      <c r="AY415" t="s">
        <v>1264</v>
      </c>
      <c r="AZ415" t="s">
        <v>1265</v>
      </c>
      <c r="BI415" t="s">
        <v>1260</v>
      </c>
      <c r="BK415" t="str">
        <f>LEFT(Tabela_BaseCadastro[[#This Row],[Descrição]],SEARCH(" ",Tabela_BaseCadastro[[#This Row],[Descrição]],1)-1)</f>
        <v>CLAROFT</v>
      </c>
      <c r="BL415" t="str">
        <f>TEXT(Tabela_BaseCadastro[[#This Row],[Unidade Venda '[EAN8, UPC12, EAN13, e DUN14']]],"0000000000000")</f>
        <v>7896548133613</v>
      </c>
      <c r="BM415" t="s">
        <v>2059</v>
      </c>
      <c r="BN415" t="str">
        <f>IF(Tabela_BaseCadastro[[#This Row],[P.Ativo CMED]]="",Tabela_BaseCadastro[[#This Row],[DESCRIÇÃO DO PRINCIPIO ATIVO]],Tabela_BaseCadastro[[#This Row],[P.Ativo CMED]])</f>
        <v>CLORIDRATO DE NAFAZOLINA</v>
      </c>
    </row>
    <row r="416" spans="1:66" x14ac:dyDescent="0.25">
      <c r="A416">
        <v>1182</v>
      </c>
      <c r="B416" t="s">
        <v>2060</v>
      </c>
      <c r="C416">
        <v>1129</v>
      </c>
      <c r="D416" t="s">
        <v>1380</v>
      </c>
      <c r="E416">
        <v>1</v>
      </c>
      <c r="F416" t="s">
        <v>1253</v>
      </c>
      <c r="G416">
        <v>2</v>
      </c>
      <c r="H416" s="1" t="s">
        <v>1254</v>
      </c>
      <c r="I416">
        <v>3</v>
      </c>
      <c r="J416" t="s">
        <v>1382</v>
      </c>
      <c r="K416">
        <v>2</v>
      </c>
      <c r="L416" t="s">
        <v>1256</v>
      </c>
      <c r="M416" t="s">
        <v>1257</v>
      </c>
      <c r="N416" t="s">
        <v>1422</v>
      </c>
      <c r="O416" t="s">
        <v>1253</v>
      </c>
      <c r="P416">
        <v>30022099</v>
      </c>
      <c r="R416">
        <v>13</v>
      </c>
      <c r="S416">
        <v>14</v>
      </c>
      <c r="U416">
        <v>7891317422073</v>
      </c>
      <c r="V416">
        <v>7891317422073</v>
      </c>
      <c r="Z416" t="s">
        <v>1260</v>
      </c>
      <c r="AA416" t="s">
        <v>1261</v>
      </c>
      <c r="AB416">
        <v>89</v>
      </c>
      <c r="AC416" t="s">
        <v>2061</v>
      </c>
      <c r="AE416">
        <v>44232</v>
      </c>
      <c r="AH416">
        <v>0</v>
      </c>
      <c r="AK416" t="s">
        <v>1260</v>
      </c>
      <c r="AM416" t="s">
        <v>1260</v>
      </c>
      <c r="AN416" t="s">
        <v>1260</v>
      </c>
      <c r="AQ416" t="s">
        <v>1263</v>
      </c>
      <c r="AR416" t="s">
        <v>1257</v>
      </c>
      <c r="AS416" t="s">
        <v>1260</v>
      </c>
      <c r="AT416">
        <v>1</v>
      </c>
      <c r="AX416" t="s">
        <v>1617</v>
      </c>
      <c r="AY416" t="s">
        <v>1264</v>
      </c>
      <c r="AZ416" t="s">
        <v>1265</v>
      </c>
      <c r="BI416" t="s">
        <v>1260</v>
      </c>
      <c r="BK416" t="str">
        <f>LEFT(Tabela_BaseCadastro[[#This Row],[Descrição]],SEARCH(" ",Tabela_BaseCadastro[[#This Row],[Descrição]],1)-1)</f>
        <v>CLOXAZOLAM</v>
      </c>
      <c r="BL416" t="str">
        <f>TEXT(Tabela_BaseCadastro[[#This Row],[Unidade Venda '[EAN8, UPC12, EAN13, e DUN14']]],"0000000000000")</f>
        <v>7891317422073</v>
      </c>
      <c r="BN416">
        <f>IF(Tabela_BaseCadastro[[#This Row],[P.Ativo CMED]]="",Tabela_BaseCadastro[[#This Row],[DESCRIÇÃO DO PRINCIPIO ATIVO]],Tabela_BaseCadastro[[#This Row],[P.Ativo CMED]])</f>
        <v>0</v>
      </c>
    </row>
    <row r="417" spans="1:66" x14ac:dyDescent="0.25">
      <c r="A417">
        <v>1183</v>
      </c>
      <c r="B417" t="s">
        <v>2062</v>
      </c>
      <c r="C417">
        <v>1129</v>
      </c>
      <c r="D417" t="s">
        <v>1380</v>
      </c>
      <c r="E417">
        <v>1</v>
      </c>
      <c r="F417" t="s">
        <v>1253</v>
      </c>
      <c r="G417">
        <v>2</v>
      </c>
      <c r="H417" s="1" t="s">
        <v>1254</v>
      </c>
      <c r="I417">
        <v>3</v>
      </c>
      <c r="J417" t="s">
        <v>1382</v>
      </c>
      <c r="K417">
        <v>2</v>
      </c>
      <c r="L417" t="s">
        <v>1256</v>
      </c>
      <c r="M417" t="s">
        <v>1257</v>
      </c>
      <c r="N417" t="s">
        <v>1422</v>
      </c>
      <c r="O417" t="s">
        <v>1253</v>
      </c>
      <c r="P417">
        <v>30022099</v>
      </c>
      <c r="R417">
        <v>13</v>
      </c>
      <c r="S417">
        <v>14</v>
      </c>
      <c r="U417">
        <v>7897595615947</v>
      </c>
      <c r="V417">
        <v>7897595615947</v>
      </c>
      <c r="Z417" t="s">
        <v>1260</v>
      </c>
      <c r="AA417" t="s">
        <v>1261</v>
      </c>
      <c r="AB417">
        <v>89</v>
      </c>
      <c r="AC417" t="s">
        <v>2061</v>
      </c>
      <c r="AE417">
        <v>44232</v>
      </c>
      <c r="AH417">
        <v>0</v>
      </c>
      <c r="AK417" t="s">
        <v>1260</v>
      </c>
      <c r="AM417" t="s">
        <v>1260</v>
      </c>
      <c r="AN417" t="s">
        <v>1260</v>
      </c>
      <c r="AQ417" t="s">
        <v>1263</v>
      </c>
      <c r="AR417" t="s">
        <v>1257</v>
      </c>
      <c r="AS417" t="s">
        <v>1260</v>
      </c>
      <c r="AT417">
        <v>1</v>
      </c>
      <c r="AX417" t="s">
        <v>1617</v>
      </c>
      <c r="AY417" t="s">
        <v>1264</v>
      </c>
      <c r="AZ417" t="s">
        <v>1265</v>
      </c>
      <c r="BI417" t="s">
        <v>1260</v>
      </c>
      <c r="BK417" t="str">
        <f>LEFT(Tabela_BaseCadastro[[#This Row],[Descrição]],SEARCH(" ",Tabela_BaseCadastro[[#This Row],[Descrição]],1)-1)</f>
        <v>CLOXAZOLAM</v>
      </c>
      <c r="BL417" t="str">
        <f>TEXT(Tabela_BaseCadastro[[#This Row],[Unidade Venda '[EAN8, UPC12, EAN13, e DUN14']]],"0000000000000")</f>
        <v>7897595615947</v>
      </c>
      <c r="BN417">
        <f>IF(Tabela_BaseCadastro[[#This Row],[P.Ativo CMED]]="",Tabela_BaseCadastro[[#This Row],[DESCRIÇÃO DO PRINCIPIO ATIVO]],Tabela_BaseCadastro[[#This Row],[P.Ativo CMED]])</f>
        <v>0</v>
      </c>
    </row>
    <row r="418" spans="1:66" x14ac:dyDescent="0.25">
      <c r="A418">
        <v>1184</v>
      </c>
      <c r="B418" t="s">
        <v>2063</v>
      </c>
      <c r="C418">
        <v>1129</v>
      </c>
      <c r="D418" t="s">
        <v>1380</v>
      </c>
      <c r="E418">
        <v>1</v>
      </c>
      <c r="F418" t="s">
        <v>1253</v>
      </c>
      <c r="G418">
        <v>2</v>
      </c>
      <c r="H418" s="1" t="s">
        <v>1254</v>
      </c>
      <c r="I418">
        <v>3</v>
      </c>
      <c r="J418" t="s">
        <v>1382</v>
      </c>
      <c r="K418">
        <v>2</v>
      </c>
      <c r="L418" t="s">
        <v>1256</v>
      </c>
      <c r="M418" t="s">
        <v>1257</v>
      </c>
      <c r="N418" t="s">
        <v>1422</v>
      </c>
      <c r="O418" t="s">
        <v>1253</v>
      </c>
      <c r="P418">
        <v>30022099</v>
      </c>
      <c r="R418">
        <v>13</v>
      </c>
      <c r="S418">
        <v>14</v>
      </c>
      <c r="U418">
        <v>7891317422097</v>
      </c>
      <c r="V418">
        <v>7891317422097</v>
      </c>
      <c r="Z418" t="s">
        <v>1260</v>
      </c>
      <c r="AA418" t="s">
        <v>1261</v>
      </c>
      <c r="AB418">
        <v>89</v>
      </c>
      <c r="AC418" t="s">
        <v>2061</v>
      </c>
      <c r="AE418">
        <v>44232</v>
      </c>
      <c r="AH418">
        <v>0</v>
      </c>
      <c r="AK418" t="s">
        <v>1260</v>
      </c>
      <c r="AM418" t="s">
        <v>1260</v>
      </c>
      <c r="AN418" t="s">
        <v>1260</v>
      </c>
      <c r="AQ418" t="s">
        <v>1263</v>
      </c>
      <c r="AR418" t="s">
        <v>1257</v>
      </c>
      <c r="AS418" t="s">
        <v>1260</v>
      </c>
      <c r="AT418">
        <v>1</v>
      </c>
      <c r="AX418" t="s">
        <v>1617</v>
      </c>
      <c r="AY418" t="s">
        <v>1264</v>
      </c>
      <c r="AZ418" t="s">
        <v>1265</v>
      </c>
      <c r="BI418" t="s">
        <v>1260</v>
      </c>
      <c r="BK418" t="str">
        <f>LEFT(Tabela_BaseCadastro[[#This Row],[Descrição]],SEARCH(" ",Tabela_BaseCadastro[[#This Row],[Descrição]],1)-1)</f>
        <v>CLOXAZOLAM</v>
      </c>
      <c r="BL418" t="str">
        <f>TEXT(Tabela_BaseCadastro[[#This Row],[Unidade Venda '[EAN8, UPC12, EAN13, e DUN14']]],"0000000000000")</f>
        <v>7891317422097</v>
      </c>
      <c r="BN418">
        <f>IF(Tabela_BaseCadastro[[#This Row],[P.Ativo CMED]]="",Tabela_BaseCadastro[[#This Row],[DESCRIÇÃO DO PRINCIPIO ATIVO]],Tabela_BaseCadastro[[#This Row],[P.Ativo CMED]])</f>
        <v>0</v>
      </c>
    </row>
    <row r="419" spans="1:66" x14ac:dyDescent="0.25">
      <c r="A419">
        <v>1185</v>
      </c>
      <c r="B419" t="s">
        <v>2064</v>
      </c>
      <c r="C419">
        <v>1129</v>
      </c>
      <c r="D419" t="s">
        <v>1380</v>
      </c>
      <c r="E419">
        <v>1</v>
      </c>
      <c r="F419" t="s">
        <v>1253</v>
      </c>
      <c r="G419">
        <v>2</v>
      </c>
      <c r="H419" s="1" t="s">
        <v>1254</v>
      </c>
      <c r="I419">
        <v>3</v>
      </c>
      <c r="J419" t="s">
        <v>1382</v>
      </c>
      <c r="K419">
        <v>2</v>
      </c>
      <c r="L419" t="s">
        <v>1256</v>
      </c>
      <c r="M419" t="s">
        <v>1257</v>
      </c>
      <c r="N419" t="s">
        <v>1422</v>
      </c>
      <c r="O419" t="s">
        <v>1253</v>
      </c>
      <c r="P419">
        <v>30022099</v>
      </c>
      <c r="R419">
        <v>13</v>
      </c>
      <c r="S419">
        <v>14</v>
      </c>
      <c r="U419">
        <v>7896261006003</v>
      </c>
      <c r="V419">
        <v>7896261006003</v>
      </c>
      <c r="Z419" t="s">
        <v>1260</v>
      </c>
      <c r="AA419" t="s">
        <v>1261</v>
      </c>
      <c r="AB419">
        <v>28</v>
      </c>
      <c r="AC419" t="s">
        <v>1844</v>
      </c>
      <c r="AE419">
        <v>44232</v>
      </c>
      <c r="AH419">
        <v>0</v>
      </c>
      <c r="AK419" t="s">
        <v>1260</v>
      </c>
      <c r="AM419" t="s">
        <v>1260</v>
      </c>
      <c r="AN419" t="s">
        <v>1260</v>
      </c>
      <c r="AQ419" t="s">
        <v>1263</v>
      </c>
      <c r="AR419" t="s">
        <v>1257</v>
      </c>
      <c r="AS419" t="s">
        <v>1260</v>
      </c>
      <c r="AT419">
        <v>1</v>
      </c>
      <c r="AX419" t="s">
        <v>1617</v>
      </c>
      <c r="AY419" t="s">
        <v>1264</v>
      </c>
      <c r="AZ419" t="s">
        <v>1265</v>
      </c>
      <c r="BI419" t="s">
        <v>1260</v>
      </c>
      <c r="BK419" t="str">
        <f>LEFT(Tabela_BaseCadastro[[#This Row],[Descrição]],SEARCH(" ",Tabela_BaseCadastro[[#This Row],[Descrição]],1)-1)</f>
        <v>CODATEN</v>
      </c>
      <c r="BL419" t="str">
        <f>TEXT(Tabela_BaseCadastro[[#This Row],[Unidade Venda '[EAN8, UPC12, EAN13, e DUN14']]],"0000000000000")</f>
        <v>7896261006003</v>
      </c>
      <c r="BM419" t="s">
        <v>2065</v>
      </c>
      <c r="BN419" t="str">
        <f>IF(Tabela_BaseCadastro[[#This Row],[P.Ativo CMED]]="",Tabela_BaseCadastro[[#This Row],[DESCRIÇÃO DO PRINCIPIO ATIVO]],Tabela_BaseCadastro[[#This Row],[P.Ativo CMED]])</f>
        <v>DICLOFENACO SÓDICO;FOSFATO DE CODEÍNA HEMI-HIDRATADO</v>
      </c>
    </row>
    <row r="420" spans="1:66" x14ac:dyDescent="0.25">
      <c r="A420">
        <v>1186</v>
      </c>
      <c r="B420" t="s">
        <v>2064</v>
      </c>
      <c r="C420">
        <v>1129</v>
      </c>
      <c r="D420" t="s">
        <v>1380</v>
      </c>
      <c r="E420">
        <v>1</v>
      </c>
      <c r="F420" t="s">
        <v>1253</v>
      </c>
      <c r="G420">
        <v>2</v>
      </c>
      <c r="H420" s="1" t="s">
        <v>1254</v>
      </c>
      <c r="I420">
        <v>3</v>
      </c>
      <c r="J420" t="s">
        <v>1382</v>
      </c>
      <c r="K420">
        <v>2</v>
      </c>
      <c r="L420" t="s">
        <v>1256</v>
      </c>
      <c r="M420" t="s">
        <v>1257</v>
      </c>
      <c r="N420" t="s">
        <v>1422</v>
      </c>
      <c r="O420" t="s">
        <v>1253</v>
      </c>
      <c r="P420">
        <v>30022099</v>
      </c>
      <c r="R420">
        <v>13</v>
      </c>
      <c r="S420">
        <v>14</v>
      </c>
      <c r="U420">
        <v>7896261008083</v>
      </c>
      <c r="V420">
        <v>7896261008083</v>
      </c>
      <c r="Z420" t="s">
        <v>1260</v>
      </c>
      <c r="AA420" t="s">
        <v>1261</v>
      </c>
      <c r="AB420">
        <v>28</v>
      </c>
      <c r="AC420" t="s">
        <v>1844</v>
      </c>
      <c r="AE420">
        <v>44232</v>
      </c>
      <c r="AH420">
        <v>0</v>
      </c>
      <c r="AK420" t="s">
        <v>1260</v>
      </c>
      <c r="AM420" t="s">
        <v>1260</v>
      </c>
      <c r="AN420" t="s">
        <v>1260</v>
      </c>
      <c r="AQ420" t="s">
        <v>1263</v>
      </c>
      <c r="AR420" t="s">
        <v>1257</v>
      </c>
      <c r="AS420" t="s">
        <v>1260</v>
      </c>
      <c r="AT420">
        <v>1</v>
      </c>
      <c r="AX420" t="s">
        <v>1617</v>
      </c>
      <c r="AY420" t="s">
        <v>1264</v>
      </c>
      <c r="AZ420" t="s">
        <v>1265</v>
      </c>
      <c r="BI420" t="s">
        <v>1260</v>
      </c>
      <c r="BK420" t="str">
        <f>LEFT(Tabela_BaseCadastro[[#This Row],[Descrição]],SEARCH(" ",Tabela_BaseCadastro[[#This Row],[Descrição]],1)-1)</f>
        <v>CODATEN</v>
      </c>
      <c r="BL420" t="str">
        <f>TEXT(Tabela_BaseCadastro[[#This Row],[Unidade Venda '[EAN8, UPC12, EAN13, e DUN14']]],"0000000000000")</f>
        <v>7896261008083</v>
      </c>
      <c r="BM420" t="s">
        <v>2065</v>
      </c>
      <c r="BN420" t="str">
        <f>IF(Tabela_BaseCadastro[[#This Row],[P.Ativo CMED]]="",Tabela_BaseCadastro[[#This Row],[DESCRIÇÃO DO PRINCIPIO ATIVO]],Tabela_BaseCadastro[[#This Row],[P.Ativo CMED]])</f>
        <v>DICLOFENACO SÓDICO;FOSFATO DE CODEÍNA HEMI-HIDRATADO</v>
      </c>
    </row>
    <row r="421" spans="1:66" x14ac:dyDescent="0.25">
      <c r="A421">
        <v>1187</v>
      </c>
      <c r="B421" t="s">
        <v>2066</v>
      </c>
      <c r="C421">
        <v>1129</v>
      </c>
      <c r="D421" t="s">
        <v>1380</v>
      </c>
      <c r="E421">
        <v>1</v>
      </c>
      <c r="F421" t="s">
        <v>1253</v>
      </c>
      <c r="G421">
        <v>2</v>
      </c>
      <c r="H421" s="1" t="s">
        <v>1254</v>
      </c>
      <c r="I421">
        <v>3</v>
      </c>
      <c r="J421" t="s">
        <v>1382</v>
      </c>
      <c r="K421">
        <v>2</v>
      </c>
      <c r="L421" t="s">
        <v>1256</v>
      </c>
      <c r="M421" t="s">
        <v>1257</v>
      </c>
      <c r="N421" t="s">
        <v>1422</v>
      </c>
      <c r="O421" t="s">
        <v>1253</v>
      </c>
      <c r="P421">
        <v>30022099</v>
      </c>
      <c r="R421">
        <v>13</v>
      </c>
      <c r="S421">
        <v>14</v>
      </c>
      <c r="U421">
        <v>7896261003828</v>
      </c>
      <c r="V421">
        <v>7896261003828</v>
      </c>
      <c r="Z421" t="s">
        <v>1260</v>
      </c>
      <c r="AA421" t="s">
        <v>1261</v>
      </c>
      <c r="AB421">
        <v>123</v>
      </c>
      <c r="AC421" t="s">
        <v>2067</v>
      </c>
      <c r="AE421">
        <v>44232</v>
      </c>
      <c r="AH421">
        <v>0</v>
      </c>
      <c r="AK421" t="s">
        <v>1260</v>
      </c>
      <c r="AM421" t="s">
        <v>1260</v>
      </c>
      <c r="AN421" t="s">
        <v>1260</v>
      </c>
      <c r="AQ421" t="s">
        <v>1263</v>
      </c>
      <c r="AR421" t="s">
        <v>1257</v>
      </c>
      <c r="AS421" t="s">
        <v>1260</v>
      </c>
      <c r="AT421">
        <v>1</v>
      </c>
      <c r="AX421" t="s">
        <v>1617</v>
      </c>
      <c r="AY421" t="s">
        <v>1264</v>
      </c>
      <c r="AZ421" t="s">
        <v>1265</v>
      </c>
      <c r="BI421" t="s">
        <v>1260</v>
      </c>
      <c r="BK421" t="str">
        <f>LEFT(Tabela_BaseCadastro[[#This Row],[Descrição]],SEARCH(" ",Tabela_BaseCadastro[[#This Row],[Descrição]],1)-1)</f>
        <v>COMTAN</v>
      </c>
      <c r="BL421" t="str">
        <f>TEXT(Tabela_BaseCadastro[[#This Row],[Unidade Venda '[EAN8, UPC12, EAN13, e DUN14']]],"0000000000000")</f>
        <v>7896261003828</v>
      </c>
      <c r="BN421">
        <f>IF(Tabela_BaseCadastro[[#This Row],[P.Ativo CMED]]="",Tabela_BaseCadastro[[#This Row],[DESCRIÇÃO DO PRINCIPIO ATIVO]],Tabela_BaseCadastro[[#This Row],[P.Ativo CMED]])</f>
        <v>0</v>
      </c>
    </row>
    <row r="422" spans="1:66" x14ac:dyDescent="0.25">
      <c r="A422">
        <v>1188</v>
      </c>
      <c r="B422" t="s">
        <v>2068</v>
      </c>
      <c r="C422">
        <v>1129</v>
      </c>
      <c r="D422" t="s">
        <v>1380</v>
      </c>
      <c r="E422">
        <v>1</v>
      </c>
      <c r="F422" t="s">
        <v>1253</v>
      </c>
      <c r="G422">
        <v>2</v>
      </c>
      <c r="H422" s="1" t="s">
        <v>1254</v>
      </c>
      <c r="I422">
        <v>3</v>
      </c>
      <c r="J422" t="s">
        <v>1382</v>
      </c>
      <c r="K422">
        <v>2</v>
      </c>
      <c r="L422" t="s">
        <v>1256</v>
      </c>
      <c r="M422" t="s">
        <v>1257</v>
      </c>
      <c r="N422" t="s">
        <v>1422</v>
      </c>
      <c r="O422" t="s">
        <v>1253</v>
      </c>
      <c r="P422">
        <v>30022099</v>
      </c>
      <c r="R422">
        <v>13</v>
      </c>
      <c r="S422">
        <v>14</v>
      </c>
      <c r="U422">
        <v>7896714229843</v>
      </c>
      <c r="V422">
        <v>7896714229843</v>
      </c>
      <c r="Z422" t="s">
        <v>1260</v>
      </c>
      <c r="AA422" t="s">
        <v>1261</v>
      </c>
      <c r="AB422">
        <v>1236</v>
      </c>
      <c r="AC422" t="s">
        <v>2023</v>
      </c>
      <c r="AE422">
        <v>44232</v>
      </c>
      <c r="AH422">
        <v>0</v>
      </c>
      <c r="AK422" t="s">
        <v>1260</v>
      </c>
      <c r="AM422" t="s">
        <v>1260</v>
      </c>
      <c r="AN422" t="s">
        <v>1260</v>
      </c>
      <c r="AQ422" t="s">
        <v>1263</v>
      </c>
      <c r="AR422" t="s">
        <v>1257</v>
      </c>
      <c r="AS422" t="s">
        <v>1260</v>
      </c>
      <c r="AT422">
        <v>1</v>
      </c>
      <c r="AX422" t="s">
        <v>1617</v>
      </c>
      <c r="AY422" t="s">
        <v>1264</v>
      </c>
      <c r="AZ422" t="s">
        <v>1265</v>
      </c>
      <c r="BI422" t="s">
        <v>1260</v>
      </c>
      <c r="BK422" t="str">
        <f>LEFT(Tabela_BaseCadastro[[#This Row],[Descrição]],SEARCH(" ",Tabela_BaseCadastro[[#This Row],[Descrição]],1)-1)</f>
        <v>DEXTROTARTARATO</v>
      </c>
      <c r="BL422" t="str">
        <f>TEXT(Tabela_BaseCadastro[[#This Row],[Unidade Venda '[EAN8, UPC12, EAN13, e DUN14']]],"0000000000000")</f>
        <v>7896714229843</v>
      </c>
      <c r="BM422" t="s">
        <v>2069</v>
      </c>
      <c r="BN422" t="str">
        <f>IF(Tabela_BaseCadastro[[#This Row],[P.Ativo CMED]]="",Tabela_BaseCadastro[[#This Row],[DESCRIÇÃO DO PRINCIPIO ATIVO]],Tabela_BaseCadastro[[#This Row],[P.Ativo CMED]])</f>
        <v>TARTARATO DE BRIMONIDINA</v>
      </c>
    </row>
    <row r="423" spans="1:66" x14ac:dyDescent="0.25">
      <c r="A423">
        <v>1189</v>
      </c>
      <c r="B423" t="s">
        <v>2070</v>
      </c>
      <c r="C423">
        <v>1370</v>
      </c>
      <c r="D423" t="s">
        <v>1380</v>
      </c>
      <c r="E423">
        <v>1</v>
      </c>
      <c r="F423" t="s">
        <v>1253</v>
      </c>
      <c r="G423">
        <v>2</v>
      </c>
      <c r="H423" s="1" t="s">
        <v>1254</v>
      </c>
      <c r="I423">
        <v>3</v>
      </c>
      <c r="J423" t="s">
        <v>1382</v>
      </c>
      <c r="K423">
        <v>2</v>
      </c>
      <c r="L423" t="s">
        <v>1256</v>
      </c>
      <c r="M423" t="s">
        <v>1257</v>
      </c>
      <c r="N423" t="s">
        <v>1268</v>
      </c>
      <c r="O423" t="s">
        <v>1269</v>
      </c>
      <c r="P423">
        <v>30049069</v>
      </c>
      <c r="R423">
        <v>13</v>
      </c>
      <c r="S423">
        <v>14</v>
      </c>
      <c r="U423">
        <v>7896261005860</v>
      </c>
      <c r="V423">
        <v>7896261005860</v>
      </c>
      <c r="Z423" t="s">
        <v>1260</v>
      </c>
      <c r="AA423" t="s">
        <v>1261</v>
      </c>
      <c r="AB423">
        <v>5</v>
      </c>
      <c r="AC423" t="s">
        <v>1262</v>
      </c>
      <c r="AE423">
        <v>44029</v>
      </c>
      <c r="AH423">
        <v>0</v>
      </c>
      <c r="AK423" t="s">
        <v>1260</v>
      </c>
      <c r="AM423" t="s">
        <v>1260</v>
      </c>
      <c r="AN423" t="s">
        <v>1260</v>
      </c>
      <c r="AQ423" t="s">
        <v>1263</v>
      </c>
      <c r="AR423" t="s">
        <v>1257</v>
      </c>
      <c r="AS423" t="s">
        <v>1260</v>
      </c>
      <c r="AT423">
        <v>1</v>
      </c>
      <c r="AX423" t="s">
        <v>1260</v>
      </c>
      <c r="AY423" t="s">
        <v>1264</v>
      </c>
      <c r="AZ423" t="s">
        <v>1265</v>
      </c>
      <c r="BE423">
        <v>228</v>
      </c>
      <c r="BF423" t="s">
        <v>2071</v>
      </c>
      <c r="BI423" t="s">
        <v>1260</v>
      </c>
      <c r="BK423" t="str">
        <f>LEFT(Tabela_BaseCadastro[[#This Row],[Descrição]],SEARCH(" ",Tabela_BaseCadastro[[#This Row],[Descrição]],1)-1)</f>
        <v>DIOVAN</v>
      </c>
      <c r="BL423" t="str">
        <f>TEXT(Tabela_BaseCadastro[[#This Row],[Unidade Venda '[EAN8, UPC12, EAN13, e DUN14']]],"0000000000000")</f>
        <v>7896261005860</v>
      </c>
      <c r="BM423" t="s">
        <v>2071</v>
      </c>
      <c r="BN423" t="str">
        <f>IF(Tabela_BaseCadastro[[#This Row],[P.Ativo CMED]]="",Tabela_BaseCadastro[[#This Row],[DESCRIÇÃO DO PRINCIPIO ATIVO]],Tabela_BaseCadastro[[#This Row],[P.Ativo CMED]])</f>
        <v>VALSARTANA</v>
      </c>
    </row>
    <row r="424" spans="1:66" x14ac:dyDescent="0.25">
      <c r="A424">
        <v>1190</v>
      </c>
      <c r="B424" t="s">
        <v>2072</v>
      </c>
      <c r="C424">
        <v>1129</v>
      </c>
      <c r="D424" t="s">
        <v>1380</v>
      </c>
      <c r="E424">
        <v>1</v>
      </c>
      <c r="F424" t="s">
        <v>1253</v>
      </c>
      <c r="G424">
        <v>2</v>
      </c>
      <c r="H424" s="1" t="s">
        <v>1254</v>
      </c>
      <c r="I424">
        <v>3</v>
      </c>
      <c r="J424" t="s">
        <v>1382</v>
      </c>
      <c r="K424">
        <v>2</v>
      </c>
      <c r="L424" t="s">
        <v>1256</v>
      </c>
      <c r="M424" t="s">
        <v>1257</v>
      </c>
      <c r="N424" t="s">
        <v>1268</v>
      </c>
      <c r="O424" t="s">
        <v>1269</v>
      </c>
      <c r="P424">
        <v>30049069</v>
      </c>
      <c r="R424">
        <v>13</v>
      </c>
      <c r="S424">
        <v>14</v>
      </c>
      <c r="U424">
        <v>7896261005877</v>
      </c>
      <c r="V424">
        <v>7896261005877</v>
      </c>
      <c r="Z424" t="s">
        <v>1260</v>
      </c>
      <c r="AA424" t="s">
        <v>1261</v>
      </c>
      <c r="AB424">
        <v>5</v>
      </c>
      <c r="AC424" t="s">
        <v>1262</v>
      </c>
      <c r="AE424">
        <v>44232</v>
      </c>
      <c r="AH424">
        <v>0</v>
      </c>
      <c r="AK424" t="s">
        <v>1260</v>
      </c>
      <c r="AM424" t="s">
        <v>1260</v>
      </c>
      <c r="AN424" t="s">
        <v>1260</v>
      </c>
      <c r="AQ424" t="s">
        <v>1263</v>
      </c>
      <c r="AR424" t="s">
        <v>1257</v>
      </c>
      <c r="AS424" t="s">
        <v>1260</v>
      </c>
      <c r="AT424">
        <v>1</v>
      </c>
      <c r="AX424" t="s">
        <v>1617</v>
      </c>
      <c r="AY424" t="s">
        <v>1264</v>
      </c>
      <c r="AZ424" t="s">
        <v>1265</v>
      </c>
      <c r="BI424" t="s">
        <v>1260</v>
      </c>
      <c r="BK424" t="str">
        <f>LEFT(Tabela_BaseCadastro[[#This Row],[Descrição]],SEARCH(" ",Tabela_BaseCadastro[[#This Row],[Descrição]],1)-1)</f>
        <v>DIOVAN</v>
      </c>
      <c r="BL424" t="str">
        <f>TEXT(Tabela_BaseCadastro[[#This Row],[Unidade Venda '[EAN8, UPC12, EAN13, e DUN14']]],"0000000000000")</f>
        <v>7896261005877</v>
      </c>
      <c r="BM424" t="s">
        <v>2071</v>
      </c>
      <c r="BN424" t="str">
        <f>IF(Tabela_BaseCadastro[[#This Row],[P.Ativo CMED]]="",Tabela_BaseCadastro[[#This Row],[DESCRIÇÃO DO PRINCIPIO ATIVO]],Tabela_BaseCadastro[[#This Row],[P.Ativo CMED]])</f>
        <v>VALSARTANA</v>
      </c>
    </row>
    <row r="425" spans="1:66" x14ac:dyDescent="0.25">
      <c r="A425">
        <v>1191</v>
      </c>
      <c r="B425" t="s">
        <v>2073</v>
      </c>
      <c r="C425">
        <v>1370</v>
      </c>
      <c r="D425" t="s">
        <v>1380</v>
      </c>
      <c r="E425">
        <v>1</v>
      </c>
      <c r="F425" t="s">
        <v>1253</v>
      </c>
      <c r="G425">
        <v>2</v>
      </c>
      <c r="H425" s="1" t="s">
        <v>1254</v>
      </c>
      <c r="I425">
        <v>3</v>
      </c>
      <c r="J425" t="s">
        <v>1382</v>
      </c>
      <c r="K425">
        <v>2</v>
      </c>
      <c r="L425" t="s">
        <v>1256</v>
      </c>
      <c r="M425" t="s">
        <v>1257</v>
      </c>
      <c r="N425" t="s">
        <v>1268</v>
      </c>
      <c r="O425" t="s">
        <v>1269</v>
      </c>
      <c r="P425">
        <v>30049069</v>
      </c>
      <c r="R425">
        <v>13</v>
      </c>
      <c r="S425">
        <v>14</v>
      </c>
      <c r="U425">
        <v>7896261005884</v>
      </c>
      <c r="V425">
        <v>7896261005884</v>
      </c>
      <c r="Z425" t="s">
        <v>1260</v>
      </c>
      <c r="AA425" t="s">
        <v>1261</v>
      </c>
      <c r="AB425">
        <v>5</v>
      </c>
      <c r="AC425" t="s">
        <v>1262</v>
      </c>
      <c r="AE425">
        <v>44029</v>
      </c>
      <c r="AH425">
        <v>0</v>
      </c>
      <c r="AK425" t="s">
        <v>1260</v>
      </c>
      <c r="AM425" t="s">
        <v>1260</v>
      </c>
      <c r="AN425" t="s">
        <v>1260</v>
      </c>
      <c r="AQ425" t="s">
        <v>1263</v>
      </c>
      <c r="AR425" t="s">
        <v>1257</v>
      </c>
      <c r="AS425" t="s">
        <v>1260</v>
      </c>
      <c r="AT425">
        <v>1</v>
      </c>
      <c r="AX425" t="s">
        <v>1260</v>
      </c>
      <c r="AY425" t="s">
        <v>1264</v>
      </c>
      <c r="AZ425" t="s">
        <v>1265</v>
      </c>
      <c r="BE425">
        <v>228</v>
      </c>
      <c r="BF425" t="s">
        <v>2071</v>
      </c>
      <c r="BI425" t="s">
        <v>1260</v>
      </c>
      <c r="BK425" t="str">
        <f>LEFT(Tabela_BaseCadastro[[#This Row],[Descrição]],SEARCH(" ",Tabela_BaseCadastro[[#This Row],[Descrição]],1)-1)</f>
        <v>DIOVAN</v>
      </c>
      <c r="BL425" t="str">
        <f>TEXT(Tabela_BaseCadastro[[#This Row],[Unidade Venda '[EAN8, UPC12, EAN13, e DUN14']]],"0000000000000")</f>
        <v>7896261005884</v>
      </c>
      <c r="BM425" t="s">
        <v>2071</v>
      </c>
      <c r="BN425" t="str">
        <f>IF(Tabela_BaseCadastro[[#This Row],[P.Ativo CMED]]="",Tabela_BaseCadastro[[#This Row],[DESCRIÇÃO DO PRINCIPIO ATIVO]],Tabela_BaseCadastro[[#This Row],[P.Ativo CMED]])</f>
        <v>VALSARTANA</v>
      </c>
    </row>
    <row r="426" spans="1:66" x14ac:dyDescent="0.25">
      <c r="A426">
        <v>1192</v>
      </c>
      <c r="B426" t="s">
        <v>2074</v>
      </c>
      <c r="C426">
        <v>1129</v>
      </c>
      <c r="D426" t="s">
        <v>1380</v>
      </c>
      <c r="E426">
        <v>1</v>
      </c>
      <c r="F426" t="s">
        <v>1253</v>
      </c>
      <c r="G426">
        <v>2</v>
      </c>
      <c r="H426" s="1" t="s">
        <v>1254</v>
      </c>
      <c r="I426">
        <v>3</v>
      </c>
      <c r="J426" t="s">
        <v>1382</v>
      </c>
      <c r="K426">
        <v>2</v>
      </c>
      <c r="L426" t="s">
        <v>1256</v>
      </c>
      <c r="M426" t="s">
        <v>1257</v>
      </c>
      <c r="N426" t="s">
        <v>1268</v>
      </c>
      <c r="O426" t="s">
        <v>1269</v>
      </c>
      <c r="P426">
        <v>30049069</v>
      </c>
      <c r="R426">
        <v>13</v>
      </c>
      <c r="S426">
        <v>14</v>
      </c>
      <c r="U426">
        <v>7896261012554</v>
      </c>
      <c r="V426">
        <v>7896261012554</v>
      </c>
      <c r="Z426" t="s">
        <v>1260</v>
      </c>
      <c r="AA426" t="s">
        <v>1261</v>
      </c>
      <c r="AB426">
        <v>5</v>
      </c>
      <c r="AC426" t="s">
        <v>1262</v>
      </c>
      <c r="AE426">
        <v>44232</v>
      </c>
      <c r="AH426">
        <v>0</v>
      </c>
      <c r="AK426" t="s">
        <v>1260</v>
      </c>
      <c r="AM426" t="s">
        <v>1260</v>
      </c>
      <c r="AN426" t="s">
        <v>1260</v>
      </c>
      <c r="AQ426" t="s">
        <v>1263</v>
      </c>
      <c r="AR426" t="s">
        <v>1257</v>
      </c>
      <c r="AS426" t="s">
        <v>1260</v>
      </c>
      <c r="AT426">
        <v>1</v>
      </c>
      <c r="AX426" t="s">
        <v>1617</v>
      </c>
      <c r="AY426" t="s">
        <v>1264</v>
      </c>
      <c r="AZ426" t="s">
        <v>1265</v>
      </c>
      <c r="BI426" t="s">
        <v>1260</v>
      </c>
      <c r="BK426" t="str">
        <f>LEFT(Tabela_BaseCadastro[[#This Row],[Descrição]],SEARCH(" ",Tabela_BaseCadastro[[#This Row],[Descrição]],1)-1)</f>
        <v>DIOVAN</v>
      </c>
      <c r="BL426" t="str">
        <f>TEXT(Tabela_BaseCadastro[[#This Row],[Unidade Venda '[EAN8, UPC12, EAN13, e DUN14']]],"0000000000000")</f>
        <v>7896261012554</v>
      </c>
      <c r="BM426" t="s">
        <v>2075</v>
      </c>
      <c r="BN426" t="str">
        <f>IF(Tabela_BaseCadastro[[#This Row],[P.Ativo CMED]]="",Tabela_BaseCadastro[[#This Row],[DESCRIÇÃO DO PRINCIPIO ATIVO]],Tabela_BaseCadastro[[#This Row],[P.Ativo CMED]])</f>
        <v>VALSARTANA;BESILATO DE ANLODIPINO</v>
      </c>
    </row>
    <row r="427" spans="1:66" x14ac:dyDescent="0.25">
      <c r="A427">
        <v>1193</v>
      </c>
      <c r="B427" t="s">
        <v>2076</v>
      </c>
      <c r="C427">
        <v>1370</v>
      </c>
      <c r="D427" t="s">
        <v>1380</v>
      </c>
      <c r="E427">
        <v>1</v>
      </c>
      <c r="F427" t="s">
        <v>1253</v>
      </c>
      <c r="G427">
        <v>2</v>
      </c>
      <c r="H427" s="1" t="s">
        <v>1254</v>
      </c>
      <c r="I427">
        <v>3</v>
      </c>
      <c r="J427" t="s">
        <v>1382</v>
      </c>
      <c r="K427">
        <v>2</v>
      </c>
      <c r="L427" t="s">
        <v>1256</v>
      </c>
      <c r="M427" t="s">
        <v>1257</v>
      </c>
      <c r="N427" t="s">
        <v>1268</v>
      </c>
      <c r="O427" t="s">
        <v>1269</v>
      </c>
      <c r="P427">
        <v>30049069</v>
      </c>
      <c r="R427">
        <v>13</v>
      </c>
      <c r="S427">
        <v>14</v>
      </c>
      <c r="U427">
        <v>7896261009554</v>
      </c>
      <c r="V427">
        <v>0</v>
      </c>
      <c r="X427" t="s">
        <v>2077</v>
      </c>
      <c r="Z427" t="s">
        <v>1260</v>
      </c>
      <c r="AA427" t="s">
        <v>1261</v>
      </c>
      <c r="AB427">
        <v>5</v>
      </c>
      <c r="AC427" t="s">
        <v>1262</v>
      </c>
      <c r="AE427">
        <v>44029</v>
      </c>
      <c r="AH427">
        <v>0</v>
      </c>
      <c r="AK427" t="s">
        <v>1260</v>
      </c>
      <c r="AM427" t="s">
        <v>1260</v>
      </c>
      <c r="AN427" t="s">
        <v>1260</v>
      </c>
      <c r="AQ427" t="s">
        <v>1263</v>
      </c>
      <c r="AR427" t="s">
        <v>1257</v>
      </c>
      <c r="AS427" t="s">
        <v>1260</v>
      </c>
      <c r="AT427">
        <v>1</v>
      </c>
      <c r="AX427" t="s">
        <v>1260</v>
      </c>
      <c r="AY427" t="s">
        <v>1264</v>
      </c>
      <c r="AZ427" t="s">
        <v>1265</v>
      </c>
      <c r="BE427">
        <v>228</v>
      </c>
      <c r="BF427" t="s">
        <v>2071</v>
      </c>
      <c r="BI427" t="s">
        <v>1260</v>
      </c>
      <c r="BK427" t="str">
        <f>LEFT(Tabela_BaseCadastro[[#This Row],[Descrição]],SEARCH(" ",Tabela_BaseCadastro[[#This Row],[Descrição]],1)-1)</f>
        <v>DIOVAN</v>
      </c>
      <c r="BL427" t="str">
        <f>TEXT(Tabela_BaseCadastro[[#This Row],[Unidade Venda '[EAN8, UPC12, EAN13, e DUN14']]],"0000000000000")</f>
        <v>7896261009554</v>
      </c>
      <c r="BM427" t="s">
        <v>2071</v>
      </c>
      <c r="BN427" t="str">
        <f>IF(Tabela_BaseCadastro[[#This Row],[P.Ativo CMED]]="",Tabela_BaseCadastro[[#This Row],[DESCRIÇÃO DO PRINCIPIO ATIVO]],Tabela_BaseCadastro[[#This Row],[P.Ativo CMED]])</f>
        <v>VALSARTANA</v>
      </c>
    </row>
    <row r="428" spans="1:66" x14ac:dyDescent="0.25">
      <c r="A428">
        <v>1194</v>
      </c>
      <c r="B428" t="s">
        <v>2078</v>
      </c>
      <c r="C428">
        <v>1370</v>
      </c>
      <c r="D428" t="s">
        <v>1380</v>
      </c>
      <c r="E428">
        <v>1</v>
      </c>
      <c r="F428" t="s">
        <v>1253</v>
      </c>
      <c r="G428">
        <v>2</v>
      </c>
      <c r="H428" s="1" t="s">
        <v>1254</v>
      </c>
      <c r="I428">
        <v>3</v>
      </c>
      <c r="J428" t="s">
        <v>1382</v>
      </c>
      <c r="K428">
        <v>2</v>
      </c>
      <c r="L428" t="s">
        <v>1256</v>
      </c>
      <c r="M428" t="s">
        <v>1257</v>
      </c>
      <c r="N428" t="s">
        <v>1268</v>
      </c>
      <c r="O428" t="s">
        <v>1269</v>
      </c>
      <c r="P428">
        <v>30049069</v>
      </c>
      <c r="R428">
        <v>13</v>
      </c>
      <c r="S428">
        <v>13</v>
      </c>
      <c r="U428">
        <v>7896261011069</v>
      </c>
      <c r="V428">
        <v>7896261011069</v>
      </c>
      <c r="Z428" t="s">
        <v>1260</v>
      </c>
      <c r="AA428" t="s">
        <v>1261</v>
      </c>
      <c r="AB428">
        <v>5</v>
      </c>
      <c r="AC428" t="s">
        <v>1262</v>
      </c>
      <c r="AE428">
        <v>44182</v>
      </c>
      <c r="AH428">
        <v>0</v>
      </c>
      <c r="AK428" t="s">
        <v>1260</v>
      </c>
      <c r="AM428" t="s">
        <v>1260</v>
      </c>
      <c r="AN428" t="s">
        <v>1260</v>
      </c>
      <c r="AQ428" t="s">
        <v>1263</v>
      </c>
      <c r="AR428" t="s">
        <v>1257</v>
      </c>
      <c r="AS428" t="s">
        <v>1260</v>
      </c>
      <c r="AT428">
        <v>1</v>
      </c>
      <c r="AV428" t="s">
        <v>2079</v>
      </c>
      <c r="AX428" t="s">
        <v>1260</v>
      </c>
      <c r="AY428" t="s">
        <v>1264</v>
      </c>
      <c r="AZ428" t="s">
        <v>1265</v>
      </c>
      <c r="BE428">
        <v>228</v>
      </c>
      <c r="BF428" t="s">
        <v>2071</v>
      </c>
      <c r="BI428" t="s">
        <v>1260</v>
      </c>
      <c r="BK428" t="str">
        <f>LEFT(Tabela_BaseCadastro[[#This Row],[Descrição]],SEARCH(" ",Tabela_BaseCadastro[[#This Row],[Descrição]],1)-1)</f>
        <v>DIOVAN</v>
      </c>
      <c r="BL428" t="str">
        <f>TEXT(Tabela_BaseCadastro[[#This Row],[Unidade Venda '[EAN8, UPC12, EAN13, e DUN14']]],"0000000000000")</f>
        <v>7896261011069</v>
      </c>
      <c r="BM428" t="s">
        <v>2071</v>
      </c>
      <c r="BN428" t="str">
        <f>IF(Tabela_BaseCadastro[[#This Row],[P.Ativo CMED]]="",Tabela_BaseCadastro[[#This Row],[DESCRIÇÃO DO PRINCIPIO ATIVO]],Tabela_BaseCadastro[[#This Row],[P.Ativo CMED]])</f>
        <v>VALSARTANA</v>
      </c>
    </row>
    <row r="429" spans="1:66" x14ac:dyDescent="0.25">
      <c r="A429">
        <v>1195</v>
      </c>
      <c r="B429" t="s">
        <v>2080</v>
      </c>
      <c r="C429">
        <v>1129</v>
      </c>
      <c r="D429" t="s">
        <v>1380</v>
      </c>
      <c r="E429">
        <v>1</v>
      </c>
      <c r="F429" t="s">
        <v>1253</v>
      </c>
      <c r="G429">
        <v>2</v>
      </c>
      <c r="H429" s="1" t="s">
        <v>1254</v>
      </c>
      <c r="I429">
        <v>3</v>
      </c>
      <c r="J429" t="s">
        <v>1382</v>
      </c>
      <c r="K429">
        <v>2</v>
      </c>
      <c r="L429" t="s">
        <v>1256</v>
      </c>
      <c r="M429" t="s">
        <v>1257</v>
      </c>
      <c r="N429" t="s">
        <v>1422</v>
      </c>
      <c r="O429" t="s">
        <v>1253</v>
      </c>
      <c r="P429">
        <v>30022099</v>
      </c>
      <c r="R429">
        <v>13</v>
      </c>
      <c r="S429">
        <v>14</v>
      </c>
      <c r="U429">
        <v>7896261012448</v>
      </c>
      <c r="V429">
        <v>7896261012448</v>
      </c>
      <c r="Z429" t="s">
        <v>1260</v>
      </c>
      <c r="AA429" t="s">
        <v>1261</v>
      </c>
      <c r="AB429">
        <v>5</v>
      </c>
      <c r="AC429" t="s">
        <v>1262</v>
      </c>
      <c r="AE429">
        <v>44232</v>
      </c>
      <c r="AH429">
        <v>0</v>
      </c>
      <c r="AK429" t="s">
        <v>1260</v>
      </c>
      <c r="AM429" t="s">
        <v>1260</v>
      </c>
      <c r="AN429" t="s">
        <v>1260</v>
      </c>
      <c r="AQ429" t="s">
        <v>1263</v>
      </c>
      <c r="AR429" t="s">
        <v>1257</v>
      </c>
      <c r="AS429" t="s">
        <v>1260</v>
      </c>
      <c r="AT429">
        <v>1</v>
      </c>
      <c r="AX429" t="s">
        <v>1617</v>
      </c>
      <c r="AY429" t="s">
        <v>1264</v>
      </c>
      <c r="AZ429" t="s">
        <v>1265</v>
      </c>
      <c r="BI429" t="s">
        <v>1260</v>
      </c>
      <c r="BK429" t="str">
        <f>LEFT(Tabela_BaseCadastro[[#This Row],[Descrição]],SEARCH(" ",Tabela_BaseCadastro[[#This Row],[Descrição]],1)-1)</f>
        <v>DIOVAN</v>
      </c>
      <c r="BL429" t="str">
        <f>TEXT(Tabela_BaseCadastro[[#This Row],[Unidade Venda '[EAN8, UPC12, EAN13, e DUN14']]],"0000000000000")</f>
        <v>7896261012448</v>
      </c>
      <c r="BM429" t="s">
        <v>2075</v>
      </c>
      <c r="BN429" t="str">
        <f>IF(Tabela_BaseCadastro[[#This Row],[P.Ativo CMED]]="",Tabela_BaseCadastro[[#This Row],[DESCRIÇÃO DO PRINCIPIO ATIVO]],Tabela_BaseCadastro[[#This Row],[P.Ativo CMED]])</f>
        <v>VALSARTANA;BESILATO DE ANLODIPINO</v>
      </c>
    </row>
    <row r="430" spans="1:66" x14ac:dyDescent="0.25">
      <c r="A430">
        <v>1196</v>
      </c>
      <c r="B430" t="s">
        <v>2081</v>
      </c>
      <c r="C430">
        <v>1129</v>
      </c>
      <c r="D430" t="s">
        <v>1380</v>
      </c>
      <c r="E430">
        <v>1</v>
      </c>
      <c r="F430" t="s">
        <v>1253</v>
      </c>
      <c r="G430">
        <v>2</v>
      </c>
      <c r="H430" s="1" t="s">
        <v>1254</v>
      </c>
      <c r="I430">
        <v>3</v>
      </c>
      <c r="J430" t="s">
        <v>1382</v>
      </c>
      <c r="K430">
        <v>2</v>
      </c>
      <c r="L430" t="s">
        <v>1256</v>
      </c>
      <c r="M430" t="s">
        <v>1257</v>
      </c>
      <c r="N430" t="s">
        <v>1268</v>
      </c>
      <c r="O430" t="s">
        <v>1269</v>
      </c>
      <c r="P430">
        <v>30049069</v>
      </c>
      <c r="R430">
        <v>13</v>
      </c>
      <c r="S430">
        <v>14</v>
      </c>
      <c r="U430">
        <v>7896261012479</v>
      </c>
      <c r="V430">
        <v>7896261012479</v>
      </c>
      <c r="Z430" t="s">
        <v>1260</v>
      </c>
      <c r="AA430" t="s">
        <v>1261</v>
      </c>
      <c r="AB430">
        <v>5</v>
      </c>
      <c r="AC430" t="s">
        <v>1262</v>
      </c>
      <c r="AE430">
        <v>44232</v>
      </c>
      <c r="AH430">
        <v>0</v>
      </c>
      <c r="AK430" t="s">
        <v>1260</v>
      </c>
      <c r="AM430" t="s">
        <v>1260</v>
      </c>
      <c r="AN430" t="s">
        <v>1260</v>
      </c>
      <c r="AQ430" t="s">
        <v>1263</v>
      </c>
      <c r="AR430" t="s">
        <v>1257</v>
      </c>
      <c r="AS430" t="s">
        <v>1260</v>
      </c>
      <c r="AT430">
        <v>1</v>
      </c>
      <c r="AX430" t="s">
        <v>1617</v>
      </c>
      <c r="AY430" t="s">
        <v>1264</v>
      </c>
      <c r="AZ430" t="s">
        <v>1265</v>
      </c>
      <c r="BI430" t="s">
        <v>1260</v>
      </c>
      <c r="BK430" t="str">
        <f>LEFT(Tabela_BaseCadastro[[#This Row],[Descrição]],SEARCH(" ",Tabela_BaseCadastro[[#This Row],[Descrição]],1)-1)</f>
        <v>DIOVAN</v>
      </c>
      <c r="BL430" t="str">
        <f>TEXT(Tabela_BaseCadastro[[#This Row],[Unidade Venda '[EAN8, UPC12, EAN13, e DUN14']]],"0000000000000")</f>
        <v>7896261012479</v>
      </c>
      <c r="BM430" t="s">
        <v>2075</v>
      </c>
      <c r="BN430" t="str">
        <f>IF(Tabela_BaseCadastro[[#This Row],[P.Ativo CMED]]="",Tabela_BaseCadastro[[#This Row],[DESCRIÇÃO DO PRINCIPIO ATIVO]],Tabela_BaseCadastro[[#This Row],[P.Ativo CMED]])</f>
        <v>VALSARTANA;BESILATO DE ANLODIPINO</v>
      </c>
    </row>
    <row r="431" spans="1:66" x14ac:dyDescent="0.25">
      <c r="A431">
        <v>1197</v>
      </c>
      <c r="B431" t="s">
        <v>2082</v>
      </c>
      <c r="C431">
        <v>1370</v>
      </c>
      <c r="D431" t="s">
        <v>1380</v>
      </c>
      <c r="E431">
        <v>1</v>
      </c>
      <c r="F431" t="s">
        <v>1253</v>
      </c>
      <c r="G431">
        <v>2</v>
      </c>
      <c r="H431" s="1" t="s">
        <v>1254</v>
      </c>
      <c r="I431">
        <v>3</v>
      </c>
      <c r="J431" t="s">
        <v>1382</v>
      </c>
      <c r="K431">
        <v>2</v>
      </c>
      <c r="L431" t="s">
        <v>1256</v>
      </c>
      <c r="M431" t="s">
        <v>1257</v>
      </c>
      <c r="N431" t="s">
        <v>1268</v>
      </c>
      <c r="O431" t="s">
        <v>1269</v>
      </c>
      <c r="P431">
        <v>30049069</v>
      </c>
      <c r="R431">
        <v>13</v>
      </c>
      <c r="S431">
        <v>13</v>
      </c>
      <c r="U431">
        <v>7896261012486</v>
      </c>
      <c r="V431">
        <v>0</v>
      </c>
      <c r="X431" t="s">
        <v>2083</v>
      </c>
      <c r="Z431" t="s">
        <v>1260</v>
      </c>
      <c r="AA431" t="s">
        <v>1261</v>
      </c>
      <c r="AB431">
        <v>5</v>
      </c>
      <c r="AC431" t="s">
        <v>1262</v>
      </c>
      <c r="AE431">
        <v>44019</v>
      </c>
      <c r="AH431">
        <v>0</v>
      </c>
      <c r="AK431" t="s">
        <v>1260</v>
      </c>
      <c r="AM431" t="s">
        <v>1260</v>
      </c>
      <c r="AN431" t="s">
        <v>1260</v>
      </c>
      <c r="AQ431" t="s">
        <v>1263</v>
      </c>
      <c r="AR431" t="s">
        <v>1257</v>
      </c>
      <c r="AS431" t="s">
        <v>1260</v>
      </c>
      <c r="AT431">
        <v>1</v>
      </c>
      <c r="AX431" t="s">
        <v>1260</v>
      </c>
      <c r="AY431" t="s">
        <v>1264</v>
      </c>
      <c r="AZ431" t="s">
        <v>1265</v>
      </c>
      <c r="BE431">
        <v>223</v>
      </c>
      <c r="BF431" t="s">
        <v>2075</v>
      </c>
      <c r="BI431" t="s">
        <v>1260</v>
      </c>
      <c r="BK431" t="str">
        <f>LEFT(Tabela_BaseCadastro[[#This Row],[Descrição]],SEARCH(" ",Tabela_BaseCadastro[[#This Row],[Descrição]],1)-1)</f>
        <v>DIOVAN</v>
      </c>
      <c r="BL431" t="str">
        <f>TEXT(Tabela_BaseCadastro[[#This Row],[Unidade Venda '[EAN8, UPC12, EAN13, e DUN14']]],"0000000000000")</f>
        <v>7896261012486</v>
      </c>
      <c r="BM431" t="s">
        <v>2075</v>
      </c>
      <c r="BN431" t="str">
        <f>IF(Tabela_BaseCadastro[[#This Row],[P.Ativo CMED]]="",Tabela_BaseCadastro[[#This Row],[DESCRIÇÃO DO PRINCIPIO ATIVO]],Tabela_BaseCadastro[[#This Row],[P.Ativo CMED]])</f>
        <v>VALSARTANA;BESILATO DE ANLODIPINO</v>
      </c>
    </row>
    <row r="432" spans="1:66" x14ac:dyDescent="0.25">
      <c r="A432">
        <v>1198</v>
      </c>
      <c r="B432" t="s">
        <v>2084</v>
      </c>
      <c r="C432">
        <v>1370</v>
      </c>
      <c r="D432" t="s">
        <v>1380</v>
      </c>
      <c r="E432">
        <v>1</v>
      </c>
      <c r="F432" t="s">
        <v>1253</v>
      </c>
      <c r="G432">
        <v>2</v>
      </c>
      <c r="H432" s="1" t="s">
        <v>1254</v>
      </c>
      <c r="I432">
        <v>3</v>
      </c>
      <c r="J432" t="s">
        <v>1382</v>
      </c>
      <c r="K432">
        <v>2</v>
      </c>
      <c r="L432" t="s">
        <v>1256</v>
      </c>
      <c r="M432" t="s">
        <v>1257</v>
      </c>
      <c r="N432" t="s">
        <v>1268</v>
      </c>
      <c r="O432" t="s">
        <v>1269</v>
      </c>
      <c r="P432">
        <v>30049069</v>
      </c>
      <c r="R432">
        <v>13</v>
      </c>
      <c r="S432">
        <v>13</v>
      </c>
      <c r="U432">
        <v>7896261012523</v>
      </c>
      <c r="V432">
        <v>0</v>
      </c>
      <c r="X432" t="s">
        <v>2085</v>
      </c>
      <c r="Z432" t="s">
        <v>1260</v>
      </c>
      <c r="AA432" t="s">
        <v>1261</v>
      </c>
      <c r="AB432">
        <v>5</v>
      </c>
      <c r="AC432" t="s">
        <v>1262</v>
      </c>
      <c r="AE432">
        <v>44186</v>
      </c>
      <c r="AH432">
        <v>0</v>
      </c>
      <c r="AK432" t="s">
        <v>1260</v>
      </c>
      <c r="AM432" t="s">
        <v>1260</v>
      </c>
      <c r="AN432" t="s">
        <v>1260</v>
      </c>
      <c r="AQ432" t="s">
        <v>1263</v>
      </c>
      <c r="AR432" t="s">
        <v>1257</v>
      </c>
      <c r="AS432" t="s">
        <v>1260</v>
      </c>
      <c r="AT432">
        <v>1</v>
      </c>
      <c r="AX432" t="s">
        <v>1260</v>
      </c>
      <c r="AY432" t="s">
        <v>1264</v>
      </c>
      <c r="AZ432" t="s">
        <v>1265</v>
      </c>
      <c r="BE432">
        <v>223</v>
      </c>
      <c r="BF432" t="s">
        <v>2075</v>
      </c>
      <c r="BI432" t="s">
        <v>1260</v>
      </c>
      <c r="BK432" t="str">
        <f>LEFT(Tabela_BaseCadastro[[#This Row],[Descrição]],SEARCH(" ",Tabela_BaseCadastro[[#This Row],[Descrição]],1)-1)</f>
        <v>DIOVAN</v>
      </c>
      <c r="BL432" t="str">
        <f>TEXT(Tabela_BaseCadastro[[#This Row],[Unidade Venda '[EAN8, UPC12, EAN13, e DUN14']]],"0000000000000")</f>
        <v>7896261012523</v>
      </c>
      <c r="BM432" t="s">
        <v>2075</v>
      </c>
      <c r="BN432" t="str">
        <f>IF(Tabela_BaseCadastro[[#This Row],[P.Ativo CMED]]="",Tabela_BaseCadastro[[#This Row],[DESCRIÇÃO DO PRINCIPIO ATIVO]],Tabela_BaseCadastro[[#This Row],[P.Ativo CMED]])</f>
        <v>VALSARTANA;BESILATO DE ANLODIPINO</v>
      </c>
    </row>
    <row r="433" spans="1:66" x14ac:dyDescent="0.25">
      <c r="A433">
        <v>1199</v>
      </c>
      <c r="B433" t="s">
        <v>2086</v>
      </c>
      <c r="C433">
        <v>1129</v>
      </c>
      <c r="D433" t="s">
        <v>1380</v>
      </c>
      <c r="E433">
        <v>1</v>
      </c>
      <c r="F433" t="s">
        <v>1253</v>
      </c>
      <c r="G433">
        <v>2</v>
      </c>
      <c r="H433" s="1" t="s">
        <v>1254</v>
      </c>
      <c r="I433">
        <v>3</v>
      </c>
      <c r="J433" t="s">
        <v>1382</v>
      </c>
      <c r="K433">
        <v>2</v>
      </c>
      <c r="L433" t="s">
        <v>1256</v>
      </c>
      <c r="M433" t="s">
        <v>1257</v>
      </c>
      <c r="N433" t="s">
        <v>1268</v>
      </c>
      <c r="O433" t="s">
        <v>1269</v>
      </c>
      <c r="P433">
        <v>30049069</v>
      </c>
      <c r="R433">
        <v>13</v>
      </c>
      <c r="S433">
        <v>14</v>
      </c>
      <c r="U433">
        <v>7892953003718</v>
      </c>
      <c r="V433">
        <v>7892953003718</v>
      </c>
      <c r="Z433" t="s">
        <v>1260</v>
      </c>
      <c r="AA433" t="s">
        <v>1261</v>
      </c>
      <c r="AB433">
        <v>5</v>
      </c>
      <c r="AC433" t="s">
        <v>1262</v>
      </c>
      <c r="AE433">
        <v>44232</v>
      </c>
      <c r="AH433">
        <v>0</v>
      </c>
      <c r="AK433" t="s">
        <v>1260</v>
      </c>
      <c r="AM433" t="s">
        <v>1260</v>
      </c>
      <c r="AN433" t="s">
        <v>1260</v>
      </c>
      <c r="AQ433" t="s">
        <v>1263</v>
      </c>
      <c r="AR433" t="s">
        <v>1257</v>
      </c>
      <c r="AS433" t="s">
        <v>1260</v>
      </c>
      <c r="AT433">
        <v>1</v>
      </c>
      <c r="AX433" t="s">
        <v>1617</v>
      </c>
      <c r="AY433" t="s">
        <v>1264</v>
      </c>
      <c r="AZ433" t="s">
        <v>1265</v>
      </c>
      <c r="BI433" t="s">
        <v>1260</v>
      </c>
      <c r="BK433" t="str">
        <f>LEFT(Tabela_BaseCadastro[[#This Row],[Descrição]],SEARCH(" ",Tabela_BaseCadastro[[#This Row],[Descrição]],1)-1)</f>
        <v>DIOVAN</v>
      </c>
      <c r="BL433" t="str">
        <f>TEXT(Tabela_BaseCadastro[[#This Row],[Unidade Venda '[EAN8, UPC12, EAN13, e DUN14']]],"0000000000000")</f>
        <v>7892953003718</v>
      </c>
      <c r="BM433" t="s">
        <v>2087</v>
      </c>
      <c r="BN433" t="str">
        <f>IF(Tabela_BaseCadastro[[#This Row],[P.Ativo CMED]]="",Tabela_BaseCadastro[[#This Row],[DESCRIÇÃO DO PRINCIPIO ATIVO]],Tabela_BaseCadastro[[#This Row],[P.Ativo CMED]])</f>
        <v>CLORIDRATO DE OXICODONA</v>
      </c>
    </row>
    <row r="434" spans="1:66" x14ac:dyDescent="0.25">
      <c r="A434">
        <v>1200</v>
      </c>
      <c r="B434" t="s">
        <v>2088</v>
      </c>
      <c r="C434">
        <v>1370</v>
      </c>
      <c r="D434" t="s">
        <v>1380</v>
      </c>
      <c r="E434">
        <v>1</v>
      </c>
      <c r="F434" t="s">
        <v>1253</v>
      </c>
      <c r="G434">
        <v>2</v>
      </c>
      <c r="H434" s="1" t="s">
        <v>1254</v>
      </c>
      <c r="I434">
        <v>3</v>
      </c>
      <c r="J434" t="s">
        <v>1382</v>
      </c>
      <c r="K434">
        <v>2</v>
      </c>
      <c r="L434" t="s">
        <v>1256</v>
      </c>
      <c r="M434" t="s">
        <v>1257</v>
      </c>
      <c r="N434" t="s">
        <v>1268</v>
      </c>
      <c r="O434" t="s">
        <v>1269</v>
      </c>
      <c r="P434">
        <v>30049069</v>
      </c>
      <c r="R434">
        <v>13</v>
      </c>
      <c r="S434">
        <v>13</v>
      </c>
      <c r="U434">
        <v>7896261012561</v>
      </c>
      <c r="V434">
        <v>0</v>
      </c>
      <c r="X434" t="s">
        <v>2089</v>
      </c>
      <c r="Z434" t="s">
        <v>1260</v>
      </c>
      <c r="AA434" t="s">
        <v>1261</v>
      </c>
      <c r="AB434">
        <v>5</v>
      </c>
      <c r="AC434" t="s">
        <v>1262</v>
      </c>
      <c r="AE434">
        <v>44019</v>
      </c>
      <c r="AH434">
        <v>0</v>
      </c>
      <c r="AK434" t="s">
        <v>1260</v>
      </c>
      <c r="AM434" t="s">
        <v>1260</v>
      </c>
      <c r="AN434" t="s">
        <v>1260</v>
      </c>
      <c r="AQ434" t="s">
        <v>1263</v>
      </c>
      <c r="AR434" t="s">
        <v>1257</v>
      </c>
      <c r="AS434" t="s">
        <v>1260</v>
      </c>
      <c r="AT434">
        <v>1</v>
      </c>
      <c r="AX434" t="s">
        <v>1260</v>
      </c>
      <c r="AY434" t="s">
        <v>1264</v>
      </c>
      <c r="AZ434" t="s">
        <v>1265</v>
      </c>
      <c r="BE434">
        <v>223</v>
      </c>
      <c r="BF434" t="s">
        <v>2075</v>
      </c>
      <c r="BI434" t="s">
        <v>1260</v>
      </c>
      <c r="BK434" t="str">
        <f>LEFT(Tabela_BaseCadastro[[#This Row],[Descrição]],SEARCH(" ",Tabela_BaseCadastro[[#This Row],[Descrição]],1)-1)</f>
        <v>DIOVAN</v>
      </c>
      <c r="BL434" t="str">
        <f>TEXT(Tabela_BaseCadastro[[#This Row],[Unidade Venda '[EAN8, UPC12, EAN13, e DUN14']]],"0000000000000")</f>
        <v>7896261012561</v>
      </c>
      <c r="BM434" t="s">
        <v>2075</v>
      </c>
      <c r="BN434" t="str">
        <f>IF(Tabela_BaseCadastro[[#This Row],[P.Ativo CMED]]="",Tabela_BaseCadastro[[#This Row],[DESCRIÇÃO DO PRINCIPIO ATIVO]],Tabela_BaseCadastro[[#This Row],[P.Ativo CMED]])</f>
        <v>VALSARTANA;BESILATO DE ANLODIPINO</v>
      </c>
    </row>
    <row r="435" spans="1:66" x14ac:dyDescent="0.25">
      <c r="A435">
        <v>1201</v>
      </c>
      <c r="B435" t="s">
        <v>2090</v>
      </c>
      <c r="C435">
        <v>1370</v>
      </c>
      <c r="D435" t="s">
        <v>1380</v>
      </c>
      <c r="E435">
        <v>1</v>
      </c>
      <c r="F435" t="s">
        <v>1253</v>
      </c>
      <c r="G435">
        <v>2</v>
      </c>
      <c r="H435" s="1" t="s">
        <v>1254</v>
      </c>
      <c r="I435">
        <v>3</v>
      </c>
      <c r="J435" t="s">
        <v>1382</v>
      </c>
      <c r="K435">
        <v>2</v>
      </c>
      <c r="L435" t="s">
        <v>1256</v>
      </c>
      <c r="M435" t="s">
        <v>1257</v>
      </c>
      <c r="N435" t="s">
        <v>1268</v>
      </c>
      <c r="O435" t="s">
        <v>1269</v>
      </c>
      <c r="P435">
        <v>30049069</v>
      </c>
      <c r="R435">
        <v>13</v>
      </c>
      <c r="S435">
        <v>14</v>
      </c>
      <c r="U435">
        <v>7896261012608</v>
      </c>
      <c r="V435">
        <v>7896261012608</v>
      </c>
      <c r="Z435" t="s">
        <v>1260</v>
      </c>
      <c r="AA435" t="s">
        <v>1261</v>
      </c>
      <c r="AB435">
        <v>5</v>
      </c>
      <c r="AC435" t="s">
        <v>1262</v>
      </c>
      <c r="AE435">
        <v>44186</v>
      </c>
      <c r="AH435">
        <v>0</v>
      </c>
      <c r="AK435" t="s">
        <v>1260</v>
      </c>
      <c r="AM435" t="s">
        <v>1260</v>
      </c>
      <c r="AN435" t="s">
        <v>1260</v>
      </c>
      <c r="AQ435" t="s">
        <v>1263</v>
      </c>
      <c r="AR435" t="s">
        <v>1257</v>
      </c>
      <c r="AS435" t="s">
        <v>1260</v>
      </c>
      <c r="AT435">
        <v>1</v>
      </c>
      <c r="AX435" t="s">
        <v>1260</v>
      </c>
      <c r="AY435" t="s">
        <v>1264</v>
      </c>
      <c r="AZ435" t="s">
        <v>1265</v>
      </c>
      <c r="BE435">
        <v>223</v>
      </c>
      <c r="BF435" t="s">
        <v>2075</v>
      </c>
      <c r="BI435" t="s">
        <v>1260</v>
      </c>
      <c r="BK435" t="str">
        <f>LEFT(Tabela_BaseCadastro[[#This Row],[Descrição]],SEARCH(" ",Tabela_BaseCadastro[[#This Row],[Descrição]],1)-1)</f>
        <v>DIOVAN</v>
      </c>
      <c r="BL435" t="str">
        <f>TEXT(Tabela_BaseCadastro[[#This Row],[Unidade Venda '[EAN8, UPC12, EAN13, e DUN14']]],"0000000000000")</f>
        <v>7896261012608</v>
      </c>
      <c r="BM435" t="s">
        <v>2075</v>
      </c>
      <c r="BN435" t="str">
        <f>IF(Tabela_BaseCadastro[[#This Row],[P.Ativo CMED]]="",Tabela_BaseCadastro[[#This Row],[DESCRIÇÃO DO PRINCIPIO ATIVO]],Tabela_BaseCadastro[[#This Row],[P.Ativo CMED]])</f>
        <v>VALSARTANA;BESILATO DE ANLODIPINO</v>
      </c>
    </row>
    <row r="436" spans="1:66" x14ac:dyDescent="0.25">
      <c r="A436">
        <v>1202</v>
      </c>
      <c r="B436" t="s">
        <v>2091</v>
      </c>
      <c r="C436">
        <v>1370</v>
      </c>
      <c r="D436" t="s">
        <v>1380</v>
      </c>
      <c r="E436">
        <v>1</v>
      </c>
      <c r="F436" t="s">
        <v>1253</v>
      </c>
      <c r="G436">
        <v>2</v>
      </c>
      <c r="H436" s="1" t="s">
        <v>1254</v>
      </c>
      <c r="I436">
        <v>3</v>
      </c>
      <c r="J436" t="s">
        <v>1382</v>
      </c>
      <c r="K436">
        <v>2</v>
      </c>
      <c r="L436" t="s">
        <v>1256</v>
      </c>
      <c r="M436" t="s">
        <v>1257</v>
      </c>
      <c r="N436" t="s">
        <v>1268</v>
      </c>
      <c r="O436" t="s">
        <v>1269</v>
      </c>
      <c r="P436">
        <v>30049069</v>
      </c>
      <c r="R436">
        <v>13</v>
      </c>
      <c r="S436">
        <v>13</v>
      </c>
      <c r="U436">
        <v>7896261001145</v>
      </c>
      <c r="V436">
        <v>7896261001145</v>
      </c>
      <c r="Z436" t="s">
        <v>1260</v>
      </c>
      <c r="AA436" t="s">
        <v>1261</v>
      </c>
      <c r="AB436">
        <v>5</v>
      </c>
      <c r="AC436" t="s">
        <v>1262</v>
      </c>
      <c r="AE436">
        <v>44182</v>
      </c>
      <c r="AH436">
        <v>0</v>
      </c>
      <c r="AK436" t="s">
        <v>1260</v>
      </c>
      <c r="AM436" t="s">
        <v>1260</v>
      </c>
      <c r="AN436" t="s">
        <v>1260</v>
      </c>
      <c r="AQ436" t="s">
        <v>1263</v>
      </c>
      <c r="AR436" t="s">
        <v>1257</v>
      </c>
      <c r="AS436" t="s">
        <v>1260</v>
      </c>
      <c r="AT436">
        <v>1</v>
      </c>
      <c r="AX436" t="s">
        <v>1260</v>
      </c>
      <c r="AY436" t="s">
        <v>1264</v>
      </c>
      <c r="AZ436" t="s">
        <v>1265</v>
      </c>
      <c r="BE436">
        <v>235</v>
      </c>
      <c r="BF436" t="s">
        <v>2092</v>
      </c>
      <c r="BI436" t="s">
        <v>1260</v>
      </c>
      <c r="BK436" t="str">
        <f>LEFT(Tabela_BaseCadastro[[#This Row],[Descrição]],SEARCH(" ",Tabela_BaseCadastro[[#This Row],[Descrição]],1)-1)</f>
        <v>DIOVAN</v>
      </c>
      <c r="BL436" t="str">
        <f>TEXT(Tabela_BaseCadastro[[#This Row],[Unidade Venda '[EAN8, UPC12, EAN13, e DUN14']]],"0000000000000")</f>
        <v>7896261001145</v>
      </c>
      <c r="BM436" t="s">
        <v>2093</v>
      </c>
      <c r="BN436" t="str">
        <f>IF(Tabela_BaseCadastro[[#This Row],[P.Ativo CMED]]="",Tabela_BaseCadastro[[#This Row],[DESCRIÇÃO DO PRINCIPIO ATIVO]],Tabela_BaseCadastro[[#This Row],[P.Ativo CMED]])</f>
        <v>VALSARTANA;HIDROCLOROTIAZIDA</v>
      </c>
    </row>
    <row r="437" spans="1:66" x14ac:dyDescent="0.25">
      <c r="A437">
        <v>1203</v>
      </c>
      <c r="B437" t="s">
        <v>2094</v>
      </c>
      <c r="C437">
        <v>1370</v>
      </c>
      <c r="D437" t="s">
        <v>1380</v>
      </c>
      <c r="E437">
        <v>1</v>
      </c>
      <c r="F437" t="s">
        <v>1253</v>
      </c>
      <c r="G437">
        <v>2</v>
      </c>
      <c r="H437" s="1" t="s">
        <v>1254</v>
      </c>
      <c r="I437">
        <v>3</v>
      </c>
      <c r="J437" t="s">
        <v>1382</v>
      </c>
      <c r="K437">
        <v>2</v>
      </c>
      <c r="L437" t="s">
        <v>1256</v>
      </c>
      <c r="M437" t="s">
        <v>1257</v>
      </c>
      <c r="N437" t="s">
        <v>1268</v>
      </c>
      <c r="O437" t="s">
        <v>1269</v>
      </c>
      <c r="P437">
        <v>30049069</v>
      </c>
      <c r="R437">
        <v>13</v>
      </c>
      <c r="S437">
        <v>13</v>
      </c>
      <c r="U437">
        <v>7896261004894</v>
      </c>
      <c r="V437">
        <v>0</v>
      </c>
      <c r="Z437" t="s">
        <v>1260</v>
      </c>
      <c r="AA437" t="s">
        <v>1261</v>
      </c>
      <c r="AB437">
        <v>5</v>
      </c>
      <c r="AC437" t="s">
        <v>1262</v>
      </c>
      <c r="AE437">
        <v>44182</v>
      </c>
      <c r="AH437">
        <v>0</v>
      </c>
      <c r="AK437" t="s">
        <v>1260</v>
      </c>
      <c r="AM437" t="s">
        <v>1260</v>
      </c>
      <c r="AN437" t="s">
        <v>1260</v>
      </c>
      <c r="AQ437" t="s">
        <v>1263</v>
      </c>
      <c r="AR437" t="s">
        <v>1257</v>
      </c>
      <c r="AS437" t="s">
        <v>1260</v>
      </c>
      <c r="AT437">
        <v>1</v>
      </c>
      <c r="AX437" t="s">
        <v>1260</v>
      </c>
      <c r="AY437" t="s">
        <v>1264</v>
      </c>
      <c r="AZ437" t="s">
        <v>1265</v>
      </c>
      <c r="BE437">
        <v>235</v>
      </c>
      <c r="BF437" t="s">
        <v>2092</v>
      </c>
      <c r="BI437" t="s">
        <v>1260</v>
      </c>
      <c r="BK437" t="str">
        <f>LEFT(Tabela_BaseCadastro[[#This Row],[Descrição]],SEARCH(" ",Tabela_BaseCadastro[[#This Row],[Descrição]],1)-1)</f>
        <v>DIOVAN</v>
      </c>
      <c r="BL437" t="str">
        <f>TEXT(Tabela_BaseCadastro[[#This Row],[Unidade Venda '[EAN8, UPC12, EAN13, e DUN14']]],"0000000000000")</f>
        <v>7896261004894</v>
      </c>
      <c r="BM437" t="s">
        <v>2093</v>
      </c>
      <c r="BN437" t="str">
        <f>IF(Tabela_BaseCadastro[[#This Row],[P.Ativo CMED]]="",Tabela_BaseCadastro[[#This Row],[DESCRIÇÃO DO PRINCIPIO ATIVO]],Tabela_BaseCadastro[[#This Row],[P.Ativo CMED]])</f>
        <v>VALSARTANA;HIDROCLOROTIAZIDA</v>
      </c>
    </row>
    <row r="438" spans="1:66" x14ac:dyDescent="0.25">
      <c r="A438">
        <v>1204</v>
      </c>
      <c r="B438" t="s">
        <v>2095</v>
      </c>
      <c r="C438">
        <v>1370</v>
      </c>
      <c r="D438" t="s">
        <v>1380</v>
      </c>
      <c r="E438">
        <v>1</v>
      </c>
      <c r="F438" t="s">
        <v>1253</v>
      </c>
      <c r="G438">
        <v>2</v>
      </c>
      <c r="H438" s="1" t="s">
        <v>1254</v>
      </c>
      <c r="I438">
        <v>3</v>
      </c>
      <c r="J438" t="s">
        <v>1382</v>
      </c>
      <c r="K438">
        <v>2</v>
      </c>
      <c r="L438" t="s">
        <v>1256</v>
      </c>
      <c r="M438" t="s">
        <v>1257</v>
      </c>
      <c r="N438" t="s">
        <v>1268</v>
      </c>
      <c r="O438" t="s">
        <v>1269</v>
      </c>
      <c r="P438">
        <v>30049069</v>
      </c>
      <c r="R438">
        <v>13</v>
      </c>
      <c r="S438">
        <v>13</v>
      </c>
      <c r="U438">
        <v>7896261004900</v>
      </c>
      <c r="V438">
        <v>0</v>
      </c>
      <c r="Z438" t="s">
        <v>1260</v>
      </c>
      <c r="AA438" t="s">
        <v>1261</v>
      </c>
      <c r="AB438">
        <v>5</v>
      </c>
      <c r="AC438" t="s">
        <v>1262</v>
      </c>
      <c r="AE438">
        <v>44182</v>
      </c>
      <c r="AH438">
        <v>0</v>
      </c>
      <c r="AK438" t="s">
        <v>1260</v>
      </c>
      <c r="AM438" t="s">
        <v>1260</v>
      </c>
      <c r="AN438" t="s">
        <v>1260</v>
      </c>
      <c r="AQ438" t="s">
        <v>1263</v>
      </c>
      <c r="AR438" t="s">
        <v>1257</v>
      </c>
      <c r="AS438" t="s">
        <v>1260</v>
      </c>
      <c r="AT438">
        <v>1</v>
      </c>
      <c r="AX438" t="s">
        <v>1260</v>
      </c>
      <c r="AY438" t="s">
        <v>1264</v>
      </c>
      <c r="AZ438" t="s">
        <v>1265</v>
      </c>
      <c r="BE438">
        <v>235</v>
      </c>
      <c r="BF438" t="s">
        <v>2092</v>
      </c>
      <c r="BI438" t="s">
        <v>1260</v>
      </c>
      <c r="BK438" t="str">
        <f>LEFT(Tabela_BaseCadastro[[#This Row],[Descrição]],SEARCH(" ",Tabela_BaseCadastro[[#This Row],[Descrição]],1)-1)</f>
        <v>DIOVAN</v>
      </c>
      <c r="BL438" t="str">
        <f>TEXT(Tabela_BaseCadastro[[#This Row],[Unidade Venda '[EAN8, UPC12, EAN13, e DUN14']]],"0000000000000")</f>
        <v>7896261004900</v>
      </c>
      <c r="BM438" t="s">
        <v>2093</v>
      </c>
      <c r="BN438" t="str">
        <f>IF(Tabela_BaseCadastro[[#This Row],[P.Ativo CMED]]="",Tabela_BaseCadastro[[#This Row],[DESCRIÇÃO DO PRINCIPIO ATIVO]],Tabela_BaseCadastro[[#This Row],[P.Ativo CMED]])</f>
        <v>VALSARTANA;HIDROCLOROTIAZIDA</v>
      </c>
    </row>
    <row r="439" spans="1:66" x14ac:dyDescent="0.25">
      <c r="A439">
        <v>1205</v>
      </c>
      <c r="B439" t="s">
        <v>2096</v>
      </c>
      <c r="C439">
        <v>1370</v>
      </c>
      <c r="D439" t="s">
        <v>1380</v>
      </c>
      <c r="E439">
        <v>1</v>
      </c>
      <c r="F439" t="s">
        <v>1253</v>
      </c>
      <c r="G439">
        <v>2</v>
      </c>
      <c r="H439" s="1" t="s">
        <v>1254</v>
      </c>
      <c r="I439">
        <v>3</v>
      </c>
      <c r="J439" t="s">
        <v>1382</v>
      </c>
      <c r="K439">
        <v>2</v>
      </c>
      <c r="L439" t="s">
        <v>1256</v>
      </c>
      <c r="M439" t="s">
        <v>1257</v>
      </c>
      <c r="N439" t="s">
        <v>1268</v>
      </c>
      <c r="O439" t="s">
        <v>1269</v>
      </c>
      <c r="P439">
        <v>30049069</v>
      </c>
      <c r="R439">
        <v>13</v>
      </c>
      <c r="S439">
        <v>14</v>
      </c>
      <c r="U439">
        <v>7896261008076</v>
      </c>
      <c r="V439">
        <v>7896261008076</v>
      </c>
      <c r="Z439" t="s">
        <v>1260</v>
      </c>
      <c r="AA439" t="s">
        <v>1261</v>
      </c>
      <c r="AB439">
        <v>5</v>
      </c>
      <c r="AC439" t="s">
        <v>1262</v>
      </c>
      <c r="AE439">
        <v>44053</v>
      </c>
      <c r="AH439">
        <v>0</v>
      </c>
      <c r="AK439" t="s">
        <v>1260</v>
      </c>
      <c r="AM439" t="s">
        <v>1260</v>
      </c>
      <c r="AN439" t="s">
        <v>1260</v>
      </c>
      <c r="AQ439" t="s">
        <v>1263</v>
      </c>
      <c r="AR439" t="s">
        <v>1257</v>
      </c>
      <c r="AS439" t="s">
        <v>1260</v>
      </c>
      <c r="AT439">
        <v>1</v>
      </c>
      <c r="AX439" t="s">
        <v>1260</v>
      </c>
      <c r="AY439" t="s">
        <v>1264</v>
      </c>
      <c r="AZ439" t="s">
        <v>1265</v>
      </c>
      <c r="BE439">
        <v>235</v>
      </c>
      <c r="BF439" t="s">
        <v>2092</v>
      </c>
      <c r="BI439" t="s">
        <v>1260</v>
      </c>
      <c r="BK439" t="str">
        <f>LEFT(Tabela_BaseCadastro[[#This Row],[Descrição]],SEARCH(" ",Tabela_BaseCadastro[[#This Row],[Descrição]],1)-1)</f>
        <v>DIOVAN</v>
      </c>
      <c r="BL439" t="str">
        <f>TEXT(Tabela_BaseCadastro[[#This Row],[Unidade Venda '[EAN8, UPC12, EAN13, e DUN14']]],"0000000000000")</f>
        <v>7896261008076</v>
      </c>
      <c r="BM439" t="s">
        <v>2093</v>
      </c>
      <c r="BN439" t="str">
        <f>IF(Tabela_BaseCadastro[[#This Row],[P.Ativo CMED]]="",Tabela_BaseCadastro[[#This Row],[DESCRIÇÃO DO PRINCIPIO ATIVO]],Tabela_BaseCadastro[[#This Row],[P.Ativo CMED]])</f>
        <v>VALSARTANA;HIDROCLOROTIAZIDA</v>
      </c>
    </row>
    <row r="440" spans="1:66" x14ac:dyDescent="0.25">
      <c r="A440">
        <v>1206</v>
      </c>
      <c r="B440" t="s">
        <v>2097</v>
      </c>
      <c r="C440">
        <v>1129</v>
      </c>
      <c r="D440" t="s">
        <v>1380</v>
      </c>
      <c r="E440">
        <v>1</v>
      </c>
      <c r="F440" t="s">
        <v>1253</v>
      </c>
      <c r="G440">
        <v>2</v>
      </c>
      <c r="H440" s="1" t="s">
        <v>1254</v>
      </c>
      <c r="I440">
        <v>3</v>
      </c>
      <c r="J440" t="s">
        <v>1382</v>
      </c>
      <c r="K440">
        <v>2</v>
      </c>
      <c r="L440" t="s">
        <v>1256</v>
      </c>
      <c r="M440" t="s">
        <v>1257</v>
      </c>
      <c r="N440" t="s">
        <v>1268</v>
      </c>
      <c r="O440" t="s">
        <v>1269</v>
      </c>
      <c r="P440">
        <v>30049069</v>
      </c>
      <c r="R440">
        <v>13</v>
      </c>
      <c r="S440">
        <v>14</v>
      </c>
      <c r="U440">
        <v>1006800970122</v>
      </c>
      <c r="V440">
        <v>1006800970122</v>
      </c>
      <c r="Z440" t="s">
        <v>1260</v>
      </c>
      <c r="AA440" t="s">
        <v>1261</v>
      </c>
      <c r="AB440">
        <v>5</v>
      </c>
      <c r="AC440" t="s">
        <v>1262</v>
      </c>
      <c r="AE440">
        <v>44232</v>
      </c>
      <c r="AH440">
        <v>0</v>
      </c>
      <c r="AK440" t="s">
        <v>1260</v>
      </c>
      <c r="AM440" t="s">
        <v>1260</v>
      </c>
      <c r="AN440" t="s">
        <v>1260</v>
      </c>
      <c r="AQ440" t="s">
        <v>1263</v>
      </c>
      <c r="AR440" t="s">
        <v>1257</v>
      </c>
      <c r="AS440" t="s">
        <v>1260</v>
      </c>
      <c r="AT440">
        <v>1</v>
      </c>
      <c r="AX440" t="s">
        <v>1617</v>
      </c>
      <c r="AY440" t="s">
        <v>1264</v>
      </c>
      <c r="AZ440" t="s">
        <v>1265</v>
      </c>
      <c r="BI440" t="s">
        <v>1260</v>
      </c>
      <c r="BK440" t="str">
        <f>LEFT(Tabela_BaseCadastro[[#This Row],[Descrição]],SEARCH(" ",Tabela_BaseCadastro[[#This Row],[Descrição]],1)-1)</f>
        <v>DIOVAN</v>
      </c>
      <c r="BL440" t="str">
        <f>TEXT(Tabela_BaseCadastro[[#This Row],[Unidade Venda '[EAN8, UPC12, EAN13, e DUN14']]],"0000000000000")</f>
        <v>1006800970122</v>
      </c>
      <c r="BN440">
        <f>IF(Tabela_BaseCadastro[[#This Row],[P.Ativo CMED]]="",Tabela_BaseCadastro[[#This Row],[DESCRIÇÃO DO PRINCIPIO ATIVO]],Tabela_BaseCadastro[[#This Row],[P.Ativo CMED]])</f>
        <v>0</v>
      </c>
    </row>
    <row r="441" spans="1:66" x14ac:dyDescent="0.25">
      <c r="A441">
        <v>1207</v>
      </c>
      <c r="B441" t="s">
        <v>2098</v>
      </c>
      <c r="C441">
        <v>1370</v>
      </c>
      <c r="D441" t="s">
        <v>1380</v>
      </c>
      <c r="E441">
        <v>1</v>
      </c>
      <c r="F441" t="s">
        <v>1253</v>
      </c>
      <c r="G441">
        <v>2</v>
      </c>
      <c r="H441" s="1" t="s">
        <v>1254</v>
      </c>
      <c r="I441">
        <v>3</v>
      </c>
      <c r="J441" t="s">
        <v>1382</v>
      </c>
      <c r="K441">
        <v>2</v>
      </c>
      <c r="L441" t="s">
        <v>1256</v>
      </c>
      <c r="M441" t="s">
        <v>1257</v>
      </c>
      <c r="N441" t="s">
        <v>1268</v>
      </c>
      <c r="O441" t="s">
        <v>1269</v>
      </c>
      <c r="P441">
        <v>30049069</v>
      </c>
      <c r="R441">
        <v>13</v>
      </c>
      <c r="S441">
        <v>14</v>
      </c>
      <c r="U441">
        <v>7896261012332</v>
      </c>
      <c r="V441">
        <v>0</v>
      </c>
      <c r="X441">
        <v>7896261012332</v>
      </c>
      <c r="Z441" t="s">
        <v>1260</v>
      </c>
      <c r="AA441" t="s">
        <v>1261</v>
      </c>
      <c r="AB441">
        <v>5</v>
      </c>
      <c r="AC441" t="s">
        <v>1262</v>
      </c>
      <c r="AE441">
        <v>44053</v>
      </c>
      <c r="AH441">
        <v>0</v>
      </c>
      <c r="AK441" t="s">
        <v>1260</v>
      </c>
      <c r="AM441" t="s">
        <v>1260</v>
      </c>
      <c r="AN441" t="s">
        <v>1260</v>
      </c>
      <c r="AQ441" t="s">
        <v>1263</v>
      </c>
      <c r="AR441" t="s">
        <v>1257</v>
      </c>
      <c r="AS441" t="s">
        <v>1260</v>
      </c>
      <c r="AT441">
        <v>1</v>
      </c>
      <c r="AX441" t="s">
        <v>1260</v>
      </c>
      <c r="AY441" t="s">
        <v>1264</v>
      </c>
      <c r="AZ441" t="s">
        <v>1265</v>
      </c>
      <c r="BE441">
        <v>235</v>
      </c>
      <c r="BF441" t="s">
        <v>2092</v>
      </c>
      <c r="BI441" t="s">
        <v>1260</v>
      </c>
      <c r="BK441" t="str">
        <f>LEFT(Tabela_BaseCadastro[[#This Row],[Descrição]],SEARCH(" ",Tabela_BaseCadastro[[#This Row],[Descrição]],1)-1)</f>
        <v>DIOVAN</v>
      </c>
      <c r="BL441" t="str">
        <f>TEXT(Tabela_BaseCadastro[[#This Row],[Unidade Venda '[EAN8, UPC12, EAN13, e DUN14']]],"0000000000000")</f>
        <v>7896261012332</v>
      </c>
      <c r="BM441" t="s">
        <v>2093</v>
      </c>
      <c r="BN441" t="str">
        <f>IF(Tabela_BaseCadastro[[#This Row],[P.Ativo CMED]]="",Tabela_BaseCadastro[[#This Row],[DESCRIÇÃO DO PRINCIPIO ATIVO]],Tabela_BaseCadastro[[#This Row],[P.Ativo CMED]])</f>
        <v>VALSARTANA;HIDROCLOROTIAZIDA</v>
      </c>
    </row>
    <row r="442" spans="1:66" x14ac:dyDescent="0.25">
      <c r="A442">
        <v>1208</v>
      </c>
      <c r="B442" t="s">
        <v>2099</v>
      </c>
      <c r="C442">
        <v>1370</v>
      </c>
      <c r="D442" t="s">
        <v>1380</v>
      </c>
      <c r="E442">
        <v>1</v>
      </c>
      <c r="F442" t="s">
        <v>1253</v>
      </c>
      <c r="G442">
        <v>2</v>
      </c>
      <c r="H442" s="1" t="s">
        <v>1254</v>
      </c>
      <c r="I442">
        <v>3</v>
      </c>
      <c r="J442" t="s">
        <v>1382</v>
      </c>
      <c r="K442">
        <v>2</v>
      </c>
      <c r="L442" t="s">
        <v>1256</v>
      </c>
      <c r="M442" t="s">
        <v>1257</v>
      </c>
      <c r="N442" t="s">
        <v>1268</v>
      </c>
      <c r="O442" t="s">
        <v>1269</v>
      </c>
      <c r="P442">
        <v>30049069</v>
      </c>
      <c r="R442">
        <v>13</v>
      </c>
      <c r="S442">
        <v>13</v>
      </c>
      <c r="U442">
        <v>7896261012356</v>
      </c>
      <c r="V442">
        <v>0</v>
      </c>
      <c r="X442" t="s">
        <v>2100</v>
      </c>
      <c r="Z442" t="s">
        <v>1260</v>
      </c>
      <c r="AA442" t="s">
        <v>1261</v>
      </c>
      <c r="AB442">
        <v>5</v>
      </c>
      <c r="AC442" t="s">
        <v>1262</v>
      </c>
      <c r="AE442">
        <v>44186</v>
      </c>
      <c r="AH442">
        <v>0</v>
      </c>
      <c r="AK442" t="s">
        <v>1260</v>
      </c>
      <c r="AM442" t="s">
        <v>1260</v>
      </c>
      <c r="AN442" t="s">
        <v>1260</v>
      </c>
      <c r="AQ442" t="s">
        <v>1263</v>
      </c>
      <c r="AR442" t="s">
        <v>1257</v>
      </c>
      <c r="AS442" t="s">
        <v>1260</v>
      </c>
      <c r="AT442">
        <v>1</v>
      </c>
      <c r="AX442" t="s">
        <v>1260</v>
      </c>
      <c r="AY442" t="s">
        <v>1264</v>
      </c>
      <c r="AZ442" t="s">
        <v>1265</v>
      </c>
      <c r="BE442">
        <v>235</v>
      </c>
      <c r="BF442" t="s">
        <v>2092</v>
      </c>
      <c r="BI442" t="s">
        <v>1260</v>
      </c>
      <c r="BK442" t="str">
        <f>LEFT(Tabela_BaseCadastro[[#This Row],[Descrição]],SEARCH(" ",Tabela_BaseCadastro[[#This Row],[Descrição]],1)-1)</f>
        <v>DIOVAN</v>
      </c>
      <c r="BL442" t="str">
        <f>TEXT(Tabela_BaseCadastro[[#This Row],[Unidade Venda '[EAN8, UPC12, EAN13, e DUN14']]],"0000000000000")</f>
        <v>7896261012356</v>
      </c>
      <c r="BM442" t="s">
        <v>2093</v>
      </c>
      <c r="BN442" t="str">
        <f>IF(Tabela_BaseCadastro[[#This Row],[P.Ativo CMED]]="",Tabela_BaseCadastro[[#This Row],[DESCRIÇÃO DO PRINCIPIO ATIVO]],Tabela_BaseCadastro[[#This Row],[P.Ativo CMED]])</f>
        <v>VALSARTANA;HIDROCLOROTIAZIDA</v>
      </c>
    </row>
    <row r="443" spans="1:66" x14ac:dyDescent="0.25">
      <c r="A443">
        <v>1209</v>
      </c>
      <c r="B443" t="s">
        <v>2101</v>
      </c>
      <c r="C443">
        <v>1129</v>
      </c>
      <c r="D443" t="s">
        <v>1380</v>
      </c>
      <c r="E443">
        <v>1</v>
      </c>
      <c r="F443" t="s">
        <v>1253</v>
      </c>
      <c r="G443">
        <v>2</v>
      </c>
      <c r="H443" s="1" t="s">
        <v>1254</v>
      </c>
      <c r="I443">
        <v>3</v>
      </c>
      <c r="J443" t="s">
        <v>1382</v>
      </c>
      <c r="K443">
        <v>2</v>
      </c>
      <c r="L443" t="s">
        <v>1256</v>
      </c>
      <c r="M443" t="s">
        <v>1257</v>
      </c>
      <c r="N443" t="s">
        <v>1422</v>
      </c>
      <c r="O443" t="s">
        <v>1253</v>
      </c>
      <c r="P443">
        <v>30022099</v>
      </c>
      <c r="R443">
        <v>13</v>
      </c>
      <c r="S443">
        <v>14</v>
      </c>
      <c r="U443">
        <v>7896548197035</v>
      </c>
      <c r="V443">
        <v>7896548197035</v>
      </c>
      <c r="Z443" t="s">
        <v>1260</v>
      </c>
      <c r="AA443" t="s">
        <v>1261</v>
      </c>
      <c r="AB443">
        <v>1236</v>
      </c>
      <c r="AC443" t="s">
        <v>2023</v>
      </c>
      <c r="AE443">
        <v>44232</v>
      </c>
      <c r="AH443">
        <v>0</v>
      </c>
      <c r="AK443" t="s">
        <v>1260</v>
      </c>
      <c r="AM443" t="s">
        <v>1260</v>
      </c>
      <c r="AN443" t="s">
        <v>1260</v>
      </c>
      <c r="AQ443" t="s">
        <v>1263</v>
      </c>
      <c r="AR443" t="s">
        <v>1257</v>
      </c>
      <c r="AS443" t="s">
        <v>1260</v>
      </c>
      <c r="AT443">
        <v>1</v>
      </c>
      <c r="AX443" t="s">
        <v>1617</v>
      </c>
      <c r="AY443" t="s">
        <v>1264</v>
      </c>
      <c r="AZ443" t="s">
        <v>1265</v>
      </c>
      <c r="BI443" t="s">
        <v>1260</v>
      </c>
      <c r="BK443" t="str">
        <f>LEFT(Tabela_BaseCadastro[[#This Row],[Descrição]],SEARCH(" ",Tabela_BaseCadastro[[#This Row],[Descrição]],1)-1)</f>
        <v>DUO-TRAVATAN</v>
      </c>
      <c r="BL443" t="str">
        <f>TEXT(Tabela_BaseCadastro[[#This Row],[Unidade Venda '[EAN8, UPC12, EAN13, e DUN14']]],"0000000000000")</f>
        <v>7896548197035</v>
      </c>
      <c r="BN443">
        <f>IF(Tabela_BaseCadastro[[#This Row],[P.Ativo CMED]]="",Tabela_BaseCadastro[[#This Row],[DESCRIÇÃO DO PRINCIPIO ATIVO]],Tabela_BaseCadastro[[#This Row],[P.Ativo CMED]])</f>
        <v>0</v>
      </c>
    </row>
    <row r="444" spans="1:66" x14ac:dyDescent="0.25">
      <c r="A444">
        <v>1210</v>
      </c>
      <c r="B444" t="s">
        <v>2102</v>
      </c>
      <c r="C444">
        <v>1129</v>
      </c>
      <c r="D444" t="s">
        <v>1380</v>
      </c>
      <c r="E444">
        <v>1</v>
      </c>
      <c r="F444" t="s">
        <v>1253</v>
      </c>
      <c r="G444">
        <v>2</v>
      </c>
      <c r="H444" s="1" t="s">
        <v>1254</v>
      </c>
      <c r="I444">
        <v>3</v>
      </c>
      <c r="J444" t="s">
        <v>1382</v>
      </c>
      <c r="K444">
        <v>2</v>
      </c>
      <c r="L444" t="s">
        <v>1256</v>
      </c>
      <c r="M444" t="s">
        <v>1257</v>
      </c>
      <c r="N444" t="s">
        <v>1422</v>
      </c>
      <c r="O444" t="s">
        <v>1253</v>
      </c>
      <c r="P444">
        <v>30022099</v>
      </c>
      <c r="R444">
        <v>13</v>
      </c>
      <c r="S444">
        <v>14</v>
      </c>
      <c r="U444">
        <v>7896548197318</v>
      </c>
      <c r="V444">
        <v>7896548197318</v>
      </c>
      <c r="Z444" t="s">
        <v>1260</v>
      </c>
      <c r="AA444" t="s">
        <v>1261</v>
      </c>
      <c r="AB444">
        <v>5</v>
      </c>
      <c r="AC444" t="s">
        <v>1262</v>
      </c>
      <c r="AE444">
        <v>44232</v>
      </c>
      <c r="AH444">
        <v>0</v>
      </c>
      <c r="AK444" t="s">
        <v>1260</v>
      </c>
      <c r="AM444" t="s">
        <v>1260</v>
      </c>
      <c r="AN444" t="s">
        <v>1260</v>
      </c>
      <c r="AQ444" t="s">
        <v>1263</v>
      </c>
      <c r="AR444" t="s">
        <v>1257</v>
      </c>
      <c r="AS444" t="s">
        <v>1260</v>
      </c>
      <c r="AT444">
        <v>1</v>
      </c>
      <c r="AX444" t="s">
        <v>1617</v>
      </c>
      <c r="AY444" t="s">
        <v>1264</v>
      </c>
      <c r="AZ444" t="s">
        <v>1265</v>
      </c>
      <c r="BI444" t="s">
        <v>1260</v>
      </c>
      <c r="BK444" t="str">
        <f>LEFT(Tabela_BaseCadastro[[#This Row],[Descrição]],SEARCH(" ",Tabela_BaseCadastro[[#This Row],[Descrição]],1)-1)</f>
        <v>DUO-TRAVATAN</v>
      </c>
      <c r="BL444" t="str">
        <f>TEXT(Tabela_BaseCadastro[[#This Row],[Unidade Venda '[EAN8, UPC12, EAN13, e DUN14']]],"0000000000000")</f>
        <v>7896548197318</v>
      </c>
      <c r="BN444">
        <f>IF(Tabela_BaseCadastro[[#This Row],[P.Ativo CMED]]="",Tabela_BaseCadastro[[#This Row],[DESCRIÇÃO DO PRINCIPIO ATIVO]],Tabela_BaseCadastro[[#This Row],[P.Ativo CMED]])</f>
        <v>0</v>
      </c>
    </row>
    <row r="445" spans="1:66" x14ac:dyDescent="0.25">
      <c r="A445">
        <v>1211</v>
      </c>
      <c r="B445" t="s">
        <v>2103</v>
      </c>
      <c r="C445">
        <v>1370</v>
      </c>
      <c r="D445" t="s">
        <v>1380</v>
      </c>
      <c r="E445">
        <v>1</v>
      </c>
      <c r="F445" t="s">
        <v>1253</v>
      </c>
      <c r="G445">
        <v>2</v>
      </c>
      <c r="H445" s="1" t="s">
        <v>1254</v>
      </c>
      <c r="I445">
        <v>3</v>
      </c>
      <c r="J445" t="s">
        <v>1382</v>
      </c>
      <c r="K445">
        <v>2</v>
      </c>
      <c r="L445" t="s">
        <v>1256</v>
      </c>
      <c r="M445" t="s">
        <v>1257</v>
      </c>
      <c r="N445" t="s">
        <v>1400</v>
      </c>
      <c r="O445" t="s">
        <v>1401</v>
      </c>
      <c r="P445">
        <v>30049049</v>
      </c>
      <c r="R445">
        <v>13</v>
      </c>
      <c r="S445">
        <v>13</v>
      </c>
      <c r="T445">
        <v>13</v>
      </c>
      <c r="U445">
        <v>7896261020269</v>
      </c>
      <c r="V445">
        <v>0</v>
      </c>
      <c r="W445">
        <v>7896261020269</v>
      </c>
      <c r="X445">
        <v>732603</v>
      </c>
      <c r="Z445" t="s">
        <v>1260</v>
      </c>
      <c r="AA445" t="s">
        <v>1261</v>
      </c>
      <c r="AB445">
        <v>74</v>
      </c>
      <c r="AC445" t="s">
        <v>2104</v>
      </c>
      <c r="AE445">
        <v>44029</v>
      </c>
      <c r="AH445">
        <v>0</v>
      </c>
      <c r="AK445" t="s">
        <v>1260</v>
      </c>
      <c r="AM445" t="s">
        <v>1260</v>
      </c>
      <c r="AN445" t="s">
        <v>1260</v>
      </c>
      <c r="AQ445" t="s">
        <v>1263</v>
      </c>
      <c r="AR445" t="s">
        <v>1257</v>
      </c>
      <c r="AS445" t="s">
        <v>1260</v>
      </c>
      <c r="AT445">
        <v>1</v>
      </c>
      <c r="AX445" t="s">
        <v>1260</v>
      </c>
      <c r="AY445" t="s">
        <v>1264</v>
      </c>
      <c r="AZ445" t="s">
        <v>1265</v>
      </c>
      <c r="BE445">
        <v>227</v>
      </c>
      <c r="BF445" t="s">
        <v>2105</v>
      </c>
      <c r="BI445" t="s">
        <v>1260</v>
      </c>
      <c r="BK445" t="str">
        <f>LEFT(Tabela_BaseCadastro[[#This Row],[Descrição]],SEARCH(" ",Tabela_BaseCadastro[[#This Row],[Descrição]],1)-1)</f>
        <v>ENTRESTO</v>
      </c>
      <c r="BL445" t="str">
        <f>TEXT(Tabela_BaseCadastro[[#This Row],[Unidade Venda '[EAN8, UPC12, EAN13, e DUN14']]],"0000000000000")</f>
        <v>7896261020269</v>
      </c>
      <c r="BM445" t="s">
        <v>2106</v>
      </c>
      <c r="BN445" t="str">
        <f>IF(Tabela_BaseCadastro[[#This Row],[P.Ativo CMED]]="",Tabela_BaseCadastro[[#This Row],[DESCRIÇÃO DO PRINCIPIO ATIVO]],Tabela_BaseCadastro[[#This Row],[P.Ativo CMED]])</f>
        <v>VALSARTANA;SACUBITRIL</v>
      </c>
    </row>
    <row r="446" spans="1:66" x14ac:dyDescent="0.25">
      <c r="A446">
        <v>1212</v>
      </c>
      <c r="B446" t="s">
        <v>2107</v>
      </c>
      <c r="C446">
        <v>1129</v>
      </c>
      <c r="D446" t="s">
        <v>1380</v>
      </c>
      <c r="E446">
        <v>1</v>
      </c>
      <c r="F446" t="s">
        <v>1253</v>
      </c>
      <c r="G446">
        <v>2</v>
      </c>
      <c r="H446" s="1" t="s">
        <v>1254</v>
      </c>
      <c r="I446">
        <v>3</v>
      </c>
      <c r="J446" t="s">
        <v>1382</v>
      </c>
      <c r="K446">
        <v>2</v>
      </c>
      <c r="L446" t="s">
        <v>1256</v>
      </c>
      <c r="M446" t="s">
        <v>1257</v>
      </c>
      <c r="N446" t="s">
        <v>1646</v>
      </c>
      <c r="O446" t="s">
        <v>1269</v>
      </c>
      <c r="P446">
        <v>30049069</v>
      </c>
      <c r="R446">
        <v>13</v>
      </c>
      <c r="S446">
        <v>14</v>
      </c>
      <c r="U446">
        <v>1006811410042</v>
      </c>
      <c r="V446">
        <v>0</v>
      </c>
      <c r="X446">
        <v>732606</v>
      </c>
      <c r="Z446" t="s">
        <v>1260</v>
      </c>
      <c r="AA446" t="s">
        <v>1261</v>
      </c>
      <c r="AB446">
        <v>74</v>
      </c>
      <c r="AC446" t="s">
        <v>2104</v>
      </c>
      <c r="AE446">
        <v>44232</v>
      </c>
      <c r="AH446">
        <v>0</v>
      </c>
      <c r="AK446" t="s">
        <v>1260</v>
      </c>
      <c r="AM446" t="s">
        <v>1260</v>
      </c>
      <c r="AN446" t="s">
        <v>1260</v>
      </c>
      <c r="AQ446" t="s">
        <v>1263</v>
      </c>
      <c r="AR446" t="s">
        <v>1257</v>
      </c>
      <c r="AS446" t="s">
        <v>1260</v>
      </c>
      <c r="AT446">
        <v>1</v>
      </c>
      <c r="AX446" t="s">
        <v>1617</v>
      </c>
      <c r="AY446" t="s">
        <v>1264</v>
      </c>
      <c r="AZ446" t="s">
        <v>1265</v>
      </c>
      <c r="BI446" t="s">
        <v>1260</v>
      </c>
      <c r="BK446" t="str">
        <f>LEFT(Tabela_BaseCadastro[[#This Row],[Descrição]],SEARCH(" ",Tabela_BaseCadastro[[#This Row],[Descrição]],1)-1)</f>
        <v>ENTRESTO</v>
      </c>
      <c r="BL446" t="str">
        <f>TEXT(Tabela_BaseCadastro[[#This Row],[Unidade Venda '[EAN8, UPC12, EAN13, e DUN14']]],"0000000000000")</f>
        <v>1006811410042</v>
      </c>
      <c r="BN446">
        <f>IF(Tabela_BaseCadastro[[#This Row],[P.Ativo CMED]]="",Tabela_BaseCadastro[[#This Row],[DESCRIÇÃO DO PRINCIPIO ATIVO]],Tabela_BaseCadastro[[#This Row],[P.Ativo CMED]])</f>
        <v>0</v>
      </c>
    </row>
    <row r="447" spans="1:66" x14ac:dyDescent="0.25">
      <c r="A447">
        <v>1213</v>
      </c>
      <c r="B447" t="s">
        <v>2108</v>
      </c>
      <c r="C447">
        <v>1370</v>
      </c>
      <c r="D447" t="s">
        <v>1380</v>
      </c>
      <c r="E447">
        <v>1</v>
      </c>
      <c r="F447" t="s">
        <v>1253</v>
      </c>
      <c r="G447">
        <v>2</v>
      </c>
      <c r="H447" s="1" t="s">
        <v>1254</v>
      </c>
      <c r="I447">
        <v>3</v>
      </c>
      <c r="J447" t="s">
        <v>1382</v>
      </c>
      <c r="K447">
        <v>2</v>
      </c>
      <c r="L447" t="s">
        <v>1256</v>
      </c>
      <c r="M447" t="s">
        <v>1257</v>
      </c>
      <c r="N447" t="s">
        <v>1646</v>
      </c>
      <c r="O447" t="s">
        <v>1269</v>
      </c>
      <c r="P447">
        <v>30049069</v>
      </c>
      <c r="R447">
        <v>13</v>
      </c>
      <c r="S447">
        <v>14</v>
      </c>
      <c r="U447">
        <v>7896261020283</v>
      </c>
      <c r="V447">
        <v>7896261020283</v>
      </c>
      <c r="Z447" t="s">
        <v>1260</v>
      </c>
      <c r="AA447" t="s">
        <v>1261</v>
      </c>
      <c r="AB447">
        <v>74</v>
      </c>
      <c r="AC447" t="s">
        <v>2104</v>
      </c>
      <c r="AE447">
        <v>44029</v>
      </c>
      <c r="AH447">
        <v>0</v>
      </c>
      <c r="AK447" t="s">
        <v>1260</v>
      </c>
      <c r="AM447" t="s">
        <v>1260</v>
      </c>
      <c r="AN447" t="s">
        <v>1260</v>
      </c>
      <c r="AQ447" t="s">
        <v>1263</v>
      </c>
      <c r="AR447" t="s">
        <v>1257</v>
      </c>
      <c r="AS447" t="s">
        <v>1260</v>
      </c>
      <c r="AT447">
        <v>1</v>
      </c>
      <c r="AX447" t="s">
        <v>1260</v>
      </c>
      <c r="AY447" t="s">
        <v>1264</v>
      </c>
      <c r="AZ447" t="s">
        <v>1265</v>
      </c>
      <c r="BE447">
        <v>227</v>
      </c>
      <c r="BF447" t="s">
        <v>2105</v>
      </c>
      <c r="BI447" t="s">
        <v>1260</v>
      </c>
      <c r="BK447" t="str">
        <f>LEFT(Tabela_BaseCadastro[[#This Row],[Descrição]],SEARCH(" ",Tabela_BaseCadastro[[#This Row],[Descrição]],1)-1)</f>
        <v>ENTRESTO</v>
      </c>
      <c r="BL447" t="str">
        <f>TEXT(Tabela_BaseCadastro[[#This Row],[Unidade Venda '[EAN8, UPC12, EAN13, e DUN14']]],"0000000000000")</f>
        <v>7896261020283</v>
      </c>
      <c r="BM447" t="s">
        <v>2106</v>
      </c>
      <c r="BN447" t="str">
        <f>IF(Tabela_BaseCadastro[[#This Row],[P.Ativo CMED]]="",Tabela_BaseCadastro[[#This Row],[DESCRIÇÃO DO PRINCIPIO ATIVO]],Tabela_BaseCadastro[[#This Row],[P.Ativo CMED]])</f>
        <v>VALSARTANA;SACUBITRIL</v>
      </c>
    </row>
    <row r="448" spans="1:66" x14ac:dyDescent="0.25">
      <c r="A448">
        <v>1214</v>
      </c>
      <c r="B448" t="s">
        <v>2109</v>
      </c>
      <c r="C448">
        <v>1370</v>
      </c>
      <c r="D448" t="s">
        <v>1380</v>
      </c>
      <c r="E448">
        <v>1</v>
      </c>
      <c r="F448" t="s">
        <v>1253</v>
      </c>
      <c r="G448">
        <v>2</v>
      </c>
      <c r="H448" s="1" t="s">
        <v>1254</v>
      </c>
      <c r="I448">
        <v>3</v>
      </c>
      <c r="J448" t="s">
        <v>1382</v>
      </c>
      <c r="K448">
        <v>2</v>
      </c>
      <c r="L448" t="s">
        <v>1256</v>
      </c>
      <c r="M448" t="s">
        <v>1257</v>
      </c>
      <c r="N448" t="s">
        <v>1400</v>
      </c>
      <c r="O448" t="s">
        <v>1401</v>
      </c>
      <c r="P448">
        <v>30049049</v>
      </c>
      <c r="R448">
        <v>13</v>
      </c>
      <c r="S448">
        <v>13</v>
      </c>
      <c r="U448">
        <v>7896261020306</v>
      </c>
      <c r="V448">
        <v>111</v>
      </c>
      <c r="W448">
        <v>7896261020306</v>
      </c>
      <c r="X448">
        <v>732667</v>
      </c>
      <c r="Z448" t="s">
        <v>1260</v>
      </c>
      <c r="AA448" t="s">
        <v>1261</v>
      </c>
      <c r="AB448">
        <v>74</v>
      </c>
      <c r="AC448" t="s">
        <v>2104</v>
      </c>
      <c r="AE448">
        <v>44029</v>
      </c>
      <c r="AH448">
        <v>0</v>
      </c>
      <c r="AK448" t="s">
        <v>1260</v>
      </c>
      <c r="AM448" t="s">
        <v>1260</v>
      </c>
      <c r="AN448" t="s">
        <v>1260</v>
      </c>
      <c r="AQ448" t="s">
        <v>1263</v>
      </c>
      <c r="AR448" t="s">
        <v>1257</v>
      </c>
      <c r="AS448" t="s">
        <v>1260</v>
      </c>
      <c r="AT448">
        <v>1</v>
      </c>
      <c r="AX448" t="s">
        <v>1260</v>
      </c>
      <c r="AY448" t="s">
        <v>1264</v>
      </c>
      <c r="AZ448" t="s">
        <v>1265</v>
      </c>
      <c r="BE448">
        <v>227</v>
      </c>
      <c r="BF448" t="s">
        <v>2105</v>
      </c>
      <c r="BI448" t="s">
        <v>1260</v>
      </c>
      <c r="BK448" t="str">
        <f>LEFT(Tabela_BaseCadastro[[#This Row],[Descrição]],SEARCH(" ",Tabela_BaseCadastro[[#This Row],[Descrição]],1)-1)</f>
        <v>ENTRESTO</v>
      </c>
      <c r="BL448" t="str">
        <f>TEXT(Tabela_BaseCadastro[[#This Row],[Unidade Venda '[EAN8, UPC12, EAN13, e DUN14']]],"0000000000000")</f>
        <v>7896261020306</v>
      </c>
      <c r="BM448" t="s">
        <v>2106</v>
      </c>
      <c r="BN448" t="str">
        <f>IF(Tabela_BaseCadastro[[#This Row],[P.Ativo CMED]]="",Tabela_BaseCadastro[[#This Row],[DESCRIÇÃO DO PRINCIPIO ATIVO]],Tabela_BaseCadastro[[#This Row],[P.Ativo CMED]])</f>
        <v>VALSARTANA;SACUBITRIL</v>
      </c>
    </row>
    <row r="449" spans="1:66" x14ac:dyDescent="0.25">
      <c r="A449">
        <v>1215</v>
      </c>
      <c r="B449" t="s">
        <v>2110</v>
      </c>
      <c r="C449">
        <v>1370</v>
      </c>
      <c r="D449" t="s">
        <v>1380</v>
      </c>
      <c r="E449">
        <v>1</v>
      </c>
      <c r="F449" t="s">
        <v>1253</v>
      </c>
      <c r="G449">
        <v>2</v>
      </c>
      <c r="H449" s="1" t="s">
        <v>1254</v>
      </c>
      <c r="I449">
        <v>3</v>
      </c>
      <c r="J449" t="s">
        <v>1382</v>
      </c>
      <c r="K449">
        <v>2</v>
      </c>
      <c r="L449" t="s">
        <v>1256</v>
      </c>
      <c r="M449" t="s">
        <v>1257</v>
      </c>
      <c r="N449" t="s">
        <v>1400</v>
      </c>
      <c r="O449" t="s">
        <v>1401</v>
      </c>
      <c r="P449">
        <v>30049049</v>
      </c>
      <c r="R449">
        <v>13</v>
      </c>
      <c r="S449">
        <v>13</v>
      </c>
      <c r="U449">
        <v>7896261020313</v>
      </c>
      <c r="V449">
        <v>0</v>
      </c>
      <c r="W449">
        <v>7896261020313</v>
      </c>
      <c r="X449">
        <v>732609</v>
      </c>
      <c r="Z449" t="s">
        <v>1260</v>
      </c>
      <c r="AA449" t="s">
        <v>1261</v>
      </c>
      <c r="AB449">
        <v>74</v>
      </c>
      <c r="AC449" t="s">
        <v>2104</v>
      </c>
      <c r="AE449">
        <v>44109</v>
      </c>
      <c r="AH449">
        <v>0</v>
      </c>
      <c r="AK449" t="s">
        <v>1260</v>
      </c>
      <c r="AM449" t="s">
        <v>1260</v>
      </c>
      <c r="AN449" t="s">
        <v>1260</v>
      </c>
      <c r="AQ449" t="s">
        <v>1263</v>
      </c>
      <c r="AR449" t="s">
        <v>1257</v>
      </c>
      <c r="AS449" t="s">
        <v>1260</v>
      </c>
      <c r="AT449">
        <v>1</v>
      </c>
      <c r="AX449" t="s">
        <v>1260</v>
      </c>
      <c r="AY449" t="s">
        <v>1264</v>
      </c>
      <c r="AZ449" t="s">
        <v>1265</v>
      </c>
      <c r="BE449">
        <v>227</v>
      </c>
      <c r="BF449" t="s">
        <v>2105</v>
      </c>
      <c r="BI449" t="s">
        <v>1260</v>
      </c>
      <c r="BK449" t="str">
        <f>LEFT(Tabela_BaseCadastro[[#This Row],[Descrição]],SEARCH(" ",Tabela_BaseCadastro[[#This Row],[Descrição]],1)-1)</f>
        <v>ENTRESTO</v>
      </c>
      <c r="BL449" t="str">
        <f>TEXT(Tabela_BaseCadastro[[#This Row],[Unidade Venda '[EAN8, UPC12, EAN13, e DUN14']]],"0000000000000")</f>
        <v>7896261020313</v>
      </c>
      <c r="BM449" t="s">
        <v>2106</v>
      </c>
      <c r="BN449" t="str">
        <f>IF(Tabela_BaseCadastro[[#This Row],[P.Ativo CMED]]="",Tabela_BaseCadastro[[#This Row],[DESCRIÇÃO DO PRINCIPIO ATIVO]],Tabela_BaseCadastro[[#This Row],[P.Ativo CMED]])</f>
        <v>VALSARTANA;SACUBITRIL</v>
      </c>
    </row>
    <row r="450" spans="1:66" x14ac:dyDescent="0.25">
      <c r="A450">
        <v>1216</v>
      </c>
      <c r="B450" t="s">
        <v>2111</v>
      </c>
      <c r="C450">
        <v>1129</v>
      </c>
      <c r="D450" t="s">
        <v>1380</v>
      </c>
      <c r="E450">
        <v>1</v>
      </c>
      <c r="F450" t="s">
        <v>1253</v>
      </c>
      <c r="G450">
        <v>2</v>
      </c>
      <c r="H450" s="1" t="s">
        <v>1254</v>
      </c>
      <c r="I450">
        <v>3</v>
      </c>
      <c r="J450" t="s">
        <v>1382</v>
      </c>
      <c r="K450">
        <v>2</v>
      </c>
      <c r="L450" t="s">
        <v>1256</v>
      </c>
      <c r="M450" t="s">
        <v>1257</v>
      </c>
      <c r="N450" t="s">
        <v>1422</v>
      </c>
      <c r="O450" t="s">
        <v>1253</v>
      </c>
      <c r="P450">
        <v>30022099</v>
      </c>
      <c r="R450">
        <v>13</v>
      </c>
      <c r="S450">
        <v>14</v>
      </c>
      <c r="U450">
        <v>7896261004931</v>
      </c>
      <c r="V450">
        <v>7896261004931</v>
      </c>
      <c r="Z450" t="s">
        <v>1260</v>
      </c>
      <c r="AA450" t="s">
        <v>1261</v>
      </c>
      <c r="AB450">
        <v>30</v>
      </c>
      <c r="AC450" t="s">
        <v>1796</v>
      </c>
      <c r="AE450">
        <v>44232</v>
      </c>
      <c r="AH450">
        <v>0</v>
      </c>
      <c r="AK450" t="s">
        <v>1260</v>
      </c>
      <c r="AM450" t="s">
        <v>1260</v>
      </c>
      <c r="AN450" t="s">
        <v>1260</v>
      </c>
      <c r="AQ450" t="s">
        <v>1263</v>
      </c>
      <c r="AR450" t="s">
        <v>1257</v>
      </c>
      <c r="AS450" t="s">
        <v>1260</v>
      </c>
      <c r="AT450">
        <v>1</v>
      </c>
      <c r="AX450" t="s">
        <v>1617</v>
      </c>
      <c r="AY450" t="s">
        <v>1264</v>
      </c>
      <c r="AZ450" t="s">
        <v>1265</v>
      </c>
      <c r="BI450" t="s">
        <v>1260</v>
      </c>
      <c r="BK450" t="str">
        <f>LEFT(Tabela_BaseCadastro[[#This Row],[Descrição]],SEARCH(" ",Tabela_BaseCadastro[[#This Row],[Descrição]],1)-1)</f>
        <v>ESTALIS</v>
      </c>
      <c r="BL450" t="str">
        <f>TEXT(Tabela_BaseCadastro[[#This Row],[Unidade Venda '[EAN8, UPC12, EAN13, e DUN14']]],"0000000000000")</f>
        <v>7896261004931</v>
      </c>
      <c r="BN450">
        <f>IF(Tabela_BaseCadastro[[#This Row],[P.Ativo CMED]]="",Tabela_BaseCadastro[[#This Row],[DESCRIÇÃO DO PRINCIPIO ATIVO]],Tabela_BaseCadastro[[#This Row],[P.Ativo CMED]])</f>
        <v>0</v>
      </c>
    </row>
    <row r="451" spans="1:66" x14ac:dyDescent="0.25">
      <c r="A451">
        <v>1217</v>
      </c>
      <c r="B451" t="s">
        <v>2112</v>
      </c>
      <c r="C451">
        <v>1129</v>
      </c>
      <c r="D451" t="s">
        <v>1380</v>
      </c>
      <c r="E451">
        <v>1</v>
      </c>
      <c r="F451" t="s">
        <v>1253</v>
      </c>
      <c r="G451">
        <v>2</v>
      </c>
      <c r="H451" s="1" t="s">
        <v>1254</v>
      </c>
      <c r="I451">
        <v>3</v>
      </c>
      <c r="J451" t="s">
        <v>1382</v>
      </c>
      <c r="K451">
        <v>2</v>
      </c>
      <c r="L451" t="s">
        <v>1256</v>
      </c>
      <c r="M451" t="s">
        <v>1257</v>
      </c>
      <c r="N451" t="s">
        <v>1422</v>
      </c>
      <c r="O451" t="s">
        <v>1253</v>
      </c>
      <c r="P451">
        <v>30022099</v>
      </c>
      <c r="R451">
        <v>13</v>
      </c>
      <c r="S451">
        <v>14</v>
      </c>
      <c r="U451">
        <v>7896261007444</v>
      </c>
      <c r="V451">
        <v>7896261007444</v>
      </c>
      <c r="Z451" t="s">
        <v>1260</v>
      </c>
      <c r="AA451" t="s">
        <v>1261</v>
      </c>
      <c r="AB451">
        <v>30</v>
      </c>
      <c r="AC451" t="s">
        <v>1796</v>
      </c>
      <c r="AE451">
        <v>44232</v>
      </c>
      <c r="AH451">
        <v>0</v>
      </c>
      <c r="AK451" t="s">
        <v>1260</v>
      </c>
      <c r="AM451" t="s">
        <v>1260</v>
      </c>
      <c r="AN451" t="s">
        <v>1260</v>
      </c>
      <c r="AQ451" t="s">
        <v>1263</v>
      </c>
      <c r="AR451" t="s">
        <v>1257</v>
      </c>
      <c r="AS451" t="s">
        <v>1260</v>
      </c>
      <c r="AT451">
        <v>1</v>
      </c>
      <c r="AX451" t="s">
        <v>1617</v>
      </c>
      <c r="AY451" t="s">
        <v>1264</v>
      </c>
      <c r="AZ451" t="s">
        <v>1265</v>
      </c>
      <c r="BI451" t="s">
        <v>1260</v>
      </c>
      <c r="BK451" t="str">
        <f>LEFT(Tabela_BaseCadastro[[#This Row],[Descrição]],SEARCH(" ",Tabela_BaseCadastro[[#This Row],[Descrição]],1)-1)</f>
        <v>ESTRADOT</v>
      </c>
      <c r="BL451" t="str">
        <f>TEXT(Tabela_BaseCadastro[[#This Row],[Unidade Venda '[EAN8, UPC12, EAN13, e DUN14']]],"0000000000000")</f>
        <v>7896261007444</v>
      </c>
      <c r="BN451">
        <f>IF(Tabela_BaseCadastro[[#This Row],[P.Ativo CMED]]="",Tabela_BaseCadastro[[#This Row],[DESCRIÇÃO DO PRINCIPIO ATIVO]],Tabela_BaseCadastro[[#This Row],[P.Ativo CMED]])</f>
        <v>0</v>
      </c>
    </row>
    <row r="452" spans="1:66" x14ac:dyDescent="0.25">
      <c r="A452">
        <v>1218</v>
      </c>
      <c r="B452" t="s">
        <v>2113</v>
      </c>
      <c r="C452">
        <v>1129</v>
      </c>
      <c r="D452" t="s">
        <v>1380</v>
      </c>
      <c r="E452">
        <v>1</v>
      </c>
      <c r="F452" t="s">
        <v>1253</v>
      </c>
      <c r="G452">
        <v>2</v>
      </c>
      <c r="H452" s="1" t="s">
        <v>1254</v>
      </c>
      <c r="I452">
        <v>3</v>
      </c>
      <c r="J452" t="s">
        <v>1382</v>
      </c>
      <c r="K452">
        <v>2</v>
      </c>
      <c r="L452" t="s">
        <v>1256</v>
      </c>
      <c r="M452" t="s">
        <v>1257</v>
      </c>
      <c r="N452" t="s">
        <v>1422</v>
      </c>
      <c r="O452" t="s">
        <v>1253</v>
      </c>
      <c r="P452">
        <v>30022099</v>
      </c>
      <c r="R452">
        <v>13</v>
      </c>
      <c r="S452">
        <v>14</v>
      </c>
      <c r="U452">
        <v>7896261007390</v>
      </c>
      <c r="V452">
        <v>7896261007390</v>
      </c>
      <c r="Z452" t="s">
        <v>1260</v>
      </c>
      <c r="AA452" t="s">
        <v>1261</v>
      </c>
      <c r="AB452">
        <v>30</v>
      </c>
      <c r="AC452" t="s">
        <v>1796</v>
      </c>
      <c r="AE452">
        <v>44232</v>
      </c>
      <c r="AH452">
        <v>0</v>
      </c>
      <c r="AK452" t="s">
        <v>1260</v>
      </c>
      <c r="AM452" t="s">
        <v>1260</v>
      </c>
      <c r="AN452" t="s">
        <v>1260</v>
      </c>
      <c r="AQ452" t="s">
        <v>1263</v>
      </c>
      <c r="AR452" t="s">
        <v>1257</v>
      </c>
      <c r="AS452" t="s">
        <v>1260</v>
      </c>
      <c r="AT452">
        <v>1</v>
      </c>
      <c r="AX452" t="s">
        <v>1617</v>
      </c>
      <c r="AY452" t="s">
        <v>1264</v>
      </c>
      <c r="AZ452" t="s">
        <v>1265</v>
      </c>
      <c r="BI452" t="s">
        <v>1260</v>
      </c>
      <c r="BK452" t="str">
        <f>LEFT(Tabela_BaseCadastro[[#This Row],[Descrição]],SEARCH(" ",Tabela_BaseCadastro[[#This Row],[Descrição]],1)-1)</f>
        <v>ESTRADOT</v>
      </c>
      <c r="BL452" t="str">
        <f>TEXT(Tabela_BaseCadastro[[#This Row],[Unidade Venda '[EAN8, UPC12, EAN13, e DUN14']]],"0000000000000")</f>
        <v>7896261007390</v>
      </c>
      <c r="BN452">
        <f>IF(Tabela_BaseCadastro[[#This Row],[P.Ativo CMED]]="",Tabela_BaseCadastro[[#This Row],[DESCRIÇÃO DO PRINCIPIO ATIVO]],Tabela_BaseCadastro[[#This Row],[P.Ativo CMED]])</f>
        <v>0</v>
      </c>
    </row>
    <row r="453" spans="1:66" x14ac:dyDescent="0.25">
      <c r="A453">
        <v>1219</v>
      </c>
      <c r="B453" t="s">
        <v>2114</v>
      </c>
      <c r="C453">
        <v>1129</v>
      </c>
      <c r="D453" t="s">
        <v>1380</v>
      </c>
      <c r="E453">
        <v>1</v>
      </c>
      <c r="F453" t="s">
        <v>1253</v>
      </c>
      <c r="G453">
        <v>2</v>
      </c>
      <c r="H453" s="1" t="s">
        <v>1254</v>
      </c>
      <c r="I453">
        <v>3</v>
      </c>
      <c r="J453" t="s">
        <v>1382</v>
      </c>
      <c r="K453">
        <v>2</v>
      </c>
      <c r="L453" t="s">
        <v>1256</v>
      </c>
      <c r="M453" t="s">
        <v>1257</v>
      </c>
      <c r="N453" t="s">
        <v>1422</v>
      </c>
      <c r="O453" t="s">
        <v>1253</v>
      </c>
      <c r="P453">
        <v>30022099</v>
      </c>
      <c r="R453">
        <v>13</v>
      </c>
      <c r="S453">
        <v>14</v>
      </c>
      <c r="U453">
        <v>7898948648377</v>
      </c>
      <c r="V453">
        <v>7898948648377</v>
      </c>
      <c r="Z453" t="s">
        <v>1260</v>
      </c>
      <c r="AA453" t="s">
        <v>1261</v>
      </c>
      <c r="AB453">
        <v>30</v>
      </c>
      <c r="AC453" t="s">
        <v>1796</v>
      </c>
      <c r="AE453">
        <v>44232</v>
      </c>
      <c r="AH453">
        <v>0</v>
      </c>
      <c r="AK453" t="s">
        <v>1260</v>
      </c>
      <c r="AM453" t="s">
        <v>1260</v>
      </c>
      <c r="AN453" t="s">
        <v>1260</v>
      </c>
      <c r="AQ453" t="s">
        <v>1263</v>
      </c>
      <c r="AR453" t="s">
        <v>1257</v>
      </c>
      <c r="AS453" t="s">
        <v>1260</v>
      </c>
      <c r="AT453">
        <v>1</v>
      </c>
      <c r="AX453" t="s">
        <v>1617</v>
      </c>
      <c r="AY453" t="s">
        <v>1264</v>
      </c>
      <c r="AZ453" t="s">
        <v>1265</v>
      </c>
      <c r="BI453" t="s">
        <v>1260</v>
      </c>
      <c r="BK453" t="str">
        <f>LEFT(Tabela_BaseCadastro[[#This Row],[Descrição]],SEARCH(" ",Tabela_BaseCadastro[[#This Row],[Descrição]],1)-1)</f>
        <v>ESTRADOT</v>
      </c>
      <c r="BL453" t="str">
        <f>TEXT(Tabela_BaseCadastro[[#This Row],[Unidade Venda '[EAN8, UPC12, EAN13, e DUN14']]],"0000000000000")</f>
        <v>7898948648377</v>
      </c>
      <c r="BM453" t="s">
        <v>2115</v>
      </c>
      <c r="BN453" t="str">
        <f>IF(Tabela_BaseCadastro[[#This Row],[P.Ativo CMED]]="",Tabela_BaseCadastro[[#This Row],[DESCRIÇÃO DO PRINCIPIO ATIVO]],Tabela_BaseCadastro[[#This Row],[P.Ativo CMED]])</f>
        <v>ESTRADIOL HEMI-HIDRATADO</v>
      </c>
    </row>
    <row r="454" spans="1:66" x14ac:dyDescent="0.25">
      <c r="A454">
        <v>1220</v>
      </c>
      <c r="B454" t="s">
        <v>2116</v>
      </c>
      <c r="C454">
        <v>1129</v>
      </c>
      <c r="D454" t="s">
        <v>1380</v>
      </c>
      <c r="E454">
        <v>1</v>
      </c>
      <c r="F454" t="s">
        <v>1253</v>
      </c>
      <c r="G454">
        <v>16</v>
      </c>
      <c r="H454" s="1" t="s">
        <v>1534</v>
      </c>
      <c r="I454">
        <v>3</v>
      </c>
      <c r="J454" t="s">
        <v>1382</v>
      </c>
      <c r="K454">
        <v>1</v>
      </c>
      <c r="L454" t="s">
        <v>1535</v>
      </c>
      <c r="M454" t="s">
        <v>1257</v>
      </c>
      <c r="N454" t="s">
        <v>1422</v>
      </c>
      <c r="O454" t="s">
        <v>1253</v>
      </c>
      <c r="P454">
        <v>30022099</v>
      </c>
      <c r="R454">
        <v>13</v>
      </c>
      <c r="S454">
        <v>14</v>
      </c>
      <c r="U454">
        <v>7896261001114</v>
      </c>
      <c r="V454">
        <v>7896261001114</v>
      </c>
      <c r="Z454" t="s">
        <v>1260</v>
      </c>
      <c r="AA454" t="s">
        <v>1261</v>
      </c>
      <c r="AB454">
        <v>3</v>
      </c>
      <c r="AC454" t="s">
        <v>2117</v>
      </c>
      <c r="AE454">
        <v>44232</v>
      </c>
      <c r="AH454">
        <v>0</v>
      </c>
      <c r="AK454" t="s">
        <v>1260</v>
      </c>
      <c r="AM454" t="s">
        <v>1260</v>
      </c>
      <c r="AN454" t="s">
        <v>1260</v>
      </c>
      <c r="AQ454" t="s">
        <v>1263</v>
      </c>
      <c r="AR454" t="s">
        <v>1257</v>
      </c>
      <c r="AS454" t="s">
        <v>1260</v>
      </c>
      <c r="AT454">
        <v>1</v>
      </c>
      <c r="AX454" t="s">
        <v>1617</v>
      </c>
      <c r="AY454" t="s">
        <v>1264</v>
      </c>
      <c r="AZ454" t="s">
        <v>1265</v>
      </c>
      <c r="BI454" t="s">
        <v>1260</v>
      </c>
      <c r="BK454" t="str">
        <f>LEFT(Tabela_BaseCadastro[[#This Row],[Descrição]],SEARCH(" ",Tabela_BaseCadastro[[#This Row],[Descrição]],1)-1)</f>
        <v>EXELON</v>
      </c>
      <c r="BL454" t="str">
        <f>TEXT(Tabela_BaseCadastro[[#This Row],[Unidade Venda '[EAN8, UPC12, EAN13, e DUN14']]],"0000000000000")</f>
        <v>7896261001114</v>
      </c>
      <c r="BN454">
        <f>IF(Tabela_BaseCadastro[[#This Row],[P.Ativo CMED]]="",Tabela_BaseCadastro[[#This Row],[DESCRIÇÃO DO PRINCIPIO ATIVO]],Tabela_BaseCadastro[[#This Row],[P.Ativo CMED]])</f>
        <v>0</v>
      </c>
    </row>
    <row r="455" spans="1:66" x14ac:dyDescent="0.25">
      <c r="A455">
        <v>1221</v>
      </c>
      <c r="B455" t="s">
        <v>2118</v>
      </c>
      <c r="C455">
        <v>1129</v>
      </c>
      <c r="D455" t="s">
        <v>1380</v>
      </c>
      <c r="E455">
        <v>1</v>
      </c>
      <c r="F455" t="s">
        <v>1253</v>
      </c>
      <c r="G455">
        <v>16</v>
      </c>
      <c r="H455" s="1" t="s">
        <v>1534</v>
      </c>
      <c r="I455">
        <v>3</v>
      </c>
      <c r="J455" t="s">
        <v>1382</v>
      </c>
      <c r="K455">
        <v>1</v>
      </c>
      <c r="L455" t="s">
        <v>1535</v>
      </c>
      <c r="M455" t="s">
        <v>1257</v>
      </c>
      <c r="N455" t="s">
        <v>1422</v>
      </c>
      <c r="O455" t="s">
        <v>1253</v>
      </c>
      <c r="P455">
        <v>30022099</v>
      </c>
      <c r="R455">
        <v>13</v>
      </c>
      <c r="S455">
        <v>14</v>
      </c>
      <c r="U455">
        <v>7896261007789</v>
      </c>
      <c r="V455">
        <v>7896261007789</v>
      </c>
      <c r="Z455" t="s">
        <v>1260</v>
      </c>
      <c r="AA455" t="s">
        <v>1261</v>
      </c>
      <c r="AB455">
        <v>3</v>
      </c>
      <c r="AC455" t="s">
        <v>2117</v>
      </c>
      <c r="AE455">
        <v>44232</v>
      </c>
      <c r="AH455">
        <v>0</v>
      </c>
      <c r="AK455" t="s">
        <v>1260</v>
      </c>
      <c r="AM455" t="s">
        <v>1260</v>
      </c>
      <c r="AN455" t="s">
        <v>1260</v>
      </c>
      <c r="AQ455" t="s">
        <v>1263</v>
      </c>
      <c r="AR455" t="s">
        <v>1257</v>
      </c>
      <c r="AS455" t="s">
        <v>1260</v>
      </c>
      <c r="AT455">
        <v>1</v>
      </c>
      <c r="AX455" t="s">
        <v>1617</v>
      </c>
      <c r="AY455" t="s">
        <v>1264</v>
      </c>
      <c r="AZ455" t="s">
        <v>1265</v>
      </c>
      <c r="BI455" t="s">
        <v>1260</v>
      </c>
      <c r="BK455" t="str">
        <f>LEFT(Tabela_BaseCadastro[[#This Row],[Descrição]],SEARCH(" ",Tabela_BaseCadastro[[#This Row],[Descrição]],1)-1)</f>
        <v>EXELON</v>
      </c>
      <c r="BL455" t="str">
        <f>TEXT(Tabela_BaseCadastro[[#This Row],[Unidade Venda '[EAN8, UPC12, EAN13, e DUN14']]],"0000000000000")</f>
        <v>7896261007789</v>
      </c>
      <c r="BN455">
        <f>IF(Tabela_BaseCadastro[[#This Row],[P.Ativo CMED]]="",Tabela_BaseCadastro[[#This Row],[DESCRIÇÃO DO PRINCIPIO ATIVO]],Tabela_BaseCadastro[[#This Row],[P.Ativo CMED]])</f>
        <v>0</v>
      </c>
    </row>
    <row r="456" spans="1:66" x14ac:dyDescent="0.25">
      <c r="A456">
        <v>1222</v>
      </c>
      <c r="B456" t="s">
        <v>2119</v>
      </c>
      <c r="C456">
        <v>1129</v>
      </c>
      <c r="D456" t="s">
        <v>1380</v>
      </c>
      <c r="E456">
        <v>1</v>
      </c>
      <c r="F456" t="s">
        <v>1253</v>
      </c>
      <c r="G456">
        <v>16</v>
      </c>
      <c r="H456" s="1" t="s">
        <v>1534</v>
      </c>
      <c r="I456">
        <v>3</v>
      </c>
      <c r="J456" t="s">
        <v>1382</v>
      </c>
      <c r="K456">
        <v>1</v>
      </c>
      <c r="L456" t="s">
        <v>1535</v>
      </c>
      <c r="M456" t="s">
        <v>1257</v>
      </c>
      <c r="N456" t="s">
        <v>1422</v>
      </c>
      <c r="O456" t="s">
        <v>1253</v>
      </c>
      <c r="P456">
        <v>30022099</v>
      </c>
      <c r="R456">
        <v>13</v>
      </c>
      <c r="S456">
        <v>14</v>
      </c>
      <c r="U456">
        <v>7896261007758</v>
      </c>
      <c r="V456">
        <v>7896261007758</v>
      </c>
      <c r="Z456" t="s">
        <v>1260</v>
      </c>
      <c r="AA456" t="s">
        <v>1261</v>
      </c>
      <c r="AB456">
        <v>3</v>
      </c>
      <c r="AC456" t="s">
        <v>2117</v>
      </c>
      <c r="AE456">
        <v>44232</v>
      </c>
      <c r="AH456">
        <v>0</v>
      </c>
      <c r="AK456" t="s">
        <v>1260</v>
      </c>
      <c r="AM456" t="s">
        <v>1260</v>
      </c>
      <c r="AN456" t="s">
        <v>1260</v>
      </c>
      <c r="AQ456" t="s">
        <v>1263</v>
      </c>
      <c r="AR456" t="s">
        <v>1257</v>
      </c>
      <c r="AS456" t="s">
        <v>1260</v>
      </c>
      <c r="AT456">
        <v>1</v>
      </c>
      <c r="AX456" t="s">
        <v>1617</v>
      </c>
      <c r="AY456" t="s">
        <v>1264</v>
      </c>
      <c r="AZ456" t="s">
        <v>1265</v>
      </c>
      <c r="BI456" t="s">
        <v>1260</v>
      </c>
      <c r="BK456" t="str">
        <f>LEFT(Tabela_BaseCadastro[[#This Row],[Descrição]],SEARCH(" ",Tabela_BaseCadastro[[#This Row],[Descrição]],1)-1)</f>
        <v>EXELON</v>
      </c>
      <c r="BL456" t="str">
        <f>TEXT(Tabela_BaseCadastro[[#This Row],[Unidade Venda '[EAN8, UPC12, EAN13, e DUN14']]],"0000000000000")</f>
        <v>7896261007758</v>
      </c>
      <c r="BN456">
        <f>IF(Tabela_BaseCadastro[[#This Row],[P.Ativo CMED]]="",Tabela_BaseCadastro[[#This Row],[DESCRIÇÃO DO PRINCIPIO ATIVO]],Tabela_BaseCadastro[[#This Row],[P.Ativo CMED]])</f>
        <v>0</v>
      </c>
    </row>
    <row r="457" spans="1:66" x14ac:dyDescent="0.25">
      <c r="A457">
        <v>1223</v>
      </c>
      <c r="B457" t="s">
        <v>2120</v>
      </c>
      <c r="C457">
        <v>1129</v>
      </c>
      <c r="D457" t="s">
        <v>1380</v>
      </c>
      <c r="E457">
        <v>1</v>
      </c>
      <c r="F457" t="s">
        <v>1253</v>
      </c>
      <c r="G457">
        <v>16</v>
      </c>
      <c r="H457" s="1" t="s">
        <v>1534</v>
      </c>
      <c r="I457">
        <v>3</v>
      </c>
      <c r="J457" t="s">
        <v>1382</v>
      </c>
      <c r="K457">
        <v>1</v>
      </c>
      <c r="L457" t="s">
        <v>1535</v>
      </c>
      <c r="M457" t="s">
        <v>1257</v>
      </c>
      <c r="N457" t="s">
        <v>1422</v>
      </c>
      <c r="O457" t="s">
        <v>1253</v>
      </c>
      <c r="P457">
        <v>30022099</v>
      </c>
      <c r="R457">
        <v>13</v>
      </c>
      <c r="S457">
        <v>14</v>
      </c>
      <c r="U457">
        <v>7896261001084</v>
      </c>
      <c r="V457">
        <v>7896261001084</v>
      </c>
      <c r="Z457" t="s">
        <v>1260</v>
      </c>
      <c r="AA457" t="s">
        <v>1261</v>
      </c>
      <c r="AB457">
        <v>3</v>
      </c>
      <c r="AC457" t="s">
        <v>2117</v>
      </c>
      <c r="AE457">
        <v>44232</v>
      </c>
      <c r="AH457">
        <v>0</v>
      </c>
      <c r="AK457" t="s">
        <v>1260</v>
      </c>
      <c r="AM457" t="s">
        <v>1260</v>
      </c>
      <c r="AN457" t="s">
        <v>1260</v>
      </c>
      <c r="AQ457" t="s">
        <v>1263</v>
      </c>
      <c r="AR457" t="s">
        <v>1257</v>
      </c>
      <c r="AS457" t="s">
        <v>1260</v>
      </c>
      <c r="AT457">
        <v>1</v>
      </c>
      <c r="AX457" t="s">
        <v>1617</v>
      </c>
      <c r="AY457" t="s">
        <v>1264</v>
      </c>
      <c r="AZ457" t="s">
        <v>1265</v>
      </c>
      <c r="BI457" t="s">
        <v>1260</v>
      </c>
      <c r="BK457" t="str">
        <f>LEFT(Tabela_BaseCadastro[[#This Row],[Descrição]],SEARCH(" ",Tabela_BaseCadastro[[#This Row],[Descrição]],1)-1)</f>
        <v>EXELON</v>
      </c>
      <c r="BL457" t="str">
        <f>TEXT(Tabela_BaseCadastro[[#This Row],[Unidade Venda '[EAN8, UPC12, EAN13, e DUN14']]],"0000000000000")</f>
        <v>7896261001084</v>
      </c>
      <c r="BN457">
        <f>IF(Tabela_BaseCadastro[[#This Row],[P.Ativo CMED]]="",Tabela_BaseCadastro[[#This Row],[DESCRIÇÃO DO PRINCIPIO ATIVO]],Tabela_BaseCadastro[[#This Row],[P.Ativo CMED]])</f>
        <v>0</v>
      </c>
    </row>
    <row r="458" spans="1:66" x14ac:dyDescent="0.25">
      <c r="A458">
        <v>1224</v>
      </c>
      <c r="B458" t="s">
        <v>2121</v>
      </c>
      <c r="C458">
        <v>1129</v>
      </c>
      <c r="D458" t="s">
        <v>1380</v>
      </c>
      <c r="E458">
        <v>1</v>
      </c>
      <c r="F458" t="s">
        <v>1253</v>
      </c>
      <c r="G458">
        <v>16</v>
      </c>
      <c r="H458" s="1" t="s">
        <v>1534</v>
      </c>
      <c r="I458">
        <v>3</v>
      </c>
      <c r="J458" t="s">
        <v>1382</v>
      </c>
      <c r="K458">
        <v>1</v>
      </c>
      <c r="L458" t="s">
        <v>1535</v>
      </c>
      <c r="M458" t="s">
        <v>1257</v>
      </c>
      <c r="N458" t="s">
        <v>1422</v>
      </c>
      <c r="O458" t="s">
        <v>1253</v>
      </c>
      <c r="P458">
        <v>30022099</v>
      </c>
      <c r="R458">
        <v>13</v>
      </c>
      <c r="S458">
        <v>14</v>
      </c>
      <c r="U458">
        <v>7896261007796</v>
      </c>
      <c r="V458">
        <v>7896261007796</v>
      </c>
      <c r="Z458" t="s">
        <v>1260</v>
      </c>
      <c r="AA458" t="s">
        <v>1261</v>
      </c>
      <c r="AB458">
        <v>3</v>
      </c>
      <c r="AC458" t="s">
        <v>2117</v>
      </c>
      <c r="AE458">
        <v>44232</v>
      </c>
      <c r="AH458">
        <v>0</v>
      </c>
      <c r="AK458" t="s">
        <v>1260</v>
      </c>
      <c r="AM458" t="s">
        <v>1260</v>
      </c>
      <c r="AN458" t="s">
        <v>1260</v>
      </c>
      <c r="AQ458" t="s">
        <v>1263</v>
      </c>
      <c r="AR458" t="s">
        <v>1257</v>
      </c>
      <c r="AS458" t="s">
        <v>1260</v>
      </c>
      <c r="AT458">
        <v>1</v>
      </c>
      <c r="AX458" t="s">
        <v>1617</v>
      </c>
      <c r="AY458" t="s">
        <v>1264</v>
      </c>
      <c r="AZ458" t="s">
        <v>1265</v>
      </c>
      <c r="BI458" t="s">
        <v>1260</v>
      </c>
      <c r="BK458" t="str">
        <f>LEFT(Tabela_BaseCadastro[[#This Row],[Descrição]],SEARCH(" ",Tabela_BaseCadastro[[#This Row],[Descrição]],1)-1)</f>
        <v>EXELON</v>
      </c>
      <c r="BL458" t="str">
        <f>TEXT(Tabela_BaseCadastro[[#This Row],[Unidade Venda '[EAN8, UPC12, EAN13, e DUN14']]],"0000000000000")</f>
        <v>7896261007796</v>
      </c>
      <c r="BN458">
        <f>IF(Tabela_BaseCadastro[[#This Row],[P.Ativo CMED]]="",Tabela_BaseCadastro[[#This Row],[DESCRIÇÃO DO PRINCIPIO ATIVO]],Tabela_BaseCadastro[[#This Row],[P.Ativo CMED]])</f>
        <v>0</v>
      </c>
    </row>
    <row r="459" spans="1:66" x14ac:dyDescent="0.25">
      <c r="A459">
        <v>1225</v>
      </c>
      <c r="B459" t="s">
        <v>2122</v>
      </c>
      <c r="C459">
        <v>1129</v>
      </c>
      <c r="D459" t="s">
        <v>1380</v>
      </c>
      <c r="E459">
        <v>1</v>
      </c>
      <c r="F459" t="s">
        <v>1253</v>
      </c>
      <c r="G459">
        <v>16</v>
      </c>
      <c r="H459" s="1" t="s">
        <v>1534</v>
      </c>
      <c r="I459">
        <v>3</v>
      </c>
      <c r="J459" t="s">
        <v>1382</v>
      </c>
      <c r="K459">
        <v>1</v>
      </c>
      <c r="L459" t="s">
        <v>1535</v>
      </c>
      <c r="M459" t="s">
        <v>1257</v>
      </c>
      <c r="N459" t="s">
        <v>1422</v>
      </c>
      <c r="O459" t="s">
        <v>1253</v>
      </c>
      <c r="P459">
        <v>30022099</v>
      </c>
      <c r="R459">
        <v>13</v>
      </c>
      <c r="S459">
        <v>14</v>
      </c>
      <c r="U459">
        <v>7896261004580</v>
      </c>
      <c r="V459">
        <v>7896261004580</v>
      </c>
      <c r="Z459" t="s">
        <v>1260</v>
      </c>
      <c r="AA459" t="s">
        <v>1261</v>
      </c>
      <c r="AB459">
        <v>3</v>
      </c>
      <c r="AC459" t="s">
        <v>2117</v>
      </c>
      <c r="AE459">
        <v>44232</v>
      </c>
      <c r="AH459">
        <v>0</v>
      </c>
      <c r="AK459" t="s">
        <v>1260</v>
      </c>
      <c r="AM459" t="s">
        <v>1260</v>
      </c>
      <c r="AN459" t="s">
        <v>1260</v>
      </c>
      <c r="AQ459" t="s">
        <v>1263</v>
      </c>
      <c r="AR459" t="s">
        <v>1257</v>
      </c>
      <c r="AS459" t="s">
        <v>1260</v>
      </c>
      <c r="AT459">
        <v>1</v>
      </c>
      <c r="AX459" t="s">
        <v>1617</v>
      </c>
      <c r="AY459" t="s">
        <v>1264</v>
      </c>
      <c r="AZ459" t="s">
        <v>1265</v>
      </c>
      <c r="BI459" t="s">
        <v>1260</v>
      </c>
      <c r="BK459" t="str">
        <f>LEFT(Tabela_BaseCadastro[[#This Row],[Descrição]],SEARCH(" ",Tabela_BaseCadastro[[#This Row],[Descrição]],1)-1)</f>
        <v>EXELON</v>
      </c>
      <c r="BL459" t="str">
        <f>TEXT(Tabela_BaseCadastro[[#This Row],[Unidade Venda '[EAN8, UPC12, EAN13, e DUN14']]],"0000000000000")</f>
        <v>7896261004580</v>
      </c>
      <c r="BN459">
        <f>IF(Tabela_BaseCadastro[[#This Row],[P.Ativo CMED]]="",Tabela_BaseCadastro[[#This Row],[DESCRIÇÃO DO PRINCIPIO ATIVO]],Tabela_BaseCadastro[[#This Row],[P.Ativo CMED]])</f>
        <v>0</v>
      </c>
    </row>
    <row r="460" spans="1:66" x14ac:dyDescent="0.25">
      <c r="A460">
        <v>1226</v>
      </c>
      <c r="B460" t="s">
        <v>2123</v>
      </c>
      <c r="C460">
        <v>1129</v>
      </c>
      <c r="D460" t="s">
        <v>1380</v>
      </c>
      <c r="E460">
        <v>1</v>
      </c>
      <c r="F460" t="s">
        <v>1253</v>
      </c>
      <c r="G460">
        <v>16</v>
      </c>
      <c r="H460" s="1" t="s">
        <v>1534</v>
      </c>
      <c r="I460">
        <v>3</v>
      </c>
      <c r="J460" t="s">
        <v>1382</v>
      </c>
      <c r="K460">
        <v>1</v>
      </c>
      <c r="L460" t="s">
        <v>1535</v>
      </c>
      <c r="M460" t="s">
        <v>1257</v>
      </c>
      <c r="N460" t="s">
        <v>1422</v>
      </c>
      <c r="O460" t="s">
        <v>1253</v>
      </c>
      <c r="P460">
        <v>30022099</v>
      </c>
      <c r="R460">
        <v>13</v>
      </c>
      <c r="S460">
        <v>14</v>
      </c>
      <c r="U460">
        <v>1006800990239</v>
      </c>
      <c r="V460">
        <v>1006800990239</v>
      </c>
      <c r="Z460" t="s">
        <v>1260</v>
      </c>
      <c r="AA460" t="s">
        <v>1261</v>
      </c>
      <c r="AB460">
        <v>3</v>
      </c>
      <c r="AC460" t="s">
        <v>2117</v>
      </c>
      <c r="AE460">
        <v>44232</v>
      </c>
      <c r="AH460">
        <v>0</v>
      </c>
      <c r="AK460" t="s">
        <v>1260</v>
      </c>
      <c r="AM460" t="s">
        <v>1260</v>
      </c>
      <c r="AN460" t="s">
        <v>1260</v>
      </c>
      <c r="AQ460" t="s">
        <v>1263</v>
      </c>
      <c r="AR460" t="s">
        <v>1257</v>
      </c>
      <c r="AS460" t="s">
        <v>1260</v>
      </c>
      <c r="AT460">
        <v>1</v>
      </c>
      <c r="AX460" t="s">
        <v>1617</v>
      </c>
      <c r="AY460" t="s">
        <v>1264</v>
      </c>
      <c r="AZ460" t="s">
        <v>1265</v>
      </c>
      <c r="BI460" t="s">
        <v>1260</v>
      </c>
      <c r="BK460" t="str">
        <f>LEFT(Tabela_BaseCadastro[[#This Row],[Descrição]],SEARCH(" ",Tabela_BaseCadastro[[#This Row],[Descrição]],1)-1)</f>
        <v>EXELON</v>
      </c>
      <c r="BL460" t="str">
        <f>TEXT(Tabela_BaseCadastro[[#This Row],[Unidade Venda '[EAN8, UPC12, EAN13, e DUN14']]],"0000000000000")</f>
        <v>1006800990239</v>
      </c>
      <c r="BN460">
        <f>IF(Tabela_BaseCadastro[[#This Row],[P.Ativo CMED]]="",Tabela_BaseCadastro[[#This Row],[DESCRIÇÃO DO PRINCIPIO ATIVO]],Tabela_BaseCadastro[[#This Row],[P.Ativo CMED]])</f>
        <v>0</v>
      </c>
    </row>
    <row r="461" spans="1:66" x14ac:dyDescent="0.25">
      <c r="A461">
        <v>1227</v>
      </c>
      <c r="B461" t="s">
        <v>2124</v>
      </c>
      <c r="C461">
        <v>1370</v>
      </c>
      <c r="D461" t="s">
        <v>1380</v>
      </c>
      <c r="E461">
        <v>1</v>
      </c>
      <c r="F461" t="s">
        <v>1253</v>
      </c>
      <c r="G461">
        <v>16</v>
      </c>
      <c r="H461" s="1" t="s">
        <v>1534</v>
      </c>
      <c r="I461">
        <v>3</v>
      </c>
      <c r="J461" t="s">
        <v>1382</v>
      </c>
      <c r="K461">
        <v>1</v>
      </c>
      <c r="L461" t="s">
        <v>1535</v>
      </c>
      <c r="M461" t="s">
        <v>1257</v>
      </c>
      <c r="N461" t="s">
        <v>1400</v>
      </c>
      <c r="O461" t="s">
        <v>1401</v>
      </c>
      <c r="P461">
        <v>30049049</v>
      </c>
      <c r="R461">
        <v>13</v>
      </c>
      <c r="S461">
        <v>14</v>
      </c>
      <c r="U461">
        <v>7896261013735</v>
      </c>
      <c r="V461">
        <v>7896261013735</v>
      </c>
      <c r="Z461" t="s">
        <v>1260</v>
      </c>
      <c r="AA461" t="s">
        <v>1261</v>
      </c>
      <c r="AB461">
        <v>3</v>
      </c>
      <c r="AC461" t="s">
        <v>2117</v>
      </c>
      <c r="AE461">
        <v>44029</v>
      </c>
      <c r="AH461">
        <v>0</v>
      </c>
      <c r="AK461" t="s">
        <v>1260</v>
      </c>
      <c r="AM461" t="s">
        <v>1260</v>
      </c>
      <c r="AN461" t="s">
        <v>1260</v>
      </c>
      <c r="AQ461" t="s">
        <v>1263</v>
      </c>
      <c r="AR461" t="s">
        <v>1257</v>
      </c>
      <c r="AS461" t="s">
        <v>1260</v>
      </c>
      <c r="AT461">
        <v>1</v>
      </c>
      <c r="AX461" t="s">
        <v>1260</v>
      </c>
      <c r="AY461" t="s">
        <v>1264</v>
      </c>
      <c r="AZ461" t="s">
        <v>1265</v>
      </c>
      <c r="BE461">
        <v>229</v>
      </c>
      <c r="BF461" t="s">
        <v>2125</v>
      </c>
      <c r="BI461" t="s">
        <v>1260</v>
      </c>
      <c r="BK461" t="str">
        <f>LEFT(Tabela_BaseCadastro[[#This Row],[Descrição]],SEARCH(" ",Tabela_BaseCadastro[[#This Row],[Descrição]],1)-1)</f>
        <v>EXELON</v>
      </c>
      <c r="BL461" t="str">
        <f>TEXT(Tabela_BaseCadastro[[#This Row],[Unidade Venda '[EAN8, UPC12, EAN13, e DUN14']]],"0000000000000")</f>
        <v>7896261013735</v>
      </c>
      <c r="BN461" t="str">
        <f>IF(Tabela_BaseCadastro[[#This Row],[P.Ativo CMED]]="",Tabela_BaseCadastro[[#This Row],[DESCRIÇÃO DO PRINCIPIO ATIVO]],Tabela_BaseCadastro[[#This Row],[P.Ativo CMED]])</f>
        <v>RIVASTIGMINA</v>
      </c>
    </row>
    <row r="462" spans="1:66" x14ac:dyDescent="0.25">
      <c r="A462">
        <v>1228</v>
      </c>
      <c r="B462" t="s">
        <v>2126</v>
      </c>
      <c r="C462">
        <v>1129</v>
      </c>
      <c r="D462" t="s">
        <v>1380</v>
      </c>
      <c r="E462">
        <v>1</v>
      </c>
      <c r="F462" t="s">
        <v>1253</v>
      </c>
      <c r="G462">
        <v>16</v>
      </c>
      <c r="H462" s="1" t="s">
        <v>1534</v>
      </c>
      <c r="I462">
        <v>3</v>
      </c>
      <c r="J462" t="s">
        <v>1382</v>
      </c>
      <c r="K462">
        <v>1</v>
      </c>
      <c r="L462" t="s">
        <v>1535</v>
      </c>
      <c r="M462" t="s">
        <v>1257</v>
      </c>
      <c r="N462" t="s">
        <v>1422</v>
      </c>
      <c r="O462" t="s">
        <v>1253</v>
      </c>
      <c r="P462">
        <v>30022099</v>
      </c>
      <c r="R462">
        <v>13</v>
      </c>
      <c r="S462">
        <v>14</v>
      </c>
      <c r="U462">
        <v>1006800990123</v>
      </c>
      <c r="V462">
        <v>1006800990123</v>
      </c>
      <c r="Z462" t="s">
        <v>1260</v>
      </c>
      <c r="AA462" t="s">
        <v>1261</v>
      </c>
      <c r="AB462">
        <v>3</v>
      </c>
      <c r="AC462" t="s">
        <v>2117</v>
      </c>
      <c r="AE462">
        <v>44232</v>
      </c>
      <c r="AH462">
        <v>0</v>
      </c>
      <c r="AK462" t="s">
        <v>1260</v>
      </c>
      <c r="AM462" t="s">
        <v>1260</v>
      </c>
      <c r="AN462" t="s">
        <v>1260</v>
      </c>
      <c r="AQ462" t="s">
        <v>1263</v>
      </c>
      <c r="AR462" t="s">
        <v>1257</v>
      </c>
      <c r="AS462" t="s">
        <v>1260</v>
      </c>
      <c r="AT462">
        <v>1</v>
      </c>
      <c r="AX462" t="s">
        <v>1617</v>
      </c>
      <c r="AY462" t="s">
        <v>1264</v>
      </c>
      <c r="AZ462" t="s">
        <v>1265</v>
      </c>
      <c r="BI462" t="s">
        <v>1260</v>
      </c>
      <c r="BK462" t="str">
        <f>LEFT(Tabela_BaseCadastro[[#This Row],[Descrição]],SEARCH(" ",Tabela_BaseCadastro[[#This Row],[Descrição]],1)-1)</f>
        <v>EXELON</v>
      </c>
      <c r="BL462" t="str">
        <f>TEXT(Tabela_BaseCadastro[[#This Row],[Unidade Venda '[EAN8, UPC12, EAN13, e DUN14']]],"0000000000000")</f>
        <v>1006800990123</v>
      </c>
      <c r="BN462">
        <f>IF(Tabela_BaseCadastro[[#This Row],[P.Ativo CMED]]="",Tabela_BaseCadastro[[#This Row],[DESCRIÇÃO DO PRINCIPIO ATIVO]],Tabela_BaseCadastro[[#This Row],[P.Ativo CMED]])</f>
        <v>0</v>
      </c>
    </row>
    <row r="463" spans="1:66" x14ac:dyDescent="0.25">
      <c r="A463">
        <v>1229</v>
      </c>
      <c r="B463" t="s">
        <v>2127</v>
      </c>
      <c r="C463">
        <v>1370</v>
      </c>
      <c r="D463" t="s">
        <v>1380</v>
      </c>
      <c r="E463">
        <v>1</v>
      </c>
      <c r="F463" t="s">
        <v>1253</v>
      </c>
      <c r="G463">
        <v>16</v>
      </c>
      <c r="H463" s="1" t="s">
        <v>1534</v>
      </c>
      <c r="I463">
        <v>3</v>
      </c>
      <c r="J463" t="s">
        <v>1382</v>
      </c>
      <c r="K463">
        <v>1</v>
      </c>
      <c r="L463" t="s">
        <v>1535</v>
      </c>
      <c r="M463" t="s">
        <v>1257</v>
      </c>
      <c r="N463" t="s">
        <v>1400</v>
      </c>
      <c r="O463" t="s">
        <v>1401</v>
      </c>
      <c r="P463">
        <v>30049049</v>
      </c>
      <c r="R463">
        <v>13</v>
      </c>
      <c r="S463">
        <v>14</v>
      </c>
      <c r="U463">
        <v>7896261013766</v>
      </c>
      <c r="V463">
        <v>7896261013766</v>
      </c>
      <c r="Z463" t="s">
        <v>1260</v>
      </c>
      <c r="AA463" t="s">
        <v>1261</v>
      </c>
      <c r="AB463">
        <v>3</v>
      </c>
      <c r="AC463" t="s">
        <v>2117</v>
      </c>
      <c r="AE463">
        <v>44029</v>
      </c>
      <c r="AH463">
        <v>0</v>
      </c>
      <c r="AK463" t="s">
        <v>1260</v>
      </c>
      <c r="AM463" t="s">
        <v>1260</v>
      </c>
      <c r="AN463" t="s">
        <v>1260</v>
      </c>
      <c r="AQ463" t="s">
        <v>1263</v>
      </c>
      <c r="AR463" t="s">
        <v>1257</v>
      </c>
      <c r="AS463" t="s">
        <v>1260</v>
      </c>
      <c r="AT463">
        <v>1</v>
      </c>
      <c r="AX463" t="s">
        <v>1260</v>
      </c>
      <c r="AY463" t="s">
        <v>1264</v>
      </c>
      <c r="AZ463" t="s">
        <v>1265</v>
      </c>
      <c r="BE463">
        <v>229</v>
      </c>
      <c r="BF463" t="s">
        <v>2125</v>
      </c>
      <c r="BI463" t="s">
        <v>1260</v>
      </c>
      <c r="BK463" t="str">
        <f>LEFT(Tabela_BaseCadastro[[#This Row],[Descrição]],SEARCH(" ",Tabela_BaseCadastro[[#This Row],[Descrição]],1)-1)</f>
        <v>EXELON</v>
      </c>
      <c r="BL463" t="str">
        <f>TEXT(Tabela_BaseCadastro[[#This Row],[Unidade Venda '[EAN8, UPC12, EAN13, e DUN14']]],"0000000000000")</f>
        <v>7896261013766</v>
      </c>
      <c r="BN463" t="str">
        <f>IF(Tabela_BaseCadastro[[#This Row],[P.Ativo CMED]]="",Tabela_BaseCadastro[[#This Row],[DESCRIÇÃO DO PRINCIPIO ATIVO]],Tabela_BaseCadastro[[#This Row],[P.Ativo CMED]])</f>
        <v>RIVASTIGMINA</v>
      </c>
    </row>
    <row r="464" spans="1:66" x14ac:dyDescent="0.25">
      <c r="A464">
        <v>1230</v>
      </c>
      <c r="B464" t="s">
        <v>2128</v>
      </c>
      <c r="C464">
        <v>1370</v>
      </c>
      <c r="D464" t="s">
        <v>1380</v>
      </c>
      <c r="E464">
        <v>1</v>
      </c>
      <c r="F464" t="s">
        <v>1253</v>
      </c>
      <c r="G464">
        <v>16</v>
      </c>
      <c r="H464" s="1" t="s">
        <v>1534</v>
      </c>
      <c r="I464">
        <v>3</v>
      </c>
      <c r="J464" t="s">
        <v>1382</v>
      </c>
      <c r="K464">
        <v>1</v>
      </c>
      <c r="L464" t="s">
        <v>1535</v>
      </c>
      <c r="M464" t="s">
        <v>1257</v>
      </c>
      <c r="N464" t="s">
        <v>1400</v>
      </c>
      <c r="O464" t="s">
        <v>1401</v>
      </c>
      <c r="P464">
        <v>30049049</v>
      </c>
      <c r="R464">
        <v>13</v>
      </c>
      <c r="S464">
        <v>14</v>
      </c>
      <c r="U464">
        <v>7896261013797</v>
      </c>
      <c r="V464">
        <v>7896261013797</v>
      </c>
      <c r="Z464" t="s">
        <v>1260</v>
      </c>
      <c r="AA464" t="s">
        <v>1261</v>
      </c>
      <c r="AB464">
        <v>3</v>
      </c>
      <c r="AC464" t="s">
        <v>2117</v>
      </c>
      <c r="AE464">
        <v>44029</v>
      </c>
      <c r="AH464">
        <v>0</v>
      </c>
      <c r="AK464" t="s">
        <v>1260</v>
      </c>
      <c r="AM464" t="s">
        <v>1260</v>
      </c>
      <c r="AN464" t="s">
        <v>1260</v>
      </c>
      <c r="AQ464" t="s">
        <v>1263</v>
      </c>
      <c r="AR464" t="s">
        <v>1257</v>
      </c>
      <c r="AS464" t="s">
        <v>1260</v>
      </c>
      <c r="AT464">
        <v>1</v>
      </c>
      <c r="AX464" t="s">
        <v>1260</v>
      </c>
      <c r="AY464" t="s">
        <v>1264</v>
      </c>
      <c r="AZ464" t="s">
        <v>1265</v>
      </c>
      <c r="BE464">
        <v>229</v>
      </c>
      <c r="BF464" t="s">
        <v>2125</v>
      </c>
      <c r="BI464" t="s">
        <v>1260</v>
      </c>
      <c r="BK464" t="str">
        <f>LEFT(Tabela_BaseCadastro[[#This Row],[Descrição]],SEARCH(" ",Tabela_BaseCadastro[[#This Row],[Descrição]],1)-1)</f>
        <v>EXELON</v>
      </c>
      <c r="BL464" t="str">
        <f>TEXT(Tabela_BaseCadastro[[#This Row],[Unidade Venda '[EAN8, UPC12, EAN13, e DUN14']]],"0000000000000")</f>
        <v>7896261013797</v>
      </c>
      <c r="BN464" t="str">
        <f>IF(Tabela_BaseCadastro[[#This Row],[P.Ativo CMED]]="",Tabela_BaseCadastro[[#This Row],[DESCRIÇÃO DO PRINCIPIO ATIVO]],Tabela_BaseCadastro[[#This Row],[P.Ativo CMED]])</f>
        <v>RIVASTIGMINA</v>
      </c>
    </row>
    <row r="465" spans="1:66" x14ac:dyDescent="0.25">
      <c r="A465">
        <v>1231</v>
      </c>
      <c r="B465" t="s">
        <v>2129</v>
      </c>
      <c r="C465">
        <v>1129</v>
      </c>
      <c r="D465" t="s">
        <v>1380</v>
      </c>
      <c r="E465">
        <v>1</v>
      </c>
      <c r="F465" t="s">
        <v>1253</v>
      </c>
      <c r="G465">
        <v>16</v>
      </c>
      <c r="H465" s="1" t="s">
        <v>1534</v>
      </c>
      <c r="I465">
        <v>3</v>
      </c>
      <c r="J465" t="s">
        <v>1382</v>
      </c>
      <c r="K465">
        <v>1</v>
      </c>
      <c r="L465" t="s">
        <v>1535</v>
      </c>
      <c r="M465" t="s">
        <v>1257</v>
      </c>
      <c r="N465" t="s">
        <v>1422</v>
      </c>
      <c r="O465" t="s">
        <v>1253</v>
      </c>
      <c r="P465">
        <v>30022099</v>
      </c>
      <c r="R465">
        <v>13</v>
      </c>
      <c r="S465">
        <v>14</v>
      </c>
      <c r="U465">
        <v>1006800990311</v>
      </c>
      <c r="V465">
        <v>1006800990311</v>
      </c>
      <c r="Z465" t="s">
        <v>1260</v>
      </c>
      <c r="AA465" t="s">
        <v>1261</v>
      </c>
      <c r="AB465">
        <v>3</v>
      </c>
      <c r="AC465" t="s">
        <v>2117</v>
      </c>
      <c r="AE465">
        <v>44232</v>
      </c>
      <c r="AH465">
        <v>0</v>
      </c>
      <c r="AK465" t="s">
        <v>1260</v>
      </c>
      <c r="AM465" t="s">
        <v>1260</v>
      </c>
      <c r="AN465" t="s">
        <v>1260</v>
      </c>
      <c r="AQ465" t="s">
        <v>1263</v>
      </c>
      <c r="AR465" t="s">
        <v>1257</v>
      </c>
      <c r="AS465" t="s">
        <v>1260</v>
      </c>
      <c r="AT465">
        <v>1</v>
      </c>
      <c r="AX465" t="s">
        <v>1617</v>
      </c>
      <c r="AY465" t="s">
        <v>1264</v>
      </c>
      <c r="AZ465" t="s">
        <v>1265</v>
      </c>
      <c r="BI465" t="s">
        <v>1260</v>
      </c>
      <c r="BK465" t="str">
        <f>LEFT(Tabela_BaseCadastro[[#This Row],[Descrição]],SEARCH(" ",Tabela_BaseCadastro[[#This Row],[Descrição]],1)-1)</f>
        <v>EXELON</v>
      </c>
      <c r="BL465" t="str">
        <f>TEXT(Tabela_BaseCadastro[[#This Row],[Unidade Venda '[EAN8, UPC12, EAN13, e DUN14']]],"0000000000000")</f>
        <v>1006800990311</v>
      </c>
      <c r="BN465">
        <f>IF(Tabela_BaseCadastro[[#This Row],[P.Ativo CMED]]="",Tabela_BaseCadastro[[#This Row],[DESCRIÇÃO DO PRINCIPIO ATIVO]],Tabela_BaseCadastro[[#This Row],[P.Ativo CMED]])</f>
        <v>0</v>
      </c>
    </row>
    <row r="466" spans="1:66" x14ac:dyDescent="0.25">
      <c r="A466">
        <v>1232</v>
      </c>
      <c r="B466" t="s">
        <v>2130</v>
      </c>
      <c r="C466">
        <v>1129</v>
      </c>
      <c r="D466" t="s">
        <v>1380</v>
      </c>
      <c r="E466">
        <v>1</v>
      </c>
      <c r="F466" t="s">
        <v>1253</v>
      </c>
      <c r="G466">
        <v>16</v>
      </c>
      <c r="H466" s="1" t="s">
        <v>1534</v>
      </c>
      <c r="I466">
        <v>3</v>
      </c>
      <c r="J466" t="s">
        <v>1382</v>
      </c>
      <c r="K466">
        <v>1</v>
      </c>
      <c r="L466" t="s">
        <v>1535</v>
      </c>
      <c r="M466" t="s">
        <v>1257</v>
      </c>
      <c r="N466" t="s">
        <v>1422</v>
      </c>
      <c r="O466" t="s">
        <v>1253</v>
      </c>
      <c r="P466">
        <v>30022099</v>
      </c>
      <c r="R466">
        <v>13</v>
      </c>
      <c r="S466">
        <v>14</v>
      </c>
      <c r="U466">
        <v>1006800990360</v>
      </c>
      <c r="V466">
        <v>1006800990360</v>
      </c>
      <c r="Z466" t="s">
        <v>1260</v>
      </c>
      <c r="AA466" t="s">
        <v>1261</v>
      </c>
      <c r="AB466">
        <v>3</v>
      </c>
      <c r="AC466" t="s">
        <v>2117</v>
      </c>
      <c r="AE466">
        <v>44232</v>
      </c>
      <c r="AH466">
        <v>0</v>
      </c>
      <c r="AK466" t="s">
        <v>1260</v>
      </c>
      <c r="AM466" t="s">
        <v>1260</v>
      </c>
      <c r="AN466" t="s">
        <v>1260</v>
      </c>
      <c r="AQ466" t="s">
        <v>1263</v>
      </c>
      <c r="AR466" t="s">
        <v>1257</v>
      </c>
      <c r="AS466" t="s">
        <v>1260</v>
      </c>
      <c r="AT466">
        <v>1</v>
      </c>
      <c r="AX466" t="s">
        <v>1617</v>
      </c>
      <c r="AY466" t="s">
        <v>1264</v>
      </c>
      <c r="AZ466" t="s">
        <v>1265</v>
      </c>
      <c r="BI466" t="s">
        <v>1260</v>
      </c>
      <c r="BK466" t="str">
        <f>LEFT(Tabela_BaseCadastro[[#This Row],[Descrição]],SEARCH(" ",Tabela_BaseCadastro[[#This Row],[Descrição]],1)-1)</f>
        <v>EXELON</v>
      </c>
      <c r="BL466" t="str">
        <f>TEXT(Tabela_BaseCadastro[[#This Row],[Unidade Venda '[EAN8, UPC12, EAN13, e DUN14']]],"0000000000000")</f>
        <v>1006800990360</v>
      </c>
      <c r="BN466">
        <f>IF(Tabela_BaseCadastro[[#This Row],[P.Ativo CMED]]="",Tabela_BaseCadastro[[#This Row],[DESCRIÇÃO DO PRINCIPIO ATIVO]],Tabela_BaseCadastro[[#This Row],[P.Ativo CMED]])</f>
        <v>0</v>
      </c>
    </row>
    <row r="467" spans="1:66" x14ac:dyDescent="0.25">
      <c r="A467">
        <v>1233</v>
      </c>
      <c r="B467" t="s">
        <v>2131</v>
      </c>
      <c r="C467">
        <v>1129</v>
      </c>
      <c r="D467" t="s">
        <v>1380</v>
      </c>
      <c r="E467">
        <v>1</v>
      </c>
      <c r="F467" t="s">
        <v>1253</v>
      </c>
      <c r="G467">
        <v>16</v>
      </c>
      <c r="H467" s="1" t="s">
        <v>1534</v>
      </c>
      <c r="I467">
        <v>3</v>
      </c>
      <c r="J467" t="s">
        <v>1382</v>
      </c>
      <c r="K467">
        <v>1</v>
      </c>
      <c r="L467" t="s">
        <v>1535</v>
      </c>
      <c r="M467" t="s">
        <v>1257</v>
      </c>
      <c r="N467" t="s">
        <v>1422</v>
      </c>
      <c r="O467" t="s">
        <v>1253</v>
      </c>
      <c r="P467">
        <v>30022099</v>
      </c>
      <c r="R467">
        <v>13</v>
      </c>
      <c r="S467">
        <v>14</v>
      </c>
      <c r="U467">
        <v>1006800990379</v>
      </c>
      <c r="V467">
        <v>1006800990379</v>
      </c>
      <c r="Z467" t="s">
        <v>1260</v>
      </c>
      <c r="AA467" t="s">
        <v>1261</v>
      </c>
      <c r="AB467">
        <v>3</v>
      </c>
      <c r="AC467" t="s">
        <v>2117</v>
      </c>
      <c r="AE467">
        <v>44232</v>
      </c>
      <c r="AH467">
        <v>0</v>
      </c>
      <c r="AK467" t="s">
        <v>1260</v>
      </c>
      <c r="AM467" t="s">
        <v>1260</v>
      </c>
      <c r="AN467" t="s">
        <v>1260</v>
      </c>
      <c r="AQ467" t="s">
        <v>1263</v>
      </c>
      <c r="AR467" t="s">
        <v>1257</v>
      </c>
      <c r="AS467" t="s">
        <v>1260</v>
      </c>
      <c r="AT467">
        <v>1</v>
      </c>
      <c r="AX467" t="s">
        <v>1617</v>
      </c>
      <c r="AY467" t="s">
        <v>1264</v>
      </c>
      <c r="AZ467" t="s">
        <v>1265</v>
      </c>
      <c r="BI467" t="s">
        <v>1260</v>
      </c>
      <c r="BK467" t="str">
        <f>LEFT(Tabela_BaseCadastro[[#This Row],[Descrição]],SEARCH(" ",Tabela_BaseCadastro[[#This Row],[Descrição]],1)-1)</f>
        <v>EXELON</v>
      </c>
      <c r="BL467" t="str">
        <f>TEXT(Tabela_BaseCadastro[[#This Row],[Unidade Venda '[EAN8, UPC12, EAN13, e DUN14']]],"0000000000000")</f>
        <v>1006800990379</v>
      </c>
      <c r="BN467">
        <f>IF(Tabela_BaseCadastro[[#This Row],[P.Ativo CMED]]="",Tabela_BaseCadastro[[#This Row],[DESCRIÇÃO DO PRINCIPIO ATIVO]],Tabela_BaseCadastro[[#This Row],[P.Ativo CMED]])</f>
        <v>0</v>
      </c>
    </row>
    <row r="468" spans="1:66" x14ac:dyDescent="0.25">
      <c r="A468">
        <v>1234</v>
      </c>
      <c r="B468" t="s">
        <v>2132</v>
      </c>
      <c r="C468">
        <v>1129</v>
      </c>
      <c r="D468" t="s">
        <v>1380</v>
      </c>
      <c r="E468">
        <v>1</v>
      </c>
      <c r="F468" t="s">
        <v>1253</v>
      </c>
      <c r="G468">
        <v>2</v>
      </c>
      <c r="H468" s="1" t="s">
        <v>1254</v>
      </c>
      <c r="I468">
        <v>3</v>
      </c>
      <c r="J468" t="s">
        <v>1382</v>
      </c>
      <c r="K468">
        <v>2</v>
      </c>
      <c r="L468" t="s">
        <v>1256</v>
      </c>
      <c r="M468" t="s">
        <v>1257</v>
      </c>
      <c r="N468" t="s">
        <v>1422</v>
      </c>
      <c r="O468" t="s">
        <v>1253</v>
      </c>
      <c r="P468">
        <v>30022099</v>
      </c>
      <c r="R468">
        <v>13</v>
      </c>
      <c r="S468">
        <v>14</v>
      </c>
      <c r="U468">
        <v>1006810820069</v>
      </c>
      <c r="V468">
        <v>1006810820069</v>
      </c>
      <c r="Z468" t="s">
        <v>1260</v>
      </c>
      <c r="AA468" t="s">
        <v>1261</v>
      </c>
      <c r="AB468">
        <v>5</v>
      </c>
      <c r="AC468" t="s">
        <v>1262</v>
      </c>
      <c r="AE468">
        <v>44232</v>
      </c>
      <c r="AH468">
        <v>0</v>
      </c>
      <c r="AK468" t="s">
        <v>1260</v>
      </c>
      <c r="AM468" t="s">
        <v>1260</v>
      </c>
      <c r="AN468" t="s">
        <v>1260</v>
      </c>
      <c r="AQ468" t="s">
        <v>1263</v>
      </c>
      <c r="AR468" t="s">
        <v>1257</v>
      </c>
      <c r="AS468" t="s">
        <v>1260</v>
      </c>
      <c r="AT468">
        <v>1</v>
      </c>
      <c r="AX468" t="s">
        <v>1617</v>
      </c>
      <c r="AY468" t="s">
        <v>1264</v>
      </c>
      <c r="AZ468" t="s">
        <v>1265</v>
      </c>
      <c r="BI468" t="s">
        <v>1260</v>
      </c>
      <c r="BK468" t="str">
        <f>LEFT(Tabela_BaseCadastro[[#This Row],[Descrição]],SEARCH(" ",Tabela_BaseCadastro[[#This Row],[Descrição]],1)-1)</f>
        <v>EXFORGE</v>
      </c>
      <c r="BL468" t="str">
        <f>TEXT(Tabela_BaseCadastro[[#This Row],[Unidade Venda '[EAN8, UPC12, EAN13, e DUN14']]],"0000000000000")</f>
        <v>1006810820069</v>
      </c>
      <c r="BN468">
        <f>IF(Tabela_BaseCadastro[[#This Row],[P.Ativo CMED]]="",Tabela_BaseCadastro[[#This Row],[DESCRIÇÃO DO PRINCIPIO ATIVO]],Tabela_BaseCadastro[[#This Row],[P.Ativo CMED]])</f>
        <v>0</v>
      </c>
    </row>
    <row r="469" spans="1:66" x14ac:dyDescent="0.25">
      <c r="A469">
        <v>1235</v>
      </c>
      <c r="B469" t="s">
        <v>2133</v>
      </c>
      <c r="C469">
        <v>1129</v>
      </c>
      <c r="D469" t="s">
        <v>1380</v>
      </c>
      <c r="E469">
        <v>1</v>
      </c>
      <c r="F469" t="s">
        <v>1253</v>
      </c>
      <c r="G469">
        <v>2</v>
      </c>
      <c r="H469" s="1" t="s">
        <v>1254</v>
      </c>
      <c r="I469">
        <v>3</v>
      </c>
      <c r="J469" t="s">
        <v>1382</v>
      </c>
      <c r="K469">
        <v>2</v>
      </c>
      <c r="L469" t="s">
        <v>1256</v>
      </c>
      <c r="M469" t="s">
        <v>1257</v>
      </c>
      <c r="N469" t="s">
        <v>1422</v>
      </c>
      <c r="O469" t="s">
        <v>1253</v>
      </c>
      <c r="P469">
        <v>30022099</v>
      </c>
      <c r="R469">
        <v>13</v>
      </c>
      <c r="S469">
        <v>14</v>
      </c>
      <c r="U469">
        <v>1006810820093</v>
      </c>
      <c r="V469">
        <v>1006810820093</v>
      </c>
      <c r="Z469" t="s">
        <v>1260</v>
      </c>
      <c r="AA469" t="s">
        <v>1261</v>
      </c>
      <c r="AB469">
        <v>5</v>
      </c>
      <c r="AC469" t="s">
        <v>1262</v>
      </c>
      <c r="AE469">
        <v>44232</v>
      </c>
      <c r="AH469">
        <v>0</v>
      </c>
      <c r="AK469" t="s">
        <v>1260</v>
      </c>
      <c r="AM469" t="s">
        <v>1260</v>
      </c>
      <c r="AN469" t="s">
        <v>1260</v>
      </c>
      <c r="AQ469" t="s">
        <v>1263</v>
      </c>
      <c r="AR469" t="s">
        <v>1257</v>
      </c>
      <c r="AS469" t="s">
        <v>1260</v>
      </c>
      <c r="AT469">
        <v>1</v>
      </c>
      <c r="AX469" t="s">
        <v>1617</v>
      </c>
      <c r="AY469" t="s">
        <v>1264</v>
      </c>
      <c r="AZ469" t="s">
        <v>1265</v>
      </c>
      <c r="BI469" t="s">
        <v>1260</v>
      </c>
      <c r="BK469" t="str">
        <f>LEFT(Tabela_BaseCadastro[[#This Row],[Descrição]],SEARCH(" ",Tabela_BaseCadastro[[#This Row],[Descrição]],1)-1)</f>
        <v>EXFORGE</v>
      </c>
      <c r="BL469" t="str">
        <f>TEXT(Tabela_BaseCadastro[[#This Row],[Unidade Venda '[EAN8, UPC12, EAN13, e DUN14']]],"0000000000000")</f>
        <v>1006810820093</v>
      </c>
      <c r="BN469">
        <f>IF(Tabela_BaseCadastro[[#This Row],[P.Ativo CMED]]="",Tabela_BaseCadastro[[#This Row],[DESCRIÇÃO DO PRINCIPIO ATIVO]],Tabela_BaseCadastro[[#This Row],[P.Ativo CMED]])</f>
        <v>0</v>
      </c>
    </row>
    <row r="470" spans="1:66" x14ac:dyDescent="0.25">
      <c r="A470">
        <v>1236</v>
      </c>
      <c r="B470" t="s">
        <v>2134</v>
      </c>
      <c r="C470">
        <v>1129</v>
      </c>
      <c r="D470" t="s">
        <v>1380</v>
      </c>
      <c r="E470">
        <v>1</v>
      </c>
      <c r="F470" t="s">
        <v>1253</v>
      </c>
      <c r="G470">
        <v>2</v>
      </c>
      <c r="H470" s="1" t="s">
        <v>1254</v>
      </c>
      <c r="I470">
        <v>3</v>
      </c>
      <c r="J470" t="s">
        <v>1382</v>
      </c>
      <c r="K470">
        <v>2</v>
      </c>
      <c r="L470" t="s">
        <v>1256</v>
      </c>
      <c r="M470" t="s">
        <v>1257</v>
      </c>
      <c r="N470" t="s">
        <v>1422</v>
      </c>
      <c r="O470" t="s">
        <v>1253</v>
      </c>
      <c r="P470">
        <v>30022099</v>
      </c>
      <c r="R470">
        <v>13</v>
      </c>
      <c r="S470">
        <v>14</v>
      </c>
      <c r="U470">
        <v>1006810820042</v>
      </c>
      <c r="V470">
        <v>1006810820042</v>
      </c>
      <c r="Z470" t="s">
        <v>1260</v>
      </c>
      <c r="AA470" t="s">
        <v>1261</v>
      </c>
      <c r="AB470">
        <v>5</v>
      </c>
      <c r="AC470" t="s">
        <v>1262</v>
      </c>
      <c r="AE470">
        <v>44232</v>
      </c>
      <c r="AH470">
        <v>0</v>
      </c>
      <c r="AK470" t="s">
        <v>1260</v>
      </c>
      <c r="AM470" t="s">
        <v>1260</v>
      </c>
      <c r="AN470" t="s">
        <v>1260</v>
      </c>
      <c r="AQ470" t="s">
        <v>1263</v>
      </c>
      <c r="AR470" t="s">
        <v>1257</v>
      </c>
      <c r="AS470" t="s">
        <v>1260</v>
      </c>
      <c r="AT470">
        <v>1</v>
      </c>
      <c r="AX470" t="s">
        <v>1617</v>
      </c>
      <c r="AY470" t="s">
        <v>1264</v>
      </c>
      <c r="AZ470" t="s">
        <v>1265</v>
      </c>
      <c r="BI470" t="s">
        <v>1260</v>
      </c>
      <c r="BK470" t="str">
        <f>LEFT(Tabela_BaseCadastro[[#This Row],[Descrição]],SEARCH(" ",Tabela_BaseCadastro[[#This Row],[Descrição]],1)-1)</f>
        <v>EXFORGE</v>
      </c>
      <c r="BL470" t="str">
        <f>TEXT(Tabela_BaseCadastro[[#This Row],[Unidade Venda '[EAN8, UPC12, EAN13, e DUN14']]],"0000000000000")</f>
        <v>1006810820042</v>
      </c>
      <c r="BN470">
        <f>IF(Tabela_BaseCadastro[[#This Row],[P.Ativo CMED]]="",Tabela_BaseCadastro[[#This Row],[DESCRIÇÃO DO PRINCIPIO ATIVO]],Tabela_BaseCadastro[[#This Row],[P.Ativo CMED]])</f>
        <v>0</v>
      </c>
    </row>
    <row r="471" spans="1:66" x14ac:dyDescent="0.25">
      <c r="A471">
        <v>1237</v>
      </c>
      <c r="B471" t="s">
        <v>2135</v>
      </c>
      <c r="C471">
        <v>1129</v>
      </c>
      <c r="D471" t="s">
        <v>1380</v>
      </c>
      <c r="E471">
        <v>1</v>
      </c>
      <c r="F471" t="s">
        <v>1253</v>
      </c>
      <c r="G471">
        <v>2</v>
      </c>
      <c r="H471" s="1" t="s">
        <v>1254</v>
      </c>
      <c r="I471">
        <v>3</v>
      </c>
      <c r="J471" t="s">
        <v>1382</v>
      </c>
      <c r="K471">
        <v>2</v>
      </c>
      <c r="L471" t="s">
        <v>1256</v>
      </c>
      <c r="M471" t="s">
        <v>1257</v>
      </c>
      <c r="N471" t="s">
        <v>1422</v>
      </c>
      <c r="O471" t="s">
        <v>1253</v>
      </c>
      <c r="P471">
        <v>30022099</v>
      </c>
      <c r="R471">
        <v>13</v>
      </c>
      <c r="S471">
        <v>14</v>
      </c>
      <c r="U471">
        <v>1006810820107</v>
      </c>
      <c r="V471">
        <v>1006810820107</v>
      </c>
      <c r="Z471" t="s">
        <v>1260</v>
      </c>
      <c r="AA471" t="s">
        <v>1261</v>
      </c>
      <c r="AB471">
        <v>5</v>
      </c>
      <c r="AC471" t="s">
        <v>1262</v>
      </c>
      <c r="AE471">
        <v>44232</v>
      </c>
      <c r="AH471">
        <v>0</v>
      </c>
      <c r="AK471" t="s">
        <v>1260</v>
      </c>
      <c r="AM471" t="s">
        <v>1260</v>
      </c>
      <c r="AN471" t="s">
        <v>1260</v>
      </c>
      <c r="AQ471" t="s">
        <v>1263</v>
      </c>
      <c r="AR471" t="s">
        <v>1257</v>
      </c>
      <c r="AS471" t="s">
        <v>1260</v>
      </c>
      <c r="AT471">
        <v>1</v>
      </c>
      <c r="AX471" t="s">
        <v>1617</v>
      </c>
      <c r="AY471" t="s">
        <v>1264</v>
      </c>
      <c r="AZ471" t="s">
        <v>1265</v>
      </c>
      <c r="BI471" t="s">
        <v>1260</v>
      </c>
      <c r="BK471" t="str">
        <f>LEFT(Tabela_BaseCadastro[[#This Row],[Descrição]],SEARCH(" ",Tabela_BaseCadastro[[#This Row],[Descrição]],1)-1)</f>
        <v>EXFORGE</v>
      </c>
      <c r="BL471" t="str">
        <f>TEXT(Tabela_BaseCadastro[[#This Row],[Unidade Venda '[EAN8, UPC12, EAN13, e DUN14']]],"0000000000000")</f>
        <v>1006810820107</v>
      </c>
      <c r="BN471">
        <f>IF(Tabela_BaseCadastro[[#This Row],[P.Ativo CMED]]="",Tabela_BaseCadastro[[#This Row],[DESCRIÇÃO DO PRINCIPIO ATIVO]],Tabela_BaseCadastro[[#This Row],[P.Ativo CMED]])</f>
        <v>0</v>
      </c>
    </row>
    <row r="472" spans="1:66" x14ac:dyDescent="0.25">
      <c r="A472">
        <v>1238</v>
      </c>
      <c r="B472" t="s">
        <v>2136</v>
      </c>
      <c r="C472">
        <v>1129</v>
      </c>
      <c r="D472" t="s">
        <v>1380</v>
      </c>
      <c r="E472">
        <v>1</v>
      </c>
      <c r="F472" t="s">
        <v>1253</v>
      </c>
      <c r="G472">
        <v>2</v>
      </c>
      <c r="H472" s="1" t="s">
        <v>1254</v>
      </c>
      <c r="I472">
        <v>3</v>
      </c>
      <c r="J472" t="s">
        <v>1382</v>
      </c>
      <c r="K472">
        <v>2</v>
      </c>
      <c r="L472" t="s">
        <v>1256</v>
      </c>
      <c r="M472" t="s">
        <v>1257</v>
      </c>
      <c r="N472" t="s">
        <v>1422</v>
      </c>
      <c r="O472" t="s">
        <v>1253</v>
      </c>
      <c r="P472">
        <v>30022099</v>
      </c>
      <c r="R472">
        <v>13</v>
      </c>
      <c r="S472">
        <v>14</v>
      </c>
      <c r="U472">
        <v>1006810820141</v>
      </c>
      <c r="V472">
        <v>1006810820141</v>
      </c>
      <c r="Z472" t="s">
        <v>1260</v>
      </c>
      <c r="AA472" t="s">
        <v>1261</v>
      </c>
      <c r="AB472">
        <v>5</v>
      </c>
      <c r="AC472" t="s">
        <v>1262</v>
      </c>
      <c r="AE472">
        <v>44232</v>
      </c>
      <c r="AH472">
        <v>0</v>
      </c>
      <c r="AK472" t="s">
        <v>1260</v>
      </c>
      <c r="AM472" t="s">
        <v>1260</v>
      </c>
      <c r="AN472" t="s">
        <v>1260</v>
      </c>
      <c r="AQ472" t="s">
        <v>1263</v>
      </c>
      <c r="AR472" t="s">
        <v>1257</v>
      </c>
      <c r="AS472" t="s">
        <v>1260</v>
      </c>
      <c r="AT472">
        <v>1</v>
      </c>
      <c r="AX472" t="s">
        <v>1617</v>
      </c>
      <c r="AY472" t="s">
        <v>1264</v>
      </c>
      <c r="AZ472" t="s">
        <v>1265</v>
      </c>
      <c r="BI472" t="s">
        <v>1260</v>
      </c>
      <c r="BK472" t="str">
        <f>LEFT(Tabela_BaseCadastro[[#This Row],[Descrição]],SEARCH(" ",Tabela_BaseCadastro[[#This Row],[Descrição]],1)-1)</f>
        <v>EXFORGE</v>
      </c>
      <c r="BL472" t="str">
        <f>TEXT(Tabela_BaseCadastro[[#This Row],[Unidade Venda '[EAN8, UPC12, EAN13, e DUN14']]],"0000000000000")</f>
        <v>1006810820141</v>
      </c>
      <c r="BN472">
        <f>IF(Tabela_BaseCadastro[[#This Row],[P.Ativo CMED]]="",Tabela_BaseCadastro[[#This Row],[DESCRIÇÃO DO PRINCIPIO ATIVO]],Tabela_BaseCadastro[[#This Row],[P.Ativo CMED]])</f>
        <v>0</v>
      </c>
    </row>
    <row r="473" spans="1:66" x14ac:dyDescent="0.25">
      <c r="A473">
        <v>1239</v>
      </c>
      <c r="B473" t="s">
        <v>2137</v>
      </c>
      <c r="C473">
        <v>1129</v>
      </c>
      <c r="D473" t="s">
        <v>1380</v>
      </c>
      <c r="E473">
        <v>1</v>
      </c>
      <c r="F473" t="s">
        <v>1253</v>
      </c>
      <c r="G473">
        <v>2</v>
      </c>
      <c r="H473" s="1" t="s">
        <v>1254</v>
      </c>
      <c r="I473">
        <v>3</v>
      </c>
      <c r="J473" t="s">
        <v>1382</v>
      </c>
      <c r="K473">
        <v>2</v>
      </c>
      <c r="L473" t="s">
        <v>1256</v>
      </c>
      <c r="M473" t="s">
        <v>1257</v>
      </c>
      <c r="N473" t="s">
        <v>1422</v>
      </c>
      <c r="O473" t="s">
        <v>1253</v>
      </c>
      <c r="P473">
        <v>30022099</v>
      </c>
      <c r="R473">
        <v>13</v>
      </c>
      <c r="S473">
        <v>14</v>
      </c>
      <c r="U473">
        <v>1006810820018</v>
      </c>
      <c r="V473">
        <v>1006810820018</v>
      </c>
      <c r="Z473" t="s">
        <v>1260</v>
      </c>
      <c r="AA473" t="s">
        <v>1261</v>
      </c>
      <c r="AB473">
        <v>5</v>
      </c>
      <c r="AC473" t="s">
        <v>1262</v>
      </c>
      <c r="AE473">
        <v>44232</v>
      </c>
      <c r="AH473">
        <v>0</v>
      </c>
      <c r="AK473" t="s">
        <v>1260</v>
      </c>
      <c r="AM473" t="s">
        <v>1260</v>
      </c>
      <c r="AN473" t="s">
        <v>1260</v>
      </c>
      <c r="AQ473" t="s">
        <v>1263</v>
      </c>
      <c r="AR473" t="s">
        <v>1257</v>
      </c>
      <c r="AS473" t="s">
        <v>1260</v>
      </c>
      <c r="AT473">
        <v>1</v>
      </c>
      <c r="AX473" t="s">
        <v>1617</v>
      </c>
      <c r="AY473" t="s">
        <v>1264</v>
      </c>
      <c r="AZ473" t="s">
        <v>1265</v>
      </c>
      <c r="BI473" t="s">
        <v>1260</v>
      </c>
      <c r="BK473" t="str">
        <f>LEFT(Tabela_BaseCadastro[[#This Row],[Descrição]],SEARCH(" ",Tabela_BaseCadastro[[#This Row],[Descrição]],1)-1)</f>
        <v>EXFORGE</v>
      </c>
      <c r="BL473" t="str">
        <f>TEXT(Tabela_BaseCadastro[[#This Row],[Unidade Venda '[EAN8, UPC12, EAN13, e DUN14']]],"0000000000000")</f>
        <v>1006810820018</v>
      </c>
      <c r="BN473">
        <f>IF(Tabela_BaseCadastro[[#This Row],[P.Ativo CMED]]="",Tabela_BaseCadastro[[#This Row],[DESCRIÇÃO DO PRINCIPIO ATIVO]],Tabela_BaseCadastro[[#This Row],[P.Ativo CMED]])</f>
        <v>0</v>
      </c>
    </row>
    <row r="474" spans="1:66" x14ac:dyDescent="0.25">
      <c r="A474">
        <v>1240</v>
      </c>
      <c r="B474" t="s">
        <v>2136</v>
      </c>
      <c r="C474">
        <v>1129</v>
      </c>
      <c r="D474" t="s">
        <v>1380</v>
      </c>
      <c r="E474">
        <v>1</v>
      </c>
      <c r="F474" t="s">
        <v>1253</v>
      </c>
      <c r="G474">
        <v>2</v>
      </c>
      <c r="H474" s="1" t="s">
        <v>1254</v>
      </c>
      <c r="I474">
        <v>3</v>
      </c>
      <c r="J474" t="s">
        <v>1382</v>
      </c>
      <c r="K474">
        <v>2</v>
      </c>
      <c r="L474" t="s">
        <v>1256</v>
      </c>
      <c r="M474" t="s">
        <v>1257</v>
      </c>
      <c r="N474" t="s">
        <v>1422</v>
      </c>
      <c r="O474" t="s">
        <v>1253</v>
      </c>
      <c r="P474">
        <v>30022099</v>
      </c>
      <c r="R474">
        <v>13</v>
      </c>
      <c r="S474">
        <v>14</v>
      </c>
      <c r="U474">
        <v>1006810820131</v>
      </c>
      <c r="V474">
        <v>1006810820131</v>
      </c>
      <c r="Z474" t="s">
        <v>1260</v>
      </c>
      <c r="AA474" t="s">
        <v>1261</v>
      </c>
      <c r="AB474">
        <v>5</v>
      </c>
      <c r="AC474" t="s">
        <v>1262</v>
      </c>
      <c r="AE474">
        <v>44232</v>
      </c>
      <c r="AH474">
        <v>0</v>
      </c>
      <c r="AK474" t="s">
        <v>1260</v>
      </c>
      <c r="AM474" t="s">
        <v>1260</v>
      </c>
      <c r="AN474" t="s">
        <v>1260</v>
      </c>
      <c r="AQ474" t="s">
        <v>1263</v>
      </c>
      <c r="AR474" t="s">
        <v>1257</v>
      </c>
      <c r="AS474" t="s">
        <v>1260</v>
      </c>
      <c r="AT474">
        <v>1</v>
      </c>
      <c r="AX474" t="s">
        <v>1617</v>
      </c>
      <c r="AY474" t="s">
        <v>1264</v>
      </c>
      <c r="AZ474" t="s">
        <v>1265</v>
      </c>
      <c r="BI474" t="s">
        <v>1260</v>
      </c>
      <c r="BK474" t="str">
        <f>LEFT(Tabela_BaseCadastro[[#This Row],[Descrição]],SEARCH(" ",Tabela_BaseCadastro[[#This Row],[Descrição]],1)-1)</f>
        <v>EXFORGE</v>
      </c>
      <c r="BL474" t="str">
        <f>TEXT(Tabela_BaseCadastro[[#This Row],[Unidade Venda '[EAN8, UPC12, EAN13, e DUN14']]],"0000000000000")</f>
        <v>1006810820131</v>
      </c>
      <c r="BN474">
        <f>IF(Tabela_BaseCadastro[[#This Row],[P.Ativo CMED]]="",Tabela_BaseCadastro[[#This Row],[DESCRIÇÃO DO PRINCIPIO ATIVO]],Tabela_BaseCadastro[[#This Row],[P.Ativo CMED]])</f>
        <v>0</v>
      </c>
    </row>
    <row r="475" spans="1:66" x14ac:dyDescent="0.25">
      <c r="A475">
        <v>1241</v>
      </c>
      <c r="B475" t="s">
        <v>2138</v>
      </c>
      <c r="C475">
        <v>1129</v>
      </c>
      <c r="D475" t="s">
        <v>1380</v>
      </c>
      <c r="E475">
        <v>1</v>
      </c>
      <c r="F475" t="s">
        <v>1253</v>
      </c>
      <c r="G475">
        <v>2</v>
      </c>
      <c r="H475" s="1" t="s">
        <v>1254</v>
      </c>
      <c r="I475">
        <v>3</v>
      </c>
      <c r="J475" t="s">
        <v>1382</v>
      </c>
      <c r="K475">
        <v>2</v>
      </c>
      <c r="L475" t="s">
        <v>1256</v>
      </c>
      <c r="M475" t="s">
        <v>1257</v>
      </c>
      <c r="N475" t="s">
        <v>1323</v>
      </c>
      <c r="O475" t="s">
        <v>1269</v>
      </c>
      <c r="P475">
        <v>30049069</v>
      </c>
      <c r="R475">
        <v>13</v>
      </c>
      <c r="S475">
        <v>14</v>
      </c>
      <c r="U475">
        <v>7896261022607</v>
      </c>
      <c r="V475">
        <v>0</v>
      </c>
      <c r="Z475" t="s">
        <v>1260</v>
      </c>
      <c r="AA475" t="s">
        <v>1261</v>
      </c>
      <c r="AB475">
        <v>456</v>
      </c>
      <c r="AC475" t="s">
        <v>2139</v>
      </c>
      <c r="AE475">
        <v>44232</v>
      </c>
      <c r="AH475">
        <v>0</v>
      </c>
      <c r="AK475" t="s">
        <v>1260</v>
      </c>
      <c r="AM475" t="s">
        <v>1260</v>
      </c>
      <c r="AN475" t="s">
        <v>1260</v>
      </c>
      <c r="AQ475" t="s">
        <v>1263</v>
      </c>
      <c r="AR475" t="s">
        <v>1257</v>
      </c>
      <c r="AS475" t="s">
        <v>1260</v>
      </c>
      <c r="AT475">
        <v>1</v>
      </c>
      <c r="AX475" t="s">
        <v>1260</v>
      </c>
      <c r="AY475" t="s">
        <v>1264</v>
      </c>
      <c r="AZ475" t="s">
        <v>1265</v>
      </c>
      <c r="BI475" t="s">
        <v>1260</v>
      </c>
      <c r="BK475" t="str">
        <f>LEFT(Tabela_BaseCadastro[[#This Row],[Descrição]],SEARCH(" ",Tabela_BaseCadastro[[#This Row],[Descrição]],1)-1)</f>
        <v>EXJADE</v>
      </c>
      <c r="BL475" t="str">
        <f>TEXT(Tabela_BaseCadastro[[#This Row],[Unidade Venda '[EAN8, UPC12, EAN13, e DUN14']]],"0000000000000")</f>
        <v>7896261022607</v>
      </c>
      <c r="BM475" t="s">
        <v>2140</v>
      </c>
      <c r="BN475" t="str">
        <f>IF(Tabela_BaseCadastro[[#This Row],[P.Ativo CMED]]="",Tabela_BaseCadastro[[#This Row],[DESCRIÇÃO DO PRINCIPIO ATIVO]],Tabela_BaseCadastro[[#This Row],[P.Ativo CMED]])</f>
        <v>DEFERASIROX</v>
      </c>
    </row>
    <row r="476" spans="1:66" x14ac:dyDescent="0.25">
      <c r="A476">
        <v>1242</v>
      </c>
      <c r="B476" t="s">
        <v>2141</v>
      </c>
      <c r="C476">
        <v>1129</v>
      </c>
      <c r="D476" t="s">
        <v>1380</v>
      </c>
      <c r="E476">
        <v>1</v>
      </c>
      <c r="F476" t="s">
        <v>1253</v>
      </c>
      <c r="G476">
        <v>2</v>
      </c>
      <c r="H476" s="1" t="s">
        <v>1254</v>
      </c>
      <c r="I476">
        <v>3</v>
      </c>
      <c r="J476" t="s">
        <v>1382</v>
      </c>
      <c r="K476">
        <v>2</v>
      </c>
      <c r="L476" t="s">
        <v>1256</v>
      </c>
      <c r="M476" t="s">
        <v>1257</v>
      </c>
      <c r="N476" t="s">
        <v>1422</v>
      </c>
      <c r="O476" t="s">
        <v>1253</v>
      </c>
      <c r="P476">
        <v>30022099</v>
      </c>
      <c r="R476">
        <v>13</v>
      </c>
      <c r="S476">
        <v>14</v>
      </c>
      <c r="U476">
        <v>1006810400035</v>
      </c>
      <c r="V476">
        <v>1006810400035</v>
      </c>
      <c r="Z476" t="s">
        <v>1260</v>
      </c>
      <c r="AA476" t="s">
        <v>1261</v>
      </c>
      <c r="AB476">
        <v>456</v>
      </c>
      <c r="AC476" t="s">
        <v>2139</v>
      </c>
      <c r="AE476">
        <v>44232</v>
      </c>
      <c r="AH476">
        <v>0</v>
      </c>
      <c r="AK476" t="s">
        <v>1260</v>
      </c>
      <c r="AM476" t="s">
        <v>1260</v>
      </c>
      <c r="AN476" t="s">
        <v>1260</v>
      </c>
      <c r="AQ476" t="s">
        <v>1263</v>
      </c>
      <c r="AR476" t="s">
        <v>1257</v>
      </c>
      <c r="AS476" t="s">
        <v>1260</v>
      </c>
      <c r="AT476">
        <v>1</v>
      </c>
      <c r="AX476" t="s">
        <v>1617</v>
      </c>
      <c r="AY476" t="s">
        <v>1264</v>
      </c>
      <c r="AZ476" t="s">
        <v>1265</v>
      </c>
      <c r="BI476" t="s">
        <v>1260</v>
      </c>
      <c r="BK476" t="str">
        <f>LEFT(Tabela_BaseCadastro[[#This Row],[Descrição]],SEARCH(" ",Tabela_BaseCadastro[[#This Row],[Descrição]],1)-1)</f>
        <v>EXJADE</v>
      </c>
      <c r="BL476" t="str">
        <f>TEXT(Tabela_BaseCadastro[[#This Row],[Unidade Venda '[EAN8, UPC12, EAN13, e DUN14']]],"0000000000000")</f>
        <v>1006810400035</v>
      </c>
      <c r="BN476">
        <f>IF(Tabela_BaseCadastro[[#This Row],[P.Ativo CMED]]="",Tabela_BaseCadastro[[#This Row],[DESCRIÇÃO DO PRINCIPIO ATIVO]],Tabela_BaseCadastro[[#This Row],[P.Ativo CMED]])</f>
        <v>0</v>
      </c>
    </row>
    <row r="477" spans="1:66" x14ac:dyDescent="0.25">
      <c r="A477">
        <v>1243</v>
      </c>
      <c r="B477" t="s">
        <v>2142</v>
      </c>
      <c r="C477">
        <v>1129</v>
      </c>
      <c r="D477" t="s">
        <v>1380</v>
      </c>
      <c r="E477">
        <v>1</v>
      </c>
      <c r="F477" t="s">
        <v>1253</v>
      </c>
      <c r="G477">
        <v>2</v>
      </c>
      <c r="H477" s="1" t="s">
        <v>1254</v>
      </c>
      <c r="I477">
        <v>3</v>
      </c>
      <c r="J477" t="s">
        <v>1382</v>
      </c>
      <c r="K477">
        <v>2</v>
      </c>
      <c r="L477" t="s">
        <v>1256</v>
      </c>
      <c r="M477" t="s">
        <v>1257</v>
      </c>
      <c r="N477" t="s">
        <v>1323</v>
      </c>
      <c r="O477" t="s">
        <v>1269</v>
      </c>
      <c r="P477">
        <v>30049069</v>
      </c>
      <c r="R477">
        <v>13</v>
      </c>
      <c r="S477">
        <v>13</v>
      </c>
      <c r="U477">
        <v>7896261011540</v>
      </c>
      <c r="V477">
        <v>7896261011540</v>
      </c>
      <c r="Z477" t="s">
        <v>1260</v>
      </c>
      <c r="AA477" t="s">
        <v>1261</v>
      </c>
      <c r="AB477">
        <v>27</v>
      </c>
      <c r="AC477" t="s">
        <v>1395</v>
      </c>
      <c r="AE477">
        <v>43719</v>
      </c>
      <c r="AH477">
        <v>0</v>
      </c>
      <c r="AK477" t="s">
        <v>1260</v>
      </c>
      <c r="AM477" t="s">
        <v>1260</v>
      </c>
      <c r="AN477" t="s">
        <v>1260</v>
      </c>
      <c r="AQ477" t="s">
        <v>1263</v>
      </c>
      <c r="AR477" t="s">
        <v>1257</v>
      </c>
      <c r="AS477" t="s">
        <v>1260</v>
      </c>
      <c r="AT477">
        <v>1</v>
      </c>
      <c r="AX477" t="s">
        <v>1260</v>
      </c>
      <c r="AY477" t="s">
        <v>1264</v>
      </c>
      <c r="AZ477" t="s">
        <v>1265</v>
      </c>
      <c r="BI477" t="s">
        <v>1260</v>
      </c>
      <c r="BK477" t="str">
        <f>LEFT(Tabela_BaseCadastro[[#This Row],[Descrição]],SEARCH(" ",Tabela_BaseCadastro[[#This Row],[Descrição]],1)-1)</f>
        <v>EXJADE</v>
      </c>
      <c r="BL477" t="str">
        <f>TEXT(Tabela_BaseCadastro[[#This Row],[Unidade Venda '[EAN8, UPC12, EAN13, e DUN14']]],"0000000000000")</f>
        <v>7896261011540</v>
      </c>
      <c r="BM477" t="s">
        <v>2140</v>
      </c>
      <c r="BN477" t="str">
        <f>IF(Tabela_BaseCadastro[[#This Row],[P.Ativo CMED]]="",Tabela_BaseCadastro[[#This Row],[DESCRIÇÃO DO PRINCIPIO ATIVO]],Tabela_BaseCadastro[[#This Row],[P.Ativo CMED]])</f>
        <v>DEFERASIROX</v>
      </c>
    </row>
    <row r="478" spans="1:66" x14ac:dyDescent="0.25">
      <c r="A478">
        <v>1244</v>
      </c>
      <c r="B478" t="s">
        <v>2143</v>
      </c>
      <c r="C478">
        <v>1129</v>
      </c>
      <c r="D478" t="s">
        <v>1380</v>
      </c>
      <c r="E478">
        <v>1</v>
      </c>
      <c r="F478" t="s">
        <v>1253</v>
      </c>
      <c r="G478">
        <v>2</v>
      </c>
      <c r="H478" s="1" t="s">
        <v>1254</v>
      </c>
      <c r="I478">
        <v>3</v>
      </c>
      <c r="J478" t="s">
        <v>1382</v>
      </c>
      <c r="K478">
        <v>2</v>
      </c>
      <c r="L478" t="s">
        <v>1256</v>
      </c>
      <c r="M478" t="s">
        <v>1257</v>
      </c>
      <c r="N478" t="s">
        <v>1422</v>
      </c>
      <c r="O478" t="s">
        <v>1253</v>
      </c>
      <c r="P478">
        <v>30022099</v>
      </c>
      <c r="R478">
        <v>13</v>
      </c>
      <c r="S478">
        <v>14</v>
      </c>
      <c r="U478">
        <v>7896261017559</v>
      </c>
      <c r="V478">
        <v>7896261017559</v>
      </c>
      <c r="Z478" t="s">
        <v>1260</v>
      </c>
      <c r="AA478" t="s">
        <v>1261</v>
      </c>
      <c r="AB478">
        <v>6</v>
      </c>
      <c r="AC478" t="s">
        <v>1335</v>
      </c>
      <c r="AE478">
        <v>44232</v>
      </c>
      <c r="AH478">
        <v>0</v>
      </c>
      <c r="AK478" t="s">
        <v>1260</v>
      </c>
      <c r="AM478" t="s">
        <v>1260</v>
      </c>
      <c r="AN478" t="s">
        <v>1260</v>
      </c>
      <c r="AQ478" t="s">
        <v>1263</v>
      </c>
      <c r="AR478" t="s">
        <v>1257</v>
      </c>
      <c r="AS478" t="s">
        <v>1260</v>
      </c>
      <c r="AT478">
        <v>1</v>
      </c>
      <c r="AX478" t="s">
        <v>1617</v>
      </c>
      <c r="AY478" t="s">
        <v>1264</v>
      </c>
      <c r="AZ478" t="s">
        <v>1265</v>
      </c>
      <c r="BI478" t="s">
        <v>1260</v>
      </c>
      <c r="BK478" t="str">
        <f>LEFT(Tabela_BaseCadastro[[#This Row],[Descrição]],SEARCH(" ",Tabela_BaseCadastro[[#This Row],[Descrição]],1)-1)</f>
        <v>EXTAVIA</v>
      </c>
      <c r="BL478" t="str">
        <f>TEXT(Tabela_BaseCadastro[[#This Row],[Unidade Venda '[EAN8, UPC12, EAN13, e DUN14']]],"0000000000000")</f>
        <v>7896261017559</v>
      </c>
      <c r="BM478" t="s">
        <v>2144</v>
      </c>
      <c r="BN478" t="str">
        <f>IF(Tabela_BaseCadastro[[#This Row],[P.Ativo CMED]]="",Tabela_BaseCadastro[[#This Row],[DESCRIÇÃO DO PRINCIPIO ATIVO]],Tabela_BaseCadastro[[#This Row],[P.Ativo CMED]])</f>
        <v>CLORIDRATO DE FINGOLIMODE</v>
      </c>
    </row>
    <row r="479" spans="1:66" x14ac:dyDescent="0.25">
      <c r="A479">
        <v>1245</v>
      </c>
      <c r="B479" t="s">
        <v>2145</v>
      </c>
      <c r="C479">
        <v>1129</v>
      </c>
      <c r="D479" t="s">
        <v>1380</v>
      </c>
      <c r="E479">
        <v>1</v>
      </c>
      <c r="F479" t="s">
        <v>1253</v>
      </c>
      <c r="G479">
        <v>2</v>
      </c>
      <c r="H479" s="1" t="s">
        <v>1254</v>
      </c>
      <c r="I479">
        <v>3</v>
      </c>
      <c r="J479" t="s">
        <v>1382</v>
      </c>
      <c r="K479">
        <v>2</v>
      </c>
      <c r="L479" t="s">
        <v>1256</v>
      </c>
      <c r="M479" t="s">
        <v>1257</v>
      </c>
      <c r="N479" t="s">
        <v>1422</v>
      </c>
      <c r="O479" t="s">
        <v>1253</v>
      </c>
      <c r="P479">
        <v>30022099</v>
      </c>
      <c r="R479">
        <v>13</v>
      </c>
      <c r="S479">
        <v>14</v>
      </c>
      <c r="U479">
        <v>7896548198865</v>
      </c>
      <c r="V479">
        <v>7896548198865</v>
      </c>
      <c r="Z479" t="s">
        <v>1260</v>
      </c>
      <c r="AA479" t="s">
        <v>1261</v>
      </c>
      <c r="AB479">
        <v>6</v>
      </c>
      <c r="AC479" t="s">
        <v>1335</v>
      </c>
      <c r="AE479">
        <v>44232</v>
      </c>
      <c r="AH479">
        <v>0</v>
      </c>
      <c r="AK479" t="s">
        <v>1260</v>
      </c>
      <c r="AM479" t="s">
        <v>1260</v>
      </c>
      <c r="AN479" t="s">
        <v>1260</v>
      </c>
      <c r="AQ479" t="s">
        <v>1263</v>
      </c>
      <c r="AR479" t="s">
        <v>1257</v>
      </c>
      <c r="AS479" t="s">
        <v>1260</v>
      </c>
      <c r="AT479">
        <v>1</v>
      </c>
      <c r="AX479" t="s">
        <v>1617</v>
      </c>
      <c r="AY479" t="s">
        <v>1264</v>
      </c>
      <c r="AZ479" t="s">
        <v>1265</v>
      </c>
      <c r="BI479" t="s">
        <v>1260</v>
      </c>
      <c r="BK479" t="str">
        <f>LEFT(Tabela_BaseCadastro[[#This Row],[Descrição]],SEARCH(" ",Tabela_BaseCadastro[[#This Row],[Descrição]],1)-1)</f>
        <v>FLORATE</v>
      </c>
      <c r="BL479" t="str">
        <f>TEXT(Tabela_BaseCadastro[[#This Row],[Unidade Venda '[EAN8, UPC12, EAN13, e DUN14']]],"0000000000000")</f>
        <v>7896548198865</v>
      </c>
      <c r="BM479" t="s">
        <v>2146</v>
      </c>
      <c r="BN479" t="str">
        <f>IF(Tabela_BaseCadastro[[#This Row],[P.Ativo CMED]]="",Tabela_BaseCadastro[[#This Row],[DESCRIÇÃO DO PRINCIPIO ATIVO]],Tabela_BaseCadastro[[#This Row],[P.Ativo CMED]])</f>
        <v>ACETATO DE FLUORMETOLONA</v>
      </c>
    </row>
    <row r="480" spans="1:66" x14ac:dyDescent="0.25">
      <c r="A480">
        <v>1246</v>
      </c>
      <c r="B480" t="s">
        <v>2147</v>
      </c>
      <c r="C480">
        <v>1129</v>
      </c>
      <c r="D480" t="s">
        <v>1380</v>
      </c>
      <c r="E480">
        <v>1</v>
      </c>
      <c r="F480" t="s">
        <v>1253</v>
      </c>
      <c r="G480">
        <v>2</v>
      </c>
      <c r="H480" s="1" t="s">
        <v>1254</v>
      </c>
      <c r="I480">
        <v>3</v>
      </c>
      <c r="J480" t="s">
        <v>1382</v>
      </c>
      <c r="K480">
        <v>2</v>
      </c>
      <c r="L480" t="s">
        <v>1256</v>
      </c>
      <c r="M480" t="s">
        <v>1257</v>
      </c>
      <c r="N480" t="s">
        <v>1422</v>
      </c>
      <c r="O480" t="s">
        <v>1253</v>
      </c>
      <c r="P480">
        <v>30022099</v>
      </c>
      <c r="R480">
        <v>13</v>
      </c>
      <c r="S480">
        <v>14</v>
      </c>
      <c r="U480">
        <v>7896261005822</v>
      </c>
      <c r="V480">
        <v>7896261005822</v>
      </c>
      <c r="Z480" t="s">
        <v>1260</v>
      </c>
      <c r="AA480" t="s">
        <v>1261</v>
      </c>
      <c r="AB480">
        <v>6</v>
      </c>
      <c r="AC480" t="s">
        <v>1335</v>
      </c>
      <c r="AE480">
        <v>44232</v>
      </c>
      <c r="AH480">
        <v>0</v>
      </c>
      <c r="AK480" t="s">
        <v>1260</v>
      </c>
      <c r="AM480" t="s">
        <v>1260</v>
      </c>
      <c r="AN480" t="s">
        <v>1260</v>
      </c>
      <c r="AQ480" t="s">
        <v>1263</v>
      </c>
      <c r="AR480" t="s">
        <v>1257</v>
      </c>
      <c r="AS480" t="s">
        <v>1260</v>
      </c>
      <c r="AT480">
        <v>1</v>
      </c>
      <c r="AX480" t="s">
        <v>1617</v>
      </c>
      <c r="AY480" t="s">
        <v>1264</v>
      </c>
      <c r="AZ480" t="s">
        <v>1265</v>
      </c>
      <c r="BI480" t="s">
        <v>1260</v>
      </c>
      <c r="BK480" t="str">
        <f>LEFT(Tabela_BaseCadastro[[#This Row],[Descrição]],SEARCH(" ",Tabela_BaseCadastro[[#This Row],[Descrição]],1)-1)</f>
        <v>FLOTAC</v>
      </c>
      <c r="BL480" t="str">
        <f>TEXT(Tabela_BaseCadastro[[#This Row],[Unidade Venda '[EAN8, UPC12, EAN13, e DUN14']]],"0000000000000")</f>
        <v>7896261005822</v>
      </c>
      <c r="BM480" t="s">
        <v>2148</v>
      </c>
      <c r="BN480" t="str">
        <f>IF(Tabela_BaseCadastro[[#This Row],[P.Ativo CMED]]="",Tabela_BaseCadastro[[#This Row],[DESCRIÇÃO DO PRINCIPIO ATIVO]],Tabela_BaseCadastro[[#This Row],[P.Ativo CMED]])</f>
        <v>DICLOFENACO COLESTIRAMINA</v>
      </c>
    </row>
    <row r="481" spans="1:66" x14ac:dyDescent="0.25">
      <c r="A481">
        <v>1247</v>
      </c>
      <c r="B481" t="s">
        <v>2149</v>
      </c>
      <c r="C481">
        <v>1129</v>
      </c>
      <c r="D481" t="s">
        <v>1380</v>
      </c>
      <c r="E481">
        <v>1</v>
      </c>
      <c r="F481" t="s">
        <v>1253</v>
      </c>
      <c r="G481">
        <v>2</v>
      </c>
      <c r="H481" s="1" t="s">
        <v>1254</v>
      </c>
      <c r="I481">
        <v>3</v>
      </c>
      <c r="J481" t="s">
        <v>1382</v>
      </c>
      <c r="K481">
        <v>2</v>
      </c>
      <c r="L481" t="s">
        <v>1256</v>
      </c>
      <c r="M481" t="s">
        <v>1257</v>
      </c>
      <c r="N481" t="s">
        <v>1422</v>
      </c>
      <c r="O481" t="s">
        <v>1253</v>
      </c>
      <c r="P481">
        <v>30022099</v>
      </c>
      <c r="R481">
        <v>13</v>
      </c>
      <c r="S481">
        <v>14</v>
      </c>
      <c r="U481">
        <v>1006801020039</v>
      </c>
      <c r="V481">
        <v>1006801020039</v>
      </c>
      <c r="Z481" t="s">
        <v>1260</v>
      </c>
      <c r="AA481" t="s">
        <v>1261</v>
      </c>
      <c r="AB481">
        <v>6</v>
      </c>
      <c r="AC481" t="s">
        <v>1335</v>
      </c>
      <c r="AE481">
        <v>44232</v>
      </c>
      <c r="AH481">
        <v>0</v>
      </c>
      <c r="AK481" t="s">
        <v>1260</v>
      </c>
      <c r="AM481" t="s">
        <v>1260</v>
      </c>
      <c r="AN481" t="s">
        <v>1260</v>
      </c>
      <c r="AQ481" t="s">
        <v>1263</v>
      </c>
      <c r="AR481" t="s">
        <v>1257</v>
      </c>
      <c r="AS481" t="s">
        <v>1260</v>
      </c>
      <c r="AT481">
        <v>1</v>
      </c>
      <c r="AX481" t="s">
        <v>1617</v>
      </c>
      <c r="AY481" t="s">
        <v>1264</v>
      </c>
      <c r="AZ481" t="s">
        <v>1265</v>
      </c>
      <c r="BI481" t="s">
        <v>1260</v>
      </c>
      <c r="BK481" t="str">
        <f>LEFT(Tabela_BaseCadastro[[#This Row],[Descrição]],SEARCH(" ",Tabela_BaseCadastro[[#This Row],[Descrição]],1)-1)</f>
        <v>FLOTAC</v>
      </c>
      <c r="BL481" t="str">
        <f>TEXT(Tabela_BaseCadastro[[#This Row],[Unidade Venda '[EAN8, UPC12, EAN13, e DUN14']]],"0000000000000")</f>
        <v>1006801020039</v>
      </c>
      <c r="BN481">
        <f>IF(Tabela_BaseCadastro[[#This Row],[P.Ativo CMED]]="",Tabela_BaseCadastro[[#This Row],[DESCRIÇÃO DO PRINCIPIO ATIVO]],Tabela_BaseCadastro[[#This Row],[P.Ativo CMED]])</f>
        <v>0</v>
      </c>
    </row>
    <row r="482" spans="1:66" x14ac:dyDescent="0.25">
      <c r="A482">
        <v>1248</v>
      </c>
      <c r="B482" t="s">
        <v>2150</v>
      </c>
      <c r="C482">
        <v>1129</v>
      </c>
      <c r="D482" t="s">
        <v>1380</v>
      </c>
      <c r="E482">
        <v>1</v>
      </c>
      <c r="F482" t="s">
        <v>1253</v>
      </c>
      <c r="G482">
        <v>2</v>
      </c>
      <c r="H482" s="1" t="s">
        <v>1254</v>
      </c>
      <c r="I482">
        <v>3</v>
      </c>
      <c r="J482" t="s">
        <v>1382</v>
      </c>
      <c r="K482">
        <v>2</v>
      </c>
      <c r="L482" t="s">
        <v>1256</v>
      </c>
      <c r="M482" t="s">
        <v>1257</v>
      </c>
      <c r="N482" t="s">
        <v>1422</v>
      </c>
      <c r="O482" t="s">
        <v>1253</v>
      </c>
      <c r="P482">
        <v>30022099</v>
      </c>
      <c r="R482">
        <v>13</v>
      </c>
      <c r="S482">
        <v>14</v>
      </c>
      <c r="U482">
        <v>1006801020012</v>
      </c>
      <c r="V482">
        <v>1006801020012</v>
      </c>
      <c r="Z482" t="s">
        <v>1260</v>
      </c>
      <c r="AA482" t="s">
        <v>1261</v>
      </c>
      <c r="AB482">
        <v>6</v>
      </c>
      <c r="AC482" t="s">
        <v>1335</v>
      </c>
      <c r="AE482">
        <v>44232</v>
      </c>
      <c r="AH482">
        <v>0</v>
      </c>
      <c r="AK482" t="s">
        <v>1260</v>
      </c>
      <c r="AM482" t="s">
        <v>1260</v>
      </c>
      <c r="AN482" t="s">
        <v>1260</v>
      </c>
      <c r="AQ482" t="s">
        <v>1263</v>
      </c>
      <c r="AR482" t="s">
        <v>1257</v>
      </c>
      <c r="AS482" t="s">
        <v>1260</v>
      </c>
      <c r="AT482">
        <v>1</v>
      </c>
      <c r="AX482" t="s">
        <v>1617</v>
      </c>
      <c r="AY482" t="s">
        <v>1264</v>
      </c>
      <c r="AZ482" t="s">
        <v>1265</v>
      </c>
      <c r="BI482" t="s">
        <v>1260</v>
      </c>
      <c r="BK482" t="str">
        <f>LEFT(Tabela_BaseCadastro[[#This Row],[Descrição]],SEARCH(" ",Tabela_BaseCadastro[[#This Row],[Descrição]],1)-1)</f>
        <v>FLOTAC</v>
      </c>
      <c r="BL482" t="str">
        <f>TEXT(Tabela_BaseCadastro[[#This Row],[Unidade Venda '[EAN8, UPC12, EAN13, e DUN14']]],"0000000000000")</f>
        <v>1006801020012</v>
      </c>
      <c r="BN482">
        <f>IF(Tabela_BaseCadastro[[#This Row],[P.Ativo CMED]]="",Tabela_BaseCadastro[[#This Row],[DESCRIÇÃO DO PRINCIPIO ATIVO]],Tabela_BaseCadastro[[#This Row],[P.Ativo CMED]])</f>
        <v>0</v>
      </c>
    </row>
    <row r="483" spans="1:66" x14ac:dyDescent="0.25">
      <c r="A483">
        <v>1249</v>
      </c>
      <c r="B483" t="s">
        <v>2151</v>
      </c>
      <c r="C483">
        <v>1129</v>
      </c>
      <c r="D483" t="s">
        <v>1380</v>
      </c>
      <c r="E483">
        <v>1</v>
      </c>
      <c r="F483" t="s">
        <v>1253</v>
      </c>
      <c r="G483">
        <v>2</v>
      </c>
      <c r="H483" s="1" t="s">
        <v>1254</v>
      </c>
      <c r="I483">
        <v>3</v>
      </c>
      <c r="J483" t="s">
        <v>1382</v>
      </c>
      <c r="K483">
        <v>2</v>
      </c>
      <c r="L483" t="s">
        <v>1256</v>
      </c>
      <c r="M483" t="s">
        <v>1257</v>
      </c>
      <c r="N483" t="s">
        <v>1422</v>
      </c>
      <c r="O483" t="s">
        <v>1253</v>
      </c>
      <c r="P483">
        <v>30022099</v>
      </c>
      <c r="R483">
        <v>13</v>
      </c>
      <c r="S483">
        <v>14</v>
      </c>
      <c r="U483">
        <v>1006801020010</v>
      </c>
      <c r="V483">
        <v>1006801020010</v>
      </c>
      <c r="Z483" t="s">
        <v>1260</v>
      </c>
      <c r="AA483" t="s">
        <v>1261</v>
      </c>
      <c r="AB483">
        <v>6</v>
      </c>
      <c r="AC483" t="s">
        <v>1335</v>
      </c>
      <c r="AE483">
        <v>44232</v>
      </c>
      <c r="AH483">
        <v>0</v>
      </c>
      <c r="AK483" t="s">
        <v>1260</v>
      </c>
      <c r="AM483" t="s">
        <v>1260</v>
      </c>
      <c r="AN483" t="s">
        <v>1260</v>
      </c>
      <c r="AQ483" t="s">
        <v>1263</v>
      </c>
      <c r="AR483" t="s">
        <v>1257</v>
      </c>
      <c r="AS483" t="s">
        <v>1260</v>
      </c>
      <c r="AT483">
        <v>1</v>
      </c>
      <c r="AX483" t="s">
        <v>1617</v>
      </c>
      <c r="AY483" t="s">
        <v>1264</v>
      </c>
      <c r="AZ483" t="s">
        <v>1265</v>
      </c>
      <c r="BI483" t="s">
        <v>1260</v>
      </c>
      <c r="BK483" t="str">
        <f>LEFT(Tabela_BaseCadastro[[#This Row],[Descrição]],SEARCH(" ",Tabela_BaseCadastro[[#This Row],[Descrição]],1)-1)</f>
        <v>FLOTAC</v>
      </c>
      <c r="BL483" t="str">
        <f>TEXT(Tabela_BaseCadastro[[#This Row],[Unidade Venda '[EAN8, UPC12, EAN13, e DUN14']]],"0000000000000")</f>
        <v>1006801020010</v>
      </c>
      <c r="BN483">
        <f>IF(Tabela_BaseCadastro[[#This Row],[P.Ativo CMED]]="",Tabela_BaseCadastro[[#This Row],[DESCRIÇÃO DO PRINCIPIO ATIVO]],Tabela_BaseCadastro[[#This Row],[P.Ativo CMED]])</f>
        <v>0</v>
      </c>
    </row>
    <row r="484" spans="1:66" x14ac:dyDescent="0.25">
      <c r="A484">
        <v>1250</v>
      </c>
      <c r="B484" t="s">
        <v>2152</v>
      </c>
      <c r="C484">
        <v>1129</v>
      </c>
      <c r="D484" t="s">
        <v>1380</v>
      </c>
      <c r="E484">
        <v>1</v>
      </c>
      <c r="F484" t="s">
        <v>1253</v>
      </c>
      <c r="G484">
        <v>2</v>
      </c>
      <c r="H484" s="1" t="s">
        <v>1254</v>
      </c>
      <c r="I484">
        <v>3</v>
      </c>
      <c r="J484" t="s">
        <v>1382</v>
      </c>
      <c r="K484">
        <v>2</v>
      </c>
      <c r="L484" t="s">
        <v>1256</v>
      </c>
      <c r="M484" t="s">
        <v>1257</v>
      </c>
      <c r="N484" t="s">
        <v>1400</v>
      </c>
      <c r="O484" t="s">
        <v>1401</v>
      </c>
      <c r="P484">
        <v>30049049</v>
      </c>
      <c r="R484">
        <v>14</v>
      </c>
      <c r="S484">
        <v>14</v>
      </c>
      <c r="U484">
        <v>78965481382811</v>
      </c>
      <c r="V484">
        <v>78965481382811</v>
      </c>
      <c r="Z484" t="s">
        <v>1260</v>
      </c>
      <c r="AA484" t="s">
        <v>1261</v>
      </c>
      <c r="AB484">
        <v>7</v>
      </c>
      <c r="AC484" t="s">
        <v>1308</v>
      </c>
      <c r="AE484">
        <v>43452</v>
      </c>
      <c r="AH484">
        <v>0</v>
      </c>
      <c r="AK484" t="s">
        <v>1260</v>
      </c>
      <c r="AM484" t="s">
        <v>1260</v>
      </c>
      <c r="AN484" t="s">
        <v>1260</v>
      </c>
      <c r="AQ484" t="s">
        <v>1263</v>
      </c>
      <c r="AR484" t="s">
        <v>1257</v>
      </c>
      <c r="AS484" t="s">
        <v>1260</v>
      </c>
      <c r="AT484">
        <v>1</v>
      </c>
      <c r="AX484" t="s">
        <v>1260</v>
      </c>
      <c r="AY484" t="s">
        <v>1264</v>
      </c>
      <c r="AZ484" t="s">
        <v>1265</v>
      </c>
      <c r="BI484" t="s">
        <v>1260</v>
      </c>
      <c r="BK484" t="str">
        <f>LEFT(Tabela_BaseCadastro[[#This Row],[Descrição]],SEARCH(" ",Tabela_BaseCadastro[[#This Row],[Descrição]],1)-1)</f>
        <v>FORADIL</v>
      </c>
      <c r="BL484" t="str">
        <f>TEXT(Tabela_BaseCadastro[[#This Row],[Unidade Venda '[EAN8, UPC12, EAN13, e DUN14']]],"0000000000000")</f>
        <v>78965481382811</v>
      </c>
      <c r="BN484">
        <f>IF(Tabela_BaseCadastro[[#This Row],[P.Ativo CMED]]="",Tabela_BaseCadastro[[#This Row],[DESCRIÇÃO DO PRINCIPIO ATIVO]],Tabela_BaseCadastro[[#This Row],[P.Ativo CMED]])</f>
        <v>0</v>
      </c>
    </row>
    <row r="485" spans="1:66" x14ac:dyDescent="0.25">
      <c r="A485">
        <v>1251</v>
      </c>
      <c r="B485" t="s">
        <v>2153</v>
      </c>
      <c r="C485">
        <v>1129</v>
      </c>
      <c r="D485" t="s">
        <v>1380</v>
      </c>
      <c r="E485">
        <v>1</v>
      </c>
      <c r="F485" t="s">
        <v>1253</v>
      </c>
      <c r="G485">
        <v>2</v>
      </c>
      <c r="H485" s="1" t="s">
        <v>1254</v>
      </c>
      <c r="I485">
        <v>3</v>
      </c>
      <c r="J485" t="s">
        <v>1382</v>
      </c>
      <c r="K485">
        <v>2</v>
      </c>
      <c r="L485" t="s">
        <v>1256</v>
      </c>
      <c r="M485" t="s">
        <v>1257</v>
      </c>
      <c r="N485" t="s">
        <v>1422</v>
      </c>
      <c r="O485" t="s">
        <v>1253</v>
      </c>
      <c r="P485">
        <v>30022099</v>
      </c>
      <c r="R485">
        <v>13</v>
      </c>
      <c r="S485">
        <v>14</v>
      </c>
      <c r="U485">
        <v>1006800260044</v>
      </c>
      <c r="V485">
        <v>1006800260044</v>
      </c>
      <c r="Z485" t="s">
        <v>1260</v>
      </c>
      <c r="AA485" t="s">
        <v>1261</v>
      </c>
      <c r="AB485">
        <v>7</v>
      </c>
      <c r="AC485" t="s">
        <v>1308</v>
      </c>
      <c r="AE485">
        <v>44232</v>
      </c>
      <c r="AH485">
        <v>0</v>
      </c>
      <c r="AK485" t="s">
        <v>1260</v>
      </c>
      <c r="AM485" t="s">
        <v>1260</v>
      </c>
      <c r="AN485" t="s">
        <v>1260</v>
      </c>
      <c r="AQ485" t="s">
        <v>1263</v>
      </c>
      <c r="AR485" t="s">
        <v>1257</v>
      </c>
      <c r="AS485" t="s">
        <v>1260</v>
      </c>
      <c r="AT485">
        <v>1</v>
      </c>
      <c r="AX485" t="s">
        <v>1617</v>
      </c>
      <c r="AY485" t="s">
        <v>1264</v>
      </c>
      <c r="AZ485" t="s">
        <v>1265</v>
      </c>
      <c r="BI485" t="s">
        <v>1260</v>
      </c>
      <c r="BK485" t="str">
        <f>LEFT(Tabela_BaseCadastro[[#This Row],[Descrição]],SEARCH(" ",Tabela_BaseCadastro[[#This Row],[Descrição]],1)-1)</f>
        <v>FORADIL</v>
      </c>
      <c r="BL485" t="str">
        <f>TEXT(Tabela_BaseCadastro[[#This Row],[Unidade Venda '[EAN8, UPC12, EAN13, e DUN14']]],"0000000000000")</f>
        <v>1006800260044</v>
      </c>
      <c r="BN485">
        <f>IF(Tabela_BaseCadastro[[#This Row],[P.Ativo CMED]]="",Tabela_BaseCadastro[[#This Row],[DESCRIÇÃO DO PRINCIPIO ATIVO]],Tabela_BaseCadastro[[#This Row],[P.Ativo CMED]])</f>
        <v>0</v>
      </c>
    </row>
    <row r="486" spans="1:66" x14ac:dyDescent="0.25">
      <c r="A486">
        <v>1252</v>
      </c>
      <c r="B486" t="s">
        <v>2154</v>
      </c>
      <c r="C486">
        <v>1129</v>
      </c>
      <c r="D486" t="s">
        <v>1380</v>
      </c>
      <c r="E486">
        <v>1</v>
      </c>
      <c r="F486" t="s">
        <v>1253</v>
      </c>
      <c r="G486">
        <v>2</v>
      </c>
      <c r="H486" s="1" t="s">
        <v>1254</v>
      </c>
      <c r="I486">
        <v>3</v>
      </c>
      <c r="J486" t="s">
        <v>1382</v>
      </c>
      <c r="K486">
        <v>2</v>
      </c>
      <c r="L486" t="s">
        <v>1256</v>
      </c>
      <c r="M486" t="s">
        <v>1257</v>
      </c>
      <c r="N486" t="s">
        <v>1422</v>
      </c>
      <c r="O486" t="s">
        <v>1253</v>
      </c>
      <c r="P486">
        <v>30022099</v>
      </c>
      <c r="R486">
        <v>13</v>
      </c>
      <c r="S486">
        <v>14</v>
      </c>
      <c r="U486">
        <v>7896261015494</v>
      </c>
      <c r="V486">
        <v>7896261015494</v>
      </c>
      <c r="Z486" t="s">
        <v>1260</v>
      </c>
      <c r="AA486" t="s">
        <v>1261</v>
      </c>
      <c r="AB486">
        <v>7</v>
      </c>
      <c r="AC486" t="s">
        <v>1308</v>
      </c>
      <c r="AE486">
        <v>44232</v>
      </c>
      <c r="AH486">
        <v>0</v>
      </c>
      <c r="AK486" t="s">
        <v>1260</v>
      </c>
      <c r="AM486" t="s">
        <v>1260</v>
      </c>
      <c r="AN486" t="s">
        <v>1260</v>
      </c>
      <c r="AQ486" t="s">
        <v>1263</v>
      </c>
      <c r="AR486" t="s">
        <v>1257</v>
      </c>
      <c r="AS486" t="s">
        <v>1260</v>
      </c>
      <c r="AT486">
        <v>1</v>
      </c>
      <c r="AX486" t="s">
        <v>1617</v>
      </c>
      <c r="AY486" t="s">
        <v>1264</v>
      </c>
      <c r="AZ486" t="s">
        <v>1265</v>
      </c>
      <c r="BI486" t="s">
        <v>1260</v>
      </c>
      <c r="BK486" t="str">
        <f>LEFT(Tabela_BaseCadastro[[#This Row],[Descrição]],SEARCH(" ",Tabela_BaseCadastro[[#This Row],[Descrição]],1)-1)</f>
        <v>FORASEQ</v>
      </c>
      <c r="BL486" t="str">
        <f>TEXT(Tabela_BaseCadastro[[#This Row],[Unidade Venda '[EAN8, UPC12, EAN13, e DUN14']]],"0000000000000")</f>
        <v>7896261015494</v>
      </c>
      <c r="BN486">
        <f>IF(Tabela_BaseCadastro[[#This Row],[P.Ativo CMED]]="",Tabela_BaseCadastro[[#This Row],[DESCRIÇÃO DO PRINCIPIO ATIVO]],Tabela_BaseCadastro[[#This Row],[P.Ativo CMED]])</f>
        <v>0</v>
      </c>
    </row>
    <row r="487" spans="1:66" x14ac:dyDescent="0.25">
      <c r="A487">
        <v>1253</v>
      </c>
      <c r="B487" t="s">
        <v>2155</v>
      </c>
      <c r="C487">
        <v>1129</v>
      </c>
      <c r="D487" t="s">
        <v>1380</v>
      </c>
      <c r="E487">
        <v>1</v>
      </c>
      <c r="F487" t="s">
        <v>1253</v>
      </c>
      <c r="G487">
        <v>2</v>
      </c>
      <c r="H487" s="1" t="s">
        <v>1254</v>
      </c>
      <c r="I487">
        <v>3</v>
      </c>
      <c r="J487" t="s">
        <v>1382</v>
      </c>
      <c r="K487">
        <v>2</v>
      </c>
      <c r="L487" t="s">
        <v>1256</v>
      </c>
      <c r="M487" t="s">
        <v>1257</v>
      </c>
      <c r="N487" t="s">
        <v>1422</v>
      </c>
      <c r="O487" t="s">
        <v>1253</v>
      </c>
      <c r="P487">
        <v>30022099</v>
      </c>
      <c r="R487">
        <v>13</v>
      </c>
      <c r="S487">
        <v>14</v>
      </c>
      <c r="U487">
        <v>7896261005580</v>
      </c>
      <c r="V487">
        <v>7896261005580</v>
      </c>
      <c r="Z487" t="s">
        <v>1260</v>
      </c>
      <c r="AA487" t="s">
        <v>1261</v>
      </c>
      <c r="AB487">
        <v>7</v>
      </c>
      <c r="AC487" t="s">
        <v>1308</v>
      </c>
      <c r="AE487">
        <v>44232</v>
      </c>
      <c r="AH487">
        <v>0</v>
      </c>
      <c r="AK487" t="s">
        <v>1260</v>
      </c>
      <c r="AM487" t="s">
        <v>1260</v>
      </c>
      <c r="AN487" t="s">
        <v>1260</v>
      </c>
      <c r="AQ487" t="s">
        <v>1263</v>
      </c>
      <c r="AR487" t="s">
        <v>1257</v>
      </c>
      <c r="AS487" t="s">
        <v>1260</v>
      </c>
      <c r="AT487">
        <v>1</v>
      </c>
      <c r="AX487" t="s">
        <v>1617</v>
      </c>
      <c r="AY487" t="s">
        <v>1264</v>
      </c>
      <c r="AZ487" t="s">
        <v>1265</v>
      </c>
      <c r="BI487" t="s">
        <v>1260</v>
      </c>
      <c r="BK487" t="str">
        <f>LEFT(Tabela_BaseCadastro[[#This Row],[Descrição]],SEARCH(" ",Tabela_BaseCadastro[[#This Row],[Descrição]],1)-1)</f>
        <v>FORASEQ</v>
      </c>
      <c r="BL487" t="str">
        <f>TEXT(Tabela_BaseCadastro[[#This Row],[Unidade Venda '[EAN8, UPC12, EAN13, e DUN14']]],"0000000000000")</f>
        <v>7896261005580</v>
      </c>
      <c r="BN487">
        <f>IF(Tabela_BaseCadastro[[#This Row],[P.Ativo CMED]]="",Tabela_BaseCadastro[[#This Row],[DESCRIÇÃO DO PRINCIPIO ATIVO]],Tabela_BaseCadastro[[#This Row],[P.Ativo CMED]])</f>
        <v>0</v>
      </c>
    </row>
    <row r="488" spans="1:66" x14ac:dyDescent="0.25">
      <c r="A488">
        <v>1254</v>
      </c>
      <c r="B488" t="s">
        <v>2156</v>
      </c>
      <c r="C488">
        <v>1129</v>
      </c>
      <c r="D488" t="s">
        <v>1380</v>
      </c>
      <c r="E488">
        <v>1</v>
      </c>
      <c r="F488" t="s">
        <v>1253</v>
      </c>
      <c r="G488">
        <v>2</v>
      </c>
      <c r="H488" s="1" t="s">
        <v>1254</v>
      </c>
      <c r="I488">
        <v>3</v>
      </c>
      <c r="J488" t="s">
        <v>1382</v>
      </c>
      <c r="K488">
        <v>2</v>
      </c>
      <c r="L488" t="s">
        <v>1256</v>
      </c>
      <c r="M488" t="s">
        <v>1257</v>
      </c>
      <c r="N488" t="s">
        <v>1422</v>
      </c>
      <c r="O488" t="s">
        <v>1253</v>
      </c>
      <c r="P488">
        <v>30022099</v>
      </c>
      <c r="R488">
        <v>13</v>
      </c>
      <c r="S488">
        <v>14</v>
      </c>
      <c r="U488">
        <v>7896548138280</v>
      </c>
      <c r="V488">
        <v>7896548138280</v>
      </c>
      <c r="Z488" t="s">
        <v>1260</v>
      </c>
      <c r="AA488" t="s">
        <v>1261</v>
      </c>
      <c r="AB488">
        <v>7</v>
      </c>
      <c r="AC488" t="s">
        <v>1308</v>
      </c>
      <c r="AE488">
        <v>44232</v>
      </c>
      <c r="AH488">
        <v>0</v>
      </c>
      <c r="AK488" t="s">
        <v>1260</v>
      </c>
      <c r="AM488" t="s">
        <v>1260</v>
      </c>
      <c r="AN488" t="s">
        <v>1260</v>
      </c>
      <c r="AQ488" t="s">
        <v>1263</v>
      </c>
      <c r="AR488" t="s">
        <v>1257</v>
      </c>
      <c r="AS488" t="s">
        <v>1260</v>
      </c>
      <c r="AT488">
        <v>1</v>
      </c>
      <c r="AX488" t="s">
        <v>1617</v>
      </c>
      <c r="AY488" t="s">
        <v>1264</v>
      </c>
      <c r="AZ488" t="s">
        <v>1265</v>
      </c>
      <c r="BI488" t="s">
        <v>1260</v>
      </c>
      <c r="BK488" t="str">
        <f>LEFT(Tabela_BaseCadastro[[#This Row],[Descrição]],SEARCH(" ",Tabela_BaseCadastro[[#This Row],[Descrição]],1)-1)</f>
        <v>FORASEQ</v>
      </c>
      <c r="BL488" t="str">
        <f>TEXT(Tabela_BaseCadastro[[#This Row],[Unidade Venda '[EAN8, UPC12, EAN13, e DUN14']]],"0000000000000")</f>
        <v>7896548138280</v>
      </c>
      <c r="BN488">
        <f>IF(Tabela_BaseCadastro[[#This Row],[P.Ativo CMED]]="",Tabela_BaseCadastro[[#This Row],[DESCRIÇÃO DO PRINCIPIO ATIVO]],Tabela_BaseCadastro[[#This Row],[P.Ativo CMED]])</f>
        <v>0</v>
      </c>
    </row>
    <row r="489" spans="1:66" x14ac:dyDescent="0.25">
      <c r="A489">
        <v>1255</v>
      </c>
      <c r="B489" t="s">
        <v>2157</v>
      </c>
      <c r="C489">
        <v>1129</v>
      </c>
      <c r="D489" t="s">
        <v>1380</v>
      </c>
      <c r="E489">
        <v>1</v>
      </c>
      <c r="F489" t="s">
        <v>1253</v>
      </c>
      <c r="G489">
        <v>2</v>
      </c>
      <c r="H489" s="1" t="s">
        <v>1254</v>
      </c>
      <c r="I489">
        <v>3</v>
      </c>
      <c r="J489" t="s">
        <v>1382</v>
      </c>
      <c r="K489">
        <v>2</v>
      </c>
      <c r="L489" t="s">
        <v>1256</v>
      </c>
      <c r="M489" t="s">
        <v>1257</v>
      </c>
      <c r="N489" t="s">
        <v>1422</v>
      </c>
      <c r="O489" t="s">
        <v>1253</v>
      </c>
      <c r="P489">
        <v>30022099</v>
      </c>
      <c r="R489">
        <v>13</v>
      </c>
      <c r="S489">
        <v>14</v>
      </c>
      <c r="U489">
        <v>7896261005570</v>
      </c>
      <c r="V489">
        <v>7896261005570</v>
      </c>
      <c r="Z489" t="s">
        <v>1260</v>
      </c>
      <c r="AA489" t="s">
        <v>1261</v>
      </c>
      <c r="AB489">
        <v>7</v>
      </c>
      <c r="AC489" t="s">
        <v>1308</v>
      </c>
      <c r="AE489">
        <v>44232</v>
      </c>
      <c r="AH489">
        <v>0</v>
      </c>
      <c r="AK489" t="s">
        <v>1260</v>
      </c>
      <c r="AM489" t="s">
        <v>1260</v>
      </c>
      <c r="AN489" t="s">
        <v>1260</v>
      </c>
      <c r="AQ489" t="s">
        <v>1263</v>
      </c>
      <c r="AR489" t="s">
        <v>1257</v>
      </c>
      <c r="AS489" t="s">
        <v>1260</v>
      </c>
      <c r="AT489">
        <v>1</v>
      </c>
      <c r="AX489" t="s">
        <v>1617</v>
      </c>
      <c r="AY489" t="s">
        <v>1264</v>
      </c>
      <c r="AZ489" t="s">
        <v>1265</v>
      </c>
      <c r="BI489" t="s">
        <v>1260</v>
      </c>
      <c r="BK489" t="str">
        <f>LEFT(Tabela_BaseCadastro[[#This Row],[Descrição]],SEARCH(" ",Tabela_BaseCadastro[[#This Row],[Descrição]],1)-1)</f>
        <v>FORASEQ</v>
      </c>
      <c r="BL489" t="str">
        <f>TEXT(Tabela_BaseCadastro[[#This Row],[Unidade Venda '[EAN8, UPC12, EAN13, e DUN14']]],"0000000000000")</f>
        <v>7896261005570</v>
      </c>
      <c r="BN489">
        <f>IF(Tabela_BaseCadastro[[#This Row],[P.Ativo CMED]]="",Tabela_BaseCadastro[[#This Row],[DESCRIÇÃO DO PRINCIPIO ATIVO]],Tabela_BaseCadastro[[#This Row],[P.Ativo CMED]])</f>
        <v>0</v>
      </c>
    </row>
    <row r="490" spans="1:66" x14ac:dyDescent="0.25">
      <c r="A490">
        <v>1256</v>
      </c>
      <c r="B490" t="s">
        <v>2158</v>
      </c>
      <c r="C490">
        <v>1370</v>
      </c>
      <c r="D490" t="s">
        <v>1380</v>
      </c>
      <c r="E490">
        <v>1</v>
      </c>
      <c r="F490" t="s">
        <v>1253</v>
      </c>
      <c r="G490">
        <v>2</v>
      </c>
      <c r="H490" s="1" t="s">
        <v>1254</v>
      </c>
      <c r="I490">
        <v>3</v>
      </c>
      <c r="J490" t="s">
        <v>1382</v>
      </c>
      <c r="K490">
        <v>2</v>
      </c>
      <c r="L490" t="s">
        <v>1256</v>
      </c>
      <c r="M490" t="s">
        <v>1257</v>
      </c>
      <c r="N490" t="s">
        <v>2159</v>
      </c>
      <c r="O490" t="s">
        <v>1275</v>
      </c>
      <c r="P490">
        <v>30043999</v>
      </c>
      <c r="R490">
        <v>13</v>
      </c>
      <c r="S490">
        <v>13</v>
      </c>
      <c r="U490">
        <v>7896261005587</v>
      </c>
      <c r="V490">
        <v>7896261005587</v>
      </c>
      <c r="Z490" t="s">
        <v>1260</v>
      </c>
      <c r="AA490" t="s">
        <v>1261</v>
      </c>
      <c r="AB490">
        <v>7</v>
      </c>
      <c r="AC490" t="s">
        <v>1308</v>
      </c>
      <c r="AE490">
        <v>43612</v>
      </c>
      <c r="AH490">
        <v>0</v>
      </c>
      <c r="AK490" t="s">
        <v>1260</v>
      </c>
      <c r="AM490" t="s">
        <v>1260</v>
      </c>
      <c r="AN490" t="s">
        <v>1260</v>
      </c>
      <c r="AQ490" t="s">
        <v>1263</v>
      </c>
      <c r="AR490" t="s">
        <v>1257</v>
      </c>
      <c r="AS490" t="s">
        <v>1260</v>
      </c>
      <c r="AT490">
        <v>1</v>
      </c>
      <c r="AX490" t="s">
        <v>1260</v>
      </c>
      <c r="AY490" t="s">
        <v>1264</v>
      </c>
      <c r="AZ490" t="s">
        <v>1265</v>
      </c>
      <c r="BI490" t="s">
        <v>1260</v>
      </c>
      <c r="BK490" t="str">
        <f>LEFT(Tabela_BaseCadastro[[#This Row],[Descrição]],SEARCH(" ",Tabela_BaseCadastro[[#This Row],[Descrição]],1)-1)</f>
        <v>FORASEQ</v>
      </c>
      <c r="BL490" t="str">
        <f>TEXT(Tabela_BaseCadastro[[#This Row],[Unidade Venda '[EAN8, UPC12, EAN13, e DUN14']]],"0000000000000")</f>
        <v>7896261005587</v>
      </c>
      <c r="BN490">
        <f>IF(Tabela_BaseCadastro[[#This Row],[P.Ativo CMED]]="",Tabela_BaseCadastro[[#This Row],[DESCRIÇÃO DO PRINCIPIO ATIVO]],Tabela_BaseCadastro[[#This Row],[P.Ativo CMED]])</f>
        <v>0</v>
      </c>
    </row>
    <row r="491" spans="1:66" x14ac:dyDescent="0.25">
      <c r="A491">
        <v>1257</v>
      </c>
      <c r="B491" t="s">
        <v>2160</v>
      </c>
      <c r="C491">
        <v>1129</v>
      </c>
      <c r="D491" t="s">
        <v>1380</v>
      </c>
      <c r="E491">
        <v>1</v>
      </c>
      <c r="F491" t="s">
        <v>1253</v>
      </c>
      <c r="G491">
        <v>2</v>
      </c>
      <c r="H491" s="1" t="s">
        <v>1254</v>
      </c>
      <c r="I491">
        <v>17</v>
      </c>
      <c r="J491" t="s">
        <v>1399</v>
      </c>
      <c r="K491">
        <v>2</v>
      </c>
      <c r="L491" t="s">
        <v>1256</v>
      </c>
      <c r="M491" t="s">
        <v>1257</v>
      </c>
      <c r="N491" t="s">
        <v>1323</v>
      </c>
      <c r="O491" t="s">
        <v>1269</v>
      </c>
      <c r="P491">
        <v>30049069</v>
      </c>
      <c r="R491">
        <v>13</v>
      </c>
      <c r="S491">
        <v>13</v>
      </c>
      <c r="U491">
        <v>7896261012929</v>
      </c>
      <c r="V491">
        <v>7896261012929</v>
      </c>
      <c r="Z491" t="s">
        <v>1260</v>
      </c>
      <c r="AA491" t="s">
        <v>1261</v>
      </c>
      <c r="AB491">
        <v>12</v>
      </c>
      <c r="AC491" t="s">
        <v>1466</v>
      </c>
      <c r="AE491">
        <v>44232</v>
      </c>
      <c r="AH491">
        <v>0</v>
      </c>
      <c r="AK491" t="s">
        <v>1260</v>
      </c>
      <c r="AM491" t="s">
        <v>1260</v>
      </c>
      <c r="AN491" t="s">
        <v>1260</v>
      </c>
      <c r="AQ491" t="s">
        <v>1263</v>
      </c>
      <c r="AR491" t="s">
        <v>1257</v>
      </c>
      <c r="AS491" t="s">
        <v>1260</v>
      </c>
      <c r="AT491">
        <v>1</v>
      </c>
      <c r="AX491" t="s">
        <v>1260</v>
      </c>
      <c r="AY491" t="s">
        <v>1264</v>
      </c>
      <c r="AZ491" t="s">
        <v>1265</v>
      </c>
      <c r="BE491">
        <v>339</v>
      </c>
      <c r="BF491" t="s">
        <v>2161</v>
      </c>
      <c r="BI491" t="s">
        <v>1260</v>
      </c>
      <c r="BK491" t="str">
        <f>LEFT(Tabela_BaseCadastro[[#This Row],[Descrição]],SEARCH(" ",Tabela_BaseCadastro[[#This Row],[Descrição]],1)-1)</f>
        <v>GALVUS</v>
      </c>
      <c r="BL491" t="str">
        <f>TEXT(Tabela_BaseCadastro[[#This Row],[Unidade Venda '[EAN8, UPC12, EAN13, e DUN14']]],"0000000000000")</f>
        <v>7896261012929</v>
      </c>
      <c r="BM491" t="s">
        <v>2162</v>
      </c>
      <c r="BN491" t="str">
        <f>IF(Tabela_BaseCadastro[[#This Row],[P.Ativo CMED]]="",Tabela_BaseCadastro[[#This Row],[DESCRIÇÃO DO PRINCIPIO ATIVO]],Tabela_BaseCadastro[[#This Row],[P.Ativo CMED]])</f>
        <v>VILDAGLIPTINA</v>
      </c>
    </row>
    <row r="492" spans="1:66" x14ac:dyDescent="0.25">
      <c r="A492">
        <v>1258</v>
      </c>
      <c r="B492" t="s">
        <v>2163</v>
      </c>
      <c r="C492">
        <v>1370</v>
      </c>
      <c r="D492" t="s">
        <v>1380</v>
      </c>
      <c r="E492">
        <v>1</v>
      </c>
      <c r="F492" t="s">
        <v>1253</v>
      </c>
      <c r="G492">
        <v>2</v>
      </c>
      <c r="H492" s="1" t="s">
        <v>1254</v>
      </c>
      <c r="I492">
        <v>3</v>
      </c>
      <c r="J492" t="s">
        <v>1382</v>
      </c>
      <c r="K492">
        <v>2</v>
      </c>
      <c r="L492" t="s">
        <v>1256</v>
      </c>
      <c r="M492" t="s">
        <v>1257</v>
      </c>
      <c r="N492" t="s">
        <v>2164</v>
      </c>
      <c r="O492" t="s">
        <v>2165</v>
      </c>
      <c r="P492">
        <v>30042073</v>
      </c>
      <c r="R492">
        <v>13</v>
      </c>
      <c r="S492">
        <v>14</v>
      </c>
      <c r="U492">
        <v>7896261012936</v>
      </c>
      <c r="V492">
        <v>7896261012936</v>
      </c>
      <c r="Z492" t="s">
        <v>1260</v>
      </c>
      <c r="AA492" t="s">
        <v>1261</v>
      </c>
      <c r="AB492">
        <v>12</v>
      </c>
      <c r="AC492" t="s">
        <v>1466</v>
      </c>
      <c r="AE492">
        <v>44025</v>
      </c>
      <c r="AH492">
        <v>0</v>
      </c>
      <c r="AK492" t="s">
        <v>1260</v>
      </c>
      <c r="AM492" t="s">
        <v>1260</v>
      </c>
      <c r="AN492" t="s">
        <v>1260</v>
      </c>
      <c r="AQ492" t="s">
        <v>1263</v>
      </c>
      <c r="AR492" t="s">
        <v>1257</v>
      </c>
      <c r="AS492" t="s">
        <v>1260</v>
      </c>
      <c r="AT492">
        <v>1</v>
      </c>
      <c r="AX492" t="s">
        <v>1260</v>
      </c>
      <c r="AY492" t="s">
        <v>1264</v>
      </c>
      <c r="AZ492" t="s">
        <v>1265</v>
      </c>
      <c r="BE492">
        <v>225</v>
      </c>
      <c r="BF492" t="s">
        <v>2162</v>
      </c>
      <c r="BI492" t="s">
        <v>1260</v>
      </c>
      <c r="BK492" t="str">
        <f>LEFT(Tabela_BaseCadastro[[#This Row],[Descrição]],SEARCH(" ",Tabela_BaseCadastro[[#This Row],[Descrição]],1)-1)</f>
        <v>GALVUS</v>
      </c>
      <c r="BL492" t="str">
        <f>TEXT(Tabela_BaseCadastro[[#This Row],[Unidade Venda '[EAN8, UPC12, EAN13, e DUN14']]],"0000000000000")</f>
        <v>7896261012936</v>
      </c>
      <c r="BM492" t="s">
        <v>2162</v>
      </c>
      <c r="BN492" t="str">
        <f>IF(Tabela_BaseCadastro[[#This Row],[P.Ativo CMED]]="",Tabela_BaseCadastro[[#This Row],[DESCRIÇÃO DO PRINCIPIO ATIVO]],Tabela_BaseCadastro[[#This Row],[P.Ativo CMED]])</f>
        <v>VILDAGLIPTINA</v>
      </c>
    </row>
    <row r="493" spans="1:66" x14ac:dyDescent="0.25">
      <c r="A493">
        <v>1259</v>
      </c>
      <c r="B493" t="s">
        <v>2166</v>
      </c>
      <c r="C493">
        <v>1129</v>
      </c>
      <c r="D493" t="s">
        <v>1380</v>
      </c>
      <c r="E493">
        <v>1</v>
      </c>
      <c r="F493" t="s">
        <v>1253</v>
      </c>
      <c r="G493">
        <v>2</v>
      </c>
      <c r="H493" s="1" t="s">
        <v>1254</v>
      </c>
      <c r="I493">
        <v>3</v>
      </c>
      <c r="J493" t="s">
        <v>1382</v>
      </c>
      <c r="K493">
        <v>2</v>
      </c>
      <c r="L493" t="s">
        <v>1256</v>
      </c>
      <c r="M493" t="s">
        <v>1257</v>
      </c>
      <c r="N493" t="s">
        <v>1422</v>
      </c>
      <c r="O493" t="s">
        <v>1253</v>
      </c>
      <c r="P493">
        <v>30022099</v>
      </c>
      <c r="R493">
        <v>13</v>
      </c>
      <c r="S493">
        <v>14</v>
      </c>
      <c r="U493">
        <v>1006810500021</v>
      </c>
      <c r="V493">
        <v>1006810500021</v>
      </c>
      <c r="Z493" t="s">
        <v>1260</v>
      </c>
      <c r="AA493" t="s">
        <v>1261</v>
      </c>
      <c r="AB493">
        <v>12</v>
      </c>
      <c r="AC493" t="s">
        <v>1466</v>
      </c>
      <c r="AE493">
        <v>44232</v>
      </c>
      <c r="AH493">
        <v>0</v>
      </c>
      <c r="AK493" t="s">
        <v>1260</v>
      </c>
      <c r="AM493" t="s">
        <v>1260</v>
      </c>
      <c r="AN493" t="s">
        <v>1260</v>
      </c>
      <c r="AQ493" t="s">
        <v>1263</v>
      </c>
      <c r="AR493" t="s">
        <v>1257</v>
      </c>
      <c r="AS493" t="s">
        <v>1260</v>
      </c>
      <c r="AT493">
        <v>1</v>
      </c>
      <c r="AX493" t="s">
        <v>1617</v>
      </c>
      <c r="AY493" t="s">
        <v>1264</v>
      </c>
      <c r="AZ493" t="s">
        <v>1265</v>
      </c>
      <c r="BI493" t="s">
        <v>1260</v>
      </c>
      <c r="BK493" t="str">
        <f>LEFT(Tabela_BaseCadastro[[#This Row],[Descrição]],SEARCH(" ",Tabela_BaseCadastro[[#This Row],[Descrição]],1)-1)</f>
        <v>GALVUS</v>
      </c>
      <c r="BL493" t="str">
        <f>TEXT(Tabela_BaseCadastro[[#This Row],[Unidade Venda '[EAN8, UPC12, EAN13, e DUN14']]],"0000000000000")</f>
        <v>1006810500021</v>
      </c>
      <c r="BN493">
        <f>IF(Tabela_BaseCadastro[[#This Row],[P.Ativo CMED]]="",Tabela_BaseCadastro[[#This Row],[DESCRIÇÃO DO PRINCIPIO ATIVO]],Tabela_BaseCadastro[[#This Row],[P.Ativo CMED]])</f>
        <v>0</v>
      </c>
    </row>
    <row r="494" spans="1:66" x14ac:dyDescent="0.25">
      <c r="A494">
        <v>1260</v>
      </c>
      <c r="B494" t="s">
        <v>2167</v>
      </c>
      <c r="C494">
        <v>1129</v>
      </c>
      <c r="D494" t="s">
        <v>1380</v>
      </c>
      <c r="E494">
        <v>1</v>
      </c>
      <c r="F494" t="s">
        <v>1253</v>
      </c>
      <c r="G494">
        <v>2</v>
      </c>
      <c r="H494" s="1" t="s">
        <v>1254</v>
      </c>
      <c r="I494">
        <v>3</v>
      </c>
      <c r="J494" t="s">
        <v>1382</v>
      </c>
      <c r="K494">
        <v>2</v>
      </c>
      <c r="L494" t="s">
        <v>1256</v>
      </c>
      <c r="M494" t="s">
        <v>1257</v>
      </c>
      <c r="N494" t="s">
        <v>1422</v>
      </c>
      <c r="O494" t="s">
        <v>1253</v>
      </c>
      <c r="P494">
        <v>30022099</v>
      </c>
      <c r="R494">
        <v>13</v>
      </c>
      <c r="S494">
        <v>14</v>
      </c>
      <c r="U494">
        <v>7896548138200</v>
      </c>
      <c r="V494">
        <v>7896548138200</v>
      </c>
      <c r="Z494" t="s">
        <v>1260</v>
      </c>
      <c r="AA494" t="s">
        <v>1261</v>
      </c>
      <c r="AB494">
        <v>12</v>
      </c>
      <c r="AC494" t="s">
        <v>1466</v>
      </c>
      <c r="AE494">
        <v>44232</v>
      </c>
      <c r="AH494">
        <v>0</v>
      </c>
      <c r="AK494" t="s">
        <v>1260</v>
      </c>
      <c r="AM494" t="s">
        <v>1260</v>
      </c>
      <c r="AN494" t="s">
        <v>1260</v>
      </c>
      <c r="AQ494" t="s">
        <v>1263</v>
      </c>
      <c r="AR494" t="s">
        <v>1257</v>
      </c>
      <c r="AS494" t="s">
        <v>1260</v>
      </c>
      <c r="AT494">
        <v>1</v>
      </c>
      <c r="AX494" t="s">
        <v>1617</v>
      </c>
      <c r="AY494" t="s">
        <v>1264</v>
      </c>
      <c r="AZ494" t="s">
        <v>1265</v>
      </c>
      <c r="BI494" t="s">
        <v>1260</v>
      </c>
      <c r="BK494" t="str">
        <f>LEFT(Tabela_BaseCadastro[[#This Row],[Descrição]],SEARCH(" ",Tabela_BaseCadastro[[#This Row],[Descrição]],1)-1)</f>
        <v>GALVUS</v>
      </c>
      <c r="BL494" t="str">
        <f>TEXT(Tabela_BaseCadastro[[#This Row],[Unidade Venda '[EAN8, UPC12, EAN13, e DUN14']]],"0000000000000")</f>
        <v>7896548138200</v>
      </c>
      <c r="BN494">
        <f>IF(Tabela_BaseCadastro[[#This Row],[P.Ativo CMED]]="",Tabela_BaseCadastro[[#This Row],[DESCRIÇÃO DO PRINCIPIO ATIVO]],Tabela_BaseCadastro[[#This Row],[P.Ativo CMED]])</f>
        <v>0</v>
      </c>
    </row>
    <row r="495" spans="1:66" x14ac:dyDescent="0.25">
      <c r="A495">
        <v>1261</v>
      </c>
      <c r="B495" t="s">
        <v>2168</v>
      </c>
      <c r="C495">
        <v>1129</v>
      </c>
      <c r="D495" t="s">
        <v>1380</v>
      </c>
      <c r="E495">
        <v>1</v>
      </c>
      <c r="F495" t="s">
        <v>1253</v>
      </c>
      <c r="G495">
        <v>2</v>
      </c>
      <c r="H495" s="1" t="s">
        <v>1254</v>
      </c>
      <c r="I495">
        <v>3</v>
      </c>
      <c r="J495" t="s">
        <v>1382</v>
      </c>
      <c r="K495">
        <v>2</v>
      </c>
      <c r="L495" t="s">
        <v>1256</v>
      </c>
      <c r="M495" t="s">
        <v>1257</v>
      </c>
      <c r="N495" t="s">
        <v>1422</v>
      </c>
      <c r="O495" t="s">
        <v>1253</v>
      </c>
      <c r="P495">
        <v>30022099</v>
      </c>
      <c r="R495">
        <v>13</v>
      </c>
      <c r="S495">
        <v>14</v>
      </c>
      <c r="U495">
        <v>1006810590160</v>
      </c>
      <c r="V495">
        <v>1006810590160</v>
      </c>
      <c r="Z495" t="s">
        <v>1260</v>
      </c>
      <c r="AA495" t="s">
        <v>1261</v>
      </c>
      <c r="AB495">
        <v>12</v>
      </c>
      <c r="AC495" t="s">
        <v>1466</v>
      </c>
      <c r="AE495">
        <v>44232</v>
      </c>
      <c r="AH495">
        <v>0</v>
      </c>
      <c r="AK495" t="s">
        <v>1260</v>
      </c>
      <c r="AM495" t="s">
        <v>1260</v>
      </c>
      <c r="AN495" t="s">
        <v>1260</v>
      </c>
      <c r="AQ495" t="s">
        <v>1263</v>
      </c>
      <c r="AR495" t="s">
        <v>1257</v>
      </c>
      <c r="AS495" t="s">
        <v>1260</v>
      </c>
      <c r="AT495">
        <v>1</v>
      </c>
      <c r="AX495" t="s">
        <v>1617</v>
      </c>
      <c r="AY495" t="s">
        <v>1264</v>
      </c>
      <c r="AZ495" t="s">
        <v>1265</v>
      </c>
      <c r="BI495" t="s">
        <v>1260</v>
      </c>
      <c r="BK495" t="str">
        <f>LEFT(Tabela_BaseCadastro[[#This Row],[Descrição]],SEARCH(" ",Tabela_BaseCadastro[[#This Row],[Descrição]],1)-1)</f>
        <v>GALVUS</v>
      </c>
      <c r="BL495" t="str">
        <f>TEXT(Tabela_BaseCadastro[[#This Row],[Unidade Venda '[EAN8, UPC12, EAN13, e DUN14']]],"0000000000000")</f>
        <v>1006810590160</v>
      </c>
      <c r="BN495">
        <f>IF(Tabela_BaseCadastro[[#This Row],[P.Ativo CMED]]="",Tabela_BaseCadastro[[#This Row],[DESCRIÇÃO DO PRINCIPIO ATIVO]],Tabela_BaseCadastro[[#This Row],[P.Ativo CMED]])</f>
        <v>0</v>
      </c>
    </row>
    <row r="496" spans="1:66" x14ac:dyDescent="0.25">
      <c r="A496">
        <v>1262</v>
      </c>
      <c r="B496" t="s">
        <v>2169</v>
      </c>
      <c r="C496">
        <v>1370</v>
      </c>
      <c r="D496" t="s">
        <v>1380</v>
      </c>
      <c r="E496">
        <v>1</v>
      </c>
      <c r="F496" t="s">
        <v>1253</v>
      </c>
      <c r="G496">
        <v>2</v>
      </c>
      <c r="H496" s="1" t="s">
        <v>1254</v>
      </c>
      <c r="I496">
        <v>3</v>
      </c>
      <c r="J496" t="s">
        <v>1382</v>
      </c>
      <c r="K496">
        <v>2</v>
      </c>
      <c r="L496" t="s">
        <v>1256</v>
      </c>
      <c r="M496" t="s">
        <v>1257</v>
      </c>
      <c r="N496" t="s">
        <v>1400</v>
      </c>
      <c r="O496" t="s">
        <v>1401</v>
      </c>
      <c r="P496">
        <v>30049049</v>
      </c>
      <c r="R496">
        <v>13</v>
      </c>
      <c r="S496">
        <v>13</v>
      </c>
      <c r="U496">
        <v>7896261016262</v>
      </c>
      <c r="V496">
        <v>7896261016262</v>
      </c>
      <c r="Z496" t="s">
        <v>1260</v>
      </c>
      <c r="AA496" t="s">
        <v>1261</v>
      </c>
      <c r="AB496">
        <v>12</v>
      </c>
      <c r="AC496" t="s">
        <v>1466</v>
      </c>
      <c r="AE496">
        <v>44025</v>
      </c>
      <c r="AH496">
        <v>0</v>
      </c>
      <c r="AK496" t="s">
        <v>1260</v>
      </c>
      <c r="AM496" t="s">
        <v>1260</v>
      </c>
      <c r="AN496" t="s">
        <v>1260</v>
      </c>
      <c r="AQ496" t="s">
        <v>1263</v>
      </c>
      <c r="AR496" t="s">
        <v>1257</v>
      </c>
      <c r="AS496" t="s">
        <v>1260</v>
      </c>
      <c r="AT496">
        <v>1</v>
      </c>
      <c r="AX496" t="s">
        <v>1260</v>
      </c>
      <c r="AY496" t="s">
        <v>1264</v>
      </c>
      <c r="AZ496" t="s">
        <v>1265</v>
      </c>
      <c r="BE496">
        <v>226</v>
      </c>
      <c r="BF496" t="s">
        <v>2170</v>
      </c>
      <c r="BI496" t="s">
        <v>1260</v>
      </c>
      <c r="BK496" t="str">
        <f>LEFT(Tabela_BaseCadastro[[#This Row],[Descrição]],SEARCH(" ",Tabela_BaseCadastro[[#This Row],[Descrição]],1)-1)</f>
        <v>GALVUS</v>
      </c>
      <c r="BL496" t="str">
        <f>TEXT(Tabela_BaseCadastro[[#This Row],[Unidade Venda '[EAN8, UPC12, EAN13, e DUN14']]],"0000000000000")</f>
        <v>7896261016262</v>
      </c>
      <c r="BM496" t="s">
        <v>2170</v>
      </c>
      <c r="BN496" t="str">
        <f>IF(Tabela_BaseCadastro[[#This Row],[P.Ativo CMED]]="",Tabela_BaseCadastro[[#This Row],[DESCRIÇÃO DO PRINCIPIO ATIVO]],Tabela_BaseCadastro[[#This Row],[P.Ativo CMED]])</f>
        <v>VILDAGLIPTINA;CLORIDRATO DE METFORMINA</v>
      </c>
    </row>
    <row r="497" spans="1:66" x14ac:dyDescent="0.25">
      <c r="A497">
        <v>1263</v>
      </c>
      <c r="B497" t="s">
        <v>2171</v>
      </c>
      <c r="C497">
        <v>1129</v>
      </c>
      <c r="D497" t="s">
        <v>1380</v>
      </c>
      <c r="E497">
        <v>1</v>
      </c>
      <c r="F497" t="s">
        <v>1253</v>
      </c>
      <c r="G497">
        <v>2</v>
      </c>
      <c r="H497" s="1" t="s">
        <v>1254</v>
      </c>
      <c r="I497">
        <v>3</v>
      </c>
      <c r="J497" t="s">
        <v>1382</v>
      </c>
      <c r="K497">
        <v>2</v>
      </c>
      <c r="L497" t="s">
        <v>1256</v>
      </c>
      <c r="M497" t="s">
        <v>1257</v>
      </c>
      <c r="N497" t="s">
        <v>1422</v>
      </c>
      <c r="O497" t="s">
        <v>1253</v>
      </c>
      <c r="P497">
        <v>30022099</v>
      </c>
      <c r="R497">
        <v>13</v>
      </c>
      <c r="S497">
        <v>14</v>
      </c>
      <c r="U497">
        <v>1006810590039</v>
      </c>
      <c r="V497">
        <v>1006810590039</v>
      </c>
      <c r="Z497" t="s">
        <v>1260</v>
      </c>
      <c r="AA497" t="s">
        <v>1261</v>
      </c>
      <c r="AB497">
        <v>12</v>
      </c>
      <c r="AC497" t="s">
        <v>1466</v>
      </c>
      <c r="AE497">
        <v>44232</v>
      </c>
      <c r="AH497">
        <v>0</v>
      </c>
      <c r="AK497" t="s">
        <v>1260</v>
      </c>
      <c r="AM497" t="s">
        <v>1260</v>
      </c>
      <c r="AN497" t="s">
        <v>1260</v>
      </c>
      <c r="AQ497" t="s">
        <v>1263</v>
      </c>
      <c r="AR497" t="s">
        <v>1257</v>
      </c>
      <c r="AS497" t="s">
        <v>1260</v>
      </c>
      <c r="AT497">
        <v>1</v>
      </c>
      <c r="AX497" t="s">
        <v>1617</v>
      </c>
      <c r="AY497" t="s">
        <v>1264</v>
      </c>
      <c r="AZ497" t="s">
        <v>1265</v>
      </c>
      <c r="BI497" t="s">
        <v>1260</v>
      </c>
      <c r="BK497" t="str">
        <f>LEFT(Tabela_BaseCadastro[[#This Row],[Descrição]],SEARCH(" ",Tabela_BaseCadastro[[#This Row],[Descrição]],1)-1)</f>
        <v>GALVUS</v>
      </c>
      <c r="BL497" t="str">
        <f>TEXT(Tabela_BaseCadastro[[#This Row],[Unidade Venda '[EAN8, UPC12, EAN13, e DUN14']]],"0000000000000")</f>
        <v>1006810590039</v>
      </c>
      <c r="BN497">
        <f>IF(Tabela_BaseCadastro[[#This Row],[P.Ativo CMED]]="",Tabela_BaseCadastro[[#This Row],[DESCRIÇÃO DO PRINCIPIO ATIVO]],Tabela_BaseCadastro[[#This Row],[P.Ativo CMED]])</f>
        <v>0</v>
      </c>
    </row>
    <row r="498" spans="1:66" x14ac:dyDescent="0.25">
      <c r="A498">
        <v>1264</v>
      </c>
      <c r="B498" t="s">
        <v>2172</v>
      </c>
      <c r="C498">
        <v>1129</v>
      </c>
      <c r="D498" t="s">
        <v>1380</v>
      </c>
      <c r="E498">
        <v>1</v>
      </c>
      <c r="F498" t="s">
        <v>1253</v>
      </c>
      <c r="G498">
        <v>2</v>
      </c>
      <c r="H498" s="1" t="s">
        <v>1254</v>
      </c>
      <c r="I498">
        <v>3</v>
      </c>
      <c r="J498" t="s">
        <v>1382</v>
      </c>
      <c r="K498">
        <v>2</v>
      </c>
      <c r="L498" t="s">
        <v>1256</v>
      </c>
      <c r="M498" t="s">
        <v>1257</v>
      </c>
      <c r="N498" t="s">
        <v>1422</v>
      </c>
      <c r="O498" t="s">
        <v>1253</v>
      </c>
      <c r="P498">
        <v>30022099</v>
      </c>
      <c r="R498">
        <v>13</v>
      </c>
      <c r="S498">
        <v>14</v>
      </c>
      <c r="U498">
        <v>1006810590136</v>
      </c>
      <c r="V498">
        <v>1006810590136</v>
      </c>
      <c r="Z498" t="s">
        <v>1260</v>
      </c>
      <c r="AA498" t="s">
        <v>1261</v>
      </c>
      <c r="AB498">
        <v>12</v>
      </c>
      <c r="AC498" t="s">
        <v>1466</v>
      </c>
      <c r="AE498">
        <v>44232</v>
      </c>
      <c r="AH498">
        <v>0</v>
      </c>
      <c r="AK498" t="s">
        <v>1260</v>
      </c>
      <c r="AM498" t="s">
        <v>1260</v>
      </c>
      <c r="AN498" t="s">
        <v>1260</v>
      </c>
      <c r="AQ498" t="s">
        <v>1263</v>
      </c>
      <c r="AR498" t="s">
        <v>1257</v>
      </c>
      <c r="AS498" t="s">
        <v>1260</v>
      </c>
      <c r="AT498">
        <v>1</v>
      </c>
      <c r="AX498" t="s">
        <v>1617</v>
      </c>
      <c r="AY498" t="s">
        <v>1264</v>
      </c>
      <c r="AZ498" t="s">
        <v>1265</v>
      </c>
      <c r="BI498" t="s">
        <v>1260</v>
      </c>
      <c r="BK498" t="str">
        <f>LEFT(Tabela_BaseCadastro[[#This Row],[Descrição]],SEARCH(" ",Tabela_BaseCadastro[[#This Row],[Descrição]],1)-1)</f>
        <v>GALVUS</v>
      </c>
      <c r="BL498" t="str">
        <f>TEXT(Tabela_BaseCadastro[[#This Row],[Unidade Venda '[EAN8, UPC12, EAN13, e DUN14']]],"0000000000000")</f>
        <v>1006810590136</v>
      </c>
      <c r="BN498">
        <f>IF(Tabela_BaseCadastro[[#This Row],[P.Ativo CMED]]="",Tabela_BaseCadastro[[#This Row],[DESCRIÇÃO DO PRINCIPIO ATIVO]],Tabela_BaseCadastro[[#This Row],[P.Ativo CMED]])</f>
        <v>0</v>
      </c>
    </row>
    <row r="499" spans="1:66" x14ac:dyDescent="0.25">
      <c r="A499">
        <v>1265</v>
      </c>
      <c r="B499" t="s">
        <v>2173</v>
      </c>
      <c r="C499">
        <v>1129</v>
      </c>
      <c r="D499" t="s">
        <v>1380</v>
      </c>
      <c r="E499">
        <v>1</v>
      </c>
      <c r="F499" t="s">
        <v>1253</v>
      </c>
      <c r="G499">
        <v>2</v>
      </c>
      <c r="H499" s="1" t="s">
        <v>1254</v>
      </c>
      <c r="I499">
        <v>3</v>
      </c>
      <c r="J499" t="s">
        <v>1382</v>
      </c>
      <c r="K499">
        <v>2</v>
      </c>
      <c r="L499" t="s">
        <v>1256</v>
      </c>
      <c r="M499" t="s">
        <v>1257</v>
      </c>
      <c r="N499" t="s">
        <v>1422</v>
      </c>
      <c r="O499" t="s">
        <v>1253</v>
      </c>
      <c r="P499">
        <v>30022099</v>
      </c>
      <c r="R499">
        <v>13</v>
      </c>
      <c r="S499">
        <v>14</v>
      </c>
      <c r="U499">
        <v>1006810590233</v>
      </c>
      <c r="V499">
        <v>1006810590233</v>
      </c>
      <c r="Z499" t="s">
        <v>1260</v>
      </c>
      <c r="AA499" t="s">
        <v>1261</v>
      </c>
      <c r="AB499">
        <v>12</v>
      </c>
      <c r="AC499" t="s">
        <v>1466</v>
      </c>
      <c r="AE499">
        <v>44232</v>
      </c>
      <c r="AH499">
        <v>0</v>
      </c>
      <c r="AK499" t="s">
        <v>1260</v>
      </c>
      <c r="AM499" t="s">
        <v>1260</v>
      </c>
      <c r="AN499" t="s">
        <v>1260</v>
      </c>
      <c r="AQ499" t="s">
        <v>1263</v>
      </c>
      <c r="AR499" t="s">
        <v>1257</v>
      </c>
      <c r="AS499" t="s">
        <v>1260</v>
      </c>
      <c r="AT499">
        <v>1</v>
      </c>
      <c r="AX499" t="s">
        <v>1617</v>
      </c>
      <c r="AY499" t="s">
        <v>1264</v>
      </c>
      <c r="AZ499" t="s">
        <v>1265</v>
      </c>
      <c r="BI499" t="s">
        <v>1260</v>
      </c>
      <c r="BK499" t="str">
        <f>LEFT(Tabela_BaseCadastro[[#This Row],[Descrição]],SEARCH(" ",Tabela_BaseCadastro[[#This Row],[Descrição]],1)-1)</f>
        <v>GALVUS</v>
      </c>
      <c r="BL499" t="str">
        <f>TEXT(Tabela_BaseCadastro[[#This Row],[Unidade Venda '[EAN8, UPC12, EAN13, e DUN14']]],"0000000000000")</f>
        <v>1006810590233</v>
      </c>
      <c r="BN499">
        <f>IF(Tabela_BaseCadastro[[#This Row],[P.Ativo CMED]]="",Tabela_BaseCadastro[[#This Row],[DESCRIÇÃO DO PRINCIPIO ATIVO]],Tabela_BaseCadastro[[#This Row],[P.Ativo CMED]])</f>
        <v>0</v>
      </c>
    </row>
    <row r="500" spans="1:66" x14ac:dyDescent="0.25">
      <c r="A500">
        <v>1266</v>
      </c>
      <c r="B500" t="s">
        <v>2174</v>
      </c>
      <c r="C500">
        <v>1129</v>
      </c>
      <c r="D500" t="s">
        <v>1380</v>
      </c>
      <c r="E500">
        <v>1</v>
      </c>
      <c r="F500" t="s">
        <v>1253</v>
      </c>
      <c r="G500">
        <v>2</v>
      </c>
      <c r="H500" s="1" t="s">
        <v>1254</v>
      </c>
      <c r="I500">
        <v>3</v>
      </c>
      <c r="J500" t="s">
        <v>1382</v>
      </c>
      <c r="K500">
        <v>2</v>
      </c>
      <c r="L500" t="s">
        <v>1256</v>
      </c>
      <c r="M500" t="s">
        <v>1257</v>
      </c>
      <c r="N500" t="s">
        <v>1422</v>
      </c>
      <c r="O500" t="s">
        <v>1253</v>
      </c>
      <c r="P500">
        <v>30022099</v>
      </c>
      <c r="R500">
        <v>13</v>
      </c>
      <c r="S500">
        <v>14</v>
      </c>
      <c r="U500">
        <v>7896548138000</v>
      </c>
      <c r="V500">
        <v>7896548138000</v>
      </c>
      <c r="Z500" t="s">
        <v>1260</v>
      </c>
      <c r="AA500" t="s">
        <v>1261</v>
      </c>
      <c r="AB500">
        <v>98</v>
      </c>
      <c r="AC500" t="s">
        <v>1727</v>
      </c>
      <c r="AE500">
        <v>44232</v>
      </c>
      <c r="AH500">
        <v>0</v>
      </c>
      <c r="AK500" t="s">
        <v>1260</v>
      </c>
      <c r="AM500" t="s">
        <v>1260</v>
      </c>
      <c r="AN500" t="s">
        <v>1260</v>
      </c>
      <c r="AQ500" t="s">
        <v>1263</v>
      </c>
      <c r="AR500" t="s">
        <v>1257</v>
      </c>
      <c r="AS500" t="s">
        <v>1260</v>
      </c>
      <c r="AT500">
        <v>1</v>
      </c>
      <c r="AX500" t="s">
        <v>1617</v>
      </c>
      <c r="AY500" t="s">
        <v>1264</v>
      </c>
      <c r="AZ500" t="s">
        <v>1265</v>
      </c>
      <c r="BI500" t="s">
        <v>1260</v>
      </c>
      <c r="BK500" t="str">
        <f>LEFT(Tabela_BaseCadastro[[#This Row],[Descrição]],SEARCH(" ",Tabela_BaseCadastro[[#This Row],[Descrição]],1)-1)</f>
        <v>GILENYA</v>
      </c>
      <c r="BL500" t="str">
        <f>TEXT(Tabela_BaseCadastro[[#This Row],[Unidade Venda '[EAN8, UPC12, EAN13, e DUN14']]],"0000000000000")</f>
        <v>7896548138000</v>
      </c>
      <c r="BN500">
        <f>IF(Tabela_BaseCadastro[[#This Row],[P.Ativo CMED]]="",Tabela_BaseCadastro[[#This Row],[DESCRIÇÃO DO PRINCIPIO ATIVO]],Tabela_BaseCadastro[[#This Row],[P.Ativo CMED]])</f>
        <v>0</v>
      </c>
    </row>
    <row r="501" spans="1:66" x14ac:dyDescent="0.25">
      <c r="A501">
        <v>1267</v>
      </c>
      <c r="B501" t="s">
        <v>2175</v>
      </c>
      <c r="C501">
        <v>1129</v>
      </c>
      <c r="D501" t="s">
        <v>1380</v>
      </c>
      <c r="E501">
        <v>1</v>
      </c>
      <c r="F501" t="s">
        <v>1253</v>
      </c>
      <c r="G501">
        <v>2</v>
      </c>
      <c r="H501" s="1" t="s">
        <v>1254</v>
      </c>
      <c r="I501">
        <v>4</v>
      </c>
      <c r="J501" t="s">
        <v>1476</v>
      </c>
      <c r="K501">
        <v>2</v>
      </c>
      <c r="L501" t="s">
        <v>1256</v>
      </c>
      <c r="M501" t="s">
        <v>1257</v>
      </c>
      <c r="N501" t="s">
        <v>1422</v>
      </c>
      <c r="O501" t="s">
        <v>1253</v>
      </c>
      <c r="P501">
        <v>30022099</v>
      </c>
      <c r="R501">
        <v>13</v>
      </c>
      <c r="S501">
        <v>14</v>
      </c>
      <c r="U501">
        <v>7896548130000</v>
      </c>
      <c r="V501">
        <v>7896548130000</v>
      </c>
      <c r="Z501" t="s">
        <v>1260</v>
      </c>
      <c r="AA501" t="s">
        <v>1261</v>
      </c>
      <c r="AB501">
        <v>1236</v>
      </c>
      <c r="AC501" t="s">
        <v>2023</v>
      </c>
      <c r="AE501">
        <v>44232</v>
      </c>
      <c r="AH501">
        <v>0</v>
      </c>
      <c r="AK501" t="s">
        <v>1260</v>
      </c>
      <c r="AM501" t="s">
        <v>1260</v>
      </c>
      <c r="AN501" t="s">
        <v>1260</v>
      </c>
      <c r="AQ501" t="s">
        <v>1263</v>
      </c>
      <c r="AR501" t="s">
        <v>1257</v>
      </c>
      <c r="AS501" t="s">
        <v>1260</v>
      </c>
      <c r="AT501">
        <v>1</v>
      </c>
      <c r="AX501" t="s">
        <v>1617</v>
      </c>
      <c r="AY501" t="s">
        <v>1264</v>
      </c>
      <c r="AZ501" t="s">
        <v>1265</v>
      </c>
      <c r="BI501" t="s">
        <v>1260</v>
      </c>
      <c r="BK501" t="str">
        <f>LEFT(Tabela_BaseCadastro[[#This Row],[Descrição]],SEARCH(" ",Tabela_BaseCadastro[[#This Row],[Descrição]],1)-1)</f>
        <v>GLAUTIMOL</v>
      </c>
      <c r="BL501" t="str">
        <f>TEXT(Tabela_BaseCadastro[[#This Row],[Unidade Venda '[EAN8, UPC12, EAN13, e DUN14']]],"0000000000000")</f>
        <v>7896548130000</v>
      </c>
      <c r="BN501">
        <f>IF(Tabela_BaseCadastro[[#This Row],[P.Ativo CMED]]="",Tabela_BaseCadastro[[#This Row],[DESCRIÇÃO DO PRINCIPIO ATIVO]],Tabela_BaseCadastro[[#This Row],[P.Ativo CMED]])</f>
        <v>0</v>
      </c>
    </row>
    <row r="502" spans="1:66" x14ac:dyDescent="0.25">
      <c r="A502">
        <v>1268</v>
      </c>
      <c r="B502" t="s">
        <v>2176</v>
      </c>
      <c r="C502">
        <v>1129</v>
      </c>
      <c r="D502" t="s">
        <v>1380</v>
      </c>
      <c r="E502">
        <v>1</v>
      </c>
      <c r="F502" t="s">
        <v>1253</v>
      </c>
      <c r="G502">
        <v>1</v>
      </c>
      <c r="H502" s="1" t="s">
        <v>1280</v>
      </c>
      <c r="I502">
        <v>3</v>
      </c>
      <c r="J502" t="s">
        <v>1382</v>
      </c>
      <c r="K502">
        <v>2</v>
      </c>
      <c r="L502" t="s">
        <v>1256</v>
      </c>
      <c r="M502" t="s">
        <v>1257</v>
      </c>
      <c r="N502" t="s">
        <v>1422</v>
      </c>
      <c r="O502" t="s">
        <v>1253</v>
      </c>
      <c r="P502">
        <v>30022099</v>
      </c>
      <c r="R502">
        <v>13</v>
      </c>
      <c r="S502">
        <v>14</v>
      </c>
      <c r="U502">
        <v>1006801740090</v>
      </c>
      <c r="V502">
        <v>1006801740090</v>
      </c>
      <c r="Z502" t="s">
        <v>1260</v>
      </c>
      <c r="AA502" t="s">
        <v>1261</v>
      </c>
      <c r="AB502">
        <v>1</v>
      </c>
      <c r="AC502" t="s">
        <v>1283</v>
      </c>
      <c r="AE502">
        <v>44232</v>
      </c>
      <c r="AH502">
        <v>0</v>
      </c>
      <c r="AK502" t="s">
        <v>1260</v>
      </c>
      <c r="AM502" t="s">
        <v>1260</v>
      </c>
      <c r="AN502" t="s">
        <v>1260</v>
      </c>
      <c r="AQ502" t="s">
        <v>1263</v>
      </c>
      <c r="AR502" t="s">
        <v>1257</v>
      </c>
      <c r="AS502" t="s">
        <v>1260</v>
      </c>
      <c r="AT502">
        <v>1</v>
      </c>
      <c r="AX502" t="s">
        <v>1617</v>
      </c>
      <c r="AY502" t="s">
        <v>1264</v>
      </c>
      <c r="AZ502" t="s">
        <v>1265</v>
      </c>
      <c r="BI502" t="s">
        <v>1260</v>
      </c>
      <c r="BK502" t="str">
        <f>LEFT(Tabela_BaseCadastro[[#This Row],[Descrição]],SEARCH(" ",Tabela_BaseCadastro[[#This Row],[Descrição]],1)-1)</f>
        <v>GLIVEC</v>
      </c>
      <c r="BL502" t="str">
        <f>TEXT(Tabela_BaseCadastro[[#This Row],[Unidade Venda '[EAN8, UPC12, EAN13, e DUN14']]],"0000000000000")</f>
        <v>1006801740090</v>
      </c>
      <c r="BN502">
        <f>IF(Tabela_BaseCadastro[[#This Row],[P.Ativo CMED]]="",Tabela_BaseCadastro[[#This Row],[DESCRIÇÃO DO PRINCIPIO ATIVO]],Tabela_BaseCadastro[[#This Row],[P.Ativo CMED]])</f>
        <v>0</v>
      </c>
    </row>
    <row r="503" spans="1:66" x14ac:dyDescent="0.25">
      <c r="A503">
        <v>1269</v>
      </c>
      <c r="B503" t="s">
        <v>2177</v>
      </c>
      <c r="C503">
        <v>1129</v>
      </c>
      <c r="D503" t="s">
        <v>1380</v>
      </c>
      <c r="E503">
        <v>1</v>
      </c>
      <c r="F503" t="s">
        <v>1253</v>
      </c>
      <c r="G503">
        <v>1</v>
      </c>
      <c r="H503" s="1" t="s">
        <v>1280</v>
      </c>
      <c r="I503">
        <v>3</v>
      </c>
      <c r="J503" t="s">
        <v>1382</v>
      </c>
      <c r="K503">
        <v>2</v>
      </c>
      <c r="L503" t="s">
        <v>1256</v>
      </c>
      <c r="M503" t="s">
        <v>1257</v>
      </c>
      <c r="N503" t="s">
        <v>1361</v>
      </c>
      <c r="O503" t="s">
        <v>1362</v>
      </c>
      <c r="P503">
        <v>30049068</v>
      </c>
      <c r="R503">
        <v>13</v>
      </c>
      <c r="S503">
        <v>14</v>
      </c>
      <c r="U503">
        <v>7896261009448</v>
      </c>
      <c r="V503">
        <v>0</v>
      </c>
      <c r="Z503" t="s">
        <v>1260</v>
      </c>
      <c r="AA503" t="s">
        <v>1261</v>
      </c>
      <c r="AB503">
        <v>1</v>
      </c>
      <c r="AC503" t="s">
        <v>1283</v>
      </c>
      <c r="AE503">
        <v>44232</v>
      </c>
      <c r="AH503">
        <v>0</v>
      </c>
      <c r="AK503" t="s">
        <v>1260</v>
      </c>
      <c r="AM503" t="s">
        <v>1260</v>
      </c>
      <c r="AN503" t="s">
        <v>1260</v>
      </c>
      <c r="AQ503" t="s">
        <v>1263</v>
      </c>
      <c r="AR503" t="s">
        <v>1257</v>
      </c>
      <c r="AS503" t="s">
        <v>1260</v>
      </c>
      <c r="AT503">
        <v>1</v>
      </c>
      <c r="AX503" t="s">
        <v>1260</v>
      </c>
      <c r="AY503" t="s">
        <v>1264</v>
      </c>
      <c r="AZ503" t="s">
        <v>1265</v>
      </c>
      <c r="BI503" t="s">
        <v>1260</v>
      </c>
      <c r="BK503" t="str">
        <f>LEFT(Tabela_BaseCadastro[[#This Row],[Descrição]],SEARCH(" ",Tabela_BaseCadastro[[#This Row],[Descrição]],1)-1)</f>
        <v>GLIVEC</v>
      </c>
      <c r="BL503" t="str">
        <f>TEXT(Tabela_BaseCadastro[[#This Row],[Unidade Venda '[EAN8, UPC12, EAN13, e DUN14']]],"0000000000000")</f>
        <v>7896261009448</v>
      </c>
      <c r="BM503" t="s">
        <v>1429</v>
      </c>
      <c r="BN503" t="str">
        <f>IF(Tabela_BaseCadastro[[#This Row],[P.Ativo CMED]]="",Tabela_BaseCadastro[[#This Row],[DESCRIÇÃO DO PRINCIPIO ATIVO]],Tabela_BaseCadastro[[#This Row],[P.Ativo CMED]])</f>
        <v>MESILATO DE IMATINIBE</v>
      </c>
    </row>
    <row r="504" spans="1:66" x14ac:dyDescent="0.25">
      <c r="A504">
        <v>1270</v>
      </c>
      <c r="B504" t="s">
        <v>2178</v>
      </c>
      <c r="C504">
        <v>1129</v>
      </c>
      <c r="D504" t="s">
        <v>1380</v>
      </c>
      <c r="E504">
        <v>1</v>
      </c>
      <c r="F504" t="s">
        <v>1253</v>
      </c>
      <c r="G504">
        <v>2</v>
      </c>
      <c r="H504" s="1" t="s">
        <v>1254</v>
      </c>
      <c r="I504">
        <v>3</v>
      </c>
      <c r="J504" t="s">
        <v>1382</v>
      </c>
      <c r="K504">
        <v>2</v>
      </c>
      <c r="L504" t="s">
        <v>1256</v>
      </c>
      <c r="M504" t="s">
        <v>1257</v>
      </c>
      <c r="N504" t="s">
        <v>1422</v>
      </c>
      <c r="O504" t="s">
        <v>1253</v>
      </c>
      <c r="P504">
        <v>30022099</v>
      </c>
      <c r="R504">
        <v>13</v>
      </c>
      <c r="S504">
        <v>14</v>
      </c>
      <c r="U504">
        <v>7896548100000</v>
      </c>
      <c r="V504">
        <v>7896548100000</v>
      </c>
      <c r="Z504" t="s">
        <v>1260</v>
      </c>
      <c r="AA504" t="s">
        <v>1261</v>
      </c>
      <c r="AB504">
        <v>5</v>
      </c>
      <c r="AC504" t="s">
        <v>1262</v>
      </c>
      <c r="AE504">
        <v>44232</v>
      </c>
      <c r="AH504">
        <v>0</v>
      </c>
      <c r="AK504" t="s">
        <v>1260</v>
      </c>
      <c r="AM504" t="s">
        <v>1260</v>
      </c>
      <c r="AN504" t="s">
        <v>1260</v>
      </c>
      <c r="AQ504" t="s">
        <v>1263</v>
      </c>
      <c r="AR504" t="s">
        <v>1257</v>
      </c>
      <c r="AS504" t="s">
        <v>1260</v>
      </c>
      <c r="AT504">
        <v>1</v>
      </c>
      <c r="AX504" t="s">
        <v>1617</v>
      </c>
      <c r="AY504" t="s">
        <v>1264</v>
      </c>
      <c r="AZ504" t="s">
        <v>1265</v>
      </c>
      <c r="BI504" t="s">
        <v>1260</v>
      </c>
      <c r="BK504" t="str">
        <f>LEFT(Tabela_BaseCadastro[[#This Row],[Descrição]],SEARCH(" ",Tabela_BaseCadastro[[#This Row],[Descrição]],1)-1)</f>
        <v>HIGROTON</v>
      </c>
      <c r="BL504" t="str">
        <f>TEXT(Tabela_BaseCadastro[[#This Row],[Unidade Venda '[EAN8, UPC12, EAN13, e DUN14']]],"0000000000000")</f>
        <v>7896548100000</v>
      </c>
      <c r="BN504">
        <f>IF(Tabela_BaseCadastro[[#This Row],[P.Ativo CMED]]="",Tabela_BaseCadastro[[#This Row],[DESCRIÇÃO DO PRINCIPIO ATIVO]],Tabela_BaseCadastro[[#This Row],[P.Ativo CMED]])</f>
        <v>0</v>
      </c>
    </row>
    <row r="505" spans="1:66" x14ac:dyDescent="0.25">
      <c r="A505">
        <v>1271</v>
      </c>
      <c r="B505" t="s">
        <v>2179</v>
      </c>
      <c r="C505">
        <v>1129</v>
      </c>
      <c r="D505" t="s">
        <v>1380</v>
      </c>
      <c r="E505">
        <v>1</v>
      </c>
      <c r="F505" t="s">
        <v>1253</v>
      </c>
      <c r="G505">
        <v>2</v>
      </c>
      <c r="H505" s="1" t="s">
        <v>1254</v>
      </c>
      <c r="I505">
        <v>3</v>
      </c>
      <c r="J505" t="s">
        <v>1382</v>
      </c>
      <c r="K505">
        <v>2</v>
      </c>
      <c r="L505" t="s">
        <v>1256</v>
      </c>
      <c r="M505" t="s">
        <v>1257</v>
      </c>
      <c r="N505" t="s">
        <v>1422</v>
      </c>
      <c r="O505" t="s">
        <v>1253</v>
      </c>
      <c r="P505">
        <v>30022099</v>
      </c>
      <c r="R505">
        <v>13</v>
      </c>
      <c r="S505">
        <v>14</v>
      </c>
      <c r="U505">
        <v>7896548038281</v>
      </c>
      <c r="V505">
        <v>7896548038281</v>
      </c>
      <c r="Z505" t="s">
        <v>1260</v>
      </c>
      <c r="AA505" t="s">
        <v>1261</v>
      </c>
      <c r="AB505">
        <v>5</v>
      </c>
      <c r="AC505" t="s">
        <v>1262</v>
      </c>
      <c r="AE505">
        <v>44232</v>
      </c>
      <c r="AH505">
        <v>0</v>
      </c>
      <c r="AK505" t="s">
        <v>1260</v>
      </c>
      <c r="AM505" t="s">
        <v>1260</v>
      </c>
      <c r="AN505" t="s">
        <v>1260</v>
      </c>
      <c r="AQ505" t="s">
        <v>1263</v>
      </c>
      <c r="AR505" t="s">
        <v>1257</v>
      </c>
      <c r="AS505" t="s">
        <v>1260</v>
      </c>
      <c r="AT505">
        <v>1</v>
      </c>
      <c r="AX505" t="s">
        <v>1617</v>
      </c>
      <c r="AY505" t="s">
        <v>1264</v>
      </c>
      <c r="AZ505" t="s">
        <v>1265</v>
      </c>
      <c r="BI505" t="s">
        <v>1260</v>
      </c>
      <c r="BK505" t="str">
        <f>LEFT(Tabela_BaseCadastro[[#This Row],[Descrição]],SEARCH(" ",Tabela_BaseCadastro[[#This Row],[Descrição]],1)-1)</f>
        <v>HIGROTON</v>
      </c>
      <c r="BL505" t="str">
        <f>TEXT(Tabela_BaseCadastro[[#This Row],[Unidade Venda '[EAN8, UPC12, EAN13, e DUN14']]],"0000000000000")</f>
        <v>7896548038281</v>
      </c>
      <c r="BN505">
        <f>IF(Tabela_BaseCadastro[[#This Row],[P.Ativo CMED]]="",Tabela_BaseCadastro[[#This Row],[DESCRIÇÃO DO PRINCIPIO ATIVO]],Tabela_BaseCadastro[[#This Row],[P.Ativo CMED]])</f>
        <v>0</v>
      </c>
    </row>
    <row r="506" spans="1:66" x14ac:dyDescent="0.25">
      <c r="A506">
        <v>1272</v>
      </c>
      <c r="B506" t="s">
        <v>2180</v>
      </c>
      <c r="C506">
        <v>1129</v>
      </c>
      <c r="D506" t="s">
        <v>1380</v>
      </c>
      <c r="E506">
        <v>1</v>
      </c>
      <c r="F506" t="s">
        <v>1253</v>
      </c>
      <c r="G506">
        <v>2</v>
      </c>
      <c r="H506" s="1" t="s">
        <v>1254</v>
      </c>
      <c r="I506">
        <v>3</v>
      </c>
      <c r="J506" t="s">
        <v>1382</v>
      </c>
      <c r="K506">
        <v>2</v>
      </c>
      <c r="L506" t="s">
        <v>1256</v>
      </c>
      <c r="M506" t="s">
        <v>1257</v>
      </c>
      <c r="N506" t="s">
        <v>1422</v>
      </c>
      <c r="O506" t="s">
        <v>1253</v>
      </c>
      <c r="P506">
        <v>30022099</v>
      </c>
      <c r="R506">
        <v>13</v>
      </c>
      <c r="S506">
        <v>14</v>
      </c>
      <c r="U506">
        <v>7096548138281</v>
      </c>
      <c r="V506">
        <v>7096548138281</v>
      </c>
      <c r="Z506" t="s">
        <v>1260</v>
      </c>
      <c r="AA506" t="s">
        <v>1261</v>
      </c>
      <c r="AB506">
        <v>5</v>
      </c>
      <c r="AC506" t="s">
        <v>1262</v>
      </c>
      <c r="AE506">
        <v>44232</v>
      </c>
      <c r="AH506">
        <v>0</v>
      </c>
      <c r="AK506" t="s">
        <v>1260</v>
      </c>
      <c r="AM506" t="s">
        <v>1260</v>
      </c>
      <c r="AN506" t="s">
        <v>1260</v>
      </c>
      <c r="AQ506" t="s">
        <v>1263</v>
      </c>
      <c r="AR506" t="s">
        <v>1257</v>
      </c>
      <c r="AS506" t="s">
        <v>1260</v>
      </c>
      <c r="AT506">
        <v>1</v>
      </c>
      <c r="AX506" t="s">
        <v>1617</v>
      </c>
      <c r="AY506" t="s">
        <v>1264</v>
      </c>
      <c r="AZ506" t="s">
        <v>1265</v>
      </c>
      <c r="BI506" t="s">
        <v>1260</v>
      </c>
      <c r="BK506" t="str">
        <f>LEFT(Tabela_BaseCadastro[[#This Row],[Descrição]],SEARCH(" ",Tabela_BaseCadastro[[#This Row],[Descrição]],1)-1)</f>
        <v>HIGROTON</v>
      </c>
      <c r="BL506" t="str">
        <f>TEXT(Tabela_BaseCadastro[[#This Row],[Unidade Venda '[EAN8, UPC12, EAN13, e DUN14']]],"0000000000000")</f>
        <v>7096548138281</v>
      </c>
      <c r="BN506">
        <f>IF(Tabela_BaseCadastro[[#This Row],[P.Ativo CMED]]="",Tabela_BaseCadastro[[#This Row],[DESCRIÇÃO DO PRINCIPIO ATIVO]],Tabela_BaseCadastro[[#This Row],[P.Ativo CMED]])</f>
        <v>0</v>
      </c>
    </row>
    <row r="507" spans="1:66" x14ac:dyDescent="0.25">
      <c r="A507">
        <v>1273</v>
      </c>
      <c r="B507" t="s">
        <v>2181</v>
      </c>
      <c r="C507">
        <v>1129</v>
      </c>
      <c r="D507" t="s">
        <v>1380</v>
      </c>
      <c r="E507">
        <v>1</v>
      </c>
      <c r="F507" t="s">
        <v>1253</v>
      </c>
      <c r="G507">
        <v>1</v>
      </c>
      <c r="H507" s="1" t="s">
        <v>1280</v>
      </c>
      <c r="I507">
        <v>3</v>
      </c>
      <c r="J507" t="s">
        <v>1382</v>
      </c>
      <c r="K507">
        <v>2</v>
      </c>
      <c r="L507" t="s">
        <v>1256</v>
      </c>
      <c r="M507" t="s">
        <v>1257</v>
      </c>
      <c r="N507" t="s">
        <v>1422</v>
      </c>
      <c r="O507" t="s">
        <v>1253</v>
      </c>
      <c r="P507">
        <v>30022099</v>
      </c>
      <c r="R507">
        <v>13</v>
      </c>
      <c r="S507">
        <v>14</v>
      </c>
      <c r="U507">
        <v>7006548138281</v>
      </c>
      <c r="V507">
        <v>7006548138281</v>
      </c>
      <c r="Z507" t="s">
        <v>1260</v>
      </c>
      <c r="AA507" t="s">
        <v>1261</v>
      </c>
      <c r="AB507">
        <v>1</v>
      </c>
      <c r="AC507" t="s">
        <v>1283</v>
      </c>
      <c r="AE507">
        <v>44232</v>
      </c>
      <c r="AH507">
        <v>0</v>
      </c>
      <c r="AK507" t="s">
        <v>1260</v>
      </c>
      <c r="AM507" t="s">
        <v>1260</v>
      </c>
      <c r="AN507" t="s">
        <v>1260</v>
      </c>
      <c r="AQ507" t="s">
        <v>1263</v>
      </c>
      <c r="AR507" t="s">
        <v>1257</v>
      </c>
      <c r="AS507" t="s">
        <v>1260</v>
      </c>
      <c r="AT507">
        <v>1</v>
      </c>
      <c r="AX507" t="s">
        <v>1617</v>
      </c>
      <c r="AY507" t="s">
        <v>1264</v>
      </c>
      <c r="AZ507" t="s">
        <v>1265</v>
      </c>
      <c r="BI507" t="s">
        <v>1260</v>
      </c>
      <c r="BK507" t="str">
        <f>LEFT(Tabela_BaseCadastro[[#This Row],[Descrição]],SEARCH(" ",Tabela_BaseCadastro[[#This Row],[Descrição]],1)-1)</f>
        <v>HYCAMTIN</v>
      </c>
      <c r="BL507" t="str">
        <f>TEXT(Tabela_BaseCadastro[[#This Row],[Unidade Venda '[EAN8, UPC12, EAN13, e DUN14']]],"0000000000000")</f>
        <v>7006548138281</v>
      </c>
      <c r="BN507">
        <f>IF(Tabela_BaseCadastro[[#This Row],[P.Ativo CMED]]="",Tabela_BaseCadastro[[#This Row],[DESCRIÇÃO DO PRINCIPIO ATIVO]],Tabela_BaseCadastro[[#This Row],[P.Ativo CMED]])</f>
        <v>0</v>
      </c>
    </row>
    <row r="508" spans="1:66" x14ac:dyDescent="0.25">
      <c r="A508">
        <v>1274</v>
      </c>
      <c r="B508" t="s">
        <v>2182</v>
      </c>
      <c r="C508">
        <v>1332</v>
      </c>
      <c r="D508" t="s">
        <v>1380</v>
      </c>
      <c r="E508">
        <v>1</v>
      </c>
      <c r="F508" t="s">
        <v>1253</v>
      </c>
      <c r="G508">
        <v>7</v>
      </c>
      <c r="H508" s="1" t="s">
        <v>1381</v>
      </c>
      <c r="I508">
        <v>3</v>
      </c>
      <c r="J508" t="s">
        <v>1382</v>
      </c>
      <c r="K508">
        <v>1</v>
      </c>
      <c r="L508" t="s">
        <v>1291</v>
      </c>
      <c r="M508" t="s">
        <v>1257</v>
      </c>
      <c r="N508" t="s">
        <v>1415</v>
      </c>
      <c r="O508" t="s">
        <v>1416</v>
      </c>
      <c r="P508">
        <v>30021590</v>
      </c>
      <c r="R508">
        <v>13</v>
      </c>
      <c r="S508">
        <v>13</v>
      </c>
      <c r="T508">
        <v>13</v>
      </c>
      <c r="U508">
        <v>7896261016286</v>
      </c>
      <c r="V508">
        <v>7896261016286</v>
      </c>
      <c r="W508">
        <v>7896261016286</v>
      </c>
      <c r="Z508" t="s">
        <v>1260</v>
      </c>
      <c r="AA508" t="s">
        <v>1261</v>
      </c>
      <c r="AB508">
        <v>6</v>
      </c>
      <c r="AC508" t="s">
        <v>1283</v>
      </c>
      <c r="AE508">
        <v>44232</v>
      </c>
      <c r="AH508">
        <v>0</v>
      </c>
      <c r="AK508" t="s">
        <v>1260</v>
      </c>
      <c r="AM508" t="s">
        <v>1260</v>
      </c>
      <c r="AN508" t="s">
        <v>1260</v>
      </c>
      <c r="AQ508" t="s">
        <v>1263</v>
      </c>
      <c r="AR508" t="s">
        <v>1257</v>
      </c>
      <c r="AS508" t="s">
        <v>1260</v>
      </c>
      <c r="AT508">
        <v>1</v>
      </c>
      <c r="AX508" t="s">
        <v>1260</v>
      </c>
      <c r="AY508" t="s">
        <v>1264</v>
      </c>
      <c r="AZ508" t="s">
        <v>1265</v>
      </c>
      <c r="BI508" t="s">
        <v>1260</v>
      </c>
      <c r="BK508" t="str">
        <f>LEFT(Tabela_BaseCadastro[[#This Row],[Descrição]],SEARCH(" ",Tabela_BaseCadastro[[#This Row],[Descrição]],1)-1)</f>
        <v>ILARIS</v>
      </c>
      <c r="BL508" t="str">
        <f>TEXT(Tabela_BaseCadastro[[#This Row],[Unidade Venda '[EAN8, UPC12, EAN13, e DUN14']]],"0000000000000")</f>
        <v>7896261016286</v>
      </c>
      <c r="BM508" t="s">
        <v>2183</v>
      </c>
      <c r="BN508" t="str">
        <f>IF(Tabela_BaseCadastro[[#This Row],[P.Ativo CMED]]="",Tabela_BaseCadastro[[#This Row],[DESCRIÇÃO DO PRINCIPIO ATIVO]],Tabela_BaseCadastro[[#This Row],[P.Ativo CMED]])</f>
        <v>CANAQUINUMABE</v>
      </c>
    </row>
    <row r="509" spans="1:66" x14ac:dyDescent="0.25">
      <c r="A509">
        <v>1275</v>
      </c>
      <c r="B509" t="s">
        <v>2184</v>
      </c>
      <c r="C509">
        <v>1370</v>
      </c>
      <c r="D509" t="s">
        <v>1380</v>
      </c>
      <c r="E509">
        <v>1</v>
      </c>
      <c r="F509" t="s">
        <v>1253</v>
      </c>
      <c r="G509">
        <v>2</v>
      </c>
      <c r="H509" s="1" t="s">
        <v>1254</v>
      </c>
      <c r="I509">
        <v>3</v>
      </c>
      <c r="J509" t="s">
        <v>1382</v>
      </c>
      <c r="K509">
        <v>2</v>
      </c>
      <c r="L509" t="s">
        <v>1256</v>
      </c>
      <c r="M509" t="s">
        <v>1257</v>
      </c>
      <c r="N509" t="s">
        <v>1323</v>
      </c>
      <c r="O509" t="s">
        <v>1269</v>
      </c>
      <c r="P509">
        <v>30049069</v>
      </c>
      <c r="R509">
        <v>13</v>
      </c>
      <c r="S509">
        <v>14</v>
      </c>
      <c r="U509">
        <v>7896261018624</v>
      </c>
      <c r="V509">
        <v>0</v>
      </c>
      <c r="X509" t="s">
        <v>2185</v>
      </c>
      <c r="Z509" t="s">
        <v>1260</v>
      </c>
      <c r="AA509" t="s">
        <v>1261</v>
      </c>
      <c r="AB509">
        <v>2</v>
      </c>
      <c r="AC509" t="s">
        <v>1624</v>
      </c>
      <c r="AE509">
        <v>43227</v>
      </c>
      <c r="AH509">
        <v>0</v>
      </c>
      <c r="AK509" t="s">
        <v>1260</v>
      </c>
      <c r="AM509" t="s">
        <v>1260</v>
      </c>
      <c r="AN509" t="s">
        <v>1260</v>
      </c>
      <c r="AQ509" t="s">
        <v>1263</v>
      </c>
      <c r="AR509" t="s">
        <v>1257</v>
      </c>
      <c r="AS509" t="s">
        <v>1260</v>
      </c>
      <c r="AT509">
        <v>1</v>
      </c>
      <c r="AX509" t="s">
        <v>1260</v>
      </c>
      <c r="AY509" t="s">
        <v>1264</v>
      </c>
      <c r="AZ509" t="s">
        <v>1265</v>
      </c>
      <c r="BE509">
        <v>101</v>
      </c>
      <c r="BF509" t="s">
        <v>2186</v>
      </c>
      <c r="BI509" t="s">
        <v>1260</v>
      </c>
      <c r="BK509" t="str">
        <f>LEFT(Tabela_BaseCadastro[[#This Row],[Descrição]],SEARCH(" ",Tabela_BaseCadastro[[#This Row],[Descrição]],1)-1)</f>
        <v>JAKAVI</v>
      </c>
      <c r="BL509" t="str">
        <f>TEXT(Tabela_BaseCadastro[[#This Row],[Unidade Venda '[EAN8, UPC12, EAN13, e DUN14']]],"0000000000000")</f>
        <v>7896261018624</v>
      </c>
      <c r="BM509" t="s">
        <v>2187</v>
      </c>
      <c r="BN509" t="str">
        <f>IF(Tabela_BaseCadastro[[#This Row],[P.Ativo CMED]]="",Tabela_BaseCadastro[[#This Row],[DESCRIÇÃO DO PRINCIPIO ATIVO]],Tabela_BaseCadastro[[#This Row],[P.Ativo CMED]])</f>
        <v>FOSFATO DE RUXOLITINIBE</v>
      </c>
    </row>
    <row r="510" spans="1:66" x14ac:dyDescent="0.25">
      <c r="A510">
        <v>1276</v>
      </c>
      <c r="B510" t="s">
        <v>2188</v>
      </c>
      <c r="C510">
        <v>1370</v>
      </c>
      <c r="D510" t="s">
        <v>1380</v>
      </c>
      <c r="E510">
        <v>1</v>
      </c>
      <c r="F510" t="s">
        <v>1253</v>
      </c>
      <c r="G510">
        <v>1</v>
      </c>
      <c r="H510" s="1" t="s">
        <v>1280</v>
      </c>
      <c r="I510">
        <v>3</v>
      </c>
      <c r="J510" t="s">
        <v>1382</v>
      </c>
      <c r="K510">
        <v>2</v>
      </c>
      <c r="L510" t="s">
        <v>1256</v>
      </c>
      <c r="M510" t="s">
        <v>1257</v>
      </c>
      <c r="N510" t="s">
        <v>1323</v>
      </c>
      <c r="O510" t="s">
        <v>1269</v>
      </c>
      <c r="P510">
        <v>30049069</v>
      </c>
      <c r="R510">
        <v>13</v>
      </c>
      <c r="S510">
        <v>14</v>
      </c>
      <c r="U510">
        <v>7896261018631</v>
      </c>
      <c r="V510">
        <v>0</v>
      </c>
      <c r="X510" t="s">
        <v>2189</v>
      </c>
      <c r="Z510" t="s">
        <v>1260</v>
      </c>
      <c r="AA510" t="s">
        <v>1261</v>
      </c>
      <c r="AB510">
        <v>1</v>
      </c>
      <c r="AC510" t="s">
        <v>1283</v>
      </c>
      <c r="AE510">
        <v>43277</v>
      </c>
      <c r="AH510">
        <v>0</v>
      </c>
      <c r="AK510" t="s">
        <v>1260</v>
      </c>
      <c r="AM510" t="s">
        <v>1260</v>
      </c>
      <c r="AN510" t="s">
        <v>1260</v>
      </c>
      <c r="AQ510" t="s">
        <v>1263</v>
      </c>
      <c r="AR510" t="s">
        <v>1257</v>
      </c>
      <c r="AS510" t="s">
        <v>1260</v>
      </c>
      <c r="AT510">
        <v>1</v>
      </c>
      <c r="AX510" t="s">
        <v>1260</v>
      </c>
      <c r="AY510" t="s">
        <v>1264</v>
      </c>
      <c r="AZ510" t="s">
        <v>1265</v>
      </c>
      <c r="BE510">
        <v>101</v>
      </c>
      <c r="BF510" t="s">
        <v>2186</v>
      </c>
      <c r="BI510" t="s">
        <v>1260</v>
      </c>
      <c r="BK510" t="str">
        <f>LEFT(Tabela_BaseCadastro[[#This Row],[Descrição]],SEARCH(" ",Tabela_BaseCadastro[[#This Row],[Descrição]],1)-1)</f>
        <v>JAKAVI</v>
      </c>
      <c r="BL510" t="str">
        <f>TEXT(Tabela_BaseCadastro[[#This Row],[Unidade Venda '[EAN8, UPC12, EAN13, e DUN14']]],"0000000000000")</f>
        <v>7896261018631</v>
      </c>
      <c r="BM510" t="s">
        <v>2187</v>
      </c>
      <c r="BN510" t="str">
        <f>IF(Tabela_BaseCadastro[[#This Row],[P.Ativo CMED]]="",Tabela_BaseCadastro[[#This Row],[DESCRIÇÃO DO PRINCIPIO ATIVO]],Tabela_BaseCadastro[[#This Row],[P.Ativo CMED]])</f>
        <v>FOSFATO DE RUXOLITINIBE</v>
      </c>
    </row>
    <row r="511" spans="1:66" x14ac:dyDescent="0.25">
      <c r="A511">
        <v>1277</v>
      </c>
      <c r="B511" t="s">
        <v>2190</v>
      </c>
      <c r="C511">
        <v>1370</v>
      </c>
      <c r="D511" t="s">
        <v>1380</v>
      </c>
      <c r="E511">
        <v>1</v>
      </c>
      <c r="F511" t="s">
        <v>1253</v>
      </c>
      <c r="G511">
        <v>1</v>
      </c>
      <c r="H511" s="1" t="s">
        <v>1280</v>
      </c>
      <c r="I511">
        <v>3</v>
      </c>
      <c r="J511" t="s">
        <v>1382</v>
      </c>
      <c r="K511">
        <v>2</v>
      </c>
      <c r="L511" t="s">
        <v>1256</v>
      </c>
      <c r="M511" t="s">
        <v>1257</v>
      </c>
      <c r="N511" t="s">
        <v>1323</v>
      </c>
      <c r="O511" t="s">
        <v>1269</v>
      </c>
      <c r="P511">
        <v>30049069</v>
      </c>
      <c r="R511">
        <v>13</v>
      </c>
      <c r="S511">
        <v>14</v>
      </c>
      <c r="U511">
        <v>7896261018648</v>
      </c>
      <c r="V511">
        <v>0</v>
      </c>
      <c r="Z511" t="s">
        <v>1260</v>
      </c>
      <c r="AA511" t="s">
        <v>1261</v>
      </c>
      <c r="AB511">
        <v>1</v>
      </c>
      <c r="AC511" t="s">
        <v>1283</v>
      </c>
      <c r="AE511">
        <v>43262</v>
      </c>
      <c r="AH511">
        <v>0</v>
      </c>
      <c r="AK511" t="s">
        <v>1260</v>
      </c>
      <c r="AM511" t="s">
        <v>1260</v>
      </c>
      <c r="AN511" t="s">
        <v>1260</v>
      </c>
      <c r="AQ511" t="s">
        <v>1263</v>
      </c>
      <c r="AR511" t="s">
        <v>1257</v>
      </c>
      <c r="AS511" t="s">
        <v>1260</v>
      </c>
      <c r="AT511">
        <v>1</v>
      </c>
      <c r="AX511" t="s">
        <v>1260</v>
      </c>
      <c r="AY511" t="s">
        <v>1264</v>
      </c>
      <c r="AZ511" t="s">
        <v>1265</v>
      </c>
      <c r="BE511">
        <v>101</v>
      </c>
      <c r="BF511" t="s">
        <v>2186</v>
      </c>
      <c r="BI511" t="s">
        <v>1260</v>
      </c>
      <c r="BK511" t="str">
        <f>LEFT(Tabela_BaseCadastro[[#This Row],[Descrição]],SEARCH(" ",Tabela_BaseCadastro[[#This Row],[Descrição]],1)-1)</f>
        <v>JAKAVI</v>
      </c>
      <c r="BL511" t="str">
        <f>TEXT(Tabela_BaseCadastro[[#This Row],[Unidade Venda '[EAN8, UPC12, EAN13, e DUN14']]],"0000000000000")</f>
        <v>7896261018648</v>
      </c>
      <c r="BM511" t="s">
        <v>2187</v>
      </c>
      <c r="BN511" t="str">
        <f>IF(Tabela_BaseCadastro[[#This Row],[P.Ativo CMED]]="",Tabela_BaseCadastro[[#This Row],[DESCRIÇÃO DO PRINCIPIO ATIVO]],Tabela_BaseCadastro[[#This Row],[P.Ativo CMED]])</f>
        <v>FOSFATO DE RUXOLITINIBE</v>
      </c>
    </row>
    <row r="512" spans="1:66" x14ac:dyDescent="0.25">
      <c r="A512">
        <v>1278</v>
      </c>
      <c r="B512" t="s">
        <v>2191</v>
      </c>
      <c r="C512">
        <v>1129</v>
      </c>
      <c r="D512" t="s">
        <v>1380</v>
      </c>
      <c r="E512">
        <v>1</v>
      </c>
      <c r="F512" t="s">
        <v>1253</v>
      </c>
      <c r="G512">
        <v>2</v>
      </c>
      <c r="H512" s="1" t="s">
        <v>1254</v>
      </c>
      <c r="I512">
        <v>3</v>
      </c>
      <c r="J512" t="s">
        <v>1382</v>
      </c>
      <c r="K512">
        <v>2</v>
      </c>
      <c r="L512" t="s">
        <v>1256</v>
      </c>
      <c r="M512" t="s">
        <v>1257</v>
      </c>
      <c r="N512" t="s">
        <v>1422</v>
      </c>
      <c r="O512" t="s">
        <v>1253</v>
      </c>
      <c r="P512">
        <v>30022099</v>
      </c>
      <c r="R512">
        <v>13</v>
      </c>
      <c r="S512">
        <v>14</v>
      </c>
      <c r="U512">
        <v>1278</v>
      </c>
      <c r="V512">
        <v>1278</v>
      </c>
      <c r="Z512" t="s">
        <v>1260</v>
      </c>
      <c r="AA512" t="s">
        <v>1261</v>
      </c>
      <c r="AB512">
        <v>852</v>
      </c>
      <c r="AC512" t="s">
        <v>2192</v>
      </c>
      <c r="AE512">
        <v>44232</v>
      </c>
      <c r="AH512">
        <v>0</v>
      </c>
      <c r="AK512" t="s">
        <v>1260</v>
      </c>
      <c r="AM512" t="s">
        <v>1260</v>
      </c>
      <c r="AN512" t="s">
        <v>1260</v>
      </c>
      <c r="AQ512" t="s">
        <v>1263</v>
      </c>
      <c r="AR512" t="s">
        <v>1257</v>
      </c>
      <c r="AS512" t="s">
        <v>1260</v>
      </c>
      <c r="AT512">
        <v>1</v>
      </c>
      <c r="AX512" t="s">
        <v>1617</v>
      </c>
      <c r="AY512" t="s">
        <v>1264</v>
      </c>
      <c r="AZ512" t="s">
        <v>1265</v>
      </c>
      <c r="BI512" t="s">
        <v>1260</v>
      </c>
      <c r="BK512" t="str">
        <f>LEFT(Tabela_BaseCadastro[[#This Row],[Descrição]],SEARCH(" ",Tabela_BaseCadastro[[#This Row],[Descrição]],1)-1)</f>
        <v>LACRIMA</v>
      </c>
      <c r="BL512" t="str">
        <f>TEXT(Tabela_BaseCadastro[[#This Row],[Unidade Venda '[EAN8, UPC12, EAN13, e DUN14']]],"0000000000000")</f>
        <v>0000000001278</v>
      </c>
      <c r="BN512">
        <f>IF(Tabela_BaseCadastro[[#This Row],[P.Ativo CMED]]="",Tabela_BaseCadastro[[#This Row],[DESCRIÇÃO DO PRINCIPIO ATIVO]],Tabela_BaseCadastro[[#This Row],[P.Ativo CMED]])</f>
        <v>0</v>
      </c>
    </row>
    <row r="513" spans="1:66" x14ac:dyDescent="0.25">
      <c r="A513">
        <v>1279</v>
      </c>
      <c r="B513" t="s">
        <v>2193</v>
      </c>
      <c r="C513">
        <v>1129</v>
      </c>
      <c r="D513" t="s">
        <v>1380</v>
      </c>
      <c r="E513">
        <v>1</v>
      </c>
      <c r="F513" t="s">
        <v>1253</v>
      </c>
      <c r="G513">
        <v>2</v>
      </c>
      <c r="H513" s="1" t="s">
        <v>1254</v>
      </c>
      <c r="I513">
        <v>3</v>
      </c>
      <c r="J513" t="s">
        <v>1382</v>
      </c>
      <c r="K513">
        <v>2</v>
      </c>
      <c r="L513" t="s">
        <v>1256</v>
      </c>
      <c r="M513" t="s">
        <v>1257</v>
      </c>
      <c r="N513" t="s">
        <v>1422</v>
      </c>
      <c r="O513" t="s">
        <v>1253</v>
      </c>
      <c r="P513">
        <v>30022099</v>
      </c>
      <c r="R513">
        <v>13</v>
      </c>
      <c r="S513">
        <v>14</v>
      </c>
      <c r="U513">
        <v>1279</v>
      </c>
      <c r="V513">
        <v>1279</v>
      </c>
      <c r="Z513" t="s">
        <v>1260</v>
      </c>
      <c r="AA513" t="s">
        <v>1261</v>
      </c>
      <c r="AB513">
        <v>25</v>
      </c>
      <c r="AC513" t="s">
        <v>1848</v>
      </c>
      <c r="AE513">
        <v>44232</v>
      </c>
      <c r="AH513">
        <v>0</v>
      </c>
      <c r="AK513" t="s">
        <v>1260</v>
      </c>
      <c r="AM513" t="s">
        <v>1260</v>
      </c>
      <c r="AN513" t="s">
        <v>1260</v>
      </c>
      <c r="AQ513" t="s">
        <v>1263</v>
      </c>
      <c r="AR513" t="s">
        <v>1257</v>
      </c>
      <c r="AS513" t="s">
        <v>1260</v>
      </c>
      <c r="AT513">
        <v>1</v>
      </c>
      <c r="AX513" t="s">
        <v>1617</v>
      </c>
      <c r="AY513" t="s">
        <v>1264</v>
      </c>
      <c r="AZ513" t="s">
        <v>1265</v>
      </c>
      <c r="BI513" t="s">
        <v>1260</v>
      </c>
      <c r="BK513" t="str">
        <f>LEFT(Tabela_BaseCadastro[[#This Row],[Descrição]],SEARCH(" ",Tabela_BaseCadastro[[#This Row],[Descrição]],1)-1)</f>
        <v>LAMISIL</v>
      </c>
      <c r="BL513" t="str">
        <f>TEXT(Tabela_BaseCadastro[[#This Row],[Unidade Venda '[EAN8, UPC12, EAN13, e DUN14']]],"0000000000000")</f>
        <v>0000000001279</v>
      </c>
      <c r="BN513">
        <f>IF(Tabela_BaseCadastro[[#This Row],[P.Ativo CMED]]="",Tabela_BaseCadastro[[#This Row],[DESCRIÇÃO DO PRINCIPIO ATIVO]],Tabela_BaseCadastro[[#This Row],[P.Ativo CMED]])</f>
        <v>0</v>
      </c>
    </row>
    <row r="514" spans="1:66" x14ac:dyDescent="0.25">
      <c r="A514">
        <v>1280</v>
      </c>
      <c r="B514" t="s">
        <v>2194</v>
      </c>
      <c r="C514">
        <v>1129</v>
      </c>
      <c r="D514" t="s">
        <v>1380</v>
      </c>
      <c r="E514">
        <v>1</v>
      </c>
      <c r="F514" t="s">
        <v>1253</v>
      </c>
      <c r="G514">
        <v>2</v>
      </c>
      <c r="H514" s="1" t="s">
        <v>1254</v>
      </c>
      <c r="I514">
        <v>3</v>
      </c>
      <c r="J514" t="s">
        <v>1382</v>
      </c>
      <c r="K514">
        <v>2</v>
      </c>
      <c r="L514" t="s">
        <v>1256</v>
      </c>
      <c r="M514" t="s">
        <v>1257</v>
      </c>
      <c r="N514" t="s">
        <v>1422</v>
      </c>
      <c r="O514" t="s">
        <v>1253</v>
      </c>
      <c r="P514">
        <v>30022099</v>
      </c>
      <c r="R514">
        <v>13</v>
      </c>
      <c r="S514">
        <v>14</v>
      </c>
      <c r="U514">
        <v>1280</v>
      </c>
      <c r="V514">
        <v>1280</v>
      </c>
      <c r="Z514" t="s">
        <v>1260</v>
      </c>
      <c r="AA514" t="s">
        <v>1261</v>
      </c>
      <c r="AB514">
        <v>25</v>
      </c>
      <c r="AC514" t="s">
        <v>1848</v>
      </c>
      <c r="AE514">
        <v>44232</v>
      </c>
      <c r="AH514">
        <v>0</v>
      </c>
      <c r="AK514" t="s">
        <v>1260</v>
      </c>
      <c r="AM514" t="s">
        <v>1260</v>
      </c>
      <c r="AN514" t="s">
        <v>1260</v>
      </c>
      <c r="AQ514" t="s">
        <v>1263</v>
      </c>
      <c r="AR514" t="s">
        <v>1257</v>
      </c>
      <c r="AS514" t="s">
        <v>1260</v>
      </c>
      <c r="AT514">
        <v>1</v>
      </c>
      <c r="AX514" t="s">
        <v>1617</v>
      </c>
      <c r="AY514" t="s">
        <v>1264</v>
      </c>
      <c r="AZ514" t="s">
        <v>1265</v>
      </c>
      <c r="BI514" t="s">
        <v>1260</v>
      </c>
      <c r="BK514" t="str">
        <f>LEFT(Tabela_BaseCadastro[[#This Row],[Descrição]],SEARCH(" ",Tabela_BaseCadastro[[#This Row],[Descrição]],1)-1)</f>
        <v>LAMISIL</v>
      </c>
      <c r="BL514" t="str">
        <f>TEXT(Tabela_BaseCadastro[[#This Row],[Unidade Venda '[EAN8, UPC12, EAN13, e DUN14']]],"0000000000000")</f>
        <v>0000000001280</v>
      </c>
      <c r="BN514">
        <f>IF(Tabela_BaseCadastro[[#This Row],[P.Ativo CMED]]="",Tabela_BaseCadastro[[#This Row],[DESCRIÇÃO DO PRINCIPIO ATIVO]],Tabela_BaseCadastro[[#This Row],[P.Ativo CMED]])</f>
        <v>0</v>
      </c>
    </row>
    <row r="515" spans="1:66" x14ac:dyDescent="0.25">
      <c r="A515">
        <v>1281</v>
      </c>
      <c r="B515" t="s">
        <v>2195</v>
      </c>
      <c r="C515">
        <v>1129</v>
      </c>
      <c r="D515" t="s">
        <v>1380</v>
      </c>
      <c r="E515">
        <v>1</v>
      </c>
      <c r="F515" t="s">
        <v>1253</v>
      </c>
      <c r="G515">
        <v>2</v>
      </c>
      <c r="H515" s="1" t="s">
        <v>1254</v>
      </c>
      <c r="I515">
        <v>3</v>
      </c>
      <c r="J515" t="s">
        <v>1382</v>
      </c>
      <c r="K515">
        <v>2</v>
      </c>
      <c r="L515" t="s">
        <v>1256</v>
      </c>
      <c r="M515" t="s">
        <v>1257</v>
      </c>
      <c r="N515" t="s">
        <v>1422</v>
      </c>
      <c r="O515" t="s">
        <v>1253</v>
      </c>
      <c r="P515">
        <v>30022099</v>
      </c>
      <c r="R515">
        <v>13</v>
      </c>
      <c r="S515">
        <v>14</v>
      </c>
      <c r="U515">
        <v>1281</v>
      </c>
      <c r="V515">
        <v>1281</v>
      </c>
      <c r="Z515" t="s">
        <v>1260</v>
      </c>
      <c r="AA515" t="s">
        <v>1261</v>
      </c>
      <c r="AB515">
        <v>8745</v>
      </c>
      <c r="AC515" t="s">
        <v>2196</v>
      </c>
      <c r="AE515">
        <v>44232</v>
      </c>
      <c r="AH515">
        <v>0</v>
      </c>
      <c r="AK515" t="s">
        <v>1260</v>
      </c>
      <c r="AM515" t="s">
        <v>1260</v>
      </c>
      <c r="AN515" t="s">
        <v>1260</v>
      </c>
      <c r="AQ515" t="s">
        <v>1263</v>
      </c>
      <c r="AR515" t="s">
        <v>1257</v>
      </c>
      <c r="AS515" t="s">
        <v>1260</v>
      </c>
      <c r="AT515">
        <v>1</v>
      </c>
      <c r="AX515" t="s">
        <v>1617</v>
      </c>
      <c r="AY515" t="s">
        <v>1264</v>
      </c>
      <c r="AZ515" t="s">
        <v>1265</v>
      </c>
      <c r="BI515" t="s">
        <v>1260</v>
      </c>
      <c r="BK515" t="str">
        <f>LEFT(Tabela_BaseCadastro[[#This Row],[Descrição]],SEARCH(" ",Tabela_BaseCadastro[[#This Row],[Descrição]],1)-1)</f>
        <v>LESCOL</v>
      </c>
      <c r="BL515" t="str">
        <f>TEXT(Tabela_BaseCadastro[[#This Row],[Unidade Venda '[EAN8, UPC12, EAN13, e DUN14']]],"0000000000000")</f>
        <v>0000000001281</v>
      </c>
      <c r="BN515">
        <f>IF(Tabela_BaseCadastro[[#This Row],[P.Ativo CMED]]="",Tabela_BaseCadastro[[#This Row],[DESCRIÇÃO DO PRINCIPIO ATIVO]],Tabela_BaseCadastro[[#This Row],[P.Ativo CMED]])</f>
        <v>0</v>
      </c>
    </row>
    <row r="516" spans="1:66" x14ac:dyDescent="0.25">
      <c r="A516">
        <v>1282</v>
      </c>
      <c r="B516" t="s">
        <v>2197</v>
      </c>
      <c r="C516">
        <v>1370</v>
      </c>
      <c r="D516" t="s">
        <v>1380</v>
      </c>
      <c r="E516">
        <v>1</v>
      </c>
      <c r="F516" t="s">
        <v>1253</v>
      </c>
      <c r="G516">
        <v>2</v>
      </c>
      <c r="H516" s="1" t="s">
        <v>1254</v>
      </c>
      <c r="I516">
        <v>3</v>
      </c>
      <c r="J516" t="s">
        <v>1382</v>
      </c>
      <c r="K516">
        <v>2</v>
      </c>
      <c r="L516" t="s">
        <v>1256</v>
      </c>
      <c r="M516" t="s">
        <v>1257</v>
      </c>
      <c r="N516" t="s">
        <v>1311</v>
      </c>
      <c r="O516" t="s">
        <v>1312</v>
      </c>
      <c r="P516">
        <v>30049039</v>
      </c>
      <c r="R516">
        <v>13</v>
      </c>
      <c r="S516">
        <v>14</v>
      </c>
      <c r="U516">
        <v>7896261000520</v>
      </c>
      <c r="V516">
        <v>796261000520</v>
      </c>
      <c r="Z516" t="s">
        <v>1260</v>
      </c>
      <c r="AA516" t="s">
        <v>1270</v>
      </c>
      <c r="AB516">
        <v>678</v>
      </c>
      <c r="AC516" t="s">
        <v>2198</v>
      </c>
      <c r="AE516">
        <v>43265</v>
      </c>
      <c r="AH516">
        <v>0</v>
      </c>
      <c r="AK516" t="s">
        <v>1260</v>
      </c>
      <c r="AM516" t="s">
        <v>1260</v>
      </c>
      <c r="AN516" t="s">
        <v>1260</v>
      </c>
      <c r="AQ516" t="s">
        <v>1263</v>
      </c>
      <c r="AR516" t="s">
        <v>1257</v>
      </c>
      <c r="AS516" t="s">
        <v>1260</v>
      </c>
      <c r="AT516">
        <v>0.1</v>
      </c>
      <c r="AX516" t="s">
        <v>1260</v>
      </c>
      <c r="AY516" t="s">
        <v>1264</v>
      </c>
      <c r="AZ516" t="s">
        <v>1265</v>
      </c>
      <c r="BI516" t="s">
        <v>1260</v>
      </c>
      <c r="BK516" t="str">
        <f>LEFT(Tabela_BaseCadastro[[#This Row],[Descrição]],SEARCH(" ",Tabela_BaseCadastro[[#This Row],[Descrição]],1)-1)</f>
        <v>LIORESAL</v>
      </c>
      <c r="BL516" t="str">
        <f>TEXT(Tabela_BaseCadastro[[#This Row],[Unidade Venda '[EAN8, UPC12, EAN13, e DUN14']]],"0000000000000")</f>
        <v>7896261000520</v>
      </c>
      <c r="BM516" t="s">
        <v>2199</v>
      </c>
      <c r="BN516" t="str">
        <f>IF(Tabela_BaseCadastro[[#This Row],[P.Ativo CMED]]="",Tabela_BaseCadastro[[#This Row],[DESCRIÇÃO DO PRINCIPIO ATIVO]],Tabela_BaseCadastro[[#This Row],[P.Ativo CMED]])</f>
        <v>BACLOFENO</v>
      </c>
    </row>
    <row r="517" spans="1:66" x14ac:dyDescent="0.25">
      <c r="A517">
        <v>1283</v>
      </c>
      <c r="B517" t="s">
        <v>2200</v>
      </c>
      <c r="C517">
        <v>1129</v>
      </c>
      <c r="D517" t="s">
        <v>1380</v>
      </c>
      <c r="E517">
        <v>1</v>
      </c>
      <c r="F517" t="s">
        <v>1253</v>
      </c>
      <c r="G517">
        <v>2</v>
      </c>
      <c r="H517" s="1" t="s">
        <v>1254</v>
      </c>
      <c r="I517">
        <v>3</v>
      </c>
      <c r="J517" t="s">
        <v>1382</v>
      </c>
      <c r="K517">
        <v>2</v>
      </c>
      <c r="L517" t="s">
        <v>1256</v>
      </c>
      <c r="M517" t="s">
        <v>1257</v>
      </c>
      <c r="N517" t="s">
        <v>1422</v>
      </c>
      <c r="O517" t="s">
        <v>1253</v>
      </c>
      <c r="P517">
        <v>30022099</v>
      </c>
      <c r="R517">
        <v>13</v>
      </c>
      <c r="S517">
        <v>14</v>
      </c>
      <c r="U517">
        <v>1283</v>
      </c>
      <c r="V517">
        <v>1283</v>
      </c>
      <c r="Z517" t="s">
        <v>1260</v>
      </c>
      <c r="AA517" t="s">
        <v>1261</v>
      </c>
      <c r="AB517">
        <v>8526</v>
      </c>
      <c r="AC517" t="s">
        <v>2201</v>
      </c>
      <c r="AE517">
        <v>44232</v>
      </c>
      <c r="AH517">
        <v>0</v>
      </c>
      <c r="AK517" t="s">
        <v>1260</v>
      </c>
      <c r="AM517" t="s">
        <v>1260</v>
      </c>
      <c r="AN517" t="s">
        <v>1260</v>
      </c>
      <c r="AQ517" t="s">
        <v>1263</v>
      </c>
      <c r="AR517" t="s">
        <v>1257</v>
      </c>
      <c r="AS517" t="s">
        <v>1260</v>
      </c>
      <c r="AT517">
        <v>1</v>
      </c>
      <c r="AX517" t="s">
        <v>1617</v>
      </c>
      <c r="AY517" t="s">
        <v>1264</v>
      </c>
      <c r="AZ517" t="s">
        <v>1265</v>
      </c>
      <c r="BI517" t="s">
        <v>1260</v>
      </c>
      <c r="BK517" t="str">
        <f>LEFT(Tabela_BaseCadastro[[#This Row],[Descrição]],SEARCH(" ",Tabela_BaseCadastro[[#This Row],[Descrição]],1)-1)</f>
        <v>LOPRESSOR</v>
      </c>
      <c r="BL517" t="str">
        <f>TEXT(Tabela_BaseCadastro[[#This Row],[Unidade Venda '[EAN8, UPC12, EAN13, e DUN14']]],"0000000000000")</f>
        <v>0000000001283</v>
      </c>
      <c r="BN517">
        <f>IF(Tabela_BaseCadastro[[#This Row],[P.Ativo CMED]]="",Tabela_BaseCadastro[[#This Row],[DESCRIÇÃO DO PRINCIPIO ATIVO]],Tabela_BaseCadastro[[#This Row],[P.Ativo CMED]])</f>
        <v>0</v>
      </c>
    </row>
    <row r="518" spans="1:66" x14ac:dyDescent="0.25">
      <c r="A518">
        <v>1284</v>
      </c>
      <c r="B518" t="s">
        <v>2202</v>
      </c>
      <c r="C518">
        <v>1129</v>
      </c>
      <c r="D518" t="s">
        <v>1380</v>
      </c>
      <c r="E518">
        <v>1</v>
      </c>
      <c r="F518" t="s">
        <v>1253</v>
      </c>
      <c r="G518">
        <v>2</v>
      </c>
      <c r="H518" s="1" t="s">
        <v>1254</v>
      </c>
      <c r="I518">
        <v>3</v>
      </c>
      <c r="J518" t="s">
        <v>1382</v>
      </c>
      <c r="K518">
        <v>2</v>
      </c>
      <c r="L518" t="s">
        <v>1256</v>
      </c>
      <c r="M518" t="s">
        <v>1257</v>
      </c>
      <c r="N518" t="s">
        <v>1422</v>
      </c>
      <c r="O518" t="s">
        <v>1253</v>
      </c>
      <c r="P518">
        <v>30022099</v>
      </c>
      <c r="R518">
        <v>13</v>
      </c>
      <c r="S518">
        <v>14</v>
      </c>
      <c r="U518">
        <v>1284</v>
      </c>
      <c r="V518">
        <v>1284</v>
      </c>
      <c r="Z518" t="s">
        <v>1260</v>
      </c>
      <c r="AA518" t="s">
        <v>1261</v>
      </c>
      <c r="AB518">
        <v>8526</v>
      </c>
      <c r="AC518" t="s">
        <v>2201</v>
      </c>
      <c r="AE518">
        <v>44232</v>
      </c>
      <c r="AH518">
        <v>0</v>
      </c>
      <c r="AK518" t="s">
        <v>1260</v>
      </c>
      <c r="AM518" t="s">
        <v>1260</v>
      </c>
      <c r="AN518" t="s">
        <v>1260</v>
      </c>
      <c r="AQ518" t="s">
        <v>1263</v>
      </c>
      <c r="AR518" t="s">
        <v>1257</v>
      </c>
      <c r="AS518" t="s">
        <v>1260</v>
      </c>
      <c r="AT518">
        <v>1</v>
      </c>
      <c r="AX518" t="s">
        <v>1617</v>
      </c>
      <c r="AY518" t="s">
        <v>1264</v>
      </c>
      <c r="AZ518" t="s">
        <v>1265</v>
      </c>
      <c r="BI518" t="s">
        <v>1260</v>
      </c>
      <c r="BK518" t="str">
        <f>LEFT(Tabela_BaseCadastro[[#This Row],[Descrição]],SEARCH(" ",Tabela_BaseCadastro[[#This Row],[Descrição]],1)-1)</f>
        <v>LOPRESSOR</v>
      </c>
      <c r="BL518" t="str">
        <f>TEXT(Tabela_BaseCadastro[[#This Row],[Unidade Venda '[EAN8, UPC12, EAN13, e DUN14']]],"0000000000000")</f>
        <v>0000000001284</v>
      </c>
      <c r="BN518">
        <f>IF(Tabela_BaseCadastro[[#This Row],[P.Ativo CMED]]="",Tabela_BaseCadastro[[#This Row],[DESCRIÇÃO DO PRINCIPIO ATIVO]],Tabela_BaseCadastro[[#This Row],[P.Ativo CMED]])</f>
        <v>0</v>
      </c>
    </row>
    <row r="519" spans="1:66" x14ac:dyDescent="0.25">
      <c r="A519">
        <v>1285</v>
      </c>
      <c r="B519" t="s">
        <v>2203</v>
      </c>
      <c r="C519">
        <v>1129</v>
      </c>
      <c r="D519" t="s">
        <v>1380</v>
      </c>
      <c r="E519">
        <v>1</v>
      </c>
      <c r="F519" t="s">
        <v>1253</v>
      </c>
      <c r="G519">
        <v>2</v>
      </c>
      <c r="H519" s="1" t="s">
        <v>1254</v>
      </c>
      <c r="I519">
        <v>3</v>
      </c>
      <c r="J519" t="s">
        <v>1382</v>
      </c>
      <c r="K519">
        <v>2</v>
      </c>
      <c r="L519" t="s">
        <v>1256</v>
      </c>
      <c r="M519" t="s">
        <v>1257</v>
      </c>
      <c r="N519" t="s">
        <v>1422</v>
      </c>
      <c r="O519" t="s">
        <v>1253</v>
      </c>
      <c r="P519">
        <v>30022099</v>
      </c>
      <c r="R519">
        <v>13</v>
      </c>
      <c r="S519">
        <v>14</v>
      </c>
      <c r="U519">
        <v>1285</v>
      </c>
      <c r="V519">
        <v>1285</v>
      </c>
      <c r="Z519" t="s">
        <v>1260</v>
      </c>
      <c r="AA519" t="s">
        <v>1261</v>
      </c>
      <c r="AB519">
        <v>5</v>
      </c>
      <c r="AC519" t="s">
        <v>1262</v>
      </c>
      <c r="AE519">
        <v>44232</v>
      </c>
      <c r="AH519">
        <v>0</v>
      </c>
      <c r="AK519" t="s">
        <v>1260</v>
      </c>
      <c r="AM519" t="s">
        <v>1260</v>
      </c>
      <c r="AN519" t="s">
        <v>1260</v>
      </c>
      <c r="AQ519" t="s">
        <v>1263</v>
      </c>
      <c r="AR519" t="s">
        <v>1257</v>
      </c>
      <c r="AS519" t="s">
        <v>1260</v>
      </c>
      <c r="AT519">
        <v>1</v>
      </c>
      <c r="AX519" t="s">
        <v>1617</v>
      </c>
      <c r="AY519" t="s">
        <v>1264</v>
      </c>
      <c r="AZ519" t="s">
        <v>1265</v>
      </c>
      <c r="BI519" t="s">
        <v>1260</v>
      </c>
      <c r="BK519" t="str">
        <f>LEFT(Tabela_BaseCadastro[[#This Row],[Descrição]],SEARCH(" ",Tabela_BaseCadastro[[#This Row],[Descrição]],1)-1)</f>
        <v>LOTENSIN</v>
      </c>
      <c r="BL519" t="str">
        <f>TEXT(Tabela_BaseCadastro[[#This Row],[Unidade Venda '[EAN8, UPC12, EAN13, e DUN14']]],"0000000000000")</f>
        <v>0000000001285</v>
      </c>
      <c r="BN519">
        <f>IF(Tabela_BaseCadastro[[#This Row],[P.Ativo CMED]]="",Tabela_BaseCadastro[[#This Row],[DESCRIÇÃO DO PRINCIPIO ATIVO]],Tabela_BaseCadastro[[#This Row],[P.Ativo CMED]])</f>
        <v>0</v>
      </c>
    </row>
    <row r="520" spans="1:66" x14ac:dyDescent="0.25">
      <c r="A520">
        <v>1286</v>
      </c>
      <c r="B520" t="s">
        <v>2204</v>
      </c>
      <c r="C520">
        <v>1129</v>
      </c>
      <c r="D520" t="s">
        <v>1380</v>
      </c>
      <c r="E520">
        <v>1</v>
      </c>
      <c r="F520" t="s">
        <v>1253</v>
      </c>
      <c r="G520">
        <v>2</v>
      </c>
      <c r="H520" s="1" t="s">
        <v>1254</v>
      </c>
      <c r="I520">
        <v>3</v>
      </c>
      <c r="J520" t="s">
        <v>1382</v>
      </c>
      <c r="K520">
        <v>2</v>
      </c>
      <c r="L520" t="s">
        <v>1256</v>
      </c>
      <c r="M520" t="s">
        <v>1257</v>
      </c>
      <c r="N520" t="s">
        <v>1422</v>
      </c>
      <c r="O520" t="s">
        <v>1253</v>
      </c>
      <c r="P520">
        <v>30022099</v>
      </c>
      <c r="R520">
        <v>13</v>
      </c>
      <c r="S520">
        <v>14</v>
      </c>
      <c r="U520">
        <v>1286</v>
      </c>
      <c r="V520">
        <v>1286</v>
      </c>
      <c r="Z520" t="s">
        <v>1260</v>
      </c>
      <c r="AA520" t="s">
        <v>1261</v>
      </c>
      <c r="AB520">
        <v>5</v>
      </c>
      <c r="AC520" t="s">
        <v>1262</v>
      </c>
      <c r="AE520">
        <v>44232</v>
      </c>
      <c r="AH520">
        <v>0</v>
      </c>
      <c r="AK520" t="s">
        <v>1260</v>
      </c>
      <c r="AM520" t="s">
        <v>1260</v>
      </c>
      <c r="AN520" t="s">
        <v>1260</v>
      </c>
      <c r="AQ520" t="s">
        <v>1263</v>
      </c>
      <c r="AR520" t="s">
        <v>1257</v>
      </c>
      <c r="AS520" t="s">
        <v>1260</v>
      </c>
      <c r="AT520">
        <v>1</v>
      </c>
      <c r="AX520" t="s">
        <v>1617</v>
      </c>
      <c r="AY520" t="s">
        <v>1264</v>
      </c>
      <c r="AZ520" t="s">
        <v>1265</v>
      </c>
      <c r="BI520" t="s">
        <v>1260</v>
      </c>
      <c r="BK520" t="str">
        <f>LEFT(Tabela_BaseCadastro[[#This Row],[Descrição]],SEARCH(" ",Tabela_BaseCadastro[[#This Row],[Descrição]],1)-1)</f>
        <v>LOTENSIN</v>
      </c>
      <c r="BL520" t="str">
        <f>TEXT(Tabela_BaseCadastro[[#This Row],[Unidade Venda '[EAN8, UPC12, EAN13, e DUN14']]],"0000000000000")</f>
        <v>0000000001286</v>
      </c>
      <c r="BN520">
        <f>IF(Tabela_BaseCadastro[[#This Row],[P.Ativo CMED]]="",Tabela_BaseCadastro[[#This Row],[DESCRIÇÃO DO PRINCIPIO ATIVO]],Tabela_BaseCadastro[[#This Row],[P.Ativo CMED]])</f>
        <v>0</v>
      </c>
    </row>
    <row r="521" spans="1:66" x14ac:dyDescent="0.25">
      <c r="A521">
        <v>1287</v>
      </c>
      <c r="B521" t="s">
        <v>2205</v>
      </c>
      <c r="C521">
        <v>1129</v>
      </c>
      <c r="D521" t="s">
        <v>1380</v>
      </c>
      <c r="E521">
        <v>1</v>
      </c>
      <c r="F521" t="s">
        <v>1253</v>
      </c>
      <c r="G521">
        <v>2</v>
      </c>
      <c r="H521" s="1" t="s">
        <v>1254</v>
      </c>
      <c r="I521">
        <v>3</v>
      </c>
      <c r="J521" t="s">
        <v>1382</v>
      </c>
      <c r="K521">
        <v>2</v>
      </c>
      <c r="L521" t="s">
        <v>1256</v>
      </c>
      <c r="M521" t="s">
        <v>1257</v>
      </c>
      <c r="N521" t="s">
        <v>1422</v>
      </c>
      <c r="O521" t="s">
        <v>1253</v>
      </c>
      <c r="P521">
        <v>30022099</v>
      </c>
      <c r="R521">
        <v>13</v>
      </c>
      <c r="S521">
        <v>14</v>
      </c>
      <c r="U521">
        <v>1287</v>
      </c>
      <c r="V521">
        <v>1287</v>
      </c>
      <c r="Z521" t="s">
        <v>1260</v>
      </c>
      <c r="AA521" t="s">
        <v>1261</v>
      </c>
      <c r="AB521">
        <v>5</v>
      </c>
      <c r="AC521" t="s">
        <v>1262</v>
      </c>
      <c r="AE521">
        <v>44232</v>
      </c>
      <c r="AH521">
        <v>0</v>
      </c>
      <c r="AK521" t="s">
        <v>1260</v>
      </c>
      <c r="AM521" t="s">
        <v>1260</v>
      </c>
      <c r="AN521" t="s">
        <v>1260</v>
      </c>
      <c r="AQ521" t="s">
        <v>1263</v>
      </c>
      <c r="AR521" t="s">
        <v>1257</v>
      </c>
      <c r="AS521" t="s">
        <v>1260</v>
      </c>
      <c r="AT521">
        <v>1</v>
      </c>
      <c r="AX521" t="s">
        <v>1617</v>
      </c>
      <c r="AY521" t="s">
        <v>1264</v>
      </c>
      <c r="AZ521" t="s">
        <v>1265</v>
      </c>
      <c r="BI521" t="s">
        <v>1260</v>
      </c>
      <c r="BK521" t="str">
        <f>LEFT(Tabela_BaseCadastro[[#This Row],[Descrição]],SEARCH(" ",Tabela_BaseCadastro[[#This Row],[Descrição]],1)-1)</f>
        <v>LOTENSIN</v>
      </c>
      <c r="BL521" t="str">
        <f>TEXT(Tabela_BaseCadastro[[#This Row],[Unidade Venda '[EAN8, UPC12, EAN13, e DUN14']]],"0000000000000")</f>
        <v>0000000001287</v>
      </c>
      <c r="BN521">
        <f>IF(Tabela_BaseCadastro[[#This Row],[P.Ativo CMED]]="",Tabela_BaseCadastro[[#This Row],[DESCRIÇÃO DO PRINCIPIO ATIVO]],Tabela_BaseCadastro[[#This Row],[P.Ativo CMED]])</f>
        <v>0</v>
      </c>
    </row>
    <row r="522" spans="1:66" x14ac:dyDescent="0.25">
      <c r="A522">
        <v>1288</v>
      </c>
      <c r="B522" t="s">
        <v>2206</v>
      </c>
      <c r="C522">
        <v>1129</v>
      </c>
      <c r="D522" t="s">
        <v>1380</v>
      </c>
      <c r="E522">
        <v>1</v>
      </c>
      <c r="F522" t="s">
        <v>1253</v>
      </c>
      <c r="G522">
        <v>16</v>
      </c>
      <c r="H522" s="1" t="s">
        <v>1534</v>
      </c>
      <c r="I522">
        <v>3</v>
      </c>
      <c r="J522" t="s">
        <v>1382</v>
      </c>
      <c r="K522">
        <v>1</v>
      </c>
      <c r="L522" t="s">
        <v>1535</v>
      </c>
      <c r="M522" t="s">
        <v>1257</v>
      </c>
      <c r="N522" t="s">
        <v>1422</v>
      </c>
      <c r="O522" t="s">
        <v>1253</v>
      </c>
      <c r="P522">
        <v>30022099</v>
      </c>
      <c r="R522">
        <v>13</v>
      </c>
      <c r="S522">
        <v>14</v>
      </c>
      <c r="U522">
        <v>1288</v>
      </c>
      <c r="V522">
        <v>1288</v>
      </c>
      <c r="Z522" t="s">
        <v>1260</v>
      </c>
      <c r="AA522" t="s">
        <v>1261</v>
      </c>
      <c r="AB522">
        <v>13</v>
      </c>
      <c r="AC522" t="s">
        <v>2008</v>
      </c>
      <c r="AE522">
        <v>44232</v>
      </c>
      <c r="AH522">
        <v>0</v>
      </c>
      <c r="AK522" t="s">
        <v>1260</v>
      </c>
      <c r="AM522" t="s">
        <v>1260</v>
      </c>
      <c r="AN522" t="s">
        <v>1260</v>
      </c>
      <c r="AQ522" t="s">
        <v>1263</v>
      </c>
      <c r="AR522" t="s">
        <v>1257</v>
      </c>
      <c r="AS522" t="s">
        <v>1260</v>
      </c>
      <c r="AT522">
        <v>1</v>
      </c>
      <c r="AX522" t="s">
        <v>1617</v>
      </c>
      <c r="AY522" t="s">
        <v>1264</v>
      </c>
      <c r="AZ522" t="s">
        <v>1265</v>
      </c>
      <c r="BI522" t="s">
        <v>1260</v>
      </c>
      <c r="BK522" t="str">
        <f>LEFT(Tabela_BaseCadastro[[#This Row],[Descrição]],SEARCH(" ",Tabela_BaseCadastro[[#This Row],[Descrição]],1)-1)</f>
        <v>LUDIOMIL</v>
      </c>
      <c r="BL522" t="str">
        <f>TEXT(Tabela_BaseCadastro[[#This Row],[Unidade Venda '[EAN8, UPC12, EAN13, e DUN14']]],"0000000000000")</f>
        <v>0000000001288</v>
      </c>
      <c r="BN522">
        <f>IF(Tabela_BaseCadastro[[#This Row],[P.Ativo CMED]]="",Tabela_BaseCadastro[[#This Row],[DESCRIÇÃO DO PRINCIPIO ATIVO]],Tabela_BaseCadastro[[#This Row],[P.Ativo CMED]])</f>
        <v>0</v>
      </c>
    </row>
    <row r="523" spans="1:66" x14ac:dyDescent="0.25">
      <c r="A523">
        <v>1289</v>
      </c>
      <c r="B523" t="s">
        <v>2207</v>
      </c>
      <c r="C523">
        <v>1129</v>
      </c>
      <c r="D523" t="s">
        <v>1380</v>
      </c>
      <c r="E523">
        <v>1</v>
      </c>
      <c r="F523" t="s">
        <v>1253</v>
      </c>
      <c r="G523">
        <v>16</v>
      </c>
      <c r="H523" s="1" t="s">
        <v>1534</v>
      </c>
      <c r="I523">
        <v>3</v>
      </c>
      <c r="J523" t="s">
        <v>1382</v>
      </c>
      <c r="K523">
        <v>1</v>
      </c>
      <c r="L523" t="s">
        <v>1535</v>
      </c>
      <c r="M523" t="s">
        <v>1257</v>
      </c>
      <c r="N523" t="s">
        <v>1422</v>
      </c>
      <c r="O523" t="s">
        <v>1253</v>
      </c>
      <c r="P523">
        <v>30022099</v>
      </c>
      <c r="R523">
        <v>13</v>
      </c>
      <c r="S523">
        <v>14</v>
      </c>
      <c r="U523">
        <v>1289</v>
      </c>
      <c r="V523">
        <v>1289</v>
      </c>
      <c r="Z523" t="s">
        <v>1260</v>
      </c>
      <c r="AA523" t="s">
        <v>1261</v>
      </c>
      <c r="AB523">
        <v>13</v>
      </c>
      <c r="AC523" t="s">
        <v>2008</v>
      </c>
      <c r="AE523">
        <v>44232</v>
      </c>
      <c r="AH523">
        <v>0</v>
      </c>
      <c r="AK523" t="s">
        <v>1260</v>
      </c>
      <c r="AM523" t="s">
        <v>1260</v>
      </c>
      <c r="AN523" t="s">
        <v>1260</v>
      </c>
      <c r="AQ523" t="s">
        <v>1263</v>
      </c>
      <c r="AR523" t="s">
        <v>1257</v>
      </c>
      <c r="AS523" t="s">
        <v>1260</v>
      </c>
      <c r="AT523">
        <v>1</v>
      </c>
      <c r="AX523" t="s">
        <v>1617</v>
      </c>
      <c r="AY523" t="s">
        <v>1264</v>
      </c>
      <c r="AZ523" t="s">
        <v>1265</v>
      </c>
      <c r="BI523" t="s">
        <v>1260</v>
      </c>
      <c r="BK523" t="str">
        <f>LEFT(Tabela_BaseCadastro[[#This Row],[Descrição]],SEARCH(" ",Tabela_BaseCadastro[[#This Row],[Descrição]],1)-1)</f>
        <v>LUDIOMIL</v>
      </c>
      <c r="BL523" t="str">
        <f>TEXT(Tabela_BaseCadastro[[#This Row],[Unidade Venda '[EAN8, UPC12, EAN13, e DUN14']]],"0000000000000")</f>
        <v>0000000001289</v>
      </c>
      <c r="BN523">
        <f>IF(Tabela_BaseCadastro[[#This Row],[P.Ativo CMED]]="",Tabela_BaseCadastro[[#This Row],[DESCRIÇÃO DO PRINCIPIO ATIVO]],Tabela_BaseCadastro[[#This Row],[P.Ativo CMED]])</f>
        <v>0</v>
      </c>
    </row>
    <row r="524" spans="1:66" x14ac:dyDescent="0.25">
      <c r="A524">
        <v>1290</v>
      </c>
      <c r="B524" t="s">
        <v>2208</v>
      </c>
      <c r="C524">
        <v>1129</v>
      </c>
      <c r="D524" t="s">
        <v>1380</v>
      </c>
      <c r="E524">
        <v>1</v>
      </c>
      <c r="F524" t="s">
        <v>1253</v>
      </c>
      <c r="G524">
        <v>2</v>
      </c>
      <c r="H524" s="1" t="s">
        <v>1254</v>
      </c>
      <c r="I524">
        <v>3</v>
      </c>
      <c r="J524" t="s">
        <v>1382</v>
      </c>
      <c r="K524">
        <v>2</v>
      </c>
      <c r="L524" t="s">
        <v>1256</v>
      </c>
      <c r="M524" t="s">
        <v>1257</v>
      </c>
      <c r="N524" t="s">
        <v>1922</v>
      </c>
      <c r="O524" t="s">
        <v>1923</v>
      </c>
      <c r="P524">
        <v>30043999</v>
      </c>
      <c r="R524">
        <v>13</v>
      </c>
      <c r="S524">
        <v>14</v>
      </c>
      <c r="U524">
        <v>1290</v>
      </c>
      <c r="V524">
        <v>1290</v>
      </c>
      <c r="Z524" t="s">
        <v>1260</v>
      </c>
      <c r="AA524" t="s">
        <v>1261</v>
      </c>
      <c r="AB524">
        <v>1236</v>
      </c>
      <c r="AC524" t="s">
        <v>2023</v>
      </c>
      <c r="AE524">
        <v>44232</v>
      </c>
      <c r="AH524">
        <v>0</v>
      </c>
      <c r="AK524" t="s">
        <v>1260</v>
      </c>
      <c r="AM524" t="s">
        <v>1260</v>
      </c>
      <c r="AN524" t="s">
        <v>1260</v>
      </c>
      <c r="AQ524" t="s">
        <v>1263</v>
      </c>
      <c r="AR524" t="s">
        <v>1257</v>
      </c>
      <c r="AS524" t="s">
        <v>1260</v>
      </c>
      <c r="AT524">
        <v>1</v>
      </c>
      <c r="AX524" t="s">
        <v>1617</v>
      </c>
      <c r="AY524" t="s">
        <v>1264</v>
      </c>
      <c r="AZ524" t="s">
        <v>1265</v>
      </c>
      <c r="BI524" t="s">
        <v>1260</v>
      </c>
      <c r="BK524" t="str">
        <f>LEFT(Tabela_BaseCadastro[[#This Row],[Descrição]],SEARCH(" ",Tabela_BaseCadastro[[#This Row],[Descrição]],1)-1)</f>
        <v>MALEATO</v>
      </c>
      <c r="BL524" t="str">
        <f>TEXT(Tabela_BaseCadastro[[#This Row],[Unidade Venda '[EAN8, UPC12, EAN13, e DUN14']]],"0000000000000")</f>
        <v>0000000001290</v>
      </c>
      <c r="BN524">
        <f>IF(Tabela_BaseCadastro[[#This Row],[P.Ativo CMED]]="",Tabela_BaseCadastro[[#This Row],[DESCRIÇÃO DO PRINCIPIO ATIVO]],Tabela_BaseCadastro[[#This Row],[P.Ativo CMED]])</f>
        <v>0</v>
      </c>
    </row>
    <row r="525" spans="1:66" x14ac:dyDescent="0.25">
      <c r="A525">
        <v>1291</v>
      </c>
      <c r="B525" t="s">
        <v>2209</v>
      </c>
      <c r="C525">
        <v>1370</v>
      </c>
      <c r="D525" t="s">
        <v>1380</v>
      </c>
      <c r="E525">
        <v>1</v>
      </c>
      <c r="F525" t="s">
        <v>1253</v>
      </c>
      <c r="G525">
        <v>2</v>
      </c>
      <c r="H525" s="1" t="s">
        <v>1254</v>
      </c>
      <c r="I525">
        <v>3</v>
      </c>
      <c r="J525" t="s">
        <v>1382</v>
      </c>
      <c r="K525">
        <v>2</v>
      </c>
      <c r="L525" t="s">
        <v>1256</v>
      </c>
      <c r="M525" t="s">
        <v>1257</v>
      </c>
      <c r="N525" t="s">
        <v>2210</v>
      </c>
      <c r="O525" t="s">
        <v>2211</v>
      </c>
      <c r="P525">
        <v>30043210</v>
      </c>
      <c r="R525">
        <v>13</v>
      </c>
      <c r="S525">
        <v>13</v>
      </c>
      <c r="T525">
        <v>13</v>
      </c>
      <c r="U525">
        <v>7896548111727</v>
      </c>
      <c r="V525">
        <v>0</v>
      </c>
      <c r="W525">
        <v>7896548111727</v>
      </c>
      <c r="Z525" t="s">
        <v>1260</v>
      </c>
      <c r="AA525" t="s">
        <v>1261</v>
      </c>
      <c r="AB525">
        <v>6</v>
      </c>
      <c r="AC525" t="s">
        <v>1335</v>
      </c>
      <c r="AE525">
        <v>44232</v>
      </c>
      <c r="AH525">
        <v>0</v>
      </c>
      <c r="AK525" t="s">
        <v>1260</v>
      </c>
      <c r="AM525" t="s">
        <v>1260</v>
      </c>
      <c r="AN525" t="s">
        <v>1260</v>
      </c>
      <c r="AQ525" t="s">
        <v>1263</v>
      </c>
      <c r="AR525" t="s">
        <v>1257</v>
      </c>
      <c r="AS525" t="s">
        <v>1260</v>
      </c>
      <c r="AT525">
        <v>1</v>
      </c>
      <c r="AX525" t="s">
        <v>1260</v>
      </c>
      <c r="AY525" t="s">
        <v>1264</v>
      </c>
      <c r="AZ525" t="s">
        <v>1265</v>
      </c>
      <c r="BI525" t="s">
        <v>1260</v>
      </c>
      <c r="BK525" t="str">
        <f>LEFT(Tabela_BaseCadastro[[#This Row],[Descrição]],SEARCH(" ",Tabela_BaseCadastro[[#This Row],[Descrição]],1)-1)</f>
        <v>MAXIDEX</v>
      </c>
      <c r="BL525" t="str">
        <f>TEXT(Tabela_BaseCadastro[[#This Row],[Unidade Venda '[EAN8, UPC12, EAN13, e DUN14']]],"0000000000000")</f>
        <v>7896548111727</v>
      </c>
      <c r="BM525" t="s">
        <v>2212</v>
      </c>
      <c r="BN525" t="str">
        <f>IF(Tabela_BaseCadastro[[#This Row],[P.Ativo CMED]]="",Tabela_BaseCadastro[[#This Row],[DESCRIÇÃO DO PRINCIPIO ATIVO]],Tabela_BaseCadastro[[#This Row],[P.Ativo CMED]])</f>
        <v>DEXAMETASONA</v>
      </c>
    </row>
    <row r="526" spans="1:66" x14ac:dyDescent="0.25">
      <c r="A526">
        <v>1292</v>
      </c>
      <c r="B526" t="s">
        <v>2213</v>
      </c>
      <c r="C526">
        <v>1370</v>
      </c>
      <c r="D526" t="s">
        <v>1380</v>
      </c>
      <c r="E526">
        <v>1</v>
      </c>
      <c r="F526" t="s">
        <v>1253</v>
      </c>
      <c r="G526">
        <v>2</v>
      </c>
      <c r="H526" s="1" t="s">
        <v>1254</v>
      </c>
      <c r="I526">
        <v>3</v>
      </c>
      <c r="J526" t="s">
        <v>1382</v>
      </c>
      <c r="K526">
        <v>2</v>
      </c>
      <c r="L526" t="s">
        <v>1256</v>
      </c>
      <c r="M526" t="s">
        <v>1257</v>
      </c>
      <c r="N526" t="s">
        <v>1316</v>
      </c>
      <c r="O526" t="s">
        <v>1317</v>
      </c>
      <c r="P526">
        <v>30043290</v>
      </c>
      <c r="R526">
        <v>13</v>
      </c>
      <c r="S526">
        <v>14</v>
      </c>
      <c r="U526">
        <v>7896548198292</v>
      </c>
      <c r="V526">
        <v>0</v>
      </c>
      <c r="Z526" t="s">
        <v>1260</v>
      </c>
      <c r="AA526" t="s">
        <v>1261</v>
      </c>
      <c r="AB526">
        <v>6</v>
      </c>
      <c r="AC526" t="s">
        <v>1335</v>
      </c>
      <c r="AE526">
        <v>44232</v>
      </c>
      <c r="AH526">
        <v>0</v>
      </c>
      <c r="AK526" t="s">
        <v>1260</v>
      </c>
      <c r="AM526" t="s">
        <v>1260</v>
      </c>
      <c r="AN526" t="s">
        <v>1260</v>
      </c>
      <c r="AQ526" t="s">
        <v>1263</v>
      </c>
      <c r="AR526" t="s">
        <v>1257</v>
      </c>
      <c r="AS526" t="s">
        <v>1260</v>
      </c>
      <c r="AT526">
        <v>1</v>
      </c>
      <c r="AX526" t="s">
        <v>1260</v>
      </c>
      <c r="AY526" t="s">
        <v>1264</v>
      </c>
      <c r="AZ526" t="s">
        <v>1265</v>
      </c>
      <c r="BI526" t="s">
        <v>1260</v>
      </c>
      <c r="BK526" t="str">
        <f>LEFT(Tabela_BaseCadastro[[#This Row],[Descrição]],SEARCH(" ",Tabela_BaseCadastro[[#This Row],[Descrição]],1)-1)</f>
        <v>MAXIDEX</v>
      </c>
      <c r="BL526" t="str">
        <f>TEXT(Tabela_BaseCadastro[[#This Row],[Unidade Venda '[EAN8, UPC12, EAN13, e DUN14']]],"0000000000000")</f>
        <v>7896548198292</v>
      </c>
      <c r="BM526" t="s">
        <v>2212</v>
      </c>
      <c r="BN526" t="str">
        <f>IF(Tabela_BaseCadastro[[#This Row],[P.Ativo CMED]]="",Tabela_BaseCadastro[[#This Row],[DESCRIÇÃO DO PRINCIPIO ATIVO]],Tabela_BaseCadastro[[#This Row],[P.Ativo CMED]])</f>
        <v>DEXAMETASONA</v>
      </c>
    </row>
    <row r="527" spans="1:66" x14ac:dyDescent="0.25">
      <c r="A527">
        <v>1293</v>
      </c>
      <c r="B527" t="s">
        <v>2214</v>
      </c>
      <c r="C527">
        <v>1129</v>
      </c>
      <c r="D527" t="s">
        <v>1380</v>
      </c>
      <c r="E527">
        <v>1</v>
      </c>
      <c r="F527" t="s">
        <v>1253</v>
      </c>
      <c r="G527">
        <v>2</v>
      </c>
      <c r="H527" s="1" t="s">
        <v>1254</v>
      </c>
      <c r="I527">
        <v>3</v>
      </c>
      <c r="J527" t="s">
        <v>1382</v>
      </c>
      <c r="K527">
        <v>2</v>
      </c>
      <c r="L527" t="s">
        <v>1256</v>
      </c>
      <c r="M527" t="s">
        <v>1257</v>
      </c>
      <c r="N527" t="s">
        <v>1922</v>
      </c>
      <c r="O527" t="s">
        <v>1923</v>
      </c>
      <c r="P527">
        <v>30043999</v>
      </c>
      <c r="R527">
        <v>13</v>
      </c>
      <c r="S527">
        <v>14</v>
      </c>
      <c r="U527">
        <v>1293</v>
      </c>
      <c r="V527">
        <v>1293</v>
      </c>
      <c r="Z527" t="s">
        <v>1260</v>
      </c>
      <c r="AA527" t="s">
        <v>1261</v>
      </c>
      <c r="AB527">
        <v>10</v>
      </c>
      <c r="AC527" t="s">
        <v>1579</v>
      </c>
      <c r="AE527">
        <v>44232</v>
      </c>
      <c r="AH527">
        <v>0</v>
      </c>
      <c r="AK527" t="s">
        <v>1260</v>
      </c>
      <c r="AM527" t="s">
        <v>1260</v>
      </c>
      <c r="AN527" t="s">
        <v>1260</v>
      </c>
      <c r="AQ527" t="s">
        <v>1263</v>
      </c>
      <c r="AR527" t="s">
        <v>1257</v>
      </c>
      <c r="AS527" t="s">
        <v>1260</v>
      </c>
      <c r="AT527">
        <v>1</v>
      </c>
      <c r="AX527" t="s">
        <v>1617</v>
      </c>
      <c r="AY527" t="s">
        <v>1264</v>
      </c>
      <c r="AZ527" t="s">
        <v>1265</v>
      </c>
      <c r="BI527" t="s">
        <v>1260</v>
      </c>
      <c r="BK527" t="str">
        <f>LEFT(Tabela_BaseCadastro[[#This Row],[Descrição]],SEARCH(" ",Tabela_BaseCadastro[[#This Row],[Descrição]],1)-1)</f>
        <v>MAXITROL</v>
      </c>
      <c r="BL527" t="str">
        <f>TEXT(Tabela_BaseCadastro[[#This Row],[Unidade Venda '[EAN8, UPC12, EAN13, e DUN14']]],"0000000000000")</f>
        <v>0000000001293</v>
      </c>
      <c r="BN527">
        <f>IF(Tabela_BaseCadastro[[#This Row],[P.Ativo CMED]]="",Tabela_BaseCadastro[[#This Row],[DESCRIÇÃO DO PRINCIPIO ATIVO]],Tabela_BaseCadastro[[#This Row],[P.Ativo CMED]])</f>
        <v>0</v>
      </c>
    </row>
    <row r="528" spans="1:66" x14ac:dyDescent="0.25">
      <c r="A528">
        <v>1294</v>
      </c>
      <c r="B528" t="s">
        <v>2215</v>
      </c>
      <c r="C528">
        <v>1129</v>
      </c>
      <c r="D528" t="s">
        <v>1380</v>
      </c>
      <c r="E528">
        <v>1</v>
      </c>
      <c r="F528" t="s">
        <v>1253</v>
      </c>
      <c r="G528">
        <v>2</v>
      </c>
      <c r="H528" s="1" t="s">
        <v>1254</v>
      </c>
      <c r="I528">
        <v>3</v>
      </c>
      <c r="J528" t="s">
        <v>1382</v>
      </c>
      <c r="K528">
        <v>2</v>
      </c>
      <c r="L528" t="s">
        <v>1256</v>
      </c>
      <c r="M528" t="s">
        <v>1257</v>
      </c>
      <c r="N528" t="s">
        <v>1422</v>
      </c>
      <c r="O528" t="s">
        <v>1253</v>
      </c>
      <c r="P528">
        <v>30022099</v>
      </c>
      <c r="R528">
        <v>13</v>
      </c>
      <c r="S528">
        <v>14</v>
      </c>
      <c r="U528">
        <v>1294</v>
      </c>
      <c r="V528">
        <v>1294</v>
      </c>
      <c r="Z528" t="s">
        <v>1260</v>
      </c>
      <c r="AA528" t="s">
        <v>1261</v>
      </c>
      <c r="AB528">
        <v>10</v>
      </c>
      <c r="AC528" t="s">
        <v>1579</v>
      </c>
      <c r="AE528">
        <v>44232</v>
      </c>
      <c r="AH528">
        <v>0</v>
      </c>
      <c r="AK528" t="s">
        <v>1260</v>
      </c>
      <c r="AM528" t="s">
        <v>1260</v>
      </c>
      <c r="AN528" t="s">
        <v>1260</v>
      </c>
      <c r="AQ528" t="s">
        <v>1263</v>
      </c>
      <c r="AR528" t="s">
        <v>1257</v>
      </c>
      <c r="AS528" t="s">
        <v>1260</v>
      </c>
      <c r="AT528">
        <v>1</v>
      </c>
      <c r="AX528" t="s">
        <v>1617</v>
      </c>
      <c r="AY528" t="s">
        <v>1264</v>
      </c>
      <c r="AZ528" t="s">
        <v>1265</v>
      </c>
      <c r="BI528" t="s">
        <v>1260</v>
      </c>
      <c r="BK528" t="str">
        <f>LEFT(Tabela_BaseCadastro[[#This Row],[Descrição]],SEARCH(" ",Tabela_BaseCadastro[[#This Row],[Descrição]],1)-1)</f>
        <v>MAXITROL</v>
      </c>
      <c r="BL528" t="str">
        <f>TEXT(Tabela_BaseCadastro[[#This Row],[Unidade Venda '[EAN8, UPC12, EAN13, e DUN14']]],"0000000000000")</f>
        <v>0000000001294</v>
      </c>
      <c r="BN528">
        <f>IF(Tabela_BaseCadastro[[#This Row],[P.Ativo CMED]]="",Tabela_BaseCadastro[[#This Row],[DESCRIÇÃO DO PRINCIPIO ATIVO]],Tabela_BaseCadastro[[#This Row],[P.Ativo CMED]])</f>
        <v>0</v>
      </c>
    </row>
    <row r="529" spans="1:66" x14ac:dyDescent="0.25">
      <c r="A529">
        <v>1295</v>
      </c>
      <c r="B529" t="s">
        <v>2216</v>
      </c>
      <c r="C529">
        <v>1129</v>
      </c>
      <c r="D529" t="s">
        <v>1380</v>
      </c>
      <c r="E529">
        <v>1</v>
      </c>
      <c r="F529" t="s">
        <v>1253</v>
      </c>
      <c r="G529">
        <v>2</v>
      </c>
      <c r="H529" s="1" t="s">
        <v>1254</v>
      </c>
      <c r="I529">
        <v>3</v>
      </c>
      <c r="J529" t="s">
        <v>1382</v>
      </c>
      <c r="K529">
        <v>2</v>
      </c>
      <c r="L529" t="s">
        <v>1256</v>
      </c>
      <c r="M529" t="s">
        <v>1257</v>
      </c>
      <c r="N529" t="s">
        <v>2217</v>
      </c>
      <c r="O529" t="s">
        <v>1401</v>
      </c>
      <c r="P529">
        <v>30049049</v>
      </c>
      <c r="R529">
        <v>13</v>
      </c>
      <c r="S529">
        <v>14</v>
      </c>
      <c r="U529">
        <v>7896261020443</v>
      </c>
      <c r="V529">
        <v>0</v>
      </c>
      <c r="Z529" t="s">
        <v>1260</v>
      </c>
      <c r="AA529" t="s">
        <v>1261</v>
      </c>
      <c r="AB529">
        <v>2</v>
      </c>
      <c r="AC529" t="s">
        <v>1624</v>
      </c>
      <c r="AE529">
        <v>44232</v>
      </c>
      <c r="AH529">
        <v>0</v>
      </c>
      <c r="AK529" t="s">
        <v>1260</v>
      </c>
      <c r="AM529" t="s">
        <v>1260</v>
      </c>
      <c r="AN529" t="s">
        <v>1260</v>
      </c>
      <c r="AQ529" t="s">
        <v>1263</v>
      </c>
      <c r="AR529" t="s">
        <v>1257</v>
      </c>
      <c r="AS529" t="s">
        <v>1260</v>
      </c>
      <c r="AT529">
        <v>1</v>
      </c>
      <c r="AX529" t="s">
        <v>1260</v>
      </c>
      <c r="AY529" t="s">
        <v>1264</v>
      </c>
      <c r="AZ529" t="s">
        <v>1265</v>
      </c>
      <c r="BI529" t="s">
        <v>1260</v>
      </c>
      <c r="BK529" t="str">
        <f>LEFT(Tabela_BaseCadastro[[#This Row],[Descrição]],SEARCH(" ",Tabela_BaseCadastro[[#This Row],[Descrição]],1)-1)</f>
        <v>MEKINIST</v>
      </c>
      <c r="BL529" t="str">
        <f>TEXT(Tabela_BaseCadastro[[#This Row],[Unidade Venda '[EAN8, UPC12, EAN13, e DUN14']]],"0000000000000")</f>
        <v>7896261020443</v>
      </c>
      <c r="BM529" t="s">
        <v>2218</v>
      </c>
      <c r="BN529" t="str">
        <f>IF(Tabela_BaseCadastro[[#This Row],[P.Ativo CMED]]="",Tabela_BaseCadastro[[#This Row],[DESCRIÇÃO DO PRINCIPIO ATIVO]],Tabela_BaseCadastro[[#This Row],[P.Ativo CMED]])</f>
        <v>DIMETILSULFÓXIDO DE TRAMETINIBE</v>
      </c>
    </row>
    <row r="530" spans="1:66" x14ac:dyDescent="0.25">
      <c r="A530">
        <v>1296</v>
      </c>
      <c r="B530" t="s">
        <v>2219</v>
      </c>
      <c r="C530">
        <v>1370</v>
      </c>
      <c r="D530" t="s">
        <v>1380</v>
      </c>
      <c r="E530">
        <v>1</v>
      </c>
      <c r="F530" t="s">
        <v>1253</v>
      </c>
      <c r="G530">
        <v>1</v>
      </c>
      <c r="H530" s="1" t="s">
        <v>1280</v>
      </c>
      <c r="I530">
        <v>3</v>
      </c>
      <c r="J530" t="s">
        <v>1382</v>
      </c>
      <c r="K530">
        <v>1</v>
      </c>
      <c r="L530" t="s">
        <v>1291</v>
      </c>
      <c r="M530" t="s">
        <v>1257</v>
      </c>
      <c r="N530" t="s">
        <v>2217</v>
      </c>
      <c r="O530" t="s">
        <v>1401</v>
      </c>
      <c r="P530">
        <v>30049049</v>
      </c>
      <c r="R530">
        <v>13</v>
      </c>
      <c r="S530">
        <v>13</v>
      </c>
      <c r="U530">
        <v>7896261020450</v>
      </c>
      <c r="V530">
        <v>0</v>
      </c>
      <c r="X530" t="s">
        <v>2220</v>
      </c>
      <c r="Z530" t="s">
        <v>1260</v>
      </c>
      <c r="AA530" t="s">
        <v>1261</v>
      </c>
      <c r="AB530">
        <v>1</v>
      </c>
      <c r="AC530" t="s">
        <v>1283</v>
      </c>
      <c r="AE530">
        <v>43566</v>
      </c>
      <c r="AH530">
        <v>0</v>
      </c>
      <c r="AK530" t="s">
        <v>1260</v>
      </c>
      <c r="AM530" t="s">
        <v>1260</v>
      </c>
      <c r="AN530" t="s">
        <v>1260</v>
      </c>
      <c r="AQ530" t="s">
        <v>1263</v>
      </c>
      <c r="AR530" t="s">
        <v>1257</v>
      </c>
      <c r="AS530" t="s">
        <v>1260</v>
      </c>
      <c r="AT530">
        <v>1</v>
      </c>
      <c r="AX530" t="s">
        <v>1260</v>
      </c>
      <c r="AY530" t="s">
        <v>1264</v>
      </c>
      <c r="AZ530" t="s">
        <v>1265</v>
      </c>
      <c r="BE530">
        <v>149</v>
      </c>
      <c r="BF530" t="s">
        <v>2218</v>
      </c>
      <c r="BI530" t="s">
        <v>1260</v>
      </c>
      <c r="BK530" t="str">
        <f>LEFT(Tabela_BaseCadastro[[#This Row],[Descrição]],SEARCH(" ",Tabela_BaseCadastro[[#This Row],[Descrição]],1)-1)</f>
        <v>MEKINIST</v>
      </c>
      <c r="BL530" t="str">
        <f>TEXT(Tabela_BaseCadastro[[#This Row],[Unidade Venda '[EAN8, UPC12, EAN13, e DUN14']]],"0000000000000")</f>
        <v>7896261020450</v>
      </c>
      <c r="BM530" t="s">
        <v>2218</v>
      </c>
      <c r="BN530" t="str">
        <f>IF(Tabela_BaseCadastro[[#This Row],[P.Ativo CMED]]="",Tabela_BaseCadastro[[#This Row],[DESCRIÇÃO DO PRINCIPIO ATIVO]],Tabela_BaseCadastro[[#This Row],[P.Ativo CMED]])</f>
        <v>DIMETILSULFÓXIDO DE TRAMETINIBE</v>
      </c>
    </row>
    <row r="531" spans="1:66" x14ac:dyDescent="0.25">
      <c r="A531">
        <v>1297</v>
      </c>
      <c r="B531" t="s">
        <v>2221</v>
      </c>
      <c r="C531">
        <v>1129</v>
      </c>
      <c r="D531" t="s">
        <v>1380</v>
      </c>
      <c r="E531">
        <v>1</v>
      </c>
      <c r="F531" t="s">
        <v>1253</v>
      </c>
      <c r="G531">
        <v>7</v>
      </c>
      <c r="H531" s="1" t="s">
        <v>1381</v>
      </c>
      <c r="I531">
        <v>3</v>
      </c>
      <c r="J531" t="s">
        <v>1382</v>
      </c>
      <c r="K531">
        <v>1</v>
      </c>
      <c r="L531" t="s">
        <v>1291</v>
      </c>
      <c r="M531" t="s">
        <v>1257</v>
      </c>
      <c r="N531" t="s">
        <v>1422</v>
      </c>
      <c r="O531" t="s">
        <v>1253</v>
      </c>
      <c r="P531">
        <v>30022099</v>
      </c>
      <c r="R531">
        <v>13</v>
      </c>
      <c r="S531">
        <v>14</v>
      </c>
      <c r="U531">
        <v>1297</v>
      </c>
      <c r="V531">
        <v>1297</v>
      </c>
      <c r="Z531" t="s">
        <v>1260</v>
      </c>
      <c r="AA531" t="s">
        <v>1261</v>
      </c>
      <c r="AB531">
        <v>1212</v>
      </c>
      <c r="AC531" t="s">
        <v>2222</v>
      </c>
      <c r="AE531">
        <v>44232</v>
      </c>
      <c r="AH531">
        <v>0</v>
      </c>
      <c r="AK531" t="s">
        <v>1260</v>
      </c>
      <c r="AM531" t="s">
        <v>1260</v>
      </c>
      <c r="AN531" t="s">
        <v>1260</v>
      </c>
      <c r="AQ531" t="s">
        <v>1263</v>
      </c>
      <c r="AR531" t="s">
        <v>1257</v>
      </c>
      <c r="AS531" t="s">
        <v>1260</v>
      </c>
      <c r="AT531">
        <v>1</v>
      </c>
      <c r="AX531" t="s">
        <v>1617</v>
      </c>
      <c r="AY531" t="s">
        <v>1264</v>
      </c>
      <c r="AZ531" t="s">
        <v>1265</v>
      </c>
      <c r="BI531" t="s">
        <v>1260</v>
      </c>
      <c r="BK531" t="str">
        <f>LEFT(Tabela_BaseCadastro[[#This Row],[Descrição]],SEARCH(" ",Tabela_BaseCadastro[[#This Row],[Descrição]],1)-1)</f>
        <v>METHERGIN</v>
      </c>
      <c r="BL531" t="str">
        <f>TEXT(Tabela_BaseCadastro[[#This Row],[Unidade Venda '[EAN8, UPC12, EAN13, e DUN14']]],"0000000000000")</f>
        <v>0000000001297</v>
      </c>
      <c r="BN531">
        <f>IF(Tabela_BaseCadastro[[#This Row],[P.Ativo CMED]]="",Tabela_BaseCadastro[[#This Row],[DESCRIÇÃO DO PRINCIPIO ATIVO]],Tabela_BaseCadastro[[#This Row],[P.Ativo CMED]])</f>
        <v>0</v>
      </c>
    </row>
    <row r="532" spans="1:66" x14ac:dyDescent="0.25">
      <c r="A532">
        <v>1298</v>
      </c>
      <c r="B532" t="s">
        <v>2223</v>
      </c>
      <c r="C532">
        <v>1129</v>
      </c>
      <c r="D532" t="s">
        <v>1380</v>
      </c>
      <c r="E532">
        <v>1</v>
      </c>
      <c r="F532" t="s">
        <v>1253</v>
      </c>
      <c r="G532">
        <v>2</v>
      </c>
      <c r="H532" s="1" t="s">
        <v>1254</v>
      </c>
      <c r="I532">
        <v>3</v>
      </c>
      <c r="J532" t="s">
        <v>1382</v>
      </c>
      <c r="K532">
        <v>1</v>
      </c>
      <c r="L532" t="s">
        <v>1291</v>
      </c>
      <c r="M532" t="s">
        <v>1257</v>
      </c>
      <c r="N532" t="s">
        <v>1422</v>
      </c>
      <c r="O532" t="s">
        <v>1253</v>
      </c>
      <c r="P532">
        <v>30022099</v>
      </c>
      <c r="R532">
        <v>13</v>
      </c>
      <c r="S532">
        <v>14</v>
      </c>
      <c r="U532">
        <v>1298</v>
      </c>
      <c r="V532">
        <v>1298</v>
      </c>
      <c r="Z532" t="s">
        <v>1260</v>
      </c>
      <c r="AA532" t="s">
        <v>1261</v>
      </c>
      <c r="AB532">
        <v>3636</v>
      </c>
      <c r="AC532" t="s">
        <v>2224</v>
      </c>
      <c r="AE532">
        <v>44232</v>
      </c>
      <c r="AH532">
        <v>0</v>
      </c>
      <c r="AK532" t="s">
        <v>1260</v>
      </c>
      <c r="AM532" t="s">
        <v>1260</v>
      </c>
      <c r="AN532" t="s">
        <v>1260</v>
      </c>
      <c r="AQ532" t="s">
        <v>1263</v>
      </c>
      <c r="AR532" t="s">
        <v>1257</v>
      </c>
      <c r="AS532" t="s">
        <v>1260</v>
      </c>
      <c r="AT532">
        <v>1</v>
      </c>
      <c r="AX532" t="s">
        <v>1617</v>
      </c>
      <c r="AY532" t="s">
        <v>1264</v>
      </c>
      <c r="AZ532" t="s">
        <v>1265</v>
      </c>
      <c r="BI532" t="s">
        <v>1260</v>
      </c>
      <c r="BK532" t="str">
        <f>LEFT(Tabela_BaseCadastro[[#This Row],[Descrição]],SEARCH(" ",Tabela_BaseCadastro[[#This Row],[Descrição]],1)-1)</f>
        <v>MIACALCIC</v>
      </c>
      <c r="BL532" t="str">
        <f>TEXT(Tabela_BaseCadastro[[#This Row],[Unidade Venda '[EAN8, UPC12, EAN13, e DUN14']]],"0000000000000")</f>
        <v>0000000001298</v>
      </c>
      <c r="BN532">
        <f>IF(Tabela_BaseCadastro[[#This Row],[P.Ativo CMED]]="",Tabela_BaseCadastro[[#This Row],[DESCRIÇÃO DO PRINCIPIO ATIVO]],Tabela_BaseCadastro[[#This Row],[P.Ativo CMED]])</f>
        <v>0</v>
      </c>
    </row>
    <row r="533" spans="1:66" x14ac:dyDescent="0.25">
      <c r="A533">
        <v>1299</v>
      </c>
      <c r="B533" t="s">
        <v>2225</v>
      </c>
      <c r="C533">
        <v>1129</v>
      </c>
      <c r="D533" t="s">
        <v>1380</v>
      </c>
      <c r="E533">
        <v>1</v>
      </c>
      <c r="F533" t="s">
        <v>1253</v>
      </c>
      <c r="G533">
        <v>2</v>
      </c>
      <c r="H533" s="1" t="s">
        <v>1254</v>
      </c>
      <c r="I533">
        <v>3</v>
      </c>
      <c r="J533" t="s">
        <v>1382</v>
      </c>
      <c r="K533">
        <v>1</v>
      </c>
      <c r="L533" t="s">
        <v>1291</v>
      </c>
      <c r="M533" t="s">
        <v>1257</v>
      </c>
      <c r="N533" t="s">
        <v>1422</v>
      </c>
      <c r="O533" t="s">
        <v>1253</v>
      </c>
      <c r="P533">
        <v>30022099</v>
      </c>
      <c r="R533">
        <v>13</v>
      </c>
      <c r="S533">
        <v>14</v>
      </c>
      <c r="U533">
        <v>1299</v>
      </c>
      <c r="V533">
        <v>1299</v>
      </c>
      <c r="Z533" t="s">
        <v>1260</v>
      </c>
      <c r="AA533" t="s">
        <v>1261</v>
      </c>
      <c r="AB533">
        <v>3636</v>
      </c>
      <c r="AC533" t="s">
        <v>2224</v>
      </c>
      <c r="AE533">
        <v>44232</v>
      </c>
      <c r="AH533">
        <v>0</v>
      </c>
      <c r="AK533" t="s">
        <v>1260</v>
      </c>
      <c r="AM533" t="s">
        <v>1260</v>
      </c>
      <c r="AN533" t="s">
        <v>1260</v>
      </c>
      <c r="AQ533" t="s">
        <v>1263</v>
      </c>
      <c r="AR533" t="s">
        <v>1257</v>
      </c>
      <c r="AS533" t="s">
        <v>1260</v>
      </c>
      <c r="AT533">
        <v>1</v>
      </c>
      <c r="AX533" t="s">
        <v>1617</v>
      </c>
      <c r="AY533" t="s">
        <v>1264</v>
      </c>
      <c r="AZ533" t="s">
        <v>1265</v>
      </c>
      <c r="BI533" t="s">
        <v>1260</v>
      </c>
      <c r="BK533" t="str">
        <f>LEFT(Tabela_BaseCadastro[[#This Row],[Descrição]],SEARCH(" ",Tabela_BaseCadastro[[#This Row],[Descrição]],1)-1)</f>
        <v>MIACALCIC</v>
      </c>
      <c r="BL533" t="str">
        <f>TEXT(Tabela_BaseCadastro[[#This Row],[Unidade Venda '[EAN8, UPC12, EAN13, e DUN14']]],"0000000000000")</f>
        <v>0000000001299</v>
      </c>
      <c r="BN533">
        <f>IF(Tabela_BaseCadastro[[#This Row],[P.Ativo CMED]]="",Tabela_BaseCadastro[[#This Row],[DESCRIÇÃO DO PRINCIPIO ATIVO]],Tabela_BaseCadastro[[#This Row],[P.Ativo CMED]])</f>
        <v>0</v>
      </c>
    </row>
    <row r="534" spans="1:66" x14ac:dyDescent="0.25">
      <c r="A534">
        <v>1300</v>
      </c>
      <c r="B534" t="s">
        <v>2226</v>
      </c>
      <c r="C534">
        <v>1129</v>
      </c>
      <c r="D534" t="s">
        <v>1380</v>
      </c>
      <c r="E534">
        <v>1</v>
      </c>
      <c r="F534" t="s">
        <v>1253</v>
      </c>
      <c r="G534">
        <v>2</v>
      </c>
      <c r="H534" s="1" t="s">
        <v>1254</v>
      </c>
      <c r="I534">
        <v>3</v>
      </c>
      <c r="J534" t="s">
        <v>1382</v>
      </c>
      <c r="K534">
        <v>2</v>
      </c>
      <c r="L534" t="s">
        <v>1256</v>
      </c>
      <c r="M534" t="s">
        <v>1257</v>
      </c>
      <c r="N534" t="s">
        <v>1422</v>
      </c>
      <c r="O534" t="s">
        <v>1253</v>
      </c>
      <c r="P534">
        <v>30022099</v>
      </c>
      <c r="R534">
        <v>13</v>
      </c>
      <c r="S534">
        <v>14</v>
      </c>
      <c r="U534">
        <v>7896261004009</v>
      </c>
      <c r="V534">
        <v>7896261004009</v>
      </c>
      <c r="Z534" t="s">
        <v>1260</v>
      </c>
      <c r="AA534" t="s">
        <v>1261</v>
      </c>
      <c r="AB534">
        <v>7</v>
      </c>
      <c r="AC534" t="s">
        <v>1308</v>
      </c>
      <c r="AE534">
        <v>44232</v>
      </c>
      <c r="AH534">
        <v>0</v>
      </c>
      <c r="AK534" t="s">
        <v>1260</v>
      </c>
      <c r="AM534" t="s">
        <v>1260</v>
      </c>
      <c r="AN534" t="s">
        <v>1260</v>
      </c>
      <c r="AQ534" t="s">
        <v>1263</v>
      </c>
      <c r="AR534" t="s">
        <v>1257</v>
      </c>
      <c r="AS534" t="s">
        <v>1260</v>
      </c>
      <c r="AT534">
        <v>1</v>
      </c>
      <c r="AX534" t="s">
        <v>1617</v>
      </c>
      <c r="AY534" t="s">
        <v>1264</v>
      </c>
      <c r="AZ534" t="s">
        <v>1265</v>
      </c>
      <c r="BI534" t="s">
        <v>1260</v>
      </c>
      <c r="BK534" t="str">
        <f>LEFT(Tabela_BaseCadastro[[#This Row],[Descrição]],SEARCH(" ",Tabela_BaseCadastro[[#This Row],[Descrição]],1)-1)</f>
        <v>MIFLASONA</v>
      </c>
      <c r="BL534" t="str">
        <f>TEXT(Tabela_BaseCadastro[[#This Row],[Unidade Venda '[EAN8, UPC12, EAN13, e DUN14']]],"0000000000000")</f>
        <v>7896261004009</v>
      </c>
      <c r="BN534">
        <f>IF(Tabela_BaseCadastro[[#This Row],[P.Ativo CMED]]="",Tabela_BaseCadastro[[#This Row],[DESCRIÇÃO DO PRINCIPIO ATIVO]],Tabela_BaseCadastro[[#This Row],[P.Ativo CMED]])</f>
        <v>0</v>
      </c>
    </row>
    <row r="535" spans="1:66" x14ac:dyDescent="0.25">
      <c r="A535">
        <v>1301</v>
      </c>
      <c r="B535" t="s">
        <v>2227</v>
      </c>
      <c r="C535">
        <v>1129</v>
      </c>
      <c r="D535" t="s">
        <v>1380</v>
      </c>
      <c r="E535">
        <v>1</v>
      </c>
      <c r="F535" t="s">
        <v>1253</v>
      </c>
      <c r="G535">
        <v>2</v>
      </c>
      <c r="H535" s="1" t="s">
        <v>1254</v>
      </c>
      <c r="I535">
        <v>3</v>
      </c>
      <c r="J535" t="s">
        <v>1382</v>
      </c>
      <c r="K535">
        <v>2</v>
      </c>
      <c r="L535" t="s">
        <v>1256</v>
      </c>
      <c r="M535" t="s">
        <v>1257</v>
      </c>
      <c r="N535" t="s">
        <v>1422</v>
      </c>
      <c r="O535" t="s">
        <v>1253</v>
      </c>
      <c r="P535">
        <v>30022099</v>
      </c>
      <c r="R535">
        <v>13</v>
      </c>
      <c r="S535">
        <v>14</v>
      </c>
      <c r="U535">
        <v>1006800980063</v>
      </c>
      <c r="V535">
        <v>1006800980063</v>
      </c>
      <c r="Z535" t="s">
        <v>1260</v>
      </c>
      <c r="AA535" t="s">
        <v>1261</v>
      </c>
      <c r="AB535">
        <v>7</v>
      </c>
      <c r="AC535" t="s">
        <v>1308</v>
      </c>
      <c r="AE535">
        <v>44232</v>
      </c>
      <c r="AH535">
        <v>0</v>
      </c>
      <c r="AK535" t="s">
        <v>1260</v>
      </c>
      <c r="AM535" t="s">
        <v>1260</v>
      </c>
      <c r="AN535" t="s">
        <v>1260</v>
      </c>
      <c r="AQ535" t="s">
        <v>1263</v>
      </c>
      <c r="AR535" t="s">
        <v>1257</v>
      </c>
      <c r="AS535" t="s">
        <v>1260</v>
      </c>
      <c r="AT535">
        <v>1</v>
      </c>
      <c r="AX535" t="s">
        <v>1617</v>
      </c>
      <c r="AY535" t="s">
        <v>1264</v>
      </c>
      <c r="AZ535" t="s">
        <v>1265</v>
      </c>
      <c r="BI535" t="s">
        <v>1260</v>
      </c>
      <c r="BK535" t="str">
        <f>LEFT(Tabela_BaseCadastro[[#This Row],[Descrição]],SEARCH(" ",Tabela_BaseCadastro[[#This Row],[Descrição]],1)-1)</f>
        <v>MIFLASONA</v>
      </c>
      <c r="BL535" t="str">
        <f>TEXT(Tabela_BaseCadastro[[#This Row],[Unidade Venda '[EAN8, UPC12, EAN13, e DUN14']]],"0000000000000")</f>
        <v>1006800980063</v>
      </c>
      <c r="BN535">
        <f>IF(Tabela_BaseCadastro[[#This Row],[P.Ativo CMED]]="",Tabela_BaseCadastro[[#This Row],[DESCRIÇÃO DO PRINCIPIO ATIVO]],Tabela_BaseCadastro[[#This Row],[P.Ativo CMED]])</f>
        <v>0</v>
      </c>
    </row>
    <row r="536" spans="1:66" x14ac:dyDescent="0.25">
      <c r="A536">
        <v>1302</v>
      </c>
      <c r="B536" t="s">
        <v>2228</v>
      </c>
      <c r="C536">
        <v>1129</v>
      </c>
      <c r="D536" t="s">
        <v>1380</v>
      </c>
      <c r="E536">
        <v>1</v>
      </c>
      <c r="F536" t="s">
        <v>1253</v>
      </c>
      <c r="G536">
        <v>2</v>
      </c>
      <c r="H536" s="1" t="s">
        <v>1254</v>
      </c>
      <c r="I536">
        <v>3</v>
      </c>
      <c r="J536" t="s">
        <v>1382</v>
      </c>
      <c r="K536">
        <v>2</v>
      </c>
      <c r="L536" t="s">
        <v>1256</v>
      </c>
      <c r="M536" t="s">
        <v>1257</v>
      </c>
      <c r="N536" t="s">
        <v>1422</v>
      </c>
      <c r="O536" t="s">
        <v>1253</v>
      </c>
      <c r="P536">
        <v>30022099</v>
      </c>
      <c r="R536">
        <v>13</v>
      </c>
      <c r="S536">
        <v>14</v>
      </c>
      <c r="U536">
        <v>7896261005266</v>
      </c>
      <c r="V536">
        <v>7896261005266</v>
      </c>
      <c r="Z536" t="s">
        <v>1260</v>
      </c>
      <c r="AA536" t="s">
        <v>1261</v>
      </c>
      <c r="AB536">
        <v>7</v>
      </c>
      <c r="AC536" t="s">
        <v>1308</v>
      </c>
      <c r="AE536">
        <v>44232</v>
      </c>
      <c r="AH536">
        <v>0</v>
      </c>
      <c r="AK536" t="s">
        <v>1260</v>
      </c>
      <c r="AM536" t="s">
        <v>1260</v>
      </c>
      <c r="AN536" t="s">
        <v>1260</v>
      </c>
      <c r="AQ536" t="s">
        <v>1263</v>
      </c>
      <c r="AR536" t="s">
        <v>1257</v>
      </c>
      <c r="AS536" t="s">
        <v>1260</v>
      </c>
      <c r="AT536">
        <v>1</v>
      </c>
      <c r="AX536" t="s">
        <v>1617</v>
      </c>
      <c r="AY536" t="s">
        <v>1264</v>
      </c>
      <c r="AZ536" t="s">
        <v>1265</v>
      </c>
      <c r="BI536" t="s">
        <v>1260</v>
      </c>
      <c r="BK536" t="str">
        <f>LEFT(Tabela_BaseCadastro[[#This Row],[Descrição]],SEARCH(" ",Tabela_BaseCadastro[[#This Row],[Descrição]],1)-1)</f>
        <v>MIFLONIDE</v>
      </c>
      <c r="BL536" t="str">
        <f>TEXT(Tabela_BaseCadastro[[#This Row],[Unidade Venda '[EAN8, UPC12, EAN13, e DUN14']]],"0000000000000")</f>
        <v>7896261005266</v>
      </c>
      <c r="BM536" t="s">
        <v>1309</v>
      </c>
      <c r="BN536" t="str">
        <f>IF(Tabela_BaseCadastro[[#This Row],[P.Ativo CMED]]="",Tabela_BaseCadastro[[#This Row],[DESCRIÇÃO DO PRINCIPIO ATIVO]],Tabela_BaseCadastro[[#This Row],[P.Ativo CMED]])</f>
        <v>BUDESONIDA</v>
      </c>
    </row>
    <row r="537" spans="1:66" x14ac:dyDescent="0.25">
      <c r="A537">
        <v>1303</v>
      </c>
      <c r="B537" t="s">
        <v>2229</v>
      </c>
      <c r="C537">
        <v>1129</v>
      </c>
      <c r="D537" t="s">
        <v>1380</v>
      </c>
      <c r="E537">
        <v>1</v>
      </c>
      <c r="F537" t="s">
        <v>1253</v>
      </c>
      <c r="G537">
        <v>2</v>
      </c>
      <c r="H537" s="1" t="s">
        <v>1254</v>
      </c>
      <c r="I537">
        <v>3</v>
      </c>
      <c r="J537" t="s">
        <v>1382</v>
      </c>
      <c r="K537">
        <v>2</v>
      </c>
      <c r="L537" t="s">
        <v>1256</v>
      </c>
      <c r="M537" t="s">
        <v>1257</v>
      </c>
      <c r="N537" t="s">
        <v>1422</v>
      </c>
      <c r="O537" t="s">
        <v>1253</v>
      </c>
      <c r="P537">
        <v>30022099</v>
      </c>
      <c r="R537">
        <v>13</v>
      </c>
      <c r="S537">
        <v>14</v>
      </c>
      <c r="U537">
        <v>7896261020573</v>
      </c>
      <c r="V537">
        <v>7896261020573</v>
      </c>
      <c r="Z537" t="s">
        <v>1260</v>
      </c>
      <c r="AA537" t="s">
        <v>1261</v>
      </c>
      <c r="AB537">
        <v>7</v>
      </c>
      <c r="AC537" t="s">
        <v>1308</v>
      </c>
      <c r="AE537">
        <v>44232</v>
      </c>
      <c r="AH537">
        <v>0</v>
      </c>
      <c r="AK537" t="s">
        <v>1260</v>
      </c>
      <c r="AM537" t="s">
        <v>1260</v>
      </c>
      <c r="AN537" t="s">
        <v>1260</v>
      </c>
      <c r="AQ537" t="s">
        <v>1263</v>
      </c>
      <c r="AR537" t="s">
        <v>1257</v>
      </c>
      <c r="AS537" t="s">
        <v>1260</v>
      </c>
      <c r="AT537">
        <v>1</v>
      </c>
      <c r="AX537" t="s">
        <v>1617</v>
      </c>
      <c r="AY537" t="s">
        <v>1264</v>
      </c>
      <c r="AZ537" t="s">
        <v>1265</v>
      </c>
      <c r="BI537" t="s">
        <v>1260</v>
      </c>
      <c r="BK537" t="str">
        <f>LEFT(Tabela_BaseCadastro[[#This Row],[Descrição]],SEARCH(" ",Tabela_BaseCadastro[[#This Row],[Descrição]],1)-1)</f>
        <v>MIFLONIDE</v>
      </c>
      <c r="BL537" t="str">
        <f>TEXT(Tabela_BaseCadastro[[#This Row],[Unidade Venda '[EAN8, UPC12, EAN13, e DUN14']]],"0000000000000")</f>
        <v>7896261020573</v>
      </c>
      <c r="BM537" t="s">
        <v>1309</v>
      </c>
      <c r="BN537" t="str">
        <f>IF(Tabela_BaseCadastro[[#This Row],[P.Ativo CMED]]="",Tabela_BaseCadastro[[#This Row],[DESCRIÇÃO DO PRINCIPIO ATIVO]],Tabela_BaseCadastro[[#This Row],[P.Ativo CMED]])</f>
        <v>BUDESONIDA</v>
      </c>
    </row>
    <row r="538" spans="1:66" x14ac:dyDescent="0.25">
      <c r="A538">
        <v>1304</v>
      </c>
      <c r="B538" t="s">
        <v>2230</v>
      </c>
      <c r="C538">
        <v>1129</v>
      </c>
      <c r="D538" t="s">
        <v>1380</v>
      </c>
      <c r="E538">
        <v>1</v>
      </c>
      <c r="F538" t="s">
        <v>1253</v>
      </c>
      <c r="G538">
        <v>2</v>
      </c>
      <c r="H538" s="1" t="s">
        <v>1254</v>
      </c>
      <c r="I538">
        <v>3</v>
      </c>
      <c r="J538" t="s">
        <v>1382</v>
      </c>
      <c r="K538">
        <v>2</v>
      </c>
      <c r="L538" t="s">
        <v>1256</v>
      </c>
      <c r="M538" t="s">
        <v>1257</v>
      </c>
      <c r="N538" t="s">
        <v>1422</v>
      </c>
      <c r="O538" t="s">
        <v>1253</v>
      </c>
      <c r="P538">
        <v>30022099</v>
      </c>
      <c r="R538">
        <v>13</v>
      </c>
      <c r="S538">
        <v>14</v>
      </c>
      <c r="U538">
        <v>7896548112229</v>
      </c>
      <c r="V538">
        <v>7896548112229</v>
      </c>
      <c r="Z538" t="s">
        <v>1260</v>
      </c>
      <c r="AA538" t="s">
        <v>1261</v>
      </c>
      <c r="AB538">
        <v>56</v>
      </c>
      <c r="AC538" t="s">
        <v>2231</v>
      </c>
      <c r="AE538">
        <v>44232</v>
      </c>
      <c r="AH538">
        <v>0</v>
      </c>
      <c r="AK538" t="s">
        <v>1260</v>
      </c>
      <c r="AM538" t="s">
        <v>1260</v>
      </c>
      <c r="AN538" t="s">
        <v>1260</v>
      </c>
      <c r="AQ538" t="s">
        <v>1263</v>
      </c>
      <c r="AR538" t="s">
        <v>1257</v>
      </c>
      <c r="AS538" t="s">
        <v>1260</v>
      </c>
      <c r="AT538">
        <v>1</v>
      </c>
      <c r="AX538" t="s">
        <v>1617</v>
      </c>
      <c r="AY538" t="s">
        <v>1264</v>
      </c>
      <c r="AZ538" t="s">
        <v>1265</v>
      </c>
      <c r="BI538" t="s">
        <v>1260</v>
      </c>
      <c r="BK538" t="str">
        <f>LEFT(Tabela_BaseCadastro[[#This Row],[Descrição]],SEARCH(" ",Tabela_BaseCadastro[[#This Row],[Descrição]],1)-1)</f>
        <v>MYDRIACYL</v>
      </c>
      <c r="BL538" t="str">
        <f>TEXT(Tabela_BaseCadastro[[#This Row],[Unidade Venda '[EAN8, UPC12, EAN13, e DUN14']]],"0000000000000")</f>
        <v>7896548112229</v>
      </c>
      <c r="BM538" t="s">
        <v>2232</v>
      </c>
      <c r="BN538" t="str">
        <f>IF(Tabela_BaseCadastro[[#This Row],[P.Ativo CMED]]="",Tabela_BaseCadastro[[#This Row],[DESCRIÇÃO DO PRINCIPIO ATIVO]],Tabela_BaseCadastro[[#This Row],[P.Ativo CMED]])</f>
        <v>TROPICAMIDA</v>
      </c>
    </row>
    <row r="539" spans="1:66" x14ac:dyDescent="0.25">
      <c r="A539">
        <v>1305</v>
      </c>
      <c r="B539" t="s">
        <v>2233</v>
      </c>
      <c r="C539">
        <v>1370</v>
      </c>
      <c r="D539" t="s">
        <v>1380</v>
      </c>
      <c r="E539">
        <v>1</v>
      </c>
      <c r="F539" t="s">
        <v>1253</v>
      </c>
      <c r="G539">
        <v>2</v>
      </c>
      <c r="H539" s="1" t="s">
        <v>1254</v>
      </c>
      <c r="I539">
        <v>3</v>
      </c>
      <c r="J539" t="s">
        <v>1382</v>
      </c>
      <c r="K539">
        <v>2</v>
      </c>
      <c r="L539" t="s">
        <v>1256</v>
      </c>
      <c r="M539" t="s">
        <v>1257</v>
      </c>
      <c r="N539" t="s">
        <v>1570</v>
      </c>
      <c r="O539" t="s">
        <v>1259</v>
      </c>
      <c r="P539">
        <v>30049059</v>
      </c>
      <c r="R539">
        <v>13</v>
      </c>
      <c r="S539">
        <v>14</v>
      </c>
      <c r="U539">
        <v>7896261007802</v>
      </c>
      <c r="V539">
        <v>0</v>
      </c>
      <c r="Z539" t="s">
        <v>1260</v>
      </c>
      <c r="AA539" t="s">
        <v>1261</v>
      </c>
      <c r="AB539">
        <v>98</v>
      </c>
      <c r="AC539" t="s">
        <v>1727</v>
      </c>
      <c r="AE539">
        <v>43262</v>
      </c>
      <c r="AH539">
        <v>0</v>
      </c>
      <c r="AK539" t="s">
        <v>1260</v>
      </c>
      <c r="AM539" t="s">
        <v>1260</v>
      </c>
      <c r="AN539" t="s">
        <v>1260</v>
      </c>
      <c r="AQ539" t="s">
        <v>1263</v>
      </c>
      <c r="AR539" t="s">
        <v>1257</v>
      </c>
      <c r="AS539" t="s">
        <v>1260</v>
      </c>
      <c r="AT539">
        <v>1</v>
      </c>
      <c r="AX539" t="s">
        <v>1260</v>
      </c>
      <c r="AY539" t="s">
        <v>1264</v>
      </c>
      <c r="AZ539" t="s">
        <v>1265</v>
      </c>
      <c r="BE539">
        <v>88</v>
      </c>
      <c r="BF539" t="s">
        <v>1571</v>
      </c>
      <c r="BI539" t="s">
        <v>1260</v>
      </c>
      <c r="BK539" t="str">
        <f>LEFT(Tabela_BaseCadastro[[#This Row],[Descrição]],SEARCH(" ",Tabela_BaseCadastro[[#This Row],[Descrição]],1)-1)</f>
        <v>MYFORTIC</v>
      </c>
      <c r="BL539" t="str">
        <f>TEXT(Tabela_BaseCadastro[[#This Row],[Unidade Venda '[EAN8, UPC12, EAN13, e DUN14']]],"0000000000000")</f>
        <v>7896261007802</v>
      </c>
      <c r="BM539" t="s">
        <v>1572</v>
      </c>
      <c r="BN539" t="str">
        <f>IF(Tabela_BaseCadastro[[#This Row],[P.Ativo CMED]]="",Tabela_BaseCadastro[[#This Row],[DESCRIÇÃO DO PRINCIPIO ATIVO]],Tabela_BaseCadastro[[#This Row],[P.Ativo CMED]])</f>
        <v>MICOFENOLATO SÓDICO</v>
      </c>
    </row>
    <row r="540" spans="1:66" x14ac:dyDescent="0.25">
      <c r="A540">
        <v>1308</v>
      </c>
      <c r="B540" t="s">
        <v>2234</v>
      </c>
      <c r="C540">
        <v>1129</v>
      </c>
      <c r="D540" t="s">
        <v>1380</v>
      </c>
      <c r="E540">
        <v>1</v>
      </c>
      <c r="F540" t="s">
        <v>1253</v>
      </c>
      <c r="G540">
        <v>16</v>
      </c>
      <c r="H540" s="1" t="s">
        <v>1534</v>
      </c>
      <c r="I540">
        <v>3</v>
      </c>
      <c r="J540" t="s">
        <v>1382</v>
      </c>
      <c r="K540">
        <v>1</v>
      </c>
      <c r="L540" t="s">
        <v>1535</v>
      </c>
      <c r="M540" t="s">
        <v>1257</v>
      </c>
      <c r="N540" t="s">
        <v>1422</v>
      </c>
      <c r="O540" t="s">
        <v>1253</v>
      </c>
      <c r="P540">
        <v>30022099</v>
      </c>
      <c r="R540">
        <v>13</v>
      </c>
      <c r="S540">
        <v>14</v>
      </c>
      <c r="U540">
        <v>1004704960018</v>
      </c>
      <c r="V540">
        <v>1004704960018</v>
      </c>
      <c r="Z540" t="s">
        <v>1260</v>
      </c>
      <c r="AA540" t="s">
        <v>1270</v>
      </c>
      <c r="AB540">
        <v>5</v>
      </c>
      <c r="AC540" t="s">
        <v>1586</v>
      </c>
      <c r="AE540">
        <v>44232</v>
      </c>
      <c r="AH540">
        <v>0</v>
      </c>
      <c r="AK540" t="s">
        <v>1260</v>
      </c>
      <c r="AM540" t="s">
        <v>1260</v>
      </c>
      <c r="AN540" t="s">
        <v>1260</v>
      </c>
      <c r="AQ540" t="s">
        <v>1263</v>
      </c>
      <c r="AR540" t="s">
        <v>1257</v>
      </c>
      <c r="AS540" t="s">
        <v>1260</v>
      </c>
      <c r="AT540">
        <v>1</v>
      </c>
      <c r="AX540" t="s">
        <v>1617</v>
      </c>
      <c r="AY540" t="s">
        <v>1264</v>
      </c>
      <c r="AZ540" t="s">
        <v>1265</v>
      </c>
      <c r="BI540" t="s">
        <v>1260</v>
      </c>
      <c r="BK540" t="str">
        <f>LEFT(Tabela_BaseCadastro[[#This Row],[Descrição]],SEARCH(" ",Tabela_BaseCadastro[[#This Row],[Descrição]],1)-1)</f>
        <v>NEOTIAPIM</v>
      </c>
      <c r="BL540" t="str">
        <f>TEXT(Tabela_BaseCadastro[[#This Row],[Unidade Venda '[EAN8, UPC12, EAN13, e DUN14']]],"0000000000000")</f>
        <v>1004704960018</v>
      </c>
      <c r="BN540">
        <f>IF(Tabela_BaseCadastro[[#This Row],[P.Ativo CMED]]="",Tabela_BaseCadastro[[#This Row],[DESCRIÇÃO DO PRINCIPIO ATIVO]],Tabela_BaseCadastro[[#This Row],[P.Ativo CMED]])</f>
        <v>0</v>
      </c>
    </row>
    <row r="541" spans="1:66" x14ac:dyDescent="0.25">
      <c r="A541">
        <v>1309</v>
      </c>
      <c r="B541" t="s">
        <v>2235</v>
      </c>
      <c r="C541">
        <v>1129</v>
      </c>
      <c r="D541" t="s">
        <v>1380</v>
      </c>
      <c r="E541">
        <v>1</v>
      </c>
      <c r="F541" t="s">
        <v>1253</v>
      </c>
      <c r="G541">
        <v>16</v>
      </c>
      <c r="H541" s="1" t="s">
        <v>1534</v>
      </c>
      <c r="I541">
        <v>3</v>
      </c>
      <c r="J541" t="s">
        <v>1382</v>
      </c>
      <c r="K541">
        <v>1</v>
      </c>
      <c r="L541" t="s">
        <v>1535</v>
      </c>
      <c r="M541" t="s">
        <v>1257</v>
      </c>
      <c r="N541" t="s">
        <v>1422</v>
      </c>
      <c r="O541" t="s">
        <v>1253</v>
      </c>
      <c r="P541">
        <v>30022099</v>
      </c>
      <c r="R541">
        <v>13</v>
      </c>
      <c r="S541">
        <v>14</v>
      </c>
      <c r="U541">
        <v>7897595617583</v>
      </c>
      <c r="V541">
        <v>7897595617583</v>
      </c>
      <c r="Z541" t="s">
        <v>1260</v>
      </c>
      <c r="AA541" t="s">
        <v>1270</v>
      </c>
      <c r="AB541">
        <v>5</v>
      </c>
      <c r="AC541" t="s">
        <v>1586</v>
      </c>
      <c r="AE541">
        <v>44232</v>
      </c>
      <c r="AH541">
        <v>0</v>
      </c>
      <c r="AK541" t="s">
        <v>1260</v>
      </c>
      <c r="AM541" t="s">
        <v>1260</v>
      </c>
      <c r="AN541" t="s">
        <v>1260</v>
      </c>
      <c r="AQ541" t="s">
        <v>1263</v>
      </c>
      <c r="AR541" t="s">
        <v>1257</v>
      </c>
      <c r="AS541" t="s">
        <v>1260</v>
      </c>
      <c r="AT541">
        <v>1</v>
      </c>
      <c r="AX541" t="s">
        <v>1617</v>
      </c>
      <c r="AY541" t="s">
        <v>1264</v>
      </c>
      <c r="AZ541" t="s">
        <v>1265</v>
      </c>
      <c r="BI541" t="s">
        <v>1260</v>
      </c>
      <c r="BK541" t="str">
        <f>LEFT(Tabela_BaseCadastro[[#This Row],[Descrição]],SEARCH(" ",Tabela_BaseCadastro[[#This Row],[Descrição]],1)-1)</f>
        <v>NEOTIAPIM</v>
      </c>
      <c r="BL541" t="str">
        <f>TEXT(Tabela_BaseCadastro[[#This Row],[Unidade Venda '[EAN8, UPC12, EAN13, e DUN14']]],"0000000000000")</f>
        <v>7897595617583</v>
      </c>
      <c r="BN541">
        <f>IF(Tabela_BaseCadastro[[#This Row],[P.Ativo CMED]]="",Tabela_BaseCadastro[[#This Row],[DESCRIÇÃO DO PRINCIPIO ATIVO]],Tabela_BaseCadastro[[#This Row],[P.Ativo CMED]])</f>
        <v>0</v>
      </c>
    </row>
    <row r="542" spans="1:66" x14ac:dyDescent="0.25">
      <c r="A542">
        <v>1310</v>
      </c>
      <c r="B542" t="s">
        <v>2236</v>
      </c>
      <c r="C542">
        <v>1129</v>
      </c>
      <c r="D542" t="s">
        <v>1380</v>
      </c>
      <c r="E542">
        <v>1</v>
      </c>
      <c r="F542" t="s">
        <v>1253</v>
      </c>
      <c r="G542">
        <v>16</v>
      </c>
      <c r="H542" s="1" t="s">
        <v>1534</v>
      </c>
      <c r="I542">
        <v>3</v>
      </c>
      <c r="J542" t="s">
        <v>1382</v>
      </c>
      <c r="K542">
        <v>1</v>
      </c>
      <c r="L542" t="s">
        <v>1535</v>
      </c>
      <c r="M542" t="s">
        <v>1257</v>
      </c>
      <c r="N542" t="s">
        <v>1422</v>
      </c>
      <c r="O542" t="s">
        <v>1253</v>
      </c>
      <c r="P542">
        <v>30022099</v>
      </c>
      <c r="R542">
        <v>13</v>
      </c>
      <c r="S542">
        <v>14</v>
      </c>
      <c r="U542">
        <v>7897595635853</v>
      </c>
      <c r="V542">
        <v>7897595635853</v>
      </c>
      <c r="Z542" t="s">
        <v>1260</v>
      </c>
      <c r="AA542" t="s">
        <v>1270</v>
      </c>
      <c r="AB542">
        <v>5</v>
      </c>
      <c r="AC542" t="s">
        <v>1586</v>
      </c>
      <c r="AE542">
        <v>44232</v>
      </c>
      <c r="AH542">
        <v>0</v>
      </c>
      <c r="AK542" t="s">
        <v>1260</v>
      </c>
      <c r="AM542" t="s">
        <v>1260</v>
      </c>
      <c r="AN542" t="s">
        <v>1260</v>
      </c>
      <c r="AQ542" t="s">
        <v>1263</v>
      </c>
      <c r="AR542" t="s">
        <v>1257</v>
      </c>
      <c r="AS542" t="s">
        <v>1260</v>
      </c>
      <c r="AT542">
        <v>1</v>
      </c>
      <c r="AX542" t="s">
        <v>1617</v>
      </c>
      <c r="AY542" t="s">
        <v>1264</v>
      </c>
      <c r="AZ542" t="s">
        <v>1265</v>
      </c>
      <c r="BI542" t="s">
        <v>1260</v>
      </c>
      <c r="BK542" t="str">
        <f>LEFT(Tabela_BaseCadastro[[#This Row],[Descrição]],SEARCH(" ",Tabela_BaseCadastro[[#This Row],[Descrição]],1)-1)</f>
        <v>NEOTIAPIM</v>
      </c>
      <c r="BL542" t="str">
        <f>TEXT(Tabela_BaseCadastro[[#This Row],[Unidade Venda '[EAN8, UPC12, EAN13, e DUN14']]],"0000000000000")</f>
        <v>7897595635853</v>
      </c>
      <c r="BM542" t="s">
        <v>1588</v>
      </c>
      <c r="BN542" t="str">
        <f>IF(Tabela_BaseCadastro[[#This Row],[P.Ativo CMED]]="",Tabela_BaseCadastro[[#This Row],[DESCRIÇÃO DO PRINCIPIO ATIVO]],Tabela_BaseCadastro[[#This Row],[P.Ativo CMED]])</f>
        <v>HEMIFUMARATO DE QUETIAPINA</v>
      </c>
    </row>
    <row r="543" spans="1:66" x14ac:dyDescent="0.25">
      <c r="A543">
        <v>1311</v>
      </c>
      <c r="B543" t="s">
        <v>2237</v>
      </c>
      <c r="C543">
        <v>1129</v>
      </c>
      <c r="D543" t="s">
        <v>1380</v>
      </c>
      <c r="E543">
        <v>1</v>
      </c>
      <c r="F543" t="s">
        <v>1253</v>
      </c>
      <c r="G543">
        <v>16</v>
      </c>
      <c r="H543" s="1" t="s">
        <v>1534</v>
      </c>
      <c r="I543">
        <v>3</v>
      </c>
      <c r="J543" t="s">
        <v>1382</v>
      </c>
      <c r="K543">
        <v>1</v>
      </c>
      <c r="L543" t="s">
        <v>1535</v>
      </c>
      <c r="M543" t="s">
        <v>1257</v>
      </c>
      <c r="N543" t="s">
        <v>1422</v>
      </c>
      <c r="O543" t="s">
        <v>1253</v>
      </c>
      <c r="P543">
        <v>30022099</v>
      </c>
      <c r="R543">
        <v>13</v>
      </c>
      <c r="S543">
        <v>14</v>
      </c>
      <c r="U543">
        <v>7897595617637</v>
      </c>
      <c r="V543">
        <v>7897595617637</v>
      </c>
      <c r="Z543" t="s">
        <v>1260</v>
      </c>
      <c r="AA543" t="s">
        <v>1270</v>
      </c>
      <c r="AB543">
        <v>5</v>
      </c>
      <c r="AC543" t="s">
        <v>1586</v>
      </c>
      <c r="AE543">
        <v>44232</v>
      </c>
      <c r="AH543">
        <v>0</v>
      </c>
      <c r="AK543" t="s">
        <v>1260</v>
      </c>
      <c r="AM543" t="s">
        <v>1260</v>
      </c>
      <c r="AN543" t="s">
        <v>1260</v>
      </c>
      <c r="AQ543" t="s">
        <v>1263</v>
      </c>
      <c r="AR543" t="s">
        <v>1257</v>
      </c>
      <c r="AS543" t="s">
        <v>1260</v>
      </c>
      <c r="AT543">
        <v>1</v>
      </c>
      <c r="AX543" t="s">
        <v>1617</v>
      </c>
      <c r="AY543" t="s">
        <v>1264</v>
      </c>
      <c r="AZ543" t="s">
        <v>1265</v>
      </c>
      <c r="BI543" t="s">
        <v>1260</v>
      </c>
      <c r="BK543" t="str">
        <f>LEFT(Tabela_BaseCadastro[[#This Row],[Descrição]],SEARCH(" ",Tabela_BaseCadastro[[#This Row],[Descrição]],1)-1)</f>
        <v>NEOTIAPIM</v>
      </c>
      <c r="BL543" t="str">
        <f>TEXT(Tabela_BaseCadastro[[#This Row],[Unidade Venda '[EAN8, UPC12, EAN13, e DUN14']]],"0000000000000")</f>
        <v>7897595617637</v>
      </c>
      <c r="BN543">
        <f>IF(Tabela_BaseCadastro[[#This Row],[P.Ativo CMED]]="",Tabela_BaseCadastro[[#This Row],[DESCRIÇÃO DO PRINCIPIO ATIVO]],Tabela_BaseCadastro[[#This Row],[P.Ativo CMED]])</f>
        <v>0</v>
      </c>
    </row>
    <row r="544" spans="1:66" x14ac:dyDescent="0.25">
      <c r="A544">
        <v>1312</v>
      </c>
      <c r="B544" t="s">
        <v>2238</v>
      </c>
      <c r="C544">
        <v>1129</v>
      </c>
      <c r="D544" t="s">
        <v>1380</v>
      </c>
      <c r="E544">
        <v>1</v>
      </c>
      <c r="F544" t="s">
        <v>1253</v>
      </c>
      <c r="G544">
        <v>16</v>
      </c>
      <c r="H544" s="1" t="s">
        <v>1534</v>
      </c>
      <c r="I544">
        <v>3</v>
      </c>
      <c r="J544" t="s">
        <v>1382</v>
      </c>
      <c r="K544">
        <v>1</v>
      </c>
      <c r="L544" t="s">
        <v>1535</v>
      </c>
      <c r="M544" t="s">
        <v>1257</v>
      </c>
      <c r="N544" t="s">
        <v>1422</v>
      </c>
      <c r="O544" t="s">
        <v>1253</v>
      </c>
      <c r="P544">
        <v>30022099</v>
      </c>
      <c r="R544">
        <v>13</v>
      </c>
      <c r="S544">
        <v>14</v>
      </c>
      <c r="U544">
        <v>7897595635877</v>
      </c>
      <c r="V544">
        <v>7897595635877</v>
      </c>
      <c r="Z544" t="s">
        <v>1260</v>
      </c>
      <c r="AA544" t="s">
        <v>1270</v>
      </c>
      <c r="AB544">
        <v>5</v>
      </c>
      <c r="AC544" t="s">
        <v>1586</v>
      </c>
      <c r="AE544">
        <v>44232</v>
      </c>
      <c r="AH544">
        <v>0</v>
      </c>
      <c r="AK544" t="s">
        <v>1260</v>
      </c>
      <c r="AM544" t="s">
        <v>1260</v>
      </c>
      <c r="AN544" t="s">
        <v>1260</v>
      </c>
      <c r="AQ544" t="s">
        <v>1263</v>
      </c>
      <c r="AR544" t="s">
        <v>1257</v>
      </c>
      <c r="AS544" t="s">
        <v>1260</v>
      </c>
      <c r="AT544">
        <v>1</v>
      </c>
      <c r="AX544" t="s">
        <v>1617</v>
      </c>
      <c r="AY544" t="s">
        <v>1264</v>
      </c>
      <c r="AZ544" t="s">
        <v>1265</v>
      </c>
      <c r="BI544" t="s">
        <v>1260</v>
      </c>
      <c r="BK544" t="str">
        <f>LEFT(Tabela_BaseCadastro[[#This Row],[Descrição]],SEARCH(" ",Tabela_BaseCadastro[[#This Row],[Descrição]],1)-1)</f>
        <v>NEOTIAPIM</v>
      </c>
      <c r="BL544" t="str">
        <f>TEXT(Tabela_BaseCadastro[[#This Row],[Unidade Venda '[EAN8, UPC12, EAN13, e DUN14']]],"0000000000000")</f>
        <v>7897595635877</v>
      </c>
      <c r="BM544" t="s">
        <v>1588</v>
      </c>
      <c r="BN544" t="str">
        <f>IF(Tabela_BaseCadastro[[#This Row],[P.Ativo CMED]]="",Tabela_BaseCadastro[[#This Row],[DESCRIÇÃO DO PRINCIPIO ATIVO]],Tabela_BaseCadastro[[#This Row],[P.Ativo CMED]])</f>
        <v>HEMIFUMARATO DE QUETIAPINA</v>
      </c>
    </row>
    <row r="545" spans="1:66" x14ac:dyDescent="0.25">
      <c r="A545">
        <v>1313</v>
      </c>
      <c r="B545" t="s">
        <v>2239</v>
      </c>
      <c r="C545">
        <v>1129</v>
      </c>
      <c r="D545" t="s">
        <v>1380</v>
      </c>
      <c r="E545">
        <v>1</v>
      </c>
      <c r="F545" t="s">
        <v>1253</v>
      </c>
      <c r="G545">
        <v>2</v>
      </c>
      <c r="H545" s="1" t="s">
        <v>1254</v>
      </c>
      <c r="I545">
        <v>3</v>
      </c>
      <c r="J545" t="s">
        <v>1382</v>
      </c>
      <c r="K545">
        <v>2</v>
      </c>
      <c r="L545" t="s">
        <v>1256</v>
      </c>
      <c r="M545" t="s">
        <v>1257</v>
      </c>
      <c r="N545" t="s">
        <v>1422</v>
      </c>
      <c r="O545" t="s">
        <v>1253</v>
      </c>
      <c r="P545">
        <v>30022099</v>
      </c>
      <c r="R545">
        <v>13</v>
      </c>
      <c r="S545">
        <v>14</v>
      </c>
      <c r="U545">
        <v>1006811050021</v>
      </c>
      <c r="V545">
        <v>1006811050021</v>
      </c>
      <c r="Z545" t="s">
        <v>1260</v>
      </c>
      <c r="AA545" t="s">
        <v>1270</v>
      </c>
      <c r="AB545">
        <v>6</v>
      </c>
      <c r="AC545" t="s">
        <v>1335</v>
      </c>
      <c r="AE545">
        <v>44232</v>
      </c>
      <c r="AH545">
        <v>0</v>
      </c>
      <c r="AK545" t="s">
        <v>1260</v>
      </c>
      <c r="AM545" t="s">
        <v>1260</v>
      </c>
      <c r="AN545" t="s">
        <v>1260</v>
      </c>
      <c r="AQ545" t="s">
        <v>1263</v>
      </c>
      <c r="AR545" t="s">
        <v>1257</v>
      </c>
      <c r="AS545" t="s">
        <v>1260</v>
      </c>
      <c r="AT545">
        <v>1</v>
      </c>
      <c r="AX545" t="s">
        <v>1617</v>
      </c>
      <c r="AY545" t="s">
        <v>1264</v>
      </c>
      <c r="AZ545" t="s">
        <v>1265</v>
      </c>
      <c r="BI545" t="s">
        <v>1260</v>
      </c>
      <c r="BK545" t="str">
        <f>LEFT(Tabela_BaseCadastro[[#This Row],[Descrição]],SEARCH(" ",Tabela_BaseCadastro[[#This Row],[Descrição]],1)-1)</f>
        <v>NEVANAC</v>
      </c>
      <c r="BL545" t="str">
        <f>TEXT(Tabela_BaseCadastro[[#This Row],[Unidade Venda '[EAN8, UPC12, EAN13, e DUN14']]],"0000000000000")</f>
        <v>1006811050021</v>
      </c>
      <c r="BN545">
        <f>IF(Tabela_BaseCadastro[[#This Row],[P.Ativo CMED]]="",Tabela_BaseCadastro[[#This Row],[DESCRIÇÃO DO PRINCIPIO ATIVO]],Tabela_BaseCadastro[[#This Row],[P.Ativo CMED]])</f>
        <v>0</v>
      </c>
    </row>
    <row r="546" spans="1:66" x14ac:dyDescent="0.25">
      <c r="A546">
        <v>1314</v>
      </c>
      <c r="B546" t="s">
        <v>2240</v>
      </c>
      <c r="C546">
        <v>1129</v>
      </c>
      <c r="D546" t="s">
        <v>1380</v>
      </c>
      <c r="E546">
        <v>1</v>
      </c>
      <c r="F546" t="s">
        <v>1253</v>
      </c>
      <c r="G546">
        <v>2</v>
      </c>
      <c r="H546" s="1" t="s">
        <v>1254</v>
      </c>
      <c r="I546">
        <v>3</v>
      </c>
      <c r="J546" t="s">
        <v>1382</v>
      </c>
      <c r="K546">
        <v>2</v>
      </c>
      <c r="L546" t="s">
        <v>1256</v>
      </c>
      <c r="M546" t="s">
        <v>1257</v>
      </c>
      <c r="N546" t="s">
        <v>1422</v>
      </c>
      <c r="O546" t="s">
        <v>1253</v>
      </c>
      <c r="P546">
        <v>30022099</v>
      </c>
      <c r="R546">
        <v>13</v>
      </c>
      <c r="S546">
        <v>14</v>
      </c>
      <c r="U546">
        <v>1314</v>
      </c>
      <c r="V546">
        <v>1314</v>
      </c>
      <c r="Z546" t="s">
        <v>1260</v>
      </c>
      <c r="AA546" t="s">
        <v>1270</v>
      </c>
      <c r="AB546">
        <v>6</v>
      </c>
      <c r="AC546" t="s">
        <v>1335</v>
      </c>
      <c r="AE546">
        <v>44232</v>
      </c>
      <c r="AH546">
        <v>0</v>
      </c>
      <c r="AK546" t="s">
        <v>1260</v>
      </c>
      <c r="AM546" t="s">
        <v>1260</v>
      </c>
      <c r="AN546" t="s">
        <v>1260</v>
      </c>
      <c r="AQ546" t="s">
        <v>1263</v>
      </c>
      <c r="AR546" t="s">
        <v>1257</v>
      </c>
      <c r="AS546" t="s">
        <v>1260</v>
      </c>
      <c r="AT546">
        <v>1</v>
      </c>
      <c r="AX546" t="s">
        <v>1617</v>
      </c>
      <c r="AY546" t="s">
        <v>1264</v>
      </c>
      <c r="AZ546" t="s">
        <v>1265</v>
      </c>
      <c r="BI546" t="s">
        <v>1260</v>
      </c>
      <c r="BK546" t="str">
        <f>LEFT(Tabela_BaseCadastro[[#This Row],[Descrição]],SEARCH(" ",Tabela_BaseCadastro[[#This Row],[Descrição]],1)-1)</f>
        <v>NEVANAC</v>
      </c>
      <c r="BL546" t="str">
        <f>TEXT(Tabela_BaseCadastro[[#This Row],[Unidade Venda '[EAN8, UPC12, EAN13, e DUN14']]],"0000000000000")</f>
        <v>0000000001314</v>
      </c>
      <c r="BN546">
        <f>IF(Tabela_BaseCadastro[[#This Row],[P.Ativo CMED]]="",Tabela_BaseCadastro[[#This Row],[DESCRIÇÃO DO PRINCIPIO ATIVO]],Tabela_BaseCadastro[[#This Row],[P.Ativo CMED]])</f>
        <v>0</v>
      </c>
    </row>
    <row r="547" spans="1:66" x14ac:dyDescent="0.25">
      <c r="A547">
        <v>1315</v>
      </c>
      <c r="B547" t="s">
        <v>2241</v>
      </c>
      <c r="C547">
        <v>1129</v>
      </c>
      <c r="D547" t="s">
        <v>1380</v>
      </c>
      <c r="E547">
        <v>1</v>
      </c>
      <c r="F547" t="s">
        <v>1253</v>
      </c>
      <c r="G547">
        <v>2</v>
      </c>
      <c r="H547" s="1" t="s">
        <v>1254</v>
      </c>
      <c r="I547">
        <v>3</v>
      </c>
      <c r="J547" t="s">
        <v>1382</v>
      </c>
      <c r="K547">
        <v>2</v>
      </c>
      <c r="L547" t="s">
        <v>1256</v>
      </c>
      <c r="M547" t="s">
        <v>1257</v>
      </c>
      <c r="N547" t="s">
        <v>1422</v>
      </c>
      <c r="O547" t="s">
        <v>1253</v>
      </c>
      <c r="P547">
        <v>30022099</v>
      </c>
      <c r="R547">
        <v>13</v>
      </c>
      <c r="S547">
        <v>14</v>
      </c>
      <c r="U547">
        <v>1315</v>
      </c>
      <c r="V547">
        <v>1315</v>
      </c>
      <c r="Z547" t="s">
        <v>1260</v>
      </c>
      <c r="AA547" t="s">
        <v>1270</v>
      </c>
      <c r="AB547">
        <v>852</v>
      </c>
      <c r="AC547" t="s">
        <v>2192</v>
      </c>
      <c r="AE547">
        <v>44232</v>
      </c>
      <c r="AH547">
        <v>0</v>
      </c>
      <c r="AK547" t="s">
        <v>1260</v>
      </c>
      <c r="AM547" t="s">
        <v>1260</v>
      </c>
      <c r="AN547" t="s">
        <v>1260</v>
      </c>
      <c r="AQ547" t="s">
        <v>1263</v>
      </c>
      <c r="AR547" t="s">
        <v>1257</v>
      </c>
      <c r="AS547" t="s">
        <v>1260</v>
      </c>
      <c r="AT547">
        <v>1</v>
      </c>
      <c r="AX547" t="s">
        <v>1617</v>
      </c>
      <c r="AY547" t="s">
        <v>1264</v>
      </c>
      <c r="AZ547" t="s">
        <v>1265</v>
      </c>
      <c r="BI547" t="s">
        <v>1260</v>
      </c>
      <c r="BK547" t="str">
        <f>LEFT(Tabela_BaseCadastro[[#This Row],[Descrição]],SEARCH(" ",Tabela_BaseCadastro[[#This Row],[Descrição]],1)-1)</f>
        <v>OFTANE</v>
      </c>
      <c r="BL547" t="str">
        <f>TEXT(Tabela_BaseCadastro[[#This Row],[Unidade Venda '[EAN8, UPC12, EAN13, e DUN14']]],"0000000000000")</f>
        <v>0000000001315</v>
      </c>
      <c r="BN547">
        <f>IF(Tabela_BaseCadastro[[#This Row],[P.Ativo CMED]]="",Tabela_BaseCadastro[[#This Row],[DESCRIÇÃO DO PRINCIPIO ATIVO]],Tabela_BaseCadastro[[#This Row],[P.Ativo CMED]])</f>
        <v>0</v>
      </c>
    </row>
    <row r="548" spans="1:66" x14ac:dyDescent="0.25">
      <c r="A548">
        <v>1316</v>
      </c>
      <c r="B548" t="s">
        <v>2242</v>
      </c>
      <c r="C548">
        <v>1129</v>
      </c>
      <c r="D548" t="s">
        <v>1380</v>
      </c>
      <c r="E548">
        <v>1</v>
      </c>
      <c r="F548" t="s">
        <v>1253</v>
      </c>
      <c r="G548">
        <v>2</v>
      </c>
      <c r="H548" s="1" t="s">
        <v>1254</v>
      </c>
      <c r="I548">
        <v>3</v>
      </c>
      <c r="J548" t="s">
        <v>1382</v>
      </c>
      <c r="K548">
        <v>2</v>
      </c>
      <c r="L548" t="s">
        <v>1256</v>
      </c>
      <c r="M548" t="s">
        <v>1257</v>
      </c>
      <c r="N548" t="s">
        <v>1422</v>
      </c>
      <c r="O548" t="s">
        <v>1253</v>
      </c>
      <c r="P548">
        <v>30022099</v>
      </c>
      <c r="R548">
        <v>13</v>
      </c>
      <c r="S548">
        <v>14</v>
      </c>
      <c r="U548">
        <v>1316</v>
      </c>
      <c r="V548">
        <v>1316</v>
      </c>
      <c r="Z548" t="s">
        <v>1260</v>
      </c>
      <c r="AA548" t="s">
        <v>1270</v>
      </c>
      <c r="AB548">
        <v>852</v>
      </c>
      <c r="AC548" t="s">
        <v>2192</v>
      </c>
      <c r="AE548">
        <v>44232</v>
      </c>
      <c r="AH548">
        <v>0</v>
      </c>
      <c r="AK548" t="s">
        <v>1260</v>
      </c>
      <c r="AM548" t="s">
        <v>1260</v>
      </c>
      <c r="AN548" t="s">
        <v>1260</v>
      </c>
      <c r="AQ548" t="s">
        <v>1263</v>
      </c>
      <c r="AR548" t="s">
        <v>1257</v>
      </c>
      <c r="AS548" t="s">
        <v>1260</v>
      </c>
      <c r="AT548">
        <v>1</v>
      </c>
      <c r="AX548" t="s">
        <v>1617</v>
      </c>
      <c r="AY548" t="s">
        <v>1264</v>
      </c>
      <c r="AZ548" t="s">
        <v>1265</v>
      </c>
      <c r="BI548" t="s">
        <v>1260</v>
      </c>
      <c r="BK548" t="str">
        <f>LEFT(Tabela_BaseCadastro[[#This Row],[Descrição]],SEARCH(" ",Tabela_BaseCadastro[[#This Row],[Descrição]],1)-1)</f>
        <v>OFTANE</v>
      </c>
      <c r="BL548" t="str">
        <f>TEXT(Tabela_BaseCadastro[[#This Row],[Unidade Venda '[EAN8, UPC12, EAN13, e DUN14']]],"0000000000000")</f>
        <v>0000000001316</v>
      </c>
      <c r="BN548">
        <f>IF(Tabela_BaseCadastro[[#This Row],[P.Ativo CMED]]="",Tabela_BaseCadastro[[#This Row],[DESCRIÇÃO DO PRINCIPIO ATIVO]],Tabela_BaseCadastro[[#This Row],[P.Ativo CMED]])</f>
        <v>0</v>
      </c>
    </row>
    <row r="549" spans="1:66" x14ac:dyDescent="0.25">
      <c r="A549">
        <v>1317</v>
      </c>
      <c r="B549" t="s">
        <v>2243</v>
      </c>
      <c r="C549">
        <v>1129</v>
      </c>
      <c r="D549" t="s">
        <v>1380</v>
      </c>
      <c r="E549">
        <v>1</v>
      </c>
      <c r="F549" t="s">
        <v>1253</v>
      </c>
      <c r="G549">
        <v>16</v>
      </c>
      <c r="H549" s="1" t="s">
        <v>1534</v>
      </c>
      <c r="I549">
        <v>3</v>
      </c>
      <c r="J549" t="s">
        <v>1382</v>
      </c>
      <c r="K549">
        <v>1</v>
      </c>
      <c r="L549" t="s">
        <v>1535</v>
      </c>
      <c r="M549" t="s">
        <v>1257</v>
      </c>
      <c r="N549" t="s">
        <v>1422</v>
      </c>
      <c r="O549" t="s">
        <v>1253</v>
      </c>
      <c r="P549">
        <v>30022099</v>
      </c>
      <c r="R549">
        <v>13</v>
      </c>
      <c r="S549">
        <v>14</v>
      </c>
      <c r="U549">
        <v>1317</v>
      </c>
      <c r="V549">
        <v>1317</v>
      </c>
      <c r="Z549" t="s">
        <v>1260</v>
      </c>
      <c r="AA549" t="s">
        <v>1270</v>
      </c>
      <c r="AB549">
        <v>4</v>
      </c>
      <c r="AC549" t="s">
        <v>1631</v>
      </c>
      <c r="AE549">
        <v>44232</v>
      </c>
      <c r="AH549">
        <v>0</v>
      </c>
      <c r="AK549" t="s">
        <v>1260</v>
      </c>
      <c r="AM549" t="s">
        <v>1260</v>
      </c>
      <c r="AN549" t="s">
        <v>1260</v>
      </c>
      <c r="AQ549" t="s">
        <v>1263</v>
      </c>
      <c r="AR549" t="s">
        <v>1257</v>
      </c>
      <c r="AS549" t="s">
        <v>1260</v>
      </c>
      <c r="AT549">
        <v>1</v>
      </c>
      <c r="AX549" t="s">
        <v>1617</v>
      </c>
      <c r="AY549" t="s">
        <v>1264</v>
      </c>
      <c r="AZ549" t="s">
        <v>1265</v>
      </c>
      <c r="BI549" t="s">
        <v>1260</v>
      </c>
      <c r="BK549" t="str">
        <f>LEFT(Tabela_BaseCadastro[[#This Row],[Descrição]],SEARCH(" ",Tabela_BaseCadastro[[#This Row],[Descrição]],1)-1)</f>
        <v>OLCADIL</v>
      </c>
      <c r="BL549" t="str">
        <f>TEXT(Tabela_BaseCadastro[[#This Row],[Unidade Venda '[EAN8, UPC12, EAN13, e DUN14']]],"0000000000000")</f>
        <v>0000000001317</v>
      </c>
      <c r="BN549">
        <f>IF(Tabela_BaseCadastro[[#This Row],[P.Ativo CMED]]="",Tabela_BaseCadastro[[#This Row],[DESCRIÇÃO DO PRINCIPIO ATIVO]],Tabela_BaseCadastro[[#This Row],[P.Ativo CMED]])</f>
        <v>0</v>
      </c>
    </row>
    <row r="550" spans="1:66" x14ac:dyDescent="0.25">
      <c r="A550">
        <v>1318</v>
      </c>
      <c r="B550" t="s">
        <v>2244</v>
      </c>
      <c r="C550">
        <v>1129</v>
      </c>
      <c r="D550" t="s">
        <v>1380</v>
      </c>
      <c r="E550">
        <v>1</v>
      </c>
      <c r="F550" t="s">
        <v>1253</v>
      </c>
      <c r="G550">
        <v>16</v>
      </c>
      <c r="H550" s="1" t="s">
        <v>1534</v>
      </c>
      <c r="I550">
        <v>3</v>
      </c>
      <c r="J550" t="s">
        <v>1382</v>
      </c>
      <c r="K550">
        <v>1</v>
      </c>
      <c r="L550" t="s">
        <v>1535</v>
      </c>
      <c r="M550" t="s">
        <v>1257</v>
      </c>
      <c r="N550" t="s">
        <v>1422</v>
      </c>
      <c r="O550" t="s">
        <v>1253</v>
      </c>
      <c r="P550">
        <v>30022099</v>
      </c>
      <c r="R550">
        <v>13</v>
      </c>
      <c r="S550">
        <v>14</v>
      </c>
      <c r="U550">
        <v>1318</v>
      </c>
      <c r="V550">
        <v>1318</v>
      </c>
      <c r="Z550" t="s">
        <v>1260</v>
      </c>
      <c r="AA550" t="s">
        <v>1270</v>
      </c>
      <c r="AB550">
        <v>4</v>
      </c>
      <c r="AC550" t="s">
        <v>1631</v>
      </c>
      <c r="AE550">
        <v>44232</v>
      </c>
      <c r="AH550">
        <v>0</v>
      </c>
      <c r="AK550" t="s">
        <v>1260</v>
      </c>
      <c r="AM550" t="s">
        <v>1260</v>
      </c>
      <c r="AN550" t="s">
        <v>1260</v>
      </c>
      <c r="AQ550" t="s">
        <v>1263</v>
      </c>
      <c r="AR550" t="s">
        <v>1257</v>
      </c>
      <c r="AS550" t="s">
        <v>1260</v>
      </c>
      <c r="AT550">
        <v>1</v>
      </c>
      <c r="AX550" t="s">
        <v>1617</v>
      </c>
      <c r="AY550" t="s">
        <v>1264</v>
      </c>
      <c r="AZ550" t="s">
        <v>1265</v>
      </c>
      <c r="BI550" t="s">
        <v>1260</v>
      </c>
      <c r="BK550" t="str">
        <f>LEFT(Tabela_BaseCadastro[[#This Row],[Descrição]],SEARCH(" ",Tabela_BaseCadastro[[#This Row],[Descrição]],1)-1)</f>
        <v>OLCADIL</v>
      </c>
      <c r="BL550" t="str">
        <f>TEXT(Tabela_BaseCadastro[[#This Row],[Unidade Venda '[EAN8, UPC12, EAN13, e DUN14']]],"0000000000000")</f>
        <v>0000000001318</v>
      </c>
      <c r="BN550">
        <f>IF(Tabela_BaseCadastro[[#This Row],[P.Ativo CMED]]="",Tabela_BaseCadastro[[#This Row],[DESCRIÇÃO DO PRINCIPIO ATIVO]],Tabela_BaseCadastro[[#This Row],[P.Ativo CMED]])</f>
        <v>0</v>
      </c>
    </row>
    <row r="551" spans="1:66" x14ac:dyDescent="0.25">
      <c r="A551">
        <v>1319</v>
      </c>
      <c r="B551" t="s">
        <v>2245</v>
      </c>
      <c r="C551">
        <v>1129</v>
      </c>
      <c r="D551" t="s">
        <v>1380</v>
      </c>
      <c r="E551">
        <v>1</v>
      </c>
      <c r="F551" t="s">
        <v>1253</v>
      </c>
      <c r="G551">
        <v>16</v>
      </c>
      <c r="H551" s="1" t="s">
        <v>1534</v>
      </c>
      <c r="I551">
        <v>3</v>
      </c>
      <c r="J551" t="s">
        <v>1382</v>
      </c>
      <c r="K551">
        <v>1</v>
      </c>
      <c r="L551" t="s">
        <v>1535</v>
      </c>
      <c r="M551" t="s">
        <v>1257</v>
      </c>
      <c r="N551" t="s">
        <v>1422</v>
      </c>
      <c r="O551" t="s">
        <v>1253</v>
      </c>
      <c r="P551">
        <v>30022099</v>
      </c>
      <c r="R551">
        <v>13</v>
      </c>
      <c r="S551">
        <v>14</v>
      </c>
      <c r="U551">
        <v>1319</v>
      </c>
      <c r="V551">
        <v>1319</v>
      </c>
      <c r="Z551" t="s">
        <v>1260</v>
      </c>
      <c r="AA551" t="s">
        <v>1270</v>
      </c>
      <c r="AB551">
        <v>4</v>
      </c>
      <c r="AC551" t="s">
        <v>1631</v>
      </c>
      <c r="AE551">
        <v>44232</v>
      </c>
      <c r="AH551">
        <v>0</v>
      </c>
      <c r="AK551" t="s">
        <v>1260</v>
      </c>
      <c r="AM551" t="s">
        <v>1260</v>
      </c>
      <c r="AN551" t="s">
        <v>1260</v>
      </c>
      <c r="AQ551" t="s">
        <v>1263</v>
      </c>
      <c r="AR551" t="s">
        <v>1257</v>
      </c>
      <c r="AS551" t="s">
        <v>1260</v>
      </c>
      <c r="AT551">
        <v>1</v>
      </c>
      <c r="AX551" t="s">
        <v>1617</v>
      </c>
      <c r="AY551" t="s">
        <v>1264</v>
      </c>
      <c r="AZ551" t="s">
        <v>1265</v>
      </c>
      <c r="BI551" t="s">
        <v>1260</v>
      </c>
      <c r="BK551" t="str">
        <f>LEFT(Tabela_BaseCadastro[[#This Row],[Descrição]],SEARCH(" ",Tabela_BaseCadastro[[#This Row],[Descrição]],1)-1)</f>
        <v>OLCADIL</v>
      </c>
      <c r="BL551" t="str">
        <f>TEXT(Tabela_BaseCadastro[[#This Row],[Unidade Venda '[EAN8, UPC12, EAN13, e DUN14']]],"0000000000000")</f>
        <v>0000000001319</v>
      </c>
      <c r="BN551">
        <f>IF(Tabela_BaseCadastro[[#This Row],[P.Ativo CMED]]="",Tabela_BaseCadastro[[#This Row],[DESCRIÇÃO DO PRINCIPIO ATIVO]],Tabela_BaseCadastro[[#This Row],[P.Ativo CMED]])</f>
        <v>0</v>
      </c>
    </row>
    <row r="552" spans="1:66" x14ac:dyDescent="0.25">
      <c r="A552">
        <v>1320</v>
      </c>
      <c r="B552" t="s">
        <v>2246</v>
      </c>
      <c r="C552">
        <v>1129</v>
      </c>
      <c r="D552" t="s">
        <v>1380</v>
      </c>
      <c r="E552">
        <v>1</v>
      </c>
      <c r="F552" t="s">
        <v>1253</v>
      </c>
      <c r="G552">
        <v>16</v>
      </c>
      <c r="H552" s="1" t="s">
        <v>1534</v>
      </c>
      <c r="I552">
        <v>3</v>
      </c>
      <c r="J552" t="s">
        <v>1382</v>
      </c>
      <c r="K552">
        <v>1</v>
      </c>
      <c r="L552" t="s">
        <v>1535</v>
      </c>
      <c r="M552" t="s">
        <v>1257</v>
      </c>
      <c r="N552" t="s">
        <v>1422</v>
      </c>
      <c r="O552" t="s">
        <v>1253</v>
      </c>
      <c r="P552">
        <v>30022099</v>
      </c>
      <c r="R552">
        <v>13</v>
      </c>
      <c r="S552">
        <v>14</v>
      </c>
      <c r="U552">
        <v>1320</v>
      </c>
      <c r="V552">
        <v>1320</v>
      </c>
      <c r="Z552" t="s">
        <v>1260</v>
      </c>
      <c r="AA552" t="s">
        <v>1270</v>
      </c>
      <c r="AB552">
        <v>4</v>
      </c>
      <c r="AC552" t="s">
        <v>1631</v>
      </c>
      <c r="AE552">
        <v>44232</v>
      </c>
      <c r="AH552">
        <v>0</v>
      </c>
      <c r="AK552" t="s">
        <v>1260</v>
      </c>
      <c r="AM552" t="s">
        <v>1260</v>
      </c>
      <c r="AN552" t="s">
        <v>1260</v>
      </c>
      <c r="AQ552" t="s">
        <v>1263</v>
      </c>
      <c r="AR552" t="s">
        <v>1257</v>
      </c>
      <c r="AS552" t="s">
        <v>1260</v>
      </c>
      <c r="AT552">
        <v>1</v>
      </c>
      <c r="AX552" t="s">
        <v>1617</v>
      </c>
      <c r="AY552" t="s">
        <v>1264</v>
      </c>
      <c r="AZ552" t="s">
        <v>1265</v>
      </c>
      <c r="BI552" t="s">
        <v>1260</v>
      </c>
      <c r="BK552" t="str">
        <f>LEFT(Tabela_BaseCadastro[[#This Row],[Descrição]],SEARCH(" ",Tabela_BaseCadastro[[#This Row],[Descrição]],1)-1)</f>
        <v>OLCADIL</v>
      </c>
      <c r="BL552" t="str">
        <f>TEXT(Tabela_BaseCadastro[[#This Row],[Unidade Venda '[EAN8, UPC12, EAN13, e DUN14']]],"0000000000000")</f>
        <v>0000000001320</v>
      </c>
      <c r="BN552">
        <f>IF(Tabela_BaseCadastro[[#This Row],[P.Ativo CMED]]="",Tabela_BaseCadastro[[#This Row],[DESCRIÇÃO DO PRINCIPIO ATIVO]],Tabela_BaseCadastro[[#This Row],[P.Ativo CMED]])</f>
        <v>0</v>
      </c>
    </row>
    <row r="553" spans="1:66" x14ac:dyDescent="0.25">
      <c r="A553">
        <v>1321</v>
      </c>
      <c r="B553" t="s">
        <v>2247</v>
      </c>
      <c r="C553">
        <v>1129</v>
      </c>
      <c r="D553" t="s">
        <v>1380</v>
      </c>
      <c r="E553">
        <v>1</v>
      </c>
      <c r="F553" t="s">
        <v>1253</v>
      </c>
      <c r="G553">
        <v>16</v>
      </c>
      <c r="H553" s="1" t="s">
        <v>1534</v>
      </c>
      <c r="I553">
        <v>3</v>
      </c>
      <c r="J553" t="s">
        <v>1382</v>
      </c>
      <c r="K553">
        <v>1</v>
      </c>
      <c r="L553" t="s">
        <v>1535</v>
      </c>
      <c r="M553" t="s">
        <v>1257</v>
      </c>
      <c r="N553" t="s">
        <v>1422</v>
      </c>
      <c r="O553" t="s">
        <v>1253</v>
      </c>
      <c r="P553">
        <v>30022099</v>
      </c>
      <c r="R553">
        <v>13</v>
      </c>
      <c r="S553">
        <v>14</v>
      </c>
      <c r="U553">
        <v>1321</v>
      </c>
      <c r="V553">
        <v>1321</v>
      </c>
      <c r="Z553" t="s">
        <v>1260</v>
      </c>
      <c r="AA553" t="s">
        <v>1270</v>
      </c>
      <c r="AB553">
        <v>4</v>
      </c>
      <c r="AC553" t="s">
        <v>1631</v>
      </c>
      <c r="AE553">
        <v>44232</v>
      </c>
      <c r="AH553">
        <v>0</v>
      </c>
      <c r="AK553" t="s">
        <v>1260</v>
      </c>
      <c r="AM553" t="s">
        <v>1260</v>
      </c>
      <c r="AN553" t="s">
        <v>1260</v>
      </c>
      <c r="AQ553" t="s">
        <v>1263</v>
      </c>
      <c r="AR553" t="s">
        <v>1257</v>
      </c>
      <c r="AS553" t="s">
        <v>1260</v>
      </c>
      <c r="AT553">
        <v>1</v>
      </c>
      <c r="AX553" t="s">
        <v>1617</v>
      </c>
      <c r="AY553" t="s">
        <v>1264</v>
      </c>
      <c r="AZ553" t="s">
        <v>1265</v>
      </c>
      <c r="BI553" t="s">
        <v>1260</v>
      </c>
      <c r="BK553" t="str">
        <f>LEFT(Tabela_BaseCadastro[[#This Row],[Descrição]],SEARCH(" ",Tabela_BaseCadastro[[#This Row],[Descrição]],1)-1)</f>
        <v>OLCADIL</v>
      </c>
      <c r="BL553" t="str">
        <f>TEXT(Tabela_BaseCadastro[[#This Row],[Unidade Venda '[EAN8, UPC12, EAN13, e DUN14']]],"0000000000000")</f>
        <v>0000000001321</v>
      </c>
      <c r="BN553">
        <f>IF(Tabela_BaseCadastro[[#This Row],[P.Ativo CMED]]="",Tabela_BaseCadastro[[#This Row],[DESCRIÇÃO DO PRINCIPIO ATIVO]],Tabela_BaseCadastro[[#This Row],[P.Ativo CMED]])</f>
        <v>0</v>
      </c>
    </row>
    <row r="554" spans="1:66" x14ac:dyDescent="0.25">
      <c r="A554">
        <v>1322</v>
      </c>
      <c r="B554" t="s">
        <v>2248</v>
      </c>
      <c r="C554">
        <v>1129</v>
      </c>
      <c r="D554" t="s">
        <v>1380</v>
      </c>
      <c r="E554">
        <v>1</v>
      </c>
      <c r="F554" t="s">
        <v>1253</v>
      </c>
      <c r="G554">
        <v>16</v>
      </c>
      <c r="H554" s="1" t="s">
        <v>1534</v>
      </c>
      <c r="I554">
        <v>3</v>
      </c>
      <c r="J554" t="s">
        <v>1382</v>
      </c>
      <c r="K554">
        <v>1</v>
      </c>
      <c r="L554" t="s">
        <v>1535</v>
      </c>
      <c r="M554" t="s">
        <v>1257</v>
      </c>
      <c r="N554" t="s">
        <v>1422</v>
      </c>
      <c r="O554" t="s">
        <v>1253</v>
      </c>
      <c r="P554">
        <v>30022099</v>
      </c>
      <c r="R554">
        <v>13</v>
      </c>
      <c r="S554">
        <v>14</v>
      </c>
      <c r="U554">
        <v>1322</v>
      </c>
      <c r="V554">
        <v>1322</v>
      </c>
      <c r="Z554" t="s">
        <v>1260</v>
      </c>
      <c r="AA554" t="s">
        <v>1270</v>
      </c>
      <c r="AB554">
        <v>4</v>
      </c>
      <c r="AC554" t="s">
        <v>1631</v>
      </c>
      <c r="AE554">
        <v>44232</v>
      </c>
      <c r="AH554">
        <v>0</v>
      </c>
      <c r="AK554" t="s">
        <v>1260</v>
      </c>
      <c r="AM554" t="s">
        <v>1260</v>
      </c>
      <c r="AN554" t="s">
        <v>1260</v>
      </c>
      <c r="AQ554" t="s">
        <v>1263</v>
      </c>
      <c r="AR554" t="s">
        <v>1257</v>
      </c>
      <c r="AS554" t="s">
        <v>1260</v>
      </c>
      <c r="AT554">
        <v>1</v>
      </c>
      <c r="AX554" t="s">
        <v>1617</v>
      </c>
      <c r="AY554" t="s">
        <v>1264</v>
      </c>
      <c r="AZ554" t="s">
        <v>1265</v>
      </c>
      <c r="BI554" t="s">
        <v>1260</v>
      </c>
      <c r="BK554" t="str">
        <f>LEFT(Tabela_BaseCadastro[[#This Row],[Descrição]],SEARCH(" ",Tabela_BaseCadastro[[#This Row],[Descrição]],1)-1)</f>
        <v>OLCADIL</v>
      </c>
      <c r="BL554" t="str">
        <f>TEXT(Tabela_BaseCadastro[[#This Row],[Unidade Venda '[EAN8, UPC12, EAN13, e DUN14']]],"0000000000000")</f>
        <v>0000000001322</v>
      </c>
      <c r="BN554">
        <f>IF(Tabela_BaseCadastro[[#This Row],[P.Ativo CMED]]="",Tabela_BaseCadastro[[#This Row],[DESCRIÇÃO DO PRINCIPIO ATIVO]],Tabela_BaseCadastro[[#This Row],[P.Ativo CMED]])</f>
        <v>0</v>
      </c>
    </row>
    <row r="555" spans="1:66" x14ac:dyDescent="0.25">
      <c r="A555">
        <v>1323</v>
      </c>
      <c r="B555" t="s">
        <v>2249</v>
      </c>
      <c r="C555">
        <v>1370</v>
      </c>
      <c r="D555" t="s">
        <v>1380</v>
      </c>
      <c r="E555">
        <v>1</v>
      </c>
      <c r="F555" t="s">
        <v>1253</v>
      </c>
      <c r="G555">
        <v>2</v>
      </c>
      <c r="H555" s="1" t="s">
        <v>1254</v>
      </c>
      <c r="I555">
        <v>3</v>
      </c>
      <c r="J555" t="s">
        <v>1382</v>
      </c>
      <c r="K555">
        <v>2</v>
      </c>
      <c r="L555" t="s">
        <v>1256</v>
      </c>
      <c r="M555" t="s">
        <v>1257</v>
      </c>
      <c r="N555" t="s">
        <v>1268</v>
      </c>
      <c r="O555" t="s">
        <v>1269</v>
      </c>
      <c r="P555">
        <v>30049069</v>
      </c>
      <c r="R555">
        <v>13</v>
      </c>
      <c r="S555">
        <v>14</v>
      </c>
      <c r="U555">
        <v>7896261016385</v>
      </c>
      <c r="V555">
        <v>0</v>
      </c>
      <c r="X555">
        <v>720267</v>
      </c>
      <c r="Z555" t="s">
        <v>1260</v>
      </c>
      <c r="AA555" t="s">
        <v>1261</v>
      </c>
      <c r="AB555">
        <v>32</v>
      </c>
      <c r="AC555" t="s">
        <v>2250</v>
      </c>
      <c r="AE555">
        <v>44232</v>
      </c>
      <c r="AH555">
        <v>0</v>
      </c>
      <c r="AK555" t="s">
        <v>1260</v>
      </c>
      <c r="AM555" t="s">
        <v>1260</v>
      </c>
      <c r="AN555" t="s">
        <v>1260</v>
      </c>
      <c r="AQ555" t="s">
        <v>1263</v>
      </c>
      <c r="AR555" t="s">
        <v>1257</v>
      </c>
      <c r="AS555" t="s">
        <v>1260</v>
      </c>
      <c r="AT555">
        <v>1</v>
      </c>
      <c r="AX555" t="s">
        <v>1260</v>
      </c>
      <c r="AY555" t="s">
        <v>1264</v>
      </c>
      <c r="AZ555" t="s">
        <v>1265</v>
      </c>
      <c r="BI555" t="s">
        <v>1260</v>
      </c>
      <c r="BK555" t="str">
        <f>LEFT(Tabela_BaseCadastro[[#This Row],[Descrição]],SEARCH(" ",Tabela_BaseCadastro[[#This Row],[Descrição]],1)-1)</f>
        <v>ONBRIZE</v>
      </c>
      <c r="BL555" t="str">
        <f>TEXT(Tabela_BaseCadastro[[#This Row],[Unidade Venda '[EAN8, UPC12, EAN13, e DUN14']]],"0000000000000")</f>
        <v>7896261016385</v>
      </c>
      <c r="BM555" t="s">
        <v>2251</v>
      </c>
      <c r="BN555" t="str">
        <f>IF(Tabela_BaseCadastro[[#This Row],[P.Ativo CMED]]="",Tabela_BaseCadastro[[#This Row],[DESCRIÇÃO DO PRINCIPIO ATIVO]],Tabela_BaseCadastro[[#This Row],[P.Ativo CMED]])</f>
        <v>MALEATO DE INDACATEROL</v>
      </c>
    </row>
    <row r="556" spans="1:66" x14ac:dyDescent="0.25">
      <c r="A556">
        <v>1325</v>
      </c>
      <c r="B556" t="s">
        <v>2252</v>
      </c>
      <c r="C556">
        <v>1370</v>
      </c>
      <c r="D556" t="s">
        <v>1380</v>
      </c>
      <c r="E556">
        <v>1</v>
      </c>
      <c r="F556" t="s">
        <v>1253</v>
      </c>
      <c r="G556">
        <v>2</v>
      </c>
      <c r="H556" s="1" t="s">
        <v>1254</v>
      </c>
      <c r="I556">
        <v>3</v>
      </c>
      <c r="J556" t="s">
        <v>1382</v>
      </c>
      <c r="K556">
        <v>2</v>
      </c>
      <c r="L556" t="s">
        <v>1256</v>
      </c>
      <c r="M556" t="s">
        <v>1257</v>
      </c>
      <c r="N556" t="s">
        <v>1268</v>
      </c>
      <c r="O556" t="s">
        <v>1269</v>
      </c>
      <c r="P556">
        <v>30049069</v>
      </c>
      <c r="R556">
        <v>13</v>
      </c>
      <c r="S556">
        <v>14</v>
      </c>
      <c r="U556">
        <v>7896261016422</v>
      </c>
      <c r="V556">
        <v>0</v>
      </c>
      <c r="Z556" t="s">
        <v>1260</v>
      </c>
      <c r="AA556" t="s">
        <v>1261</v>
      </c>
      <c r="AB556">
        <v>32</v>
      </c>
      <c r="AC556" t="s">
        <v>2250</v>
      </c>
      <c r="AE556">
        <v>44232</v>
      </c>
      <c r="AH556">
        <v>0</v>
      </c>
      <c r="AK556" t="s">
        <v>1260</v>
      </c>
      <c r="AM556" t="s">
        <v>1260</v>
      </c>
      <c r="AN556" t="s">
        <v>1260</v>
      </c>
      <c r="AQ556" t="s">
        <v>1263</v>
      </c>
      <c r="AR556" t="s">
        <v>1257</v>
      </c>
      <c r="AS556" t="s">
        <v>1260</v>
      </c>
      <c r="AT556">
        <v>1</v>
      </c>
      <c r="AX556" t="s">
        <v>1260</v>
      </c>
      <c r="AY556" t="s">
        <v>1264</v>
      </c>
      <c r="AZ556" t="s">
        <v>1265</v>
      </c>
      <c r="BI556" t="s">
        <v>1260</v>
      </c>
      <c r="BK556" t="str">
        <f>LEFT(Tabela_BaseCadastro[[#This Row],[Descrição]],SEARCH(" ",Tabela_BaseCadastro[[#This Row],[Descrição]],1)-1)</f>
        <v>ONBRIZE</v>
      </c>
      <c r="BL556" t="str">
        <f>TEXT(Tabela_BaseCadastro[[#This Row],[Unidade Venda '[EAN8, UPC12, EAN13, e DUN14']]],"0000000000000")</f>
        <v>7896261016422</v>
      </c>
      <c r="BM556" t="s">
        <v>2251</v>
      </c>
      <c r="BN556" t="str">
        <f>IF(Tabela_BaseCadastro[[#This Row],[P.Ativo CMED]]="",Tabela_BaseCadastro[[#This Row],[DESCRIÇÃO DO PRINCIPIO ATIVO]],Tabela_BaseCadastro[[#This Row],[P.Ativo CMED]])</f>
        <v>MALEATO DE INDACATEROL</v>
      </c>
    </row>
    <row r="557" spans="1:66" x14ac:dyDescent="0.25">
      <c r="A557">
        <v>1326</v>
      </c>
      <c r="B557" t="s">
        <v>2253</v>
      </c>
      <c r="C557">
        <v>1129</v>
      </c>
      <c r="D557" t="s">
        <v>1380</v>
      </c>
      <c r="E557">
        <v>1</v>
      </c>
      <c r="F557" t="s">
        <v>1253</v>
      </c>
      <c r="G557">
        <v>2</v>
      </c>
      <c r="H557" s="1" t="s">
        <v>1254</v>
      </c>
      <c r="I557">
        <v>3</v>
      </c>
      <c r="J557" t="s">
        <v>1382</v>
      </c>
      <c r="K557">
        <v>2</v>
      </c>
      <c r="L557" t="s">
        <v>1256</v>
      </c>
      <c r="M557" t="s">
        <v>1257</v>
      </c>
      <c r="N557" t="s">
        <v>1422</v>
      </c>
      <c r="O557" t="s">
        <v>1253</v>
      </c>
      <c r="P557">
        <v>30022099</v>
      </c>
      <c r="R557">
        <v>13</v>
      </c>
      <c r="S557">
        <v>14</v>
      </c>
      <c r="U557">
        <v>1006810730051</v>
      </c>
      <c r="V557">
        <v>1006810730051</v>
      </c>
      <c r="Z557" t="s">
        <v>1260</v>
      </c>
      <c r="AA557" t="s">
        <v>1270</v>
      </c>
      <c r="AB557">
        <v>32</v>
      </c>
      <c r="AC557" t="s">
        <v>2250</v>
      </c>
      <c r="AE557">
        <v>44232</v>
      </c>
      <c r="AH557">
        <v>0</v>
      </c>
      <c r="AK557" t="s">
        <v>1260</v>
      </c>
      <c r="AM557" t="s">
        <v>1260</v>
      </c>
      <c r="AN557" t="s">
        <v>1260</v>
      </c>
      <c r="AQ557" t="s">
        <v>1263</v>
      </c>
      <c r="AR557" t="s">
        <v>1257</v>
      </c>
      <c r="AS557" t="s">
        <v>1260</v>
      </c>
      <c r="AT557">
        <v>1</v>
      </c>
      <c r="AX557" t="s">
        <v>1617</v>
      </c>
      <c r="AY557" t="s">
        <v>1264</v>
      </c>
      <c r="AZ557" t="s">
        <v>1265</v>
      </c>
      <c r="BI557" t="s">
        <v>1260</v>
      </c>
      <c r="BK557" t="str">
        <f>LEFT(Tabela_BaseCadastro[[#This Row],[Descrição]],SEARCH(" ",Tabela_BaseCadastro[[#This Row],[Descrição]],1)-1)</f>
        <v>ONBRIZE</v>
      </c>
      <c r="BL557" t="str">
        <f>TEXT(Tabela_BaseCadastro[[#This Row],[Unidade Venda '[EAN8, UPC12, EAN13, e DUN14']]],"0000000000000")</f>
        <v>1006810730051</v>
      </c>
      <c r="BN557">
        <f>IF(Tabela_BaseCadastro[[#This Row],[P.Ativo CMED]]="",Tabela_BaseCadastro[[#This Row],[DESCRIÇÃO DO PRINCIPIO ATIVO]],Tabela_BaseCadastro[[#This Row],[P.Ativo CMED]])</f>
        <v>0</v>
      </c>
    </row>
    <row r="558" spans="1:66" x14ac:dyDescent="0.25">
      <c r="A558">
        <v>1327</v>
      </c>
      <c r="B558" t="s">
        <v>2254</v>
      </c>
      <c r="C558">
        <v>1129</v>
      </c>
      <c r="D558" t="s">
        <v>1380</v>
      </c>
      <c r="E558">
        <v>1</v>
      </c>
      <c r="F558" t="s">
        <v>1253</v>
      </c>
      <c r="G558">
        <v>16</v>
      </c>
      <c r="H558" s="1" t="s">
        <v>1534</v>
      </c>
      <c r="I558">
        <v>3</v>
      </c>
      <c r="J558" t="s">
        <v>1382</v>
      </c>
      <c r="K558">
        <v>1</v>
      </c>
      <c r="L558" t="s">
        <v>1535</v>
      </c>
      <c r="M558" t="s">
        <v>1257</v>
      </c>
      <c r="N558" t="s">
        <v>1422</v>
      </c>
      <c r="O558" t="s">
        <v>1253</v>
      </c>
      <c r="P558">
        <v>30022099</v>
      </c>
      <c r="R558">
        <v>13</v>
      </c>
      <c r="S558">
        <v>14</v>
      </c>
      <c r="U558">
        <v>1327</v>
      </c>
      <c r="V558">
        <v>1327</v>
      </c>
      <c r="Z558" t="s">
        <v>1260</v>
      </c>
      <c r="AA558" t="s">
        <v>1270</v>
      </c>
      <c r="AB558">
        <v>13</v>
      </c>
      <c r="AC558" t="s">
        <v>2008</v>
      </c>
      <c r="AE558">
        <v>44232</v>
      </c>
      <c r="AH558">
        <v>0</v>
      </c>
      <c r="AK558" t="s">
        <v>1260</v>
      </c>
      <c r="AM558" t="s">
        <v>1260</v>
      </c>
      <c r="AN558" t="s">
        <v>1260</v>
      </c>
      <c r="AQ558" t="s">
        <v>1263</v>
      </c>
      <c r="AR558" t="s">
        <v>1257</v>
      </c>
      <c r="AS558" t="s">
        <v>1260</v>
      </c>
      <c r="AT558">
        <v>1</v>
      </c>
      <c r="AX558" t="s">
        <v>1617</v>
      </c>
      <c r="AY558" t="s">
        <v>1264</v>
      </c>
      <c r="AZ558" t="s">
        <v>1265</v>
      </c>
      <c r="BI558" t="s">
        <v>1260</v>
      </c>
      <c r="BK558" t="str">
        <f>LEFT(Tabela_BaseCadastro[[#This Row],[Descrição]],SEARCH(" ",Tabela_BaseCadastro[[#This Row],[Descrição]],1)-1)</f>
        <v>PAMELOR</v>
      </c>
      <c r="BL558" t="str">
        <f>TEXT(Tabela_BaseCadastro[[#This Row],[Unidade Venda '[EAN8, UPC12, EAN13, e DUN14']]],"0000000000000")</f>
        <v>0000000001327</v>
      </c>
      <c r="BN558">
        <f>IF(Tabela_BaseCadastro[[#This Row],[P.Ativo CMED]]="",Tabela_BaseCadastro[[#This Row],[DESCRIÇÃO DO PRINCIPIO ATIVO]],Tabela_BaseCadastro[[#This Row],[P.Ativo CMED]])</f>
        <v>0</v>
      </c>
    </row>
    <row r="559" spans="1:66" x14ac:dyDescent="0.25">
      <c r="A559">
        <v>1328</v>
      </c>
      <c r="B559" t="s">
        <v>2255</v>
      </c>
      <c r="C559">
        <v>1129</v>
      </c>
      <c r="D559" t="s">
        <v>1380</v>
      </c>
      <c r="E559">
        <v>1</v>
      </c>
      <c r="F559" t="s">
        <v>1253</v>
      </c>
      <c r="G559">
        <v>16</v>
      </c>
      <c r="H559" s="1" t="s">
        <v>1534</v>
      </c>
      <c r="I559">
        <v>3</v>
      </c>
      <c r="J559" t="s">
        <v>1382</v>
      </c>
      <c r="K559">
        <v>1</v>
      </c>
      <c r="L559" t="s">
        <v>1535</v>
      </c>
      <c r="M559" t="s">
        <v>1257</v>
      </c>
      <c r="N559" t="s">
        <v>1422</v>
      </c>
      <c r="O559" t="s">
        <v>1253</v>
      </c>
      <c r="P559">
        <v>30022099</v>
      </c>
      <c r="R559">
        <v>13</v>
      </c>
      <c r="S559">
        <v>14</v>
      </c>
      <c r="U559">
        <v>1328</v>
      </c>
      <c r="V559">
        <v>1328</v>
      </c>
      <c r="Z559" t="s">
        <v>1260</v>
      </c>
      <c r="AA559" t="s">
        <v>1270</v>
      </c>
      <c r="AB559">
        <v>13</v>
      </c>
      <c r="AC559" t="s">
        <v>2008</v>
      </c>
      <c r="AE559">
        <v>44232</v>
      </c>
      <c r="AH559">
        <v>0</v>
      </c>
      <c r="AK559" t="s">
        <v>1260</v>
      </c>
      <c r="AM559" t="s">
        <v>1260</v>
      </c>
      <c r="AN559" t="s">
        <v>1260</v>
      </c>
      <c r="AQ559" t="s">
        <v>1263</v>
      </c>
      <c r="AR559" t="s">
        <v>1257</v>
      </c>
      <c r="AS559" t="s">
        <v>1260</v>
      </c>
      <c r="AT559">
        <v>1</v>
      </c>
      <c r="AX559" t="s">
        <v>1617</v>
      </c>
      <c r="AY559" t="s">
        <v>1264</v>
      </c>
      <c r="AZ559" t="s">
        <v>1265</v>
      </c>
      <c r="BI559" t="s">
        <v>1260</v>
      </c>
      <c r="BK559" t="str">
        <f>LEFT(Tabela_BaseCadastro[[#This Row],[Descrição]],SEARCH(" ",Tabela_BaseCadastro[[#This Row],[Descrição]],1)-1)</f>
        <v>PAMELOR</v>
      </c>
      <c r="BL559" t="str">
        <f>TEXT(Tabela_BaseCadastro[[#This Row],[Unidade Venda '[EAN8, UPC12, EAN13, e DUN14']]],"0000000000000")</f>
        <v>0000000001328</v>
      </c>
      <c r="BN559">
        <f>IF(Tabela_BaseCadastro[[#This Row],[P.Ativo CMED]]="",Tabela_BaseCadastro[[#This Row],[DESCRIÇÃO DO PRINCIPIO ATIVO]],Tabela_BaseCadastro[[#This Row],[P.Ativo CMED]])</f>
        <v>0</v>
      </c>
    </row>
    <row r="560" spans="1:66" x14ac:dyDescent="0.25">
      <c r="A560">
        <v>1329</v>
      </c>
      <c r="B560" t="s">
        <v>2256</v>
      </c>
      <c r="C560">
        <v>1129</v>
      </c>
      <c r="D560" t="s">
        <v>1380</v>
      </c>
      <c r="E560">
        <v>1</v>
      </c>
      <c r="F560" t="s">
        <v>1253</v>
      </c>
      <c r="G560">
        <v>16</v>
      </c>
      <c r="H560" s="1" t="s">
        <v>1534</v>
      </c>
      <c r="I560">
        <v>3</v>
      </c>
      <c r="J560" t="s">
        <v>1382</v>
      </c>
      <c r="K560">
        <v>1</v>
      </c>
      <c r="L560" t="s">
        <v>1535</v>
      </c>
      <c r="M560" t="s">
        <v>1257</v>
      </c>
      <c r="N560" t="s">
        <v>1422</v>
      </c>
      <c r="O560" t="s">
        <v>1253</v>
      </c>
      <c r="P560">
        <v>30022099</v>
      </c>
      <c r="R560">
        <v>13</v>
      </c>
      <c r="S560">
        <v>14</v>
      </c>
      <c r="U560">
        <v>1329</v>
      </c>
      <c r="V560">
        <v>1329</v>
      </c>
      <c r="Z560" t="s">
        <v>1260</v>
      </c>
      <c r="AA560" t="s">
        <v>1270</v>
      </c>
      <c r="AB560">
        <v>13</v>
      </c>
      <c r="AC560" t="s">
        <v>2008</v>
      </c>
      <c r="AE560">
        <v>44232</v>
      </c>
      <c r="AH560">
        <v>0</v>
      </c>
      <c r="AK560" t="s">
        <v>1260</v>
      </c>
      <c r="AM560" t="s">
        <v>1260</v>
      </c>
      <c r="AN560" t="s">
        <v>1260</v>
      </c>
      <c r="AQ560" t="s">
        <v>1263</v>
      </c>
      <c r="AR560" t="s">
        <v>1257</v>
      </c>
      <c r="AS560" t="s">
        <v>1260</v>
      </c>
      <c r="AT560">
        <v>1</v>
      </c>
      <c r="AX560" t="s">
        <v>1617</v>
      </c>
      <c r="AY560" t="s">
        <v>1264</v>
      </c>
      <c r="AZ560" t="s">
        <v>1265</v>
      </c>
      <c r="BI560" t="s">
        <v>1260</v>
      </c>
      <c r="BK560" t="str">
        <f>LEFT(Tabela_BaseCadastro[[#This Row],[Descrição]],SEARCH(" ",Tabela_BaseCadastro[[#This Row],[Descrição]],1)-1)</f>
        <v>PAMELOR</v>
      </c>
      <c r="BL560" t="str">
        <f>TEXT(Tabela_BaseCadastro[[#This Row],[Unidade Venda '[EAN8, UPC12, EAN13, e DUN14']]],"0000000000000")</f>
        <v>0000000001329</v>
      </c>
      <c r="BN560">
        <f>IF(Tabela_BaseCadastro[[#This Row],[P.Ativo CMED]]="",Tabela_BaseCadastro[[#This Row],[DESCRIÇÃO DO PRINCIPIO ATIVO]],Tabela_BaseCadastro[[#This Row],[P.Ativo CMED]])</f>
        <v>0</v>
      </c>
    </row>
    <row r="561" spans="1:66" x14ac:dyDescent="0.25">
      <c r="A561">
        <v>1330</v>
      </c>
      <c r="B561" t="s">
        <v>2257</v>
      </c>
      <c r="C561">
        <v>1129</v>
      </c>
      <c r="D561" t="s">
        <v>1380</v>
      </c>
      <c r="E561">
        <v>1</v>
      </c>
      <c r="F561" t="s">
        <v>1253</v>
      </c>
      <c r="G561">
        <v>16</v>
      </c>
      <c r="H561" s="1" t="s">
        <v>1534</v>
      </c>
      <c r="I561">
        <v>3</v>
      </c>
      <c r="J561" t="s">
        <v>1382</v>
      </c>
      <c r="K561">
        <v>1</v>
      </c>
      <c r="L561" t="s">
        <v>1535</v>
      </c>
      <c r="M561" t="s">
        <v>1257</v>
      </c>
      <c r="N561" t="s">
        <v>1422</v>
      </c>
      <c r="O561" t="s">
        <v>1253</v>
      </c>
      <c r="P561">
        <v>30022099</v>
      </c>
      <c r="R561">
        <v>13</v>
      </c>
      <c r="S561">
        <v>14</v>
      </c>
      <c r="U561">
        <v>1330</v>
      </c>
      <c r="V561">
        <v>1330</v>
      </c>
      <c r="Z561" t="s">
        <v>1260</v>
      </c>
      <c r="AA561" t="s">
        <v>1270</v>
      </c>
      <c r="AB561">
        <v>13</v>
      </c>
      <c r="AC561" t="s">
        <v>2008</v>
      </c>
      <c r="AE561">
        <v>44232</v>
      </c>
      <c r="AH561">
        <v>0</v>
      </c>
      <c r="AK561" t="s">
        <v>1260</v>
      </c>
      <c r="AM561" t="s">
        <v>1260</v>
      </c>
      <c r="AN561" t="s">
        <v>1260</v>
      </c>
      <c r="AQ561" t="s">
        <v>1263</v>
      </c>
      <c r="AR561" t="s">
        <v>1257</v>
      </c>
      <c r="AS561" t="s">
        <v>1260</v>
      </c>
      <c r="AT561">
        <v>1</v>
      </c>
      <c r="AX561" t="s">
        <v>1617</v>
      </c>
      <c r="AY561" t="s">
        <v>1264</v>
      </c>
      <c r="AZ561" t="s">
        <v>1265</v>
      </c>
      <c r="BI561" t="s">
        <v>1260</v>
      </c>
      <c r="BK561" t="str">
        <f>LEFT(Tabela_BaseCadastro[[#This Row],[Descrição]],SEARCH(" ",Tabela_BaseCadastro[[#This Row],[Descrição]],1)-1)</f>
        <v>PAMELOR</v>
      </c>
      <c r="BL561" t="str">
        <f>TEXT(Tabela_BaseCadastro[[#This Row],[Unidade Venda '[EAN8, UPC12, EAN13, e DUN14']]],"0000000000000")</f>
        <v>0000000001330</v>
      </c>
      <c r="BN561">
        <f>IF(Tabela_BaseCadastro[[#This Row],[P.Ativo CMED]]="",Tabela_BaseCadastro[[#This Row],[DESCRIÇÃO DO PRINCIPIO ATIVO]],Tabela_BaseCadastro[[#This Row],[P.Ativo CMED]])</f>
        <v>0</v>
      </c>
    </row>
    <row r="562" spans="1:66" x14ac:dyDescent="0.25">
      <c r="A562">
        <v>1331</v>
      </c>
      <c r="B562" t="s">
        <v>2258</v>
      </c>
      <c r="C562">
        <v>1129</v>
      </c>
      <c r="D562" t="s">
        <v>1380</v>
      </c>
      <c r="E562">
        <v>1</v>
      </c>
      <c r="F562" t="s">
        <v>1253</v>
      </c>
      <c r="G562">
        <v>16</v>
      </c>
      <c r="H562" s="1" t="s">
        <v>1534</v>
      </c>
      <c r="I562">
        <v>3</v>
      </c>
      <c r="J562" t="s">
        <v>1382</v>
      </c>
      <c r="K562">
        <v>1</v>
      </c>
      <c r="L562" t="s">
        <v>1535</v>
      </c>
      <c r="M562" t="s">
        <v>1257</v>
      </c>
      <c r="N562" t="s">
        <v>1422</v>
      </c>
      <c r="O562" t="s">
        <v>1253</v>
      </c>
      <c r="P562">
        <v>30022099</v>
      </c>
      <c r="R562">
        <v>13</v>
      </c>
      <c r="S562">
        <v>14</v>
      </c>
      <c r="U562">
        <v>1331</v>
      </c>
      <c r="V562">
        <v>1331</v>
      </c>
      <c r="Z562" t="s">
        <v>1260</v>
      </c>
      <c r="AA562" t="s">
        <v>1270</v>
      </c>
      <c r="AB562">
        <v>13</v>
      </c>
      <c r="AC562" t="s">
        <v>2008</v>
      </c>
      <c r="AE562">
        <v>44232</v>
      </c>
      <c r="AH562">
        <v>0</v>
      </c>
      <c r="AK562" t="s">
        <v>1260</v>
      </c>
      <c r="AM562" t="s">
        <v>1260</v>
      </c>
      <c r="AN562" t="s">
        <v>1260</v>
      </c>
      <c r="AQ562" t="s">
        <v>1263</v>
      </c>
      <c r="AR562" t="s">
        <v>1257</v>
      </c>
      <c r="AS562" t="s">
        <v>1260</v>
      </c>
      <c r="AT562">
        <v>1</v>
      </c>
      <c r="AX562" t="s">
        <v>1617</v>
      </c>
      <c r="AY562" t="s">
        <v>1264</v>
      </c>
      <c r="AZ562" t="s">
        <v>1265</v>
      </c>
      <c r="BI562" t="s">
        <v>1260</v>
      </c>
      <c r="BK562" t="str">
        <f>LEFT(Tabela_BaseCadastro[[#This Row],[Descrição]],SEARCH(" ",Tabela_BaseCadastro[[#This Row],[Descrição]],1)-1)</f>
        <v>PAMELOR</v>
      </c>
      <c r="BL562" t="str">
        <f>TEXT(Tabela_BaseCadastro[[#This Row],[Unidade Venda '[EAN8, UPC12, EAN13, e DUN14']]],"0000000000000")</f>
        <v>0000000001331</v>
      </c>
      <c r="BN562">
        <f>IF(Tabela_BaseCadastro[[#This Row],[P.Ativo CMED]]="",Tabela_BaseCadastro[[#This Row],[DESCRIÇÃO DO PRINCIPIO ATIVO]],Tabela_BaseCadastro[[#This Row],[P.Ativo CMED]])</f>
        <v>0</v>
      </c>
    </row>
    <row r="563" spans="1:66" x14ac:dyDescent="0.25">
      <c r="A563">
        <v>1332</v>
      </c>
      <c r="B563" t="s">
        <v>2259</v>
      </c>
      <c r="C563">
        <v>1129</v>
      </c>
      <c r="D563" t="s">
        <v>1380</v>
      </c>
      <c r="E563">
        <v>1</v>
      </c>
      <c r="F563" t="s">
        <v>1253</v>
      </c>
      <c r="G563">
        <v>16</v>
      </c>
      <c r="H563" s="1" t="s">
        <v>1534</v>
      </c>
      <c r="I563">
        <v>3</v>
      </c>
      <c r="J563" t="s">
        <v>1382</v>
      </c>
      <c r="K563">
        <v>1</v>
      </c>
      <c r="L563" t="s">
        <v>1535</v>
      </c>
      <c r="M563" t="s">
        <v>1257</v>
      </c>
      <c r="N563" t="s">
        <v>1422</v>
      </c>
      <c r="O563" t="s">
        <v>1253</v>
      </c>
      <c r="P563">
        <v>30022099</v>
      </c>
      <c r="R563">
        <v>13</v>
      </c>
      <c r="S563">
        <v>14</v>
      </c>
      <c r="U563">
        <v>1332</v>
      </c>
      <c r="V563">
        <v>1332</v>
      </c>
      <c r="Z563" t="s">
        <v>1260</v>
      </c>
      <c r="AA563" t="s">
        <v>1261</v>
      </c>
      <c r="AB563">
        <v>13</v>
      </c>
      <c r="AC563" t="s">
        <v>2008</v>
      </c>
      <c r="AE563">
        <v>44232</v>
      </c>
      <c r="AH563">
        <v>0</v>
      </c>
      <c r="AK563" t="s">
        <v>1260</v>
      </c>
      <c r="AM563" t="s">
        <v>1260</v>
      </c>
      <c r="AN563" t="s">
        <v>1260</v>
      </c>
      <c r="AQ563" t="s">
        <v>1263</v>
      </c>
      <c r="AR563" t="s">
        <v>1257</v>
      </c>
      <c r="AS563" t="s">
        <v>1260</v>
      </c>
      <c r="AT563">
        <v>1</v>
      </c>
      <c r="AX563" t="s">
        <v>1617</v>
      </c>
      <c r="AY563" t="s">
        <v>1264</v>
      </c>
      <c r="AZ563" t="s">
        <v>1265</v>
      </c>
      <c r="BI563" t="s">
        <v>1260</v>
      </c>
      <c r="BK563" t="str">
        <f>LEFT(Tabela_BaseCadastro[[#This Row],[Descrição]],SEARCH(" ",Tabela_BaseCadastro[[#This Row],[Descrição]],1)-1)</f>
        <v>PAMELOR</v>
      </c>
      <c r="BL563" t="str">
        <f>TEXT(Tabela_BaseCadastro[[#This Row],[Unidade Venda '[EAN8, UPC12, EAN13, e DUN14']]],"0000000000000")</f>
        <v>0000000001332</v>
      </c>
      <c r="BN563">
        <f>IF(Tabela_BaseCadastro[[#This Row],[P.Ativo CMED]]="",Tabela_BaseCadastro[[#This Row],[DESCRIÇÃO DO PRINCIPIO ATIVO]],Tabela_BaseCadastro[[#This Row],[P.Ativo CMED]])</f>
        <v>0</v>
      </c>
    </row>
    <row r="564" spans="1:66" x14ac:dyDescent="0.25">
      <c r="A564">
        <v>1333</v>
      </c>
      <c r="B564" t="s">
        <v>2260</v>
      </c>
      <c r="C564">
        <v>1129</v>
      </c>
      <c r="D564" t="s">
        <v>1380</v>
      </c>
      <c r="E564">
        <v>1</v>
      </c>
      <c r="F564" t="s">
        <v>1253</v>
      </c>
      <c r="G564">
        <v>16</v>
      </c>
      <c r="H564" s="1" t="s">
        <v>1534</v>
      </c>
      <c r="I564">
        <v>3</v>
      </c>
      <c r="J564" t="s">
        <v>1382</v>
      </c>
      <c r="K564">
        <v>1</v>
      </c>
      <c r="L564" t="s">
        <v>1535</v>
      </c>
      <c r="M564" t="s">
        <v>1257</v>
      </c>
      <c r="N564" t="s">
        <v>1422</v>
      </c>
      <c r="O564" t="s">
        <v>1253</v>
      </c>
      <c r="P564">
        <v>30022099</v>
      </c>
      <c r="R564">
        <v>13</v>
      </c>
      <c r="S564">
        <v>14</v>
      </c>
      <c r="U564">
        <v>1333</v>
      </c>
      <c r="V564">
        <v>1333</v>
      </c>
      <c r="Z564" t="s">
        <v>1260</v>
      </c>
      <c r="AA564" t="s">
        <v>1261</v>
      </c>
      <c r="AB564">
        <v>13</v>
      </c>
      <c r="AC564" t="s">
        <v>2008</v>
      </c>
      <c r="AE564">
        <v>44232</v>
      </c>
      <c r="AH564">
        <v>0</v>
      </c>
      <c r="AK564" t="s">
        <v>1260</v>
      </c>
      <c r="AM564" t="s">
        <v>1260</v>
      </c>
      <c r="AN564" t="s">
        <v>1260</v>
      </c>
      <c r="AQ564" t="s">
        <v>1263</v>
      </c>
      <c r="AR564" t="s">
        <v>1257</v>
      </c>
      <c r="AS564" t="s">
        <v>1260</v>
      </c>
      <c r="AT564">
        <v>1</v>
      </c>
      <c r="AX564" t="s">
        <v>1617</v>
      </c>
      <c r="AY564" t="s">
        <v>1264</v>
      </c>
      <c r="AZ564" t="s">
        <v>1265</v>
      </c>
      <c r="BI564" t="s">
        <v>1260</v>
      </c>
      <c r="BK564" t="str">
        <f>LEFT(Tabela_BaseCadastro[[#This Row],[Descrição]],SEARCH(" ",Tabela_BaseCadastro[[#This Row],[Descrição]],1)-1)</f>
        <v>PAMELOR</v>
      </c>
      <c r="BL564" t="str">
        <f>TEXT(Tabela_BaseCadastro[[#This Row],[Unidade Venda '[EAN8, UPC12, EAN13, e DUN14']]],"0000000000000")</f>
        <v>0000000001333</v>
      </c>
      <c r="BN564">
        <f>IF(Tabela_BaseCadastro[[#This Row],[P.Ativo CMED]]="",Tabela_BaseCadastro[[#This Row],[DESCRIÇÃO DO PRINCIPIO ATIVO]],Tabela_BaseCadastro[[#This Row],[P.Ativo CMED]])</f>
        <v>0</v>
      </c>
    </row>
    <row r="565" spans="1:66" x14ac:dyDescent="0.25">
      <c r="A565">
        <v>1334</v>
      </c>
      <c r="B565" t="s">
        <v>2261</v>
      </c>
      <c r="C565">
        <v>1129</v>
      </c>
      <c r="D565" t="s">
        <v>1380</v>
      </c>
      <c r="E565">
        <v>1</v>
      </c>
      <c r="F565" t="s">
        <v>1253</v>
      </c>
      <c r="G565">
        <v>16</v>
      </c>
      <c r="H565" s="1" t="s">
        <v>1534</v>
      </c>
      <c r="I565">
        <v>3</v>
      </c>
      <c r="J565" t="s">
        <v>1382</v>
      </c>
      <c r="K565">
        <v>1</v>
      </c>
      <c r="L565" t="s">
        <v>1535</v>
      </c>
      <c r="M565" t="s">
        <v>1257</v>
      </c>
      <c r="N565" t="s">
        <v>1422</v>
      </c>
      <c r="O565" t="s">
        <v>1253</v>
      </c>
      <c r="P565">
        <v>30022099</v>
      </c>
      <c r="R565">
        <v>13</v>
      </c>
      <c r="S565">
        <v>14</v>
      </c>
      <c r="U565">
        <v>1334</v>
      </c>
      <c r="V565">
        <v>1334</v>
      </c>
      <c r="Z565" t="s">
        <v>1260</v>
      </c>
      <c r="AA565" t="s">
        <v>1261</v>
      </c>
      <c r="AB565">
        <v>13</v>
      </c>
      <c r="AC565" t="s">
        <v>2008</v>
      </c>
      <c r="AE565">
        <v>44232</v>
      </c>
      <c r="AH565">
        <v>0</v>
      </c>
      <c r="AK565" t="s">
        <v>1260</v>
      </c>
      <c r="AM565" t="s">
        <v>1260</v>
      </c>
      <c r="AN565" t="s">
        <v>1260</v>
      </c>
      <c r="AQ565" t="s">
        <v>1263</v>
      </c>
      <c r="AR565" t="s">
        <v>1257</v>
      </c>
      <c r="AS565" t="s">
        <v>1260</v>
      </c>
      <c r="AT565">
        <v>1</v>
      </c>
      <c r="AX565" t="s">
        <v>1617</v>
      </c>
      <c r="AY565" t="s">
        <v>1264</v>
      </c>
      <c r="AZ565" t="s">
        <v>1265</v>
      </c>
      <c r="BI565" t="s">
        <v>1260</v>
      </c>
      <c r="BK565" t="str">
        <f>LEFT(Tabela_BaseCadastro[[#This Row],[Descrição]],SEARCH(" ",Tabela_BaseCadastro[[#This Row],[Descrição]],1)-1)</f>
        <v>PAMELOR</v>
      </c>
      <c r="BL565" t="str">
        <f>TEXT(Tabela_BaseCadastro[[#This Row],[Unidade Venda '[EAN8, UPC12, EAN13, e DUN14']]],"0000000000000")</f>
        <v>0000000001334</v>
      </c>
      <c r="BN565">
        <f>IF(Tabela_BaseCadastro[[#This Row],[P.Ativo CMED]]="",Tabela_BaseCadastro[[#This Row],[DESCRIÇÃO DO PRINCIPIO ATIVO]],Tabela_BaseCadastro[[#This Row],[P.Ativo CMED]])</f>
        <v>0</v>
      </c>
    </row>
    <row r="566" spans="1:66" x14ac:dyDescent="0.25">
      <c r="A566">
        <v>1335</v>
      </c>
      <c r="B566" t="s">
        <v>2262</v>
      </c>
      <c r="C566">
        <v>1129</v>
      </c>
      <c r="D566" t="s">
        <v>1380</v>
      </c>
      <c r="E566">
        <v>1</v>
      </c>
      <c r="F566" t="s">
        <v>1253</v>
      </c>
      <c r="G566">
        <v>16</v>
      </c>
      <c r="H566" s="1" t="s">
        <v>1534</v>
      </c>
      <c r="I566">
        <v>3</v>
      </c>
      <c r="J566" t="s">
        <v>1382</v>
      </c>
      <c r="K566">
        <v>1</v>
      </c>
      <c r="L566" t="s">
        <v>1535</v>
      </c>
      <c r="M566" t="s">
        <v>1257</v>
      </c>
      <c r="N566" t="s">
        <v>1422</v>
      </c>
      <c r="O566" t="s">
        <v>1253</v>
      </c>
      <c r="P566">
        <v>30022099</v>
      </c>
      <c r="R566">
        <v>13</v>
      </c>
      <c r="S566">
        <v>14</v>
      </c>
      <c r="U566">
        <v>1335</v>
      </c>
      <c r="V566">
        <v>1335</v>
      </c>
      <c r="Z566" t="s">
        <v>1260</v>
      </c>
      <c r="AA566" t="s">
        <v>1261</v>
      </c>
      <c r="AB566">
        <v>13</v>
      </c>
      <c r="AC566" t="s">
        <v>2008</v>
      </c>
      <c r="AE566">
        <v>44232</v>
      </c>
      <c r="AH566">
        <v>0</v>
      </c>
      <c r="AK566" t="s">
        <v>1260</v>
      </c>
      <c r="AM566" t="s">
        <v>1260</v>
      </c>
      <c r="AN566" t="s">
        <v>1260</v>
      </c>
      <c r="AQ566" t="s">
        <v>1263</v>
      </c>
      <c r="AR566" t="s">
        <v>1257</v>
      </c>
      <c r="AS566" t="s">
        <v>1260</v>
      </c>
      <c r="AT566">
        <v>1</v>
      </c>
      <c r="AX566" t="s">
        <v>1617</v>
      </c>
      <c r="AY566" t="s">
        <v>1264</v>
      </c>
      <c r="AZ566" t="s">
        <v>1265</v>
      </c>
      <c r="BI566" t="s">
        <v>1260</v>
      </c>
      <c r="BK566" t="str">
        <f>LEFT(Tabela_BaseCadastro[[#This Row],[Descrição]],SEARCH(" ",Tabela_BaseCadastro[[#This Row],[Descrição]],1)-1)</f>
        <v>PAMELOR</v>
      </c>
      <c r="BL566" t="str">
        <f>TEXT(Tabela_BaseCadastro[[#This Row],[Unidade Venda '[EAN8, UPC12, EAN13, e DUN14']]],"0000000000000")</f>
        <v>0000000001335</v>
      </c>
      <c r="BN566">
        <f>IF(Tabela_BaseCadastro[[#This Row],[P.Ativo CMED]]="",Tabela_BaseCadastro[[#This Row],[DESCRIÇÃO DO PRINCIPIO ATIVO]],Tabela_BaseCadastro[[#This Row],[P.Ativo CMED]])</f>
        <v>0</v>
      </c>
    </row>
    <row r="567" spans="1:66" x14ac:dyDescent="0.25">
      <c r="A567">
        <v>1336</v>
      </c>
      <c r="B567" t="s">
        <v>2263</v>
      </c>
      <c r="C567">
        <v>1129</v>
      </c>
      <c r="D567" t="s">
        <v>1380</v>
      </c>
      <c r="E567">
        <v>1</v>
      </c>
      <c r="F567" t="s">
        <v>1253</v>
      </c>
      <c r="G567">
        <v>2</v>
      </c>
      <c r="H567" s="1" t="s">
        <v>1254</v>
      </c>
      <c r="M567" t="s">
        <v>1257</v>
      </c>
      <c r="R567">
        <v>13</v>
      </c>
      <c r="S567">
        <v>14</v>
      </c>
      <c r="U567">
        <v>7896548138281</v>
      </c>
      <c r="V567">
        <v>7896548138281</v>
      </c>
      <c r="Z567" t="s">
        <v>1260</v>
      </c>
      <c r="AA567" t="s">
        <v>1261</v>
      </c>
      <c r="AE567">
        <v>44232</v>
      </c>
      <c r="AH567">
        <v>0</v>
      </c>
      <c r="AK567" t="s">
        <v>1260</v>
      </c>
      <c r="AM567" t="s">
        <v>1260</v>
      </c>
      <c r="AN567" t="s">
        <v>1260</v>
      </c>
      <c r="AS567" t="s">
        <v>1260</v>
      </c>
      <c r="AX567" t="s">
        <v>1617</v>
      </c>
      <c r="BI567" t="s">
        <v>1260</v>
      </c>
      <c r="BK567" t="str">
        <f>LEFT(Tabela_BaseCadastro[[#This Row],[Descrição]],SEARCH(" ",Tabela_BaseCadastro[[#This Row],[Descrição]],1)-1)</f>
        <v>PARLODEL</v>
      </c>
      <c r="BL567" t="str">
        <f>TEXT(Tabela_BaseCadastro[[#This Row],[Unidade Venda '[EAN8, UPC12, EAN13, e DUN14']]],"0000000000000")</f>
        <v>7896548138281</v>
      </c>
      <c r="BN567">
        <f>IF(Tabela_BaseCadastro[[#This Row],[P.Ativo CMED]]="",Tabela_BaseCadastro[[#This Row],[DESCRIÇÃO DO PRINCIPIO ATIVO]],Tabela_BaseCadastro[[#This Row],[P.Ativo CMED]])</f>
        <v>0</v>
      </c>
    </row>
    <row r="568" spans="1:66" x14ac:dyDescent="0.25">
      <c r="A568">
        <v>1337</v>
      </c>
      <c r="B568" t="s">
        <v>2264</v>
      </c>
      <c r="C568">
        <v>1129</v>
      </c>
      <c r="D568" t="s">
        <v>1380</v>
      </c>
      <c r="E568">
        <v>1</v>
      </c>
      <c r="F568" t="s">
        <v>1253</v>
      </c>
      <c r="G568">
        <v>2</v>
      </c>
      <c r="H568" s="1" t="s">
        <v>1254</v>
      </c>
      <c r="M568" t="s">
        <v>1257</v>
      </c>
      <c r="R568">
        <v>13</v>
      </c>
      <c r="S568">
        <v>14</v>
      </c>
      <c r="U568">
        <v>7896548138281</v>
      </c>
      <c r="V568">
        <v>7896548138281</v>
      </c>
      <c r="Z568" t="s">
        <v>1260</v>
      </c>
      <c r="AA568" t="s">
        <v>1261</v>
      </c>
      <c r="AE568">
        <v>44232</v>
      </c>
      <c r="AH568">
        <v>0</v>
      </c>
      <c r="AK568" t="s">
        <v>1260</v>
      </c>
      <c r="AM568" t="s">
        <v>1260</v>
      </c>
      <c r="AN568" t="s">
        <v>1260</v>
      </c>
      <c r="AS568" t="s">
        <v>1260</v>
      </c>
      <c r="AX568" t="s">
        <v>1617</v>
      </c>
      <c r="BI568" t="s">
        <v>1260</v>
      </c>
      <c r="BK568" t="str">
        <f>LEFT(Tabela_BaseCadastro[[#This Row],[Descrição]],SEARCH(" ",Tabela_BaseCadastro[[#This Row],[Descrição]],1)-1)</f>
        <v>PATANOL</v>
      </c>
      <c r="BL568" t="str">
        <f>TEXT(Tabela_BaseCadastro[[#This Row],[Unidade Venda '[EAN8, UPC12, EAN13, e DUN14']]],"0000000000000")</f>
        <v>7896548138281</v>
      </c>
      <c r="BN568">
        <f>IF(Tabela_BaseCadastro[[#This Row],[P.Ativo CMED]]="",Tabela_BaseCadastro[[#This Row],[DESCRIÇÃO DO PRINCIPIO ATIVO]],Tabela_BaseCadastro[[#This Row],[P.Ativo CMED]])</f>
        <v>0</v>
      </c>
    </row>
    <row r="569" spans="1:66" x14ac:dyDescent="0.25">
      <c r="A569">
        <v>1338</v>
      </c>
      <c r="B569" t="s">
        <v>2265</v>
      </c>
      <c r="C569">
        <v>1129</v>
      </c>
      <c r="D569" t="s">
        <v>1380</v>
      </c>
      <c r="E569">
        <v>1</v>
      </c>
      <c r="F569" t="s">
        <v>1253</v>
      </c>
      <c r="G569">
        <v>2</v>
      </c>
      <c r="H569" s="1" t="s">
        <v>1254</v>
      </c>
      <c r="I569">
        <v>3</v>
      </c>
      <c r="J569" t="s">
        <v>1382</v>
      </c>
      <c r="K569">
        <v>2</v>
      </c>
      <c r="L569" t="s">
        <v>1256</v>
      </c>
      <c r="M569" t="s">
        <v>1257</v>
      </c>
      <c r="N569" t="s">
        <v>1422</v>
      </c>
      <c r="O569" t="s">
        <v>1253</v>
      </c>
      <c r="P569">
        <v>30022099</v>
      </c>
      <c r="R569">
        <v>13</v>
      </c>
      <c r="S569">
        <v>14</v>
      </c>
      <c r="U569">
        <v>1338</v>
      </c>
      <c r="V569">
        <v>1338</v>
      </c>
      <c r="Z569" t="s">
        <v>1260</v>
      </c>
      <c r="AA569" t="s">
        <v>1261</v>
      </c>
      <c r="AB569">
        <v>1554</v>
      </c>
      <c r="AC569" t="s">
        <v>2266</v>
      </c>
      <c r="AE569">
        <v>44232</v>
      </c>
      <c r="AH569">
        <v>0</v>
      </c>
      <c r="AK569" t="s">
        <v>1260</v>
      </c>
      <c r="AM569" t="s">
        <v>1260</v>
      </c>
      <c r="AN569" t="s">
        <v>1260</v>
      </c>
      <c r="AQ569" t="s">
        <v>1263</v>
      </c>
      <c r="AR569" t="s">
        <v>1257</v>
      </c>
      <c r="AS569" t="s">
        <v>1260</v>
      </c>
      <c r="AT569">
        <v>1</v>
      </c>
      <c r="AX569" t="s">
        <v>1617</v>
      </c>
      <c r="AY569" t="s">
        <v>1264</v>
      </c>
      <c r="AZ569" t="s">
        <v>1265</v>
      </c>
      <c r="BI569" t="s">
        <v>1260</v>
      </c>
      <c r="BK569" t="str">
        <f>LEFT(Tabela_BaseCadastro[[#This Row],[Descrição]],SEARCH(" ",Tabela_BaseCadastro[[#This Row],[Descrição]],1)-1)</f>
        <v>PATANOL</v>
      </c>
      <c r="BL569" t="str">
        <f>TEXT(Tabela_BaseCadastro[[#This Row],[Unidade Venda '[EAN8, UPC12, EAN13, e DUN14']]],"0000000000000")</f>
        <v>0000000001338</v>
      </c>
      <c r="BN569">
        <f>IF(Tabela_BaseCadastro[[#This Row],[P.Ativo CMED]]="",Tabela_BaseCadastro[[#This Row],[DESCRIÇÃO DO PRINCIPIO ATIVO]],Tabela_BaseCadastro[[#This Row],[P.Ativo CMED]])</f>
        <v>0</v>
      </c>
    </row>
    <row r="570" spans="1:66" x14ac:dyDescent="0.25">
      <c r="A570">
        <v>1339</v>
      </c>
      <c r="B570" t="s">
        <v>2267</v>
      </c>
      <c r="C570">
        <v>1129</v>
      </c>
      <c r="D570" t="s">
        <v>1380</v>
      </c>
      <c r="E570">
        <v>1</v>
      </c>
      <c r="F570" t="s">
        <v>1253</v>
      </c>
      <c r="G570">
        <v>2</v>
      </c>
      <c r="H570" s="1" t="s">
        <v>1254</v>
      </c>
      <c r="I570">
        <v>3</v>
      </c>
      <c r="J570" t="s">
        <v>1382</v>
      </c>
      <c r="K570">
        <v>2</v>
      </c>
      <c r="L570" t="s">
        <v>1256</v>
      </c>
      <c r="M570" t="s">
        <v>1257</v>
      </c>
      <c r="N570" t="s">
        <v>1422</v>
      </c>
      <c r="O570" t="s">
        <v>1253</v>
      </c>
      <c r="P570">
        <v>30022099</v>
      </c>
      <c r="R570">
        <v>13</v>
      </c>
      <c r="S570">
        <v>14</v>
      </c>
      <c r="U570">
        <v>1339</v>
      </c>
      <c r="V570">
        <v>1339</v>
      </c>
      <c r="Z570" t="s">
        <v>1260</v>
      </c>
      <c r="AA570" t="s">
        <v>1261</v>
      </c>
      <c r="AB570">
        <v>645</v>
      </c>
      <c r="AC570" t="s">
        <v>2268</v>
      </c>
      <c r="AE570">
        <v>44232</v>
      </c>
      <c r="AH570">
        <v>0</v>
      </c>
      <c r="AK570" t="s">
        <v>1260</v>
      </c>
      <c r="AM570" t="s">
        <v>1260</v>
      </c>
      <c r="AN570" t="s">
        <v>1260</v>
      </c>
      <c r="AQ570" t="s">
        <v>1263</v>
      </c>
      <c r="AR570" t="s">
        <v>1257</v>
      </c>
      <c r="AS570" t="s">
        <v>1260</v>
      </c>
      <c r="AT570">
        <v>1</v>
      </c>
      <c r="AX570" t="s">
        <v>1617</v>
      </c>
      <c r="AY570" t="s">
        <v>1264</v>
      </c>
      <c r="AZ570" t="s">
        <v>1265</v>
      </c>
      <c r="BI570" t="s">
        <v>1260</v>
      </c>
      <c r="BK570" t="str">
        <f>LEFT(Tabela_BaseCadastro[[#This Row],[Descrição]],SEARCH(" ",Tabela_BaseCadastro[[#This Row],[Descrição]],1)-1)</f>
        <v>PLAGREL</v>
      </c>
      <c r="BL570" t="str">
        <f>TEXT(Tabela_BaseCadastro[[#This Row],[Unidade Venda '[EAN8, UPC12, EAN13, e DUN14']]],"0000000000000")</f>
        <v>0000000001339</v>
      </c>
      <c r="BN570">
        <f>IF(Tabela_BaseCadastro[[#This Row],[P.Ativo CMED]]="",Tabela_BaseCadastro[[#This Row],[DESCRIÇÃO DO PRINCIPIO ATIVO]],Tabela_BaseCadastro[[#This Row],[P.Ativo CMED]])</f>
        <v>0</v>
      </c>
    </row>
    <row r="571" spans="1:66" x14ac:dyDescent="0.25">
      <c r="A571">
        <v>1340</v>
      </c>
      <c r="B571" t="s">
        <v>2269</v>
      </c>
      <c r="C571">
        <v>1129</v>
      </c>
      <c r="D571" t="s">
        <v>1380</v>
      </c>
      <c r="E571">
        <v>1</v>
      </c>
      <c r="F571" t="s">
        <v>1253</v>
      </c>
      <c r="G571">
        <v>2</v>
      </c>
      <c r="H571" s="1" t="s">
        <v>1254</v>
      </c>
      <c r="I571">
        <v>3</v>
      </c>
      <c r="J571" t="s">
        <v>1382</v>
      </c>
      <c r="K571">
        <v>2</v>
      </c>
      <c r="L571" t="s">
        <v>1256</v>
      </c>
      <c r="M571" t="s">
        <v>1257</v>
      </c>
      <c r="N571" t="s">
        <v>1422</v>
      </c>
      <c r="O571" t="s">
        <v>1253</v>
      </c>
      <c r="P571">
        <v>30022099</v>
      </c>
      <c r="R571">
        <v>13</v>
      </c>
      <c r="S571">
        <v>14</v>
      </c>
      <c r="U571">
        <v>1340</v>
      </c>
      <c r="V571">
        <v>1340</v>
      </c>
      <c r="Z571" t="s">
        <v>1260</v>
      </c>
      <c r="AA571" t="s">
        <v>1261</v>
      </c>
      <c r="AB571">
        <v>645</v>
      </c>
      <c r="AC571" t="s">
        <v>2268</v>
      </c>
      <c r="AE571">
        <v>44232</v>
      </c>
      <c r="AH571">
        <v>0</v>
      </c>
      <c r="AK571" t="s">
        <v>1260</v>
      </c>
      <c r="AM571" t="s">
        <v>1260</v>
      </c>
      <c r="AN571" t="s">
        <v>1260</v>
      </c>
      <c r="AQ571" t="s">
        <v>1263</v>
      </c>
      <c r="AR571" t="s">
        <v>1257</v>
      </c>
      <c r="AS571" t="s">
        <v>1260</v>
      </c>
      <c r="AT571">
        <v>1</v>
      </c>
      <c r="AX571" t="s">
        <v>1617</v>
      </c>
      <c r="AY571" t="s">
        <v>1264</v>
      </c>
      <c r="AZ571" t="s">
        <v>1265</v>
      </c>
      <c r="BI571" t="s">
        <v>1260</v>
      </c>
      <c r="BK571" t="str">
        <f>LEFT(Tabela_BaseCadastro[[#This Row],[Descrição]],SEARCH(" ",Tabela_BaseCadastro[[#This Row],[Descrição]],1)-1)</f>
        <v>PLAGREL</v>
      </c>
      <c r="BL571" t="str">
        <f>TEXT(Tabela_BaseCadastro[[#This Row],[Unidade Venda '[EAN8, UPC12, EAN13, e DUN14']]],"0000000000000")</f>
        <v>0000000001340</v>
      </c>
      <c r="BN571">
        <f>IF(Tabela_BaseCadastro[[#This Row],[P.Ativo CMED]]="",Tabela_BaseCadastro[[#This Row],[DESCRIÇÃO DO PRINCIPIO ATIVO]],Tabela_BaseCadastro[[#This Row],[P.Ativo CMED]])</f>
        <v>0</v>
      </c>
    </row>
    <row r="572" spans="1:66" x14ac:dyDescent="0.25">
      <c r="A572">
        <v>1341</v>
      </c>
      <c r="B572" t="s">
        <v>2270</v>
      </c>
      <c r="C572">
        <v>1129</v>
      </c>
      <c r="D572" t="s">
        <v>1380</v>
      </c>
      <c r="E572">
        <v>1</v>
      </c>
      <c r="F572" t="s">
        <v>1253</v>
      </c>
      <c r="G572">
        <v>2</v>
      </c>
      <c r="H572" s="1" t="s">
        <v>1254</v>
      </c>
      <c r="I572">
        <v>3</v>
      </c>
      <c r="J572" t="s">
        <v>1382</v>
      </c>
      <c r="K572">
        <v>2</v>
      </c>
      <c r="L572" t="s">
        <v>1256</v>
      </c>
      <c r="M572" t="s">
        <v>1257</v>
      </c>
      <c r="N572" t="s">
        <v>1422</v>
      </c>
      <c r="O572" t="s">
        <v>1253</v>
      </c>
      <c r="P572">
        <v>30022099</v>
      </c>
      <c r="R572">
        <v>13</v>
      </c>
      <c r="S572">
        <v>14</v>
      </c>
      <c r="U572">
        <v>1341</v>
      </c>
      <c r="V572">
        <v>1341</v>
      </c>
      <c r="Z572" t="s">
        <v>1260</v>
      </c>
      <c r="AA572" t="s">
        <v>1261</v>
      </c>
      <c r="AB572">
        <v>5</v>
      </c>
      <c r="AC572" t="s">
        <v>1262</v>
      </c>
      <c r="AE572">
        <v>44232</v>
      </c>
      <c r="AH572">
        <v>0</v>
      </c>
      <c r="AK572" t="s">
        <v>1260</v>
      </c>
      <c r="AM572" t="s">
        <v>1260</v>
      </c>
      <c r="AN572" t="s">
        <v>1260</v>
      </c>
      <c r="AQ572" t="s">
        <v>1263</v>
      </c>
      <c r="AR572" t="s">
        <v>1257</v>
      </c>
      <c r="AS572" t="s">
        <v>1260</v>
      </c>
      <c r="AT572">
        <v>1</v>
      </c>
      <c r="AX572" t="s">
        <v>1617</v>
      </c>
      <c r="AY572" t="s">
        <v>1264</v>
      </c>
      <c r="AZ572" t="s">
        <v>1265</v>
      </c>
      <c r="BI572" t="s">
        <v>1260</v>
      </c>
      <c r="BK572" t="str">
        <f>LEFT(Tabela_BaseCadastro[[#This Row],[Descrição]],SEARCH(" ",Tabela_BaseCadastro[[#This Row],[Descrição]],1)-1)</f>
        <v>RASILEZ</v>
      </c>
      <c r="BL572" t="str">
        <f>TEXT(Tabela_BaseCadastro[[#This Row],[Unidade Venda '[EAN8, UPC12, EAN13, e DUN14']]],"0000000000000")</f>
        <v>0000000001341</v>
      </c>
      <c r="BN572">
        <f>IF(Tabela_BaseCadastro[[#This Row],[P.Ativo CMED]]="",Tabela_BaseCadastro[[#This Row],[DESCRIÇÃO DO PRINCIPIO ATIVO]],Tabela_BaseCadastro[[#This Row],[P.Ativo CMED]])</f>
        <v>0</v>
      </c>
    </row>
    <row r="573" spans="1:66" x14ac:dyDescent="0.25">
      <c r="A573">
        <v>1342</v>
      </c>
      <c r="B573" t="s">
        <v>2271</v>
      </c>
      <c r="C573">
        <v>1129</v>
      </c>
      <c r="D573" t="s">
        <v>1380</v>
      </c>
      <c r="E573">
        <v>1</v>
      </c>
      <c r="F573" t="s">
        <v>1253</v>
      </c>
      <c r="G573">
        <v>2</v>
      </c>
      <c r="H573" s="1" t="s">
        <v>1254</v>
      </c>
      <c r="I573">
        <v>3</v>
      </c>
      <c r="J573" t="s">
        <v>1382</v>
      </c>
      <c r="K573">
        <v>2</v>
      </c>
      <c r="L573" t="s">
        <v>1256</v>
      </c>
      <c r="M573" t="s">
        <v>1257</v>
      </c>
      <c r="N573" t="s">
        <v>1422</v>
      </c>
      <c r="O573" t="s">
        <v>1253</v>
      </c>
      <c r="P573">
        <v>30022099</v>
      </c>
      <c r="R573">
        <v>13</v>
      </c>
      <c r="S573">
        <v>14</v>
      </c>
      <c r="U573">
        <v>1342</v>
      </c>
      <c r="V573">
        <v>1342</v>
      </c>
      <c r="Z573" t="s">
        <v>1260</v>
      </c>
      <c r="AA573" t="s">
        <v>1261</v>
      </c>
      <c r="AB573">
        <v>5</v>
      </c>
      <c r="AC573" t="s">
        <v>1262</v>
      </c>
      <c r="AE573">
        <v>44232</v>
      </c>
      <c r="AH573">
        <v>0</v>
      </c>
      <c r="AK573" t="s">
        <v>1260</v>
      </c>
      <c r="AM573" t="s">
        <v>1260</v>
      </c>
      <c r="AN573" t="s">
        <v>1260</v>
      </c>
      <c r="AQ573" t="s">
        <v>1263</v>
      </c>
      <c r="AR573" t="s">
        <v>1257</v>
      </c>
      <c r="AS573" t="s">
        <v>1260</v>
      </c>
      <c r="AT573">
        <v>1</v>
      </c>
      <c r="AX573" t="s">
        <v>1617</v>
      </c>
      <c r="AY573" t="s">
        <v>1264</v>
      </c>
      <c r="AZ573" t="s">
        <v>1265</v>
      </c>
      <c r="BI573" t="s">
        <v>1260</v>
      </c>
      <c r="BK573" t="str">
        <f>LEFT(Tabela_BaseCadastro[[#This Row],[Descrição]],SEARCH(" ",Tabela_BaseCadastro[[#This Row],[Descrição]],1)-1)</f>
        <v>RASILEZ</v>
      </c>
      <c r="BL573" t="str">
        <f>TEXT(Tabela_BaseCadastro[[#This Row],[Unidade Venda '[EAN8, UPC12, EAN13, e DUN14']]],"0000000000000")</f>
        <v>0000000001342</v>
      </c>
      <c r="BN573">
        <f>IF(Tabela_BaseCadastro[[#This Row],[P.Ativo CMED]]="",Tabela_BaseCadastro[[#This Row],[DESCRIÇÃO DO PRINCIPIO ATIVO]],Tabela_BaseCadastro[[#This Row],[P.Ativo CMED]])</f>
        <v>0</v>
      </c>
    </row>
    <row r="574" spans="1:66" x14ac:dyDescent="0.25">
      <c r="A574">
        <v>1343</v>
      </c>
      <c r="B574" t="s">
        <v>2272</v>
      </c>
      <c r="C574">
        <v>1370</v>
      </c>
      <c r="D574" t="s">
        <v>1380</v>
      </c>
      <c r="E574">
        <v>1</v>
      </c>
      <c r="F574" t="s">
        <v>1253</v>
      </c>
      <c r="G574">
        <v>2</v>
      </c>
      <c r="H574" s="1" t="s">
        <v>1254</v>
      </c>
      <c r="I574">
        <v>3</v>
      </c>
      <c r="J574" t="s">
        <v>1382</v>
      </c>
      <c r="K574">
        <v>2</v>
      </c>
      <c r="L574" t="s">
        <v>1256</v>
      </c>
      <c r="M574" t="s">
        <v>1257</v>
      </c>
      <c r="N574" t="s">
        <v>1323</v>
      </c>
      <c r="O574" t="s">
        <v>1269</v>
      </c>
      <c r="P574">
        <v>30049069</v>
      </c>
      <c r="R574">
        <v>13</v>
      </c>
      <c r="S574">
        <v>13</v>
      </c>
      <c r="U574">
        <v>7896261020672</v>
      </c>
      <c r="V574">
        <v>0</v>
      </c>
      <c r="Z574" t="s">
        <v>1260</v>
      </c>
      <c r="AA574" t="s">
        <v>1261</v>
      </c>
      <c r="AB574">
        <v>45</v>
      </c>
      <c r="AC574" t="s">
        <v>1650</v>
      </c>
      <c r="AE574">
        <v>43474</v>
      </c>
      <c r="AH574">
        <v>0</v>
      </c>
      <c r="AK574" t="s">
        <v>1260</v>
      </c>
      <c r="AM574" t="s">
        <v>1260</v>
      </c>
      <c r="AN574" t="s">
        <v>1260</v>
      </c>
      <c r="AQ574" t="s">
        <v>1263</v>
      </c>
      <c r="AR574" t="s">
        <v>1257</v>
      </c>
      <c r="AS574" t="s">
        <v>1260</v>
      </c>
      <c r="AT574">
        <v>1</v>
      </c>
      <c r="AX574" t="s">
        <v>1260</v>
      </c>
      <c r="AY574" t="s">
        <v>1264</v>
      </c>
      <c r="AZ574" t="s">
        <v>1265</v>
      </c>
      <c r="BE574">
        <v>113</v>
      </c>
      <c r="BF574" t="s">
        <v>2273</v>
      </c>
      <c r="BI574" t="s">
        <v>1260</v>
      </c>
      <c r="BK574" t="str">
        <f>LEFT(Tabela_BaseCadastro[[#This Row],[Descrição]],SEARCH(" ",Tabela_BaseCadastro[[#This Row],[Descrição]],1)-1)</f>
        <v>REVOLADE</v>
      </c>
      <c r="BL574" t="str">
        <f>TEXT(Tabela_BaseCadastro[[#This Row],[Unidade Venda '[EAN8, UPC12, EAN13, e DUN14']]],"0000000000000")</f>
        <v>7896261020672</v>
      </c>
      <c r="BM574" t="s">
        <v>2273</v>
      </c>
      <c r="BN574" t="str">
        <f>IF(Tabela_BaseCadastro[[#This Row],[P.Ativo CMED]]="",Tabela_BaseCadastro[[#This Row],[DESCRIÇÃO DO PRINCIPIO ATIVO]],Tabela_BaseCadastro[[#This Row],[P.Ativo CMED]])</f>
        <v>ELTROMBOPAGUE OLAMINA</v>
      </c>
    </row>
    <row r="575" spans="1:66" x14ac:dyDescent="0.25">
      <c r="A575">
        <v>1344</v>
      </c>
      <c r="B575" t="s">
        <v>766</v>
      </c>
      <c r="C575">
        <v>1370</v>
      </c>
      <c r="D575" t="s">
        <v>1380</v>
      </c>
      <c r="E575">
        <v>1</v>
      </c>
      <c r="F575" t="s">
        <v>1253</v>
      </c>
      <c r="G575">
        <v>2</v>
      </c>
      <c r="H575" s="1" t="s">
        <v>1254</v>
      </c>
      <c r="I575">
        <v>3</v>
      </c>
      <c r="J575" t="s">
        <v>1382</v>
      </c>
      <c r="K575">
        <v>2</v>
      </c>
      <c r="L575" t="s">
        <v>1256</v>
      </c>
      <c r="M575" t="s">
        <v>1257</v>
      </c>
      <c r="N575" t="s">
        <v>1323</v>
      </c>
      <c r="O575" t="s">
        <v>1269</v>
      </c>
      <c r="P575">
        <v>30049069</v>
      </c>
      <c r="R575">
        <v>13</v>
      </c>
      <c r="S575">
        <v>13</v>
      </c>
      <c r="T575">
        <v>13</v>
      </c>
      <c r="U575">
        <v>7896261020689</v>
      </c>
      <c r="V575">
        <v>7896261020689</v>
      </c>
      <c r="W575">
        <v>7896261020689</v>
      </c>
      <c r="Z575" t="s">
        <v>1260</v>
      </c>
      <c r="AA575" t="s">
        <v>1261</v>
      </c>
      <c r="AB575">
        <v>45</v>
      </c>
      <c r="AC575" t="s">
        <v>1650</v>
      </c>
      <c r="AE575">
        <v>43433</v>
      </c>
      <c r="AH575">
        <v>0</v>
      </c>
      <c r="AK575" t="s">
        <v>1260</v>
      </c>
      <c r="AM575" t="s">
        <v>1260</v>
      </c>
      <c r="AN575" t="s">
        <v>1260</v>
      </c>
      <c r="AQ575" t="s">
        <v>1263</v>
      </c>
      <c r="AR575" t="s">
        <v>1257</v>
      </c>
      <c r="AS575" t="s">
        <v>1260</v>
      </c>
      <c r="AT575">
        <v>1</v>
      </c>
      <c r="AX575" t="s">
        <v>1260</v>
      </c>
      <c r="AY575" t="s">
        <v>1264</v>
      </c>
      <c r="AZ575" t="s">
        <v>1265</v>
      </c>
      <c r="BE575">
        <v>113</v>
      </c>
      <c r="BF575" t="s">
        <v>2273</v>
      </c>
      <c r="BI575" t="s">
        <v>1260</v>
      </c>
      <c r="BK575" t="str">
        <f>LEFT(Tabela_BaseCadastro[[#This Row],[Descrição]],SEARCH(" ",Tabela_BaseCadastro[[#This Row],[Descrição]],1)-1)</f>
        <v>REVOLADE</v>
      </c>
      <c r="BL575" t="str">
        <f>TEXT(Tabela_BaseCadastro[[#This Row],[Unidade Venda '[EAN8, UPC12, EAN13, e DUN14']]],"0000000000000")</f>
        <v>7896261020689</v>
      </c>
      <c r="BM575" t="s">
        <v>2273</v>
      </c>
      <c r="BN575" t="str">
        <f>IF(Tabela_BaseCadastro[[#This Row],[P.Ativo CMED]]="",Tabela_BaseCadastro[[#This Row],[DESCRIÇÃO DO PRINCIPIO ATIVO]],Tabela_BaseCadastro[[#This Row],[P.Ativo CMED]])</f>
        <v>ELTROMBOPAGUE OLAMINA</v>
      </c>
    </row>
    <row r="576" spans="1:66" x14ac:dyDescent="0.25">
      <c r="A576">
        <v>1345</v>
      </c>
      <c r="B576" t="s">
        <v>2274</v>
      </c>
      <c r="C576">
        <v>1129</v>
      </c>
      <c r="D576" t="s">
        <v>1380</v>
      </c>
      <c r="E576">
        <v>1</v>
      </c>
      <c r="F576" t="s">
        <v>1253</v>
      </c>
      <c r="G576">
        <v>16</v>
      </c>
      <c r="H576" s="1" t="s">
        <v>1534</v>
      </c>
      <c r="I576">
        <v>3</v>
      </c>
      <c r="J576" t="s">
        <v>1382</v>
      </c>
      <c r="K576">
        <v>1</v>
      </c>
      <c r="L576" t="s">
        <v>1535</v>
      </c>
      <c r="M576" t="s">
        <v>1257</v>
      </c>
      <c r="N576" t="s">
        <v>1422</v>
      </c>
      <c r="O576" t="s">
        <v>1253</v>
      </c>
      <c r="P576">
        <v>30022099</v>
      </c>
      <c r="R576">
        <v>13</v>
      </c>
      <c r="S576">
        <v>14</v>
      </c>
      <c r="U576">
        <v>1345</v>
      </c>
      <c r="V576">
        <v>1345</v>
      </c>
      <c r="Z576" t="s">
        <v>1260</v>
      </c>
      <c r="AA576" t="s">
        <v>1261</v>
      </c>
      <c r="AB576">
        <v>125</v>
      </c>
      <c r="AC576" t="s">
        <v>2275</v>
      </c>
      <c r="AE576">
        <v>44232</v>
      </c>
      <c r="AH576">
        <v>0</v>
      </c>
      <c r="AK576" t="s">
        <v>1260</v>
      </c>
      <c r="AM576" t="s">
        <v>1260</v>
      </c>
      <c r="AN576" t="s">
        <v>1260</v>
      </c>
      <c r="AQ576" t="s">
        <v>1263</v>
      </c>
      <c r="AR576" t="s">
        <v>1257</v>
      </c>
      <c r="AS576" t="s">
        <v>1260</v>
      </c>
      <c r="AT576">
        <v>1</v>
      </c>
      <c r="AX576" t="s">
        <v>1617</v>
      </c>
      <c r="AY576" t="s">
        <v>1264</v>
      </c>
      <c r="AZ576" t="s">
        <v>1265</v>
      </c>
      <c r="BI576" t="s">
        <v>1260</v>
      </c>
      <c r="BK576" t="str">
        <f>LEFT(Tabela_BaseCadastro[[#This Row],[Descrição]],SEARCH(" ",Tabela_BaseCadastro[[#This Row],[Descrição]],1)-1)</f>
        <v>RITALINA</v>
      </c>
      <c r="BL576" t="str">
        <f>TEXT(Tabela_BaseCadastro[[#This Row],[Unidade Venda '[EAN8, UPC12, EAN13, e DUN14']]],"0000000000000")</f>
        <v>0000000001345</v>
      </c>
      <c r="BN576">
        <f>IF(Tabela_BaseCadastro[[#This Row],[P.Ativo CMED]]="",Tabela_BaseCadastro[[#This Row],[DESCRIÇÃO DO PRINCIPIO ATIVO]],Tabela_BaseCadastro[[#This Row],[P.Ativo CMED]])</f>
        <v>0</v>
      </c>
    </row>
    <row r="577" spans="1:66" x14ac:dyDescent="0.25">
      <c r="A577">
        <v>1346</v>
      </c>
      <c r="B577" t="s">
        <v>2276</v>
      </c>
      <c r="C577">
        <v>1370</v>
      </c>
      <c r="D577" t="s">
        <v>1380</v>
      </c>
      <c r="E577">
        <v>1</v>
      </c>
      <c r="F577" t="s">
        <v>1253</v>
      </c>
      <c r="G577">
        <v>16</v>
      </c>
      <c r="H577" s="1" t="s">
        <v>1534</v>
      </c>
      <c r="I577">
        <v>3</v>
      </c>
      <c r="J577" t="s">
        <v>1382</v>
      </c>
      <c r="K577">
        <v>1</v>
      </c>
      <c r="L577" t="s">
        <v>1535</v>
      </c>
      <c r="M577" t="s">
        <v>1257</v>
      </c>
      <c r="N577" t="s">
        <v>1268</v>
      </c>
      <c r="O577" t="s">
        <v>1269</v>
      </c>
      <c r="P577">
        <v>30049069</v>
      </c>
      <c r="R577">
        <v>13</v>
      </c>
      <c r="S577">
        <v>14</v>
      </c>
      <c r="U577">
        <v>7896261017177</v>
      </c>
      <c r="V577">
        <v>0</v>
      </c>
      <c r="X577">
        <v>727580</v>
      </c>
      <c r="Z577" t="s">
        <v>1260</v>
      </c>
      <c r="AA577" t="s">
        <v>1261</v>
      </c>
      <c r="AB577">
        <v>125</v>
      </c>
      <c r="AC577" t="s">
        <v>2275</v>
      </c>
      <c r="AE577">
        <v>44232</v>
      </c>
      <c r="AH577">
        <v>0</v>
      </c>
      <c r="AK577" t="s">
        <v>1260</v>
      </c>
      <c r="AM577" t="s">
        <v>1260</v>
      </c>
      <c r="AN577" t="s">
        <v>1260</v>
      </c>
      <c r="AQ577" t="s">
        <v>1263</v>
      </c>
      <c r="AR577" t="s">
        <v>1257</v>
      </c>
      <c r="AS577" t="s">
        <v>1260</v>
      </c>
      <c r="AT577">
        <v>1</v>
      </c>
      <c r="AX577" t="s">
        <v>1260</v>
      </c>
      <c r="AY577" t="s">
        <v>1264</v>
      </c>
      <c r="AZ577" t="s">
        <v>1265</v>
      </c>
      <c r="BI577" t="s">
        <v>1260</v>
      </c>
      <c r="BK577" t="str">
        <f>LEFT(Tabela_BaseCadastro[[#This Row],[Descrição]],SEARCH(" ",Tabela_BaseCadastro[[#This Row],[Descrição]],1)-1)</f>
        <v>RITALINA</v>
      </c>
      <c r="BL577" t="str">
        <f>TEXT(Tabela_BaseCadastro[[#This Row],[Unidade Venda '[EAN8, UPC12, EAN13, e DUN14']]],"0000000000000")</f>
        <v>7896261017177</v>
      </c>
      <c r="BM577" t="s">
        <v>2277</v>
      </c>
      <c r="BN577" t="str">
        <f>IF(Tabela_BaseCadastro[[#This Row],[P.Ativo CMED]]="",Tabela_BaseCadastro[[#This Row],[DESCRIÇÃO DO PRINCIPIO ATIVO]],Tabela_BaseCadastro[[#This Row],[P.Ativo CMED]])</f>
        <v>CLORIDRATO DE METILFENIDATO</v>
      </c>
    </row>
    <row r="578" spans="1:66" x14ac:dyDescent="0.25">
      <c r="A578">
        <v>1347</v>
      </c>
      <c r="B578" t="s">
        <v>2278</v>
      </c>
      <c r="C578">
        <v>1370</v>
      </c>
      <c r="D578" t="s">
        <v>1380</v>
      </c>
      <c r="E578">
        <v>1</v>
      </c>
      <c r="F578" t="s">
        <v>1253</v>
      </c>
      <c r="G578">
        <v>16</v>
      </c>
      <c r="H578" s="1" t="s">
        <v>1534</v>
      </c>
      <c r="I578">
        <v>3</v>
      </c>
      <c r="J578" t="s">
        <v>1382</v>
      </c>
      <c r="K578">
        <v>1</v>
      </c>
      <c r="L578" t="s">
        <v>1535</v>
      </c>
      <c r="M578" t="s">
        <v>1257</v>
      </c>
      <c r="N578" t="s">
        <v>1268</v>
      </c>
      <c r="O578" t="s">
        <v>1269</v>
      </c>
      <c r="P578">
        <v>30049069</v>
      </c>
      <c r="R578">
        <v>13</v>
      </c>
      <c r="S578">
        <v>13</v>
      </c>
      <c r="T578">
        <v>13</v>
      </c>
      <c r="U578">
        <v>7896261006850</v>
      </c>
      <c r="V578">
        <v>7896261006850</v>
      </c>
      <c r="W578">
        <v>7896261006850</v>
      </c>
      <c r="Z578" t="s">
        <v>1260</v>
      </c>
      <c r="AA578" t="s">
        <v>1261</v>
      </c>
      <c r="AB578">
        <v>125</v>
      </c>
      <c r="AC578" t="s">
        <v>2275</v>
      </c>
      <c r="AE578">
        <v>44232</v>
      </c>
      <c r="AH578">
        <v>0</v>
      </c>
      <c r="AK578" t="s">
        <v>1260</v>
      </c>
      <c r="AM578" t="s">
        <v>1260</v>
      </c>
      <c r="AN578" t="s">
        <v>1260</v>
      </c>
      <c r="AQ578" t="s">
        <v>1263</v>
      </c>
      <c r="AR578" t="s">
        <v>1257</v>
      </c>
      <c r="AS578" t="s">
        <v>1260</v>
      </c>
      <c r="AT578">
        <v>1</v>
      </c>
      <c r="AX578" t="s">
        <v>1260</v>
      </c>
      <c r="AY578" t="s">
        <v>1264</v>
      </c>
      <c r="AZ578" t="s">
        <v>1265</v>
      </c>
      <c r="BI578" t="s">
        <v>1260</v>
      </c>
      <c r="BK578" t="str">
        <f>LEFT(Tabela_BaseCadastro[[#This Row],[Descrição]],SEARCH(" ",Tabela_BaseCadastro[[#This Row],[Descrição]],1)-1)</f>
        <v>RITALINA</v>
      </c>
      <c r="BL578" t="str">
        <f>TEXT(Tabela_BaseCadastro[[#This Row],[Unidade Venda '[EAN8, UPC12, EAN13, e DUN14']]],"0000000000000")</f>
        <v>7896261006850</v>
      </c>
      <c r="BM578" t="s">
        <v>2277</v>
      </c>
      <c r="BN578" t="str">
        <f>IF(Tabela_BaseCadastro[[#This Row],[P.Ativo CMED]]="",Tabela_BaseCadastro[[#This Row],[DESCRIÇÃO DO PRINCIPIO ATIVO]],Tabela_BaseCadastro[[#This Row],[P.Ativo CMED]])</f>
        <v>CLORIDRATO DE METILFENIDATO</v>
      </c>
    </row>
    <row r="579" spans="1:66" x14ac:dyDescent="0.25">
      <c r="A579">
        <v>1348</v>
      </c>
      <c r="B579" t="s">
        <v>2279</v>
      </c>
      <c r="C579">
        <v>1370</v>
      </c>
      <c r="D579" t="s">
        <v>1380</v>
      </c>
      <c r="E579">
        <v>1</v>
      </c>
      <c r="F579" t="s">
        <v>1253</v>
      </c>
      <c r="G579">
        <v>16</v>
      </c>
      <c r="H579" s="1" t="s">
        <v>1534</v>
      </c>
      <c r="I579">
        <v>3</v>
      </c>
      <c r="J579" t="s">
        <v>1382</v>
      </c>
      <c r="K579">
        <v>1</v>
      </c>
      <c r="L579" t="s">
        <v>1535</v>
      </c>
      <c r="M579" t="s">
        <v>1257</v>
      </c>
      <c r="N579" t="s">
        <v>1268</v>
      </c>
      <c r="O579" t="s">
        <v>1269</v>
      </c>
      <c r="P579">
        <v>30049069</v>
      </c>
      <c r="R579">
        <v>13</v>
      </c>
      <c r="S579">
        <v>14</v>
      </c>
      <c r="U579">
        <v>70018080</v>
      </c>
      <c r="V579">
        <v>11111111</v>
      </c>
      <c r="X579">
        <v>149855</v>
      </c>
      <c r="Z579" t="s">
        <v>1260</v>
      </c>
      <c r="AA579" t="s">
        <v>1261</v>
      </c>
      <c r="AB579">
        <v>125</v>
      </c>
      <c r="AC579" t="s">
        <v>2275</v>
      </c>
      <c r="AE579">
        <v>44232</v>
      </c>
      <c r="AH579">
        <v>0</v>
      </c>
      <c r="AK579" t="s">
        <v>1260</v>
      </c>
      <c r="AM579" t="s">
        <v>1260</v>
      </c>
      <c r="AN579" t="s">
        <v>1260</v>
      </c>
      <c r="AQ579" t="s">
        <v>1263</v>
      </c>
      <c r="AR579" t="s">
        <v>1257</v>
      </c>
      <c r="AS579" t="s">
        <v>1260</v>
      </c>
      <c r="AT579">
        <v>1</v>
      </c>
      <c r="AX579" t="s">
        <v>1260</v>
      </c>
      <c r="AY579" t="s">
        <v>1264</v>
      </c>
      <c r="AZ579" t="s">
        <v>1265</v>
      </c>
      <c r="BI579" t="s">
        <v>1260</v>
      </c>
      <c r="BK579" t="str">
        <f>LEFT(Tabela_BaseCadastro[[#This Row],[Descrição]],SEARCH(" ",Tabela_BaseCadastro[[#This Row],[Descrição]],1)-1)</f>
        <v>RITALINA</v>
      </c>
      <c r="BL579" t="str">
        <f>TEXT(Tabela_BaseCadastro[[#This Row],[Unidade Venda '[EAN8, UPC12, EAN13, e DUN14']]],"0000000000000")</f>
        <v>0000070018080</v>
      </c>
      <c r="BN579">
        <f>IF(Tabela_BaseCadastro[[#This Row],[P.Ativo CMED]]="",Tabela_BaseCadastro[[#This Row],[DESCRIÇÃO DO PRINCIPIO ATIVO]],Tabela_BaseCadastro[[#This Row],[P.Ativo CMED]])</f>
        <v>0</v>
      </c>
    </row>
    <row r="580" spans="1:66" x14ac:dyDescent="0.25">
      <c r="A580">
        <v>1349</v>
      </c>
      <c r="B580" t="s">
        <v>2280</v>
      </c>
      <c r="C580">
        <v>1370</v>
      </c>
      <c r="D580" t="s">
        <v>1380</v>
      </c>
      <c r="E580">
        <v>1</v>
      </c>
      <c r="F580" t="s">
        <v>1253</v>
      </c>
      <c r="G580">
        <v>16</v>
      </c>
      <c r="H580" s="1" t="s">
        <v>1534</v>
      </c>
      <c r="I580">
        <v>3</v>
      </c>
      <c r="J580" t="s">
        <v>1382</v>
      </c>
      <c r="K580">
        <v>1</v>
      </c>
      <c r="L580" t="s">
        <v>1535</v>
      </c>
      <c r="M580" t="s">
        <v>1257</v>
      </c>
      <c r="N580" t="s">
        <v>1646</v>
      </c>
      <c r="O580" t="s">
        <v>1269</v>
      </c>
      <c r="P580">
        <v>30049069</v>
      </c>
      <c r="R580">
        <v>13</v>
      </c>
      <c r="S580">
        <v>13</v>
      </c>
      <c r="T580">
        <v>13</v>
      </c>
      <c r="U580">
        <v>7896261006874</v>
      </c>
      <c r="V580">
        <v>7896261006874</v>
      </c>
      <c r="W580">
        <v>7896261006874</v>
      </c>
      <c r="Z580" t="s">
        <v>1260</v>
      </c>
      <c r="AA580" t="s">
        <v>1261</v>
      </c>
      <c r="AB580">
        <v>125</v>
      </c>
      <c r="AC580" t="s">
        <v>2275</v>
      </c>
      <c r="AE580">
        <v>44232</v>
      </c>
      <c r="AH580">
        <v>0</v>
      </c>
      <c r="AK580" t="s">
        <v>1260</v>
      </c>
      <c r="AM580" t="s">
        <v>1260</v>
      </c>
      <c r="AN580" t="s">
        <v>1260</v>
      </c>
      <c r="AQ580" t="s">
        <v>1263</v>
      </c>
      <c r="AR580" t="s">
        <v>1257</v>
      </c>
      <c r="AS580" t="s">
        <v>1260</v>
      </c>
      <c r="AT580">
        <v>1</v>
      </c>
      <c r="AX580" t="s">
        <v>1260</v>
      </c>
      <c r="AY580" t="s">
        <v>1264</v>
      </c>
      <c r="AZ580" t="s">
        <v>1265</v>
      </c>
      <c r="BI580" t="s">
        <v>1260</v>
      </c>
      <c r="BK580" t="str">
        <f>LEFT(Tabela_BaseCadastro[[#This Row],[Descrição]],SEARCH(" ",Tabela_BaseCadastro[[#This Row],[Descrição]],1)-1)</f>
        <v>RITALINA</v>
      </c>
      <c r="BL580" t="str">
        <f>TEXT(Tabela_BaseCadastro[[#This Row],[Unidade Venda '[EAN8, UPC12, EAN13, e DUN14']]],"0000000000000")</f>
        <v>7896261006874</v>
      </c>
      <c r="BM580" t="s">
        <v>2277</v>
      </c>
      <c r="BN580" t="str">
        <f>IF(Tabela_BaseCadastro[[#This Row],[P.Ativo CMED]]="",Tabela_BaseCadastro[[#This Row],[DESCRIÇÃO DO PRINCIPIO ATIVO]],Tabela_BaseCadastro[[#This Row],[P.Ativo CMED]])</f>
        <v>CLORIDRATO DE METILFENIDATO</v>
      </c>
    </row>
    <row r="581" spans="1:66" x14ac:dyDescent="0.25">
      <c r="A581">
        <v>1350</v>
      </c>
      <c r="B581" t="s">
        <v>2281</v>
      </c>
      <c r="C581">
        <v>1370</v>
      </c>
      <c r="D581" t="s">
        <v>1380</v>
      </c>
      <c r="E581">
        <v>1</v>
      </c>
      <c r="F581" t="s">
        <v>1253</v>
      </c>
      <c r="G581">
        <v>16</v>
      </c>
      <c r="H581" s="1" t="s">
        <v>1534</v>
      </c>
      <c r="I581">
        <v>3</v>
      </c>
      <c r="J581" t="s">
        <v>1382</v>
      </c>
      <c r="K581">
        <v>1</v>
      </c>
      <c r="L581" t="s">
        <v>1535</v>
      </c>
      <c r="M581" t="s">
        <v>1257</v>
      </c>
      <c r="N581" t="s">
        <v>1646</v>
      </c>
      <c r="O581" t="s">
        <v>1269</v>
      </c>
      <c r="P581">
        <v>30049069</v>
      </c>
      <c r="R581">
        <v>13</v>
      </c>
      <c r="S581">
        <v>13</v>
      </c>
      <c r="T581">
        <v>13</v>
      </c>
      <c r="U581">
        <v>0</v>
      </c>
      <c r="V581">
        <v>0</v>
      </c>
      <c r="W581">
        <v>0</v>
      </c>
      <c r="Z581" t="s">
        <v>1260</v>
      </c>
      <c r="AA581" t="s">
        <v>1261</v>
      </c>
      <c r="AB581">
        <v>125</v>
      </c>
      <c r="AC581" t="s">
        <v>2275</v>
      </c>
      <c r="AE581">
        <v>44232</v>
      </c>
      <c r="AH581">
        <v>0</v>
      </c>
      <c r="AK581" t="s">
        <v>1260</v>
      </c>
      <c r="AM581" t="s">
        <v>1260</v>
      </c>
      <c r="AN581" t="s">
        <v>1260</v>
      </c>
      <c r="AQ581" t="s">
        <v>1263</v>
      </c>
      <c r="AR581" t="s">
        <v>1257</v>
      </c>
      <c r="AS581" t="s">
        <v>1260</v>
      </c>
      <c r="AT581">
        <v>1</v>
      </c>
      <c r="AX581" t="s">
        <v>1260</v>
      </c>
      <c r="AY581" t="s">
        <v>1264</v>
      </c>
      <c r="AZ581" t="s">
        <v>1265</v>
      </c>
      <c r="BI581" t="s">
        <v>1260</v>
      </c>
      <c r="BK581" t="str">
        <f>LEFT(Tabela_BaseCadastro[[#This Row],[Descrição]],SEARCH(" ",Tabela_BaseCadastro[[#This Row],[Descrição]],1)-1)</f>
        <v>RITALINA</v>
      </c>
      <c r="BL581" t="str">
        <f>TEXT(Tabela_BaseCadastro[[#This Row],[Unidade Venda '[EAN8, UPC12, EAN13, e DUN14']]],"0000000000000")</f>
        <v>0000000000000</v>
      </c>
      <c r="BM581" t="s">
        <v>1565</v>
      </c>
      <c r="BN581" t="str">
        <f>IF(Tabela_BaseCadastro[[#This Row],[P.Ativo CMED]]="",Tabela_BaseCadastro[[#This Row],[DESCRIÇÃO DO PRINCIPIO ATIVO]],Tabela_BaseCadastro[[#This Row],[P.Ativo CMED]])</f>
        <v>TISAGENLECLEUCEL</v>
      </c>
    </row>
    <row r="582" spans="1:66" x14ac:dyDescent="0.25">
      <c r="A582">
        <v>1351</v>
      </c>
      <c r="B582" t="s">
        <v>2282</v>
      </c>
      <c r="C582">
        <v>1129</v>
      </c>
      <c r="D582" t="s">
        <v>1380</v>
      </c>
      <c r="E582">
        <v>1</v>
      </c>
      <c r="F582" t="s">
        <v>1253</v>
      </c>
      <c r="G582">
        <v>2</v>
      </c>
      <c r="H582" s="1" t="s">
        <v>1254</v>
      </c>
      <c r="I582">
        <v>3</v>
      </c>
      <c r="J582" t="s">
        <v>1382</v>
      </c>
      <c r="K582">
        <v>2</v>
      </c>
      <c r="L582" t="s">
        <v>1256</v>
      </c>
      <c r="M582" t="s">
        <v>1257</v>
      </c>
      <c r="N582" t="s">
        <v>1422</v>
      </c>
      <c r="O582" t="s">
        <v>1253</v>
      </c>
      <c r="P582">
        <v>30022099</v>
      </c>
      <c r="R582">
        <v>13</v>
      </c>
      <c r="S582">
        <v>14</v>
      </c>
      <c r="U582">
        <v>1351</v>
      </c>
      <c r="V582">
        <v>1351</v>
      </c>
      <c r="Z582" t="s">
        <v>1260</v>
      </c>
      <c r="AA582" t="s">
        <v>1261</v>
      </c>
      <c r="AB582">
        <v>11</v>
      </c>
      <c r="AC582" t="s">
        <v>1276</v>
      </c>
      <c r="AE582">
        <v>44232</v>
      </c>
      <c r="AH582">
        <v>0</v>
      </c>
      <c r="AK582" t="s">
        <v>1260</v>
      </c>
      <c r="AM582" t="s">
        <v>1260</v>
      </c>
      <c r="AN582" t="s">
        <v>1260</v>
      </c>
      <c r="AQ582" t="s">
        <v>1263</v>
      </c>
      <c r="AR582" t="s">
        <v>1257</v>
      </c>
      <c r="AS582" t="s">
        <v>1260</v>
      </c>
      <c r="AT582">
        <v>1</v>
      </c>
      <c r="AX582" t="s">
        <v>1617</v>
      </c>
      <c r="AY582" t="s">
        <v>1264</v>
      </c>
      <c r="AZ582" t="s">
        <v>1265</v>
      </c>
      <c r="BI582" t="s">
        <v>1260</v>
      </c>
      <c r="BK582" t="str">
        <f>LEFT(Tabela_BaseCadastro[[#This Row],[Descrição]],SEARCH(" ",Tabela_BaseCadastro[[#This Row],[Descrição]],1)-1)</f>
        <v>ROSULIB</v>
      </c>
      <c r="BL582" t="str">
        <f>TEXT(Tabela_BaseCadastro[[#This Row],[Unidade Venda '[EAN8, UPC12, EAN13, e DUN14']]],"0000000000000")</f>
        <v>0000000001351</v>
      </c>
      <c r="BN582">
        <f>IF(Tabela_BaseCadastro[[#This Row],[P.Ativo CMED]]="",Tabela_BaseCadastro[[#This Row],[DESCRIÇÃO DO PRINCIPIO ATIVO]],Tabela_BaseCadastro[[#This Row],[P.Ativo CMED]])</f>
        <v>0</v>
      </c>
    </row>
    <row r="583" spans="1:66" x14ac:dyDescent="0.25">
      <c r="A583">
        <v>1352</v>
      </c>
      <c r="B583" t="s">
        <v>2283</v>
      </c>
      <c r="C583">
        <v>1129</v>
      </c>
      <c r="D583" t="s">
        <v>1380</v>
      </c>
      <c r="E583">
        <v>1</v>
      </c>
      <c r="F583" t="s">
        <v>1253</v>
      </c>
      <c r="G583">
        <v>2</v>
      </c>
      <c r="H583" s="1" t="s">
        <v>1254</v>
      </c>
      <c r="I583">
        <v>3</v>
      </c>
      <c r="J583" t="s">
        <v>1382</v>
      </c>
      <c r="K583">
        <v>2</v>
      </c>
      <c r="L583" t="s">
        <v>1256</v>
      </c>
      <c r="M583" t="s">
        <v>1257</v>
      </c>
      <c r="N583" t="s">
        <v>1422</v>
      </c>
      <c r="O583" t="s">
        <v>1253</v>
      </c>
      <c r="P583">
        <v>30022099</v>
      </c>
      <c r="R583">
        <v>13</v>
      </c>
      <c r="S583">
        <v>14</v>
      </c>
      <c r="U583">
        <v>1352</v>
      </c>
      <c r="V583">
        <v>1352</v>
      </c>
      <c r="Z583" t="s">
        <v>1260</v>
      </c>
      <c r="AA583" t="s">
        <v>1261</v>
      </c>
      <c r="AB583">
        <v>11</v>
      </c>
      <c r="AC583" t="s">
        <v>1276</v>
      </c>
      <c r="AE583">
        <v>44232</v>
      </c>
      <c r="AH583">
        <v>0</v>
      </c>
      <c r="AK583" t="s">
        <v>1260</v>
      </c>
      <c r="AM583" t="s">
        <v>1260</v>
      </c>
      <c r="AN583" t="s">
        <v>1260</v>
      </c>
      <c r="AQ583" t="s">
        <v>1263</v>
      </c>
      <c r="AR583" t="s">
        <v>1257</v>
      </c>
      <c r="AS583" t="s">
        <v>1260</v>
      </c>
      <c r="AT583">
        <v>1</v>
      </c>
      <c r="AX583" t="s">
        <v>1617</v>
      </c>
      <c r="AY583" t="s">
        <v>1264</v>
      </c>
      <c r="AZ583" t="s">
        <v>1265</v>
      </c>
      <c r="BI583" t="s">
        <v>1260</v>
      </c>
      <c r="BK583" t="str">
        <f>LEFT(Tabela_BaseCadastro[[#This Row],[Descrição]],SEARCH(" ",Tabela_BaseCadastro[[#This Row],[Descrição]],1)-1)</f>
        <v>ROSULIB</v>
      </c>
      <c r="BL583" t="str">
        <f>TEXT(Tabela_BaseCadastro[[#This Row],[Unidade Venda '[EAN8, UPC12, EAN13, e DUN14']]],"0000000000000")</f>
        <v>0000000001352</v>
      </c>
      <c r="BN583">
        <f>IF(Tabela_BaseCadastro[[#This Row],[P.Ativo CMED]]="",Tabela_BaseCadastro[[#This Row],[DESCRIÇÃO DO PRINCIPIO ATIVO]],Tabela_BaseCadastro[[#This Row],[P.Ativo CMED]])</f>
        <v>0</v>
      </c>
    </row>
    <row r="584" spans="1:66" x14ac:dyDescent="0.25">
      <c r="A584">
        <v>1353</v>
      </c>
      <c r="B584" t="s">
        <v>2284</v>
      </c>
      <c r="C584">
        <v>1129</v>
      </c>
      <c r="D584" t="s">
        <v>1380</v>
      </c>
      <c r="E584">
        <v>1</v>
      </c>
      <c r="F584" t="s">
        <v>1253</v>
      </c>
      <c r="G584">
        <v>2</v>
      </c>
      <c r="H584" s="1" t="s">
        <v>1254</v>
      </c>
      <c r="M584" t="s">
        <v>1257</v>
      </c>
      <c r="R584">
        <v>13</v>
      </c>
      <c r="S584">
        <v>14</v>
      </c>
      <c r="U584">
        <v>7896548138281</v>
      </c>
      <c r="V584">
        <v>7896548138281</v>
      </c>
      <c r="Z584" t="s">
        <v>1260</v>
      </c>
      <c r="AA584" t="s">
        <v>1261</v>
      </c>
      <c r="AE584">
        <v>44232</v>
      </c>
      <c r="AH584">
        <v>0</v>
      </c>
      <c r="AK584" t="s">
        <v>1260</v>
      </c>
      <c r="AM584" t="s">
        <v>1260</v>
      </c>
      <c r="AN584" t="s">
        <v>1260</v>
      </c>
      <c r="AS584" t="s">
        <v>1260</v>
      </c>
      <c r="AX584" t="s">
        <v>1617</v>
      </c>
      <c r="BI584" t="s">
        <v>1260</v>
      </c>
      <c r="BK584" t="str">
        <f>LEFT(Tabela_BaseCadastro[[#This Row],[Descrição]],SEARCH(" ",Tabela_BaseCadastro[[#This Row],[Descrição]],1)-1)</f>
        <v>ROSULIB</v>
      </c>
      <c r="BL584" t="str">
        <f>TEXT(Tabela_BaseCadastro[[#This Row],[Unidade Venda '[EAN8, UPC12, EAN13, e DUN14']]],"0000000000000")</f>
        <v>7896548138281</v>
      </c>
      <c r="BN584">
        <f>IF(Tabela_BaseCadastro[[#This Row],[P.Ativo CMED]]="",Tabela_BaseCadastro[[#This Row],[DESCRIÇÃO DO PRINCIPIO ATIVO]],Tabela_BaseCadastro[[#This Row],[P.Ativo CMED]])</f>
        <v>0</v>
      </c>
    </row>
    <row r="585" spans="1:66" x14ac:dyDescent="0.25">
      <c r="A585">
        <v>1354</v>
      </c>
      <c r="B585" t="s">
        <v>2285</v>
      </c>
      <c r="C585">
        <v>1370</v>
      </c>
      <c r="D585" t="s">
        <v>1380</v>
      </c>
      <c r="E585">
        <v>1</v>
      </c>
      <c r="F585" t="s">
        <v>1253</v>
      </c>
      <c r="G585">
        <v>2</v>
      </c>
      <c r="H585" s="1" t="s">
        <v>1254</v>
      </c>
      <c r="I585">
        <v>3</v>
      </c>
      <c r="J585" t="s">
        <v>1382</v>
      </c>
      <c r="K585">
        <v>2</v>
      </c>
      <c r="L585" t="s">
        <v>1256</v>
      </c>
      <c r="M585" t="s">
        <v>1257</v>
      </c>
      <c r="N585" t="s">
        <v>2164</v>
      </c>
      <c r="O585" t="s">
        <v>2165</v>
      </c>
      <c r="P585">
        <v>30042073</v>
      </c>
      <c r="R585">
        <v>13</v>
      </c>
      <c r="S585">
        <v>14</v>
      </c>
      <c r="U585">
        <v>7896261012134</v>
      </c>
      <c r="V585">
        <v>0</v>
      </c>
      <c r="Z585" t="s">
        <v>1260</v>
      </c>
      <c r="AA585" t="s">
        <v>1261</v>
      </c>
      <c r="AB585">
        <v>9</v>
      </c>
      <c r="AC585" t="s">
        <v>1423</v>
      </c>
      <c r="AE585">
        <v>43431</v>
      </c>
      <c r="AH585">
        <v>0</v>
      </c>
      <c r="AK585" t="s">
        <v>1260</v>
      </c>
      <c r="AM585" t="s">
        <v>1260</v>
      </c>
      <c r="AN585" t="s">
        <v>1260</v>
      </c>
      <c r="AQ585" t="s">
        <v>1263</v>
      </c>
      <c r="AR585" t="s">
        <v>1257</v>
      </c>
      <c r="AS585" t="s">
        <v>1260</v>
      </c>
      <c r="AT585">
        <v>1</v>
      </c>
      <c r="AX585" t="s">
        <v>1260</v>
      </c>
      <c r="AY585" t="s">
        <v>1264</v>
      </c>
      <c r="AZ585" t="s">
        <v>1265</v>
      </c>
      <c r="BE585">
        <v>112</v>
      </c>
      <c r="BF585" t="s">
        <v>2286</v>
      </c>
      <c r="BI585" t="s">
        <v>1260</v>
      </c>
      <c r="BK585" t="str">
        <f>LEFT(Tabela_BaseCadastro[[#This Row],[Descrição]],SEARCH(" ",Tabela_BaseCadastro[[#This Row],[Descrição]],1)-1)</f>
        <v>SANDIMMUN</v>
      </c>
      <c r="BL585" t="str">
        <f>TEXT(Tabela_BaseCadastro[[#This Row],[Unidade Venda '[EAN8, UPC12, EAN13, e DUN14']]],"0000000000000")</f>
        <v>7896261012134</v>
      </c>
      <c r="BM585" t="s">
        <v>2287</v>
      </c>
      <c r="BN585" t="str">
        <f>IF(Tabela_BaseCadastro[[#This Row],[P.Ativo CMED]]="",Tabela_BaseCadastro[[#This Row],[DESCRIÇÃO DO PRINCIPIO ATIVO]],Tabela_BaseCadastro[[#This Row],[P.Ativo CMED]])</f>
        <v>CICLOSPORINA</v>
      </c>
    </row>
    <row r="586" spans="1:66" x14ac:dyDescent="0.25">
      <c r="A586">
        <v>1355</v>
      </c>
      <c r="B586" t="s">
        <v>2288</v>
      </c>
      <c r="C586">
        <v>1129</v>
      </c>
      <c r="D586" t="s">
        <v>1380</v>
      </c>
      <c r="E586">
        <v>1</v>
      </c>
      <c r="F586" t="s">
        <v>1253</v>
      </c>
      <c r="G586">
        <v>2</v>
      </c>
      <c r="H586" s="1" t="s">
        <v>1254</v>
      </c>
      <c r="I586">
        <v>3</v>
      </c>
      <c r="J586" t="s">
        <v>1382</v>
      </c>
      <c r="K586">
        <v>2</v>
      </c>
      <c r="L586" t="s">
        <v>1256</v>
      </c>
      <c r="M586" t="s">
        <v>1257</v>
      </c>
      <c r="N586" t="s">
        <v>1422</v>
      </c>
      <c r="O586" t="s">
        <v>1253</v>
      </c>
      <c r="P586">
        <v>30022099</v>
      </c>
      <c r="R586">
        <v>13</v>
      </c>
      <c r="S586">
        <v>14</v>
      </c>
      <c r="U586">
        <v>7896548138281</v>
      </c>
      <c r="V586">
        <v>7896548138281</v>
      </c>
      <c r="Z586" t="s">
        <v>1260</v>
      </c>
      <c r="AA586" t="s">
        <v>1261</v>
      </c>
      <c r="AB586">
        <v>98</v>
      </c>
      <c r="AC586" t="s">
        <v>1727</v>
      </c>
      <c r="AE586">
        <v>44232</v>
      </c>
      <c r="AH586">
        <v>0</v>
      </c>
      <c r="AK586" t="s">
        <v>1260</v>
      </c>
      <c r="AM586" t="s">
        <v>1260</v>
      </c>
      <c r="AN586" t="s">
        <v>1260</v>
      </c>
      <c r="AQ586" t="s">
        <v>1263</v>
      </c>
      <c r="AR586" t="s">
        <v>1257</v>
      </c>
      <c r="AS586" t="s">
        <v>1260</v>
      </c>
      <c r="AT586">
        <v>1</v>
      </c>
      <c r="AX586" t="s">
        <v>1617</v>
      </c>
      <c r="AY586" t="s">
        <v>1264</v>
      </c>
      <c r="AZ586" t="s">
        <v>1265</v>
      </c>
      <c r="BI586" t="s">
        <v>1260</v>
      </c>
      <c r="BK586" t="str">
        <f>LEFT(Tabela_BaseCadastro[[#This Row],[Descrição]],SEARCH(" ",Tabela_BaseCadastro[[#This Row],[Descrição]],1)-1)</f>
        <v>SANDIMMUN</v>
      </c>
      <c r="BL586" t="str">
        <f>TEXT(Tabela_BaseCadastro[[#This Row],[Unidade Venda '[EAN8, UPC12, EAN13, e DUN14']]],"0000000000000")</f>
        <v>7896548138281</v>
      </c>
      <c r="BN586">
        <f>IF(Tabela_BaseCadastro[[#This Row],[P.Ativo CMED]]="",Tabela_BaseCadastro[[#This Row],[DESCRIÇÃO DO PRINCIPIO ATIVO]],Tabela_BaseCadastro[[#This Row],[P.Ativo CMED]])</f>
        <v>0</v>
      </c>
    </row>
    <row r="587" spans="1:66" x14ac:dyDescent="0.25">
      <c r="A587">
        <v>1356</v>
      </c>
      <c r="B587" t="s">
        <v>2289</v>
      </c>
      <c r="C587">
        <v>1370</v>
      </c>
      <c r="D587" t="s">
        <v>1380</v>
      </c>
      <c r="E587">
        <v>1</v>
      </c>
      <c r="F587" t="s">
        <v>1253</v>
      </c>
      <c r="G587">
        <v>2</v>
      </c>
      <c r="H587" s="1" t="s">
        <v>1254</v>
      </c>
      <c r="I587">
        <v>3</v>
      </c>
      <c r="J587" t="s">
        <v>1382</v>
      </c>
      <c r="K587">
        <v>2</v>
      </c>
      <c r="L587" t="s">
        <v>1256</v>
      </c>
      <c r="M587" t="s">
        <v>1257</v>
      </c>
      <c r="N587" t="s">
        <v>2164</v>
      </c>
      <c r="O587" t="s">
        <v>2165</v>
      </c>
      <c r="P587">
        <v>30042073</v>
      </c>
      <c r="R587">
        <v>13</v>
      </c>
      <c r="S587">
        <v>13</v>
      </c>
      <c r="U587">
        <v>7896261001664</v>
      </c>
      <c r="V587">
        <v>7896261001664</v>
      </c>
      <c r="Z587" t="s">
        <v>1260</v>
      </c>
      <c r="AA587" t="s">
        <v>1261</v>
      </c>
      <c r="AB587">
        <v>9</v>
      </c>
      <c r="AC587" t="s">
        <v>1423</v>
      </c>
      <c r="AE587">
        <v>43440</v>
      </c>
      <c r="AH587">
        <v>0</v>
      </c>
      <c r="AK587" t="s">
        <v>1260</v>
      </c>
      <c r="AM587" t="s">
        <v>1260</v>
      </c>
      <c r="AN587" t="s">
        <v>1260</v>
      </c>
      <c r="AQ587" t="s">
        <v>1263</v>
      </c>
      <c r="AR587" t="s">
        <v>1257</v>
      </c>
      <c r="AS587" t="s">
        <v>1260</v>
      </c>
      <c r="AT587">
        <v>1</v>
      </c>
      <c r="AX587" t="s">
        <v>1260</v>
      </c>
      <c r="AY587" t="s">
        <v>1264</v>
      </c>
      <c r="AZ587" t="s">
        <v>1265</v>
      </c>
      <c r="BE587">
        <v>112</v>
      </c>
      <c r="BF587" t="s">
        <v>2286</v>
      </c>
      <c r="BI587" t="s">
        <v>1260</v>
      </c>
      <c r="BK587" t="str">
        <f>LEFT(Tabela_BaseCadastro[[#This Row],[Descrição]],SEARCH(" ",Tabela_BaseCadastro[[#This Row],[Descrição]],1)-1)</f>
        <v>SANDIMMUN</v>
      </c>
      <c r="BL587" t="str">
        <f>TEXT(Tabela_BaseCadastro[[#This Row],[Unidade Venda '[EAN8, UPC12, EAN13, e DUN14']]],"0000000000000")</f>
        <v>7896261001664</v>
      </c>
      <c r="BM587" t="s">
        <v>2287</v>
      </c>
      <c r="BN587" t="str">
        <f>IF(Tabela_BaseCadastro[[#This Row],[P.Ativo CMED]]="",Tabela_BaseCadastro[[#This Row],[DESCRIÇÃO DO PRINCIPIO ATIVO]],Tabela_BaseCadastro[[#This Row],[P.Ativo CMED]])</f>
        <v>CICLOSPORINA</v>
      </c>
    </row>
    <row r="588" spans="1:66" x14ac:dyDescent="0.25">
      <c r="A588">
        <v>1357</v>
      </c>
      <c r="B588" t="s">
        <v>2290</v>
      </c>
      <c r="C588">
        <v>1370</v>
      </c>
      <c r="D588" t="s">
        <v>1380</v>
      </c>
      <c r="E588">
        <v>1</v>
      </c>
      <c r="F588" t="s">
        <v>1253</v>
      </c>
      <c r="G588">
        <v>2</v>
      </c>
      <c r="H588" s="1" t="s">
        <v>1254</v>
      </c>
      <c r="I588">
        <v>3</v>
      </c>
      <c r="J588" t="s">
        <v>1382</v>
      </c>
      <c r="K588">
        <v>2</v>
      </c>
      <c r="L588" t="s">
        <v>1256</v>
      </c>
      <c r="M588" t="s">
        <v>1257</v>
      </c>
      <c r="N588" t="s">
        <v>2164</v>
      </c>
      <c r="O588" t="s">
        <v>2165</v>
      </c>
      <c r="P588">
        <v>30042073</v>
      </c>
      <c r="R588">
        <v>13</v>
      </c>
      <c r="S588">
        <v>13</v>
      </c>
      <c r="U588">
        <v>7896261001671</v>
      </c>
      <c r="V588">
        <v>7896261001671</v>
      </c>
      <c r="Z588" t="s">
        <v>1260</v>
      </c>
      <c r="AA588" t="s">
        <v>1261</v>
      </c>
      <c r="AB588">
        <v>98</v>
      </c>
      <c r="AC588" t="s">
        <v>1727</v>
      </c>
      <c r="AE588">
        <v>43433</v>
      </c>
      <c r="AH588">
        <v>0</v>
      </c>
      <c r="AK588" t="s">
        <v>1260</v>
      </c>
      <c r="AM588" t="s">
        <v>1260</v>
      </c>
      <c r="AN588" t="s">
        <v>1260</v>
      </c>
      <c r="AQ588" t="s">
        <v>1263</v>
      </c>
      <c r="AR588" t="s">
        <v>1257</v>
      </c>
      <c r="AS588" t="s">
        <v>1260</v>
      </c>
      <c r="AT588">
        <v>1</v>
      </c>
      <c r="AX588" t="s">
        <v>1260</v>
      </c>
      <c r="AY588" t="s">
        <v>1264</v>
      </c>
      <c r="AZ588" t="s">
        <v>1265</v>
      </c>
      <c r="BE588">
        <v>112</v>
      </c>
      <c r="BF588" t="s">
        <v>2286</v>
      </c>
      <c r="BI588" t="s">
        <v>1260</v>
      </c>
      <c r="BK588" t="str">
        <f>LEFT(Tabela_BaseCadastro[[#This Row],[Descrição]],SEARCH(" ",Tabela_BaseCadastro[[#This Row],[Descrição]],1)-1)</f>
        <v>SANDIMMUN</v>
      </c>
      <c r="BL588" t="str">
        <f>TEXT(Tabela_BaseCadastro[[#This Row],[Unidade Venda '[EAN8, UPC12, EAN13, e DUN14']]],"0000000000000")</f>
        <v>7896261001671</v>
      </c>
      <c r="BM588" t="s">
        <v>2287</v>
      </c>
      <c r="BN588" t="str">
        <f>IF(Tabela_BaseCadastro[[#This Row],[P.Ativo CMED]]="",Tabela_BaseCadastro[[#This Row],[DESCRIÇÃO DO PRINCIPIO ATIVO]],Tabela_BaseCadastro[[#This Row],[P.Ativo CMED]])</f>
        <v>CICLOSPORINA</v>
      </c>
    </row>
    <row r="589" spans="1:66" x14ac:dyDescent="0.25">
      <c r="A589">
        <v>1358</v>
      </c>
      <c r="B589" t="s">
        <v>2291</v>
      </c>
      <c r="C589">
        <v>1370</v>
      </c>
      <c r="D589" t="s">
        <v>1380</v>
      </c>
      <c r="E589">
        <v>1</v>
      </c>
      <c r="F589" t="s">
        <v>1253</v>
      </c>
      <c r="G589">
        <v>2</v>
      </c>
      <c r="H589" s="1" t="s">
        <v>1254</v>
      </c>
      <c r="I589">
        <v>3</v>
      </c>
      <c r="J589" t="s">
        <v>1382</v>
      </c>
      <c r="K589">
        <v>2</v>
      </c>
      <c r="L589" t="s">
        <v>1256</v>
      </c>
      <c r="M589" t="s">
        <v>1257</v>
      </c>
      <c r="N589" t="s">
        <v>2164</v>
      </c>
      <c r="O589" t="s">
        <v>2165</v>
      </c>
      <c r="P589">
        <v>30042073</v>
      </c>
      <c r="R589">
        <v>14</v>
      </c>
      <c r="S589">
        <v>14</v>
      </c>
      <c r="U589">
        <v>7896261002791</v>
      </c>
      <c r="V589">
        <v>7896261002791</v>
      </c>
      <c r="Z589" t="s">
        <v>1260</v>
      </c>
      <c r="AA589" t="s">
        <v>1261</v>
      </c>
      <c r="AB589">
        <v>98</v>
      </c>
      <c r="AC589" t="s">
        <v>1727</v>
      </c>
      <c r="AE589">
        <v>43440</v>
      </c>
      <c r="AH589">
        <v>0</v>
      </c>
      <c r="AK589" t="s">
        <v>1260</v>
      </c>
      <c r="AM589" t="s">
        <v>1260</v>
      </c>
      <c r="AN589" t="s">
        <v>1260</v>
      </c>
      <c r="AQ589" t="s">
        <v>1263</v>
      </c>
      <c r="AR589" t="s">
        <v>1257</v>
      </c>
      <c r="AS589" t="s">
        <v>1260</v>
      </c>
      <c r="AT589">
        <v>1</v>
      </c>
      <c r="AX589" t="s">
        <v>1260</v>
      </c>
      <c r="AY589" t="s">
        <v>1264</v>
      </c>
      <c r="AZ589" t="s">
        <v>1265</v>
      </c>
      <c r="BE589">
        <v>112</v>
      </c>
      <c r="BF589" t="s">
        <v>2286</v>
      </c>
      <c r="BI589" t="s">
        <v>1260</v>
      </c>
      <c r="BK589" t="str">
        <f>LEFT(Tabela_BaseCadastro[[#This Row],[Descrição]],SEARCH(" ",Tabela_BaseCadastro[[#This Row],[Descrição]],1)-1)</f>
        <v>SANDIMMUN</v>
      </c>
      <c r="BL589" t="str">
        <f>TEXT(Tabela_BaseCadastro[[#This Row],[Unidade Venda '[EAN8, UPC12, EAN13, e DUN14']]],"0000000000000")</f>
        <v>7896261002791</v>
      </c>
      <c r="BM589" t="s">
        <v>2287</v>
      </c>
      <c r="BN589" t="str">
        <f>IF(Tabela_BaseCadastro[[#This Row],[P.Ativo CMED]]="",Tabela_BaseCadastro[[#This Row],[DESCRIÇÃO DO PRINCIPIO ATIVO]],Tabela_BaseCadastro[[#This Row],[P.Ativo CMED]])</f>
        <v>CICLOSPORINA</v>
      </c>
    </row>
    <row r="590" spans="1:66" x14ac:dyDescent="0.25">
      <c r="A590">
        <v>1359</v>
      </c>
      <c r="B590" t="s">
        <v>2292</v>
      </c>
      <c r="C590">
        <v>1129</v>
      </c>
      <c r="D590" t="s">
        <v>1380</v>
      </c>
      <c r="E590">
        <v>1</v>
      </c>
      <c r="F590" t="s">
        <v>1253</v>
      </c>
      <c r="G590">
        <v>2</v>
      </c>
      <c r="H590" s="1" t="s">
        <v>1254</v>
      </c>
      <c r="I590">
        <v>3</v>
      </c>
      <c r="J590" t="s">
        <v>1382</v>
      </c>
      <c r="K590">
        <v>2</v>
      </c>
      <c r="L590" t="s">
        <v>1256</v>
      </c>
      <c r="M590" t="s">
        <v>1257</v>
      </c>
      <c r="N590" t="s">
        <v>2164</v>
      </c>
      <c r="O590" t="s">
        <v>2165</v>
      </c>
      <c r="P590">
        <v>30042073</v>
      </c>
      <c r="R590">
        <v>13</v>
      </c>
      <c r="S590">
        <v>13</v>
      </c>
      <c r="U590">
        <v>7896261002807</v>
      </c>
      <c r="V590">
        <v>0</v>
      </c>
      <c r="Z590" t="s">
        <v>1260</v>
      </c>
      <c r="AA590" t="s">
        <v>1261</v>
      </c>
      <c r="AB590">
        <v>9</v>
      </c>
      <c r="AC590" t="s">
        <v>1423</v>
      </c>
      <c r="AE590">
        <v>43433</v>
      </c>
      <c r="AH590">
        <v>0</v>
      </c>
      <c r="AK590" t="s">
        <v>1260</v>
      </c>
      <c r="AM590" t="s">
        <v>1260</v>
      </c>
      <c r="AN590" t="s">
        <v>1260</v>
      </c>
      <c r="AQ590" t="s">
        <v>1263</v>
      </c>
      <c r="AR590" t="s">
        <v>1257</v>
      </c>
      <c r="AS590" t="s">
        <v>1260</v>
      </c>
      <c r="AT590">
        <v>1</v>
      </c>
      <c r="AX590" t="s">
        <v>1260</v>
      </c>
      <c r="AY590" t="s">
        <v>1264</v>
      </c>
      <c r="AZ590" t="s">
        <v>1265</v>
      </c>
      <c r="BE590">
        <v>112</v>
      </c>
      <c r="BF590" t="s">
        <v>2286</v>
      </c>
      <c r="BI590" t="s">
        <v>1260</v>
      </c>
      <c r="BK590" t="str">
        <f>LEFT(Tabela_BaseCadastro[[#This Row],[Descrição]],SEARCH(" ",Tabela_BaseCadastro[[#This Row],[Descrição]],1)-1)</f>
        <v>SANDIMMUN</v>
      </c>
      <c r="BL590" t="str">
        <f>TEXT(Tabela_BaseCadastro[[#This Row],[Unidade Venda '[EAN8, UPC12, EAN13, e DUN14']]],"0000000000000")</f>
        <v>7896261002807</v>
      </c>
      <c r="BM590" t="s">
        <v>2287</v>
      </c>
      <c r="BN590" t="str">
        <f>IF(Tabela_BaseCadastro[[#This Row],[P.Ativo CMED]]="",Tabela_BaseCadastro[[#This Row],[DESCRIÇÃO DO PRINCIPIO ATIVO]],Tabela_BaseCadastro[[#This Row],[P.Ativo CMED]])</f>
        <v>CICLOSPORINA</v>
      </c>
    </row>
    <row r="591" spans="1:66" x14ac:dyDescent="0.25">
      <c r="A591">
        <v>1360</v>
      </c>
      <c r="B591" t="s">
        <v>2293</v>
      </c>
      <c r="C591">
        <v>1370</v>
      </c>
      <c r="D591" t="s">
        <v>1380</v>
      </c>
      <c r="E591">
        <v>1</v>
      </c>
      <c r="F591" t="s">
        <v>1253</v>
      </c>
      <c r="G591">
        <v>2</v>
      </c>
      <c r="H591" s="1" t="s">
        <v>1254</v>
      </c>
      <c r="I591">
        <v>3</v>
      </c>
      <c r="J591" t="s">
        <v>1382</v>
      </c>
      <c r="K591">
        <v>2</v>
      </c>
      <c r="L591" t="s">
        <v>1256</v>
      </c>
      <c r="M591" t="s">
        <v>1257</v>
      </c>
      <c r="N591" t="s">
        <v>1288</v>
      </c>
      <c r="O591" t="s">
        <v>1289</v>
      </c>
      <c r="P591">
        <v>30043929</v>
      </c>
      <c r="R591">
        <v>13</v>
      </c>
      <c r="S591">
        <v>13</v>
      </c>
      <c r="U591">
        <v>7896261014329</v>
      </c>
      <c r="V591">
        <v>0</v>
      </c>
      <c r="Z591" t="s">
        <v>1260</v>
      </c>
      <c r="AA591" t="s">
        <v>1261</v>
      </c>
      <c r="AB591">
        <v>234</v>
      </c>
      <c r="AC591" t="s">
        <v>2294</v>
      </c>
      <c r="AE591">
        <v>44232</v>
      </c>
      <c r="AH591">
        <v>0</v>
      </c>
      <c r="AK591" t="s">
        <v>1260</v>
      </c>
      <c r="AM591" t="s">
        <v>1260</v>
      </c>
      <c r="AN591" t="s">
        <v>1260</v>
      </c>
      <c r="AQ591" t="s">
        <v>1263</v>
      </c>
      <c r="AR591" t="s">
        <v>1257</v>
      </c>
      <c r="AS591" t="s">
        <v>1260</v>
      </c>
      <c r="AT591">
        <v>1</v>
      </c>
      <c r="AX591" t="s">
        <v>1260</v>
      </c>
      <c r="AY591" t="s">
        <v>1264</v>
      </c>
      <c r="AZ591" t="s">
        <v>1265</v>
      </c>
      <c r="BI591" t="s">
        <v>1260</v>
      </c>
      <c r="BK591" t="str">
        <f>LEFT(Tabela_BaseCadastro[[#This Row],[Descrição]],SEARCH(" ",Tabela_BaseCadastro[[#This Row],[Descrição]],1)-1)</f>
        <v>SANDOSTATIN</v>
      </c>
      <c r="BL591" t="str">
        <f>TEXT(Tabela_BaseCadastro[[#This Row],[Unidade Venda '[EAN8, UPC12, EAN13, e DUN14']]],"0000000000000")</f>
        <v>7896261014329</v>
      </c>
      <c r="BM591" t="s">
        <v>1384</v>
      </c>
      <c r="BN591" t="str">
        <f>IF(Tabela_BaseCadastro[[#This Row],[P.Ativo CMED]]="",Tabela_BaseCadastro[[#This Row],[DESCRIÇÃO DO PRINCIPIO ATIVO]],Tabela_BaseCadastro[[#This Row],[P.Ativo CMED]])</f>
        <v>ACETATO DE OCTREOTIDA</v>
      </c>
    </row>
    <row r="592" spans="1:66" x14ac:dyDescent="0.25">
      <c r="A592">
        <v>1361</v>
      </c>
      <c r="B592" t="s">
        <v>2295</v>
      </c>
      <c r="C592">
        <v>1129</v>
      </c>
      <c r="D592" t="s">
        <v>1380</v>
      </c>
      <c r="E592">
        <v>1</v>
      </c>
      <c r="F592" t="s">
        <v>1253</v>
      </c>
      <c r="G592">
        <v>2</v>
      </c>
      <c r="H592" s="1" t="s">
        <v>1254</v>
      </c>
      <c r="I592">
        <v>3</v>
      </c>
      <c r="J592" t="s">
        <v>1382</v>
      </c>
      <c r="K592">
        <v>2</v>
      </c>
      <c r="L592" t="s">
        <v>1256</v>
      </c>
      <c r="M592" t="s">
        <v>1257</v>
      </c>
      <c r="N592" t="s">
        <v>1422</v>
      </c>
      <c r="O592" t="s">
        <v>1253</v>
      </c>
      <c r="P592">
        <v>30022099</v>
      </c>
      <c r="R592">
        <v>13</v>
      </c>
      <c r="S592">
        <v>14</v>
      </c>
      <c r="U592">
        <v>7896548138281</v>
      </c>
      <c r="V592">
        <v>7896548138281</v>
      </c>
      <c r="Z592" t="s">
        <v>1260</v>
      </c>
      <c r="AA592" t="s">
        <v>1270</v>
      </c>
      <c r="AB592">
        <v>234</v>
      </c>
      <c r="AC592" t="s">
        <v>2294</v>
      </c>
      <c r="AE592">
        <v>44232</v>
      </c>
      <c r="AH592">
        <v>0</v>
      </c>
      <c r="AK592" t="s">
        <v>1260</v>
      </c>
      <c r="AM592" t="s">
        <v>1260</v>
      </c>
      <c r="AN592" t="s">
        <v>1260</v>
      </c>
      <c r="AQ592" t="s">
        <v>1263</v>
      </c>
      <c r="AR592" t="s">
        <v>1257</v>
      </c>
      <c r="AS592" t="s">
        <v>1260</v>
      </c>
      <c r="AT592">
        <v>1</v>
      </c>
      <c r="AX592" t="s">
        <v>1617</v>
      </c>
      <c r="AY592" t="s">
        <v>1264</v>
      </c>
      <c r="AZ592" t="s">
        <v>1265</v>
      </c>
      <c r="BI592" t="s">
        <v>1260</v>
      </c>
      <c r="BK592" t="str">
        <f>LEFT(Tabela_BaseCadastro[[#This Row],[Descrição]],SEARCH(" ",Tabela_BaseCadastro[[#This Row],[Descrição]],1)-1)</f>
        <v>SANDOSTATIN</v>
      </c>
      <c r="BL592" t="str">
        <f>TEXT(Tabela_BaseCadastro[[#This Row],[Unidade Venda '[EAN8, UPC12, EAN13, e DUN14']]],"0000000000000")</f>
        <v>7896548138281</v>
      </c>
      <c r="BN592">
        <f>IF(Tabela_BaseCadastro[[#This Row],[P.Ativo CMED]]="",Tabela_BaseCadastro[[#This Row],[DESCRIÇÃO DO PRINCIPIO ATIVO]],Tabela_BaseCadastro[[#This Row],[P.Ativo CMED]])</f>
        <v>0</v>
      </c>
    </row>
    <row r="593" spans="1:66" x14ac:dyDescent="0.25">
      <c r="A593">
        <v>1362</v>
      </c>
      <c r="B593" t="s">
        <v>2296</v>
      </c>
      <c r="C593">
        <v>1129</v>
      </c>
      <c r="D593" t="s">
        <v>1380</v>
      </c>
      <c r="E593">
        <v>1</v>
      </c>
      <c r="F593" t="s">
        <v>1253</v>
      </c>
      <c r="G593">
        <v>2</v>
      </c>
      <c r="H593" s="1" t="s">
        <v>1254</v>
      </c>
      <c r="I593">
        <v>3</v>
      </c>
      <c r="J593" t="s">
        <v>1382</v>
      </c>
      <c r="K593">
        <v>2</v>
      </c>
      <c r="L593" t="s">
        <v>1256</v>
      </c>
      <c r="M593" t="s">
        <v>1257</v>
      </c>
      <c r="N593" t="s">
        <v>1422</v>
      </c>
      <c r="O593" t="s">
        <v>1253</v>
      </c>
      <c r="P593">
        <v>30022099</v>
      </c>
      <c r="R593">
        <v>13</v>
      </c>
      <c r="S593">
        <v>14</v>
      </c>
      <c r="U593">
        <v>7896548138281</v>
      </c>
      <c r="V593">
        <v>7896548138281</v>
      </c>
      <c r="Z593" t="s">
        <v>1260</v>
      </c>
      <c r="AA593" t="s">
        <v>1270</v>
      </c>
      <c r="AB593">
        <v>234</v>
      </c>
      <c r="AC593" t="s">
        <v>2294</v>
      </c>
      <c r="AE593">
        <v>44232</v>
      </c>
      <c r="AH593">
        <v>0</v>
      </c>
      <c r="AK593" t="s">
        <v>1260</v>
      </c>
      <c r="AM593" t="s">
        <v>1260</v>
      </c>
      <c r="AN593" t="s">
        <v>1260</v>
      </c>
      <c r="AQ593" t="s">
        <v>1263</v>
      </c>
      <c r="AR593" t="s">
        <v>1257</v>
      </c>
      <c r="AS593" t="s">
        <v>1260</v>
      </c>
      <c r="AT593">
        <v>1</v>
      </c>
      <c r="AX593" t="s">
        <v>1617</v>
      </c>
      <c r="AY593" t="s">
        <v>1264</v>
      </c>
      <c r="AZ593" t="s">
        <v>1265</v>
      </c>
      <c r="BI593" t="s">
        <v>1260</v>
      </c>
      <c r="BK593" t="str">
        <f>LEFT(Tabela_BaseCadastro[[#This Row],[Descrição]],SEARCH(" ",Tabela_BaseCadastro[[#This Row],[Descrição]],1)-1)</f>
        <v>SANDOSTATIN</v>
      </c>
      <c r="BL593" t="str">
        <f>TEXT(Tabela_BaseCadastro[[#This Row],[Unidade Venda '[EAN8, UPC12, EAN13, e DUN14']]],"0000000000000")</f>
        <v>7896548138281</v>
      </c>
      <c r="BN593">
        <f>IF(Tabela_BaseCadastro[[#This Row],[P.Ativo CMED]]="",Tabela_BaseCadastro[[#This Row],[DESCRIÇÃO DO PRINCIPIO ATIVO]],Tabela_BaseCadastro[[#This Row],[P.Ativo CMED]])</f>
        <v>0</v>
      </c>
    </row>
    <row r="594" spans="1:66" x14ac:dyDescent="0.25">
      <c r="A594">
        <v>1363</v>
      </c>
      <c r="B594" t="s">
        <v>2297</v>
      </c>
      <c r="C594">
        <v>1129</v>
      </c>
      <c r="D594" t="s">
        <v>1380</v>
      </c>
      <c r="E594">
        <v>1</v>
      </c>
      <c r="F594" t="s">
        <v>1253</v>
      </c>
      <c r="G594">
        <v>2</v>
      </c>
      <c r="H594" s="1" t="s">
        <v>1254</v>
      </c>
      <c r="I594">
        <v>3</v>
      </c>
      <c r="J594" t="s">
        <v>1382</v>
      </c>
      <c r="K594">
        <v>2</v>
      </c>
      <c r="L594" t="s">
        <v>1256</v>
      </c>
      <c r="M594" t="s">
        <v>1257</v>
      </c>
      <c r="N594" t="s">
        <v>1422</v>
      </c>
      <c r="O594" t="s">
        <v>1253</v>
      </c>
      <c r="P594">
        <v>30022099</v>
      </c>
      <c r="R594">
        <v>13</v>
      </c>
      <c r="S594">
        <v>14</v>
      </c>
      <c r="U594">
        <v>7896548138281</v>
      </c>
      <c r="V594">
        <v>0</v>
      </c>
      <c r="Z594" t="s">
        <v>1260</v>
      </c>
      <c r="AA594" t="s">
        <v>1261</v>
      </c>
      <c r="AB594">
        <v>234</v>
      </c>
      <c r="AC594" t="s">
        <v>2294</v>
      </c>
      <c r="AE594">
        <v>44232</v>
      </c>
      <c r="AH594">
        <v>0</v>
      </c>
      <c r="AK594" t="s">
        <v>1260</v>
      </c>
      <c r="AM594" t="s">
        <v>1260</v>
      </c>
      <c r="AN594" t="s">
        <v>1260</v>
      </c>
      <c r="AQ594" t="s">
        <v>1263</v>
      </c>
      <c r="AR594" t="s">
        <v>1257</v>
      </c>
      <c r="AS594" t="s">
        <v>1260</v>
      </c>
      <c r="AT594">
        <v>1</v>
      </c>
      <c r="AX594" t="s">
        <v>1617</v>
      </c>
      <c r="AY594" t="s">
        <v>1264</v>
      </c>
      <c r="AZ594" t="s">
        <v>1265</v>
      </c>
      <c r="BI594" t="s">
        <v>1260</v>
      </c>
      <c r="BK594" t="str">
        <f>LEFT(Tabela_BaseCadastro[[#This Row],[Descrição]],SEARCH(" ",Tabela_BaseCadastro[[#This Row],[Descrição]],1)-1)</f>
        <v>SANDOSTATIN</v>
      </c>
      <c r="BL594" t="str">
        <f>TEXT(Tabela_BaseCadastro[[#This Row],[Unidade Venda '[EAN8, UPC12, EAN13, e DUN14']]],"0000000000000")</f>
        <v>7896548138281</v>
      </c>
      <c r="BN594">
        <f>IF(Tabela_BaseCadastro[[#This Row],[P.Ativo CMED]]="",Tabela_BaseCadastro[[#This Row],[DESCRIÇÃO DO PRINCIPIO ATIVO]],Tabela_BaseCadastro[[#This Row],[P.Ativo CMED]])</f>
        <v>0</v>
      </c>
    </row>
    <row r="595" spans="1:66" x14ac:dyDescent="0.25">
      <c r="A595">
        <v>1364</v>
      </c>
      <c r="B595" t="s">
        <v>2298</v>
      </c>
      <c r="C595">
        <v>1129</v>
      </c>
      <c r="D595" t="s">
        <v>1380</v>
      </c>
      <c r="E595">
        <v>1</v>
      </c>
      <c r="F595" t="s">
        <v>1253</v>
      </c>
      <c r="G595">
        <v>2</v>
      </c>
      <c r="H595" s="1" t="s">
        <v>1254</v>
      </c>
      <c r="I595">
        <v>3</v>
      </c>
      <c r="J595" t="s">
        <v>1382</v>
      </c>
      <c r="K595">
        <v>2</v>
      </c>
      <c r="L595" t="s">
        <v>1256</v>
      </c>
      <c r="M595" t="s">
        <v>1257</v>
      </c>
      <c r="N595" t="s">
        <v>1422</v>
      </c>
      <c r="O595" t="s">
        <v>1253</v>
      </c>
      <c r="P595">
        <v>30022099</v>
      </c>
      <c r="R595">
        <v>13</v>
      </c>
      <c r="S595">
        <v>14</v>
      </c>
      <c r="U595">
        <v>7896548138281</v>
      </c>
      <c r="V595">
        <v>7896548138281</v>
      </c>
      <c r="Z595" t="s">
        <v>1260</v>
      </c>
      <c r="AA595" t="s">
        <v>1261</v>
      </c>
      <c r="AB595">
        <v>234</v>
      </c>
      <c r="AC595" t="s">
        <v>2294</v>
      </c>
      <c r="AE595">
        <v>44232</v>
      </c>
      <c r="AH595">
        <v>0</v>
      </c>
      <c r="AK595" t="s">
        <v>1260</v>
      </c>
      <c r="AM595" t="s">
        <v>1260</v>
      </c>
      <c r="AN595" t="s">
        <v>1260</v>
      </c>
      <c r="AQ595" t="s">
        <v>1263</v>
      </c>
      <c r="AR595" t="s">
        <v>1257</v>
      </c>
      <c r="AS595" t="s">
        <v>1260</v>
      </c>
      <c r="AT595">
        <v>1</v>
      </c>
      <c r="AX595" t="s">
        <v>1617</v>
      </c>
      <c r="AY595" t="s">
        <v>1264</v>
      </c>
      <c r="AZ595" t="s">
        <v>1265</v>
      </c>
      <c r="BI595" t="s">
        <v>1260</v>
      </c>
      <c r="BK595" t="str">
        <f>LEFT(Tabela_BaseCadastro[[#This Row],[Descrição]],SEARCH(" ",Tabela_BaseCadastro[[#This Row],[Descrição]],1)-1)</f>
        <v>SANDOSTATIN</v>
      </c>
      <c r="BL595" t="str">
        <f>TEXT(Tabela_BaseCadastro[[#This Row],[Unidade Venda '[EAN8, UPC12, EAN13, e DUN14']]],"0000000000000")</f>
        <v>7896548138281</v>
      </c>
      <c r="BN595">
        <f>IF(Tabela_BaseCadastro[[#This Row],[P.Ativo CMED]]="",Tabela_BaseCadastro[[#This Row],[DESCRIÇÃO DO PRINCIPIO ATIVO]],Tabela_BaseCadastro[[#This Row],[P.Ativo CMED]])</f>
        <v>0</v>
      </c>
    </row>
    <row r="596" spans="1:66" x14ac:dyDescent="0.25">
      <c r="A596">
        <v>1365</v>
      </c>
      <c r="B596" t="s">
        <v>2299</v>
      </c>
      <c r="C596">
        <v>1370</v>
      </c>
      <c r="D596" t="s">
        <v>1380</v>
      </c>
      <c r="E596">
        <v>1</v>
      </c>
      <c r="F596" t="s">
        <v>1253</v>
      </c>
      <c r="G596">
        <v>2</v>
      </c>
      <c r="H596" s="1" t="s">
        <v>1254</v>
      </c>
      <c r="I596">
        <v>3</v>
      </c>
      <c r="J596" t="s">
        <v>1382</v>
      </c>
      <c r="K596">
        <v>2</v>
      </c>
      <c r="L596" t="s">
        <v>1256</v>
      </c>
      <c r="M596" t="s">
        <v>1257</v>
      </c>
      <c r="N596" t="s">
        <v>1268</v>
      </c>
      <c r="O596" t="s">
        <v>1269</v>
      </c>
      <c r="P596">
        <v>30049069</v>
      </c>
      <c r="R596">
        <v>13</v>
      </c>
      <c r="S596">
        <v>13</v>
      </c>
      <c r="U596">
        <v>7896261020184</v>
      </c>
      <c r="V596">
        <v>0</v>
      </c>
      <c r="Z596" t="s">
        <v>1260</v>
      </c>
      <c r="AA596" t="s">
        <v>1261</v>
      </c>
      <c r="AB596">
        <v>32</v>
      </c>
      <c r="AC596" t="s">
        <v>2250</v>
      </c>
      <c r="AE596">
        <v>43440</v>
      </c>
      <c r="AH596">
        <v>0</v>
      </c>
      <c r="AK596" t="s">
        <v>1260</v>
      </c>
      <c r="AM596" t="s">
        <v>1260</v>
      </c>
      <c r="AN596" t="s">
        <v>1260</v>
      </c>
      <c r="AQ596" t="s">
        <v>1263</v>
      </c>
      <c r="AR596" t="s">
        <v>1257</v>
      </c>
      <c r="AS596" t="s">
        <v>1260</v>
      </c>
      <c r="AT596">
        <v>1</v>
      </c>
      <c r="AX596" t="s">
        <v>1260</v>
      </c>
      <c r="AY596" t="s">
        <v>1264</v>
      </c>
      <c r="AZ596" t="s">
        <v>1265</v>
      </c>
      <c r="BI596" t="s">
        <v>1260</v>
      </c>
      <c r="BK596" t="str">
        <f>LEFT(Tabela_BaseCadastro[[#This Row],[Descrição]],SEARCH(" ",Tabela_BaseCadastro[[#This Row],[Descrição]],1)-1)</f>
        <v>SEEBRI</v>
      </c>
      <c r="BL596" t="str">
        <f>TEXT(Tabela_BaseCadastro[[#This Row],[Unidade Venda '[EAN8, UPC12, EAN13, e DUN14']]],"0000000000000")</f>
        <v>7896261020184</v>
      </c>
      <c r="BM596" t="s">
        <v>2300</v>
      </c>
      <c r="BN596" t="str">
        <f>IF(Tabela_BaseCadastro[[#This Row],[P.Ativo CMED]]="",Tabela_BaseCadastro[[#This Row],[DESCRIÇÃO DO PRINCIPIO ATIVO]],Tabela_BaseCadastro[[#This Row],[P.Ativo CMED]])</f>
        <v>BROMETO DE GLICOPIRRÔNIO</v>
      </c>
    </row>
    <row r="597" spans="1:66" x14ac:dyDescent="0.25">
      <c r="A597">
        <v>1368</v>
      </c>
      <c r="B597" t="s">
        <v>2301</v>
      </c>
      <c r="C597">
        <v>1129</v>
      </c>
      <c r="D597" t="s">
        <v>1380</v>
      </c>
      <c r="E597">
        <v>1</v>
      </c>
      <c r="F597" t="s">
        <v>1253</v>
      </c>
      <c r="G597">
        <v>2</v>
      </c>
      <c r="H597" s="1" t="s">
        <v>1254</v>
      </c>
      <c r="I597">
        <v>3</v>
      </c>
      <c r="J597" t="s">
        <v>1382</v>
      </c>
      <c r="K597">
        <v>2</v>
      </c>
      <c r="L597" t="s">
        <v>1256</v>
      </c>
      <c r="M597" t="s">
        <v>1257</v>
      </c>
      <c r="N597" t="s">
        <v>1422</v>
      </c>
      <c r="O597" t="s">
        <v>1253</v>
      </c>
      <c r="P597">
        <v>30022099</v>
      </c>
      <c r="R597">
        <v>13</v>
      </c>
      <c r="S597">
        <v>14</v>
      </c>
      <c r="U597">
        <v>7896548138281</v>
      </c>
      <c r="V597">
        <v>7896548138281</v>
      </c>
      <c r="Z597" t="s">
        <v>1260</v>
      </c>
      <c r="AA597" t="s">
        <v>1270</v>
      </c>
      <c r="AB597">
        <v>1236</v>
      </c>
      <c r="AC597" t="s">
        <v>2023</v>
      </c>
      <c r="AE597">
        <v>44232</v>
      </c>
      <c r="AH597">
        <v>0</v>
      </c>
      <c r="AK597" t="s">
        <v>1260</v>
      </c>
      <c r="AM597" t="s">
        <v>1260</v>
      </c>
      <c r="AN597" t="s">
        <v>1260</v>
      </c>
      <c r="AQ597" t="s">
        <v>1263</v>
      </c>
      <c r="AR597" t="s">
        <v>1257</v>
      </c>
      <c r="AS597" t="s">
        <v>1260</v>
      </c>
      <c r="AT597">
        <v>1</v>
      </c>
      <c r="AX597" t="s">
        <v>1617</v>
      </c>
      <c r="AY597" t="s">
        <v>1264</v>
      </c>
      <c r="AZ597" t="s">
        <v>1265</v>
      </c>
      <c r="BE597">
        <v>394</v>
      </c>
      <c r="BF597" t="s">
        <v>2069</v>
      </c>
      <c r="BI597" t="s">
        <v>1260</v>
      </c>
      <c r="BK597" t="str">
        <f>LEFT(Tabela_BaseCadastro[[#This Row],[Descrição]],SEARCH(" ",Tabela_BaseCadastro[[#This Row],[Descrição]],1)-1)</f>
        <v>SIMBRINZA</v>
      </c>
      <c r="BL597" t="str">
        <f>TEXT(Tabela_BaseCadastro[[#This Row],[Unidade Venda '[EAN8, UPC12, EAN13, e DUN14']]],"0000000000000")</f>
        <v>7896548138281</v>
      </c>
      <c r="BN597" t="str">
        <f>IF(Tabela_BaseCadastro[[#This Row],[P.Ativo CMED]]="",Tabela_BaseCadastro[[#This Row],[DESCRIÇÃO DO PRINCIPIO ATIVO]],Tabela_BaseCadastro[[#This Row],[P.Ativo CMED]])</f>
        <v>TARTARATO DE BRIMONIDINA</v>
      </c>
    </row>
    <row r="598" spans="1:66" x14ac:dyDescent="0.25">
      <c r="A598">
        <v>1369</v>
      </c>
      <c r="B598" t="s">
        <v>2302</v>
      </c>
      <c r="C598">
        <v>1129</v>
      </c>
      <c r="D598" t="s">
        <v>1380</v>
      </c>
      <c r="E598">
        <v>1</v>
      </c>
      <c r="F598" t="s">
        <v>1253</v>
      </c>
      <c r="G598">
        <v>2</v>
      </c>
      <c r="H598" s="1" t="s">
        <v>1254</v>
      </c>
      <c r="I598">
        <v>3</v>
      </c>
      <c r="J598" t="s">
        <v>1382</v>
      </c>
      <c r="K598">
        <v>2</v>
      </c>
      <c r="L598" t="s">
        <v>1256</v>
      </c>
      <c r="M598" t="s">
        <v>1257</v>
      </c>
      <c r="N598" t="s">
        <v>1422</v>
      </c>
      <c r="O598" t="s">
        <v>1253</v>
      </c>
      <c r="P598">
        <v>30022099</v>
      </c>
      <c r="R598">
        <v>13</v>
      </c>
      <c r="S598">
        <v>14</v>
      </c>
      <c r="U598">
        <v>7896548199572</v>
      </c>
      <c r="V598">
        <v>7896548199572</v>
      </c>
      <c r="Z598" t="s">
        <v>1260</v>
      </c>
      <c r="AA598" t="s">
        <v>1270</v>
      </c>
      <c r="AB598">
        <v>1236</v>
      </c>
      <c r="AC598" t="s">
        <v>2023</v>
      </c>
      <c r="AE598">
        <v>44232</v>
      </c>
      <c r="AH598">
        <v>0</v>
      </c>
      <c r="AK598" t="s">
        <v>1260</v>
      </c>
      <c r="AM598" t="s">
        <v>1260</v>
      </c>
      <c r="AN598" t="s">
        <v>1260</v>
      </c>
      <c r="AQ598" t="s">
        <v>1263</v>
      </c>
      <c r="AR598" t="s">
        <v>1257</v>
      </c>
      <c r="AS598" t="s">
        <v>1260</v>
      </c>
      <c r="AT598">
        <v>1</v>
      </c>
      <c r="AX598" t="s">
        <v>1617</v>
      </c>
      <c r="AY598" t="s">
        <v>1264</v>
      </c>
      <c r="AZ598" t="s">
        <v>1265</v>
      </c>
      <c r="BE598">
        <v>394</v>
      </c>
      <c r="BF598" t="s">
        <v>2069</v>
      </c>
      <c r="BI598" t="s">
        <v>1260</v>
      </c>
      <c r="BK598" t="str">
        <f>LEFT(Tabela_BaseCadastro[[#This Row],[Descrição]],SEARCH(" ",Tabela_BaseCadastro[[#This Row],[Descrição]],1)-1)</f>
        <v>SIMBRINZA</v>
      </c>
      <c r="BL598" t="str">
        <f>TEXT(Tabela_BaseCadastro[[#This Row],[Unidade Venda '[EAN8, UPC12, EAN13, e DUN14']]],"0000000000000")</f>
        <v>7896548199572</v>
      </c>
      <c r="BM598" t="s">
        <v>2303</v>
      </c>
      <c r="BN598" t="str">
        <f>IF(Tabela_BaseCadastro[[#This Row],[P.Ativo CMED]]="",Tabela_BaseCadastro[[#This Row],[DESCRIÇÃO DO PRINCIPIO ATIVO]],Tabela_BaseCadastro[[#This Row],[P.Ativo CMED]])</f>
        <v>TARTARATO DE BRIMONIDINA;BRINZOLAMIDA</v>
      </c>
    </row>
    <row r="599" spans="1:66" x14ac:dyDescent="0.25">
      <c r="A599">
        <v>1370</v>
      </c>
      <c r="B599" t="s">
        <v>2304</v>
      </c>
      <c r="C599">
        <v>1370</v>
      </c>
      <c r="D599" t="s">
        <v>1380</v>
      </c>
      <c r="E599">
        <v>1</v>
      </c>
      <c r="F599" t="s">
        <v>1253</v>
      </c>
      <c r="G599">
        <v>2</v>
      </c>
      <c r="H599" s="1" t="s">
        <v>1254</v>
      </c>
      <c r="I599">
        <v>3</v>
      </c>
      <c r="J599" t="s">
        <v>1382</v>
      </c>
      <c r="K599">
        <v>1</v>
      </c>
      <c r="L599" t="s">
        <v>1291</v>
      </c>
      <c r="M599" t="s">
        <v>1257</v>
      </c>
      <c r="N599" t="s">
        <v>1400</v>
      </c>
      <c r="O599" t="s">
        <v>1401</v>
      </c>
      <c r="P599">
        <v>30049049</v>
      </c>
      <c r="R599">
        <v>13</v>
      </c>
      <c r="S599">
        <v>13</v>
      </c>
      <c r="U599">
        <v>7896261021174</v>
      </c>
      <c r="V599">
        <v>0</v>
      </c>
      <c r="X599">
        <v>748825</v>
      </c>
      <c r="Z599" t="s">
        <v>1260</v>
      </c>
      <c r="AB599">
        <v>5</v>
      </c>
      <c r="AC599" t="s">
        <v>1548</v>
      </c>
      <c r="AE599">
        <v>44056</v>
      </c>
      <c r="AH599">
        <v>0</v>
      </c>
      <c r="AK599" t="s">
        <v>1260</v>
      </c>
      <c r="AM599" t="s">
        <v>1260</v>
      </c>
      <c r="AN599" t="s">
        <v>1260</v>
      </c>
      <c r="AQ599" t="s">
        <v>1263</v>
      </c>
      <c r="AR599" t="s">
        <v>1257</v>
      </c>
      <c r="AS599" t="s">
        <v>1260</v>
      </c>
      <c r="AT599">
        <v>1</v>
      </c>
      <c r="AX599" t="s">
        <v>1260</v>
      </c>
      <c r="AY599" t="s">
        <v>1264</v>
      </c>
      <c r="AZ599" t="s">
        <v>1265</v>
      </c>
      <c r="BI599" t="s">
        <v>1260</v>
      </c>
      <c r="BK599" t="str">
        <f>LEFT(Tabela_BaseCadastro[[#This Row],[Descrição]],SEARCH(" ",Tabela_BaseCadastro[[#This Row],[Descrição]],1)-1)</f>
        <v>SIMULECT</v>
      </c>
      <c r="BL599" t="str">
        <f>TEXT(Tabela_BaseCadastro[[#This Row],[Unidade Venda '[EAN8, UPC12, EAN13, e DUN14']]],"0000000000000")</f>
        <v>7896261021174</v>
      </c>
      <c r="BM599" t="s">
        <v>2305</v>
      </c>
      <c r="BN599" t="str">
        <f>IF(Tabela_BaseCadastro[[#This Row],[P.Ativo CMED]]="",Tabela_BaseCadastro[[#This Row],[DESCRIÇÃO DO PRINCIPIO ATIVO]],Tabela_BaseCadastro[[#This Row],[P.Ativo CMED]])</f>
        <v>BASILIXIMAB</v>
      </c>
    </row>
    <row r="600" spans="1:66" x14ac:dyDescent="0.25">
      <c r="A600">
        <v>1371</v>
      </c>
      <c r="B600" t="s">
        <v>2306</v>
      </c>
      <c r="C600">
        <v>1129</v>
      </c>
      <c r="D600" t="s">
        <v>1380</v>
      </c>
      <c r="E600">
        <v>1</v>
      </c>
      <c r="F600" t="s">
        <v>1253</v>
      </c>
      <c r="G600">
        <v>2</v>
      </c>
      <c r="H600" s="1" t="s">
        <v>1254</v>
      </c>
      <c r="I600">
        <v>3</v>
      </c>
      <c r="J600" t="s">
        <v>1382</v>
      </c>
      <c r="K600">
        <v>2</v>
      </c>
      <c r="L600" t="s">
        <v>1256</v>
      </c>
      <c r="M600" t="s">
        <v>1257</v>
      </c>
      <c r="N600" t="s">
        <v>1422</v>
      </c>
      <c r="O600" t="s">
        <v>1253</v>
      </c>
      <c r="P600">
        <v>30022099</v>
      </c>
      <c r="R600">
        <v>13</v>
      </c>
      <c r="S600">
        <v>14</v>
      </c>
      <c r="U600">
        <v>7896548138281</v>
      </c>
      <c r="V600">
        <v>7896548138281</v>
      </c>
      <c r="Z600" t="s">
        <v>1260</v>
      </c>
      <c r="AA600" t="s">
        <v>1270</v>
      </c>
      <c r="AB600">
        <v>28</v>
      </c>
      <c r="AC600" t="s">
        <v>1844</v>
      </c>
      <c r="AE600">
        <v>44232</v>
      </c>
      <c r="AH600">
        <v>0</v>
      </c>
      <c r="AK600" t="s">
        <v>1260</v>
      </c>
      <c r="AM600" t="s">
        <v>1260</v>
      </c>
      <c r="AN600" t="s">
        <v>1260</v>
      </c>
      <c r="AQ600" t="s">
        <v>1263</v>
      </c>
      <c r="AR600" t="s">
        <v>1257</v>
      </c>
      <c r="AS600" t="s">
        <v>1260</v>
      </c>
      <c r="AT600">
        <v>1</v>
      </c>
      <c r="AX600" t="s">
        <v>1617</v>
      </c>
      <c r="AY600" t="s">
        <v>1264</v>
      </c>
      <c r="AZ600" t="s">
        <v>1265</v>
      </c>
      <c r="BI600" t="s">
        <v>1260</v>
      </c>
      <c r="BK600" t="str">
        <f>LEFT(Tabela_BaseCadastro[[#This Row],[Descrição]],SEARCH(" ",Tabela_BaseCadastro[[#This Row],[Descrição]],1)-1)</f>
        <v>SIRDALUD</v>
      </c>
      <c r="BL600" t="str">
        <f>TEXT(Tabela_BaseCadastro[[#This Row],[Unidade Venda '[EAN8, UPC12, EAN13, e DUN14']]],"0000000000000")</f>
        <v>7896548138281</v>
      </c>
      <c r="BN600">
        <f>IF(Tabela_BaseCadastro[[#This Row],[P.Ativo CMED]]="",Tabela_BaseCadastro[[#This Row],[DESCRIÇÃO DO PRINCIPIO ATIVO]],Tabela_BaseCadastro[[#This Row],[P.Ativo CMED]])</f>
        <v>0</v>
      </c>
    </row>
    <row r="601" spans="1:66" x14ac:dyDescent="0.25">
      <c r="A601">
        <v>1372</v>
      </c>
      <c r="B601" t="s">
        <v>2307</v>
      </c>
      <c r="C601">
        <v>1129</v>
      </c>
      <c r="D601" t="s">
        <v>1380</v>
      </c>
      <c r="E601">
        <v>1</v>
      </c>
      <c r="F601" t="s">
        <v>1253</v>
      </c>
      <c r="G601">
        <v>2</v>
      </c>
      <c r="H601" s="1" t="s">
        <v>1254</v>
      </c>
      <c r="I601">
        <v>3</v>
      </c>
      <c r="J601" t="s">
        <v>1382</v>
      </c>
      <c r="K601">
        <v>2</v>
      </c>
      <c r="L601" t="s">
        <v>1256</v>
      </c>
      <c r="M601" t="s">
        <v>1257</v>
      </c>
      <c r="N601" t="s">
        <v>1422</v>
      </c>
      <c r="O601" t="s">
        <v>1253</v>
      </c>
      <c r="P601">
        <v>30022099</v>
      </c>
      <c r="R601">
        <v>13</v>
      </c>
      <c r="S601">
        <v>14</v>
      </c>
      <c r="U601">
        <v>7896548138281</v>
      </c>
      <c r="V601">
        <v>7896548138281</v>
      </c>
      <c r="Z601" t="s">
        <v>1260</v>
      </c>
      <c r="AA601" t="s">
        <v>1270</v>
      </c>
      <c r="AB601">
        <v>123</v>
      </c>
      <c r="AC601" t="s">
        <v>2067</v>
      </c>
      <c r="AE601">
        <v>44232</v>
      </c>
      <c r="AH601">
        <v>0</v>
      </c>
      <c r="AK601" t="s">
        <v>1260</v>
      </c>
      <c r="AM601" t="s">
        <v>1260</v>
      </c>
      <c r="AN601" t="s">
        <v>1260</v>
      </c>
      <c r="AQ601" t="s">
        <v>1263</v>
      </c>
      <c r="AR601" t="s">
        <v>1257</v>
      </c>
      <c r="AS601" t="s">
        <v>1260</v>
      </c>
      <c r="AT601">
        <v>1</v>
      </c>
      <c r="AX601" t="s">
        <v>1617</v>
      </c>
      <c r="AY601" t="s">
        <v>1264</v>
      </c>
      <c r="AZ601" t="s">
        <v>1265</v>
      </c>
      <c r="BI601" t="s">
        <v>1260</v>
      </c>
      <c r="BK601" t="str">
        <f>LEFT(Tabela_BaseCadastro[[#This Row],[Descrição]],SEARCH(" ",Tabela_BaseCadastro[[#This Row],[Descrição]],1)-1)</f>
        <v>STALEVO</v>
      </c>
      <c r="BL601" t="str">
        <f>TEXT(Tabela_BaseCadastro[[#This Row],[Unidade Venda '[EAN8, UPC12, EAN13, e DUN14']]],"0000000000000")</f>
        <v>7896548138281</v>
      </c>
      <c r="BN601">
        <f>IF(Tabela_BaseCadastro[[#This Row],[P.Ativo CMED]]="",Tabela_BaseCadastro[[#This Row],[DESCRIÇÃO DO PRINCIPIO ATIVO]],Tabela_BaseCadastro[[#This Row],[P.Ativo CMED]])</f>
        <v>0</v>
      </c>
    </row>
    <row r="602" spans="1:66" x14ac:dyDescent="0.25">
      <c r="A602">
        <v>1373</v>
      </c>
      <c r="B602" t="s">
        <v>2308</v>
      </c>
      <c r="C602">
        <v>1129</v>
      </c>
      <c r="D602" t="s">
        <v>1380</v>
      </c>
      <c r="E602">
        <v>1</v>
      </c>
      <c r="F602" t="s">
        <v>1253</v>
      </c>
      <c r="G602">
        <v>2</v>
      </c>
      <c r="H602" s="1" t="s">
        <v>1254</v>
      </c>
      <c r="I602">
        <v>3</v>
      </c>
      <c r="J602" t="s">
        <v>1382</v>
      </c>
      <c r="K602">
        <v>2</v>
      </c>
      <c r="L602" t="s">
        <v>1256</v>
      </c>
      <c r="M602" t="s">
        <v>1257</v>
      </c>
      <c r="N602" t="s">
        <v>1422</v>
      </c>
      <c r="O602" t="s">
        <v>1253</v>
      </c>
      <c r="P602">
        <v>30022099</v>
      </c>
      <c r="R602">
        <v>13</v>
      </c>
      <c r="S602">
        <v>14</v>
      </c>
      <c r="U602">
        <v>7896548138281</v>
      </c>
      <c r="V602">
        <v>7896548138281</v>
      </c>
      <c r="Z602" t="s">
        <v>1260</v>
      </c>
      <c r="AA602" t="s">
        <v>1270</v>
      </c>
      <c r="AB602">
        <v>123</v>
      </c>
      <c r="AC602" t="s">
        <v>2067</v>
      </c>
      <c r="AE602">
        <v>44232</v>
      </c>
      <c r="AH602">
        <v>0</v>
      </c>
      <c r="AK602" t="s">
        <v>1260</v>
      </c>
      <c r="AM602" t="s">
        <v>1260</v>
      </c>
      <c r="AN602" t="s">
        <v>1260</v>
      </c>
      <c r="AQ602" t="s">
        <v>1263</v>
      </c>
      <c r="AR602" t="s">
        <v>1257</v>
      </c>
      <c r="AS602" t="s">
        <v>1260</v>
      </c>
      <c r="AT602">
        <v>1</v>
      </c>
      <c r="AX602" t="s">
        <v>1617</v>
      </c>
      <c r="AY602" t="s">
        <v>1264</v>
      </c>
      <c r="AZ602" t="s">
        <v>1265</v>
      </c>
      <c r="BI602" t="s">
        <v>1260</v>
      </c>
      <c r="BK602" t="str">
        <f>LEFT(Tabela_BaseCadastro[[#This Row],[Descrição]],SEARCH(" ",Tabela_BaseCadastro[[#This Row],[Descrição]],1)-1)</f>
        <v>STALEVO</v>
      </c>
      <c r="BL602" t="str">
        <f>TEXT(Tabela_BaseCadastro[[#This Row],[Unidade Venda '[EAN8, UPC12, EAN13, e DUN14']]],"0000000000000")</f>
        <v>7896548138281</v>
      </c>
      <c r="BN602">
        <f>IF(Tabela_BaseCadastro[[#This Row],[P.Ativo CMED]]="",Tabela_BaseCadastro[[#This Row],[DESCRIÇÃO DO PRINCIPIO ATIVO]],Tabela_BaseCadastro[[#This Row],[P.Ativo CMED]])</f>
        <v>0</v>
      </c>
    </row>
    <row r="603" spans="1:66" x14ac:dyDescent="0.25">
      <c r="A603">
        <v>1374</v>
      </c>
      <c r="B603" t="s">
        <v>2309</v>
      </c>
      <c r="C603">
        <v>1129</v>
      </c>
      <c r="D603" t="s">
        <v>1380</v>
      </c>
      <c r="E603">
        <v>1</v>
      </c>
      <c r="F603" t="s">
        <v>1253</v>
      </c>
      <c r="G603">
        <v>2</v>
      </c>
      <c r="H603" s="1" t="s">
        <v>1254</v>
      </c>
      <c r="I603">
        <v>3</v>
      </c>
      <c r="J603" t="s">
        <v>1382</v>
      </c>
      <c r="K603">
        <v>2</v>
      </c>
      <c r="L603" t="s">
        <v>1256</v>
      </c>
      <c r="M603" t="s">
        <v>1257</v>
      </c>
      <c r="N603" t="s">
        <v>1422</v>
      </c>
      <c r="O603" t="s">
        <v>1253</v>
      </c>
      <c r="P603">
        <v>30022099</v>
      </c>
      <c r="R603">
        <v>13</v>
      </c>
      <c r="S603">
        <v>14</v>
      </c>
      <c r="U603">
        <v>7896548138281</v>
      </c>
      <c r="V603">
        <v>7896548138281</v>
      </c>
      <c r="Z603" t="s">
        <v>1260</v>
      </c>
      <c r="AA603" t="s">
        <v>1261</v>
      </c>
      <c r="AB603">
        <v>123</v>
      </c>
      <c r="AC603" t="s">
        <v>2067</v>
      </c>
      <c r="AE603">
        <v>44232</v>
      </c>
      <c r="AH603">
        <v>0</v>
      </c>
      <c r="AK603" t="s">
        <v>1260</v>
      </c>
      <c r="AM603" t="s">
        <v>1260</v>
      </c>
      <c r="AN603" t="s">
        <v>1260</v>
      </c>
      <c r="AQ603" t="s">
        <v>1263</v>
      </c>
      <c r="AR603" t="s">
        <v>1257</v>
      </c>
      <c r="AS603" t="s">
        <v>1260</v>
      </c>
      <c r="AT603">
        <v>1</v>
      </c>
      <c r="AX603" t="s">
        <v>1617</v>
      </c>
      <c r="AY603" t="s">
        <v>1264</v>
      </c>
      <c r="AZ603" t="s">
        <v>1265</v>
      </c>
      <c r="BI603" t="s">
        <v>1260</v>
      </c>
      <c r="BK603" t="str">
        <f>LEFT(Tabela_BaseCadastro[[#This Row],[Descrição]],SEARCH(" ",Tabela_BaseCadastro[[#This Row],[Descrição]],1)-1)</f>
        <v>STALEVO</v>
      </c>
      <c r="BL603" t="str">
        <f>TEXT(Tabela_BaseCadastro[[#This Row],[Unidade Venda '[EAN8, UPC12, EAN13, e DUN14']]],"0000000000000")</f>
        <v>7896548138281</v>
      </c>
      <c r="BN603">
        <f>IF(Tabela_BaseCadastro[[#This Row],[P.Ativo CMED]]="",Tabela_BaseCadastro[[#This Row],[DESCRIÇÃO DO PRINCIPIO ATIVO]],Tabela_BaseCadastro[[#This Row],[P.Ativo CMED]])</f>
        <v>0</v>
      </c>
    </row>
    <row r="604" spans="1:66" x14ac:dyDescent="0.25">
      <c r="A604">
        <v>1375</v>
      </c>
      <c r="B604" t="s">
        <v>2310</v>
      </c>
      <c r="C604">
        <v>1129</v>
      </c>
      <c r="D604" t="s">
        <v>1380</v>
      </c>
      <c r="E604">
        <v>1</v>
      </c>
      <c r="F604" t="s">
        <v>1253</v>
      </c>
      <c r="G604">
        <v>2</v>
      </c>
      <c r="H604" s="1" t="s">
        <v>1254</v>
      </c>
      <c r="I604">
        <v>3</v>
      </c>
      <c r="J604" t="s">
        <v>1382</v>
      </c>
      <c r="K604">
        <v>2</v>
      </c>
      <c r="L604" t="s">
        <v>1256</v>
      </c>
      <c r="M604" t="s">
        <v>1257</v>
      </c>
      <c r="N604" t="s">
        <v>1422</v>
      </c>
      <c r="O604" t="s">
        <v>1253</v>
      </c>
      <c r="P604">
        <v>30022099</v>
      </c>
      <c r="R604">
        <v>13</v>
      </c>
      <c r="S604">
        <v>14</v>
      </c>
      <c r="U604">
        <v>7896548138281</v>
      </c>
      <c r="V604">
        <v>7896548138281</v>
      </c>
      <c r="Z604" t="s">
        <v>1260</v>
      </c>
      <c r="AA604" t="s">
        <v>1261</v>
      </c>
      <c r="AB604">
        <v>123</v>
      </c>
      <c r="AC604" t="s">
        <v>2067</v>
      </c>
      <c r="AE604">
        <v>44232</v>
      </c>
      <c r="AH604">
        <v>0</v>
      </c>
      <c r="AK604" t="s">
        <v>1260</v>
      </c>
      <c r="AM604" t="s">
        <v>1260</v>
      </c>
      <c r="AN604" t="s">
        <v>1260</v>
      </c>
      <c r="AQ604" t="s">
        <v>1263</v>
      </c>
      <c r="AR604" t="s">
        <v>1257</v>
      </c>
      <c r="AS604" t="s">
        <v>1260</v>
      </c>
      <c r="AT604">
        <v>1</v>
      </c>
      <c r="AX604" t="s">
        <v>1617</v>
      </c>
      <c r="AY604" t="s">
        <v>1264</v>
      </c>
      <c r="AZ604" t="s">
        <v>1265</v>
      </c>
      <c r="BI604" t="s">
        <v>1260</v>
      </c>
      <c r="BK604" t="str">
        <f>LEFT(Tabela_BaseCadastro[[#This Row],[Descrição]],SEARCH(" ",Tabela_BaseCadastro[[#This Row],[Descrição]],1)-1)</f>
        <v>STALEVO</v>
      </c>
      <c r="BL604" t="str">
        <f>TEXT(Tabela_BaseCadastro[[#This Row],[Unidade Venda '[EAN8, UPC12, EAN13, e DUN14']]],"0000000000000")</f>
        <v>7896548138281</v>
      </c>
      <c r="BN604">
        <f>IF(Tabela_BaseCadastro[[#This Row],[P.Ativo CMED]]="",Tabela_BaseCadastro[[#This Row],[DESCRIÇÃO DO PRINCIPIO ATIVO]],Tabela_BaseCadastro[[#This Row],[P.Ativo CMED]])</f>
        <v>0</v>
      </c>
    </row>
    <row r="605" spans="1:66" x14ac:dyDescent="0.25">
      <c r="A605">
        <v>1376</v>
      </c>
      <c r="B605" t="s">
        <v>2311</v>
      </c>
      <c r="C605">
        <v>1129</v>
      </c>
      <c r="D605" t="s">
        <v>1380</v>
      </c>
      <c r="E605">
        <v>1</v>
      </c>
      <c r="F605" t="s">
        <v>1253</v>
      </c>
      <c r="G605">
        <v>2</v>
      </c>
      <c r="H605" s="1" t="s">
        <v>1254</v>
      </c>
      <c r="I605">
        <v>3</v>
      </c>
      <c r="J605" t="s">
        <v>1382</v>
      </c>
      <c r="K605">
        <v>2</v>
      </c>
      <c r="L605" t="s">
        <v>1256</v>
      </c>
      <c r="M605" t="s">
        <v>1257</v>
      </c>
      <c r="N605" t="s">
        <v>1422</v>
      </c>
      <c r="O605" t="s">
        <v>1253</v>
      </c>
      <c r="P605">
        <v>30022099</v>
      </c>
      <c r="R605">
        <v>13</v>
      </c>
      <c r="S605">
        <v>14</v>
      </c>
      <c r="U605">
        <v>7896548138281</v>
      </c>
      <c r="V605">
        <v>7896548138281</v>
      </c>
      <c r="Z605" t="s">
        <v>1260</v>
      </c>
      <c r="AA605" t="s">
        <v>1270</v>
      </c>
      <c r="AB605">
        <v>12</v>
      </c>
      <c r="AC605" t="s">
        <v>1466</v>
      </c>
      <c r="AE605">
        <v>44232</v>
      </c>
      <c r="AH605">
        <v>0</v>
      </c>
      <c r="AK605" t="s">
        <v>1260</v>
      </c>
      <c r="AM605" t="s">
        <v>1260</v>
      </c>
      <c r="AN605" t="s">
        <v>1260</v>
      </c>
      <c r="AQ605" t="s">
        <v>1263</v>
      </c>
      <c r="AR605" t="s">
        <v>1257</v>
      </c>
      <c r="AS605" t="s">
        <v>1260</v>
      </c>
      <c r="AT605">
        <v>1</v>
      </c>
      <c r="AX605" t="s">
        <v>1617</v>
      </c>
      <c r="AY605" t="s">
        <v>1264</v>
      </c>
      <c r="AZ605" t="s">
        <v>1265</v>
      </c>
      <c r="BI605" t="s">
        <v>1260</v>
      </c>
      <c r="BK605" t="str">
        <f>LEFT(Tabela_BaseCadastro[[#This Row],[Descrição]],SEARCH(" ",Tabela_BaseCadastro[[#This Row],[Descrição]],1)-1)</f>
        <v>STARLIX</v>
      </c>
      <c r="BL605" t="str">
        <f>TEXT(Tabela_BaseCadastro[[#This Row],[Unidade Venda '[EAN8, UPC12, EAN13, e DUN14']]],"0000000000000")</f>
        <v>7896548138281</v>
      </c>
      <c r="BN605">
        <f>IF(Tabela_BaseCadastro[[#This Row],[P.Ativo CMED]]="",Tabela_BaseCadastro[[#This Row],[DESCRIÇÃO DO PRINCIPIO ATIVO]],Tabela_BaseCadastro[[#This Row],[P.Ativo CMED]])</f>
        <v>0</v>
      </c>
    </row>
    <row r="606" spans="1:66" x14ac:dyDescent="0.25">
      <c r="A606">
        <v>1377</v>
      </c>
      <c r="B606" t="s">
        <v>2312</v>
      </c>
      <c r="C606">
        <v>1129</v>
      </c>
      <c r="D606" t="s">
        <v>1380</v>
      </c>
      <c r="E606">
        <v>1</v>
      </c>
      <c r="F606" t="s">
        <v>1253</v>
      </c>
      <c r="G606">
        <v>2</v>
      </c>
      <c r="H606" s="1" t="s">
        <v>1254</v>
      </c>
      <c r="I606">
        <v>3</v>
      </c>
      <c r="J606" t="s">
        <v>1382</v>
      </c>
      <c r="K606">
        <v>2</v>
      </c>
      <c r="L606" t="s">
        <v>1256</v>
      </c>
      <c r="M606" t="s">
        <v>1257</v>
      </c>
      <c r="N606" t="s">
        <v>1422</v>
      </c>
      <c r="O606" t="s">
        <v>1253</v>
      </c>
      <c r="P606">
        <v>30022099</v>
      </c>
      <c r="R606">
        <v>13</v>
      </c>
      <c r="S606">
        <v>14</v>
      </c>
      <c r="U606">
        <v>7896548138281</v>
      </c>
      <c r="V606">
        <v>7896548138281</v>
      </c>
      <c r="Z606" t="s">
        <v>1260</v>
      </c>
      <c r="AA606" t="s">
        <v>1270</v>
      </c>
      <c r="AB606">
        <v>12</v>
      </c>
      <c r="AC606" t="s">
        <v>1466</v>
      </c>
      <c r="AE606">
        <v>44232</v>
      </c>
      <c r="AH606">
        <v>0</v>
      </c>
      <c r="AK606" t="s">
        <v>1260</v>
      </c>
      <c r="AM606" t="s">
        <v>1260</v>
      </c>
      <c r="AN606" t="s">
        <v>1260</v>
      </c>
      <c r="AQ606" t="s">
        <v>1263</v>
      </c>
      <c r="AR606" t="s">
        <v>1257</v>
      </c>
      <c r="AS606" t="s">
        <v>1260</v>
      </c>
      <c r="AT606">
        <v>1</v>
      </c>
      <c r="AX606" t="s">
        <v>1617</v>
      </c>
      <c r="AY606" t="s">
        <v>1264</v>
      </c>
      <c r="AZ606" t="s">
        <v>1265</v>
      </c>
      <c r="BI606" t="s">
        <v>1260</v>
      </c>
      <c r="BK606" t="str">
        <f>LEFT(Tabela_BaseCadastro[[#This Row],[Descrição]],SEARCH(" ",Tabela_BaseCadastro[[#This Row],[Descrição]],1)-1)</f>
        <v>STARLIX</v>
      </c>
      <c r="BL606" t="str">
        <f>TEXT(Tabela_BaseCadastro[[#This Row],[Unidade Venda '[EAN8, UPC12, EAN13, e DUN14']]],"0000000000000")</f>
        <v>7896548138281</v>
      </c>
      <c r="BN606">
        <f>IF(Tabela_BaseCadastro[[#This Row],[P.Ativo CMED]]="",Tabela_BaseCadastro[[#This Row],[DESCRIÇÃO DO PRINCIPIO ATIVO]],Tabela_BaseCadastro[[#This Row],[P.Ativo CMED]])</f>
        <v>0</v>
      </c>
    </row>
    <row r="607" spans="1:66" x14ac:dyDescent="0.25">
      <c r="A607">
        <v>1378</v>
      </c>
      <c r="B607" t="s">
        <v>2313</v>
      </c>
      <c r="C607">
        <v>1129</v>
      </c>
      <c r="D607" t="s">
        <v>1380</v>
      </c>
      <c r="E607">
        <v>1</v>
      </c>
      <c r="F607" t="s">
        <v>1253</v>
      </c>
      <c r="G607">
        <v>2</v>
      </c>
      <c r="H607" s="1" t="s">
        <v>1254</v>
      </c>
      <c r="I607">
        <v>3</v>
      </c>
      <c r="J607" t="s">
        <v>1382</v>
      </c>
      <c r="K607">
        <v>2</v>
      </c>
      <c r="L607" t="s">
        <v>1256</v>
      </c>
      <c r="M607" t="s">
        <v>1257</v>
      </c>
      <c r="N607" t="s">
        <v>1422</v>
      </c>
      <c r="O607" t="s">
        <v>1253</v>
      </c>
      <c r="P607">
        <v>30022099</v>
      </c>
      <c r="R607">
        <v>13</v>
      </c>
      <c r="S607">
        <v>14</v>
      </c>
      <c r="U607">
        <v>7896548138281</v>
      </c>
      <c r="V607">
        <v>7896548138281</v>
      </c>
      <c r="Z607" t="s">
        <v>1260</v>
      </c>
      <c r="AA607" t="s">
        <v>1270</v>
      </c>
      <c r="AB607">
        <v>12</v>
      </c>
      <c r="AC607" t="s">
        <v>1466</v>
      </c>
      <c r="AE607">
        <v>44232</v>
      </c>
      <c r="AH607">
        <v>0</v>
      </c>
      <c r="AK607" t="s">
        <v>1260</v>
      </c>
      <c r="AM607" t="s">
        <v>1260</v>
      </c>
      <c r="AN607" t="s">
        <v>1260</v>
      </c>
      <c r="AQ607" t="s">
        <v>1263</v>
      </c>
      <c r="AR607" t="s">
        <v>1257</v>
      </c>
      <c r="AS607" t="s">
        <v>1260</v>
      </c>
      <c r="AT607">
        <v>1</v>
      </c>
      <c r="AX607" t="s">
        <v>1617</v>
      </c>
      <c r="AY607" t="s">
        <v>1264</v>
      </c>
      <c r="AZ607" t="s">
        <v>1265</v>
      </c>
      <c r="BI607" t="s">
        <v>1260</v>
      </c>
      <c r="BK607" t="str">
        <f>LEFT(Tabela_BaseCadastro[[#This Row],[Descrição]],SEARCH(" ",Tabela_BaseCadastro[[#This Row],[Descrição]],1)-1)</f>
        <v>STARLIX</v>
      </c>
      <c r="BL607" t="str">
        <f>TEXT(Tabela_BaseCadastro[[#This Row],[Unidade Venda '[EAN8, UPC12, EAN13, e DUN14']]],"0000000000000")</f>
        <v>7896548138281</v>
      </c>
      <c r="BN607">
        <f>IF(Tabela_BaseCadastro[[#This Row],[P.Ativo CMED]]="",Tabela_BaseCadastro[[#This Row],[DESCRIÇÃO DO PRINCIPIO ATIVO]],Tabela_BaseCadastro[[#This Row],[P.Ativo CMED]])</f>
        <v>0</v>
      </c>
    </row>
    <row r="608" spans="1:66" x14ac:dyDescent="0.25">
      <c r="A608">
        <v>1379</v>
      </c>
      <c r="B608" t="s">
        <v>2314</v>
      </c>
      <c r="C608">
        <v>1129</v>
      </c>
      <c r="D608" t="s">
        <v>1380</v>
      </c>
      <c r="E608">
        <v>1</v>
      </c>
      <c r="F608" t="s">
        <v>1253</v>
      </c>
      <c r="G608">
        <v>2</v>
      </c>
      <c r="H608" s="1" t="s">
        <v>1254</v>
      </c>
      <c r="M608" t="s">
        <v>1257</v>
      </c>
      <c r="R608">
        <v>13</v>
      </c>
      <c r="S608">
        <v>14</v>
      </c>
      <c r="U608">
        <v>7896548138281</v>
      </c>
      <c r="V608">
        <v>7896548138281</v>
      </c>
      <c r="Z608" t="s">
        <v>1260</v>
      </c>
      <c r="AA608" t="s">
        <v>1261</v>
      </c>
      <c r="AE608">
        <v>44232</v>
      </c>
      <c r="AH608">
        <v>0</v>
      </c>
      <c r="AK608" t="s">
        <v>1260</v>
      </c>
      <c r="AM608" t="s">
        <v>1260</v>
      </c>
      <c r="AN608" t="s">
        <v>1260</v>
      </c>
      <c r="AS608" t="s">
        <v>1260</v>
      </c>
      <c r="AX608" t="s">
        <v>1617</v>
      </c>
      <c r="BI608" t="s">
        <v>1260</v>
      </c>
      <c r="BK608" t="str">
        <f>LEFT(Tabela_BaseCadastro[[#This Row],[Descrição]],SEARCH(" ",Tabela_BaseCadastro[[#This Row],[Descrição]],1)-1)</f>
        <v>SYNTOCINON</v>
      </c>
      <c r="BL608" t="str">
        <f>TEXT(Tabela_BaseCadastro[[#This Row],[Unidade Venda '[EAN8, UPC12, EAN13, e DUN14']]],"0000000000000")</f>
        <v>7896548138281</v>
      </c>
      <c r="BN608">
        <f>IF(Tabela_BaseCadastro[[#This Row],[P.Ativo CMED]]="",Tabela_BaseCadastro[[#This Row],[DESCRIÇÃO DO PRINCIPIO ATIVO]],Tabela_BaseCadastro[[#This Row],[P.Ativo CMED]])</f>
        <v>0</v>
      </c>
    </row>
    <row r="609" spans="1:66" x14ac:dyDescent="0.25">
      <c r="A609">
        <v>1380</v>
      </c>
      <c r="B609" t="s">
        <v>2315</v>
      </c>
      <c r="C609">
        <v>1129</v>
      </c>
      <c r="D609" t="s">
        <v>1380</v>
      </c>
      <c r="E609">
        <v>1</v>
      </c>
      <c r="F609" t="s">
        <v>1253</v>
      </c>
      <c r="G609">
        <v>2</v>
      </c>
      <c r="H609" s="1" t="s">
        <v>1254</v>
      </c>
      <c r="M609" t="s">
        <v>1257</v>
      </c>
      <c r="R609">
        <v>13</v>
      </c>
      <c r="S609">
        <v>14</v>
      </c>
      <c r="U609">
        <v>7896548138281</v>
      </c>
      <c r="V609">
        <v>7896548138281</v>
      </c>
      <c r="Z609" t="s">
        <v>1260</v>
      </c>
      <c r="AA609" t="s">
        <v>1261</v>
      </c>
      <c r="AE609">
        <v>44232</v>
      </c>
      <c r="AH609">
        <v>0</v>
      </c>
      <c r="AK609" t="s">
        <v>1260</v>
      </c>
      <c r="AM609" t="s">
        <v>1260</v>
      </c>
      <c r="AN609" t="s">
        <v>1260</v>
      </c>
      <c r="AS609" t="s">
        <v>1260</v>
      </c>
      <c r="AX609" t="s">
        <v>1617</v>
      </c>
      <c r="BI609" t="s">
        <v>1260</v>
      </c>
      <c r="BK609" t="str">
        <f>LEFT(Tabela_BaseCadastro[[#This Row],[Descrição]],SEARCH(" ",Tabela_BaseCadastro[[#This Row],[Descrição]],1)-1)</f>
        <v>SYNTOCINON</v>
      </c>
      <c r="BL609" t="str">
        <f>TEXT(Tabela_BaseCadastro[[#This Row],[Unidade Venda '[EAN8, UPC12, EAN13, e DUN14']]],"0000000000000")</f>
        <v>7896548138281</v>
      </c>
      <c r="BN609">
        <f>IF(Tabela_BaseCadastro[[#This Row],[P.Ativo CMED]]="",Tabela_BaseCadastro[[#This Row],[DESCRIÇÃO DO PRINCIPIO ATIVO]],Tabela_BaseCadastro[[#This Row],[P.Ativo CMED]])</f>
        <v>0</v>
      </c>
    </row>
    <row r="610" spans="1:66" x14ac:dyDescent="0.25">
      <c r="A610">
        <v>1381</v>
      </c>
      <c r="B610" t="s">
        <v>2316</v>
      </c>
      <c r="C610">
        <v>1129</v>
      </c>
      <c r="D610" t="s">
        <v>1380</v>
      </c>
      <c r="E610">
        <v>1</v>
      </c>
      <c r="F610" t="s">
        <v>1253</v>
      </c>
      <c r="G610">
        <v>2</v>
      </c>
      <c r="H610" s="1" t="s">
        <v>1254</v>
      </c>
      <c r="M610" t="s">
        <v>1257</v>
      </c>
      <c r="R610">
        <v>13</v>
      </c>
      <c r="S610">
        <v>14</v>
      </c>
      <c r="U610">
        <v>7896548138281</v>
      </c>
      <c r="V610">
        <v>7896548138281</v>
      </c>
      <c r="Z610" t="s">
        <v>1260</v>
      </c>
      <c r="AA610" t="s">
        <v>1261</v>
      </c>
      <c r="AE610">
        <v>44232</v>
      </c>
      <c r="AH610">
        <v>0</v>
      </c>
      <c r="AK610" t="s">
        <v>1260</v>
      </c>
      <c r="AM610" t="s">
        <v>1260</v>
      </c>
      <c r="AN610" t="s">
        <v>1260</v>
      </c>
      <c r="AS610" t="s">
        <v>1260</v>
      </c>
      <c r="AX610" t="s">
        <v>1617</v>
      </c>
      <c r="BI610" t="s">
        <v>1260</v>
      </c>
      <c r="BK610" t="str">
        <f>LEFT(Tabela_BaseCadastro[[#This Row],[Descrição]],SEARCH(" ",Tabela_BaseCadastro[[#This Row],[Descrição]],1)-1)</f>
        <v>SYSTANE</v>
      </c>
      <c r="BL610" t="str">
        <f>TEXT(Tabela_BaseCadastro[[#This Row],[Unidade Venda '[EAN8, UPC12, EAN13, e DUN14']]],"0000000000000")</f>
        <v>7896548138281</v>
      </c>
      <c r="BN610">
        <f>IF(Tabela_BaseCadastro[[#This Row],[P.Ativo CMED]]="",Tabela_BaseCadastro[[#This Row],[DESCRIÇÃO DO PRINCIPIO ATIVO]],Tabela_BaseCadastro[[#This Row],[P.Ativo CMED]])</f>
        <v>0</v>
      </c>
    </row>
    <row r="611" spans="1:66" x14ac:dyDescent="0.25">
      <c r="A611">
        <v>1382</v>
      </c>
      <c r="B611" t="s">
        <v>2317</v>
      </c>
      <c r="C611">
        <v>1129</v>
      </c>
      <c r="D611" t="s">
        <v>1380</v>
      </c>
      <c r="E611">
        <v>1</v>
      </c>
      <c r="F611" t="s">
        <v>1253</v>
      </c>
      <c r="G611">
        <v>2</v>
      </c>
      <c r="H611" s="1" t="s">
        <v>1254</v>
      </c>
      <c r="M611" t="s">
        <v>1257</v>
      </c>
      <c r="R611">
        <v>13</v>
      </c>
      <c r="S611">
        <v>14</v>
      </c>
      <c r="U611">
        <v>7896548138281</v>
      </c>
      <c r="V611">
        <v>7896548138281</v>
      </c>
      <c r="Z611" t="s">
        <v>1260</v>
      </c>
      <c r="AA611" t="s">
        <v>1261</v>
      </c>
      <c r="AE611">
        <v>44232</v>
      </c>
      <c r="AH611">
        <v>0</v>
      </c>
      <c r="AK611" t="s">
        <v>1260</v>
      </c>
      <c r="AM611" t="s">
        <v>1260</v>
      </c>
      <c r="AN611" t="s">
        <v>1260</v>
      </c>
      <c r="AS611" t="s">
        <v>1260</v>
      </c>
      <c r="AX611" t="s">
        <v>1617</v>
      </c>
      <c r="BI611" t="s">
        <v>1260</v>
      </c>
      <c r="BK611" t="str">
        <f>LEFT(Tabela_BaseCadastro[[#This Row],[Descrição]],SEARCH(" ",Tabela_BaseCadastro[[#This Row],[Descrição]],1)-1)</f>
        <v>SYSTANE</v>
      </c>
      <c r="BL611" t="str">
        <f>TEXT(Tabela_BaseCadastro[[#This Row],[Unidade Venda '[EAN8, UPC12, EAN13, e DUN14']]],"0000000000000")</f>
        <v>7896548138281</v>
      </c>
      <c r="BN611">
        <f>IF(Tabela_BaseCadastro[[#This Row],[P.Ativo CMED]]="",Tabela_BaseCadastro[[#This Row],[DESCRIÇÃO DO PRINCIPIO ATIVO]],Tabela_BaseCadastro[[#This Row],[P.Ativo CMED]])</f>
        <v>0</v>
      </c>
    </row>
    <row r="612" spans="1:66" x14ac:dyDescent="0.25">
      <c r="A612">
        <v>1383</v>
      </c>
      <c r="B612" t="s">
        <v>2318</v>
      </c>
      <c r="C612">
        <v>1129</v>
      </c>
      <c r="D612" t="s">
        <v>1380</v>
      </c>
      <c r="E612">
        <v>1</v>
      </c>
      <c r="F612" t="s">
        <v>1253</v>
      </c>
      <c r="G612">
        <v>2</v>
      </c>
      <c r="H612" s="1" t="s">
        <v>1254</v>
      </c>
      <c r="M612" t="s">
        <v>1257</v>
      </c>
      <c r="R612">
        <v>13</v>
      </c>
      <c r="S612">
        <v>14</v>
      </c>
      <c r="U612">
        <v>7896548138281</v>
      </c>
      <c r="V612">
        <v>7896548138281</v>
      </c>
      <c r="Z612" t="s">
        <v>1260</v>
      </c>
      <c r="AA612" t="s">
        <v>1261</v>
      </c>
      <c r="AE612">
        <v>44232</v>
      </c>
      <c r="AH612">
        <v>0</v>
      </c>
      <c r="AK612" t="s">
        <v>1260</v>
      </c>
      <c r="AM612" t="s">
        <v>1260</v>
      </c>
      <c r="AN612" t="s">
        <v>1260</v>
      </c>
      <c r="AS612" t="s">
        <v>1260</v>
      </c>
      <c r="AX612" t="s">
        <v>1617</v>
      </c>
      <c r="BI612" t="s">
        <v>1260</v>
      </c>
      <c r="BK612" t="str">
        <f>LEFT(Tabela_BaseCadastro[[#This Row],[Descrição]],SEARCH(" ",Tabela_BaseCadastro[[#This Row],[Descrição]],1)-1)</f>
        <v>SYSTANE</v>
      </c>
      <c r="BL612" t="str">
        <f>TEXT(Tabela_BaseCadastro[[#This Row],[Unidade Venda '[EAN8, UPC12, EAN13, e DUN14']]],"0000000000000")</f>
        <v>7896548138281</v>
      </c>
      <c r="BN612">
        <f>IF(Tabela_BaseCadastro[[#This Row],[P.Ativo CMED]]="",Tabela_BaseCadastro[[#This Row],[DESCRIÇÃO DO PRINCIPIO ATIVO]],Tabela_BaseCadastro[[#This Row],[P.Ativo CMED]])</f>
        <v>0</v>
      </c>
    </row>
    <row r="613" spans="1:66" x14ac:dyDescent="0.25">
      <c r="A613">
        <v>1384</v>
      </c>
      <c r="B613" t="s">
        <v>2319</v>
      </c>
      <c r="C613">
        <v>1129</v>
      </c>
      <c r="D613" t="s">
        <v>1380</v>
      </c>
      <c r="E613">
        <v>1</v>
      </c>
      <c r="F613" t="s">
        <v>1253</v>
      </c>
      <c r="G613">
        <v>2</v>
      </c>
      <c r="H613" s="1" t="s">
        <v>1254</v>
      </c>
      <c r="M613" t="s">
        <v>1257</v>
      </c>
      <c r="R613">
        <v>13</v>
      </c>
      <c r="S613">
        <v>14</v>
      </c>
      <c r="U613">
        <v>7896548138281</v>
      </c>
      <c r="V613">
        <v>7896548138281</v>
      </c>
      <c r="Z613" t="s">
        <v>1260</v>
      </c>
      <c r="AA613" t="s">
        <v>1261</v>
      </c>
      <c r="AE613">
        <v>44232</v>
      </c>
      <c r="AH613">
        <v>0</v>
      </c>
      <c r="AK613" t="s">
        <v>1260</v>
      </c>
      <c r="AM613" t="s">
        <v>1260</v>
      </c>
      <c r="AN613" t="s">
        <v>1260</v>
      </c>
      <c r="AS613" t="s">
        <v>1260</v>
      </c>
      <c r="AX613" t="s">
        <v>1617</v>
      </c>
      <c r="BI613" t="s">
        <v>1260</v>
      </c>
      <c r="BK613" t="str">
        <f>LEFT(Tabela_BaseCadastro[[#This Row],[Descrição]],SEARCH(" ",Tabela_BaseCadastro[[#This Row],[Descrição]],1)-1)</f>
        <v>TAFINLAR</v>
      </c>
      <c r="BL613" t="str">
        <f>TEXT(Tabela_BaseCadastro[[#This Row],[Unidade Venda '[EAN8, UPC12, EAN13, e DUN14']]],"0000000000000")</f>
        <v>7896548138281</v>
      </c>
      <c r="BN613">
        <f>IF(Tabela_BaseCadastro[[#This Row],[P.Ativo CMED]]="",Tabela_BaseCadastro[[#This Row],[DESCRIÇÃO DO PRINCIPIO ATIVO]],Tabela_BaseCadastro[[#This Row],[P.Ativo CMED]])</f>
        <v>0</v>
      </c>
    </row>
    <row r="614" spans="1:66" x14ac:dyDescent="0.25">
      <c r="A614">
        <v>1385</v>
      </c>
      <c r="B614" t="s">
        <v>2320</v>
      </c>
      <c r="C614">
        <v>1370</v>
      </c>
      <c r="D614" t="s">
        <v>1380</v>
      </c>
      <c r="E614">
        <v>1</v>
      </c>
      <c r="F614" t="s">
        <v>1253</v>
      </c>
      <c r="G614">
        <v>1</v>
      </c>
      <c r="H614" s="1" t="s">
        <v>1280</v>
      </c>
      <c r="I614">
        <v>3</v>
      </c>
      <c r="J614" t="s">
        <v>1382</v>
      </c>
      <c r="K614">
        <v>2</v>
      </c>
      <c r="L614" t="s">
        <v>1256</v>
      </c>
      <c r="M614" t="s">
        <v>1257</v>
      </c>
      <c r="N614" t="s">
        <v>1274</v>
      </c>
      <c r="O614" t="s">
        <v>1275</v>
      </c>
      <c r="P614">
        <v>30049079</v>
      </c>
      <c r="R614">
        <v>13</v>
      </c>
      <c r="S614">
        <v>14</v>
      </c>
      <c r="U614">
        <v>7896261020733</v>
      </c>
      <c r="V614">
        <v>7896261020733</v>
      </c>
      <c r="Z614" t="s">
        <v>1260</v>
      </c>
      <c r="AA614" t="s">
        <v>1261</v>
      </c>
      <c r="AB614">
        <v>1</v>
      </c>
      <c r="AC614" t="s">
        <v>1283</v>
      </c>
      <c r="AE614">
        <v>43889</v>
      </c>
      <c r="AH614">
        <v>0</v>
      </c>
      <c r="AK614" t="s">
        <v>1260</v>
      </c>
      <c r="AM614" t="s">
        <v>1260</v>
      </c>
      <c r="AN614" t="s">
        <v>1260</v>
      </c>
      <c r="AQ614" t="s">
        <v>1263</v>
      </c>
      <c r="AR614" t="s">
        <v>1257</v>
      </c>
      <c r="AS614" t="s">
        <v>1260</v>
      </c>
      <c r="AT614">
        <v>1</v>
      </c>
      <c r="AX614" t="s">
        <v>1260</v>
      </c>
      <c r="AY614" t="s">
        <v>1264</v>
      </c>
      <c r="AZ614" t="s">
        <v>1265</v>
      </c>
      <c r="BE614">
        <v>143</v>
      </c>
      <c r="BF614" t="s">
        <v>2321</v>
      </c>
      <c r="BI614" t="s">
        <v>1260</v>
      </c>
      <c r="BK614" t="str">
        <f>LEFT(Tabela_BaseCadastro[[#This Row],[Descrição]],SEARCH(" ",Tabela_BaseCadastro[[#This Row],[Descrição]],1)-1)</f>
        <v>TAFINLAR</v>
      </c>
      <c r="BL614" t="str">
        <f>TEXT(Tabela_BaseCadastro[[#This Row],[Unidade Venda '[EAN8, UPC12, EAN13, e DUN14']]],"0000000000000")</f>
        <v>7896261020733</v>
      </c>
      <c r="BM614" t="s">
        <v>2321</v>
      </c>
      <c r="BN614" t="str">
        <f>IF(Tabela_BaseCadastro[[#This Row],[P.Ativo CMED]]="",Tabela_BaseCadastro[[#This Row],[DESCRIÇÃO DO PRINCIPIO ATIVO]],Tabela_BaseCadastro[[#This Row],[P.Ativo CMED]])</f>
        <v>MESILATO DE DABRAFENIBE</v>
      </c>
    </row>
    <row r="615" spans="1:66" x14ac:dyDescent="0.25">
      <c r="A615">
        <v>1386</v>
      </c>
      <c r="B615" t="s">
        <v>2322</v>
      </c>
      <c r="C615">
        <v>1129</v>
      </c>
      <c r="D615" t="s">
        <v>1380</v>
      </c>
      <c r="E615">
        <v>1</v>
      </c>
      <c r="F615" t="s">
        <v>1253</v>
      </c>
      <c r="G615">
        <v>2</v>
      </c>
      <c r="H615" s="1" t="s">
        <v>1254</v>
      </c>
      <c r="M615" t="s">
        <v>1257</v>
      </c>
      <c r="R615">
        <v>13</v>
      </c>
      <c r="S615">
        <v>14</v>
      </c>
      <c r="U615">
        <v>7896548138281</v>
      </c>
      <c r="V615">
        <v>7896548138281</v>
      </c>
      <c r="Z615" t="s">
        <v>1260</v>
      </c>
      <c r="AA615" t="s">
        <v>1261</v>
      </c>
      <c r="AE615">
        <v>44232</v>
      </c>
      <c r="AH615">
        <v>0</v>
      </c>
      <c r="AK615" t="s">
        <v>1260</v>
      </c>
      <c r="AM615" t="s">
        <v>1260</v>
      </c>
      <c r="AN615" t="s">
        <v>1260</v>
      </c>
      <c r="AS615" t="s">
        <v>1260</v>
      </c>
      <c r="AX615" t="s">
        <v>1617</v>
      </c>
      <c r="BI615" t="s">
        <v>1260</v>
      </c>
      <c r="BK615" t="str">
        <f>LEFT(Tabela_BaseCadastro[[#This Row],[Descrição]],SEARCH(" ",Tabela_BaseCadastro[[#This Row],[Descrição]],1)-1)</f>
        <v>TAFINLAR</v>
      </c>
      <c r="BL615" t="str">
        <f>TEXT(Tabela_BaseCadastro[[#This Row],[Unidade Venda '[EAN8, UPC12, EAN13, e DUN14']]],"0000000000000")</f>
        <v>7896548138281</v>
      </c>
      <c r="BN615">
        <f>IF(Tabela_BaseCadastro[[#This Row],[P.Ativo CMED]]="",Tabela_BaseCadastro[[#This Row],[DESCRIÇÃO DO PRINCIPIO ATIVO]],Tabela_BaseCadastro[[#This Row],[P.Ativo CMED]])</f>
        <v>0</v>
      </c>
    </row>
    <row r="616" spans="1:66" x14ac:dyDescent="0.25">
      <c r="A616">
        <v>1387</v>
      </c>
      <c r="B616" t="s">
        <v>2323</v>
      </c>
      <c r="C616">
        <v>1370</v>
      </c>
      <c r="D616" t="s">
        <v>1380</v>
      </c>
      <c r="E616">
        <v>1</v>
      </c>
      <c r="F616" t="s">
        <v>1253</v>
      </c>
      <c r="G616">
        <v>1</v>
      </c>
      <c r="H616" s="1" t="s">
        <v>1280</v>
      </c>
      <c r="I616">
        <v>3</v>
      </c>
      <c r="J616" t="s">
        <v>1382</v>
      </c>
      <c r="K616">
        <v>2</v>
      </c>
      <c r="L616" t="s">
        <v>1256</v>
      </c>
      <c r="M616" t="s">
        <v>1257</v>
      </c>
      <c r="N616" t="s">
        <v>1373</v>
      </c>
      <c r="O616" t="s">
        <v>1275</v>
      </c>
      <c r="P616">
        <v>30049079</v>
      </c>
      <c r="R616">
        <v>13</v>
      </c>
      <c r="S616">
        <v>13</v>
      </c>
      <c r="U616">
        <v>7896261020757</v>
      </c>
      <c r="V616">
        <v>0</v>
      </c>
      <c r="Z616" t="s">
        <v>1260</v>
      </c>
      <c r="AA616" t="s">
        <v>1261</v>
      </c>
      <c r="AB616">
        <v>1</v>
      </c>
      <c r="AC616" t="s">
        <v>1283</v>
      </c>
      <c r="AE616">
        <v>43549</v>
      </c>
      <c r="AH616">
        <v>0</v>
      </c>
      <c r="AK616" t="s">
        <v>1260</v>
      </c>
      <c r="AM616" t="s">
        <v>1260</v>
      </c>
      <c r="AN616" t="s">
        <v>1260</v>
      </c>
      <c r="AQ616" t="s">
        <v>1263</v>
      </c>
      <c r="AR616" t="s">
        <v>1257</v>
      </c>
      <c r="AS616" t="s">
        <v>1260</v>
      </c>
      <c r="AT616">
        <v>1</v>
      </c>
      <c r="AX616" t="s">
        <v>1260</v>
      </c>
      <c r="AY616" t="s">
        <v>1264</v>
      </c>
      <c r="AZ616" t="s">
        <v>1265</v>
      </c>
      <c r="BE616">
        <v>143</v>
      </c>
      <c r="BF616" t="s">
        <v>2321</v>
      </c>
      <c r="BI616" t="s">
        <v>1260</v>
      </c>
      <c r="BK616" t="str">
        <f>LEFT(Tabela_BaseCadastro[[#This Row],[Descrição]],SEARCH(" ",Tabela_BaseCadastro[[#This Row],[Descrição]],1)-1)</f>
        <v>TAFINLAR</v>
      </c>
      <c r="BL616" t="str">
        <f>TEXT(Tabela_BaseCadastro[[#This Row],[Unidade Venda '[EAN8, UPC12, EAN13, e DUN14']]],"0000000000000")</f>
        <v>7896261020757</v>
      </c>
      <c r="BM616" t="s">
        <v>2321</v>
      </c>
      <c r="BN616" t="str">
        <f>IF(Tabela_BaseCadastro[[#This Row],[P.Ativo CMED]]="",Tabela_BaseCadastro[[#This Row],[DESCRIÇÃO DO PRINCIPIO ATIVO]],Tabela_BaseCadastro[[#This Row],[P.Ativo CMED]])</f>
        <v>MESILATO DE DABRAFENIBE</v>
      </c>
    </row>
    <row r="617" spans="1:66" x14ac:dyDescent="0.25">
      <c r="A617">
        <v>1389</v>
      </c>
      <c r="B617" t="s">
        <v>2324</v>
      </c>
      <c r="C617">
        <v>1129</v>
      </c>
      <c r="D617" t="s">
        <v>1380</v>
      </c>
      <c r="E617">
        <v>1</v>
      </c>
      <c r="F617" t="s">
        <v>1253</v>
      </c>
      <c r="G617">
        <v>2</v>
      </c>
      <c r="H617" s="1" t="s">
        <v>1254</v>
      </c>
      <c r="M617" t="s">
        <v>1257</v>
      </c>
      <c r="R617">
        <v>13</v>
      </c>
      <c r="S617">
        <v>14</v>
      </c>
      <c r="U617">
        <v>7896548138281</v>
      </c>
      <c r="V617">
        <v>7896548138281</v>
      </c>
      <c r="Z617" t="s">
        <v>1260</v>
      </c>
      <c r="AA617" t="s">
        <v>1261</v>
      </c>
      <c r="AE617">
        <v>44232</v>
      </c>
      <c r="AH617">
        <v>0</v>
      </c>
      <c r="AK617" t="s">
        <v>1260</v>
      </c>
      <c r="AM617" t="s">
        <v>1260</v>
      </c>
      <c r="AN617" t="s">
        <v>1260</v>
      </c>
      <c r="AS617" t="s">
        <v>1260</v>
      </c>
      <c r="AX617" t="s">
        <v>1617</v>
      </c>
      <c r="BI617" t="s">
        <v>1260</v>
      </c>
      <c r="BK617" t="str">
        <f>LEFT(Tabela_BaseCadastro[[#This Row],[Descrição]],SEARCH(" ",Tabela_BaseCadastro[[#This Row],[Descrição]],1)-1)</f>
        <v>TEGRETOL</v>
      </c>
      <c r="BL617" t="str">
        <f>TEXT(Tabela_BaseCadastro[[#This Row],[Unidade Venda '[EAN8, UPC12, EAN13, e DUN14']]],"0000000000000")</f>
        <v>7896548138281</v>
      </c>
      <c r="BN617">
        <f>IF(Tabela_BaseCadastro[[#This Row],[P.Ativo CMED]]="",Tabela_BaseCadastro[[#This Row],[DESCRIÇÃO DO PRINCIPIO ATIVO]],Tabela_BaseCadastro[[#This Row],[P.Ativo CMED]])</f>
        <v>0</v>
      </c>
    </row>
    <row r="618" spans="1:66" x14ac:dyDescent="0.25">
      <c r="A618">
        <v>1390</v>
      </c>
      <c r="B618" t="s">
        <v>2325</v>
      </c>
      <c r="C618">
        <v>1129</v>
      </c>
      <c r="D618" t="s">
        <v>1380</v>
      </c>
      <c r="E618">
        <v>1</v>
      </c>
      <c r="F618" t="s">
        <v>1253</v>
      </c>
      <c r="G618">
        <v>2</v>
      </c>
      <c r="H618" s="1" t="s">
        <v>1254</v>
      </c>
      <c r="M618" t="s">
        <v>1257</v>
      </c>
      <c r="R618">
        <v>13</v>
      </c>
      <c r="S618">
        <v>14</v>
      </c>
      <c r="U618">
        <v>7896548138281</v>
      </c>
      <c r="V618">
        <v>7896548138281</v>
      </c>
      <c r="Z618" t="s">
        <v>1260</v>
      </c>
      <c r="AA618" t="s">
        <v>1261</v>
      </c>
      <c r="AE618">
        <v>44232</v>
      </c>
      <c r="AH618">
        <v>0</v>
      </c>
      <c r="AK618" t="s">
        <v>1260</v>
      </c>
      <c r="AM618" t="s">
        <v>1260</v>
      </c>
      <c r="AN618" t="s">
        <v>1260</v>
      </c>
      <c r="AS618" t="s">
        <v>1260</v>
      </c>
      <c r="AX618" t="s">
        <v>1617</v>
      </c>
      <c r="BI618" t="s">
        <v>1260</v>
      </c>
      <c r="BK618" t="str">
        <f>LEFT(Tabela_BaseCadastro[[#This Row],[Descrição]],SEARCH(" ",Tabela_BaseCadastro[[#This Row],[Descrição]],1)-1)</f>
        <v>TEGRETOL</v>
      </c>
      <c r="BL618" t="str">
        <f>TEXT(Tabela_BaseCadastro[[#This Row],[Unidade Venda '[EAN8, UPC12, EAN13, e DUN14']]],"0000000000000")</f>
        <v>7896548138281</v>
      </c>
      <c r="BN618">
        <f>IF(Tabela_BaseCadastro[[#This Row],[P.Ativo CMED]]="",Tabela_BaseCadastro[[#This Row],[DESCRIÇÃO DO PRINCIPIO ATIVO]],Tabela_BaseCadastro[[#This Row],[P.Ativo CMED]])</f>
        <v>0</v>
      </c>
    </row>
    <row r="619" spans="1:66" x14ac:dyDescent="0.25">
      <c r="A619">
        <v>1391</v>
      </c>
      <c r="B619" t="s">
        <v>2326</v>
      </c>
      <c r="C619">
        <v>1129</v>
      </c>
      <c r="D619" t="s">
        <v>1380</v>
      </c>
      <c r="E619">
        <v>1</v>
      </c>
      <c r="F619" t="s">
        <v>1253</v>
      </c>
      <c r="G619">
        <v>16</v>
      </c>
      <c r="H619" s="1" t="s">
        <v>1534</v>
      </c>
      <c r="I619">
        <v>3</v>
      </c>
      <c r="J619" t="s">
        <v>1382</v>
      </c>
      <c r="K619">
        <v>1</v>
      </c>
      <c r="L619" t="s">
        <v>1535</v>
      </c>
      <c r="M619" t="s">
        <v>1257</v>
      </c>
      <c r="N619" t="s">
        <v>1461</v>
      </c>
      <c r="O619" t="s">
        <v>1269</v>
      </c>
      <c r="P619">
        <v>30049069</v>
      </c>
      <c r="R619">
        <v>13</v>
      </c>
      <c r="S619">
        <v>14</v>
      </c>
      <c r="U619">
        <v>7896261000742</v>
      </c>
      <c r="V619">
        <v>0</v>
      </c>
      <c r="Z619" t="s">
        <v>1260</v>
      </c>
      <c r="AA619" t="s">
        <v>1261</v>
      </c>
      <c r="AB619">
        <v>2</v>
      </c>
      <c r="AC619" t="s">
        <v>2327</v>
      </c>
      <c r="AE619">
        <v>44232</v>
      </c>
      <c r="AH619">
        <v>0</v>
      </c>
      <c r="AK619" t="s">
        <v>1260</v>
      </c>
      <c r="AM619" t="s">
        <v>1260</v>
      </c>
      <c r="AN619" t="s">
        <v>1260</v>
      </c>
      <c r="AQ619" t="s">
        <v>1263</v>
      </c>
      <c r="AR619" t="s">
        <v>1257</v>
      </c>
      <c r="AS619" t="s">
        <v>1260</v>
      </c>
      <c r="AT619">
        <v>1</v>
      </c>
      <c r="AX619" t="s">
        <v>1260</v>
      </c>
      <c r="AY619" t="s">
        <v>1264</v>
      </c>
      <c r="AZ619" t="s">
        <v>1265</v>
      </c>
      <c r="BI619" t="s">
        <v>1260</v>
      </c>
      <c r="BK619" t="str">
        <f>LEFT(Tabela_BaseCadastro[[#This Row],[Descrição]],SEARCH(" ",Tabela_BaseCadastro[[#This Row],[Descrição]],1)-1)</f>
        <v>TEGRETOL</v>
      </c>
      <c r="BL619" t="str">
        <f>TEXT(Tabela_BaseCadastro[[#This Row],[Unidade Venda '[EAN8, UPC12, EAN13, e DUN14']]],"0000000000000")</f>
        <v>7896261000742</v>
      </c>
      <c r="BM619" t="s">
        <v>2328</v>
      </c>
      <c r="BN619" t="str">
        <f>IF(Tabela_BaseCadastro[[#This Row],[P.Ativo CMED]]="",Tabela_BaseCadastro[[#This Row],[DESCRIÇÃO DO PRINCIPIO ATIVO]],Tabela_BaseCadastro[[#This Row],[P.Ativo CMED]])</f>
        <v>CARBAMAZEPINA</v>
      </c>
    </row>
    <row r="620" spans="1:66" x14ac:dyDescent="0.25">
      <c r="A620">
        <v>1392</v>
      </c>
      <c r="B620" t="s">
        <v>2329</v>
      </c>
      <c r="C620">
        <v>1370</v>
      </c>
      <c r="D620" t="s">
        <v>1380</v>
      </c>
      <c r="E620">
        <v>1</v>
      </c>
      <c r="F620" t="s">
        <v>1253</v>
      </c>
      <c r="G620">
        <v>2</v>
      </c>
      <c r="H620" s="1" t="s">
        <v>1254</v>
      </c>
      <c r="I620">
        <v>3</v>
      </c>
      <c r="J620" t="s">
        <v>1382</v>
      </c>
      <c r="M620" t="s">
        <v>1257</v>
      </c>
      <c r="N620" t="s">
        <v>1461</v>
      </c>
      <c r="O620" t="s">
        <v>1269</v>
      </c>
      <c r="P620">
        <v>30049069</v>
      </c>
      <c r="R620">
        <v>13</v>
      </c>
      <c r="S620">
        <v>13</v>
      </c>
      <c r="T620">
        <v>13</v>
      </c>
      <c r="U620">
        <v>0</v>
      </c>
      <c r="V620">
        <v>0</v>
      </c>
      <c r="W620">
        <v>0</v>
      </c>
      <c r="X620">
        <v>140556</v>
      </c>
      <c r="Z620" t="s">
        <v>1260</v>
      </c>
      <c r="AA620" t="s">
        <v>1261</v>
      </c>
      <c r="AE620">
        <v>44232</v>
      </c>
      <c r="AH620">
        <v>0</v>
      </c>
      <c r="AK620" t="s">
        <v>1260</v>
      </c>
      <c r="AM620" t="s">
        <v>1260</v>
      </c>
      <c r="AN620" t="s">
        <v>1260</v>
      </c>
      <c r="AQ620" t="s">
        <v>1263</v>
      </c>
      <c r="AR620" t="s">
        <v>1257</v>
      </c>
      <c r="AS620" t="s">
        <v>1260</v>
      </c>
      <c r="AT620">
        <v>1</v>
      </c>
      <c r="AX620" t="s">
        <v>1260</v>
      </c>
      <c r="AY620" t="s">
        <v>1264</v>
      </c>
      <c r="AZ620" t="s">
        <v>1265</v>
      </c>
      <c r="BI620" t="s">
        <v>1260</v>
      </c>
      <c r="BK620" t="str">
        <f>LEFT(Tabela_BaseCadastro[[#This Row],[Descrição]],SEARCH(" ",Tabela_BaseCadastro[[#This Row],[Descrição]],1)-1)</f>
        <v>TEGRETOL</v>
      </c>
      <c r="BL620" t="str">
        <f>TEXT(Tabela_BaseCadastro[[#This Row],[Unidade Venda '[EAN8, UPC12, EAN13, e DUN14']]],"0000000000000")</f>
        <v>0000000000000</v>
      </c>
      <c r="BM620" t="s">
        <v>1565</v>
      </c>
      <c r="BN620" t="str">
        <f>IF(Tabela_BaseCadastro[[#This Row],[P.Ativo CMED]]="",Tabela_BaseCadastro[[#This Row],[DESCRIÇÃO DO PRINCIPIO ATIVO]],Tabela_BaseCadastro[[#This Row],[P.Ativo CMED]])</f>
        <v>TISAGENLECLEUCEL</v>
      </c>
    </row>
    <row r="621" spans="1:66" x14ac:dyDescent="0.25">
      <c r="A621">
        <v>1393</v>
      </c>
      <c r="B621" t="s">
        <v>2330</v>
      </c>
      <c r="C621">
        <v>1129</v>
      </c>
      <c r="D621" t="s">
        <v>1380</v>
      </c>
      <c r="E621">
        <v>1</v>
      </c>
      <c r="F621" t="s">
        <v>1253</v>
      </c>
      <c r="G621">
        <v>2</v>
      </c>
      <c r="H621" s="1" t="s">
        <v>1254</v>
      </c>
      <c r="M621" t="s">
        <v>1257</v>
      </c>
      <c r="R621">
        <v>13</v>
      </c>
      <c r="S621">
        <v>14</v>
      </c>
      <c r="U621">
        <v>7896548138281</v>
      </c>
      <c r="V621">
        <v>7896548138281</v>
      </c>
      <c r="Z621" t="s">
        <v>1260</v>
      </c>
      <c r="AA621" t="s">
        <v>1261</v>
      </c>
      <c r="AE621">
        <v>44232</v>
      </c>
      <c r="AH621">
        <v>0</v>
      </c>
      <c r="AK621" t="s">
        <v>1260</v>
      </c>
      <c r="AM621" t="s">
        <v>1260</v>
      </c>
      <c r="AN621" t="s">
        <v>1260</v>
      </c>
      <c r="AS621" t="s">
        <v>1260</v>
      </c>
      <c r="AX621" t="s">
        <v>1617</v>
      </c>
      <c r="BI621" t="s">
        <v>1260</v>
      </c>
      <c r="BK621" t="str">
        <f>LEFT(Tabela_BaseCadastro[[#This Row],[Descrição]],SEARCH(" ",Tabela_BaseCadastro[[#This Row],[Descrição]],1)-1)</f>
        <v>TEGRETOL</v>
      </c>
      <c r="BL621" t="str">
        <f>TEXT(Tabela_BaseCadastro[[#This Row],[Unidade Venda '[EAN8, UPC12, EAN13, e DUN14']]],"0000000000000")</f>
        <v>7896548138281</v>
      </c>
      <c r="BN621">
        <f>IF(Tabela_BaseCadastro[[#This Row],[P.Ativo CMED]]="",Tabela_BaseCadastro[[#This Row],[DESCRIÇÃO DO PRINCIPIO ATIVO]],Tabela_BaseCadastro[[#This Row],[P.Ativo CMED]])</f>
        <v>0</v>
      </c>
    </row>
    <row r="622" spans="1:66" x14ac:dyDescent="0.25">
      <c r="A622">
        <v>1394</v>
      </c>
      <c r="B622" t="s">
        <v>2331</v>
      </c>
      <c r="C622">
        <v>1129</v>
      </c>
      <c r="D622" t="s">
        <v>1380</v>
      </c>
      <c r="E622">
        <v>1</v>
      </c>
      <c r="F622" t="s">
        <v>1253</v>
      </c>
      <c r="G622">
        <v>2</v>
      </c>
      <c r="H622" s="1" t="s">
        <v>1254</v>
      </c>
      <c r="M622" t="s">
        <v>1257</v>
      </c>
      <c r="R622">
        <v>13</v>
      </c>
      <c r="S622">
        <v>14</v>
      </c>
      <c r="U622">
        <v>7896548138281</v>
      </c>
      <c r="V622">
        <v>7896548138281</v>
      </c>
      <c r="Z622" t="s">
        <v>1260</v>
      </c>
      <c r="AA622" t="s">
        <v>1261</v>
      </c>
      <c r="AE622">
        <v>44232</v>
      </c>
      <c r="AH622">
        <v>0</v>
      </c>
      <c r="AK622" t="s">
        <v>1260</v>
      </c>
      <c r="AM622" t="s">
        <v>1260</v>
      </c>
      <c r="AN622" t="s">
        <v>1260</v>
      </c>
      <c r="AS622" t="s">
        <v>1260</v>
      </c>
      <c r="AX622" t="s">
        <v>1617</v>
      </c>
      <c r="BI622" t="s">
        <v>1260</v>
      </c>
      <c r="BK622" t="str">
        <f>LEFT(Tabela_BaseCadastro[[#This Row],[Descrição]],SEARCH(" ",Tabela_BaseCadastro[[#This Row],[Descrição]],1)-1)</f>
        <v>TEGRETOL</v>
      </c>
      <c r="BL622" t="str">
        <f>TEXT(Tabela_BaseCadastro[[#This Row],[Unidade Venda '[EAN8, UPC12, EAN13, e DUN14']]],"0000000000000")</f>
        <v>7896548138281</v>
      </c>
      <c r="BN622">
        <f>IF(Tabela_BaseCadastro[[#This Row],[P.Ativo CMED]]="",Tabela_BaseCadastro[[#This Row],[DESCRIÇÃO DO PRINCIPIO ATIVO]],Tabela_BaseCadastro[[#This Row],[P.Ativo CMED]])</f>
        <v>0</v>
      </c>
    </row>
    <row r="623" spans="1:66" x14ac:dyDescent="0.25">
      <c r="A623">
        <v>1395</v>
      </c>
      <c r="B623" t="s">
        <v>2332</v>
      </c>
      <c r="C623">
        <v>1370</v>
      </c>
      <c r="D623" t="s">
        <v>1380</v>
      </c>
      <c r="E623">
        <v>1</v>
      </c>
      <c r="F623" t="s">
        <v>1253</v>
      </c>
      <c r="G623">
        <v>16</v>
      </c>
      <c r="H623" s="1" t="s">
        <v>1534</v>
      </c>
      <c r="I623">
        <v>3</v>
      </c>
      <c r="J623" t="s">
        <v>1382</v>
      </c>
      <c r="K623">
        <v>1</v>
      </c>
      <c r="L623" t="s">
        <v>1535</v>
      </c>
      <c r="M623" t="s">
        <v>1257</v>
      </c>
      <c r="N623" t="s">
        <v>1461</v>
      </c>
      <c r="O623" t="s">
        <v>1269</v>
      </c>
      <c r="P623">
        <v>30049069</v>
      </c>
      <c r="R623">
        <v>13</v>
      </c>
      <c r="S623">
        <v>14</v>
      </c>
      <c r="U623">
        <v>7896261005198</v>
      </c>
      <c r="V623">
        <v>0</v>
      </c>
      <c r="W623">
        <v>7896261005198</v>
      </c>
      <c r="X623">
        <v>140555</v>
      </c>
      <c r="Z623" t="s">
        <v>1260</v>
      </c>
      <c r="AA623" t="s">
        <v>1261</v>
      </c>
      <c r="AB623">
        <v>2</v>
      </c>
      <c r="AC623" t="s">
        <v>2327</v>
      </c>
      <c r="AE623">
        <v>44232</v>
      </c>
      <c r="AH623">
        <v>0</v>
      </c>
      <c r="AK623" t="s">
        <v>1260</v>
      </c>
      <c r="AM623" t="s">
        <v>1260</v>
      </c>
      <c r="AN623" t="s">
        <v>1260</v>
      </c>
      <c r="AQ623" t="s">
        <v>1263</v>
      </c>
      <c r="AR623" t="s">
        <v>1257</v>
      </c>
      <c r="AS623" t="s">
        <v>1260</v>
      </c>
      <c r="AT623">
        <v>1</v>
      </c>
      <c r="AX623" t="s">
        <v>1260</v>
      </c>
      <c r="AY623" t="s">
        <v>1264</v>
      </c>
      <c r="AZ623" t="s">
        <v>1265</v>
      </c>
      <c r="BI623" t="s">
        <v>1260</v>
      </c>
      <c r="BK623" t="str">
        <f>LEFT(Tabela_BaseCadastro[[#This Row],[Descrição]],SEARCH(" ",Tabela_BaseCadastro[[#This Row],[Descrição]],1)-1)</f>
        <v>TEGRETOL</v>
      </c>
      <c r="BL623" t="str">
        <f>TEXT(Tabela_BaseCadastro[[#This Row],[Unidade Venda '[EAN8, UPC12, EAN13, e DUN14']]],"0000000000000")</f>
        <v>7896261005198</v>
      </c>
      <c r="BM623" t="s">
        <v>2328</v>
      </c>
      <c r="BN623" t="str">
        <f>IF(Tabela_BaseCadastro[[#This Row],[P.Ativo CMED]]="",Tabela_BaseCadastro[[#This Row],[DESCRIÇÃO DO PRINCIPIO ATIVO]],Tabela_BaseCadastro[[#This Row],[P.Ativo CMED]])</f>
        <v>CARBAMAZEPINA</v>
      </c>
    </row>
    <row r="624" spans="1:66" x14ac:dyDescent="0.25">
      <c r="A624">
        <v>1397</v>
      </c>
      <c r="B624" t="s">
        <v>2333</v>
      </c>
      <c r="C624">
        <v>1129</v>
      </c>
      <c r="D624" t="s">
        <v>1380</v>
      </c>
      <c r="E624">
        <v>1</v>
      </c>
      <c r="F624" t="s">
        <v>1253</v>
      </c>
      <c r="G624">
        <v>2</v>
      </c>
      <c r="H624" s="1" t="s">
        <v>1254</v>
      </c>
      <c r="M624" t="s">
        <v>1257</v>
      </c>
      <c r="R624">
        <v>13</v>
      </c>
      <c r="S624">
        <v>14</v>
      </c>
      <c r="U624">
        <v>7896548138281</v>
      </c>
      <c r="V624">
        <v>7896548138281</v>
      </c>
      <c r="Z624" t="s">
        <v>1260</v>
      </c>
      <c r="AA624" t="s">
        <v>1261</v>
      </c>
      <c r="AE624">
        <v>44232</v>
      </c>
      <c r="AH624">
        <v>0</v>
      </c>
      <c r="AK624" t="s">
        <v>1260</v>
      </c>
      <c r="AM624" t="s">
        <v>1260</v>
      </c>
      <c r="AN624" t="s">
        <v>1260</v>
      </c>
      <c r="AS624" t="s">
        <v>1260</v>
      </c>
      <c r="AX624" t="s">
        <v>1617</v>
      </c>
      <c r="BI624" t="s">
        <v>1260</v>
      </c>
      <c r="BK624" t="str">
        <f>LEFT(Tabela_BaseCadastro[[#This Row],[Descrição]],SEARCH(" ",Tabela_BaseCadastro[[#This Row],[Descrição]],1)-1)</f>
        <v>TOBI</v>
      </c>
      <c r="BL624" t="str">
        <f>TEXT(Tabela_BaseCadastro[[#This Row],[Unidade Venda '[EAN8, UPC12, EAN13, e DUN14']]],"0000000000000")</f>
        <v>7896548138281</v>
      </c>
      <c r="BN624">
        <f>IF(Tabela_BaseCadastro[[#This Row],[P.Ativo CMED]]="",Tabela_BaseCadastro[[#This Row],[DESCRIÇÃO DO PRINCIPIO ATIVO]],Tabela_BaseCadastro[[#This Row],[P.Ativo CMED]])</f>
        <v>0</v>
      </c>
    </row>
    <row r="625" spans="1:66" x14ac:dyDescent="0.25">
      <c r="A625">
        <v>1398</v>
      </c>
      <c r="B625" t="s">
        <v>2334</v>
      </c>
      <c r="C625">
        <v>1129</v>
      </c>
      <c r="D625" t="s">
        <v>1380</v>
      </c>
      <c r="E625">
        <v>1</v>
      </c>
      <c r="F625" t="s">
        <v>1253</v>
      </c>
      <c r="G625">
        <v>2</v>
      </c>
      <c r="H625" s="1" t="s">
        <v>1254</v>
      </c>
      <c r="M625" t="s">
        <v>1257</v>
      </c>
      <c r="R625">
        <v>13</v>
      </c>
      <c r="S625">
        <v>14</v>
      </c>
      <c r="U625">
        <v>7896548138281</v>
      </c>
      <c r="V625">
        <v>7896548138281</v>
      </c>
      <c r="Z625" t="s">
        <v>1260</v>
      </c>
      <c r="AA625" t="s">
        <v>1261</v>
      </c>
      <c r="AE625">
        <v>44232</v>
      </c>
      <c r="AH625">
        <v>0</v>
      </c>
      <c r="AK625" t="s">
        <v>1260</v>
      </c>
      <c r="AM625" t="s">
        <v>1260</v>
      </c>
      <c r="AN625" t="s">
        <v>1260</v>
      </c>
      <c r="AS625" t="s">
        <v>1260</v>
      </c>
      <c r="AX625" t="s">
        <v>1617</v>
      </c>
      <c r="BI625" t="s">
        <v>1260</v>
      </c>
      <c r="BK625" t="str">
        <f>LEFT(Tabela_BaseCadastro[[#This Row],[Descrição]],SEARCH(" ",Tabela_BaseCadastro[[#This Row],[Descrição]],1)-1)</f>
        <v>TOBRADEX</v>
      </c>
      <c r="BL625" t="str">
        <f>TEXT(Tabela_BaseCadastro[[#This Row],[Unidade Venda '[EAN8, UPC12, EAN13, e DUN14']]],"0000000000000")</f>
        <v>7896548138281</v>
      </c>
      <c r="BN625">
        <f>IF(Tabela_BaseCadastro[[#This Row],[P.Ativo CMED]]="",Tabela_BaseCadastro[[#This Row],[DESCRIÇÃO DO PRINCIPIO ATIVO]],Tabela_BaseCadastro[[#This Row],[P.Ativo CMED]])</f>
        <v>0</v>
      </c>
    </row>
    <row r="626" spans="1:66" x14ac:dyDescent="0.25">
      <c r="A626">
        <v>1399</v>
      </c>
      <c r="B626" t="s">
        <v>2335</v>
      </c>
      <c r="C626">
        <v>1129</v>
      </c>
      <c r="D626" t="s">
        <v>1380</v>
      </c>
      <c r="E626">
        <v>1</v>
      </c>
      <c r="F626" t="s">
        <v>1253</v>
      </c>
      <c r="G626">
        <v>2</v>
      </c>
      <c r="H626" s="1" t="s">
        <v>1254</v>
      </c>
      <c r="M626" t="s">
        <v>1257</v>
      </c>
      <c r="R626">
        <v>13</v>
      </c>
      <c r="S626">
        <v>14</v>
      </c>
      <c r="U626">
        <v>7896548138281</v>
      </c>
      <c r="V626">
        <v>7896548138281</v>
      </c>
      <c r="Z626" t="s">
        <v>1260</v>
      </c>
      <c r="AA626" t="s">
        <v>1261</v>
      </c>
      <c r="AE626">
        <v>44232</v>
      </c>
      <c r="AH626">
        <v>0</v>
      </c>
      <c r="AK626" t="s">
        <v>1260</v>
      </c>
      <c r="AM626" t="s">
        <v>1260</v>
      </c>
      <c r="AN626" t="s">
        <v>1260</v>
      </c>
      <c r="AS626" t="s">
        <v>1260</v>
      </c>
      <c r="AX626" t="s">
        <v>1617</v>
      </c>
      <c r="BI626" t="s">
        <v>1260</v>
      </c>
      <c r="BK626" t="str">
        <f>LEFT(Tabela_BaseCadastro[[#This Row],[Descrição]],SEARCH(" ",Tabela_BaseCadastro[[#This Row],[Descrição]],1)-1)</f>
        <v>TOBRADEX</v>
      </c>
      <c r="BL626" t="str">
        <f>TEXT(Tabela_BaseCadastro[[#This Row],[Unidade Venda '[EAN8, UPC12, EAN13, e DUN14']]],"0000000000000")</f>
        <v>7896548138281</v>
      </c>
      <c r="BN626">
        <f>IF(Tabela_BaseCadastro[[#This Row],[P.Ativo CMED]]="",Tabela_BaseCadastro[[#This Row],[DESCRIÇÃO DO PRINCIPIO ATIVO]],Tabela_BaseCadastro[[#This Row],[P.Ativo CMED]])</f>
        <v>0</v>
      </c>
    </row>
    <row r="627" spans="1:66" x14ac:dyDescent="0.25">
      <c r="A627">
        <v>1400</v>
      </c>
      <c r="B627" t="s">
        <v>2336</v>
      </c>
      <c r="C627">
        <v>1129</v>
      </c>
      <c r="D627" t="s">
        <v>1380</v>
      </c>
      <c r="E627">
        <v>1</v>
      </c>
      <c r="F627" t="s">
        <v>1253</v>
      </c>
      <c r="G627">
        <v>2</v>
      </c>
      <c r="H627" s="1" t="s">
        <v>1254</v>
      </c>
      <c r="M627" t="s">
        <v>1257</v>
      </c>
      <c r="R627">
        <v>13</v>
      </c>
      <c r="S627">
        <v>14</v>
      </c>
      <c r="U627">
        <v>7896548138281</v>
      </c>
      <c r="V627">
        <v>7896548138281</v>
      </c>
      <c r="Z627" t="s">
        <v>1260</v>
      </c>
      <c r="AA627" t="s">
        <v>1261</v>
      </c>
      <c r="AE627">
        <v>44232</v>
      </c>
      <c r="AH627">
        <v>0</v>
      </c>
      <c r="AK627" t="s">
        <v>1260</v>
      </c>
      <c r="AM627" t="s">
        <v>1260</v>
      </c>
      <c r="AN627" t="s">
        <v>1260</v>
      </c>
      <c r="AS627" t="s">
        <v>1260</v>
      </c>
      <c r="AX627" t="s">
        <v>1617</v>
      </c>
      <c r="BI627" t="s">
        <v>1260</v>
      </c>
      <c r="BK627" t="str">
        <f>LEFT(Tabela_BaseCadastro[[#This Row],[Descrição]],SEARCH(" ",Tabela_BaseCadastro[[#This Row],[Descrição]],1)-1)</f>
        <v>TOBREX</v>
      </c>
      <c r="BL627" t="str">
        <f>TEXT(Tabela_BaseCadastro[[#This Row],[Unidade Venda '[EAN8, UPC12, EAN13, e DUN14']]],"0000000000000")</f>
        <v>7896548138281</v>
      </c>
      <c r="BN627">
        <f>IF(Tabela_BaseCadastro[[#This Row],[P.Ativo CMED]]="",Tabela_BaseCadastro[[#This Row],[DESCRIÇÃO DO PRINCIPIO ATIVO]],Tabela_BaseCadastro[[#This Row],[P.Ativo CMED]])</f>
        <v>0</v>
      </c>
    </row>
    <row r="628" spans="1:66" x14ac:dyDescent="0.25">
      <c r="A628">
        <v>1401</v>
      </c>
      <c r="B628" t="s">
        <v>2337</v>
      </c>
      <c r="C628">
        <v>1129</v>
      </c>
      <c r="D628" t="s">
        <v>1380</v>
      </c>
      <c r="E628">
        <v>1</v>
      </c>
      <c r="F628" t="s">
        <v>1253</v>
      </c>
      <c r="G628">
        <v>2</v>
      </c>
      <c r="H628" s="1" t="s">
        <v>1254</v>
      </c>
      <c r="M628" t="s">
        <v>1257</v>
      </c>
      <c r="R628">
        <v>13</v>
      </c>
      <c r="S628">
        <v>14</v>
      </c>
      <c r="U628">
        <v>7896548138281</v>
      </c>
      <c r="V628">
        <v>7896548138281</v>
      </c>
      <c r="Z628" t="s">
        <v>1260</v>
      </c>
      <c r="AA628" t="s">
        <v>1261</v>
      </c>
      <c r="AE628">
        <v>44232</v>
      </c>
      <c r="AH628">
        <v>0</v>
      </c>
      <c r="AK628" t="s">
        <v>1260</v>
      </c>
      <c r="AM628" t="s">
        <v>1260</v>
      </c>
      <c r="AN628" t="s">
        <v>1260</v>
      </c>
      <c r="AS628" t="s">
        <v>1260</v>
      </c>
      <c r="AX628" t="s">
        <v>1617</v>
      </c>
      <c r="BI628" t="s">
        <v>1260</v>
      </c>
      <c r="BK628" t="str">
        <f>LEFT(Tabela_BaseCadastro[[#This Row],[Descrição]],SEARCH(" ",Tabela_BaseCadastro[[#This Row],[Descrição]],1)-1)</f>
        <v>TOBREX</v>
      </c>
      <c r="BL628" t="str">
        <f>TEXT(Tabela_BaseCadastro[[#This Row],[Unidade Venda '[EAN8, UPC12, EAN13, e DUN14']]],"0000000000000")</f>
        <v>7896548138281</v>
      </c>
      <c r="BN628">
        <f>IF(Tabela_BaseCadastro[[#This Row],[P.Ativo CMED]]="",Tabela_BaseCadastro[[#This Row],[DESCRIÇÃO DO PRINCIPIO ATIVO]],Tabela_BaseCadastro[[#This Row],[P.Ativo CMED]])</f>
        <v>0</v>
      </c>
    </row>
    <row r="629" spans="1:66" x14ac:dyDescent="0.25">
      <c r="A629">
        <v>1402</v>
      </c>
      <c r="B629" t="s">
        <v>2338</v>
      </c>
      <c r="C629">
        <v>1129</v>
      </c>
      <c r="D629" t="s">
        <v>1380</v>
      </c>
      <c r="E629">
        <v>1</v>
      </c>
      <c r="F629" t="s">
        <v>1253</v>
      </c>
      <c r="G629">
        <v>2</v>
      </c>
      <c r="H629" s="1" t="s">
        <v>1254</v>
      </c>
      <c r="M629" t="s">
        <v>1257</v>
      </c>
      <c r="R629">
        <v>13</v>
      </c>
      <c r="S629">
        <v>14</v>
      </c>
      <c r="U629">
        <v>7896548138281</v>
      </c>
      <c r="V629">
        <v>7896548138281</v>
      </c>
      <c r="Z629" t="s">
        <v>1260</v>
      </c>
      <c r="AA629" t="s">
        <v>1261</v>
      </c>
      <c r="AE629">
        <v>44232</v>
      </c>
      <c r="AH629">
        <v>0</v>
      </c>
      <c r="AK629" t="s">
        <v>1260</v>
      </c>
      <c r="AM629" t="s">
        <v>1260</v>
      </c>
      <c r="AN629" t="s">
        <v>1260</v>
      </c>
      <c r="AS629" t="s">
        <v>1260</v>
      </c>
      <c r="AX629" t="s">
        <v>1617</v>
      </c>
      <c r="BI629" t="s">
        <v>1260</v>
      </c>
      <c r="BK629" t="str">
        <f>LEFT(Tabela_BaseCadastro[[#This Row],[Descrição]],SEARCH(" ",Tabela_BaseCadastro[[#This Row],[Descrição]],1)-1)</f>
        <v>TRAVATAN</v>
      </c>
      <c r="BL629" t="str">
        <f>TEXT(Tabela_BaseCadastro[[#This Row],[Unidade Venda '[EAN8, UPC12, EAN13, e DUN14']]],"0000000000000")</f>
        <v>7896548138281</v>
      </c>
      <c r="BN629">
        <f>IF(Tabela_BaseCadastro[[#This Row],[P.Ativo CMED]]="",Tabela_BaseCadastro[[#This Row],[DESCRIÇÃO DO PRINCIPIO ATIVO]],Tabela_BaseCadastro[[#This Row],[P.Ativo CMED]])</f>
        <v>0</v>
      </c>
    </row>
    <row r="630" spans="1:66" x14ac:dyDescent="0.25">
      <c r="A630">
        <v>1403</v>
      </c>
      <c r="B630" t="s">
        <v>2339</v>
      </c>
      <c r="C630">
        <v>1129</v>
      </c>
      <c r="D630" t="s">
        <v>1380</v>
      </c>
      <c r="E630">
        <v>1</v>
      </c>
      <c r="F630" t="s">
        <v>1253</v>
      </c>
      <c r="G630">
        <v>2</v>
      </c>
      <c r="H630" s="1" t="s">
        <v>1254</v>
      </c>
      <c r="M630" t="s">
        <v>1257</v>
      </c>
      <c r="R630">
        <v>13</v>
      </c>
      <c r="S630">
        <v>14</v>
      </c>
      <c r="U630">
        <v>7896548138281</v>
      </c>
      <c r="V630">
        <v>7896548138281</v>
      </c>
      <c r="Z630" t="s">
        <v>1260</v>
      </c>
      <c r="AA630" t="s">
        <v>1261</v>
      </c>
      <c r="AE630">
        <v>44232</v>
      </c>
      <c r="AH630">
        <v>0</v>
      </c>
      <c r="AK630" t="s">
        <v>1260</v>
      </c>
      <c r="AM630" t="s">
        <v>1260</v>
      </c>
      <c r="AN630" t="s">
        <v>1260</v>
      </c>
      <c r="AS630" t="s">
        <v>1260</v>
      </c>
      <c r="AX630" t="s">
        <v>1617</v>
      </c>
      <c r="BI630" t="s">
        <v>1260</v>
      </c>
      <c r="BK630" t="str">
        <f>LEFT(Tabela_BaseCadastro[[#This Row],[Descrição]],SEARCH(" ",Tabela_BaseCadastro[[#This Row],[Descrição]],1)-1)</f>
        <v>TRAVATAN</v>
      </c>
      <c r="BL630" t="str">
        <f>TEXT(Tabela_BaseCadastro[[#This Row],[Unidade Venda '[EAN8, UPC12, EAN13, e DUN14']]],"0000000000000")</f>
        <v>7896548138281</v>
      </c>
      <c r="BN630">
        <f>IF(Tabela_BaseCadastro[[#This Row],[P.Ativo CMED]]="",Tabela_BaseCadastro[[#This Row],[DESCRIÇÃO DO PRINCIPIO ATIVO]],Tabela_BaseCadastro[[#This Row],[P.Ativo CMED]])</f>
        <v>0</v>
      </c>
    </row>
    <row r="631" spans="1:66" x14ac:dyDescent="0.25">
      <c r="A631">
        <v>1404</v>
      </c>
      <c r="B631" t="s">
        <v>2340</v>
      </c>
      <c r="C631">
        <v>1129</v>
      </c>
      <c r="D631" t="s">
        <v>1380</v>
      </c>
      <c r="E631">
        <v>1</v>
      </c>
      <c r="F631" t="s">
        <v>1253</v>
      </c>
      <c r="G631">
        <v>2</v>
      </c>
      <c r="H631" s="1" t="s">
        <v>1254</v>
      </c>
      <c r="M631" t="s">
        <v>1257</v>
      </c>
      <c r="R631">
        <v>13</v>
      </c>
      <c r="S631">
        <v>14</v>
      </c>
      <c r="U631">
        <v>7896548138281</v>
      </c>
      <c r="V631">
        <v>7896548138281</v>
      </c>
      <c r="Z631" t="s">
        <v>1260</v>
      </c>
      <c r="AA631" t="s">
        <v>1261</v>
      </c>
      <c r="AE631">
        <v>44232</v>
      </c>
      <c r="AH631">
        <v>0</v>
      </c>
      <c r="AK631" t="s">
        <v>1260</v>
      </c>
      <c r="AM631" t="s">
        <v>1260</v>
      </c>
      <c r="AN631" t="s">
        <v>1260</v>
      </c>
      <c r="AS631" t="s">
        <v>1260</v>
      </c>
      <c r="AX631" t="s">
        <v>1617</v>
      </c>
      <c r="BI631" t="s">
        <v>1260</v>
      </c>
      <c r="BK631" t="str">
        <f>LEFT(Tabela_BaseCadastro[[#This Row],[Descrição]],SEARCH(" ",Tabela_BaseCadastro[[#This Row],[Descrição]],1)-1)</f>
        <v>TRILEPTAL</v>
      </c>
      <c r="BL631" t="str">
        <f>TEXT(Tabela_BaseCadastro[[#This Row],[Unidade Venda '[EAN8, UPC12, EAN13, e DUN14']]],"0000000000000")</f>
        <v>7896548138281</v>
      </c>
      <c r="BN631">
        <f>IF(Tabela_BaseCadastro[[#This Row],[P.Ativo CMED]]="",Tabela_BaseCadastro[[#This Row],[DESCRIÇÃO DO PRINCIPIO ATIVO]],Tabela_BaseCadastro[[#This Row],[P.Ativo CMED]])</f>
        <v>0</v>
      </c>
    </row>
    <row r="632" spans="1:66" x14ac:dyDescent="0.25">
      <c r="A632">
        <v>1405</v>
      </c>
      <c r="B632" t="s">
        <v>2341</v>
      </c>
      <c r="C632">
        <v>1129</v>
      </c>
      <c r="D632" t="s">
        <v>1380</v>
      </c>
      <c r="E632">
        <v>1</v>
      </c>
      <c r="F632" t="s">
        <v>1253</v>
      </c>
      <c r="G632">
        <v>3</v>
      </c>
      <c r="H632" s="1" t="s">
        <v>2342</v>
      </c>
      <c r="I632">
        <v>3</v>
      </c>
      <c r="J632" t="s">
        <v>1382</v>
      </c>
      <c r="M632" t="s">
        <v>1257</v>
      </c>
      <c r="N632" t="s">
        <v>2343</v>
      </c>
      <c r="O632" t="s">
        <v>1555</v>
      </c>
      <c r="P632">
        <v>30049096</v>
      </c>
      <c r="R632">
        <v>13</v>
      </c>
      <c r="S632">
        <v>14</v>
      </c>
      <c r="U632">
        <v>142536142536</v>
      </c>
      <c r="V632">
        <v>142536142536</v>
      </c>
      <c r="Z632" t="s">
        <v>1260</v>
      </c>
      <c r="AA632" t="s">
        <v>1261</v>
      </c>
      <c r="AE632">
        <v>43990</v>
      </c>
      <c r="AH632">
        <v>0</v>
      </c>
      <c r="AK632" t="s">
        <v>1260</v>
      </c>
      <c r="AM632" t="s">
        <v>1260</v>
      </c>
      <c r="AN632" t="s">
        <v>1260</v>
      </c>
      <c r="AS632" t="s">
        <v>1260</v>
      </c>
      <c r="AT632">
        <v>1</v>
      </c>
      <c r="AX632" t="s">
        <v>1617</v>
      </c>
      <c r="AY632" t="s">
        <v>1264</v>
      </c>
      <c r="AZ632" t="s">
        <v>1265</v>
      </c>
      <c r="BI632" t="s">
        <v>1260</v>
      </c>
      <c r="BK632" t="str">
        <f>LEFT(Tabela_BaseCadastro[[#This Row],[Descrição]],SEARCH(" ",Tabela_BaseCadastro[[#This Row],[Descrição]],1)-1)</f>
        <v>TRILEPTAL</v>
      </c>
      <c r="BL632" t="str">
        <f>TEXT(Tabela_BaseCadastro[[#This Row],[Unidade Venda '[EAN8, UPC12, EAN13, e DUN14']]],"0000000000000")</f>
        <v>0142536142536</v>
      </c>
      <c r="BN632">
        <f>IF(Tabela_BaseCadastro[[#This Row],[P.Ativo CMED]]="",Tabela_BaseCadastro[[#This Row],[DESCRIÇÃO DO PRINCIPIO ATIVO]],Tabela_BaseCadastro[[#This Row],[P.Ativo CMED]])</f>
        <v>0</v>
      </c>
    </row>
    <row r="633" spans="1:66" x14ac:dyDescent="0.25">
      <c r="A633">
        <v>1406</v>
      </c>
      <c r="B633" t="s">
        <v>2344</v>
      </c>
      <c r="C633">
        <v>1129</v>
      </c>
      <c r="D633" t="s">
        <v>1380</v>
      </c>
      <c r="E633">
        <v>1</v>
      </c>
      <c r="F633" t="s">
        <v>1253</v>
      </c>
      <c r="G633">
        <v>2</v>
      </c>
      <c r="H633" s="1" t="s">
        <v>1254</v>
      </c>
      <c r="M633" t="s">
        <v>1257</v>
      </c>
      <c r="R633">
        <v>13</v>
      </c>
      <c r="S633">
        <v>14</v>
      </c>
      <c r="U633">
        <v>7896548138281</v>
      </c>
      <c r="V633">
        <v>7896548138281</v>
      </c>
      <c r="Z633" t="s">
        <v>1260</v>
      </c>
      <c r="AA633" t="s">
        <v>1261</v>
      </c>
      <c r="AE633">
        <v>44232</v>
      </c>
      <c r="AH633">
        <v>0</v>
      </c>
      <c r="AK633" t="s">
        <v>1260</v>
      </c>
      <c r="AM633" t="s">
        <v>1260</v>
      </c>
      <c r="AN633" t="s">
        <v>1260</v>
      </c>
      <c r="AS633" t="s">
        <v>1260</v>
      </c>
      <c r="AX633" t="s">
        <v>1617</v>
      </c>
      <c r="BI633" t="s">
        <v>1260</v>
      </c>
      <c r="BK633" t="str">
        <f>LEFT(Tabela_BaseCadastro[[#This Row],[Descrição]],SEARCH(" ",Tabela_BaseCadastro[[#This Row],[Descrição]],1)-1)</f>
        <v>TRILEPTAL</v>
      </c>
      <c r="BL633" t="str">
        <f>TEXT(Tabela_BaseCadastro[[#This Row],[Unidade Venda '[EAN8, UPC12, EAN13, e DUN14']]],"0000000000000")</f>
        <v>7896548138281</v>
      </c>
      <c r="BN633">
        <f>IF(Tabela_BaseCadastro[[#This Row],[P.Ativo CMED]]="",Tabela_BaseCadastro[[#This Row],[DESCRIÇÃO DO PRINCIPIO ATIVO]],Tabela_BaseCadastro[[#This Row],[P.Ativo CMED]])</f>
        <v>0</v>
      </c>
    </row>
    <row r="634" spans="1:66" x14ac:dyDescent="0.25">
      <c r="A634">
        <v>1407</v>
      </c>
      <c r="B634" t="s">
        <v>2345</v>
      </c>
      <c r="C634">
        <v>1370</v>
      </c>
      <c r="D634" t="s">
        <v>1380</v>
      </c>
      <c r="E634">
        <v>1</v>
      </c>
      <c r="F634" t="s">
        <v>1253</v>
      </c>
      <c r="G634">
        <v>16</v>
      </c>
      <c r="H634" s="1" t="s">
        <v>1534</v>
      </c>
      <c r="I634">
        <v>3</v>
      </c>
      <c r="J634" t="s">
        <v>1382</v>
      </c>
      <c r="K634">
        <v>1</v>
      </c>
      <c r="L634" t="s">
        <v>1535</v>
      </c>
      <c r="M634" t="s">
        <v>1257</v>
      </c>
      <c r="N634" t="s">
        <v>1268</v>
      </c>
      <c r="O634" t="s">
        <v>1269</v>
      </c>
      <c r="P634">
        <v>30049069</v>
      </c>
      <c r="R634">
        <v>13</v>
      </c>
      <c r="S634">
        <v>14</v>
      </c>
      <c r="U634">
        <v>7896261005372</v>
      </c>
      <c r="V634">
        <v>0</v>
      </c>
      <c r="Z634" t="s">
        <v>1260</v>
      </c>
      <c r="AA634" t="s">
        <v>1261</v>
      </c>
      <c r="AB634">
        <v>2</v>
      </c>
      <c r="AC634" t="s">
        <v>2327</v>
      </c>
      <c r="AE634">
        <v>44232</v>
      </c>
      <c r="AH634">
        <v>0</v>
      </c>
      <c r="AK634" t="s">
        <v>1260</v>
      </c>
      <c r="AM634" t="s">
        <v>1260</v>
      </c>
      <c r="AN634" t="s">
        <v>1260</v>
      </c>
      <c r="AQ634" t="s">
        <v>1263</v>
      </c>
      <c r="AR634" t="s">
        <v>1257</v>
      </c>
      <c r="AS634" t="s">
        <v>1260</v>
      </c>
      <c r="AT634">
        <v>1</v>
      </c>
      <c r="AX634" t="s">
        <v>1260</v>
      </c>
      <c r="AY634" t="s">
        <v>1264</v>
      </c>
      <c r="AZ634" t="s">
        <v>1265</v>
      </c>
      <c r="BI634" t="s">
        <v>1260</v>
      </c>
      <c r="BK634" t="str">
        <f>LEFT(Tabela_BaseCadastro[[#This Row],[Descrição]],SEARCH(" ",Tabela_BaseCadastro[[#This Row],[Descrição]],1)-1)</f>
        <v>TRILEPTAL</v>
      </c>
      <c r="BL634" t="str">
        <f>TEXT(Tabela_BaseCadastro[[#This Row],[Unidade Venda '[EAN8, UPC12, EAN13, e DUN14']]],"0000000000000")</f>
        <v>7896261005372</v>
      </c>
      <c r="BM634" t="s">
        <v>2346</v>
      </c>
      <c r="BN634" t="str">
        <f>IF(Tabela_BaseCadastro[[#This Row],[P.Ativo CMED]]="",Tabela_BaseCadastro[[#This Row],[DESCRIÇÃO DO PRINCIPIO ATIVO]],Tabela_BaseCadastro[[#This Row],[P.Ativo CMED]])</f>
        <v>OXCARBAZEPINA</v>
      </c>
    </row>
    <row r="635" spans="1:66" x14ac:dyDescent="0.25">
      <c r="A635">
        <v>1408</v>
      </c>
      <c r="B635" t="s">
        <v>2347</v>
      </c>
      <c r="C635">
        <v>1370</v>
      </c>
      <c r="D635" t="s">
        <v>1380</v>
      </c>
      <c r="E635">
        <v>1</v>
      </c>
      <c r="F635" t="s">
        <v>1253</v>
      </c>
      <c r="G635">
        <v>16</v>
      </c>
      <c r="H635" s="1" t="s">
        <v>1534</v>
      </c>
      <c r="I635">
        <v>3</v>
      </c>
      <c r="J635" t="s">
        <v>1382</v>
      </c>
      <c r="K635">
        <v>1</v>
      </c>
      <c r="L635" t="s">
        <v>1535</v>
      </c>
      <c r="M635" t="s">
        <v>1257</v>
      </c>
      <c r="N635" t="s">
        <v>1268</v>
      </c>
      <c r="O635" t="s">
        <v>1269</v>
      </c>
      <c r="P635">
        <v>30049069</v>
      </c>
      <c r="R635">
        <v>13</v>
      </c>
      <c r="S635">
        <v>14</v>
      </c>
      <c r="U635">
        <v>7896261006898</v>
      </c>
      <c r="V635">
        <v>0</v>
      </c>
      <c r="Z635" t="s">
        <v>1260</v>
      </c>
      <c r="AA635" t="s">
        <v>1261</v>
      </c>
      <c r="AB635">
        <v>2</v>
      </c>
      <c r="AC635" t="s">
        <v>2327</v>
      </c>
      <c r="AE635">
        <v>43990</v>
      </c>
      <c r="AH635">
        <v>0</v>
      </c>
      <c r="AK635" t="s">
        <v>1260</v>
      </c>
      <c r="AM635" t="s">
        <v>1260</v>
      </c>
      <c r="AN635" t="s">
        <v>1260</v>
      </c>
      <c r="AQ635" t="s">
        <v>1263</v>
      </c>
      <c r="AR635" t="s">
        <v>1257</v>
      </c>
      <c r="AS635" t="s">
        <v>1260</v>
      </c>
      <c r="AT635">
        <v>1</v>
      </c>
      <c r="AX635" t="s">
        <v>1260</v>
      </c>
      <c r="AY635" t="s">
        <v>1264</v>
      </c>
      <c r="AZ635" t="s">
        <v>1265</v>
      </c>
      <c r="BE635">
        <v>212</v>
      </c>
      <c r="BF635" t="s">
        <v>2348</v>
      </c>
      <c r="BI635" t="s">
        <v>1260</v>
      </c>
      <c r="BK635" t="str">
        <f>LEFT(Tabela_BaseCadastro[[#This Row],[Descrição]],SEARCH(" ",Tabela_BaseCadastro[[#This Row],[Descrição]],1)-1)</f>
        <v>TRILEPTAL</v>
      </c>
      <c r="BL635" t="str">
        <f>TEXT(Tabela_BaseCadastro[[#This Row],[Unidade Venda '[EAN8, UPC12, EAN13, e DUN14']]],"0000000000000")</f>
        <v>7896261006898</v>
      </c>
      <c r="BM635" t="s">
        <v>2346</v>
      </c>
      <c r="BN635" t="str">
        <f>IF(Tabela_BaseCadastro[[#This Row],[P.Ativo CMED]]="",Tabela_BaseCadastro[[#This Row],[DESCRIÇÃO DO PRINCIPIO ATIVO]],Tabela_BaseCadastro[[#This Row],[P.Ativo CMED]])</f>
        <v>OXCARBAZEPINA</v>
      </c>
    </row>
    <row r="636" spans="1:66" x14ac:dyDescent="0.25">
      <c r="A636">
        <v>1409</v>
      </c>
      <c r="B636" t="s">
        <v>2349</v>
      </c>
      <c r="C636">
        <v>1370</v>
      </c>
      <c r="D636" t="s">
        <v>1380</v>
      </c>
      <c r="E636">
        <v>1</v>
      </c>
      <c r="F636" t="s">
        <v>1253</v>
      </c>
      <c r="G636">
        <v>2</v>
      </c>
      <c r="H636" s="1" t="s">
        <v>1254</v>
      </c>
      <c r="I636">
        <v>3</v>
      </c>
      <c r="J636" t="s">
        <v>1382</v>
      </c>
      <c r="M636" t="s">
        <v>1257</v>
      </c>
      <c r="N636" t="s">
        <v>1268</v>
      </c>
      <c r="O636" t="s">
        <v>1269</v>
      </c>
      <c r="P636">
        <v>30049069</v>
      </c>
      <c r="R636">
        <v>13</v>
      </c>
      <c r="S636">
        <v>13</v>
      </c>
      <c r="U636">
        <v>7896261011106</v>
      </c>
      <c r="V636">
        <v>7896261011106</v>
      </c>
      <c r="W636">
        <v>7896261011106</v>
      </c>
      <c r="Z636" t="s">
        <v>1260</v>
      </c>
      <c r="AA636" t="s">
        <v>1261</v>
      </c>
      <c r="AE636">
        <v>44232</v>
      </c>
      <c r="AH636">
        <v>0</v>
      </c>
      <c r="AK636" t="s">
        <v>1260</v>
      </c>
      <c r="AM636" t="s">
        <v>1260</v>
      </c>
      <c r="AN636" t="s">
        <v>1260</v>
      </c>
      <c r="AQ636" t="s">
        <v>1263</v>
      </c>
      <c r="AR636" t="s">
        <v>1257</v>
      </c>
      <c r="AS636" t="s">
        <v>1260</v>
      </c>
      <c r="AT636">
        <v>1</v>
      </c>
      <c r="AX636" t="s">
        <v>1260</v>
      </c>
      <c r="AY636" t="s">
        <v>1264</v>
      </c>
      <c r="AZ636" t="s">
        <v>1265</v>
      </c>
      <c r="BI636" t="s">
        <v>1260</v>
      </c>
      <c r="BK636" t="str">
        <f>LEFT(Tabela_BaseCadastro[[#This Row],[Descrição]],SEARCH(" ",Tabela_BaseCadastro[[#This Row],[Descrição]],1)-1)</f>
        <v>TRILEPTAL</v>
      </c>
      <c r="BL636" t="str">
        <f>TEXT(Tabela_BaseCadastro[[#This Row],[Unidade Venda '[EAN8, UPC12, EAN13, e DUN14']]],"0000000000000")</f>
        <v>7896261011106</v>
      </c>
      <c r="BM636" t="s">
        <v>2346</v>
      </c>
      <c r="BN636" t="str">
        <f>IF(Tabela_BaseCadastro[[#This Row],[P.Ativo CMED]]="",Tabela_BaseCadastro[[#This Row],[DESCRIÇÃO DO PRINCIPIO ATIVO]],Tabela_BaseCadastro[[#This Row],[P.Ativo CMED]])</f>
        <v>OXCARBAZEPINA</v>
      </c>
    </row>
    <row r="637" spans="1:66" x14ac:dyDescent="0.25">
      <c r="A637">
        <v>1410</v>
      </c>
      <c r="B637" t="s">
        <v>2350</v>
      </c>
      <c r="C637">
        <v>1129</v>
      </c>
      <c r="D637" t="s">
        <v>1380</v>
      </c>
      <c r="E637">
        <v>1</v>
      </c>
      <c r="F637" t="s">
        <v>1253</v>
      </c>
      <c r="G637">
        <v>2</v>
      </c>
      <c r="H637" s="1" t="s">
        <v>1254</v>
      </c>
      <c r="M637" t="s">
        <v>1257</v>
      </c>
      <c r="R637">
        <v>13</v>
      </c>
      <c r="S637">
        <v>14</v>
      </c>
      <c r="U637">
        <v>7896548138281</v>
      </c>
      <c r="V637">
        <v>7896548138281</v>
      </c>
      <c r="Z637" t="s">
        <v>1260</v>
      </c>
      <c r="AA637" t="s">
        <v>1261</v>
      </c>
      <c r="AE637">
        <v>44232</v>
      </c>
      <c r="AH637">
        <v>0</v>
      </c>
      <c r="AK637" t="s">
        <v>1260</v>
      </c>
      <c r="AM637" t="s">
        <v>1260</v>
      </c>
      <c r="AN637" t="s">
        <v>1260</v>
      </c>
      <c r="AS637" t="s">
        <v>1260</v>
      </c>
      <c r="AX637" t="s">
        <v>1617</v>
      </c>
      <c r="BI637" t="s">
        <v>1260</v>
      </c>
      <c r="BK637" t="str">
        <f>LEFT(Tabela_BaseCadastro[[#This Row],[Descrição]],SEARCH(" ",Tabela_BaseCadastro[[#This Row],[Descrição]],1)-1)</f>
        <v>TRISORB</v>
      </c>
      <c r="BL637" t="str">
        <f>TEXT(Tabela_BaseCadastro[[#This Row],[Unidade Venda '[EAN8, UPC12, EAN13, e DUN14']]],"0000000000000")</f>
        <v>7896548138281</v>
      </c>
      <c r="BN637">
        <f>IF(Tabela_BaseCadastro[[#This Row],[P.Ativo CMED]]="",Tabela_BaseCadastro[[#This Row],[DESCRIÇÃO DO PRINCIPIO ATIVO]],Tabela_BaseCadastro[[#This Row],[P.Ativo CMED]])</f>
        <v>0</v>
      </c>
    </row>
    <row r="638" spans="1:66" x14ac:dyDescent="0.25">
      <c r="A638">
        <v>1411</v>
      </c>
      <c r="B638" t="s">
        <v>2351</v>
      </c>
      <c r="C638">
        <v>1129</v>
      </c>
      <c r="D638" t="s">
        <v>1380</v>
      </c>
      <c r="E638">
        <v>1</v>
      </c>
      <c r="F638" t="s">
        <v>1253</v>
      </c>
      <c r="G638">
        <v>2</v>
      </c>
      <c r="H638" s="1" t="s">
        <v>1254</v>
      </c>
      <c r="M638" t="s">
        <v>1257</v>
      </c>
      <c r="R638">
        <v>13</v>
      </c>
      <c r="S638">
        <v>14</v>
      </c>
      <c r="U638">
        <v>7896548138281</v>
      </c>
      <c r="V638">
        <v>7896548138281</v>
      </c>
      <c r="Z638" t="s">
        <v>1260</v>
      </c>
      <c r="AA638" t="s">
        <v>1261</v>
      </c>
      <c r="AE638">
        <v>44232</v>
      </c>
      <c r="AH638">
        <v>0</v>
      </c>
      <c r="AK638" t="s">
        <v>1260</v>
      </c>
      <c r="AM638" t="s">
        <v>1260</v>
      </c>
      <c r="AN638" t="s">
        <v>1260</v>
      </c>
      <c r="AS638" t="s">
        <v>1260</v>
      </c>
      <c r="AX638" t="s">
        <v>1617</v>
      </c>
      <c r="BI638" t="s">
        <v>1260</v>
      </c>
      <c r="BK638" t="str">
        <f>LEFT(Tabela_BaseCadastro[[#This Row],[Descrição]],SEARCH(" ",Tabela_BaseCadastro[[#This Row],[Descrição]],1)-1)</f>
        <v>TYKERB</v>
      </c>
      <c r="BL638" t="str">
        <f>TEXT(Tabela_BaseCadastro[[#This Row],[Unidade Venda '[EAN8, UPC12, EAN13, e DUN14']]],"0000000000000")</f>
        <v>7896548138281</v>
      </c>
      <c r="BN638">
        <f>IF(Tabela_BaseCadastro[[#This Row],[P.Ativo CMED]]="",Tabela_BaseCadastro[[#This Row],[DESCRIÇÃO DO PRINCIPIO ATIVO]],Tabela_BaseCadastro[[#This Row],[P.Ativo CMED]])</f>
        <v>0</v>
      </c>
    </row>
    <row r="639" spans="1:66" x14ac:dyDescent="0.25">
      <c r="A639">
        <v>1413</v>
      </c>
      <c r="B639" t="s">
        <v>2352</v>
      </c>
      <c r="C639">
        <v>1129</v>
      </c>
      <c r="D639" t="s">
        <v>1380</v>
      </c>
      <c r="E639">
        <v>1</v>
      </c>
      <c r="F639" t="s">
        <v>1253</v>
      </c>
      <c r="G639">
        <v>2</v>
      </c>
      <c r="H639" s="1" t="s">
        <v>1254</v>
      </c>
      <c r="M639" t="s">
        <v>1257</v>
      </c>
      <c r="R639">
        <v>13</v>
      </c>
      <c r="S639">
        <v>14</v>
      </c>
      <c r="U639">
        <v>7896548138281</v>
      </c>
      <c r="V639">
        <v>7896548138281</v>
      </c>
      <c r="Z639" t="s">
        <v>1260</v>
      </c>
      <c r="AA639" t="s">
        <v>1261</v>
      </c>
      <c r="AE639">
        <v>44232</v>
      </c>
      <c r="AH639">
        <v>0</v>
      </c>
      <c r="AK639" t="s">
        <v>1260</v>
      </c>
      <c r="AM639" t="s">
        <v>1260</v>
      </c>
      <c r="AN639" t="s">
        <v>1260</v>
      </c>
      <c r="AS639" t="s">
        <v>1260</v>
      </c>
      <c r="AX639" t="s">
        <v>1617</v>
      </c>
      <c r="BI639" t="s">
        <v>1260</v>
      </c>
      <c r="BK639" t="str">
        <f>LEFT(Tabela_BaseCadastro[[#This Row],[Descrição]],SEARCH(" ",Tabela_BaseCadastro[[#This Row],[Descrição]],1)-1)</f>
        <v>UPELIOR</v>
      </c>
      <c r="BL639" t="str">
        <f>TEXT(Tabela_BaseCadastro[[#This Row],[Unidade Venda '[EAN8, UPC12, EAN13, e DUN14']]],"0000000000000")</f>
        <v>7896548138281</v>
      </c>
      <c r="BN639">
        <f>IF(Tabela_BaseCadastro[[#This Row],[P.Ativo CMED]]="",Tabela_BaseCadastro[[#This Row],[DESCRIÇÃO DO PRINCIPIO ATIVO]],Tabela_BaseCadastro[[#This Row],[P.Ativo CMED]])</f>
        <v>0</v>
      </c>
    </row>
    <row r="640" spans="1:66" x14ac:dyDescent="0.25">
      <c r="A640">
        <v>1414</v>
      </c>
      <c r="B640" t="s">
        <v>2353</v>
      </c>
      <c r="C640">
        <v>1129</v>
      </c>
      <c r="D640" t="s">
        <v>1380</v>
      </c>
      <c r="E640">
        <v>1</v>
      </c>
      <c r="F640" t="s">
        <v>1253</v>
      </c>
      <c r="G640">
        <v>2</v>
      </c>
      <c r="H640" s="1" t="s">
        <v>1254</v>
      </c>
      <c r="M640" t="s">
        <v>1257</v>
      </c>
      <c r="R640">
        <v>13</v>
      </c>
      <c r="S640">
        <v>14</v>
      </c>
      <c r="U640">
        <v>7896548138281</v>
      </c>
      <c r="V640">
        <v>7896548138281</v>
      </c>
      <c r="Z640" t="s">
        <v>1260</v>
      </c>
      <c r="AA640" t="s">
        <v>1261</v>
      </c>
      <c r="AE640">
        <v>44232</v>
      </c>
      <c r="AH640">
        <v>0</v>
      </c>
      <c r="AK640" t="s">
        <v>1260</v>
      </c>
      <c r="AM640" t="s">
        <v>1260</v>
      </c>
      <c r="AN640" t="s">
        <v>1260</v>
      </c>
      <c r="AS640" t="s">
        <v>1260</v>
      </c>
      <c r="AX640" t="s">
        <v>1617</v>
      </c>
      <c r="BI640" t="s">
        <v>1260</v>
      </c>
      <c r="BK640" t="str">
        <f>LEFT(Tabela_BaseCadastro[[#This Row],[Descrição]],SEARCH(" ",Tabela_BaseCadastro[[#This Row],[Descrição]],1)-1)</f>
        <v>UPELIOR</v>
      </c>
      <c r="BL640" t="str">
        <f>TEXT(Tabela_BaseCadastro[[#This Row],[Unidade Venda '[EAN8, UPC12, EAN13, e DUN14']]],"0000000000000")</f>
        <v>7896548138281</v>
      </c>
      <c r="BN640">
        <f>IF(Tabela_BaseCadastro[[#This Row],[P.Ativo CMED]]="",Tabela_BaseCadastro[[#This Row],[DESCRIÇÃO DO PRINCIPIO ATIVO]],Tabela_BaseCadastro[[#This Row],[P.Ativo CMED]])</f>
        <v>0</v>
      </c>
    </row>
    <row r="641" spans="1:66" x14ac:dyDescent="0.25">
      <c r="A641">
        <v>1415</v>
      </c>
      <c r="B641" t="s">
        <v>2354</v>
      </c>
      <c r="C641">
        <v>1129</v>
      </c>
      <c r="D641" t="s">
        <v>1380</v>
      </c>
      <c r="E641">
        <v>1</v>
      </c>
      <c r="F641" t="s">
        <v>1253</v>
      </c>
      <c r="G641">
        <v>2</v>
      </c>
      <c r="H641" s="1" t="s">
        <v>1254</v>
      </c>
      <c r="M641" t="s">
        <v>1257</v>
      </c>
      <c r="R641">
        <v>13</v>
      </c>
      <c r="S641">
        <v>14</v>
      </c>
      <c r="U641">
        <v>7896548138281</v>
      </c>
      <c r="V641">
        <v>7896548138281</v>
      </c>
      <c r="Z641" t="s">
        <v>1260</v>
      </c>
      <c r="AA641" t="s">
        <v>1261</v>
      </c>
      <c r="AE641">
        <v>44232</v>
      </c>
      <c r="AH641">
        <v>0</v>
      </c>
      <c r="AK641" t="s">
        <v>1260</v>
      </c>
      <c r="AM641" t="s">
        <v>1260</v>
      </c>
      <c r="AN641" t="s">
        <v>1260</v>
      </c>
      <c r="AS641" t="s">
        <v>1260</v>
      </c>
      <c r="AX641" t="s">
        <v>1617</v>
      </c>
      <c r="BI641" t="s">
        <v>1260</v>
      </c>
      <c r="BK641" t="str">
        <f>LEFT(Tabela_BaseCadastro[[#This Row],[Descrição]],SEARCH(" ",Tabela_BaseCadastro[[#This Row],[Descrição]],1)-1)</f>
        <v>UPELIOR</v>
      </c>
      <c r="BL641" t="str">
        <f>TEXT(Tabela_BaseCadastro[[#This Row],[Unidade Venda '[EAN8, UPC12, EAN13, e DUN14']]],"0000000000000")</f>
        <v>7896548138281</v>
      </c>
      <c r="BN641">
        <f>IF(Tabela_BaseCadastro[[#This Row],[P.Ativo CMED]]="",Tabela_BaseCadastro[[#This Row],[DESCRIÇÃO DO PRINCIPIO ATIVO]],Tabela_BaseCadastro[[#This Row],[P.Ativo CMED]])</f>
        <v>0</v>
      </c>
    </row>
    <row r="642" spans="1:66" x14ac:dyDescent="0.25">
      <c r="A642">
        <v>1416</v>
      </c>
      <c r="B642" t="s">
        <v>2355</v>
      </c>
      <c r="C642">
        <v>1129</v>
      </c>
      <c r="D642" t="s">
        <v>1380</v>
      </c>
      <c r="E642">
        <v>1</v>
      </c>
      <c r="F642" t="s">
        <v>1253</v>
      </c>
      <c r="G642">
        <v>2</v>
      </c>
      <c r="H642" s="1" t="s">
        <v>1254</v>
      </c>
      <c r="M642" t="s">
        <v>1257</v>
      </c>
      <c r="R642">
        <v>13</v>
      </c>
      <c r="S642">
        <v>14</v>
      </c>
      <c r="U642">
        <v>7896548138281</v>
      </c>
      <c r="V642">
        <v>7896548138281</v>
      </c>
      <c r="Z642" t="s">
        <v>1260</v>
      </c>
      <c r="AA642" t="s">
        <v>1261</v>
      </c>
      <c r="AE642">
        <v>44232</v>
      </c>
      <c r="AH642">
        <v>0</v>
      </c>
      <c r="AK642" t="s">
        <v>1260</v>
      </c>
      <c r="AM642" t="s">
        <v>1260</v>
      </c>
      <c r="AN642" t="s">
        <v>1260</v>
      </c>
      <c r="AS642" t="s">
        <v>1260</v>
      </c>
      <c r="AX642" t="s">
        <v>1617</v>
      </c>
      <c r="BI642" t="s">
        <v>1260</v>
      </c>
      <c r="BK642" t="str">
        <f>LEFT(Tabela_BaseCadastro[[#This Row],[Descrição]],SEARCH(" ",Tabela_BaseCadastro[[#This Row],[Descrição]],1)-1)</f>
        <v>VIGADEXA</v>
      </c>
      <c r="BL642" t="str">
        <f>TEXT(Tabela_BaseCadastro[[#This Row],[Unidade Venda '[EAN8, UPC12, EAN13, e DUN14']]],"0000000000000")</f>
        <v>7896548138281</v>
      </c>
      <c r="BN642">
        <f>IF(Tabela_BaseCadastro[[#This Row],[P.Ativo CMED]]="",Tabela_BaseCadastro[[#This Row],[DESCRIÇÃO DO PRINCIPIO ATIVO]],Tabela_BaseCadastro[[#This Row],[P.Ativo CMED]])</f>
        <v>0</v>
      </c>
    </row>
    <row r="643" spans="1:66" x14ac:dyDescent="0.25">
      <c r="A643">
        <v>1417</v>
      </c>
      <c r="B643" t="s">
        <v>2356</v>
      </c>
      <c r="C643">
        <v>1129</v>
      </c>
      <c r="D643" t="s">
        <v>1380</v>
      </c>
      <c r="E643">
        <v>1</v>
      </c>
      <c r="F643" t="s">
        <v>1253</v>
      </c>
      <c r="G643">
        <v>2</v>
      </c>
      <c r="H643" s="1" t="s">
        <v>1254</v>
      </c>
      <c r="M643" t="s">
        <v>1257</v>
      </c>
      <c r="R643">
        <v>13</v>
      </c>
      <c r="S643">
        <v>14</v>
      </c>
      <c r="U643">
        <v>7896548138281</v>
      </c>
      <c r="V643">
        <v>7896548138281</v>
      </c>
      <c r="Z643" t="s">
        <v>1260</v>
      </c>
      <c r="AA643" t="s">
        <v>1261</v>
      </c>
      <c r="AE643">
        <v>44232</v>
      </c>
      <c r="AH643">
        <v>0</v>
      </c>
      <c r="AK643" t="s">
        <v>1260</v>
      </c>
      <c r="AM643" t="s">
        <v>1260</v>
      </c>
      <c r="AN643" t="s">
        <v>1260</v>
      </c>
      <c r="AS643" t="s">
        <v>1260</v>
      </c>
      <c r="AX643" t="s">
        <v>1617</v>
      </c>
      <c r="BI643" t="s">
        <v>1260</v>
      </c>
      <c r="BK643" t="str">
        <f>LEFT(Tabela_BaseCadastro[[#This Row],[Descrição]],SEARCH(" ",Tabela_BaseCadastro[[#This Row],[Descrição]],1)-1)</f>
        <v>VIGAMOX</v>
      </c>
      <c r="BL643" t="str">
        <f>TEXT(Tabela_BaseCadastro[[#This Row],[Unidade Venda '[EAN8, UPC12, EAN13, e DUN14']]],"0000000000000")</f>
        <v>7896548138281</v>
      </c>
      <c r="BN643">
        <f>IF(Tabela_BaseCadastro[[#This Row],[P.Ativo CMED]]="",Tabela_BaseCadastro[[#This Row],[DESCRIÇÃO DO PRINCIPIO ATIVO]],Tabela_BaseCadastro[[#This Row],[P.Ativo CMED]])</f>
        <v>0</v>
      </c>
    </row>
    <row r="644" spans="1:66" x14ac:dyDescent="0.25">
      <c r="A644">
        <v>1418</v>
      </c>
      <c r="B644" t="s">
        <v>2357</v>
      </c>
      <c r="C644">
        <v>1129</v>
      </c>
      <c r="D644" t="s">
        <v>1380</v>
      </c>
      <c r="E644">
        <v>1</v>
      </c>
      <c r="F644" t="s">
        <v>1253</v>
      </c>
      <c r="G644">
        <v>2</v>
      </c>
      <c r="H644" s="1" t="s">
        <v>1254</v>
      </c>
      <c r="M644" t="s">
        <v>1257</v>
      </c>
      <c r="R644">
        <v>13</v>
      </c>
      <c r="S644">
        <v>14</v>
      </c>
      <c r="U644">
        <v>7896548138281</v>
      </c>
      <c r="V644">
        <v>7896548138281</v>
      </c>
      <c r="Z644" t="s">
        <v>1260</v>
      </c>
      <c r="AA644" t="s">
        <v>1261</v>
      </c>
      <c r="AE644">
        <v>44232</v>
      </c>
      <c r="AH644">
        <v>0</v>
      </c>
      <c r="AK644" t="s">
        <v>1260</v>
      </c>
      <c r="AM644" t="s">
        <v>1260</v>
      </c>
      <c r="AN644" t="s">
        <v>1260</v>
      </c>
      <c r="AS644" t="s">
        <v>1260</v>
      </c>
      <c r="AX644" t="s">
        <v>1617</v>
      </c>
      <c r="BI644" t="s">
        <v>1260</v>
      </c>
      <c r="BK644" t="str">
        <f>LEFT(Tabela_BaseCadastro[[#This Row],[Descrição]],SEARCH(" ",Tabela_BaseCadastro[[#This Row],[Descrição]],1)-1)</f>
        <v>VISKALDIX</v>
      </c>
      <c r="BL644" t="str">
        <f>TEXT(Tabela_BaseCadastro[[#This Row],[Unidade Venda '[EAN8, UPC12, EAN13, e DUN14']]],"0000000000000")</f>
        <v>7896548138281</v>
      </c>
      <c r="BN644">
        <f>IF(Tabela_BaseCadastro[[#This Row],[P.Ativo CMED]]="",Tabela_BaseCadastro[[#This Row],[DESCRIÇÃO DO PRINCIPIO ATIVO]],Tabela_BaseCadastro[[#This Row],[P.Ativo CMED]])</f>
        <v>0</v>
      </c>
    </row>
    <row r="645" spans="1:66" x14ac:dyDescent="0.25">
      <c r="A645">
        <v>1419</v>
      </c>
      <c r="B645" t="s">
        <v>2358</v>
      </c>
      <c r="C645">
        <v>1129</v>
      </c>
      <c r="D645" t="s">
        <v>1380</v>
      </c>
      <c r="E645">
        <v>1</v>
      </c>
      <c r="F645" t="s">
        <v>1253</v>
      </c>
      <c r="G645">
        <v>2</v>
      </c>
      <c r="H645" s="1" t="s">
        <v>1254</v>
      </c>
      <c r="M645" t="s">
        <v>1257</v>
      </c>
      <c r="R645">
        <v>13</v>
      </c>
      <c r="S645">
        <v>14</v>
      </c>
      <c r="U645">
        <v>7896548138281</v>
      </c>
      <c r="V645">
        <v>7896548138281</v>
      </c>
      <c r="Z645" t="s">
        <v>1260</v>
      </c>
      <c r="AA645" t="s">
        <v>1261</v>
      </c>
      <c r="AE645">
        <v>44232</v>
      </c>
      <c r="AH645">
        <v>0</v>
      </c>
      <c r="AK645" t="s">
        <v>1260</v>
      </c>
      <c r="AM645" t="s">
        <v>1260</v>
      </c>
      <c r="AN645" t="s">
        <v>1260</v>
      </c>
      <c r="AS645" t="s">
        <v>1260</v>
      </c>
      <c r="AX645" t="s">
        <v>1617</v>
      </c>
      <c r="BI645" t="s">
        <v>1260</v>
      </c>
      <c r="BK645" t="str">
        <f>LEFT(Tabela_BaseCadastro[[#This Row],[Descrição]],SEARCH(" ",Tabela_BaseCadastro[[#This Row],[Descrição]],1)-1)</f>
        <v>VISKEN</v>
      </c>
      <c r="BL645" t="str">
        <f>TEXT(Tabela_BaseCadastro[[#This Row],[Unidade Venda '[EAN8, UPC12, EAN13, e DUN14']]],"0000000000000")</f>
        <v>7896548138281</v>
      </c>
      <c r="BN645">
        <f>IF(Tabela_BaseCadastro[[#This Row],[P.Ativo CMED]]="",Tabela_BaseCadastro[[#This Row],[DESCRIÇÃO DO PRINCIPIO ATIVO]],Tabela_BaseCadastro[[#This Row],[P.Ativo CMED]])</f>
        <v>0</v>
      </c>
    </row>
    <row r="646" spans="1:66" x14ac:dyDescent="0.25">
      <c r="A646">
        <v>1420</v>
      </c>
      <c r="B646" t="s">
        <v>2359</v>
      </c>
      <c r="C646">
        <v>1129</v>
      </c>
      <c r="D646" t="s">
        <v>1380</v>
      </c>
      <c r="E646">
        <v>1</v>
      </c>
      <c r="F646" t="s">
        <v>1253</v>
      </c>
      <c r="G646">
        <v>2</v>
      </c>
      <c r="H646" s="1" t="s">
        <v>1254</v>
      </c>
      <c r="M646" t="s">
        <v>1257</v>
      </c>
      <c r="R646">
        <v>13</v>
      </c>
      <c r="S646">
        <v>14</v>
      </c>
      <c r="U646">
        <v>7896548138281</v>
      </c>
      <c r="V646">
        <v>7896548138281</v>
      </c>
      <c r="Z646" t="s">
        <v>1260</v>
      </c>
      <c r="AA646" t="s">
        <v>1261</v>
      </c>
      <c r="AE646">
        <v>44232</v>
      </c>
      <c r="AH646">
        <v>0</v>
      </c>
      <c r="AK646" t="s">
        <v>1260</v>
      </c>
      <c r="AM646" t="s">
        <v>1260</v>
      </c>
      <c r="AN646" t="s">
        <v>1260</v>
      </c>
      <c r="AS646" t="s">
        <v>1260</v>
      </c>
      <c r="AX646" t="s">
        <v>1617</v>
      </c>
      <c r="BI646" t="s">
        <v>1260</v>
      </c>
      <c r="BK646" t="str">
        <f>LEFT(Tabela_BaseCadastro[[#This Row],[Descrição]],SEARCH(" ",Tabela_BaseCadastro[[#This Row],[Descrição]],1)-1)</f>
        <v>VISKEN</v>
      </c>
      <c r="BL646" t="str">
        <f>TEXT(Tabela_BaseCadastro[[#This Row],[Unidade Venda '[EAN8, UPC12, EAN13, e DUN14']]],"0000000000000")</f>
        <v>7896548138281</v>
      </c>
      <c r="BN646">
        <f>IF(Tabela_BaseCadastro[[#This Row],[P.Ativo CMED]]="",Tabela_BaseCadastro[[#This Row],[DESCRIÇÃO DO PRINCIPIO ATIVO]],Tabela_BaseCadastro[[#This Row],[P.Ativo CMED]])</f>
        <v>0</v>
      </c>
    </row>
    <row r="647" spans="1:66" x14ac:dyDescent="0.25">
      <c r="A647">
        <v>1421</v>
      </c>
      <c r="B647" t="s">
        <v>2360</v>
      </c>
      <c r="C647">
        <v>1129</v>
      </c>
      <c r="D647" t="s">
        <v>1380</v>
      </c>
      <c r="E647">
        <v>1</v>
      </c>
      <c r="F647" t="s">
        <v>1253</v>
      </c>
      <c r="G647">
        <v>2</v>
      </c>
      <c r="H647" s="1" t="s">
        <v>1254</v>
      </c>
      <c r="M647" t="s">
        <v>1257</v>
      </c>
      <c r="R647">
        <v>13</v>
      </c>
      <c r="S647">
        <v>14</v>
      </c>
      <c r="U647">
        <v>7896548138281</v>
      </c>
      <c r="V647">
        <v>7896548138281</v>
      </c>
      <c r="Z647" t="s">
        <v>1260</v>
      </c>
      <c r="AA647" t="s">
        <v>1261</v>
      </c>
      <c r="AE647">
        <v>44232</v>
      </c>
      <c r="AH647">
        <v>0</v>
      </c>
      <c r="AK647" t="s">
        <v>1260</v>
      </c>
      <c r="AM647" t="s">
        <v>1260</v>
      </c>
      <c r="AN647" t="s">
        <v>1260</v>
      </c>
      <c r="AS647" t="s">
        <v>1260</v>
      </c>
      <c r="AX647" t="s">
        <v>1617</v>
      </c>
      <c r="BI647" t="s">
        <v>1260</v>
      </c>
      <c r="BK647" t="str">
        <f>LEFT(Tabela_BaseCadastro[[#This Row],[Descrição]],SEARCH(" ",Tabela_BaseCadastro[[#This Row],[Descrição]],1)-1)</f>
        <v>VISUDYNE</v>
      </c>
      <c r="BL647" t="str">
        <f>TEXT(Tabela_BaseCadastro[[#This Row],[Unidade Venda '[EAN8, UPC12, EAN13, e DUN14']]],"0000000000000")</f>
        <v>7896548138281</v>
      </c>
      <c r="BN647">
        <f>IF(Tabela_BaseCadastro[[#This Row],[P.Ativo CMED]]="",Tabela_BaseCadastro[[#This Row],[DESCRIÇÃO DO PRINCIPIO ATIVO]],Tabela_BaseCadastro[[#This Row],[P.Ativo CMED]])</f>
        <v>0</v>
      </c>
    </row>
    <row r="648" spans="1:66" x14ac:dyDescent="0.25">
      <c r="A648">
        <v>1422</v>
      </c>
      <c r="B648" t="s">
        <v>2361</v>
      </c>
      <c r="C648">
        <v>1129</v>
      </c>
      <c r="D648" t="s">
        <v>1380</v>
      </c>
      <c r="E648">
        <v>1</v>
      </c>
      <c r="F648" t="s">
        <v>1253</v>
      </c>
      <c r="G648">
        <v>2</v>
      </c>
      <c r="H648" s="1" t="s">
        <v>1254</v>
      </c>
      <c r="M648" t="s">
        <v>1257</v>
      </c>
      <c r="R648">
        <v>13</v>
      </c>
      <c r="S648">
        <v>14</v>
      </c>
      <c r="U648">
        <v>7896548138281</v>
      </c>
      <c r="V648">
        <v>7896548138281</v>
      </c>
      <c r="Z648" t="s">
        <v>1260</v>
      </c>
      <c r="AA648" t="s">
        <v>1261</v>
      </c>
      <c r="AE648">
        <v>44232</v>
      </c>
      <c r="AH648">
        <v>0</v>
      </c>
      <c r="AK648" t="s">
        <v>1260</v>
      </c>
      <c r="AM648" t="s">
        <v>1260</v>
      </c>
      <c r="AN648" t="s">
        <v>1260</v>
      </c>
      <c r="AS648" t="s">
        <v>1260</v>
      </c>
      <c r="AX648" t="s">
        <v>1617</v>
      </c>
      <c r="BI648" t="s">
        <v>1260</v>
      </c>
      <c r="BK648" t="str">
        <f>LEFT(Tabela_BaseCadastro[[#This Row],[Descrição]],SEARCH(" ",Tabela_BaseCadastro[[#This Row],[Descrição]],1)-1)</f>
        <v>VITALUX</v>
      </c>
      <c r="BL648" t="str">
        <f>TEXT(Tabela_BaseCadastro[[#This Row],[Unidade Venda '[EAN8, UPC12, EAN13, e DUN14']]],"0000000000000")</f>
        <v>7896548138281</v>
      </c>
      <c r="BN648">
        <f>IF(Tabela_BaseCadastro[[#This Row],[P.Ativo CMED]]="",Tabela_BaseCadastro[[#This Row],[DESCRIÇÃO DO PRINCIPIO ATIVO]],Tabela_BaseCadastro[[#This Row],[P.Ativo CMED]])</f>
        <v>0</v>
      </c>
    </row>
    <row r="649" spans="1:66" x14ac:dyDescent="0.25">
      <c r="A649">
        <v>1423</v>
      </c>
      <c r="B649" t="s">
        <v>2362</v>
      </c>
      <c r="C649">
        <v>1129</v>
      </c>
      <c r="D649" t="s">
        <v>1380</v>
      </c>
      <c r="E649">
        <v>1</v>
      </c>
      <c r="F649" t="s">
        <v>1253</v>
      </c>
      <c r="G649">
        <v>2</v>
      </c>
      <c r="H649" s="1" t="s">
        <v>1254</v>
      </c>
      <c r="M649" t="s">
        <v>1257</v>
      </c>
      <c r="R649">
        <v>13</v>
      </c>
      <c r="S649">
        <v>14</v>
      </c>
      <c r="U649">
        <v>7896548138281</v>
      </c>
      <c r="V649">
        <v>7896548138281</v>
      </c>
      <c r="Z649" t="s">
        <v>1260</v>
      </c>
      <c r="AA649" t="s">
        <v>1261</v>
      </c>
      <c r="AE649">
        <v>44232</v>
      </c>
      <c r="AH649">
        <v>0</v>
      </c>
      <c r="AK649" t="s">
        <v>1260</v>
      </c>
      <c r="AM649" t="s">
        <v>1260</v>
      </c>
      <c r="AN649" t="s">
        <v>1260</v>
      </c>
      <c r="AS649" t="s">
        <v>1260</v>
      </c>
      <c r="AX649" t="s">
        <v>1617</v>
      </c>
      <c r="BI649" t="s">
        <v>1260</v>
      </c>
      <c r="BK649" t="str">
        <f>LEFT(Tabela_BaseCadastro[[#This Row],[Descrição]],SEARCH(" ",Tabela_BaseCadastro[[#This Row],[Descrição]],1)-1)</f>
        <v>VOLTAREN</v>
      </c>
      <c r="BL649" t="str">
        <f>TEXT(Tabela_BaseCadastro[[#This Row],[Unidade Venda '[EAN8, UPC12, EAN13, e DUN14']]],"0000000000000")</f>
        <v>7896548138281</v>
      </c>
      <c r="BN649">
        <f>IF(Tabela_BaseCadastro[[#This Row],[P.Ativo CMED]]="",Tabela_BaseCadastro[[#This Row],[DESCRIÇÃO DO PRINCIPIO ATIVO]],Tabela_BaseCadastro[[#This Row],[P.Ativo CMED]])</f>
        <v>0</v>
      </c>
    </row>
    <row r="650" spans="1:66" x14ac:dyDescent="0.25">
      <c r="A650">
        <v>1424</v>
      </c>
      <c r="B650" t="s">
        <v>2363</v>
      </c>
      <c r="C650">
        <v>1129</v>
      </c>
      <c r="D650" t="s">
        <v>1380</v>
      </c>
      <c r="E650">
        <v>1</v>
      </c>
      <c r="F650" t="s">
        <v>1253</v>
      </c>
      <c r="G650">
        <v>2</v>
      </c>
      <c r="H650" s="1" t="s">
        <v>1254</v>
      </c>
      <c r="M650" t="s">
        <v>1257</v>
      </c>
      <c r="R650">
        <v>13</v>
      </c>
      <c r="S650">
        <v>14</v>
      </c>
      <c r="U650">
        <v>7896548138281</v>
      </c>
      <c r="V650">
        <v>7896548138281</v>
      </c>
      <c r="Z650" t="s">
        <v>1260</v>
      </c>
      <c r="AA650" t="s">
        <v>1261</v>
      </c>
      <c r="AE650">
        <v>44232</v>
      </c>
      <c r="AH650">
        <v>0</v>
      </c>
      <c r="AK650" t="s">
        <v>1260</v>
      </c>
      <c r="AM650" t="s">
        <v>1260</v>
      </c>
      <c r="AN650" t="s">
        <v>1260</v>
      </c>
      <c r="AS650" t="s">
        <v>1260</v>
      </c>
      <c r="AX650" t="s">
        <v>1617</v>
      </c>
      <c r="BI650" t="s">
        <v>1260</v>
      </c>
      <c r="BK650" t="str">
        <f>LEFT(Tabela_BaseCadastro[[#This Row],[Descrição]],SEARCH(" ",Tabela_BaseCadastro[[#This Row],[Descrição]],1)-1)</f>
        <v>VOLTAREN</v>
      </c>
      <c r="BL650" t="str">
        <f>TEXT(Tabela_BaseCadastro[[#This Row],[Unidade Venda '[EAN8, UPC12, EAN13, e DUN14']]],"0000000000000")</f>
        <v>7896548138281</v>
      </c>
      <c r="BN650">
        <f>IF(Tabela_BaseCadastro[[#This Row],[P.Ativo CMED]]="",Tabela_BaseCadastro[[#This Row],[DESCRIÇÃO DO PRINCIPIO ATIVO]],Tabela_BaseCadastro[[#This Row],[P.Ativo CMED]])</f>
        <v>0</v>
      </c>
    </row>
    <row r="651" spans="1:66" x14ac:dyDescent="0.25">
      <c r="A651">
        <v>1425</v>
      </c>
      <c r="B651" t="s">
        <v>2364</v>
      </c>
      <c r="C651">
        <v>1129</v>
      </c>
      <c r="D651" t="s">
        <v>1380</v>
      </c>
      <c r="E651">
        <v>1</v>
      </c>
      <c r="F651" t="s">
        <v>1253</v>
      </c>
      <c r="G651">
        <v>2</v>
      </c>
      <c r="H651" s="1" t="s">
        <v>1254</v>
      </c>
      <c r="M651" t="s">
        <v>1257</v>
      </c>
      <c r="R651">
        <v>13</v>
      </c>
      <c r="S651">
        <v>14</v>
      </c>
      <c r="U651">
        <v>7896548138281</v>
      </c>
      <c r="V651">
        <v>7896548138281</v>
      </c>
      <c r="Z651" t="s">
        <v>1260</v>
      </c>
      <c r="AA651" t="s">
        <v>1261</v>
      </c>
      <c r="AE651">
        <v>44232</v>
      </c>
      <c r="AH651">
        <v>0</v>
      </c>
      <c r="AK651" t="s">
        <v>1260</v>
      </c>
      <c r="AM651" t="s">
        <v>1260</v>
      </c>
      <c r="AN651" t="s">
        <v>1260</v>
      </c>
      <c r="AS651" t="s">
        <v>1260</v>
      </c>
      <c r="AX651" t="s">
        <v>1617</v>
      </c>
      <c r="BI651" t="s">
        <v>1260</v>
      </c>
      <c r="BK651" t="str">
        <f>LEFT(Tabela_BaseCadastro[[#This Row],[Descrição]],SEARCH(" ",Tabela_BaseCadastro[[#This Row],[Descrição]],1)-1)</f>
        <v>VOLTAREN</v>
      </c>
      <c r="BL651" t="str">
        <f>TEXT(Tabela_BaseCadastro[[#This Row],[Unidade Venda '[EAN8, UPC12, EAN13, e DUN14']]],"0000000000000")</f>
        <v>7896548138281</v>
      </c>
      <c r="BN651">
        <f>IF(Tabela_BaseCadastro[[#This Row],[P.Ativo CMED]]="",Tabela_BaseCadastro[[#This Row],[DESCRIÇÃO DO PRINCIPIO ATIVO]],Tabela_BaseCadastro[[#This Row],[P.Ativo CMED]])</f>
        <v>0</v>
      </c>
    </row>
    <row r="652" spans="1:66" x14ac:dyDescent="0.25">
      <c r="A652">
        <v>1426</v>
      </c>
      <c r="B652" t="s">
        <v>2365</v>
      </c>
      <c r="C652">
        <v>1129</v>
      </c>
      <c r="D652" t="s">
        <v>1380</v>
      </c>
      <c r="E652">
        <v>1</v>
      </c>
      <c r="F652" t="s">
        <v>1253</v>
      </c>
      <c r="G652">
        <v>2</v>
      </c>
      <c r="H652" s="1" t="s">
        <v>1254</v>
      </c>
      <c r="M652" t="s">
        <v>1257</v>
      </c>
      <c r="R652">
        <v>13</v>
      </c>
      <c r="S652">
        <v>14</v>
      </c>
      <c r="U652">
        <v>7896548138281</v>
      </c>
      <c r="V652">
        <v>7896548138281</v>
      </c>
      <c r="Z652" t="s">
        <v>1260</v>
      </c>
      <c r="AA652" t="s">
        <v>1261</v>
      </c>
      <c r="AE652">
        <v>44232</v>
      </c>
      <c r="AH652">
        <v>0</v>
      </c>
      <c r="AK652" t="s">
        <v>1260</v>
      </c>
      <c r="AM652" t="s">
        <v>1260</v>
      </c>
      <c r="AN652" t="s">
        <v>1260</v>
      </c>
      <c r="AS652" t="s">
        <v>1260</v>
      </c>
      <c r="AX652" t="s">
        <v>1617</v>
      </c>
      <c r="BI652" t="s">
        <v>1260</v>
      </c>
      <c r="BK652" t="str">
        <f>LEFT(Tabela_BaseCadastro[[#This Row],[Descrição]],SEARCH(" ",Tabela_BaseCadastro[[#This Row],[Descrição]],1)-1)</f>
        <v>VOLTAREN</v>
      </c>
      <c r="BL652" t="str">
        <f>TEXT(Tabela_BaseCadastro[[#This Row],[Unidade Venda '[EAN8, UPC12, EAN13, e DUN14']]],"0000000000000")</f>
        <v>7896548138281</v>
      </c>
      <c r="BN652">
        <f>IF(Tabela_BaseCadastro[[#This Row],[P.Ativo CMED]]="",Tabela_BaseCadastro[[#This Row],[DESCRIÇÃO DO PRINCIPIO ATIVO]],Tabela_BaseCadastro[[#This Row],[P.Ativo CMED]])</f>
        <v>0</v>
      </c>
    </row>
    <row r="653" spans="1:66" x14ac:dyDescent="0.25">
      <c r="A653">
        <v>1427</v>
      </c>
      <c r="B653" t="s">
        <v>2366</v>
      </c>
      <c r="C653">
        <v>1129</v>
      </c>
      <c r="D653" t="s">
        <v>1380</v>
      </c>
      <c r="E653">
        <v>1</v>
      </c>
      <c r="F653" t="s">
        <v>1253</v>
      </c>
      <c r="G653">
        <v>2</v>
      </c>
      <c r="H653" s="1" t="s">
        <v>1254</v>
      </c>
      <c r="M653" t="s">
        <v>1257</v>
      </c>
      <c r="R653">
        <v>13</v>
      </c>
      <c r="S653">
        <v>14</v>
      </c>
      <c r="U653">
        <v>7896548138281</v>
      </c>
      <c r="V653">
        <v>7896548138281</v>
      </c>
      <c r="Z653" t="s">
        <v>1260</v>
      </c>
      <c r="AA653" t="s">
        <v>1261</v>
      </c>
      <c r="AE653">
        <v>44232</v>
      </c>
      <c r="AH653">
        <v>0</v>
      </c>
      <c r="AK653" t="s">
        <v>1260</v>
      </c>
      <c r="AM653" t="s">
        <v>1260</v>
      </c>
      <c r="AN653" t="s">
        <v>1260</v>
      </c>
      <c r="AS653" t="s">
        <v>1260</v>
      </c>
      <c r="AX653" t="s">
        <v>1617</v>
      </c>
      <c r="BI653" t="s">
        <v>1260</v>
      </c>
      <c r="BK653" t="str">
        <f>LEFT(Tabela_BaseCadastro[[#This Row],[Descrição]],SEARCH(" ",Tabela_BaseCadastro[[#This Row],[Descrição]],1)-1)</f>
        <v>VOLTAREN</v>
      </c>
      <c r="BL653" t="str">
        <f>TEXT(Tabela_BaseCadastro[[#This Row],[Unidade Venda '[EAN8, UPC12, EAN13, e DUN14']]],"0000000000000")</f>
        <v>7896548138281</v>
      </c>
      <c r="BN653">
        <f>IF(Tabela_BaseCadastro[[#This Row],[P.Ativo CMED]]="",Tabela_BaseCadastro[[#This Row],[DESCRIÇÃO DO PRINCIPIO ATIVO]],Tabela_BaseCadastro[[#This Row],[P.Ativo CMED]])</f>
        <v>0</v>
      </c>
    </row>
    <row r="654" spans="1:66" x14ac:dyDescent="0.25">
      <c r="A654">
        <v>1428</v>
      </c>
      <c r="B654" t="s">
        <v>2367</v>
      </c>
      <c r="C654">
        <v>1370</v>
      </c>
      <c r="D654" t="s">
        <v>1380</v>
      </c>
      <c r="E654">
        <v>1</v>
      </c>
      <c r="F654" t="s">
        <v>1253</v>
      </c>
      <c r="G654">
        <v>1</v>
      </c>
      <c r="H654" s="1" t="s">
        <v>1280</v>
      </c>
      <c r="I654">
        <v>3</v>
      </c>
      <c r="J654" t="s">
        <v>1382</v>
      </c>
      <c r="K654">
        <v>2</v>
      </c>
      <c r="L654" t="s">
        <v>1256</v>
      </c>
      <c r="M654" t="s">
        <v>1257</v>
      </c>
      <c r="N654" t="s">
        <v>1338</v>
      </c>
      <c r="O654" t="s">
        <v>1339</v>
      </c>
      <c r="P654">
        <v>30049078</v>
      </c>
      <c r="R654">
        <v>13</v>
      </c>
      <c r="S654">
        <v>13</v>
      </c>
      <c r="U654">
        <v>7896261020771</v>
      </c>
      <c r="V654">
        <v>0</v>
      </c>
      <c r="Z654" t="s">
        <v>1260</v>
      </c>
      <c r="AA654" t="s">
        <v>1261</v>
      </c>
      <c r="AB654">
        <v>1</v>
      </c>
      <c r="AC654" t="s">
        <v>1283</v>
      </c>
      <c r="AE654">
        <v>44232</v>
      </c>
      <c r="AH654">
        <v>0</v>
      </c>
      <c r="AK654" t="s">
        <v>1260</v>
      </c>
      <c r="AM654" t="s">
        <v>1260</v>
      </c>
      <c r="AN654" t="s">
        <v>1260</v>
      </c>
      <c r="AQ654" t="s">
        <v>1263</v>
      </c>
      <c r="AR654" t="s">
        <v>1257</v>
      </c>
      <c r="AS654" t="s">
        <v>1260</v>
      </c>
      <c r="AT654">
        <v>1</v>
      </c>
      <c r="AX654" t="s">
        <v>1260</v>
      </c>
      <c r="AY654" t="s">
        <v>1264</v>
      </c>
      <c r="AZ654" t="s">
        <v>1265</v>
      </c>
      <c r="BI654" t="s">
        <v>1260</v>
      </c>
      <c r="BK654" t="str">
        <f>LEFT(Tabela_BaseCadastro[[#This Row],[Descrição]],SEARCH(" ",Tabela_BaseCadastro[[#This Row],[Descrição]],1)-1)</f>
        <v>VOTRIENT</v>
      </c>
      <c r="BL654" t="str">
        <f>TEXT(Tabela_BaseCadastro[[#This Row],[Unidade Venda '[EAN8, UPC12, EAN13, e DUN14']]],"0000000000000")</f>
        <v>7896261020771</v>
      </c>
      <c r="BM654" t="s">
        <v>1532</v>
      </c>
      <c r="BN654" t="str">
        <f>IF(Tabela_BaseCadastro[[#This Row],[P.Ativo CMED]]="",Tabela_BaseCadastro[[#This Row],[DESCRIÇÃO DO PRINCIPIO ATIVO]],Tabela_BaseCadastro[[#This Row],[P.Ativo CMED]])</f>
        <v>CLORIDRATO DE PAZOPANIBE</v>
      </c>
    </row>
    <row r="655" spans="1:66" x14ac:dyDescent="0.25">
      <c r="A655">
        <v>1429</v>
      </c>
      <c r="B655" t="s">
        <v>2368</v>
      </c>
      <c r="C655">
        <v>1129</v>
      </c>
      <c r="D655" t="s">
        <v>1380</v>
      </c>
      <c r="E655">
        <v>1</v>
      </c>
      <c r="F655" t="s">
        <v>1253</v>
      </c>
      <c r="G655">
        <v>2</v>
      </c>
      <c r="H655" s="1" t="s">
        <v>1254</v>
      </c>
      <c r="M655" t="s">
        <v>1257</v>
      </c>
      <c r="N655" t="s">
        <v>1338</v>
      </c>
      <c r="O655" t="s">
        <v>1339</v>
      </c>
      <c r="R655">
        <v>13</v>
      </c>
      <c r="S655">
        <v>14</v>
      </c>
      <c r="U655">
        <v>7896548138281</v>
      </c>
      <c r="V655">
        <v>7896548138281</v>
      </c>
      <c r="Z655" t="s">
        <v>1260</v>
      </c>
      <c r="AA655" t="s">
        <v>1261</v>
      </c>
      <c r="AE655">
        <v>44232</v>
      </c>
      <c r="AH655">
        <v>0</v>
      </c>
      <c r="AK655" t="s">
        <v>1260</v>
      </c>
      <c r="AM655" t="s">
        <v>1260</v>
      </c>
      <c r="AN655" t="s">
        <v>1260</v>
      </c>
      <c r="AS655" t="s">
        <v>1260</v>
      </c>
      <c r="AX655" t="s">
        <v>1617</v>
      </c>
      <c r="BI655" t="s">
        <v>1260</v>
      </c>
      <c r="BK655" t="str">
        <f>LEFT(Tabela_BaseCadastro[[#This Row],[Descrição]],SEARCH(" ",Tabela_BaseCadastro[[#This Row],[Descrição]],1)-1)</f>
        <v>VOTRIENT</v>
      </c>
      <c r="BL655" t="str">
        <f>TEXT(Tabela_BaseCadastro[[#This Row],[Unidade Venda '[EAN8, UPC12, EAN13, e DUN14']]],"0000000000000")</f>
        <v>7896548138281</v>
      </c>
      <c r="BN655">
        <f>IF(Tabela_BaseCadastro[[#This Row],[P.Ativo CMED]]="",Tabela_BaseCadastro[[#This Row],[DESCRIÇÃO DO PRINCIPIO ATIVO]],Tabela_BaseCadastro[[#This Row],[P.Ativo CMED]])</f>
        <v>0</v>
      </c>
    </row>
    <row r="656" spans="1:66" x14ac:dyDescent="0.25">
      <c r="A656">
        <v>1430</v>
      </c>
      <c r="B656" t="s">
        <v>2369</v>
      </c>
      <c r="C656">
        <v>1370</v>
      </c>
      <c r="D656" t="s">
        <v>1380</v>
      </c>
      <c r="E656">
        <v>1</v>
      </c>
      <c r="F656" t="s">
        <v>1253</v>
      </c>
      <c r="G656">
        <v>1</v>
      </c>
      <c r="H656" s="1" t="s">
        <v>1280</v>
      </c>
      <c r="I656">
        <v>3</v>
      </c>
      <c r="J656" t="s">
        <v>1382</v>
      </c>
      <c r="K656">
        <v>2</v>
      </c>
      <c r="L656" t="s">
        <v>1256</v>
      </c>
      <c r="M656" t="s">
        <v>1257</v>
      </c>
      <c r="N656" t="s">
        <v>1338</v>
      </c>
      <c r="O656" t="s">
        <v>1339</v>
      </c>
      <c r="P656">
        <v>30049079</v>
      </c>
      <c r="R656">
        <v>13</v>
      </c>
      <c r="S656">
        <v>14</v>
      </c>
      <c r="U656">
        <v>7896261020795</v>
      </c>
      <c r="V656">
        <v>14301430</v>
      </c>
      <c r="Z656" t="s">
        <v>1260</v>
      </c>
      <c r="AA656" t="s">
        <v>1261</v>
      </c>
      <c r="AB656">
        <v>1</v>
      </c>
      <c r="AC656" t="s">
        <v>1283</v>
      </c>
      <c r="AE656">
        <v>44029</v>
      </c>
      <c r="AH656">
        <v>0</v>
      </c>
      <c r="AK656" t="s">
        <v>1260</v>
      </c>
      <c r="AM656" t="s">
        <v>1260</v>
      </c>
      <c r="AN656" t="s">
        <v>1260</v>
      </c>
      <c r="AQ656" t="s">
        <v>1263</v>
      </c>
      <c r="AR656" t="s">
        <v>1257</v>
      </c>
      <c r="AS656" t="s">
        <v>1260</v>
      </c>
      <c r="AT656">
        <v>1</v>
      </c>
      <c r="AX656" t="s">
        <v>1260</v>
      </c>
      <c r="AY656" t="s">
        <v>1264</v>
      </c>
      <c r="AZ656" t="s">
        <v>1265</v>
      </c>
      <c r="BI656" t="s">
        <v>1260</v>
      </c>
      <c r="BK656" t="str">
        <f>LEFT(Tabela_BaseCadastro[[#This Row],[Descrição]],SEARCH(" ",Tabela_BaseCadastro[[#This Row],[Descrição]],1)-1)</f>
        <v>VOTRIENT</v>
      </c>
      <c r="BL656" t="str">
        <f>TEXT(Tabela_BaseCadastro[[#This Row],[Unidade Venda '[EAN8, UPC12, EAN13, e DUN14']]],"0000000000000")</f>
        <v>7896261020795</v>
      </c>
      <c r="BM656" t="s">
        <v>1532</v>
      </c>
      <c r="BN656" t="str">
        <f>IF(Tabela_BaseCadastro[[#This Row],[P.Ativo CMED]]="",Tabela_BaseCadastro[[#This Row],[DESCRIÇÃO DO PRINCIPIO ATIVO]],Tabela_BaseCadastro[[#This Row],[P.Ativo CMED]])</f>
        <v>CLORIDRATO DE PAZOPANIBE</v>
      </c>
    </row>
    <row r="657" spans="1:66" x14ac:dyDescent="0.25">
      <c r="A657">
        <v>1431</v>
      </c>
      <c r="B657" t="s">
        <v>2370</v>
      </c>
      <c r="C657">
        <v>1129</v>
      </c>
      <c r="D657" t="s">
        <v>1380</v>
      </c>
      <c r="E657">
        <v>1</v>
      </c>
      <c r="F657" t="s">
        <v>1253</v>
      </c>
      <c r="G657">
        <v>2</v>
      </c>
      <c r="H657" s="1" t="s">
        <v>1254</v>
      </c>
      <c r="M657" t="s">
        <v>1257</v>
      </c>
      <c r="R657">
        <v>13</v>
      </c>
      <c r="S657">
        <v>14</v>
      </c>
      <c r="U657">
        <v>7896548138281</v>
      </c>
      <c r="V657">
        <v>7896548138281</v>
      </c>
      <c r="Z657" t="s">
        <v>1260</v>
      </c>
      <c r="AA657" t="s">
        <v>1261</v>
      </c>
      <c r="AE657">
        <v>44232</v>
      </c>
      <c r="AH657">
        <v>0</v>
      </c>
      <c r="AK657" t="s">
        <v>1260</v>
      </c>
      <c r="AM657" t="s">
        <v>1260</v>
      </c>
      <c r="AN657" t="s">
        <v>1260</v>
      </c>
      <c r="AS657" t="s">
        <v>1260</v>
      </c>
      <c r="AX657" t="s">
        <v>1617</v>
      </c>
      <c r="BI657" t="s">
        <v>1260</v>
      </c>
      <c r="BK657" t="str">
        <f>LEFT(Tabela_BaseCadastro[[#This Row],[Descrição]],SEARCH(" ",Tabela_BaseCadastro[[#This Row],[Descrição]],1)-1)</f>
        <v>ZOFRAN</v>
      </c>
      <c r="BL657" t="str">
        <f>TEXT(Tabela_BaseCadastro[[#This Row],[Unidade Venda '[EAN8, UPC12, EAN13, e DUN14']]],"0000000000000")</f>
        <v>7896548138281</v>
      </c>
      <c r="BN657">
        <f>IF(Tabela_BaseCadastro[[#This Row],[P.Ativo CMED]]="",Tabela_BaseCadastro[[#This Row],[DESCRIÇÃO DO PRINCIPIO ATIVO]],Tabela_BaseCadastro[[#This Row],[P.Ativo CMED]])</f>
        <v>0</v>
      </c>
    </row>
    <row r="658" spans="1:66" x14ac:dyDescent="0.25">
      <c r="A658">
        <v>1432</v>
      </c>
      <c r="B658" t="s">
        <v>2371</v>
      </c>
      <c r="C658">
        <v>1129</v>
      </c>
      <c r="D658" t="s">
        <v>1380</v>
      </c>
      <c r="E658">
        <v>1</v>
      </c>
      <c r="F658" t="s">
        <v>1253</v>
      </c>
      <c r="G658">
        <v>2</v>
      </c>
      <c r="H658" s="1" t="s">
        <v>1254</v>
      </c>
      <c r="M658" t="s">
        <v>1257</v>
      </c>
      <c r="R658">
        <v>13</v>
      </c>
      <c r="S658">
        <v>14</v>
      </c>
      <c r="U658">
        <v>7896548138281</v>
      </c>
      <c r="V658">
        <v>7896548138281</v>
      </c>
      <c r="Z658" t="s">
        <v>1260</v>
      </c>
      <c r="AA658" t="s">
        <v>1261</v>
      </c>
      <c r="AE658">
        <v>44232</v>
      </c>
      <c r="AH658">
        <v>0</v>
      </c>
      <c r="AK658" t="s">
        <v>1260</v>
      </c>
      <c r="AM658" t="s">
        <v>1260</v>
      </c>
      <c r="AN658" t="s">
        <v>1260</v>
      </c>
      <c r="AS658" t="s">
        <v>1260</v>
      </c>
      <c r="AX658" t="s">
        <v>1617</v>
      </c>
      <c r="BI658" t="s">
        <v>1260</v>
      </c>
      <c r="BK658" t="str">
        <f>LEFT(Tabela_BaseCadastro[[#This Row],[Descrição]],SEARCH(" ",Tabela_BaseCadastro[[#This Row],[Descrição]],1)-1)</f>
        <v>ZOFRAN</v>
      </c>
      <c r="BL658" t="str">
        <f>TEXT(Tabela_BaseCadastro[[#This Row],[Unidade Venda '[EAN8, UPC12, EAN13, e DUN14']]],"0000000000000")</f>
        <v>7896548138281</v>
      </c>
      <c r="BN658">
        <f>IF(Tabela_BaseCadastro[[#This Row],[P.Ativo CMED]]="",Tabela_BaseCadastro[[#This Row],[DESCRIÇÃO DO PRINCIPIO ATIVO]],Tabela_BaseCadastro[[#This Row],[P.Ativo CMED]])</f>
        <v>0</v>
      </c>
    </row>
    <row r="659" spans="1:66" x14ac:dyDescent="0.25">
      <c r="A659">
        <v>1433</v>
      </c>
      <c r="B659" t="s">
        <v>2372</v>
      </c>
      <c r="C659">
        <v>1129</v>
      </c>
      <c r="D659" t="s">
        <v>1380</v>
      </c>
      <c r="E659">
        <v>1</v>
      </c>
      <c r="F659" t="s">
        <v>1253</v>
      </c>
      <c r="G659">
        <v>2</v>
      </c>
      <c r="H659" s="1" t="s">
        <v>1254</v>
      </c>
      <c r="M659" t="s">
        <v>1257</v>
      </c>
      <c r="R659">
        <v>13</v>
      </c>
      <c r="S659">
        <v>14</v>
      </c>
      <c r="U659">
        <v>7896548138281</v>
      </c>
      <c r="V659">
        <v>7896548138281</v>
      </c>
      <c r="Z659" t="s">
        <v>1260</v>
      </c>
      <c r="AA659" t="s">
        <v>1261</v>
      </c>
      <c r="AE659">
        <v>44232</v>
      </c>
      <c r="AH659">
        <v>0</v>
      </c>
      <c r="AK659" t="s">
        <v>1260</v>
      </c>
      <c r="AM659" t="s">
        <v>1260</v>
      </c>
      <c r="AN659" t="s">
        <v>1260</v>
      </c>
      <c r="AS659" t="s">
        <v>1260</v>
      </c>
      <c r="AX659" t="s">
        <v>1617</v>
      </c>
      <c r="BI659" t="s">
        <v>1260</v>
      </c>
      <c r="BK659" t="str">
        <f>LEFT(Tabela_BaseCadastro[[#This Row],[Descrição]],SEARCH(" ",Tabela_BaseCadastro[[#This Row],[Descrição]],1)-1)</f>
        <v>ZOFRAN</v>
      </c>
      <c r="BL659" t="str">
        <f>TEXT(Tabela_BaseCadastro[[#This Row],[Unidade Venda '[EAN8, UPC12, EAN13, e DUN14']]],"0000000000000")</f>
        <v>7896548138281</v>
      </c>
      <c r="BN659">
        <f>IF(Tabela_BaseCadastro[[#This Row],[P.Ativo CMED]]="",Tabela_BaseCadastro[[#This Row],[DESCRIÇÃO DO PRINCIPIO ATIVO]],Tabela_BaseCadastro[[#This Row],[P.Ativo CMED]])</f>
        <v>0</v>
      </c>
    </row>
    <row r="660" spans="1:66" x14ac:dyDescent="0.25">
      <c r="A660">
        <v>1434</v>
      </c>
      <c r="B660" t="s">
        <v>2373</v>
      </c>
      <c r="C660">
        <v>1129</v>
      </c>
      <c r="D660" t="s">
        <v>1380</v>
      </c>
      <c r="E660">
        <v>1</v>
      </c>
      <c r="F660" t="s">
        <v>1253</v>
      </c>
      <c r="G660">
        <v>2</v>
      </c>
      <c r="H660" s="1" t="s">
        <v>1254</v>
      </c>
      <c r="M660" t="s">
        <v>1257</v>
      </c>
      <c r="R660">
        <v>13</v>
      </c>
      <c r="S660">
        <v>14</v>
      </c>
      <c r="U660">
        <v>7896548138281</v>
      </c>
      <c r="V660">
        <v>7896548138281</v>
      </c>
      <c r="Z660" t="s">
        <v>1260</v>
      </c>
      <c r="AA660" t="s">
        <v>1261</v>
      </c>
      <c r="AE660">
        <v>44232</v>
      </c>
      <c r="AH660">
        <v>0</v>
      </c>
      <c r="AK660" t="s">
        <v>1260</v>
      </c>
      <c r="AM660" t="s">
        <v>1260</v>
      </c>
      <c r="AN660" t="s">
        <v>1260</v>
      </c>
      <c r="AS660" t="s">
        <v>1260</v>
      </c>
      <c r="AX660" t="s">
        <v>1617</v>
      </c>
      <c r="BI660" t="s">
        <v>1260</v>
      </c>
      <c r="BK660" t="str">
        <f>LEFT(Tabela_BaseCadastro[[#This Row],[Descrição]],SEARCH(" ",Tabela_BaseCadastro[[#This Row],[Descrição]],1)-1)</f>
        <v>ZOFRAN</v>
      </c>
      <c r="BL660" t="str">
        <f>TEXT(Tabela_BaseCadastro[[#This Row],[Unidade Venda '[EAN8, UPC12, EAN13, e DUN14']]],"0000000000000")</f>
        <v>7896548138281</v>
      </c>
      <c r="BN660">
        <f>IF(Tabela_BaseCadastro[[#This Row],[P.Ativo CMED]]="",Tabela_BaseCadastro[[#This Row],[DESCRIÇÃO DO PRINCIPIO ATIVO]],Tabela_BaseCadastro[[#This Row],[P.Ativo CMED]])</f>
        <v>0</v>
      </c>
    </row>
    <row r="661" spans="1:66" x14ac:dyDescent="0.25">
      <c r="A661">
        <v>1435</v>
      </c>
      <c r="B661" t="s">
        <v>2374</v>
      </c>
      <c r="C661">
        <v>1129</v>
      </c>
      <c r="D661" t="s">
        <v>1380</v>
      </c>
      <c r="E661">
        <v>1</v>
      </c>
      <c r="F661" t="s">
        <v>1253</v>
      </c>
      <c r="G661">
        <v>2</v>
      </c>
      <c r="H661" s="1" t="s">
        <v>1254</v>
      </c>
      <c r="M661" t="s">
        <v>1257</v>
      </c>
      <c r="R661">
        <v>13</v>
      </c>
      <c r="S661">
        <v>14</v>
      </c>
      <c r="U661">
        <v>7896548138281</v>
      </c>
      <c r="V661">
        <v>7896548138281</v>
      </c>
      <c r="Z661" t="s">
        <v>1260</v>
      </c>
      <c r="AA661" t="s">
        <v>1261</v>
      </c>
      <c r="AE661">
        <v>44232</v>
      </c>
      <c r="AH661">
        <v>0</v>
      </c>
      <c r="AK661" t="s">
        <v>1260</v>
      </c>
      <c r="AM661" t="s">
        <v>1260</v>
      </c>
      <c r="AN661" t="s">
        <v>1260</v>
      </c>
      <c r="AS661" t="s">
        <v>1260</v>
      </c>
      <c r="AX661" t="s">
        <v>1617</v>
      </c>
      <c r="BI661" t="s">
        <v>1260</v>
      </c>
      <c r="BK661" t="str">
        <f>LEFT(Tabela_BaseCadastro[[#This Row],[Descrição]],SEARCH(" ",Tabela_BaseCadastro[[#This Row],[Descrição]],1)-1)</f>
        <v>ZOTEON</v>
      </c>
      <c r="BL661" t="str">
        <f>TEXT(Tabela_BaseCadastro[[#This Row],[Unidade Venda '[EAN8, UPC12, EAN13, e DUN14']]],"0000000000000")</f>
        <v>7896548138281</v>
      </c>
      <c r="BN661">
        <f>IF(Tabela_BaseCadastro[[#This Row],[P.Ativo CMED]]="",Tabela_BaseCadastro[[#This Row],[DESCRIÇÃO DO PRINCIPIO ATIVO]],Tabela_BaseCadastro[[#This Row],[P.Ativo CMED]])</f>
        <v>0</v>
      </c>
    </row>
    <row r="662" spans="1:66" x14ac:dyDescent="0.25">
      <c r="A662">
        <v>1436</v>
      </c>
      <c r="B662" t="s">
        <v>2375</v>
      </c>
      <c r="C662">
        <v>1109</v>
      </c>
      <c r="D662" t="s">
        <v>1252</v>
      </c>
      <c r="E662">
        <v>1</v>
      </c>
      <c r="F662" t="s">
        <v>1253</v>
      </c>
      <c r="G662">
        <v>1</v>
      </c>
      <c r="H662" s="1" t="s">
        <v>1280</v>
      </c>
      <c r="I662">
        <v>1</v>
      </c>
      <c r="J662" t="s">
        <v>1255</v>
      </c>
      <c r="K662">
        <v>1</v>
      </c>
      <c r="L662" t="s">
        <v>1291</v>
      </c>
      <c r="M662" t="s">
        <v>1257</v>
      </c>
      <c r="N662" t="s">
        <v>2376</v>
      </c>
      <c r="O662" t="s">
        <v>1416</v>
      </c>
      <c r="P662">
        <v>30021590</v>
      </c>
      <c r="R662">
        <v>13</v>
      </c>
      <c r="S662">
        <v>13</v>
      </c>
      <c r="U662">
        <v>5000456027885</v>
      </c>
      <c r="V662">
        <v>14360</v>
      </c>
      <c r="Z662" t="s">
        <v>1260</v>
      </c>
      <c r="AA662" t="s">
        <v>1261</v>
      </c>
      <c r="AB662">
        <v>1</v>
      </c>
      <c r="AC662" t="s">
        <v>1283</v>
      </c>
      <c r="AE662">
        <v>43235</v>
      </c>
      <c r="AH662">
        <v>0</v>
      </c>
      <c r="AK662" t="s">
        <v>1260</v>
      </c>
      <c r="AM662" t="s">
        <v>1260</v>
      </c>
      <c r="AN662" t="s">
        <v>1260</v>
      </c>
      <c r="AQ662" t="s">
        <v>1263</v>
      </c>
      <c r="AR662" t="s">
        <v>1257</v>
      </c>
      <c r="AS662" t="s">
        <v>1260</v>
      </c>
      <c r="AT662">
        <v>1</v>
      </c>
      <c r="AU662">
        <v>1</v>
      </c>
      <c r="AX662" t="s">
        <v>1260</v>
      </c>
      <c r="AY662" t="s">
        <v>1264</v>
      </c>
      <c r="AZ662" t="s">
        <v>1265</v>
      </c>
      <c r="BI662" t="s">
        <v>1260</v>
      </c>
      <c r="BK662" t="str">
        <f>LEFT(Tabela_BaseCadastro[[#This Row],[Descrição]],SEARCH(" ",Tabela_BaseCadastro[[#This Row],[Descrição]],1)-1)</f>
        <v>IMFINZI</v>
      </c>
      <c r="BL662" t="str">
        <f>TEXT(Tabela_BaseCadastro[[#This Row],[Unidade Venda '[EAN8, UPC12, EAN13, e DUN14']]],"0000000000000")</f>
        <v>5000456027885</v>
      </c>
      <c r="BM662" t="s">
        <v>2377</v>
      </c>
      <c r="BN662" t="str">
        <f>IF(Tabela_BaseCadastro[[#This Row],[P.Ativo CMED]]="",Tabela_BaseCadastro[[#This Row],[DESCRIÇÃO DO PRINCIPIO ATIVO]],Tabela_BaseCadastro[[#This Row],[P.Ativo CMED]])</f>
        <v>DURVALUMABE</v>
      </c>
    </row>
    <row r="663" spans="1:66" x14ac:dyDescent="0.25">
      <c r="A663">
        <v>1437</v>
      </c>
      <c r="B663" t="s">
        <v>2378</v>
      </c>
      <c r="C663">
        <v>1109</v>
      </c>
      <c r="D663" t="s">
        <v>1252</v>
      </c>
      <c r="E663">
        <v>1</v>
      </c>
      <c r="F663" t="s">
        <v>1253</v>
      </c>
      <c r="G663">
        <v>1</v>
      </c>
      <c r="H663" s="1" t="s">
        <v>1280</v>
      </c>
      <c r="I663">
        <v>1</v>
      </c>
      <c r="J663" t="s">
        <v>1255</v>
      </c>
      <c r="K663">
        <v>1</v>
      </c>
      <c r="L663" t="s">
        <v>1291</v>
      </c>
      <c r="M663" t="s">
        <v>1257</v>
      </c>
      <c r="N663" t="s">
        <v>2376</v>
      </c>
      <c r="O663" t="s">
        <v>1416</v>
      </c>
      <c r="P663">
        <v>30021590</v>
      </c>
      <c r="R663">
        <v>13</v>
      </c>
      <c r="S663">
        <v>14</v>
      </c>
      <c r="U663">
        <v>5000456027878</v>
      </c>
      <c r="V663">
        <v>2</v>
      </c>
      <c r="Z663" t="s">
        <v>1260</v>
      </c>
      <c r="AA663" t="s">
        <v>1261</v>
      </c>
      <c r="AB663">
        <v>1</v>
      </c>
      <c r="AC663" t="s">
        <v>1283</v>
      </c>
      <c r="AE663">
        <v>43235</v>
      </c>
      <c r="AH663">
        <v>0</v>
      </c>
      <c r="AK663" t="s">
        <v>1260</v>
      </c>
      <c r="AM663" t="s">
        <v>1260</v>
      </c>
      <c r="AN663" t="s">
        <v>1260</v>
      </c>
      <c r="AQ663" t="s">
        <v>1263</v>
      </c>
      <c r="AR663" t="s">
        <v>1257</v>
      </c>
      <c r="AS663" t="s">
        <v>1260</v>
      </c>
      <c r="AT663">
        <v>1</v>
      </c>
      <c r="AU663">
        <v>1</v>
      </c>
      <c r="AX663" t="s">
        <v>1260</v>
      </c>
      <c r="AY663" t="s">
        <v>1264</v>
      </c>
      <c r="AZ663" t="s">
        <v>1265</v>
      </c>
      <c r="BI663" t="s">
        <v>1260</v>
      </c>
      <c r="BK663" t="str">
        <f>LEFT(Tabela_BaseCadastro[[#This Row],[Descrição]],SEARCH(" ",Tabela_BaseCadastro[[#This Row],[Descrição]],1)-1)</f>
        <v>IMFINZI</v>
      </c>
      <c r="BL663" t="str">
        <f>TEXT(Tabela_BaseCadastro[[#This Row],[Unidade Venda '[EAN8, UPC12, EAN13, e DUN14']]],"0000000000000")</f>
        <v>5000456027878</v>
      </c>
      <c r="BM663" t="s">
        <v>2377</v>
      </c>
      <c r="BN663" t="str">
        <f>IF(Tabela_BaseCadastro[[#This Row],[P.Ativo CMED]]="",Tabela_BaseCadastro[[#This Row],[DESCRIÇÃO DO PRINCIPIO ATIVO]],Tabela_BaseCadastro[[#This Row],[P.Ativo CMED]])</f>
        <v>DURVALUMABE</v>
      </c>
    </row>
    <row r="664" spans="1:66" x14ac:dyDescent="0.25">
      <c r="A664">
        <v>1438</v>
      </c>
      <c r="B664" t="s">
        <v>2379</v>
      </c>
      <c r="C664">
        <v>1109</v>
      </c>
      <c r="D664" t="s">
        <v>1252</v>
      </c>
      <c r="E664">
        <v>1</v>
      </c>
      <c r="F664" t="s">
        <v>1253</v>
      </c>
      <c r="G664">
        <v>1</v>
      </c>
      <c r="H664" s="1" t="s">
        <v>1280</v>
      </c>
      <c r="I664">
        <v>1</v>
      </c>
      <c r="J664" t="s">
        <v>1255</v>
      </c>
      <c r="K664">
        <v>2</v>
      </c>
      <c r="L664" t="s">
        <v>1256</v>
      </c>
      <c r="M664" t="s">
        <v>2380</v>
      </c>
      <c r="N664" t="s">
        <v>1323</v>
      </c>
      <c r="O664" t="s">
        <v>1269</v>
      </c>
      <c r="P664">
        <v>30049069</v>
      </c>
      <c r="R664">
        <v>13</v>
      </c>
      <c r="S664">
        <v>14</v>
      </c>
      <c r="U664">
        <v>5000456011624</v>
      </c>
      <c r="V664">
        <v>5000456011624</v>
      </c>
      <c r="Z664" t="s">
        <v>1260</v>
      </c>
      <c r="AA664" t="s">
        <v>1261</v>
      </c>
      <c r="AB664">
        <v>1</v>
      </c>
      <c r="AC664" t="s">
        <v>1283</v>
      </c>
      <c r="AE664">
        <v>43252</v>
      </c>
      <c r="AH664">
        <v>0</v>
      </c>
      <c r="AK664" t="s">
        <v>1260</v>
      </c>
      <c r="AM664" t="s">
        <v>1260</v>
      </c>
      <c r="AN664" t="s">
        <v>1260</v>
      </c>
      <c r="AS664" t="s">
        <v>1260</v>
      </c>
      <c r="AT664">
        <v>1</v>
      </c>
      <c r="AX664" t="s">
        <v>1260</v>
      </c>
      <c r="AY664" t="s">
        <v>1264</v>
      </c>
      <c r="AZ664" t="s">
        <v>1265</v>
      </c>
      <c r="BE664">
        <v>99</v>
      </c>
      <c r="BF664" t="s">
        <v>2381</v>
      </c>
      <c r="BI664" t="s">
        <v>1260</v>
      </c>
      <c r="BK664" t="str">
        <f>LEFT(Tabela_BaseCadastro[[#This Row],[Descrição]],SEARCH(" ",Tabela_BaseCadastro[[#This Row],[Descrição]],1)-1)</f>
        <v>TAGRISSO</v>
      </c>
      <c r="BL664" t="str">
        <f>TEXT(Tabela_BaseCadastro[[#This Row],[Unidade Venda '[EAN8, UPC12, EAN13, e DUN14']]],"0000000000000")</f>
        <v>5000456011624</v>
      </c>
      <c r="BM664" t="s">
        <v>2382</v>
      </c>
      <c r="BN664" t="str">
        <f>IF(Tabela_BaseCadastro[[#This Row],[P.Ativo CMED]]="",Tabela_BaseCadastro[[#This Row],[DESCRIÇÃO DO PRINCIPIO ATIVO]],Tabela_BaseCadastro[[#This Row],[P.Ativo CMED]])</f>
        <v>MESILATO DE OSIMERTINIBE</v>
      </c>
    </row>
    <row r="665" spans="1:66" x14ac:dyDescent="0.25">
      <c r="A665">
        <v>1439</v>
      </c>
      <c r="B665" t="s">
        <v>2383</v>
      </c>
      <c r="C665">
        <v>1109</v>
      </c>
      <c r="D665" t="s">
        <v>1252</v>
      </c>
      <c r="E665">
        <v>1</v>
      </c>
      <c r="F665" t="s">
        <v>1253</v>
      </c>
      <c r="G665">
        <v>1</v>
      </c>
      <c r="H665" s="1" t="s">
        <v>1280</v>
      </c>
      <c r="I665">
        <v>1</v>
      </c>
      <c r="J665" t="s">
        <v>1255</v>
      </c>
      <c r="K665">
        <v>2</v>
      </c>
      <c r="L665" t="s">
        <v>1256</v>
      </c>
      <c r="M665" t="s">
        <v>1257</v>
      </c>
      <c r="N665" t="s">
        <v>1323</v>
      </c>
      <c r="O665" t="s">
        <v>1269</v>
      </c>
      <c r="P665">
        <v>30049069</v>
      </c>
      <c r="R665">
        <v>13</v>
      </c>
      <c r="S665">
        <v>14</v>
      </c>
      <c r="U665">
        <v>5000456011617</v>
      </c>
      <c r="V665">
        <v>0</v>
      </c>
      <c r="X665">
        <v>100004818</v>
      </c>
      <c r="Z665" t="s">
        <v>1260</v>
      </c>
      <c r="AA665" t="s">
        <v>1261</v>
      </c>
      <c r="AB665">
        <v>1</v>
      </c>
      <c r="AC665" t="s">
        <v>1283</v>
      </c>
      <c r="AE665">
        <v>43252</v>
      </c>
      <c r="AH665">
        <v>0</v>
      </c>
      <c r="AK665" t="s">
        <v>1260</v>
      </c>
      <c r="AM665" t="s">
        <v>1260</v>
      </c>
      <c r="AN665" t="s">
        <v>1260</v>
      </c>
      <c r="AQ665" t="s">
        <v>1263</v>
      </c>
      <c r="AR665" t="s">
        <v>1257</v>
      </c>
      <c r="AS665" t="s">
        <v>1260</v>
      </c>
      <c r="AT665">
        <v>1</v>
      </c>
      <c r="AX665" t="s">
        <v>1260</v>
      </c>
      <c r="AY665" t="s">
        <v>1264</v>
      </c>
      <c r="AZ665" t="s">
        <v>1265</v>
      </c>
      <c r="BE665">
        <v>99</v>
      </c>
      <c r="BF665" t="s">
        <v>2381</v>
      </c>
      <c r="BI665" t="s">
        <v>1260</v>
      </c>
      <c r="BK665" t="str">
        <f>LEFT(Tabela_BaseCadastro[[#This Row],[Descrição]],SEARCH(" ",Tabela_BaseCadastro[[#This Row],[Descrição]],1)-1)</f>
        <v>TAGRISSO</v>
      </c>
      <c r="BL665" t="str">
        <f>TEXT(Tabela_BaseCadastro[[#This Row],[Unidade Venda '[EAN8, UPC12, EAN13, e DUN14']]],"0000000000000")</f>
        <v>5000456011617</v>
      </c>
      <c r="BM665" t="s">
        <v>2382</v>
      </c>
      <c r="BN665" t="str">
        <f>IF(Tabela_BaseCadastro[[#This Row],[P.Ativo CMED]]="",Tabela_BaseCadastro[[#This Row],[DESCRIÇÃO DO PRINCIPIO ATIVO]],Tabela_BaseCadastro[[#This Row],[P.Ativo CMED]])</f>
        <v>MESILATO DE OSIMERTINIBE</v>
      </c>
    </row>
    <row r="666" spans="1:66" x14ac:dyDescent="0.25">
      <c r="A666">
        <v>1440</v>
      </c>
      <c r="B666" t="s">
        <v>2384</v>
      </c>
      <c r="C666">
        <v>1109</v>
      </c>
      <c r="D666" t="s">
        <v>1252</v>
      </c>
      <c r="E666">
        <v>1</v>
      </c>
      <c r="F666" t="s">
        <v>1253</v>
      </c>
      <c r="G666">
        <v>1</v>
      </c>
      <c r="H666" s="1" t="s">
        <v>1280</v>
      </c>
      <c r="I666">
        <v>1</v>
      </c>
      <c r="J666" t="s">
        <v>1255</v>
      </c>
      <c r="K666">
        <v>1</v>
      </c>
      <c r="L666" t="s">
        <v>1291</v>
      </c>
      <c r="M666" t="s">
        <v>1257</v>
      </c>
      <c r="N666" t="s">
        <v>1268</v>
      </c>
      <c r="O666" t="s">
        <v>1269</v>
      </c>
      <c r="P666">
        <v>30049069</v>
      </c>
      <c r="R666">
        <v>13</v>
      </c>
      <c r="S666">
        <v>14</v>
      </c>
      <c r="T666">
        <v>13</v>
      </c>
      <c r="U666">
        <v>5000456009966</v>
      </c>
      <c r="V666">
        <v>5000456009966</v>
      </c>
      <c r="W666">
        <v>5000456009966</v>
      </c>
      <c r="Z666" t="s">
        <v>1260</v>
      </c>
      <c r="AA666" t="s">
        <v>1270</v>
      </c>
      <c r="AB666">
        <v>1</v>
      </c>
      <c r="AC666" t="s">
        <v>1283</v>
      </c>
      <c r="AE666">
        <v>43256</v>
      </c>
      <c r="AH666">
        <v>0</v>
      </c>
      <c r="AK666" t="s">
        <v>1260</v>
      </c>
      <c r="AM666" t="s">
        <v>1260</v>
      </c>
      <c r="AN666" t="s">
        <v>1260</v>
      </c>
      <c r="AQ666" t="s">
        <v>1263</v>
      </c>
      <c r="AR666" t="s">
        <v>1257</v>
      </c>
      <c r="AS666" t="s">
        <v>1260</v>
      </c>
      <c r="AT666">
        <v>1</v>
      </c>
      <c r="AX666" t="s">
        <v>1260</v>
      </c>
      <c r="AY666" t="s">
        <v>1264</v>
      </c>
      <c r="AZ666" t="s">
        <v>1265</v>
      </c>
      <c r="BE666">
        <v>98</v>
      </c>
      <c r="BF666" t="s">
        <v>2385</v>
      </c>
      <c r="BI666" t="s">
        <v>1260</v>
      </c>
      <c r="BK666" t="str">
        <f>LEFT(Tabela_BaseCadastro[[#This Row],[Descrição]],SEARCH(" ",Tabela_BaseCadastro[[#This Row],[Descrição]],1)-1)</f>
        <v>LYNPARZA</v>
      </c>
      <c r="BL666" t="str">
        <f>TEXT(Tabela_BaseCadastro[[#This Row],[Unidade Venda '[EAN8, UPC12, EAN13, e DUN14']]],"0000000000000")</f>
        <v>5000456009966</v>
      </c>
      <c r="BM666" t="s">
        <v>2385</v>
      </c>
      <c r="BN666" t="str">
        <f>IF(Tabela_BaseCadastro[[#This Row],[P.Ativo CMED]]="",Tabela_BaseCadastro[[#This Row],[DESCRIÇÃO DO PRINCIPIO ATIVO]],Tabela_BaseCadastro[[#This Row],[P.Ativo CMED]])</f>
        <v>OLAPARIBE</v>
      </c>
    </row>
    <row r="667" spans="1:66" x14ac:dyDescent="0.25">
      <c r="A667">
        <v>1441</v>
      </c>
      <c r="B667" t="s">
        <v>2386</v>
      </c>
      <c r="C667">
        <v>1109</v>
      </c>
      <c r="D667" t="s">
        <v>1252</v>
      </c>
      <c r="E667">
        <v>1</v>
      </c>
      <c r="F667" t="s">
        <v>1253</v>
      </c>
      <c r="G667">
        <v>16</v>
      </c>
      <c r="H667" s="1" t="s">
        <v>1534</v>
      </c>
      <c r="I667">
        <v>1</v>
      </c>
      <c r="J667" t="s">
        <v>1255</v>
      </c>
      <c r="K667">
        <v>1</v>
      </c>
      <c r="L667" t="s">
        <v>1535</v>
      </c>
      <c r="M667" t="s">
        <v>1257</v>
      </c>
      <c r="N667" t="s">
        <v>1583</v>
      </c>
      <c r="O667" t="s">
        <v>1584</v>
      </c>
      <c r="P667">
        <v>30049079</v>
      </c>
      <c r="R667">
        <v>13</v>
      </c>
      <c r="S667">
        <v>14</v>
      </c>
      <c r="U667">
        <v>7896206402938</v>
      </c>
      <c r="V667">
        <v>7896206402938</v>
      </c>
      <c r="Z667" t="s">
        <v>1260</v>
      </c>
      <c r="AA667" t="s">
        <v>1261</v>
      </c>
      <c r="AB667">
        <v>5</v>
      </c>
      <c r="AC667" t="s">
        <v>1586</v>
      </c>
      <c r="AE667">
        <v>43286</v>
      </c>
      <c r="AH667">
        <v>0</v>
      </c>
      <c r="AK667" t="s">
        <v>1260</v>
      </c>
      <c r="AM667" t="s">
        <v>1260</v>
      </c>
      <c r="AN667" t="s">
        <v>1260</v>
      </c>
      <c r="AQ667" t="s">
        <v>1263</v>
      </c>
      <c r="AR667" t="s">
        <v>1257</v>
      </c>
      <c r="AS667" t="s">
        <v>1260</v>
      </c>
      <c r="AT667">
        <v>1</v>
      </c>
      <c r="AX667" t="s">
        <v>1260</v>
      </c>
      <c r="AY667" t="s">
        <v>1264</v>
      </c>
      <c r="AZ667" t="s">
        <v>1265</v>
      </c>
      <c r="BE667">
        <v>91</v>
      </c>
      <c r="BF667" t="s">
        <v>1587</v>
      </c>
      <c r="BI667" t="s">
        <v>1260</v>
      </c>
      <c r="BK667" t="str">
        <f>LEFT(Tabela_BaseCadastro[[#This Row],[Descrição]],SEARCH(" ",Tabela_BaseCadastro[[#This Row],[Descrição]],1)-1)</f>
        <v>SEROQUEL</v>
      </c>
      <c r="BL667" t="str">
        <f>TEXT(Tabela_BaseCadastro[[#This Row],[Unidade Venda '[EAN8, UPC12, EAN13, e DUN14']]],"0000000000000")</f>
        <v>7896206402938</v>
      </c>
      <c r="BM667" t="s">
        <v>1588</v>
      </c>
      <c r="BN667" t="str">
        <f>IF(Tabela_BaseCadastro[[#This Row],[P.Ativo CMED]]="",Tabela_BaseCadastro[[#This Row],[DESCRIÇÃO DO PRINCIPIO ATIVO]],Tabela_BaseCadastro[[#This Row],[P.Ativo CMED]])</f>
        <v>HEMIFUMARATO DE QUETIAPINA</v>
      </c>
    </row>
    <row r="668" spans="1:66" x14ac:dyDescent="0.25">
      <c r="A668">
        <v>1442</v>
      </c>
      <c r="B668" t="s">
        <v>2387</v>
      </c>
      <c r="C668">
        <v>1109</v>
      </c>
      <c r="D668" t="s">
        <v>1252</v>
      </c>
      <c r="E668">
        <v>1</v>
      </c>
      <c r="F668" t="s">
        <v>1253</v>
      </c>
      <c r="G668">
        <v>2</v>
      </c>
      <c r="H668" s="1" t="s">
        <v>1254</v>
      </c>
      <c r="I668">
        <v>1</v>
      </c>
      <c r="J668" t="s">
        <v>1255</v>
      </c>
      <c r="K668">
        <v>2</v>
      </c>
      <c r="L668" t="s">
        <v>1256</v>
      </c>
      <c r="M668" t="s">
        <v>1257</v>
      </c>
      <c r="N668" t="s">
        <v>1268</v>
      </c>
      <c r="O668" t="s">
        <v>1269</v>
      </c>
      <c r="P668">
        <v>30049069</v>
      </c>
      <c r="R668">
        <v>13</v>
      </c>
      <c r="S668">
        <v>14</v>
      </c>
      <c r="U668">
        <v>5000456028523</v>
      </c>
      <c r="V668">
        <v>5000456028523</v>
      </c>
      <c r="Z668" t="s">
        <v>1260</v>
      </c>
      <c r="AA668" t="s">
        <v>1270</v>
      </c>
      <c r="AB668">
        <v>12</v>
      </c>
      <c r="AC668" t="s">
        <v>1466</v>
      </c>
      <c r="AE668">
        <v>43298</v>
      </c>
      <c r="AH668">
        <v>0</v>
      </c>
      <c r="AK668" t="s">
        <v>1260</v>
      </c>
      <c r="AM668" t="s">
        <v>1260</v>
      </c>
      <c r="AN668" t="s">
        <v>1260</v>
      </c>
      <c r="AQ668" t="s">
        <v>1263</v>
      </c>
      <c r="AR668" t="s">
        <v>1257</v>
      </c>
      <c r="AS668" t="s">
        <v>1260</v>
      </c>
      <c r="AT668">
        <v>0.1</v>
      </c>
      <c r="AX668" t="s">
        <v>1260</v>
      </c>
      <c r="AY668" t="s">
        <v>1264</v>
      </c>
      <c r="AZ668" t="s">
        <v>1265</v>
      </c>
      <c r="BI668" t="s">
        <v>1260</v>
      </c>
      <c r="BK668" t="str">
        <f>LEFT(Tabela_BaseCadastro[[#This Row],[Descrição]],SEARCH(" ",Tabela_BaseCadastro[[#This Row],[Descrição]],1)-1)</f>
        <v>KOMBIGLYZE</v>
      </c>
      <c r="BL668" t="str">
        <f>TEXT(Tabela_BaseCadastro[[#This Row],[Unidade Venda '[EAN8, UPC12, EAN13, e DUN14']]],"0000000000000")</f>
        <v>5000456028523</v>
      </c>
      <c r="BM668" t="s">
        <v>2388</v>
      </c>
      <c r="BN668" t="str">
        <f>IF(Tabela_BaseCadastro[[#This Row],[P.Ativo CMED]]="",Tabela_BaseCadastro[[#This Row],[DESCRIÇÃO DO PRINCIPIO ATIVO]],Tabela_BaseCadastro[[#This Row],[P.Ativo CMED]])</f>
        <v>CLORIDRATO DE METFORMINA;SAXAGLIPTINA</v>
      </c>
    </row>
    <row r="669" spans="1:66" x14ac:dyDescent="0.25">
      <c r="A669">
        <v>1443</v>
      </c>
      <c r="B669" t="s">
        <v>2389</v>
      </c>
      <c r="C669">
        <v>1284</v>
      </c>
      <c r="D669" t="s">
        <v>1503</v>
      </c>
      <c r="E669">
        <v>1</v>
      </c>
      <c r="F669" t="s">
        <v>1253</v>
      </c>
      <c r="G669">
        <v>1</v>
      </c>
      <c r="H669" s="1" t="s">
        <v>1280</v>
      </c>
      <c r="I669">
        <v>14</v>
      </c>
      <c r="J669" t="s">
        <v>1504</v>
      </c>
      <c r="K669">
        <v>2</v>
      </c>
      <c r="L669" t="s">
        <v>1256</v>
      </c>
      <c r="M669" t="s">
        <v>1257</v>
      </c>
      <c r="N669" t="s">
        <v>1361</v>
      </c>
      <c r="O669" t="s">
        <v>1362</v>
      </c>
      <c r="P669">
        <v>30049068</v>
      </c>
      <c r="R669">
        <v>13</v>
      </c>
      <c r="S669">
        <v>13</v>
      </c>
      <c r="U669">
        <v>7895858009366</v>
      </c>
      <c r="V669">
        <v>0</v>
      </c>
      <c r="Z669" t="s">
        <v>1260</v>
      </c>
      <c r="AA669" t="s">
        <v>1261</v>
      </c>
      <c r="AB669">
        <v>1</v>
      </c>
      <c r="AC669" t="s">
        <v>1283</v>
      </c>
      <c r="AE669">
        <v>43399</v>
      </c>
      <c r="AH669">
        <v>0</v>
      </c>
      <c r="AK669" t="s">
        <v>1260</v>
      </c>
      <c r="AM669" t="s">
        <v>1260</v>
      </c>
      <c r="AN669" t="s">
        <v>1260</v>
      </c>
      <c r="AQ669" t="s">
        <v>1263</v>
      </c>
      <c r="AR669" t="s">
        <v>1257</v>
      </c>
      <c r="AS669" t="s">
        <v>1260</v>
      </c>
      <c r="AT669">
        <v>1</v>
      </c>
      <c r="AX669" t="s">
        <v>1260</v>
      </c>
      <c r="AY669" t="s">
        <v>1264</v>
      </c>
      <c r="AZ669" t="s">
        <v>1265</v>
      </c>
      <c r="BI669" t="s">
        <v>1260</v>
      </c>
      <c r="BK669" t="str">
        <f>LEFT(Tabela_BaseCadastro[[#This Row],[Descrição]],SEARCH(" ",Tabela_BaseCadastro[[#This Row],[Descrição]],1)-1)</f>
        <v>LANVIS</v>
      </c>
      <c r="BL669" t="str">
        <f>TEXT(Tabela_BaseCadastro[[#This Row],[Unidade Venda '[EAN8, UPC12, EAN13, e DUN14']]],"0000000000000")</f>
        <v>7895858009366</v>
      </c>
      <c r="BM669" t="s">
        <v>2390</v>
      </c>
      <c r="BN669" t="str">
        <f>IF(Tabela_BaseCadastro[[#This Row],[P.Ativo CMED]]="",Tabela_BaseCadastro[[#This Row],[DESCRIÇÃO DO PRINCIPIO ATIVO]],Tabela_BaseCadastro[[#This Row],[P.Ativo CMED]])</f>
        <v>TIOGUANINA</v>
      </c>
    </row>
    <row r="670" spans="1:66" x14ac:dyDescent="0.25">
      <c r="A670">
        <v>1444</v>
      </c>
      <c r="B670" t="s">
        <v>2391</v>
      </c>
      <c r="C670">
        <v>1284</v>
      </c>
      <c r="D670" t="s">
        <v>1503</v>
      </c>
      <c r="E670">
        <v>1</v>
      </c>
      <c r="F670" t="s">
        <v>1253</v>
      </c>
      <c r="G670">
        <v>18</v>
      </c>
      <c r="H670" s="1" t="s">
        <v>1298</v>
      </c>
      <c r="I670">
        <v>14</v>
      </c>
      <c r="J670" t="s">
        <v>1504</v>
      </c>
      <c r="K670">
        <v>3</v>
      </c>
      <c r="L670" t="s">
        <v>1535</v>
      </c>
      <c r="M670" t="s">
        <v>1257</v>
      </c>
      <c r="N670" t="s">
        <v>1554</v>
      </c>
      <c r="O670" t="s">
        <v>1555</v>
      </c>
      <c r="P670">
        <v>30049095</v>
      </c>
      <c r="R670">
        <v>13</v>
      </c>
      <c r="S670">
        <v>13</v>
      </c>
      <c r="U670">
        <v>7895858016845</v>
      </c>
      <c r="V670">
        <v>0</v>
      </c>
      <c r="X670">
        <v>3000891</v>
      </c>
      <c r="Z670" t="s">
        <v>1260</v>
      </c>
      <c r="AA670" t="s">
        <v>1261</v>
      </c>
      <c r="AB670">
        <v>1</v>
      </c>
      <c r="AC670" t="s">
        <v>1507</v>
      </c>
      <c r="AE670">
        <v>43403</v>
      </c>
      <c r="AH670">
        <v>0</v>
      </c>
      <c r="AK670" t="s">
        <v>1260</v>
      </c>
      <c r="AM670" t="s">
        <v>1260</v>
      </c>
      <c r="AN670" t="s">
        <v>1260</v>
      </c>
      <c r="AQ670" t="s">
        <v>1263</v>
      </c>
      <c r="AR670" t="s">
        <v>1257</v>
      </c>
      <c r="AS670" t="s">
        <v>1260</v>
      </c>
      <c r="AT670">
        <v>1</v>
      </c>
      <c r="AX670" t="s">
        <v>1260</v>
      </c>
      <c r="AY670" t="s">
        <v>1264</v>
      </c>
      <c r="AZ670" t="s">
        <v>1265</v>
      </c>
      <c r="BE670">
        <v>84</v>
      </c>
      <c r="BF670" t="s">
        <v>2392</v>
      </c>
      <c r="BI670" t="s">
        <v>1260</v>
      </c>
      <c r="BK670" t="str">
        <f>LEFT(Tabela_BaseCadastro[[#This Row],[Descrição]],SEARCH(" ",Tabela_BaseCadastro[[#This Row],[Descrição]],1)-1)</f>
        <v>DIPRIVAN</v>
      </c>
      <c r="BL670" t="str">
        <f>TEXT(Tabela_BaseCadastro[[#This Row],[Unidade Venda '[EAN8, UPC12, EAN13, e DUN14']]],"0000000000000")</f>
        <v>7895858016845</v>
      </c>
      <c r="BM670" t="s">
        <v>1556</v>
      </c>
      <c r="BN670" t="str">
        <f>IF(Tabela_BaseCadastro[[#This Row],[P.Ativo CMED]]="",Tabela_BaseCadastro[[#This Row],[DESCRIÇÃO DO PRINCIPIO ATIVO]],Tabela_BaseCadastro[[#This Row],[P.Ativo CMED]])</f>
        <v>PROPOFOL</v>
      </c>
    </row>
    <row r="671" spans="1:66" x14ac:dyDescent="0.25">
      <c r="A671">
        <v>1445</v>
      </c>
      <c r="B671" t="s">
        <v>2393</v>
      </c>
      <c r="C671">
        <v>1284</v>
      </c>
      <c r="D671" t="s">
        <v>1503</v>
      </c>
      <c r="E671">
        <v>1</v>
      </c>
      <c r="F671" t="s">
        <v>1253</v>
      </c>
      <c r="G671">
        <v>18</v>
      </c>
      <c r="H671" s="1" t="s">
        <v>1298</v>
      </c>
      <c r="I671">
        <v>14</v>
      </c>
      <c r="J671" t="s">
        <v>1504</v>
      </c>
      <c r="K671">
        <v>3</v>
      </c>
      <c r="L671" t="s">
        <v>1535</v>
      </c>
      <c r="M671" t="s">
        <v>1257</v>
      </c>
      <c r="N671" t="s">
        <v>1554</v>
      </c>
      <c r="O671" t="s">
        <v>1555</v>
      </c>
      <c r="P671">
        <v>30049095</v>
      </c>
      <c r="R671">
        <v>13</v>
      </c>
      <c r="S671">
        <v>13</v>
      </c>
      <c r="U671">
        <v>7895858016852</v>
      </c>
      <c r="V671">
        <v>0</v>
      </c>
      <c r="X671">
        <v>3000592</v>
      </c>
      <c r="Z671" t="s">
        <v>1260</v>
      </c>
      <c r="AA671" t="s">
        <v>1261</v>
      </c>
      <c r="AB671">
        <v>1</v>
      </c>
      <c r="AC671" t="s">
        <v>1507</v>
      </c>
      <c r="AE671">
        <v>43418</v>
      </c>
      <c r="AH671">
        <v>0</v>
      </c>
      <c r="AK671" t="s">
        <v>1260</v>
      </c>
      <c r="AM671" t="s">
        <v>1260</v>
      </c>
      <c r="AN671" t="s">
        <v>1260</v>
      </c>
      <c r="AQ671" t="s">
        <v>1263</v>
      </c>
      <c r="AR671" t="s">
        <v>1257</v>
      </c>
      <c r="AS671" t="s">
        <v>1260</v>
      </c>
      <c r="AT671">
        <v>1</v>
      </c>
      <c r="AX671" t="s">
        <v>1260</v>
      </c>
      <c r="AY671" t="s">
        <v>1264</v>
      </c>
      <c r="AZ671" t="s">
        <v>1265</v>
      </c>
      <c r="BE671">
        <v>84</v>
      </c>
      <c r="BF671" t="s">
        <v>2392</v>
      </c>
      <c r="BI671" t="s">
        <v>1260</v>
      </c>
      <c r="BK671" t="str">
        <f>LEFT(Tabela_BaseCadastro[[#This Row],[Descrição]],SEARCH(" ",Tabela_BaseCadastro[[#This Row],[Descrição]],1)-1)</f>
        <v>DIPRIVAN</v>
      </c>
      <c r="BL671" t="str">
        <f>TEXT(Tabela_BaseCadastro[[#This Row],[Unidade Venda '[EAN8, UPC12, EAN13, e DUN14']]],"0000000000000")</f>
        <v>7895858016852</v>
      </c>
      <c r="BM671" t="s">
        <v>1556</v>
      </c>
      <c r="BN671" t="str">
        <f>IF(Tabela_BaseCadastro[[#This Row],[P.Ativo CMED]]="",Tabela_BaseCadastro[[#This Row],[DESCRIÇÃO DO PRINCIPIO ATIVO]],Tabela_BaseCadastro[[#This Row],[P.Ativo CMED]])</f>
        <v>PROPOFOL</v>
      </c>
    </row>
    <row r="672" spans="1:66" x14ac:dyDescent="0.25">
      <c r="A672">
        <v>1446</v>
      </c>
      <c r="B672" t="s">
        <v>2394</v>
      </c>
      <c r="C672">
        <v>1609</v>
      </c>
      <c r="D672" t="s">
        <v>2395</v>
      </c>
      <c r="E672">
        <v>1</v>
      </c>
      <c r="F672" t="s">
        <v>1253</v>
      </c>
      <c r="G672">
        <v>2</v>
      </c>
      <c r="H672" s="1" t="s">
        <v>1254</v>
      </c>
      <c r="I672">
        <v>22</v>
      </c>
      <c r="J672" t="s">
        <v>2396</v>
      </c>
      <c r="K672">
        <v>2</v>
      </c>
      <c r="L672" t="s">
        <v>1256</v>
      </c>
      <c r="M672" t="s">
        <v>1257</v>
      </c>
      <c r="N672" t="s">
        <v>1646</v>
      </c>
      <c r="O672" t="s">
        <v>1269</v>
      </c>
      <c r="P672">
        <v>30049069</v>
      </c>
      <c r="R672">
        <v>13</v>
      </c>
      <c r="S672">
        <v>13</v>
      </c>
      <c r="U672">
        <v>7898029557154</v>
      </c>
      <c r="V672">
        <v>0</v>
      </c>
      <c r="Z672" t="s">
        <v>1260</v>
      </c>
      <c r="AA672" t="s">
        <v>1261</v>
      </c>
      <c r="AB672">
        <v>22</v>
      </c>
      <c r="AC672" t="s">
        <v>2397</v>
      </c>
      <c r="AE672">
        <v>43420</v>
      </c>
      <c r="AH672">
        <v>0</v>
      </c>
      <c r="AK672" t="s">
        <v>1260</v>
      </c>
      <c r="AM672" t="s">
        <v>1260</v>
      </c>
      <c r="AN672" t="s">
        <v>1260</v>
      </c>
      <c r="AQ672" t="s">
        <v>1263</v>
      </c>
      <c r="AR672" t="s">
        <v>1257</v>
      </c>
      <c r="AS672" t="s">
        <v>1260</v>
      </c>
      <c r="AT672">
        <v>1</v>
      </c>
      <c r="AX672" t="s">
        <v>1260</v>
      </c>
      <c r="AY672" t="s">
        <v>1264</v>
      </c>
      <c r="AZ672" t="s">
        <v>1265</v>
      </c>
      <c r="BE672">
        <v>110</v>
      </c>
      <c r="BF672" t="s">
        <v>2398</v>
      </c>
      <c r="BI672" t="s">
        <v>1260</v>
      </c>
      <c r="BK672" t="str">
        <f>LEFT(Tabela_BaseCadastro[[#This Row],[Descrição]],SEARCH(" ",Tabela_BaseCadastro[[#This Row],[Descrição]],1)-1)</f>
        <v>PROCORALAN</v>
      </c>
      <c r="BL672" t="str">
        <f>TEXT(Tabela_BaseCadastro[[#This Row],[Unidade Venda '[EAN8, UPC12, EAN13, e DUN14']]],"0000000000000")</f>
        <v>7898029557154</v>
      </c>
      <c r="BM672" t="s">
        <v>2399</v>
      </c>
      <c r="BN672" t="str">
        <f>IF(Tabela_BaseCadastro[[#This Row],[P.Ativo CMED]]="",Tabela_BaseCadastro[[#This Row],[DESCRIÇÃO DO PRINCIPIO ATIVO]],Tabela_BaseCadastro[[#This Row],[P.Ativo CMED]])</f>
        <v>CLORIDRATO DE IVABRADINA</v>
      </c>
    </row>
    <row r="673" spans="1:66" x14ac:dyDescent="0.25">
      <c r="A673">
        <v>1447</v>
      </c>
      <c r="B673" t="s">
        <v>2400</v>
      </c>
      <c r="C673">
        <v>1894</v>
      </c>
      <c r="D673" t="s">
        <v>2401</v>
      </c>
      <c r="E673">
        <v>1</v>
      </c>
      <c r="F673" t="s">
        <v>1253</v>
      </c>
      <c r="G673">
        <v>2</v>
      </c>
      <c r="H673" s="1" t="s">
        <v>1254</v>
      </c>
      <c r="I673">
        <v>23</v>
      </c>
      <c r="J673" t="s">
        <v>2402</v>
      </c>
      <c r="K673">
        <v>2</v>
      </c>
      <c r="L673" t="s">
        <v>1256</v>
      </c>
      <c r="M673" t="s">
        <v>1257</v>
      </c>
      <c r="N673" t="s">
        <v>2403</v>
      </c>
      <c r="O673" t="s">
        <v>1317</v>
      </c>
      <c r="P673">
        <v>30043290</v>
      </c>
      <c r="R673">
        <v>13</v>
      </c>
      <c r="S673">
        <v>13</v>
      </c>
      <c r="U673">
        <v>7896672202681</v>
      </c>
      <c r="V673">
        <v>0</v>
      </c>
      <c r="X673" t="s">
        <v>2404</v>
      </c>
      <c r="Z673" t="s">
        <v>1260</v>
      </c>
      <c r="AA673" t="s">
        <v>1261</v>
      </c>
      <c r="AB673">
        <v>7</v>
      </c>
      <c r="AC673" t="s">
        <v>1308</v>
      </c>
      <c r="AE673">
        <v>43433</v>
      </c>
      <c r="AH673">
        <v>0</v>
      </c>
      <c r="AK673" t="s">
        <v>1260</v>
      </c>
      <c r="AM673" t="s">
        <v>1260</v>
      </c>
      <c r="AN673" t="s">
        <v>1260</v>
      </c>
      <c r="AQ673" t="s">
        <v>1263</v>
      </c>
      <c r="AR673" t="s">
        <v>1257</v>
      </c>
      <c r="AS673" t="s">
        <v>1260</v>
      </c>
      <c r="AT673">
        <v>1</v>
      </c>
      <c r="AX673" t="s">
        <v>1260</v>
      </c>
      <c r="AY673" t="s">
        <v>1264</v>
      </c>
      <c r="AZ673" t="s">
        <v>1265</v>
      </c>
      <c r="BE673">
        <v>115</v>
      </c>
      <c r="BF673" t="s">
        <v>2405</v>
      </c>
      <c r="BI673" t="s">
        <v>1260</v>
      </c>
      <c r="BK673" t="str">
        <f>LEFT(Tabela_BaseCadastro[[#This Row],[Descrição]],SEARCH(" ",Tabela_BaseCadastro[[#This Row],[Descrição]],1)-1)</f>
        <v>CLENIL</v>
      </c>
      <c r="BL673" t="str">
        <f>TEXT(Tabela_BaseCadastro[[#This Row],[Unidade Venda '[EAN8, UPC12, EAN13, e DUN14']]],"0000000000000")</f>
        <v>7896672202681</v>
      </c>
      <c r="BM673" t="s">
        <v>2405</v>
      </c>
      <c r="BN673" t="str">
        <f>IF(Tabela_BaseCadastro[[#This Row],[P.Ativo CMED]]="",Tabela_BaseCadastro[[#This Row],[DESCRIÇÃO DO PRINCIPIO ATIVO]],Tabela_BaseCadastro[[#This Row],[P.Ativo CMED]])</f>
        <v>DIPROPIONATO DE BECLOMETASONA</v>
      </c>
    </row>
    <row r="674" spans="1:66" x14ac:dyDescent="0.25">
      <c r="A674">
        <v>1448</v>
      </c>
      <c r="B674" t="s">
        <v>2406</v>
      </c>
      <c r="C674">
        <v>1284</v>
      </c>
      <c r="D674" t="s">
        <v>1503</v>
      </c>
      <c r="E674">
        <v>1</v>
      </c>
      <c r="F674" t="s">
        <v>1253</v>
      </c>
      <c r="G674">
        <v>18</v>
      </c>
      <c r="H674" s="1" t="s">
        <v>1298</v>
      </c>
      <c r="I674">
        <v>14</v>
      </c>
      <c r="J674" t="s">
        <v>1504</v>
      </c>
      <c r="K674">
        <v>1</v>
      </c>
      <c r="L674" t="s">
        <v>1256</v>
      </c>
      <c r="M674" t="s">
        <v>1257</v>
      </c>
      <c r="N674" t="s">
        <v>1268</v>
      </c>
      <c r="O674" t="s">
        <v>1269</v>
      </c>
      <c r="P674">
        <v>30049069</v>
      </c>
      <c r="R674">
        <v>13</v>
      </c>
      <c r="S674">
        <v>13</v>
      </c>
      <c r="T674">
        <v>13</v>
      </c>
      <c r="U674">
        <v>7895858016913</v>
      </c>
      <c r="V674">
        <v>0</v>
      </c>
      <c r="X674">
        <v>7895858016913</v>
      </c>
      <c r="Z674" t="s">
        <v>1260</v>
      </c>
      <c r="AA674" t="s">
        <v>1261</v>
      </c>
      <c r="AB674">
        <v>6</v>
      </c>
      <c r="AC674" t="s">
        <v>1507</v>
      </c>
      <c r="AE674">
        <v>43437</v>
      </c>
      <c r="AH674">
        <v>0</v>
      </c>
      <c r="AK674" t="s">
        <v>1260</v>
      </c>
      <c r="AM674" t="s">
        <v>1260</v>
      </c>
      <c r="AN674" t="s">
        <v>1260</v>
      </c>
      <c r="AQ674" t="s">
        <v>1263</v>
      </c>
      <c r="AR674" t="s">
        <v>1257</v>
      </c>
      <c r="AS674" t="s">
        <v>1260</v>
      </c>
      <c r="AT674">
        <v>1</v>
      </c>
      <c r="AX674" t="s">
        <v>1260</v>
      </c>
      <c r="AY674" t="s">
        <v>1264</v>
      </c>
      <c r="AZ674" t="s">
        <v>1265</v>
      </c>
      <c r="BE674">
        <v>116</v>
      </c>
      <c r="BF674" t="s">
        <v>2407</v>
      </c>
      <c r="BI674" t="s">
        <v>1260</v>
      </c>
      <c r="BK674" t="str">
        <f>LEFT(Tabela_BaseCadastro[[#This Row],[Descrição]],SEARCH(" ",Tabela_BaseCadastro[[#This Row],[Descrição]],1)-1)</f>
        <v>NAROPIN</v>
      </c>
      <c r="BL674" t="str">
        <f>TEXT(Tabela_BaseCadastro[[#This Row],[Unidade Venda '[EAN8, UPC12, EAN13, e DUN14']]],"0000000000000")</f>
        <v>7895858016913</v>
      </c>
      <c r="BM674" t="s">
        <v>2407</v>
      </c>
      <c r="BN674" t="str">
        <f>IF(Tabela_BaseCadastro[[#This Row],[P.Ativo CMED]]="",Tabela_BaseCadastro[[#This Row],[DESCRIÇÃO DO PRINCIPIO ATIVO]],Tabela_BaseCadastro[[#This Row],[P.Ativo CMED]])</f>
        <v>CLORIDRATO DE ROPIVACAÍNA</v>
      </c>
    </row>
    <row r="675" spans="1:66" x14ac:dyDescent="0.25">
      <c r="A675">
        <v>1449</v>
      </c>
      <c r="B675" t="s">
        <v>2408</v>
      </c>
      <c r="C675">
        <v>203</v>
      </c>
      <c r="D675" t="s">
        <v>2409</v>
      </c>
      <c r="E675">
        <v>3</v>
      </c>
      <c r="F675" t="s">
        <v>2410</v>
      </c>
      <c r="G675">
        <v>5</v>
      </c>
      <c r="H675" s="1" t="s">
        <v>2410</v>
      </c>
      <c r="I675">
        <v>24</v>
      </c>
      <c r="J675" t="s">
        <v>2411</v>
      </c>
      <c r="M675" t="s">
        <v>2412</v>
      </c>
      <c r="N675" t="s">
        <v>2413</v>
      </c>
      <c r="O675" t="s">
        <v>2414</v>
      </c>
      <c r="P675">
        <v>83014000</v>
      </c>
      <c r="R675">
        <v>8</v>
      </c>
      <c r="S675">
        <v>8</v>
      </c>
      <c r="U675">
        <v>1262017</v>
      </c>
      <c r="V675">
        <v>1262017</v>
      </c>
      <c r="Z675" t="s">
        <v>1260</v>
      </c>
      <c r="AE675">
        <v>43437</v>
      </c>
      <c r="AH675">
        <v>0</v>
      </c>
      <c r="AK675" t="s">
        <v>1260</v>
      </c>
      <c r="AM675" t="s">
        <v>1260</v>
      </c>
      <c r="AN675" t="s">
        <v>1260</v>
      </c>
      <c r="AQ675" t="s">
        <v>2412</v>
      </c>
      <c r="AR675" t="s">
        <v>2415</v>
      </c>
      <c r="AS675" t="s">
        <v>1260</v>
      </c>
      <c r="AT675">
        <v>1</v>
      </c>
      <c r="AX675" t="s">
        <v>1260</v>
      </c>
      <c r="AY675" t="s">
        <v>1264</v>
      </c>
      <c r="AZ675" t="s">
        <v>1265</v>
      </c>
      <c r="BI675" t="s">
        <v>1260</v>
      </c>
      <c r="BK675" t="str">
        <f>LEFT(Tabela_BaseCadastro[[#This Row],[Descrição]],SEARCH(" ",Tabela_BaseCadastro[[#This Row],[Descrição]],1)-1)</f>
        <v>FECH</v>
      </c>
      <c r="BL675" t="str">
        <f>TEXT(Tabela_BaseCadastro[[#This Row],[Unidade Venda '[EAN8, UPC12, EAN13, e DUN14']]],"0000000000000")</f>
        <v>0000001262017</v>
      </c>
      <c r="BN675">
        <f>IF(Tabela_BaseCadastro[[#This Row],[P.Ativo CMED]]="",Tabela_BaseCadastro[[#This Row],[DESCRIÇÃO DO PRINCIPIO ATIVO]],Tabela_BaseCadastro[[#This Row],[P.Ativo CMED]])</f>
        <v>0</v>
      </c>
    </row>
    <row r="676" spans="1:66" x14ac:dyDescent="0.25">
      <c r="A676">
        <v>1450</v>
      </c>
      <c r="B676" t="s">
        <v>2416</v>
      </c>
      <c r="C676">
        <v>1538</v>
      </c>
      <c r="D676" t="s">
        <v>2417</v>
      </c>
      <c r="E676">
        <v>1</v>
      </c>
      <c r="F676" t="s">
        <v>1253</v>
      </c>
      <c r="G676">
        <v>1</v>
      </c>
      <c r="H676" s="1" t="s">
        <v>1280</v>
      </c>
      <c r="I676">
        <v>25</v>
      </c>
      <c r="J676" t="s">
        <v>2417</v>
      </c>
      <c r="K676">
        <v>2</v>
      </c>
      <c r="L676" t="s">
        <v>1256</v>
      </c>
      <c r="M676" t="s">
        <v>1257</v>
      </c>
      <c r="N676" t="s">
        <v>2418</v>
      </c>
      <c r="O676" t="s">
        <v>1275</v>
      </c>
      <c r="P676">
        <v>30043929</v>
      </c>
      <c r="R676">
        <v>13</v>
      </c>
      <c r="S676">
        <v>13</v>
      </c>
      <c r="U676">
        <v>7891721021220</v>
      </c>
      <c r="V676">
        <v>7891721021220</v>
      </c>
      <c r="Z676" t="s">
        <v>1260</v>
      </c>
      <c r="AA676" t="s">
        <v>1270</v>
      </c>
      <c r="AB676">
        <v>1</v>
      </c>
      <c r="AC676" t="s">
        <v>1283</v>
      </c>
      <c r="AE676">
        <v>43455</v>
      </c>
      <c r="AH676">
        <v>0</v>
      </c>
      <c r="AK676" t="s">
        <v>1260</v>
      </c>
      <c r="AM676" t="s">
        <v>1260</v>
      </c>
      <c r="AN676" t="s">
        <v>1260</v>
      </c>
      <c r="AQ676" t="s">
        <v>1263</v>
      </c>
      <c r="AR676" t="s">
        <v>1257</v>
      </c>
      <c r="AS676" t="s">
        <v>1260</v>
      </c>
      <c r="AT676">
        <v>1</v>
      </c>
      <c r="AX676" t="s">
        <v>1260</v>
      </c>
      <c r="AY676" t="s">
        <v>1264</v>
      </c>
      <c r="AZ676" t="s">
        <v>1265</v>
      </c>
      <c r="BI676" t="s">
        <v>1260</v>
      </c>
      <c r="BK676" t="str">
        <f>LEFT(Tabela_BaseCadastro[[#This Row],[Descrição]],SEARCH(" ",Tabela_BaseCadastro[[#This Row],[Descrição]],1)-1)</f>
        <v>ERBITUX</v>
      </c>
      <c r="BL676" t="str">
        <f>TEXT(Tabela_BaseCadastro[[#This Row],[Unidade Venda '[EAN8, UPC12, EAN13, e DUN14']]],"0000000000000")</f>
        <v>7891721021220</v>
      </c>
      <c r="BM676" t="s">
        <v>2419</v>
      </c>
      <c r="BN676" t="str">
        <f>IF(Tabela_BaseCadastro[[#This Row],[P.Ativo CMED]]="",Tabela_BaseCadastro[[#This Row],[DESCRIÇÃO DO PRINCIPIO ATIVO]],Tabela_BaseCadastro[[#This Row],[P.Ativo CMED]])</f>
        <v>CETUXIMABE</v>
      </c>
    </row>
    <row r="677" spans="1:66" x14ac:dyDescent="0.25">
      <c r="A677">
        <v>1451</v>
      </c>
      <c r="B677" t="s">
        <v>2420</v>
      </c>
      <c r="C677">
        <v>1109</v>
      </c>
      <c r="D677" t="s">
        <v>1252</v>
      </c>
      <c r="E677">
        <v>1</v>
      </c>
      <c r="F677" t="s">
        <v>1253</v>
      </c>
      <c r="G677">
        <v>7</v>
      </c>
      <c r="H677" s="1" t="s">
        <v>1381</v>
      </c>
      <c r="I677">
        <v>1</v>
      </c>
      <c r="J677" t="s">
        <v>1255</v>
      </c>
      <c r="K677">
        <v>1</v>
      </c>
      <c r="L677" t="s">
        <v>1291</v>
      </c>
      <c r="M677" t="s">
        <v>1257</v>
      </c>
      <c r="N677" t="s">
        <v>1583</v>
      </c>
      <c r="O677" t="s">
        <v>1584</v>
      </c>
      <c r="P677">
        <v>30049079</v>
      </c>
      <c r="R677">
        <v>13</v>
      </c>
      <c r="S677">
        <v>13</v>
      </c>
      <c r="U677">
        <v>5000456027786</v>
      </c>
      <c r="V677">
        <v>5000456027786</v>
      </c>
      <c r="Z677" t="s">
        <v>1260</v>
      </c>
      <c r="AA677" t="s">
        <v>1261</v>
      </c>
      <c r="AB677">
        <v>11</v>
      </c>
      <c r="AC677" t="s">
        <v>2421</v>
      </c>
      <c r="AE677">
        <v>43481</v>
      </c>
      <c r="AH677">
        <v>0</v>
      </c>
      <c r="AK677" t="s">
        <v>1260</v>
      </c>
      <c r="AM677" t="s">
        <v>1260</v>
      </c>
      <c r="AN677" t="s">
        <v>1260</v>
      </c>
      <c r="AQ677" t="s">
        <v>1263</v>
      </c>
      <c r="AR677" t="s">
        <v>1257</v>
      </c>
      <c r="AS677" t="s">
        <v>1260</v>
      </c>
      <c r="AT677">
        <v>1</v>
      </c>
      <c r="AX677" t="s">
        <v>1260</v>
      </c>
      <c r="AY677" t="s">
        <v>1264</v>
      </c>
      <c r="AZ677" t="s">
        <v>1265</v>
      </c>
      <c r="BE677">
        <v>122</v>
      </c>
      <c r="BF677" t="s">
        <v>2422</v>
      </c>
      <c r="BI677" t="s">
        <v>1260</v>
      </c>
      <c r="BK677" t="str">
        <f>LEFT(Tabela_BaseCadastro[[#This Row],[Descrição]],SEARCH(" ",Tabela_BaseCadastro[[#This Row],[Descrição]],1)-1)</f>
        <v>FASENRA</v>
      </c>
      <c r="BL677" t="str">
        <f>TEXT(Tabela_BaseCadastro[[#This Row],[Unidade Venda '[EAN8, UPC12, EAN13, e DUN14']]],"0000000000000")</f>
        <v>5000456027786</v>
      </c>
      <c r="BM677" t="s">
        <v>2422</v>
      </c>
      <c r="BN677" t="str">
        <f>IF(Tabela_BaseCadastro[[#This Row],[P.Ativo CMED]]="",Tabela_BaseCadastro[[#This Row],[DESCRIÇÃO DO PRINCIPIO ATIVO]],Tabela_BaseCadastro[[#This Row],[P.Ativo CMED]])</f>
        <v>BENRALIZUMABE</v>
      </c>
    </row>
    <row r="678" spans="1:66" x14ac:dyDescent="0.25">
      <c r="A678">
        <v>1452</v>
      </c>
      <c r="B678" t="s">
        <v>2423</v>
      </c>
      <c r="C678">
        <v>1609</v>
      </c>
      <c r="D678" t="s">
        <v>2395</v>
      </c>
      <c r="E678">
        <v>1</v>
      </c>
      <c r="F678" t="s">
        <v>1253</v>
      </c>
      <c r="G678">
        <v>2</v>
      </c>
      <c r="H678" s="1" t="s">
        <v>1254</v>
      </c>
      <c r="I678">
        <v>22</v>
      </c>
      <c r="J678" t="s">
        <v>2396</v>
      </c>
      <c r="K678">
        <v>2</v>
      </c>
      <c r="L678" t="s">
        <v>1256</v>
      </c>
      <c r="M678" t="s">
        <v>1257</v>
      </c>
      <c r="N678" t="s">
        <v>1268</v>
      </c>
      <c r="O678" t="s">
        <v>1269</v>
      </c>
      <c r="P678">
        <v>30049069</v>
      </c>
      <c r="R678">
        <v>13</v>
      </c>
      <c r="S678">
        <v>13</v>
      </c>
      <c r="U678">
        <v>7898029558809</v>
      </c>
      <c r="V678">
        <v>7898029558809</v>
      </c>
      <c r="Z678" t="s">
        <v>1260</v>
      </c>
      <c r="AA678" t="s">
        <v>1261</v>
      </c>
      <c r="AB678">
        <v>18</v>
      </c>
      <c r="AC678" t="s">
        <v>2424</v>
      </c>
      <c r="AE678">
        <v>43489</v>
      </c>
      <c r="AH678">
        <v>0</v>
      </c>
      <c r="AK678" t="s">
        <v>1260</v>
      </c>
      <c r="AM678" t="s">
        <v>1260</v>
      </c>
      <c r="AN678" t="s">
        <v>1260</v>
      </c>
      <c r="AQ678" t="s">
        <v>1263</v>
      </c>
      <c r="AR678" t="s">
        <v>1257</v>
      </c>
      <c r="AS678" t="s">
        <v>1260</v>
      </c>
      <c r="AT678">
        <v>1</v>
      </c>
      <c r="AX678" t="s">
        <v>1260</v>
      </c>
      <c r="AY678" t="s">
        <v>1264</v>
      </c>
      <c r="AZ678" t="s">
        <v>1265</v>
      </c>
      <c r="BE678">
        <v>123</v>
      </c>
      <c r="BF678" t="s">
        <v>2425</v>
      </c>
      <c r="BI678" t="s">
        <v>1260</v>
      </c>
      <c r="BK678" t="str">
        <f>LEFT(Tabela_BaseCadastro[[#This Row],[Descrição]],SEARCH(" ",Tabela_BaseCadastro[[#This Row],[Descrição]],1)-1)</f>
        <v>VASTAREL</v>
      </c>
      <c r="BL678" t="str">
        <f>TEXT(Tabela_BaseCadastro[[#This Row],[Unidade Venda '[EAN8, UPC12, EAN13, e DUN14']]],"0000000000000")</f>
        <v>7898029558809</v>
      </c>
      <c r="BM678" t="s">
        <v>2426</v>
      </c>
      <c r="BN678" t="str">
        <f>IF(Tabela_BaseCadastro[[#This Row],[P.Ativo CMED]]="",Tabela_BaseCadastro[[#This Row],[DESCRIÇÃO DO PRINCIPIO ATIVO]],Tabela_BaseCadastro[[#This Row],[P.Ativo CMED]])</f>
        <v>DICLORIDRATO DE TRIMETAZIDINA</v>
      </c>
    </row>
    <row r="679" spans="1:66" x14ac:dyDescent="0.25">
      <c r="A679">
        <v>1453</v>
      </c>
      <c r="B679" t="s">
        <v>2427</v>
      </c>
      <c r="C679">
        <v>1609</v>
      </c>
      <c r="D679" t="s">
        <v>2395</v>
      </c>
      <c r="E679">
        <v>1</v>
      </c>
      <c r="F679" t="s">
        <v>1253</v>
      </c>
      <c r="G679">
        <v>2</v>
      </c>
      <c r="H679" s="1" t="s">
        <v>1254</v>
      </c>
      <c r="I679">
        <v>22</v>
      </c>
      <c r="J679" t="s">
        <v>2396</v>
      </c>
      <c r="K679">
        <v>2</v>
      </c>
      <c r="L679" t="s">
        <v>1256</v>
      </c>
      <c r="M679" t="s">
        <v>1257</v>
      </c>
      <c r="N679" t="s">
        <v>1274</v>
      </c>
      <c r="O679" t="s">
        <v>1275</v>
      </c>
      <c r="P679">
        <v>30049079</v>
      </c>
      <c r="R679">
        <v>14</v>
      </c>
      <c r="S679">
        <v>14</v>
      </c>
      <c r="U679">
        <v>7898029552203</v>
      </c>
      <c r="V679">
        <v>0</v>
      </c>
      <c r="X679" t="s">
        <v>2428</v>
      </c>
      <c r="Z679" t="s">
        <v>1260</v>
      </c>
      <c r="AA679" t="s">
        <v>1261</v>
      </c>
      <c r="AB679">
        <v>12</v>
      </c>
      <c r="AC679" t="s">
        <v>1466</v>
      </c>
      <c r="AE679">
        <v>43489</v>
      </c>
      <c r="AH679">
        <v>0</v>
      </c>
      <c r="AK679" t="s">
        <v>1260</v>
      </c>
      <c r="AM679" t="s">
        <v>1260</v>
      </c>
      <c r="AN679" t="s">
        <v>1260</v>
      </c>
      <c r="AQ679" t="s">
        <v>1263</v>
      </c>
      <c r="AR679" t="s">
        <v>1257</v>
      </c>
      <c r="AS679" t="s">
        <v>1260</v>
      </c>
      <c r="AT679">
        <v>1</v>
      </c>
      <c r="AX679" t="s">
        <v>1260</v>
      </c>
      <c r="AY679" t="s">
        <v>1264</v>
      </c>
      <c r="AZ679" t="s">
        <v>1265</v>
      </c>
      <c r="BE679">
        <v>124</v>
      </c>
      <c r="BF679" t="s">
        <v>2429</v>
      </c>
      <c r="BI679" t="s">
        <v>1260</v>
      </c>
      <c r="BK679" t="str">
        <f>LEFT(Tabela_BaseCadastro[[#This Row],[Descrição]],SEARCH(" ",Tabela_BaseCadastro[[#This Row],[Descrição]],1)-1)</f>
        <v>DIAMICRON</v>
      </c>
      <c r="BL679" t="str">
        <f>TEXT(Tabela_BaseCadastro[[#This Row],[Unidade Venda '[EAN8, UPC12, EAN13, e DUN14']]],"0000000000000")</f>
        <v>7898029552203</v>
      </c>
      <c r="BM679" t="s">
        <v>2429</v>
      </c>
      <c r="BN679" t="str">
        <f>IF(Tabela_BaseCadastro[[#This Row],[P.Ativo CMED]]="",Tabela_BaseCadastro[[#This Row],[DESCRIÇÃO DO PRINCIPIO ATIVO]],Tabela_BaseCadastro[[#This Row],[P.Ativo CMED]])</f>
        <v>GLICLAZIDA</v>
      </c>
    </row>
    <row r="680" spans="1:66" x14ac:dyDescent="0.25">
      <c r="A680">
        <v>1454</v>
      </c>
      <c r="B680" t="s">
        <v>2430</v>
      </c>
      <c r="C680">
        <v>1284</v>
      </c>
      <c r="D680" t="s">
        <v>1503</v>
      </c>
      <c r="E680">
        <v>1</v>
      </c>
      <c r="F680" t="s">
        <v>1253</v>
      </c>
      <c r="G680">
        <v>18</v>
      </c>
      <c r="H680" s="1" t="s">
        <v>1298</v>
      </c>
      <c r="I680">
        <v>14</v>
      </c>
      <c r="J680" t="s">
        <v>1504</v>
      </c>
      <c r="K680">
        <v>3</v>
      </c>
      <c r="L680" t="s">
        <v>1535</v>
      </c>
      <c r="M680" t="s">
        <v>1257</v>
      </c>
      <c r="N680" t="s">
        <v>1306</v>
      </c>
      <c r="O680" t="s">
        <v>1307</v>
      </c>
      <c r="P680">
        <v>30049099</v>
      </c>
      <c r="R680">
        <v>13</v>
      </c>
      <c r="S680">
        <v>13</v>
      </c>
      <c r="U680">
        <v>7895858016951</v>
      </c>
      <c r="V680">
        <v>0</v>
      </c>
      <c r="X680" t="s">
        <v>2431</v>
      </c>
      <c r="Z680" t="s">
        <v>1260</v>
      </c>
      <c r="AA680" t="s">
        <v>1261</v>
      </c>
      <c r="AB680">
        <v>1</v>
      </c>
      <c r="AC680" t="s">
        <v>1507</v>
      </c>
      <c r="AE680">
        <v>43497</v>
      </c>
      <c r="AH680">
        <v>0</v>
      </c>
      <c r="AK680" t="s">
        <v>1260</v>
      </c>
      <c r="AM680" t="s">
        <v>1260</v>
      </c>
      <c r="AN680" t="s">
        <v>1260</v>
      </c>
      <c r="AQ680" t="s">
        <v>1263</v>
      </c>
      <c r="AR680" t="s">
        <v>1257</v>
      </c>
      <c r="AS680" t="s">
        <v>1260</v>
      </c>
      <c r="AT680">
        <v>1</v>
      </c>
      <c r="AX680" t="s">
        <v>1260</v>
      </c>
      <c r="AY680" t="s">
        <v>1264</v>
      </c>
      <c r="AZ680" t="s">
        <v>1265</v>
      </c>
      <c r="BI680" t="s">
        <v>1260</v>
      </c>
      <c r="BK680" t="str">
        <f>LEFT(Tabela_BaseCadastro[[#This Row],[Descrição]],SEARCH(" ",Tabela_BaseCadastro[[#This Row],[Descrição]],1)-1)</f>
        <v>ULTIVA</v>
      </c>
      <c r="BL680" t="str">
        <f>TEXT(Tabela_BaseCadastro[[#This Row],[Unidade Venda '[EAN8, UPC12, EAN13, e DUN14']]],"0000000000000")</f>
        <v>7895858016951</v>
      </c>
      <c r="BM680" t="s">
        <v>2432</v>
      </c>
      <c r="BN680" t="str">
        <f>IF(Tabela_BaseCadastro[[#This Row],[P.Ativo CMED]]="",Tabela_BaseCadastro[[#This Row],[DESCRIÇÃO DO PRINCIPIO ATIVO]],Tabela_BaseCadastro[[#This Row],[P.Ativo CMED]])</f>
        <v>CLORIDRATO DE REMIFENTANILA</v>
      </c>
    </row>
    <row r="681" spans="1:66" x14ac:dyDescent="0.25">
      <c r="A681">
        <v>1455</v>
      </c>
      <c r="B681" t="s">
        <v>2433</v>
      </c>
      <c r="C681">
        <v>1609</v>
      </c>
      <c r="D681" t="s">
        <v>2395</v>
      </c>
      <c r="E681">
        <v>1</v>
      </c>
      <c r="F681" t="s">
        <v>1253</v>
      </c>
      <c r="G681">
        <v>2</v>
      </c>
      <c r="H681" s="1" t="s">
        <v>1254</v>
      </c>
      <c r="I681">
        <v>22</v>
      </c>
      <c r="J681" t="s">
        <v>2396</v>
      </c>
      <c r="K681">
        <v>2</v>
      </c>
      <c r="L681" t="s">
        <v>1256</v>
      </c>
      <c r="M681" t="s">
        <v>1257</v>
      </c>
      <c r="N681" t="s">
        <v>1268</v>
      </c>
      <c r="O681" t="s">
        <v>1269</v>
      </c>
      <c r="P681">
        <v>30049069</v>
      </c>
      <c r="R681">
        <v>13</v>
      </c>
      <c r="S681">
        <v>13</v>
      </c>
      <c r="U681">
        <v>7898029557147</v>
      </c>
      <c r="V681">
        <v>7898029557147</v>
      </c>
      <c r="Z681" t="s">
        <v>1260</v>
      </c>
      <c r="AA681" t="s">
        <v>1261</v>
      </c>
      <c r="AB681">
        <v>22</v>
      </c>
      <c r="AC681" t="s">
        <v>2397</v>
      </c>
      <c r="AE681">
        <v>43508</v>
      </c>
      <c r="AH681">
        <v>0</v>
      </c>
      <c r="AK681" t="s">
        <v>1260</v>
      </c>
      <c r="AM681" t="s">
        <v>1260</v>
      </c>
      <c r="AN681" t="s">
        <v>1260</v>
      </c>
      <c r="AQ681" t="s">
        <v>1263</v>
      </c>
      <c r="AR681" t="s">
        <v>1257</v>
      </c>
      <c r="AS681" t="s">
        <v>1260</v>
      </c>
      <c r="AT681">
        <v>1</v>
      </c>
      <c r="AX681" t="s">
        <v>1260</v>
      </c>
      <c r="AY681" t="s">
        <v>1264</v>
      </c>
      <c r="AZ681" t="s">
        <v>1265</v>
      </c>
      <c r="BE681">
        <v>110</v>
      </c>
      <c r="BF681" t="s">
        <v>2398</v>
      </c>
      <c r="BI681" t="s">
        <v>1260</v>
      </c>
      <c r="BK681" t="str">
        <f>LEFT(Tabela_BaseCadastro[[#This Row],[Descrição]],SEARCH(" ",Tabela_BaseCadastro[[#This Row],[Descrição]],1)-1)</f>
        <v>PROCORALAN</v>
      </c>
      <c r="BL681" t="str">
        <f>TEXT(Tabela_BaseCadastro[[#This Row],[Unidade Venda '[EAN8, UPC12, EAN13, e DUN14']]],"0000000000000")</f>
        <v>7898029557147</v>
      </c>
      <c r="BN681" t="str">
        <f>IF(Tabela_BaseCadastro[[#This Row],[P.Ativo CMED]]="",Tabela_BaseCadastro[[#This Row],[DESCRIÇÃO DO PRINCIPIO ATIVO]],Tabela_BaseCadastro[[#This Row],[P.Ativo CMED]])</f>
        <v>IVABRADINA</v>
      </c>
    </row>
    <row r="682" spans="1:66" x14ac:dyDescent="0.25">
      <c r="A682">
        <v>1456</v>
      </c>
      <c r="B682" t="s">
        <v>2434</v>
      </c>
      <c r="C682">
        <v>1894</v>
      </c>
      <c r="D682" t="s">
        <v>2401</v>
      </c>
      <c r="E682">
        <v>1</v>
      </c>
      <c r="F682" t="s">
        <v>1253</v>
      </c>
      <c r="G682">
        <v>7</v>
      </c>
      <c r="H682" s="1" t="s">
        <v>1381</v>
      </c>
      <c r="I682">
        <v>23</v>
      </c>
      <c r="J682" t="s">
        <v>2402</v>
      </c>
      <c r="K682">
        <v>1</v>
      </c>
      <c r="L682" t="s">
        <v>1291</v>
      </c>
      <c r="M682" t="s">
        <v>1263</v>
      </c>
      <c r="N682" t="s">
        <v>1306</v>
      </c>
      <c r="O682" t="s">
        <v>1307</v>
      </c>
      <c r="P682">
        <v>30049099</v>
      </c>
      <c r="R682">
        <v>13</v>
      </c>
      <c r="S682">
        <v>13</v>
      </c>
      <c r="T682">
        <v>13</v>
      </c>
      <c r="U682">
        <v>7896672201790</v>
      </c>
      <c r="V682">
        <v>0</v>
      </c>
      <c r="W682">
        <v>7896672201790</v>
      </c>
      <c r="X682" t="s">
        <v>2435</v>
      </c>
      <c r="Z682" t="s">
        <v>1260</v>
      </c>
      <c r="AA682" t="s">
        <v>1261</v>
      </c>
      <c r="AB682">
        <v>5</v>
      </c>
      <c r="AC682" t="s">
        <v>2436</v>
      </c>
      <c r="AE682">
        <v>43511</v>
      </c>
      <c r="AH682">
        <v>0</v>
      </c>
      <c r="AK682" t="s">
        <v>1260</v>
      </c>
      <c r="AM682" t="s">
        <v>1260</v>
      </c>
      <c r="AN682" t="s">
        <v>1260</v>
      </c>
      <c r="AQ682" t="s">
        <v>1263</v>
      </c>
      <c r="AR682" t="s">
        <v>1257</v>
      </c>
      <c r="AS682" t="s">
        <v>1260</v>
      </c>
      <c r="AT682">
        <v>1</v>
      </c>
      <c r="AX682" t="s">
        <v>1260</v>
      </c>
      <c r="AY682" t="s">
        <v>1264</v>
      </c>
      <c r="AZ682" t="s">
        <v>1265</v>
      </c>
      <c r="BE682">
        <v>532</v>
      </c>
      <c r="BF682" t="s">
        <v>2437</v>
      </c>
      <c r="BI682" t="s">
        <v>1260</v>
      </c>
      <c r="BK682" t="str">
        <f>LEFT(Tabela_BaseCadastro[[#This Row],[Descrição]],SEARCH(" ",Tabela_BaseCadastro[[#This Row],[Descrição]],1)-1)</f>
        <v>CUROSURF</v>
      </c>
      <c r="BL682" t="str">
        <f>TEXT(Tabela_BaseCadastro[[#This Row],[Unidade Venda '[EAN8, UPC12, EAN13, e DUN14']]],"0000000000000")</f>
        <v>7896672201790</v>
      </c>
      <c r="BM682" t="s">
        <v>2438</v>
      </c>
      <c r="BN682" t="str">
        <f>IF(Tabela_BaseCadastro[[#This Row],[P.Ativo CMED]]="",Tabela_BaseCadastro[[#This Row],[DESCRIÇÃO DO PRINCIPIO ATIVO]],Tabela_BaseCadastro[[#This Row],[P.Ativo CMED]])</f>
        <v>ALFAPORACTANTO</v>
      </c>
    </row>
    <row r="683" spans="1:66" x14ac:dyDescent="0.25">
      <c r="A683">
        <v>1457</v>
      </c>
      <c r="B683" t="s">
        <v>2439</v>
      </c>
      <c r="C683">
        <v>1894</v>
      </c>
      <c r="D683" t="s">
        <v>2401</v>
      </c>
      <c r="E683">
        <v>1</v>
      </c>
      <c r="F683" t="s">
        <v>1253</v>
      </c>
      <c r="G683">
        <v>7</v>
      </c>
      <c r="H683" s="1" t="s">
        <v>1381</v>
      </c>
      <c r="I683">
        <v>23</v>
      </c>
      <c r="J683" t="s">
        <v>2402</v>
      </c>
      <c r="K683">
        <v>1</v>
      </c>
      <c r="L683" t="s">
        <v>1291</v>
      </c>
      <c r="M683" t="s">
        <v>1257</v>
      </c>
      <c r="N683" t="s">
        <v>2440</v>
      </c>
      <c r="O683" t="s">
        <v>1307</v>
      </c>
      <c r="P683">
        <v>30049099</v>
      </c>
      <c r="R683">
        <v>13</v>
      </c>
      <c r="S683">
        <v>13</v>
      </c>
      <c r="U683">
        <v>7896672202124</v>
      </c>
      <c r="V683">
        <v>0</v>
      </c>
      <c r="Z683" t="s">
        <v>1260</v>
      </c>
      <c r="AA683" t="s">
        <v>1261</v>
      </c>
      <c r="AB683">
        <v>5</v>
      </c>
      <c r="AC683" t="s">
        <v>2436</v>
      </c>
      <c r="AE683">
        <v>43511</v>
      </c>
      <c r="AH683">
        <v>0</v>
      </c>
      <c r="AK683" t="s">
        <v>1260</v>
      </c>
      <c r="AM683" t="s">
        <v>1260</v>
      </c>
      <c r="AN683" t="s">
        <v>1260</v>
      </c>
      <c r="AQ683" t="s">
        <v>1263</v>
      </c>
      <c r="AR683" t="s">
        <v>1257</v>
      </c>
      <c r="AS683" t="s">
        <v>1260</v>
      </c>
      <c r="AT683">
        <v>1</v>
      </c>
      <c r="AX683" t="s">
        <v>1260</v>
      </c>
      <c r="AY683" t="s">
        <v>1264</v>
      </c>
      <c r="AZ683" t="s">
        <v>1265</v>
      </c>
      <c r="BE683">
        <v>532</v>
      </c>
      <c r="BF683" t="s">
        <v>2437</v>
      </c>
      <c r="BI683" t="s">
        <v>1260</v>
      </c>
      <c r="BK683" t="str">
        <f>LEFT(Tabela_BaseCadastro[[#This Row],[Descrição]],SEARCH(" ",Tabela_BaseCadastro[[#This Row],[Descrição]],1)-1)</f>
        <v>CUROSURF</v>
      </c>
      <c r="BL683" t="str">
        <f>TEXT(Tabela_BaseCadastro[[#This Row],[Unidade Venda '[EAN8, UPC12, EAN13, e DUN14']]],"0000000000000")</f>
        <v>7896672202124</v>
      </c>
      <c r="BM683" t="s">
        <v>2438</v>
      </c>
      <c r="BN683" t="str">
        <f>IF(Tabela_BaseCadastro[[#This Row],[P.Ativo CMED]]="",Tabela_BaseCadastro[[#This Row],[DESCRIÇÃO DO PRINCIPIO ATIVO]],Tabela_BaseCadastro[[#This Row],[P.Ativo CMED]])</f>
        <v>ALFAPORACTANTO</v>
      </c>
    </row>
    <row r="684" spans="1:66" x14ac:dyDescent="0.25">
      <c r="A684">
        <v>1458</v>
      </c>
      <c r="B684" t="s">
        <v>2441</v>
      </c>
      <c r="C684">
        <v>1478</v>
      </c>
      <c r="D684" t="s">
        <v>1398</v>
      </c>
      <c r="E684">
        <v>1</v>
      </c>
      <c r="F684" t="s">
        <v>1253</v>
      </c>
      <c r="G684">
        <v>2</v>
      </c>
      <c r="H684" s="1" t="s">
        <v>1254</v>
      </c>
      <c r="I684">
        <v>17</v>
      </c>
      <c r="J684" t="s">
        <v>1399</v>
      </c>
      <c r="K684">
        <v>2</v>
      </c>
      <c r="L684" t="s">
        <v>1256</v>
      </c>
      <c r="M684" t="s">
        <v>1257</v>
      </c>
      <c r="N684" t="s">
        <v>1604</v>
      </c>
      <c r="O684" t="s">
        <v>1605</v>
      </c>
      <c r="P684">
        <v>30049079</v>
      </c>
      <c r="R684">
        <v>13</v>
      </c>
      <c r="S684">
        <v>13</v>
      </c>
      <c r="U684">
        <v>7898040321420</v>
      </c>
      <c r="V684">
        <v>7898040321420</v>
      </c>
      <c r="Z684" t="s">
        <v>1260</v>
      </c>
      <c r="AA684" t="s">
        <v>1261</v>
      </c>
      <c r="AB684">
        <v>3</v>
      </c>
      <c r="AC684" t="s">
        <v>1653</v>
      </c>
      <c r="AE684">
        <v>43524</v>
      </c>
      <c r="AH684">
        <v>0</v>
      </c>
      <c r="AK684" t="s">
        <v>1260</v>
      </c>
      <c r="AM684" t="s">
        <v>1260</v>
      </c>
      <c r="AN684" t="s">
        <v>1260</v>
      </c>
      <c r="AQ684" t="s">
        <v>1263</v>
      </c>
      <c r="AR684" t="s">
        <v>1257</v>
      </c>
      <c r="AS684" t="s">
        <v>1260</v>
      </c>
      <c r="AT684">
        <v>1</v>
      </c>
      <c r="AX684" t="s">
        <v>1260</v>
      </c>
      <c r="AY684" t="s">
        <v>1264</v>
      </c>
      <c r="AZ684" t="s">
        <v>1265</v>
      </c>
      <c r="BE684">
        <v>236</v>
      </c>
      <c r="BF684" t="s">
        <v>2442</v>
      </c>
      <c r="BI684" t="s">
        <v>1260</v>
      </c>
      <c r="BK684" t="str">
        <f>LEFT(Tabela_BaseCadastro[[#This Row],[Descrição]],SEARCH(" ",Tabela_BaseCadastro[[#This Row],[Descrição]],1)-1)</f>
        <v>ANNITA</v>
      </c>
      <c r="BL684" t="str">
        <f>TEXT(Tabela_BaseCadastro[[#This Row],[Unidade Venda '[EAN8, UPC12, EAN13, e DUN14']]],"0000000000000")</f>
        <v>7898040321420</v>
      </c>
      <c r="BM684" t="s">
        <v>2442</v>
      </c>
      <c r="BN684" t="str">
        <f>IF(Tabela_BaseCadastro[[#This Row],[P.Ativo CMED]]="",Tabela_BaseCadastro[[#This Row],[DESCRIÇÃO DO PRINCIPIO ATIVO]],Tabela_BaseCadastro[[#This Row],[P.Ativo CMED]])</f>
        <v>NITAZOXANIDA</v>
      </c>
    </row>
    <row r="685" spans="1:66" x14ac:dyDescent="0.25">
      <c r="A685">
        <v>1459</v>
      </c>
      <c r="B685" t="s">
        <v>2443</v>
      </c>
      <c r="C685">
        <v>1478</v>
      </c>
      <c r="D685" t="s">
        <v>1398</v>
      </c>
      <c r="E685">
        <v>1</v>
      </c>
      <c r="F685" t="s">
        <v>1253</v>
      </c>
      <c r="G685">
        <v>2</v>
      </c>
      <c r="H685" s="1" t="s">
        <v>1254</v>
      </c>
      <c r="I685">
        <v>17</v>
      </c>
      <c r="J685" t="s">
        <v>1399</v>
      </c>
      <c r="K685">
        <v>2</v>
      </c>
      <c r="L685" t="s">
        <v>1256</v>
      </c>
      <c r="M685" t="s">
        <v>1257</v>
      </c>
      <c r="N685" t="s">
        <v>1604</v>
      </c>
      <c r="O685" t="s">
        <v>1605</v>
      </c>
      <c r="P685">
        <v>30049079</v>
      </c>
      <c r="R685">
        <v>13</v>
      </c>
      <c r="S685">
        <v>13</v>
      </c>
      <c r="U685">
        <v>7898040321512</v>
      </c>
      <c r="V685">
        <v>7898040321512</v>
      </c>
      <c r="Z685" t="s">
        <v>1260</v>
      </c>
      <c r="AA685" t="s">
        <v>1261</v>
      </c>
      <c r="AB685">
        <v>3</v>
      </c>
      <c r="AC685" t="s">
        <v>1653</v>
      </c>
      <c r="AE685">
        <v>43524</v>
      </c>
      <c r="AH685">
        <v>0</v>
      </c>
      <c r="AK685" t="s">
        <v>1260</v>
      </c>
      <c r="AM685" t="s">
        <v>1260</v>
      </c>
      <c r="AN685" t="s">
        <v>1260</v>
      </c>
      <c r="AQ685" t="s">
        <v>1263</v>
      </c>
      <c r="AR685" t="s">
        <v>1257</v>
      </c>
      <c r="AS685" t="s">
        <v>1260</v>
      </c>
      <c r="AT685">
        <v>1</v>
      </c>
      <c r="AX685" t="s">
        <v>1260</v>
      </c>
      <c r="AY685" t="s">
        <v>1264</v>
      </c>
      <c r="AZ685" t="s">
        <v>1265</v>
      </c>
      <c r="BE685">
        <v>236</v>
      </c>
      <c r="BF685" t="s">
        <v>2442</v>
      </c>
      <c r="BI685" t="s">
        <v>1260</v>
      </c>
      <c r="BK685" t="str">
        <f>LEFT(Tabela_BaseCadastro[[#This Row],[Descrição]],SEARCH(" ",Tabela_BaseCadastro[[#This Row],[Descrição]],1)-1)</f>
        <v>ANNITA</v>
      </c>
      <c r="BL685" t="str">
        <f>TEXT(Tabela_BaseCadastro[[#This Row],[Unidade Venda '[EAN8, UPC12, EAN13, e DUN14']]],"0000000000000")</f>
        <v>7898040321512</v>
      </c>
      <c r="BM685" t="s">
        <v>2442</v>
      </c>
      <c r="BN685" t="str">
        <f>IF(Tabela_BaseCadastro[[#This Row],[P.Ativo CMED]]="",Tabela_BaseCadastro[[#This Row],[DESCRIÇÃO DO PRINCIPIO ATIVO]],Tabela_BaseCadastro[[#This Row],[P.Ativo CMED]])</f>
        <v>NITAZOXANIDA</v>
      </c>
    </row>
    <row r="686" spans="1:66" x14ac:dyDescent="0.25">
      <c r="A686">
        <v>1460</v>
      </c>
      <c r="B686" t="s">
        <v>2444</v>
      </c>
      <c r="C686">
        <v>1478</v>
      </c>
      <c r="D686" t="s">
        <v>1398</v>
      </c>
      <c r="E686">
        <v>1</v>
      </c>
      <c r="F686" t="s">
        <v>1253</v>
      </c>
      <c r="G686">
        <v>2</v>
      </c>
      <c r="H686" s="1" t="s">
        <v>1254</v>
      </c>
      <c r="I686">
        <v>17</v>
      </c>
      <c r="J686" t="s">
        <v>1399</v>
      </c>
      <c r="K686">
        <v>2</v>
      </c>
      <c r="L686" t="s">
        <v>1256</v>
      </c>
      <c r="M686" t="s">
        <v>1257</v>
      </c>
      <c r="N686" t="s">
        <v>1604</v>
      </c>
      <c r="O686" t="s">
        <v>1605</v>
      </c>
      <c r="P686">
        <v>30049079</v>
      </c>
      <c r="R686">
        <v>13</v>
      </c>
      <c r="S686">
        <v>13</v>
      </c>
      <c r="U686">
        <v>7898040321505</v>
      </c>
      <c r="V686">
        <v>0</v>
      </c>
      <c r="X686" t="s">
        <v>2445</v>
      </c>
      <c r="Z686" t="s">
        <v>1260</v>
      </c>
      <c r="AA686" t="s">
        <v>1261</v>
      </c>
      <c r="AB686">
        <v>3</v>
      </c>
      <c r="AC686" t="s">
        <v>1653</v>
      </c>
      <c r="AE686">
        <v>43524</v>
      </c>
      <c r="AH686">
        <v>0</v>
      </c>
      <c r="AK686" t="s">
        <v>1260</v>
      </c>
      <c r="AM686" t="s">
        <v>1260</v>
      </c>
      <c r="AN686" t="s">
        <v>1260</v>
      </c>
      <c r="AQ686" t="s">
        <v>1263</v>
      </c>
      <c r="AR686" t="s">
        <v>1257</v>
      </c>
      <c r="AS686" t="s">
        <v>1260</v>
      </c>
      <c r="AT686">
        <v>1</v>
      </c>
      <c r="AX686" t="s">
        <v>1260</v>
      </c>
      <c r="AY686" t="s">
        <v>1264</v>
      </c>
      <c r="AZ686" t="s">
        <v>1265</v>
      </c>
      <c r="BE686">
        <v>236</v>
      </c>
      <c r="BF686" t="s">
        <v>2442</v>
      </c>
      <c r="BI686" t="s">
        <v>1260</v>
      </c>
      <c r="BK686" t="str">
        <f>LEFT(Tabela_BaseCadastro[[#This Row],[Descrição]],SEARCH(" ",Tabela_BaseCadastro[[#This Row],[Descrição]],1)-1)</f>
        <v>ANNITA</v>
      </c>
      <c r="BL686" t="str">
        <f>TEXT(Tabela_BaseCadastro[[#This Row],[Unidade Venda '[EAN8, UPC12, EAN13, e DUN14']]],"0000000000000")</f>
        <v>7898040321505</v>
      </c>
      <c r="BM686" t="s">
        <v>2442</v>
      </c>
      <c r="BN686" t="str">
        <f>IF(Tabela_BaseCadastro[[#This Row],[P.Ativo CMED]]="",Tabela_BaseCadastro[[#This Row],[DESCRIÇÃO DO PRINCIPIO ATIVO]],Tabela_BaseCadastro[[#This Row],[P.Ativo CMED]])</f>
        <v>NITAZOXANIDA</v>
      </c>
    </row>
    <row r="687" spans="1:66" x14ac:dyDescent="0.25">
      <c r="A687">
        <v>1461</v>
      </c>
      <c r="B687" t="s">
        <v>2446</v>
      </c>
      <c r="C687">
        <v>1054</v>
      </c>
      <c r="D687" t="s">
        <v>2447</v>
      </c>
      <c r="E687">
        <v>1</v>
      </c>
      <c r="F687" t="s">
        <v>1253</v>
      </c>
      <c r="G687">
        <v>2</v>
      </c>
      <c r="H687" s="1" t="s">
        <v>1254</v>
      </c>
      <c r="I687">
        <v>17</v>
      </c>
      <c r="J687" t="s">
        <v>1399</v>
      </c>
      <c r="K687">
        <v>2</v>
      </c>
      <c r="L687" t="s">
        <v>1256</v>
      </c>
      <c r="M687" t="s">
        <v>1257</v>
      </c>
      <c r="N687" t="s">
        <v>1306</v>
      </c>
      <c r="O687" t="s">
        <v>1307</v>
      </c>
      <c r="P687">
        <v>30049099</v>
      </c>
      <c r="R687">
        <v>13</v>
      </c>
      <c r="S687">
        <v>13</v>
      </c>
      <c r="U687">
        <v>7898040321499</v>
      </c>
      <c r="V687">
        <v>7898040321499</v>
      </c>
      <c r="Z687" t="s">
        <v>1260</v>
      </c>
      <c r="AA687" t="s">
        <v>1261</v>
      </c>
      <c r="AB687">
        <v>42</v>
      </c>
      <c r="AC687" t="s">
        <v>1767</v>
      </c>
      <c r="AE687">
        <v>43524</v>
      </c>
      <c r="AH687">
        <v>0</v>
      </c>
      <c r="AK687" t="s">
        <v>1260</v>
      </c>
      <c r="AM687" t="s">
        <v>1260</v>
      </c>
      <c r="AN687" t="s">
        <v>1260</v>
      </c>
      <c r="AQ687" t="s">
        <v>1263</v>
      </c>
      <c r="AR687" t="s">
        <v>1257</v>
      </c>
      <c r="AS687" t="s">
        <v>1260</v>
      </c>
      <c r="AT687">
        <v>1</v>
      </c>
      <c r="AX687" t="s">
        <v>1260</v>
      </c>
      <c r="AY687" t="s">
        <v>1264</v>
      </c>
      <c r="AZ687" t="s">
        <v>1265</v>
      </c>
      <c r="BI687" t="s">
        <v>1260</v>
      </c>
      <c r="BK687" t="str">
        <f>LEFT(Tabela_BaseCadastro[[#This Row],[Descrição]],SEARCH(" ",Tabela_BaseCadastro[[#This Row],[Descrição]],1)-1)</f>
        <v>IXIUM</v>
      </c>
      <c r="BL687" t="str">
        <f>TEXT(Tabela_BaseCadastro[[#This Row],[Unidade Venda '[EAN8, UPC12, EAN13, e DUN14']]],"0000000000000")</f>
        <v>7898040321499</v>
      </c>
      <c r="BM687" t="s">
        <v>2448</v>
      </c>
      <c r="BN687" t="str">
        <f>IF(Tabela_BaseCadastro[[#This Row],[P.Ativo CMED]]="",Tabela_BaseCadastro[[#This Row],[DESCRIÇÃO DO PRINCIPIO ATIVO]],Tabela_BaseCadastro[[#This Row],[P.Ativo CMED]])</f>
        <v>IMIQUIMODE</v>
      </c>
    </row>
    <row r="688" spans="1:66" x14ac:dyDescent="0.25">
      <c r="A688">
        <v>1462</v>
      </c>
      <c r="B688" t="s">
        <v>2449</v>
      </c>
      <c r="C688">
        <v>1054</v>
      </c>
      <c r="D688" t="s">
        <v>2447</v>
      </c>
      <c r="E688">
        <v>1</v>
      </c>
      <c r="F688" t="s">
        <v>1253</v>
      </c>
      <c r="G688">
        <v>2</v>
      </c>
      <c r="H688" s="1" t="s">
        <v>1254</v>
      </c>
      <c r="I688">
        <v>17</v>
      </c>
      <c r="J688" t="s">
        <v>1399</v>
      </c>
      <c r="K688">
        <v>2</v>
      </c>
      <c r="L688" t="s">
        <v>1256</v>
      </c>
      <c r="M688" t="s">
        <v>1257</v>
      </c>
      <c r="N688" t="s">
        <v>2450</v>
      </c>
      <c r="O688" t="s">
        <v>2451</v>
      </c>
      <c r="P688">
        <v>30049021</v>
      </c>
      <c r="R688">
        <v>13</v>
      </c>
      <c r="S688">
        <v>13</v>
      </c>
      <c r="U688">
        <v>7898040323141</v>
      </c>
      <c r="V688">
        <v>0</v>
      </c>
      <c r="Z688" t="s">
        <v>1260</v>
      </c>
      <c r="AA688" t="s">
        <v>1261</v>
      </c>
      <c r="AB688">
        <v>18</v>
      </c>
      <c r="AC688" t="s">
        <v>2424</v>
      </c>
      <c r="AE688">
        <v>43524</v>
      </c>
      <c r="AH688">
        <v>0</v>
      </c>
      <c r="AK688" t="s">
        <v>1260</v>
      </c>
      <c r="AM688" t="s">
        <v>1260</v>
      </c>
      <c r="AN688" t="s">
        <v>1260</v>
      </c>
      <c r="AQ688" t="s">
        <v>1263</v>
      </c>
      <c r="AR688" t="s">
        <v>1257</v>
      </c>
      <c r="AS688" t="s">
        <v>1260</v>
      </c>
      <c r="AT688">
        <v>1</v>
      </c>
      <c r="AX688" t="s">
        <v>1260</v>
      </c>
      <c r="AY688" t="s">
        <v>1264</v>
      </c>
      <c r="AZ688" t="s">
        <v>1265</v>
      </c>
      <c r="BE688">
        <v>131</v>
      </c>
      <c r="BF688" t="s">
        <v>2452</v>
      </c>
      <c r="BI688" t="s">
        <v>1260</v>
      </c>
      <c r="BK688" t="str">
        <f>LEFT(Tabela_BaseCadastro[[#This Row],[Descrição]],SEARCH(" ",Tabela_BaseCadastro[[#This Row],[Descrição]],1)-1)</f>
        <v>SUSTRATE</v>
      </c>
      <c r="BL688" t="str">
        <f>TEXT(Tabela_BaseCadastro[[#This Row],[Unidade Venda '[EAN8, UPC12, EAN13, e DUN14']]],"0000000000000")</f>
        <v>7898040323141</v>
      </c>
      <c r="BM688" t="s">
        <v>2452</v>
      </c>
      <c r="BN688" t="str">
        <f>IF(Tabela_BaseCadastro[[#This Row],[P.Ativo CMED]]="",Tabela_BaseCadastro[[#This Row],[DESCRIÇÃO DO PRINCIPIO ATIVO]],Tabela_BaseCadastro[[#This Row],[P.Ativo CMED]])</f>
        <v>PROPATILNITRATO</v>
      </c>
    </row>
    <row r="689" spans="1:66" x14ac:dyDescent="0.25">
      <c r="A689">
        <v>1463</v>
      </c>
      <c r="B689" t="s">
        <v>2453</v>
      </c>
      <c r="C689">
        <v>1478</v>
      </c>
      <c r="D689" t="s">
        <v>1398</v>
      </c>
      <c r="E689">
        <v>1</v>
      </c>
      <c r="F689" t="s">
        <v>1253</v>
      </c>
      <c r="G689">
        <v>2</v>
      </c>
      <c r="H689" s="1" t="s">
        <v>1254</v>
      </c>
      <c r="I689">
        <v>17</v>
      </c>
      <c r="J689" t="s">
        <v>1399</v>
      </c>
      <c r="K689">
        <v>2</v>
      </c>
      <c r="L689" t="s">
        <v>1256</v>
      </c>
      <c r="M689" t="s">
        <v>1257</v>
      </c>
      <c r="N689" t="s">
        <v>2454</v>
      </c>
      <c r="O689" t="s">
        <v>1739</v>
      </c>
      <c r="P689">
        <v>30042099</v>
      </c>
      <c r="R689">
        <v>13</v>
      </c>
      <c r="S689">
        <v>13</v>
      </c>
      <c r="U689">
        <v>7898040320942</v>
      </c>
      <c r="V689">
        <v>0</v>
      </c>
      <c r="Z689" t="s">
        <v>1260</v>
      </c>
      <c r="AA689" t="s">
        <v>1261</v>
      </c>
      <c r="AB689">
        <v>10</v>
      </c>
      <c r="AC689" t="s">
        <v>1579</v>
      </c>
      <c r="AE689">
        <v>43524</v>
      </c>
      <c r="AH689">
        <v>0</v>
      </c>
      <c r="AK689" t="s">
        <v>1260</v>
      </c>
      <c r="AM689" t="s">
        <v>1260</v>
      </c>
      <c r="AN689" t="s">
        <v>1260</v>
      </c>
      <c r="AQ689" t="s">
        <v>1263</v>
      </c>
      <c r="AR689" t="s">
        <v>1257</v>
      </c>
      <c r="AS689" t="s">
        <v>1260</v>
      </c>
      <c r="AT689">
        <v>1</v>
      </c>
      <c r="AX689" t="s">
        <v>1260</v>
      </c>
      <c r="AY689" t="s">
        <v>1264</v>
      </c>
      <c r="AZ689" t="s">
        <v>1265</v>
      </c>
      <c r="BE689">
        <v>132</v>
      </c>
      <c r="BF689" t="s">
        <v>2455</v>
      </c>
      <c r="BI689" t="s">
        <v>1260</v>
      </c>
      <c r="BK689" t="str">
        <f>LEFT(Tabela_BaseCadastro[[#This Row],[Descrição]],SEARCH(" ",Tabela_BaseCadastro[[#This Row],[Descrição]],1)-1)</f>
        <v>OTOSPORIN</v>
      </c>
      <c r="BL689" t="str">
        <f>TEXT(Tabela_BaseCadastro[[#This Row],[Unidade Venda '[EAN8, UPC12, EAN13, e DUN14']]],"0000000000000")</f>
        <v>7898040320942</v>
      </c>
      <c r="BM689" t="s">
        <v>2456</v>
      </c>
      <c r="BN689" t="str">
        <f>IF(Tabela_BaseCadastro[[#This Row],[P.Ativo CMED]]="",Tabela_BaseCadastro[[#This Row],[DESCRIÇÃO DO PRINCIPIO ATIVO]],Tabela_BaseCadastro[[#This Row],[P.Ativo CMED]])</f>
        <v>SULFATO DE NEOMICINA;SULFATO DE POLIMIXINA B;HIDROCORTISONA</v>
      </c>
    </row>
    <row r="690" spans="1:66" x14ac:dyDescent="0.25">
      <c r="A690">
        <v>1464</v>
      </c>
      <c r="B690" t="s">
        <v>2457</v>
      </c>
      <c r="C690">
        <v>1480</v>
      </c>
      <c r="D690" t="s">
        <v>2458</v>
      </c>
      <c r="E690">
        <v>1</v>
      </c>
      <c r="F690" t="s">
        <v>1253</v>
      </c>
      <c r="G690">
        <v>18</v>
      </c>
      <c r="H690" s="1" t="s">
        <v>1298</v>
      </c>
      <c r="I690">
        <v>17</v>
      </c>
      <c r="J690" t="s">
        <v>1399</v>
      </c>
      <c r="K690">
        <v>2</v>
      </c>
      <c r="L690" t="s">
        <v>1563</v>
      </c>
      <c r="M690" t="s">
        <v>1257</v>
      </c>
      <c r="N690" t="s">
        <v>1306</v>
      </c>
      <c r="O690" t="s">
        <v>1307</v>
      </c>
      <c r="P690">
        <v>30049099</v>
      </c>
      <c r="R690">
        <v>13</v>
      </c>
      <c r="S690">
        <v>13</v>
      </c>
      <c r="U690">
        <v>7898040320874</v>
      </c>
      <c r="V690">
        <v>0</v>
      </c>
      <c r="X690" t="s">
        <v>2459</v>
      </c>
      <c r="Z690" t="s">
        <v>1260</v>
      </c>
      <c r="AA690" t="s">
        <v>1261</v>
      </c>
      <c r="AB690">
        <v>2</v>
      </c>
      <c r="AC690" t="s">
        <v>2424</v>
      </c>
      <c r="AE690">
        <v>43524</v>
      </c>
      <c r="AH690">
        <v>0</v>
      </c>
      <c r="AK690" t="s">
        <v>1260</v>
      </c>
      <c r="AM690" t="s">
        <v>1260</v>
      </c>
      <c r="AN690" t="s">
        <v>1260</v>
      </c>
      <c r="AQ690" t="s">
        <v>1263</v>
      </c>
      <c r="AR690" t="s">
        <v>1257</v>
      </c>
      <c r="AS690" t="s">
        <v>1260</v>
      </c>
      <c r="AT690">
        <v>1</v>
      </c>
      <c r="AX690" t="s">
        <v>1260</v>
      </c>
      <c r="AY690" t="s">
        <v>1264</v>
      </c>
      <c r="AZ690" t="s">
        <v>1265</v>
      </c>
      <c r="BE690">
        <v>133</v>
      </c>
      <c r="BF690" t="s">
        <v>2460</v>
      </c>
      <c r="BI690" t="s">
        <v>1260</v>
      </c>
      <c r="BK690" t="str">
        <f>LEFT(Tabela_BaseCadastro[[#This Row],[Descrição]],SEARCH(" ",Tabela_BaseCadastro[[#This Row],[Descrição]],1)-1)</f>
        <v>ETHAMOLIN</v>
      </c>
      <c r="BL690" t="str">
        <f>TEXT(Tabela_BaseCadastro[[#This Row],[Unidade Venda '[EAN8, UPC12, EAN13, e DUN14']]],"0000000000000")</f>
        <v>7898040320874</v>
      </c>
      <c r="BM690" t="s">
        <v>2460</v>
      </c>
      <c r="BN690" t="str">
        <f>IF(Tabela_BaseCadastro[[#This Row],[P.Ativo CMED]]="",Tabela_BaseCadastro[[#This Row],[DESCRIÇÃO DO PRINCIPIO ATIVO]],Tabela_BaseCadastro[[#This Row],[P.Ativo CMED]])</f>
        <v>OLEATO DE MONOETANOLAMINA</v>
      </c>
    </row>
    <row r="691" spans="1:66" x14ac:dyDescent="0.25">
      <c r="A691">
        <v>1465</v>
      </c>
      <c r="B691" t="s">
        <v>2461</v>
      </c>
      <c r="C691">
        <v>1478</v>
      </c>
      <c r="D691" t="s">
        <v>1398</v>
      </c>
      <c r="E691">
        <v>1</v>
      </c>
      <c r="F691" t="s">
        <v>1253</v>
      </c>
      <c r="G691">
        <v>2</v>
      </c>
      <c r="H691" s="1" t="s">
        <v>1254</v>
      </c>
      <c r="I691">
        <v>17</v>
      </c>
      <c r="J691" t="s">
        <v>1399</v>
      </c>
      <c r="K691">
        <v>2</v>
      </c>
      <c r="L691" t="s">
        <v>1256</v>
      </c>
      <c r="M691" t="s">
        <v>1257</v>
      </c>
      <c r="N691" t="s">
        <v>1327</v>
      </c>
      <c r="O691" t="s">
        <v>1259</v>
      </c>
      <c r="P691">
        <v>30049059</v>
      </c>
      <c r="R691">
        <v>13</v>
      </c>
      <c r="S691">
        <v>13</v>
      </c>
      <c r="U691">
        <v>7898040320928</v>
      </c>
      <c r="V691">
        <v>0</v>
      </c>
      <c r="X691" t="s">
        <v>2462</v>
      </c>
      <c r="Z691" t="s">
        <v>1260</v>
      </c>
      <c r="AA691" t="s">
        <v>1261</v>
      </c>
      <c r="AB691">
        <v>20</v>
      </c>
      <c r="AC691" t="s">
        <v>1663</v>
      </c>
      <c r="AE691">
        <v>43524</v>
      </c>
      <c r="AH691">
        <v>0</v>
      </c>
      <c r="AK691" t="s">
        <v>1260</v>
      </c>
      <c r="AM691" t="s">
        <v>1260</v>
      </c>
      <c r="AN691" t="s">
        <v>1260</v>
      </c>
      <c r="AQ691" t="s">
        <v>1263</v>
      </c>
      <c r="AR691" t="s">
        <v>1257</v>
      </c>
      <c r="AS691" t="s">
        <v>1260</v>
      </c>
      <c r="AT691">
        <v>1</v>
      </c>
      <c r="AX691" t="s">
        <v>1260</v>
      </c>
      <c r="AY691" t="s">
        <v>1264</v>
      </c>
      <c r="AZ691" t="s">
        <v>1265</v>
      </c>
      <c r="BE691">
        <v>134</v>
      </c>
      <c r="BF691" t="s">
        <v>2463</v>
      </c>
      <c r="BI691" t="s">
        <v>1260</v>
      </c>
      <c r="BK691" t="str">
        <f>LEFT(Tabela_BaseCadastro[[#This Row],[Descrição]],SEARCH(" ",Tabela_BaseCadastro[[#This Row],[Descrição]],1)-1)</f>
        <v>MAREVAN</v>
      </c>
      <c r="BL691" t="str">
        <f>TEXT(Tabela_BaseCadastro[[#This Row],[Unidade Venda '[EAN8, UPC12, EAN13, e DUN14']]],"0000000000000")</f>
        <v>7898040320928</v>
      </c>
      <c r="BM691" t="s">
        <v>2463</v>
      </c>
      <c r="BN691" t="str">
        <f>IF(Tabela_BaseCadastro[[#This Row],[P.Ativo CMED]]="",Tabela_BaseCadastro[[#This Row],[DESCRIÇÃO DO PRINCIPIO ATIVO]],Tabela_BaseCadastro[[#This Row],[P.Ativo CMED]])</f>
        <v>VARFARINA SÓDICA</v>
      </c>
    </row>
    <row r="692" spans="1:66" x14ac:dyDescent="0.25">
      <c r="A692">
        <v>1466</v>
      </c>
      <c r="B692" t="s">
        <v>2464</v>
      </c>
      <c r="C692">
        <v>1480</v>
      </c>
      <c r="D692" t="s">
        <v>2458</v>
      </c>
      <c r="E692">
        <v>1</v>
      </c>
      <c r="F692" t="s">
        <v>1253</v>
      </c>
      <c r="G692">
        <v>2</v>
      </c>
      <c r="H692" s="1" t="s">
        <v>1254</v>
      </c>
      <c r="I692">
        <v>17</v>
      </c>
      <c r="J692" t="s">
        <v>1399</v>
      </c>
      <c r="K692">
        <v>2</v>
      </c>
      <c r="L692" t="s">
        <v>1256</v>
      </c>
      <c r="M692" t="s">
        <v>1257</v>
      </c>
      <c r="N692" t="s">
        <v>2454</v>
      </c>
      <c r="O692" t="s">
        <v>1739</v>
      </c>
      <c r="P692">
        <v>30042099</v>
      </c>
      <c r="R692">
        <v>13</v>
      </c>
      <c r="S692">
        <v>13</v>
      </c>
      <c r="U692">
        <v>7898040324223</v>
      </c>
      <c r="V692">
        <v>0</v>
      </c>
      <c r="X692" t="s">
        <v>2465</v>
      </c>
      <c r="Z692" t="s">
        <v>1260</v>
      </c>
      <c r="AA692" t="s">
        <v>1261</v>
      </c>
      <c r="AB692">
        <v>10</v>
      </c>
      <c r="AC692" t="s">
        <v>1579</v>
      </c>
      <c r="AE692">
        <v>43524</v>
      </c>
      <c r="AH692">
        <v>0</v>
      </c>
      <c r="AK692" t="s">
        <v>1260</v>
      </c>
      <c r="AM692" t="s">
        <v>1260</v>
      </c>
      <c r="AN692" t="s">
        <v>1260</v>
      </c>
      <c r="AQ692" t="s">
        <v>1263</v>
      </c>
      <c r="AR692" t="s">
        <v>1257</v>
      </c>
      <c r="AS692" t="s">
        <v>1260</v>
      </c>
      <c r="AT692">
        <v>1</v>
      </c>
      <c r="AX692" t="s">
        <v>1260</v>
      </c>
      <c r="AY692" t="s">
        <v>1264</v>
      </c>
      <c r="AZ692" t="s">
        <v>1265</v>
      </c>
      <c r="BE692">
        <v>135</v>
      </c>
      <c r="BF692" t="s">
        <v>2466</v>
      </c>
      <c r="BI692" t="s">
        <v>1260</v>
      </c>
      <c r="BK692" t="str">
        <f>LEFT(Tabela_BaseCadastro[[#This Row],[Descrição]],SEARCH(" ",Tabela_BaseCadastro[[#This Row],[Descrição]],1)-1)</f>
        <v>OTOCIRIAX</v>
      </c>
      <c r="BL692" t="str">
        <f>TEXT(Tabela_BaseCadastro[[#This Row],[Unidade Venda '[EAN8, UPC12, EAN13, e DUN14']]],"0000000000000")</f>
        <v>7898040324223</v>
      </c>
      <c r="BM692" t="s">
        <v>2467</v>
      </c>
      <c r="BN692" t="str">
        <f>IF(Tabela_BaseCadastro[[#This Row],[P.Ativo CMED]]="",Tabela_BaseCadastro[[#This Row],[DESCRIÇÃO DO PRINCIPIO ATIVO]],Tabela_BaseCadastro[[#This Row],[P.Ativo CMED]])</f>
        <v>CLORIDRATO DE CIPROFLOXACINO ;HIDROCORTISONA</v>
      </c>
    </row>
    <row r="693" spans="1:66" x14ac:dyDescent="0.25">
      <c r="A693">
        <v>1467</v>
      </c>
      <c r="B693" t="s">
        <v>2468</v>
      </c>
      <c r="C693">
        <v>1480</v>
      </c>
      <c r="D693" t="s">
        <v>2458</v>
      </c>
      <c r="E693">
        <v>1</v>
      </c>
      <c r="F693" t="s">
        <v>1253</v>
      </c>
      <c r="G693">
        <v>18</v>
      </c>
      <c r="H693" s="1" t="s">
        <v>1298</v>
      </c>
      <c r="I693">
        <v>17</v>
      </c>
      <c r="J693" t="s">
        <v>1399</v>
      </c>
      <c r="K693">
        <v>1</v>
      </c>
      <c r="L693" t="s">
        <v>1256</v>
      </c>
      <c r="M693" t="s">
        <v>1257</v>
      </c>
      <c r="N693" t="s">
        <v>2469</v>
      </c>
      <c r="O693" t="s">
        <v>2470</v>
      </c>
      <c r="P693">
        <v>30049062</v>
      </c>
      <c r="R693">
        <v>13</v>
      </c>
      <c r="S693">
        <v>13</v>
      </c>
      <c r="T693">
        <v>13</v>
      </c>
      <c r="U693">
        <v>7898040322717</v>
      </c>
      <c r="V693">
        <v>0</v>
      </c>
      <c r="W693">
        <v>7898040322717</v>
      </c>
      <c r="Z693" t="s">
        <v>1260</v>
      </c>
      <c r="AA693" t="s">
        <v>1261</v>
      </c>
      <c r="AB693">
        <v>9</v>
      </c>
      <c r="AC693" t="s">
        <v>2471</v>
      </c>
      <c r="AE693">
        <v>43524</v>
      </c>
      <c r="AH693">
        <v>0</v>
      </c>
      <c r="AK693" t="s">
        <v>1260</v>
      </c>
      <c r="AM693" t="s">
        <v>1260</v>
      </c>
      <c r="AN693" t="s">
        <v>1260</v>
      </c>
      <c r="AQ693" t="s">
        <v>1263</v>
      </c>
      <c r="AR693" t="s">
        <v>1257</v>
      </c>
      <c r="AS693" t="s">
        <v>1260</v>
      </c>
      <c r="AT693">
        <v>1</v>
      </c>
      <c r="AX693" t="s">
        <v>1260</v>
      </c>
      <c r="AY693" t="s">
        <v>1264</v>
      </c>
      <c r="AZ693" t="s">
        <v>1265</v>
      </c>
      <c r="BE693">
        <v>136</v>
      </c>
      <c r="BF693" t="s">
        <v>2472</v>
      </c>
      <c r="BI693" t="s">
        <v>1260</v>
      </c>
      <c r="BK693" t="str">
        <f>LEFT(Tabela_BaseCadastro[[#This Row],[Descrição]],SEARCH(" ",Tabela_BaseCadastro[[#This Row],[Descrição]],1)-1)</f>
        <v>TORADOL</v>
      </c>
      <c r="BL693" t="str">
        <f>TEXT(Tabela_BaseCadastro[[#This Row],[Unidade Venda '[EAN8, UPC12, EAN13, e DUN14']]],"0000000000000")</f>
        <v>7898040322717</v>
      </c>
      <c r="BM693" t="s">
        <v>2473</v>
      </c>
      <c r="BN693" t="str">
        <f>IF(Tabela_BaseCadastro[[#This Row],[P.Ativo CMED]]="",Tabela_BaseCadastro[[#This Row],[DESCRIÇÃO DO PRINCIPIO ATIVO]],Tabela_BaseCadastro[[#This Row],[P.Ativo CMED]])</f>
        <v>CETOROLACO TROMETAMINA</v>
      </c>
    </row>
    <row r="694" spans="1:66" x14ac:dyDescent="0.25">
      <c r="A694">
        <v>1468</v>
      </c>
      <c r="B694" t="s">
        <v>2474</v>
      </c>
      <c r="C694">
        <v>1478</v>
      </c>
      <c r="D694" t="s">
        <v>1398</v>
      </c>
      <c r="E694">
        <v>1</v>
      </c>
      <c r="F694" t="s">
        <v>1253</v>
      </c>
      <c r="G694">
        <v>2</v>
      </c>
      <c r="H694" s="1" t="s">
        <v>1254</v>
      </c>
      <c r="I694">
        <v>17</v>
      </c>
      <c r="J694" t="s">
        <v>1399</v>
      </c>
      <c r="K694">
        <v>2</v>
      </c>
      <c r="L694" t="s">
        <v>1256</v>
      </c>
      <c r="M694" t="s">
        <v>1257</v>
      </c>
      <c r="N694" t="s">
        <v>2475</v>
      </c>
      <c r="O694" t="s">
        <v>2476</v>
      </c>
      <c r="P694">
        <v>21069030</v>
      </c>
      <c r="R694">
        <v>13</v>
      </c>
      <c r="S694">
        <v>13</v>
      </c>
      <c r="U694">
        <v>7898040323806</v>
      </c>
      <c r="V694">
        <v>0</v>
      </c>
      <c r="X694" t="s">
        <v>2477</v>
      </c>
      <c r="Z694" t="s">
        <v>1260</v>
      </c>
      <c r="AA694" t="s">
        <v>1261</v>
      </c>
      <c r="AB694">
        <v>90</v>
      </c>
      <c r="AC694" t="s">
        <v>2478</v>
      </c>
      <c r="AE694">
        <v>43524</v>
      </c>
      <c r="AH694">
        <v>0</v>
      </c>
      <c r="AK694" t="s">
        <v>1260</v>
      </c>
      <c r="AM694" t="s">
        <v>1260</v>
      </c>
      <c r="AN694" t="s">
        <v>1260</v>
      </c>
      <c r="AQ694" t="s">
        <v>1263</v>
      </c>
      <c r="AR694" t="s">
        <v>1257</v>
      </c>
      <c r="AS694" t="s">
        <v>1260</v>
      </c>
      <c r="AT694">
        <v>1</v>
      </c>
      <c r="AX694" t="s">
        <v>1260</v>
      </c>
      <c r="AY694" t="s">
        <v>1264</v>
      </c>
      <c r="AZ694" t="s">
        <v>1265</v>
      </c>
      <c r="BE694">
        <v>138</v>
      </c>
      <c r="BF694" t="s">
        <v>2479</v>
      </c>
      <c r="BI694" t="s">
        <v>1260</v>
      </c>
      <c r="BK694" t="str">
        <f>LEFT(Tabela_BaseCadastro[[#This Row],[Descrição]],SEARCH(" ",Tabela_BaseCadastro[[#This Row],[Descrição]],1)-1)</f>
        <v>SIMBIOFLORA</v>
      </c>
      <c r="BL694" t="str">
        <f>TEXT(Tabela_BaseCadastro[[#This Row],[Unidade Venda '[EAN8, UPC12, EAN13, e DUN14']]],"0000000000000")</f>
        <v>7898040323806</v>
      </c>
      <c r="BN694" t="str">
        <f>IF(Tabela_BaseCadastro[[#This Row],[P.Ativo CMED]]="",Tabela_BaseCadastro[[#This Row],[DESCRIÇÃO DO PRINCIPIO ATIVO]],Tabela_BaseCadastro[[#This Row],[P.Ativo CMED]])</f>
        <v>BIFIDOBACTERIUM ANIMALIS / FRUCTOOLIGSACCHARIDES / LACTOBACILLUS ACIDOPHILUS / LACTOBACILLUS PARACAS</v>
      </c>
    </row>
    <row r="695" spans="1:66" x14ac:dyDescent="0.25">
      <c r="A695">
        <v>1469</v>
      </c>
      <c r="B695" t="s">
        <v>2480</v>
      </c>
      <c r="C695">
        <v>1478</v>
      </c>
      <c r="D695" t="s">
        <v>1398</v>
      </c>
      <c r="E695">
        <v>1</v>
      </c>
      <c r="F695" t="s">
        <v>1253</v>
      </c>
      <c r="G695">
        <v>2</v>
      </c>
      <c r="H695" s="1" t="s">
        <v>1254</v>
      </c>
      <c r="I695">
        <v>17</v>
      </c>
      <c r="J695" t="s">
        <v>1399</v>
      </c>
      <c r="K695">
        <v>2</v>
      </c>
      <c r="L695" t="s">
        <v>1256</v>
      </c>
      <c r="M695" t="s">
        <v>1257</v>
      </c>
      <c r="N695" t="s">
        <v>2475</v>
      </c>
      <c r="O695" t="s">
        <v>2476</v>
      </c>
      <c r="P695">
        <v>21069030</v>
      </c>
      <c r="R695">
        <v>13</v>
      </c>
      <c r="S695">
        <v>13</v>
      </c>
      <c r="U695">
        <v>7898040323844</v>
      </c>
      <c r="V695">
        <v>0</v>
      </c>
      <c r="X695" t="s">
        <v>2481</v>
      </c>
      <c r="Z695" t="s">
        <v>1260</v>
      </c>
      <c r="AA695" t="s">
        <v>1261</v>
      </c>
      <c r="AB695">
        <v>90</v>
      </c>
      <c r="AC695" t="s">
        <v>2478</v>
      </c>
      <c r="AE695">
        <v>43524</v>
      </c>
      <c r="AH695">
        <v>0</v>
      </c>
      <c r="AK695" t="s">
        <v>1260</v>
      </c>
      <c r="AM695" t="s">
        <v>1260</v>
      </c>
      <c r="AN695" t="s">
        <v>1260</v>
      </c>
      <c r="AQ695" t="s">
        <v>1263</v>
      </c>
      <c r="AR695" t="s">
        <v>1257</v>
      </c>
      <c r="AS695" t="s">
        <v>1260</v>
      </c>
      <c r="AT695">
        <v>1</v>
      </c>
      <c r="AX695" t="s">
        <v>1260</v>
      </c>
      <c r="AY695" t="s">
        <v>1264</v>
      </c>
      <c r="AZ695" t="s">
        <v>1265</v>
      </c>
      <c r="BE695">
        <v>139</v>
      </c>
      <c r="BF695" t="s">
        <v>2482</v>
      </c>
      <c r="BI695" t="s">
        <v>1260</v>
      </c>
      <c r="BK695" t="str">
        <f>LEFT(Tabela_BaseCadastro[[#This Row],[Descrição]],SEARCH(" ",Tabela_BaseCadastro[[#This Row],[Descrição]],1)-1)</f>
        <v>PROBIATOP</v>
      </c>
      <c r="BL695" t="str">
        <f>TEXT(Tabela_BaseCadastro[[#This Row],[Unidade Venda '[EAN8, UPC12, EAN13, e DUN14']]],"0000000000000")</f>
        <v>7898040323844</v>
      </c>
      <c r="BN695" t="str">
        <f>IF(Tabela_BaseCadastro[[#This Row],[P.Ativo CMED]]="",Tabela_BaseCadastro[[#This Row],[DESCRIÇÃO DO PRINCIPIO ATIVO]],Tabela_BaseCadastro[[#This Row],[P.Ativo CMED]])</f>
        <v>BIFIDOBACTERIUM ANIMALIS / LACTOBACILLUS ACIDOPHILUS / LACTOBACILLUS PARACASEI / LACTOBACILLUS RHAMN</v>
      </c>
    </row>
    <row r="696" spans="1:66" x14ac:dyDescent="0.25">
      <c r="A696">
        <v>1470</v>
      </c>
      <c r="B696" t="s">
        <v>2483</v>
      </c>
      <c r="C696">
        <v>1478</v>
      </c>
      <c r="D696" t="s">
        <v>1398</v>
      </c>
      <c r="E696">
        <v>1</v>
      </c>
      <c r="F696" t="s">
        <v>1253</v>
      </c>
      <c r="G696">
        <v>2</v>
      </c>
      <c r="H696" s="1" t="s">
        <v>1254</v>
      </c>
      <c r="I696">
        <v>17</v>
      </c>
      <c r="J696" t="s">
        <v>1399</v>
      </c>
      <c r="K696">
        <v>2</v>
      </c>
      <c r="L696" t="s">
        <v>1256</v>
      </c>
      <c r="M696" t="s">
        <v>1263</v>
      </c>
      <c r="N696" t="s">
        <v>2484</v>
      </c>
      <c r="P696">
        <v>21069030</v>
      </c>
      <c r="R696">
        <v>13</v>
      </c>
      <c r="S696">
        <v>13</v>
      </c>
      <c r="U696">
        <v>7898040325114</v>
      </c>
      <c r="V696">
        <v>0</v>
      </c>
      <c r="X696" t="s">
        <v>2485</v>
      </c>
      <c r="Z696" t="s">
        <v>1260</v>
      </c>
      <c r="AA696" t="s">
        <v>1261</v>
      </c>
      <c r="AB696">
        <v>888</v>
      </c>
      <c r="AC696" t="s">
        <v>2486</v>
      </c>
      <c r="AE696">
        <v>43524</v>
      </c>
      <c r="AH696">
        <v>0</v>
      </c>
      <c r="AK696" t="s">
        <v>1260</v>
      </c>
      <c r="AM696" t="s">
        <v>1260</v>
      </c>
      <c r="AN696" t="s">
        <v>1260</v>
      </c>
      <c r="AQ696" t="s">
        <v>1263</v>
      </c>
      <c r="AR696" t="s">
        <v>1257</v>
      </c>
      <c r="AS696" t="s">
        <v>1260</v>
      </c>
      <c r="AT696">
        <v>1</v>
      </c>
      <c r="AX696" t="s">
        <v>1260</v>
      </c>
      <c r="AY696" t="s">
        <v>1264</v>
      </c>
      <c r="AZ696" t="s">
        <v>1265</v>
      </c>
      <c r="BE696">
        <v>140</v>
      </c>
      <c r="BF696" t="s">
        <v>2487</v>
      </c>
      <c r="BI696" t="s">
        <v>1260</v>
      </c>
      <c r="BK696" t="str">
        <f>LEFT(Tabela_BaseCadastro[[#This Row],[Descrição]],SEARCH(" ",Tabela_BaseCadastro[[#This Row],[Descrição]],1)-1)</f>
        <v>LACTOFOS</v>
      </c>
      <c r="BL696" t="str">
        <f>TEXT(Tabela_BaseCadastro[[#This Row],[Unidade Venda '[EAN8, UPC12, EAN13, e DUN14']]],"0000000000000")</f>
        <v>7898040325114</v>
      </c>
      <c r="BN696" t="str">
        <f>IF(Tabela_BaseCadastro[[#This Row],[P.Ativo CMED]]="",Tabela_BaseCadastro[[#This Row],[DESCRIÇÃO DO PRINCIPIO ATIVO]],Tabela_BaseCadastro[[#This Row],[P.Ativo CMED]])</f>
        <v>LACTOBACILLUS ACIDOPHILUS / LACTOBACILLUS BIFIDUS / LACTOBACILLUS CASEI / LACTOBACILLUS RHAMNOSUS</v>
      </c>
    </row>
    <row r="697" spans="1:66" x14ac:dyDescent="0.25">
      <c r="A697">
        <v>1471</v>
      </c>
      <c r="B697" t="s">
        <v>2488</v>
      </c>
      <c r="C697">
        <v>1478</v>
      </c>
      <c r="D697" t="s">
        <v>1398</v>
      </c>
      <c r="E697">
        <v>1</v>
      </c>
      <c r="F697" t="s">
        <v>1253</v>
      </c>
      <c r="G697">
        <v>2</v>
      </c>
      <c r="H697" s="1" t="s">
        <v>1254</v>
      </c>
      <c r="I697">
        <v>17</v>
      </c>
      <c r="J697" t="s">
        <v>1399</v>
      </c>
      <c r="K697">
        <v>2</v>
      </c>
      <c r="L697" t="s">
        <v>1256</v>
      </c>
      <c r="M697" t="s">
        <v>1257</v>
      </c>
      <c r="N697" t="s">
        <v>1422</v>
      </c>
      <c r="O697" t="s">
        <v>1253</v>
      </c>
      <c r="P697">
        <v>30022099</v>
      </c>
      <c r="R697">
        <v>13</v>
      </c>
      <c r="S697">
        <v>13</v>
      </c>
      <c r="U697">
        <v>7898040320973</v>
      </c>
      <c r="V697">
        <v>7898040320973</v>
      </c>
      <c r="Z697" t="s">
        <v>1260</v>
      </c>
      <c r="AA697" t="s">
        <v>1261</v>
      </c>
      <c r="AB697">
        <v>32</v>
      </c>
      <c r="AC697" t="s">
        <v>2250</v>
      </c>
      <c r="AE697">
        <v>43524</v>
      </c>
      <c r="AH697">
        <v>0</v>
      </c>
      <c r="AK697" t="s">
        <v>1260</v>
      </c>
      <c r="AM697" t="s">
        <v>1260</v>
      </c>
      <c r="AN697" t="s">
        <v>1260</v>
      </c>
      <c r="AQ697" t="s">
        <v>1263</v>
      </c>
      <c r="AR697" t="s">
        <v>1257</v>
      </c>
      <c r="AS697" t="s">
        <v>1260</v>
      </c>
      <c r="AT697">
        <v>1</v>
      </c>
      <c r="AX697" t="s">
        <v>1260</v>
      </c>
      <c r="AY697" t="s">
        <v>1264</v>
      </c>
      <c r="AZ697" t="s">
        <v>1265</v>
      </c>
      <c r="BE697">
        <v>141</v>
      </c>
      <c r="BF697" t="s">
        <v>2489</v>
      </c>
      <c r="BI697" t="s">
        <v>1260</v>
      </c>
      <c r="BK697" t="str">
        <f>LEFT(Tabela_BaseCadastro[[#This Row],[Descrição]],SEARCH(" ",Tabela_BaseCadastro[[#This Row],[Descrição]],1)-1)</f>
        <v>ABRILAR</v>
      </c>
      <c r="BL697" t="str">
        <f>TEXT(Tabela_BaseCadastro[[#This Row],[Unidade Venda '[EAN8, UPC12, EAN13, e DUN14']]],"0000000000000")</f>
        <v>7898040320973</v>
      </c>
      <c r="BM697" t="s">
        <v>2490</v>
      </c>
      <c r="BN697" t="str">
        <f>IF(Tabela_BaseCadastro[[#This Row],[P.Ativo CMED]]="",Tabela_BaseCadastro[[#This Row],[DESCRIÇÃO DO PRINCIPIO ATIVO]],Tabela_BaseCadastro[[#This Row],[P.Ativo CMED]])</f>
        <v>HEDERA HELIX (HERA)</v>
      </c>
    </row>
    <row r="698" spans="1:66" x14ac:dyDescent="0.25">
      <c r="A698">
        <v>1472</v>
      </c>
      <c r="B698" t="s">
        <v>2491</v>
      </c>
      <c r="C698">
        <v>1370</v>
      </c>
      <c r="D698" t="s">
        <v>1380</v>
      </c>
      <c r="E698">
        <v>1</v>
      </c>
      <c r="F698" t="s">
        <v>1253</v>
      </c>
      <c r="G698">
        <v>1</v>
      </c>
      <c r="H698" s="1" t="s">
        <v>1280</v>
      </c>
      <c r="I698">
        <v>3</v>
      </c>
      <c r="J698" t="s">
        <v>1382</v>
      </c>
      <c r="K698">
        <v>2</v>
      </c>
      <c r="L698" t="s">
        <v>1256</v>
      </c>
      <c r="M698" t="s">
        <v>1257</v>
      </c>
      <c r="N698" t="s">
        <v>1323</v>
      </c>
      <c r="O698" t="s">
        <v>1269</v>
      </c>
      <c r="P698">
        <v>30049069</v>
      </c>
      <c r="R698">
        <v>13</v>
      </c>
      <c r="S698">
        <v>13</v>
      </c>
      <c r="U698">
        <v>7896261020863</v>
      </c>
      <c r="V698">
        <v>0</v>
      </c>
      <c r="Z698" t="s">
        <v>1260</v>
      </c>
      <c r="AA698" t="s">
        <v>1261</v>
      </c>
      <c r="AB698">
        <v>1</v>
      </c>
      <c r="AC698" t="s">
        <v>1283</v>
      </c>
      <c r="AE698">
        <v>43535</v>
      </c>
      <c r="AH698">
        <v>0</v>
      </c>
      <c r="AK698" t="s">
        <v>1260</v>
      </c>
      <c r="AM698" t="s">
        <v>1260</v>
      </c>
      <c r="AN698" t="s">
        <v>1260</v>
      </c>
      <c r="AQ698" t="s">
        <v>1263</v>
      </c>
      <c r="AR698" t="s">
        <v>1257</v>
      </c>
      <c r="AS698" t="s">
        <v>1260</v>
      </c>
      <c r="AT698">
        <v>1</v>
      </c>
      <c r="AX698" t="s">
        <v>1260</v>
      </c>
      <c r="AY698" t="s">
        <v>1264</v>
      </c>
      <c r="AZ698" t="s">
        <v>1265</v>
      </c>
      <c r="BE698">
        <v>142</v>
      </c>
      <c r="BF698" t="s">
        <v>2492</v>
      </c>
      <c r="BI698" t="s">
        <v>1260</v>
      </c>
      <c r="BK698" t="str">
        <f>LEFT(Tabela_BaseCadastro[[#This Row],[Descrição]],SEARCH(" ",Tabela_BaseCadastro[[#This Row],[Descrição]],1)-1)</f>
        <v>KISQALI</v>
      </c>
      <c r="BL698" t="str">
        <f>TEXT(Tabela_BaseCadastro[[#This Row],[Unidade Venda '[EAN8, UPC12, EAN13, e DUN14']]],"0000000000000")</f>
        <v>7896261020863</v>
      </c>
      <c r="BM698" t="s">
        <v>2492</v>
      </c>
      <c r="BN698" t="str">
        <f>IF(Tabela_BaseCadastro[[#This Row],[P.Ativo CMED]]="",Tabela_BaseCadastro[[#This Row],[DESCRIÇÃO DO PRINCIPIO ATIVO]],Tabela_BaseCadastro[[#This Row],[P.Ativo CMED]])</f>
        <v>SUCCINATO DE RIBOCICLIBE</v>
      </c>
    </row>
    <row r="699" spans="1:66" x14ac:dyDescent="0.25">
      <c r="A699">
        <v>1473</v>
      </c>
      <c r="B699" t="s">
        <v>2493</v>
      </c>
      <c r="C699">
        <v>1128</v>
      </c>
      <c r="D699" t="s">
        <v>1346</v>
      </c>
      <c r="E699">
        <v>1</v>
      </c>
      <c r="F699" t="s">
        <v>1253</v>
      </c>
      <c r="G699">
        <v>1</v>
      </c>
      <c r="H699" s="1" t="s">
        <v>1280</v>
      </c>
      <c r="I699">
        <v>2</v>
      </c>
      <c r="J699" t="s">
        <v>1347</v>
      </c>
      <c r="K699">
        <v>2</v>
      </c>
      <c r="L699" t="s">
        <v>1256</v>
      </c>
      <c r="M699" t="s">
        <v>1257</v>
      </c>
      <c r="N699" t="s">
        <v>2494</v>
      </c>
      <c r="O699" t="s">
        <v>1275</v>
      </c>
      <c r="P699">
        <v>30049079</v>
      </c>
      <c r="R699">
        <v>13</v>
      </c>
      <c r="S699">
        <v>13</v>
      </c>
      <c r="U699">
        <v>7613326002486</v>
      </c>
      <c r="V699">
        <v>0</v>
      </c>
      <c r="Z699" t="s">
        <v>1260</v>
      </c>
      <c r="AA699" t="s">
        <v>1261</v>
      </c>
      <c r="AB699">
        <v>1</v>
      </c>
      <c r="AC699" t="s">
        <v>1283</v>
      </c>
      <c r="AE699">
        <v>43577</v>
      </c>
      <c r="AH699">
        <v>0</v>
      </c>
      <c r="AK699" t="s">
        <v>1260</v>
      </c>
      <c r="AM699" t="s">
        <v>1260</v>
      </c>
      <c r="AN699" t="s">
        <v>1260</v>
      </c>
      <c r="AQ699" t="s">
        <v>1263</v>
      </c>
      <c r="AR699" t="s">
        <v>1257</v>
      </c>
      <c r="AS699" t="s">
        <v>1260</v>
      </c>
      <c r="AT699">
        <v>1</v>
      </c>
      <c r="AX699" t="s">
        <v>1260</v>
      </c>
      <c r="AY699" t="s">
        <v>1264</v>
      </c>
      <c r="AZ699" t="s">
        <v>1265</v>
      </c>
      <c r="BI699" t="s">
        <v>1260</v>
      </c>
      <c r="BK699" t="str">
        <f>LEFT(Tabela_BaseCadastro[[#This Row],[Descrição]],SEARCH(" ",Tabela_BaseCadastro[[#This Row],[Descrição]],1)-1)</f>
        <v>ALECENSA</v>
      </c>
      <c r="BL699" t="str">
        <f>TEXT(Tabela_BaseCadastro[[#This Row],[Unidade Venda '[EAN8, UPC12, EAN13, e DUN14']]],"0000000000000")</f>
        <v>7613326002486</v>
      </c>
      <c r="BM699" t="s">
        <v>2495</v>
      </c>
      <c r="BN699" t="str">
        <f>IF(Tabela_BaseCadastro[[#This Row],[P.Ativo CMED]]="",Tabela_BaseCadastro[[#This Row],[DESCRIÇÃO DO PRINCIPIO ATIVO]],Tabela_BaseCadastro[[#This Row],[P.Ativo CMED]])</f>
        <v>CLORIDRATO DE ALECTINIBE</v>
      </c>
    </row>
    <row r="700" spans="1:66" x14ac:dyDescent="0.25">
      <c r="A700">
        <v>1474</v>
      </c>
      <c r="B700" t="s">
        <v>2496</v>
      </c>
      <c r="C700">
        <v>1284</v>
      </c>
      <c r="D700" t="s">
        <v>1503</v>
      </c>
      <c r="E700">
        <v>1</v>
      </c>
      <c r="F700" t="s">
        <v>1253</v>
      </c>
      <c r="G700">
        <v>2</v>
      </c>
      <c r="H700" s="1" t="s">
        <v>1254</v>
      </c>
      <c r="I700">
        <v>14</v>
      </c>
      <c r="J700" t="s">
        <v>1504</v>
      </c>
      <c r="K700">
        <v>2</v>
      </c>
      <c r="L700" t="s">
        <v>1256</v>
      </c>
      <c r="M700" t="s">
        <v>1257</v>
      </c>
      <c r="N700" t="s">
        <v>1274</v>
      </c>
      <c r="O700" t="s">
        <v>1275</v>
      </c>
      <c r="P700">
        <v>30049079</v>
      </c>
      <c r="R700">
        <v>13</v>
      </c>
      <c r="S700">
        <v>13</v>
      </c>
      <c r="U700">
        <v>7895858005849</v>
      </c>
      <c r="V700">
        <v>111111</v>
      </c>
      <c r="Z700" t="s">
        <v>1260</v>
      </c>
      <c r="AA700" t="s">
        <v>1261</v>
      </c>
      <c r="AB700">
        <v>33</v>
      </c>
      <c r="AC700" t="s">
        <v>2497</v>
      </c>
      <c r="AE700">
        <v>43599</v>
      </c>
      <c r="AH700">
        <v>0</v>
      </c>
      <c r="AK700" t="s">
        <v>1260</v>
      </c>
      <c r="AM700" t="s">
        <v>1260</v>
      </c>
      <c r="AN700" t="s">
        <v>1260</v>
      </c>
      <c r="AQ700" t="s">
        <v>1263</v>
      </c>
      <c r="AR700" t="s">
        <v>1257</v>
      </c>
      <c r="AS700" t="s">
        <v>1260</v>
      </c>
      <c r="AT700">
        <v>1</v>
      </c>
      <c r="AX700" t="s">
        <v>1260</v>
      </c>
      <c r="AY700" t="s">
        <v>1264</v>
      </c>
      <c r="AZ700" t="s">
        <v>1265</v>
      </c>
      <c r="BI700" t="s">
        <v>1260</v>
      </c>
      <c r="BK700" t="str">
        <f>LEFT(Tabela_BaseCadastro[[#This Row],[Descrição]],SEARCH(" ",Tabela_BaseCadastro[[#This Row],[Descrição]],1)-1)</f>
        <v>AGRASTAT</v>
      </c>
      <c r="BL700" t="str">
        <f>TEXT(Tabela_BaseCadastro[[#This Row],[Unidade Venda '[EAN8, UPC12, EAN13, e DUN14']]],"0000000000000")</f>
        <v>7895858005849</v>
      </c>
      <c r="BM700" t="s">
        <v>2498</v>
      </c>
      <c r="BN700" t="str">
        <f>IF(Tabela_BaseCadastro[[#This Row],[P.Ativo CMED]]="",Tabela_BaseCadastro[[#This Row],[DESCRIÇÃO DO PRINCIPIO ATIVO]],Tabela_BaseCadastro[[#This Row],[P.Ativo CMED]])</f>
        <v>TIROFIBANA</v>
      </c>
    </row>
    <row r="701" spans="1:66" x14ac:dyDescent="0.25">
      <c r="A701">
        <v>1475</v>
      </c>
      <c r="B701" t="s">
        <v>2499</v>
      </c>
      <c r="C701">
        <v>1109</v>
      </c>
      <c r="D701" t="s">
        <v>1252</v>
      </c>
      <c r="E701">
        <v>1</v>
      </c>
      <c r="F701" t="s">
        <v>1253</v>
      </c>
      <c r="G701">
        <v>16</v>
      </c>
      <c r="H701" s="1" t="s">
        <v>1534</v>
      </c>
      <c r="I701">
        <v>1</v>
      </c>
      <c r="J701" t="s">
        <v>1255</v>
      </c>
      <c r="K701">
        <v>1</v>
      </c>
      <c r="L701" t="s">
        <v>1535</v>
      </c>
      <c r="M701" t="s">
        <v>1257</v>
      </c>
      <c r="N701" t="s">
        <v>1583</v>
      </c>
      <c r="O701" t="s">
        <v>1584</v>
      </c>
      <c r="P701">
        <v>30049079</v>
      </c>
      <c r="R701">
        <v>13</v>
      </c>
      <c r="S701">
        <v>13</v>
      </c>
      <c r="U701">
        <v>7896206402990</v>
      </c>
      <c r="V701">
        <v>0</v>
      </c>
      <c r="X701" t="s">
        <v>2500</v>
      </c>
      <c r="Z701" t="s">
        <v>1260</v>
      </c>
      <c r="AA701" t="s">
        <v>1261</v>
      </c>
      <c r="AB701">
        <v>5</v>
      </c>
      <c r="AC701" t="s">
        <v>1586</v>
      </c>
      <c r="AE701">
        <v>43600</v>
      </c>
      <c r="AH701">
        <v>0</v>
      </c>
      <c r="AK701" t="s">
        <v>1260</v>
      </c>
      <c r="AM701" t="s">
        <v>1260</v>
      </c>
      <c r="AN701" t="s">
        <v>1260</v>
      </c>
      <c r="AQ701" t="s">
        <v>1263</v>
      </c>
      <c r="AR701" t="s">
        <v>1257</v>
      </c>
      <c r="AS701" t="s">
        <v>1260</v>
      </c>
      <c r="AT701">
        <v>1</v>
      </c>
      <c r="AX701" t="s">
        <v>1260</v>
      </c>
      <c r="AY701" t="s">
        <v>1264</v>
      </c>
      <c r="AZ701" t="s">
        <v>1265</v>
      </c>
      <c r="BE701">
        <v>91</v>
      </c>
      <c r="BF701" t="s">
        <v>1587</v>
      </c>
      <c r="BI701" t="s">
        <v>1260</v>
      </c>
      <c r="BK701" t="str">
        <f>LEFT(Tabela_BaseCadastro[[#This Row],[Descrição]],SEARCH(" ",Tabela_BaseCadastro[[#This Row],[Descrição]],1)-1)</f>
        <v>SEROQUEL</v>
      </c>
      <c r="BL701" t="str">
        <f>TEXT(Tabela_BaseCadastro[[#This Row],[Unidade Venda '[EAN8, UPC12, EAN13, e DUN14']]],"0000000000000")</f>
        <v>7896206402990</v>
      </c>
      <c r="BM701" t="s">
        <v>1588</v>
      </c>
      <c r="BN701" t="str">
        <f>IF(Tabela_BaseCadastro[[#This Row],[P.Ativo CMED]]="",Tabela_BaseCadastro[[#This Row],[DESCRIÇÃO DO PRINCIPIO ATIVO]],Tabela_BaseCadastro[[#This Row],[P.Ativo CMED]])</f>
        <v>HEMIFUMARATO DE QUETIAPINA</v>
      </c>
    </row>
    <row r="702" spans="1:66" x14ac:dyDescent="0.25">
      <c r="A702">
        <v>1476</v>
      </c>
      <c r="B702" t="s">
        <v>2501</v>
      </c>
      <c r="C702">
        <v>1609</v>
      </c>
      <c r="D702" t="s">
        <v>2395</v>
      </c>
      <c r="E702">
        <v>1</v>
      </c>
      <c r="F702" t="s">
        <v>1253</v>
      </c>
      <c r="G702">
        <v>2</v>
      </c>
      <c r="H702" s="1" t="s">
        <v>1254</v>
      </c>
      <c r="I702">
        <v>22</v>
      </c>
      <c r="J702" t="s">
        <v>2396</v>
      </c>
      <c r="K702">
        <v>2</v>
      </c>
      <c r="L702" t="s">
        <v>1256</v>
      </c>
      <c r="M702" t="s">
        <v>1257</v>
      </c>
      <c r="N702" t="s">
        <v>1274</v>
      </c>
      <c r="O702" t="s">
        <v>1275</v>
      </c>
      <c r="P702">
        <v>30049079</v>
      </c>
      <c r="R702">
        <v>14</v>
      </c>
      <c r="S702">
        <v>14</v>
      </c>
      <c r="U702">
        <v>7898029552128</v>
      </c>
      <c r="V702">
        <v>7898029552128</v>
      </c>
      <c r="Z702" t="s">
        <v>1260</v>
      </c>
      <c r="AA702" t="s">
        <v>1261</v>
      </c>
      <c r="AB702">
        <v>12</v>
      </c>
      <c r="AC702" t="s">
        <v>1466</v>
      </c>
      <c r="AE702">
        <v>43607</v>
      </c>
      <c r="AH702">
        <v>0</v>
      </c>
      <c r="AK702" t="s">
        <v>1260</v>
      </c>
      <c r="AM702" t="s">
        <v>1260</v>
      </c>
      <c r="AN702" t="s">
        <v>1260</v>
      </c>
      <c r="AQ702" t="s">
        <v>1263</v>
      </c>
      <c r="AR702" t="s">
        <v>1257</v>
      </c>
      <c r="AS702" t="s">
        <v>1260</v>
      </c>
      <c r="AT702">
        <v>1</v>
      </c>
      <c r="AX702" t="s">
        <v>1260</v>
      </c>
      <c r="AY702" t="s">
        <v>1264</v>
      </c>
      <c r="AZ702" t="s">
        <v>1265</v>
      </c>
      <c r="BE702">
        <v>124</v>
      </c>
      <c r="BF702" t="s">
        <v>2429</v>
      </c>
      <c r="BI702" t="s">
        <v>1260</v>
      </c>
      <c r="BK702" t="str">
        <f>LEFT(Tabela_BaseCadastro[[#This Row],[Descrição]],SEARCH(" ",Tabela_BaseCadastro[[#This Row],[Descrição]],1)-1)</f>
        <v>DIAMICRON</v>
      </c>
      <c r="BL702" t="str">
        <f>TEXT(Tabela_BaseCadastro[[#This Row],[Unidade Venda '[EAN8, UPC12, EAN13, e DUN14']]],"0000000000000")</f>
        <v>7898029552128</v>
      </c>
      <c r="BM702" t="s">
        <v>2429</v>
      </c>
      <c r="BN702" t="str">
        <f>IF(Tabela_BaseCadastro[[#This Row],[P.Ativo CMED]]="",Tabela_BaseCadastro[[#This Row],[DESCRIÇÃO DO PRINCIPIO ATIVO]],Tabela_BaseCadastro[[#This Row],[P.Ativo CMED]])</f>
        <v>GLICLAZIDA</v>
      </c>
    </row>
    <row r="703" spans="1:66" x14ac:dyDescent="0.25">
      <c r="A703">
        <v>1477</v>
      </c>
      <c r="B703" t="s">
        <v>2502</v>
      </c>
      <c r="C703">
        <v>1501</v>
      </c>
      <c r="D703" t="s">
        <v>2503</v>
      </c>
      <c r="E703">
        <v>1</v>
      </c>
      <c r="F703" t="s">
        <v>1253</v>
      </c>
      <c r="G703">
        <v>2</v>
      </c>
      <c r="H703" s="1" t="s">
        <v>1254</v>
      </c>
      <c r="I703">
        <v>22</v>
      </c>
      <c r="J703" t="s">
        <v>2396</v>
      </c>
      <c r="K703">
        <v>2</v>
      </c>
      <c r="L703" t="s">
        <v>1256</v>
      </c>
      <c r="M703" t="s">
        <v>1257</v>
      </c>
      <c r="N703" t="s">
        <v>1274</v>
      </c>
      <c r="O703" t="s">
        <v>1275</v>
      </c>
      <c r="P703">
        <v>30049079</v>
      </c>
      <c r="R703">
        <v>13</v>
      </c>
      <c r="S703">
        <v>13</v>
      </c>
      <c r="U703">
        <v>7898029551787</v>
      </c>
      <c r="V703">
        <v>0</v>
      </c>
      <c r="X703" t="s">
        <v>2504</v>
      </c>
      <c r="Z703" t="s">
        <v>1260</v>
      </c>
      <c r="AA703" t="s">
        <v>1261</v>
      </c>
      <c r="AB703">
        <v>20</v>
      </c>
      <c r="AC703" t="s">
        <v>1663</v>
      </c>
      <c r="AE703">
        <v>43607</v>
      </c>
      <c r="AH703">
        <v>0</v>
      </c>
      <c r="AK703" t="s">
        <v>1260</v>
      </c>
      <c r="AM703" t="s">
        <v>1260</v>
      </c>
      <c r="AN703" t="s">
        <v>1260</v>
      </c>
      <c r="AQ703" t="s">
        <v>1263</v>
      </c>
      <c r="AR703" t="s">
        <v>1257</v>
      </c>
      <c r="AS703" t="s">
        <v>1260</v>
      </c>
      <c r="AT703">
        <v>1</v>
      </c>
      <c r="AX703" t="s">
        <v>1260</v>
      </c>
      <c r="AY703" t="s">
        <v>1264</v>
      </c>
      <c r="AZ703" t="s">
        <v>1265</v>
      </c>
      <c r="BE703">
        <v>152</v>
      </c>
      <c r="BF703" t="s">
        <v>2505</v>
      </c>
      <c r="BI703" t="s">
        <v>1260</v>
      </c>
      <c r="BK703" t="str">
        <f>LEFT(Tabela_BaseCadastro[[#This Row],[Descrição]],SEARCH(" ",Tabela_BaseCadastro[[#This Row],[Descrição]],1)-1)</f>
        <v>DAFLON</v>
      </c>
      <c r="BL703" t="str">
        <f>TEXT(Tabela_BaseCadastro[[#This Row],[Unidade Venda '[EAN8, UPC12, EAN13, e DUN14']]],"0000000000000")</f>
        <v>7898029551787</v>
      </c>
      <c r="BM703" t="s">
        <v>2506</v>
      </c>
      <c r="BN703" t="str">
        <f>IF(Tabela_BaseCadastro[[#This Row],[P.Ativo CMED]]="",Tabela_BaseCadastro[[#This Row],[DESCRIÇÃO DO PRINCIPIO ATIVO]],Tabela_BaseCadastro[[#This Row],[P.Ativo CMED]])</f>
        <v>DIOSMINA;FLAVONÓIDES EXPRESSOS EM HESPERIDINA</v>
      </c>
    </row>
    <row r="704" spans="1:66" x14ac:dyDescent="0.25">
      <c r="A704">
        <v>1478</v>
      </c>
      <c r="B704" t="s">
        <v>2507</v>
      </c>
      <c r="C704">
        <v>1609</v>
      </c>
      <c r="D704" t="s">
        <v>2395</v>
      </c>
      <c r="E704">
        <v>1</v>
      </c>
      <c r="F704" t="s">
        <v>1253</v>
      </c>
      <c r="G704">
        <v>2</v>
      </c>
      <c r="H704" s="1" t="s">
        <v>1254</v>
      </c>
      <c r="I704">
        <v>22</v>
      </c>
      <c r="J704" t="s">
        <v>2396</v>
      </c>
      <c r="K704">
        <v>2</v>
      </c>
      <c r="L704" t="s">
        <v>1256</v>
      </c>
      <c r="M704" t="s">
        <v>1257</v>
      </c>
      <c r="N704" t="s">
        <v>1646</v>
      </c>
      <c r="O704" t="s">
        <v>1269</v>
      </c>
      <c r="P704">
        <v>30049069</v>
      </c>
      <c r="R704">
        <v>13</v>
      </c>
      <c r="S704">
        <v>13</v>
      </c>
      <c r="U704">
        <v>7898029557123</v>
      </c>
      <c r="V704">
        <v>0</v>
      </c>
      <c r="Z704" t="s">
        <v>1260</v>
      </c>
      <c r="AA704" t="s">
        <v>1261</v>
      </c>
      <c r="AB704">
        <v>22</v>
      </c>
      <c r="AC704" t="s">
        <v>2397</v>
      </c>
      <c r="AE704">
        <v>43607</v>
      </c>
      <c r="AH704">
        <v>0</v>
      </c>
      <c r="AK704" t="s">
        <v>1260</v>
      </c>
      <c r="AM704" t="s">
        <v>1260</v>
      </c>
      <c r="AN704" t="s">
        <v>1260</v>
      </c>
      <c r="AQ704" t="s">
        <v>1263</v>
      </c>
      <c r="AR704" t="s">
        <v>1257</v>
      </c>
      <c r="AS704" t="s">
        <v>1260</v>
      </c>
      <c r="AT704">
        <v>1</v>
      </c>
      <c r="AX704" t="s">
        <v>1260</v>
      </c>
      <c r="AY704" t="s">
        <v>1264</v>
      </c>
      <c r="AZ704" t="s">
        <v>1265</v>
      </c>
      <c r="BE704">
        <v>110</v>
      </c>
      <c r="BF704" t="s">
        <v>2398</v>
      </c>
      <c r="BI704" t="s">
        <v>1260</v>
      </c>
      <c r="BK704" t="str">
        <f>LEFT(Tabela_BaseCadastro[[#This Row],[Descrição]],SEARCH(" ",Tabela_BaseCadastro[[#This Row],[Descrição]],1)-1)</f>
        <v>PROCORALAN</v>
      </c>
      <c r="BL704" t="str">
        <f>TEXT(Tabela_BaseCadastro[[#This Row],[Unidade Venda '[EAN8, UPC12, EAN13, e DUN14']]],"0000000000000")</f>
        <v>7898029557123</v>
      </c>
      <c r="BM704" t="s">
        <v>2399</v>
      </c>
      <c r="BN704" t="str">
        <f>IF(Tabela_BaseCadastro[[#This Row],[P.Ativo CMED]]="",Tabela_BaseCadastro[[#This Row],[DESCRIÇÃO DO PRINCIPIO ATIVO]],Tabela_BaseCadastro[[#This Row],[P.Ativo CMED]])</f>
        <v>CLORIDRATO DE IVABRADINA</v>
      </c>
    </row>
    <row r="705" spans="1:66" x14ac:dyDescent="0.25">
      <c r="A705">
        <v>1479</v>
      </c>
      <c r="B705" t="s">
        <v>2508</v>
      </c>
      <c r="C705">
        <v>1894</v>
      </c>
      <c r="D705" t="s">
        <v>2401</v>
      </c>
      <c r="E705">
        <v>1</v>
      </c>
      <c r="F705" t="s">
        <v>1253</v>
      </c>
      <c r="G705">
        <v>2</v>
      </c>
      <c r="H705" s="1" t="s">
        <v>1254</v>
      </c>
      <c r="I705">
        <v>23</v>
      </c>
      <c r="J705" t="s">
        <v>2402</v>
      </c>
      <c r="K705">
        <v>2</v>
      </c>
      <c r="L705" t="s">
        <v>1256</v>
      </c>
      <c r="M705" t="s">
        <v>1257</v>
      </c>
      <c r="N705" t="s">
        <v>2403</v>
      </c>
      <c r="O705" t="s">
        <v>1317</v>
      </c>
      <c r="P705">
        <v>30043290</v>
      </c>
      <c r="R705">
        <v>13</v>
      </c>
      <c r="S705">
        <v>13</v>
      </c>
      <c r="U705">
        <v>7896672202872</v>
      </c>
      <c r="V705">
        <v>0</v>
      </c>
      <c r="Z705" t="s">
        <v>1260</v>
      </c>
      <c r="AA705" t="s">
        <v>1261</v>
      </c>
      <c r="AB705">
        <v>7</v>
      </c>
      <c r="AC705" t="s">
        <v>1308</v>
      </c>
      <c r="AE705">
        <v>43607</v>
      </c>
      <c r="AH705">
        <v>0</v>
      </c>
      <c r="AK705" t="s">
        <v>1260</v>
      </c>
      <c r="AM705" t="s">
        <v>1260</v>
      </c>
      <c r="AN705" t="s">
        <v>1260</v>
      </c>
      <c r="AQ705" t="s">
        <v>1263</v>
      </c>
      <c r="AR705" t="s">
        <v>1257</v>
      </c>
      <c r="AS705" t="s">
        <v>1260</v>
      </c>
      <c r="AT705">
        <v>1</v>
      </c>
      <c r="AX705" t="s">
        <v>1260</v>
      </c>
      <c r="AY705" t="s">
        <v>1264</v>
      </c>
      <c r="AZ705" t="s">
        <v>1265</v>
      </c>
      <c r="BE705">
        <v>115</v>
      </c>
      <c r="BF705" t="s">
        <v>2405</v>
      </c>
      <c r="BI705" t="s">
        <v>1260</v>
      </c>
      <c r="BK705" t="str">
        <f>LEFT(Tabela_BaseCadastro[[#This Row],[Descrição]],SEARCH(" ",Tabela_BaseCadastro[[#This Row],[Descrição]],1)-1)</f>
        <v>CLENIL</v>
      </c>
      <c r="BL705" t="str">
        <f>TEXT(Tabela_BaseCadastro[[#This Row],[Unidade Venda '[EAN8, UPC12, EAN13, e DUN14']]],"0000000000000")</f>
        <v>7896672202872</v>
      </c>
      <c r="BM705" t="s">
        <v>2405</v>
      </c>
      <c r="BN705" t="str">
        <f>IF(Tabela_BaseCadastro[[#This Row],[P.Ativo CMED]]="",Tabela_BaseCadastro[[#This Row],[DESCRIÇÃO DO PRINCIPIO ATIVO]],Tabela_BaseCadastro[[#This Row],[P.Ativo CMED]])</f>
        <v>DIPROPIONATO DE BECLOMETASONA</v>
      </c>
    </row>
    <row r="706" spans="1:66" x14ac:dyDescent="0.25">
      <c r="A706">
        <v>1480</v>
      </c>
      <c r="B706" t="s">
        <v>2509</v>
      </c>
      <c r="C706">
        <v>1894</v>
      </c>
      <c r="D706" t="s">
        <v>2401</v>
      </c>
      <c r="E706">
        <v>1</v>
      </c>
      <c r="F706" t="s">
        <v>1253</v>
      </c>
      <c r="G706">
        <v>18</v>
      </c>
      <c r="H706" s="1" t="s">
        <v>1298</v>
      </c>
      <c r="I706">
        <v>23</v>
      </c>
      <c r="J706" t="s">
        <v>2402</v>
      </c>
      <c r="K706">
        <v>1</v>
      </c>
      <c r="L706" t="s">
        <v>1256</v>
      </c>
      <c r="M706" t="s">
        <v>1263</v>
      </c>
      <c r="N706" t="s">
        <v>2510</v>
      </c>
      <c r="O706" t="s">
        <v>2511</v>
      </c>
      <c r="P706">
        <v>30044990</v>
      </c>
      <c r="R706">
        <v>13</v>
      </c>
      <c r="S706">
        <v>13</v>
      </c>
      <c r="U706">
        <v>7896672201950</v>
      </c>
      <c r="V706">
        <v>0</v>
      </c>
      <c r="X706" t="s">
        <v>2512</v>
      </c>
      <c r="Z706" t="s">
        <v>1260</v>
      </c>
      <c r="AA706" t="s">
        <v>1261</v>
      </c>
      <c r="AB706">
        <v>7</v>
      </c>
      <c r="AC706" t="s">
        <v>1308</v>
      </c>
      <c r="AE706">
        <v>43607</v>
      </c>
      <c r="AH706">
        <v>0</v>
      </c>
      <c r="AK706" t="s">
        <v>1260</v>
      </c>
      <c r="AM706" t="s">
        <v>1260</v>
      </c>
      <c r="AN706" t="s">
        <v>1260</v>
      </c>
      <c r="AQ706" t="s">
        <v>1263</v>
      </c>
      <c r="AR706" t="s">
        <v>1257</v>
      </c>
      <c r="AS706" t="s">
        <v>1260</v>
      </c>
      <c r="AT706">
        <v>1</v>
      </c>
      <c r="AX706" t="s">
        <v>1260</v>
      </c>
      <c r="AY706" t="s">
        <v>1264</v>
      </c>
      <c r="AZ706" t="s">
        <v>1265</v>
      </c>
      <c r="BE706">
        <v>153</v>
      </c>
      <c r="BF706" t="s">
        <v>2513</v>
      </c>
      <c r="BI706" t="s">
        <v>1260</v>
      </c>
      <c r="BK706" t="str">
        <f>LEFT(Tabela_BaseCadastro[[#This Row],[Descrição]],SEARCH(" ",Tabela_BaseCadastro[[#This Row],[Descrição]],1)-1)</f>
        <v>PEYONA</v>
      </c>
      <c r="BL706" t="str">
        <f>TEXT(Tabela_BaseCadastro[[#This Row],[Unidade Venda '[EAN8, UPC12, EAN13, e DUN14']]],"0000000000000")</f>
        <v>7896672201950</v>
      </c>
      <c r="BM706" t="s">
        <v>2514</v>
      </c>
      <c r="BN706" t="str">
        <f>IF(Tabela_BaseCadastro[[#This Row],[P.Ativo CMED]]="",Tabela_BaseCadastro[[#This Row],[DESCRIÇÃO DO PRINCIPIO ATIVO]],Tabela_BaseCadastro[[#This Row],[P.Ativo CMED]])</f>
        <v>CITRATO DE CAFEÍNA</v>
      </c>
    </row>
    <row r="707" spans="1:66" x14ac:dyDescent="0.25">
      <c r="A707">
        <v>1483</v>
      </c>
      <c r="B707" t="s">
        <v>2515</v>
      </c>
      <c r="C707">
        <v>1478</v>
      </c>
      <c r="D707" t="s">
        <v>1398</v>
      </c>
      <c r="E707">
        <v>1</v>
      </c>
      <c r="F707" t="s">
        <v>1253</v>
      </c>
      <c r="G707">
        <v>2</v>
      </c>
      <c r="H707" s="1" t="s">
        <v>1254</v>
      </c>
      <c r="I707">
        <v>17</v>
      </c>
      <c r="J707" t="s">
        <v>1399</v>
      </c>
      <c r="K707">
        <v>2</v>
      </c>
      <c r="L707" t="s">
        <v>1256</v>
      </c>
      <c r="M707" t="s">
        <v>1257</v>
      </c>
      <c r="N707" t="s">
        <v>1327</v>
      </c>
      <c r="O707" t="s">
        <v>1259</v>
      </c>
      <c r="P707">
        <v>30049059</v>
      </c>
      <c r="R707">
        <v>13</v>
      </c>
      <c r="S707">
        <v>13</v>
      </c>
      <c r="U707">
        <v>7898040321284</v>
      </c>
      <c r="V707">
        <v>7898040321284</v>
      </c>
      <c r="Z707" t="s">
        <v>1260</v>
      </c>
      <c r="AA707" t="s">
        <v>1261</v>
      </c>
      <c r="AB707">
        <v>20</v>
      </c>
      <c r="AC707" t="s">
        <v>1663</v>
      </c>
      <c r="AE707">
        <v>43626</v>
      </c>
      <c r="AH707">
        <v>0</v>
      </c>
      <c r="AK707" t="s">
        <v>1260</v>
      </c>
      <c r="AM707" t="s">
        <v>1260</v>
      </c>
      <c r="AN707" t="s">
        <v>1260</v>
      </c>
      <c r="AQ707" t="s">
        <v>1263</v>
      </c>
      <c r="AR707" t="s">
        <v>1257</v>
      </c>
      <c r="AS707" t="s">
        <v>1260</v>
      </c>
      <c r="AT707">
        <v>1</v>
      </c>
      <c r="AX707" t="s">
        <v>1260</v>
      </c>
      <c r="AY707" t="s">
        <v>1264</v>
      </c>
      <c r="AZ707" t="s">
        <v>1265</v>
      </c>
      <c r="BE707">
        <v>134</v>
      </c>
      <c r="BF707" t="s">
        <v>2463</v>
      </c>
      <c r="BI707" t="s">
        <v>1260</v>
      </c>
      <c r="BK707" t="str">
        <f>LEFT(Tabela_BaseCadastro[[#This Row],[Descrição]],SEARCH(" ",Tabela_BaseCadastro[[#This Row],[Descrição]],1)-1)</f>
        <v>MAREVAN</v>
      </c>
      <c r="BL707" t="str">
        <f>TEXT(Tabela_BaseCadastro[[#This Row],[Unidade Venda '[EAN8, UPC12, EAN13, e DUN14']]],"0000000000000")</f>
        <v>7898040321284</v>
      </c>
      <c r="BM707" t="s">
        <v>2463</v>
      </c>
      <c r="BN707" t="str">
        <f>IF(Tabela_BaseCadastro[[#This Row],[P.Ativo CMED]]="",Tabela_BaseCadastro[[#This Row],[DESCRIÇÃO DO PRINCIPIO ATIVO]],Tabela_BaseCadastro[[#This Row],[P.Ativo CMED]])</f>
        <v>VARFARINA SÓDICA</v>
      </c>
    </row>
    <row r="708" spans="1:66" x14ac:dyDescent="0.25">
      <c r="A708">
        <v>1484</v>
      </c>
      <c r="B708" t="s">
        <v>2516</v>
      </c>
      <c r="C708">
        <v>1480</v>
      </c>
      <c r="D708" t="s">
        <v>2458</v>
      </c>
      <c r="E708">
        <v>1</v>
      </c>
      <c r="F708" t="s">
        <v>1253</v>
      </c>
      <c r="G708">
        <v>2</v>
      </c>
      <c r="H708" s="1" t="s">
        <v>1254</v>
      </c>
      <c r="I708">
        <v>17</v>
      </c>
      <c r="J708" t="s">
        <v>1399</v>
      </c>
      <c r="K708">
        <v>2</v>
      </c>
      <c r="L708" t="s">
        <v>1256</v>
      </c>
      <c r="M708" t="s">
        <v>1257</v>
      </c>
      <c r="N708" t="s">
        <v>1327</v>
      </c>
      <c r="O708" t="s">
        <v>1259</v>
      </c>
      <c r="P708">
        <v>30049059</v>
      </c>
      <c r="R708">
        <v>13</v>
      </c>
      <c r="S708">
        <v>13</v>
      </c>
      <c r="U708">
        <v>7898040323127</v>
      </c>
      <c r="V708">
        <v>0</v>
      </c>
      <c r="X708" t="s">
        <v>2517</v>
      </c>
      <c r="Z708" t="s">
        <v>1260</v>
      </c>
      <c r="AA708" t="s">
        <v>1261</v>
      </c>
      <c r="AB708">
        <v>20</v>
      </c>
      <c r="AC708" t="s">
        <v>1663</v>
      </c>
      <c r="AE708">
        <v>43633</v>
      </c>
      <c r="AH708">
        <v>0</v>
      </c>
      <c r="AK708" t="s">
        <v>1260</v>
      </c>
      <c r="AM708" t="s">
        <v>1260</v>
      </c>
      <c r="AN708" t="s">
        <v>1260</v>
      </c>
      <c r="AQ708" t="s">
        <v>1263</v>
      </c>
      <c r="AR708" t="s">
        <v>1257</v>
      </c>
      <c r="AS708" t="s">
        <v>1260</v>
      </c>
      <c r="AT708">
        <v>1</v>
      </c>
      <c r="AX708" t="s">
        <v>1260</v>
      </c>
      <c r="AY708" t="s">
        <v>1264</v>
      </c>
      <c r="AZ708" t="s">
        <v>1265</v>
      </c>
      <c r="BE708">
        <v>134</v>
      </c>
      <c r="BF708" t="s">
        <v>2463</v>
      </c>
      <c r="BI708" t="s">
        <v>1260</v>
      </c>
      <c r="BK708" t="str">
        <f>LEFT(Tabela_BaseCadastro[[#This Row],[Descrição]],SEARCH(" ",Tabela_BaseCadastro[[#This Row],[Descrição]],1)-1)</f>
        <v>MAREVAN</v>
      </c>
      <c r="BL708" t="str">
        <f>TEXT(Tabela_BaseCadastro[[#This Row],[Unidade Venda '[EAN8, UPC12, EAN13, e DUN14']]],"0000000000000")</f>
        <v>7898040323127</v>
      </c>
      <c r="BM708" t="s">
        <v>2463</v>
      </c>
      <c r="BN708" t="str">
        <f>IF(Tabela_BaseCadastro[[#This Row],[P.Ativo CMED]]="",Tabela_BaseCadastro[[#This Row],[DESCRIÇÃO DO PRINCIPIO ATIVO]],Tabela_BaseCadastro[[#This Row],[P.Ativo CMED]])</f>
        <v>VARFARINA SÓDICA</v>
      </c>
    </row>
    <row r="709" spans="1:66" x14ac:dyDescent="0.25">
      <c r="A709">
        <v>1485</v>
      </c>
      <c r="B709" t="s">
        <v>2518</v>
      </c>
      <c r="C709">
        <v>1109</v>
      </c>
      <c r="D709" t="s">
        <v>1252</v>
      </c>
      <c r="E709">
        <v>1</v>
      </c>
      <c r="F709" t="s">
        <v>1253</v>
      </c>
      <c r="G709">
        <v>1</v>
      </c>
      <c r="H709" s="1" t="s">
        <v>1280</v>
      </c>
      <c r="I709">
        <v>1</v>
      </c>
      <c r="J709" t="s">
        <v>1255</v>
      </c>
      <c r="K709">
        <v>2</v>
      </c>
      <c r="L709" t="s">
        <v>1256</v>
      </c>
      <c r="M709" t="s">
        <v>1257</v>
      </c>
      <c r="N709" t="s">
        <v>2376</v>
      </c>
      <c r="O709" t="s">
        <v>1416</v>
      </c>
      <c r="P709">
        <v>30021590</v>
      </c>
      <c r="R709">
        <v>13</v>
      </c>
      <c r="S709">
        <v>13</v>
      </c>
      <c r="U709">
        <v>5000456031998</v>
      </c>
      <c r="V709">
        <v>0</v>
      </c>
      <c r="X709">
        <v>100010891</v>
      </c>
      <c r="Z709" t="s">
        <v>1260</v>
      </c>
      <c r="AA709" t="s">
        <v>1261</v>
      </c>
      <c r="AB709">
        <v>1</v>
      </c>
      <c r="AC709" t="s">
        <v>1283</v>
      </c>
      <c r="AE709">
        <v>43635</v>
      </c>
      <c r="AH709">
        <v>0</v>
      </c>
      <c r="AK709" t="s">
        <v>1260</v>
      </c>
      <c r="AM709" t="s">
        <v>1260</v>
      </c>
      <c r="AN709" t="s">
        <v>1260</v>
      </c>
      <c r="AQ709" t="s">
        <v>1263</v>
      </c>
      <c r="AR709" t="s">
        <v>1257</v>
      </c>
      <c r="AS709" t="s">
        <v>1260</v>
      </c>
      <c r="AT709">
        <v>1</v>
      </c>
      <c r="AX709" t="s">
        <v>1260</v>
      </c>
      <c r="AY709" t="s">
        <v>1264</v>
      </c>
      <c r="AZ709" t="s">
        <v>1265</v>
      </c>
      <c r="BE709">
        <v>157</v>
      </c>
      <c r="BF709" t="s">
        <v>2519</v>
      </c>
      <c r="BI709" t="s">
        <v>1260</v>
      </c>
      <c r="BK709" t="str">
        <f>LEFT(Tabela_BaseCadastro[[#This Row],[Descrição]],SEARCH(" ",Tabela_BaseCadastro[[#This Row],[Descrição]],1)-1)</f>
        <v>CALQUENCE</v>
      </c>
      <c r="BL709" t="str">
        <f>TEXT(Tabela_BaseCadastro[[#This Row],[Unidade Venda '[EAN8, UPC12, EAN13, e DUN14']]],"0000000000000")</f>
        <v>5000456031998</v>
      </c>
      <c r="BM709" t="s">
        <v>2519</v>
      </c>
      <c r="BN709" t="str">
        <f>IF(Tabela_BaseCadastro[[#This Row],[P.Ativo CMED]]="",Tabela_BaseCadastro[[#This Row],[DESCRIÇÃO DO PRINCIPIO ATIVO]],Tabela_BaseCadastro[[#This Row],[P.Ativo CMED]])</f>
        <v>ACALABRUTINIBE</v>
      </c>
    </row>
    <row r="710" spans="1:66" x14ac:dyDescent="0.25">
      <c r="A710">
        <v>1486</v>
      </c>
      <c r="B710" t="s">
        <v>2520</v>
      </c>
      <c r="C710">
        <v>1501</v>
      </c>
      <c r="D710" t="s">
        <v>2503</v>
      </c>
      <c r="E710">
        <v>1</v>
      </c>
      <c r="F710" t="s">
        <v>1253</v>
      </c>
      <c r="G710">
        <v>2</v>
      </c>
      <c r="H710" s="1" t="s">
        <v>1254</v>
      </c>
      <c r="I710">
        <v>22</v>
      </c>
      <c r="J710" t="s">
        <v>2396</v>
      </c>
      <c r="K710">
        <v>2</v>
      </c>
      <c r="L710" t="s">
        <v>1256</v>
      </c>
      <c r="M710" t="s">
        <v>1263</v>
      </c>
      <c r="N710" t="s">
        <v>1274</v>
      </c>
      <c r="O710" t="s">
        <v>1275</v>
      </c>
      <c r="P710">
        <v>30049079</v>
      </c>
      <c r="R710">
        <v>13</v>
      </c>
      <c r="S710">
        <v>13</v>
      </c>
      <c r="U710">
        <v>7898029556829</v>
      </c>
      <c r="V710">
        <v>0</v>
      </c>
      <c r="Z710" t="s">
        <v>1260</v>
      </c>
      <c r="AA710" t="s">
        <v>1261</v>
      </c>
      <c r="AB710">
        <v>5</v>
      </c>
      <c r="AC710" t="s">
        <v>1262</v>
      </c>
      <c r="AE710">
        <v>43637</v>
      </c>
      <c r="AH710">
        <v>0</v>
      </c>
      <c r="AK710" t="s">
        <v>1260</v>
      </c>
      <c r="AM710" t="s">
        <v>1260</v>
      </c>
      <c r="AN710" t="s">
        <v>1260</v>
      </c>
      <c r="AQ710" t="s">
        <v>1263</v>
      </c>
      <c r="AR710" t="s">
        <v>1257</v>
      </c>
      <c r="AS710" t="s">
        <v>1260</v>
      </c>
      <c r="AT710">
        <v>1</v>
      </c>
      <c r="AX710" t="s">
        <v>1260</v>
      </c>
      <c r="AY710" t="s">
        <v>1264</v>
      </c>
      <c r="AZ710" t="s">
        <v>1265</v>
      </c>
      <c r="BE710">
        <v>158</v>
      </c>
      <c r="BF710" t="s">
        <v>2521</v>
      </c>
      <c r="BI710" t="s">
        <v>1260</v>
      </c>
      <c r="BK710" t="str">
        <f>LEFT(Tabela_BaseCadastro[[#This Row],[Descrição]],SEARCH(" ",Tabela_BaseCadastro[[#This Row],[Descrição]],1)-1)</f>
        <v>NATRILIX</v>
      </c>
      <c r="BL710" t="str">
        <f>TEXT(Tabela_BaseCadastro[[#This Row],[Unidade Venda '[EAN8, UPC12, EAN13, e DUN14']]],"0000000000000")</f>
        <v>7898029556829</v>
      </c>
      <c r="BM710" t="s">
        <v>2521</v>
      </c>
      <c r="BN710" t="str">
        <f>IF(Tabela_BaseCadastro[[#This Row],[P.Ativo CMED]]="",Tabela_BaseCadastro[[#This Row],[DESCRIÇÃO DO PRINCIPIO ATIVO]],Tabela_BaseCadastro[[#This Row],[P.Ativo CMED]])</f>
        <v>INDAPAMIDA</v>
      </c>
    </row>
    <row r="711" spans="1:66" x14ac:dyDescent="0.25">
      <c r="A711">
        <v>1487</v>
      </c>
      <c r="B711" t="s">
        <v>2522</v>
      </c>
      <c r="C711">
        <v>1501</v>
      </c>
      <c r="D711" t="s">
        <v>2503</v>
      </c>
      <c r="E711">
        <v>1</v>
      </c>
      <c r="F711" t="s">
        <v>1253</v>
      </c>
      <c r="G711">
        <v>2</v>
      </c>
      <c r="H711" s="1" t="s">
        <v>1254</v>
      </c>
      <c r="I711">
        <v>22</v>
      </c>
      <c r="J711" t="s">
        <v>2396</v>
      </c>
      <c r="K711">
        <v>2</v>
      </c>
      <c r="L711" t="s">
        <v>1256</v>
      </c>
      <c r="M711" t="s">
        <v>1257</v>
      </c>
      <c r="N711" t="s">
        <v>1274</v>
      </c>
      <c r="O711" t="s">
        <v>1275</v>
      </c>
      <c r="P711">
        <v>30049079</v>
      </c>
      <c r="R711">
        <v>13</v>
      </c>
      <c r="S711">
        <v>13</v>
      </c>
      <c r="U711">
        <v>7898029551770</v>
      </c>
      <c r="V711">
        <v>7898029551770</v>
      </c>
      <c r="Z711" t="s">
        <v>1260</v>
      </c>
      <c r="AA711" t="s">
        <v>1261</v>
      </c>
      <c r="AB711">
        <v>20</v>
      </c>
      <c r="AC711" t="s">
        <v>1663</v>
      </c>
      <c r="AE711">
        <v>43644</v>
      </c>
      <c r="AH711">
        <v>0</v>
      </c>
      <c r="AK711" t="s">
        <v>1260</v>
      </c>
      <c r="AM711" t="s">
        <v>1260</v>
      </c>
      <c r="AN711" t="s">
        <v>1260</v>
      </c>
      <c r="AQ711" t="s">
        <v>1263</v>
      </c>
      <c r="AR711" t="s">
        <v>1257</v>
      </c>
      <c r="AS711" t="s">
        <v>1260</v>
      </c>
      <c r="AT711">
        <v>1</v>
      </c>
      <c r="AX711" t="s">
        <v>1260</v>
      </c>
      <c r="AY711" t="s">
        <v>1264</v>
      </c>
      <c r="AZ711" t="s">
        <v>1265</v>
      </c>
      <c r="BE711">
        <v>152</v>
      </c>
      <c r="BF711" t="s">
        <v>2505</v>
      </c>
      <c r="BI711" t="s">
        <v>1260</v>
      </c>
      <c r="BK711" t="str">
        <f>LEFT(Tabela_BaseCadastro[[#This Row],[Descrição]],SEARCH(" ",Tabela_BaseCadastro[[#This Row],[Descrição]],1)-1)</f>
        <v>DAFLON</v>
      </c>
      <c r="BL711" t="str">
        <f>TEXT(Tabela_BaseCadastro[[#This Row],[Unidade Venda '[EAN8, UPC12, EAN13, e DUN14']]],"0000000000000")</f>
        <v>7898029551770</v>
      </c>
      <c r="BM711" t="s">
        <v>2506</v>
      </c>
      <c r="BN711" t="str">
        <f>IF(Tabela_BaseCadastro[[#This Row],[P.Ativo CMED]]="",Tabela_BaseCadastro[[#This Row],[DESCRIÇÃO DO PRINCIPIO ATIVO]],Tabela_BaseCadastro[[#This Row],[P.Ativo CMED]])</f>
        <v>DIOSMINA;FLAVONÓIDES EXPRESSOS EM HESPERIDINA</v>
      </c>
    </row>
    <row r="712" spans="1:66" x14ac:dyDescent="0.25">
      <c r="A712">
        <v>1488</v>
      </c>
      <c r="B712" t="s">
        <v>2523</v>
      </c>
      <c r="C712">
        <v>2327</v>
      </c>
      <c r="D712" t="s">
        <v>2524</v>
      </c>
      <c r="E712">
        <v>1</v>
      </c>
      <c r="F712" t="s">
        <v>1253</v>
      </c>
      <c r="G712">
        <v>2</v>
      </c>
      <c r="H712" s="1" t="s">
        <v>1254</v>
      </c>
      <c r="I712">
        <v>26</v>
      </c>
      <c r="J712" t="s">
        <v>2525</v>
      </c>
      <c r="K712">
        <v>2</v>
      </c>
      <c r="L712" t="s">
        <v>1256</v>
      </c>
      <c r="M712" t="s">
        <v>1263</v>
      </c>
      <c r="N712" t="s">
        <v>1461</v>
      </c>
      <c r="O712" t="s">
        <v>1269</v>
      </c>
      <c r="P712">
        <v>30049069</v>
      </c>
      <c r="R712">
        <v>13</v>
      </c>
      <c r="S712">
        <v>13</v>
      </c>
      <c r="T712">
        <v>13</v>
      </c>
      <c r="U712">
        <v>7896637023047</v>
      </c>
      <c r="V712">
        <v>100</v>
      </c>
      <c r="W712">
        <v>7896637023047</v>
      </c>
      <c r="Z712" t="s">
        <v>1260</v>
      </c>
      <c r="AA712" t="s">
        <v>1261</v>
      </c>
      <c r="AB712">
        <v>44</v>
      </c>
      <c r="AC712" t="s">
        <v>2526</v>
      </c>
      <c r="AE712">
        <v>43661</v>
      </c>
      <c r="AH712">
        <v>0</v>
      </c>
      <c r="AK712" t="s">
        <v>1260</v>
      </c>
      <c r="AM712" t="s">
        <v>1260</v>
      </c>
      <c r="AN712" t="s">
        <v>1260</v>
      </c>
      <c r="AQ712" t="s">
        <v>1263</v>
      </c>
      <c r="AR712" t="s">
        <v>1257</v>
      </c>
      <c r="AS712" t="s">
        <v>1260</v>
      </c>
      <c r="AT712">
        <v>1</v>
      </c>
      <c r="AX712" t="s">
        <v>1260</v>
      </c>
      <c r="AY712" t="s">
        <v>1264</v>
      </c>
      <c r="AZ712" t="s">
        <v>1265</v>
      </c>
      <c r="BE712">
        <v>237</v>
      </c>
      <c r="BF712" t="s">
        <v>2527</v>
      </c>
      <c r="BI712" t="s">
        <v>1260</v>
      </c>
      <c r="BK712" t="str">
        <f>LEFT(Tabela_BaseCadastro[[#This Row],[Descrição]],SEARCH(" ",Tabela_BaseCadastro[[#This Row],[Descrição]],1)-1)</f>
        <v>REUQUINOL</v>
      </c>
      <c r="BL712" t="str">
        <f>TEXT(Tabela_BaseCadastro[[#This Row],[Unidade Venda '[EAN8, UPC12, EAN13, e DUN14']]],"0000000000000")</f>
        <v>7896637023047</v>
      </c>
      <c r="BM712" t="s">
        <v>2527</v>
      </c>
      <c r="BN712" t="str">
        <f>IF(Tabela_BaseCadastro[[#This Row],[P.Ativo CMED]]="",Tabela_BaseCadastro[[#This Row],[DESCRIÇÃO DO PRINCIPIO ATIVO]],Tabela_BaseCadastro[[#This Row],[P.Ativo CMED]])</f>
        <v>SULFATO DE HIDROXICLOROQUINA</v>
      </c>
    </row>
    <row r="713" spans="1:66" x14ac:dyDescent="0.25">
      <c r="A713">
        <v>1489</v>
      </c>
      <c r="B713" t="s">
        <v>2528</v>
      </c>
      <c r="C713">
        <v>1054</v>
      </c>
      <c r="D713" t="s">
        <v>2447</v>
      </c>
      <c r="E713">
        <v>1</v>
      </c>
      <c r="F713" t="s">
        <v>1253</v>
      </c>
      <c r="G713">
        <v>18</v>
      </c>
      <c r="H713" s="1" t="s">
        <v>1298</v>
      </c>
      <c r="I713">
        <v>27</v>
      </c>
      <c r="J713" t="s">
        <v>2529</v>
      </c>
      <c r="K713">
        <v>2</v>
      </c>
      <c r="L713" t="s">
        <v>1563</v>
      </c>
      <c r="M713" t="s">
        <v>2412</v>
      </c>
      <c r="N713" t="s">
        <v>1306</v>
      </c>
      <c r="O713" t="s">
        <v>1307</v>
      </c>
      <c r="P713">
        <v>30049099</v>
      </c>
      <c r="R713">
        <v>13</v>
      </c>
      <c r="S713">
        <v>13</v>
      </c>
      <c r="U713">
        <v>7896902212190</v>
      </c>
      <c r="V713">
        <v>7896902212190</v>
      </c>
      <c r="Z713" t="s">
        <v>1260</v>
      </c>
      <c r="AA713" t="s">
        <v>1261</v>
      </c>
      <c r="AB713">
        <v>96</v>
      </c>
      <c r="AC713" t="s">
        <v>2530</v>
      </c>
      <c r="AE713">
        <v>43663</v>
      </c>
      <c r="AH713">
        <v>0</v>
      </c>
      <c r="AK713" t="s">
        <v>1260</v>
      </c>
      <c r="AM713" t="s">
        <v>1260</v>
      </c>
      <c r="AN713" t="s">
        <v>1260</v>
      </c>
      <c r="AQ713" t="s">
        <v>2412</v>
      </c>
      <c r="AR713" t="s">
        <v>2415</v>
      </c>
      <c r="AS713" t="s">
        <v>1260</v>
      </c>
      <c r="AT713">
        <v>1</v>
      </c>
      <c r="AX713" t="s">
        <v>1260</v>
      </c>
      <c r="AY713" t="s">
        <v>1264</v>
      </c>
      <c r="AZ713" t="s">
        <v>1265</v>
      </c>
      <c r="BI713" t="s">
        <v>1260</v>
      </c>
      <c r="BK713" t="str">
        <f>LEFT(Tabela_BaseCadastro[[#This Row],[Descrição]],SEARCH(" ",Tabela_BaseCadastro[[#This Row],[Descrição]],1)-1)</f>
        <v>SORO</v>
      </c>
      <c r="BL713" t="str">
        <f>TEXT(Tabela_BaseCadastro[[#This Row],[Unidade Venda '[EAN8, UPC12, EAN13, e DUN14']]],"0000000000000")</f>
        <v>7896902212190</v>
      </c>
      <c r="BN713">
        <f>IF(Tabela_BaseCadastro[[#This Row],[P.Ativo CMED]]="",Tabela_BaseCadastro[[#This Row],[DESCRIÇÃO DO PRINCIPIO ATIVO]],Tabela_BaseCadastro[[#This Row],[P.Ativo CMED]])</f>
        <v>0</v>
      </c>
    </row>
    <row r="714" spans="1:66" x14ac:dyDescent="0.25">
      <c r="A714">
        <v>1490</v>
      </c>
      <c r="B714" t="s">
        <v>2531</v>
      </c>
      <c r="C714">
        <v>1580</v>
      </c>
      <c r="D714" t="s">
        <v>2532</v>
      </c>
      <c r="E714">
        <v>1</v>
      </c>
      <c r="F714" t="s">
        <v>1253</v>
      </c>
      <c r="G714">
        <v>2</v>
      </c>
      <c r="H714" s="1" t="s">
        <v>1254</v>
      </c>
      <c r="I714">
        <v>27</v>
      </c>
      <c r="J714" t="s">
        <v>2529</v>
      </c>
      <c r="K714">
        <v>2</v>
      </c>
      <c r="L714" t="s">
        <v>1256</v>
      </c>
      <c r="M714" t="s">
        <v>2412</v>
      </c>
      <c r="N714" t="s">
        <v>1306</v>
      </c>
      <c r="O714" t="s">
        <v>1307</v>
      </c>
      <c r="P714">
        <v>30049099</v>
      </c>
      <c r="R714">
        <v>13</v>
      </c>
      <c r="S714">
        <v>13</v>
      </c>
      <c r="U714">
        <v>7896230304536</v>
      </c>
      <c r="V714">
        <v>7896230304536</v>
      </c>
      <c r="Z714" t="s">
        <v>1260</v>
      </c>
      <c r="AA714" t="s">
        <v>1270</v>
      </c>
      <c r="AB714">
        <v>36</v>
      </c>
      <c r="AC714" t="s">
        <v>2530</v>
      </c>
      <c r="AE714">
        <v>43663</v>
      </c>
      <c r="AH714">
        <v>0</v>
      </c>
      <c r="AK714" t="s">
        <v>1260</v>
      </c>
      <c r="AM714" t="s">
        <v>1260</v>
      </c>
      <c r="AN714" t="s">
        <v>1260</v>
      </c>
      <c r="AQ714" t="s">
        <v>2412</v>
      </c>
      <c r="AR714" t="s">
        <v>2415</v>
      </c>
      <c r="AS714" t="s">
        <v>1260</v>
      </c>
      <c r="AT714">
        <v>1</v>
      </c>
      <c r="AX714" t="s">
        <v>1260</v>
      </c>
      <c r="AY714" t="s">
        <v>1264</v>
      </c>
      <c r="AZ714" t="s">
        <v>1265</v>
      </c>
      <c r="BI714" t="s">
        <v>1260</v>
      </c>
      <c r="BK714" t="str">
        <f>LEFT(Tabela_BaseCadastro[[#This Row],[Descrição]],SEARCH(" ",Tabela_BaseCadastro[[#This Row],[Descrição]],1)-1)</f>
        <v>CLORETO</v>
      </c>
      <c r="BL714" t="str">
        <f>TEXT(Tabela_BaseCadastro[[#This Row],[Unidade Venda '[EAN8, UPC12, EAN13, e DUN14']]],"0000000000000")</f>
        <v>7896230304536</v>
      </c>
      <c r="BN714">
        <f>IF(Tabela_BaseCadastro[[#This Row],[P.Ativo CMED]]="",Tabela_BaseCadastro[[#This Row],[DESCRIÇÃO DO PRINCIPIO ATIVO]],Tabela_BaseCadastro[[#This Row],[P.Ativo CMED]])</f>
        <v>0</v>
      </c>
    </row>
    <row r="715" spans="1:66" x14ac:dyDescent="0.25">
      <c r="A715">
        <v>1491</v>
      </c>
      <c r="B715" t="s">
        <v>2533</v>
      </c>
      <c r="C715">
        <v>1555</v>
      </c>
      <c r="D715" t="s">
        <v>1440</v>
      </c>
      <c r="E715">
        <v>1</v>
      </c>
      <c r="F715" t="s">
        <v>1253</v>
      </c>
      <c r="G715">
        <v>1</v>
      </c>
      <c r="H715" s="1" t="s">
        <v>1280</v>
      </c>
      <c r="I715">
        <v>16</v>
      </c>
      <c r="J715" t="s">
        <v>1441</v>
      </c>
      <c r="K715">
        <v>1</v>
      </c>
      <c r="L715" t="s">
        <v>1291</v>
      </c>
      <c r="M715" t="s">
        <v>1257</v>
      </c>
      <c r="N715" t="s">
        <v>2534</v>
      </c>
      <c r="O715" t="s">
        <v>1275</v>
      </c>
      <c r="P715">
        <v>30029099</v>
      </c>
      <c r="R715">
        <v>13</v>
      </c>
      <c r="S715">
        <v>13</v>
      </c>
      <c r="U715">
        <v>7898328480139</v>
      </c>
      <c r="V715">
        <v>7898328480139</v>
      </c>
      <c r="Z715" t="s">
        <v>1260</v>
      </c>
      <c r="AA715" t="s">
        <v>1261</v>
      </c>
      <c r="AB715">
        <v>1</v>
      </c>
      <c r="AC715" t="s">
        <v>1283</v>
      </c>
      <c r="AE715">
        <v>43672</v>
      </c>
      <c r="AH715">
        <v>0</v>
      </c>
      <c r="AK715" t="s">
        <v>1260</v>
      </c>
      <c r="AM715" t="s">
        <v>1260</v>
      </c>
      <c r="AN715" t="s">
        <v>1260</v>
      </c>
      <c r="AQ715" t="s">
        <v>1263</v>
      </c>
      <c r="AR715" t="s">
        <v>1257</v>
      </c>
      <c r="AS715" t="s">
        <v>1260</v>
      </c>
      <c r="AT715">
        <v>1</v>
      </c>
      <c r="AX715" t="s">
        <v>1260</v>
      </c>
      <c r="AY715" t="s">
        <v>1264</v>
      </c>
      <c r="AZ715" t="s">
        <v>1265</v>
      </c>
      <c r="BI715" t="s">
        <v>1260</v>
      </c>
      <c r="BK715" t="str">
        <f>LEFT(Tabela_BaseCadastro[[#This Row],[Descrição]],SEARCH(" ",Tabela_BaseCadastro[[#This Row],[Descrição]],1)-1)</f>
        <v>THYROGEN</v>
      </c>
      <c r="BL715" t="str">
        <f>TEXT(Tabela_BaseCadastro[[#This Row],[Unidade Venda '[EAN8, UPC12, EAN13, e DUN14']]],"0000000000000")</f>
        <v>7898328480139</v>
      </c>
      <c r="BM715" t="s">
        <v>2535</v>
      </c>
      <c r="BN715" t="str">
        <f>IF(Tabela_BaseCadastro[[#This Row],[P.Ativo CMED]]="",Tabela_BaseCadastro[[#This Row],[DESCRIÇÃO DO PRINCIPIO ATIVO]],Tabela_BaseCadastro[[#This Row],[P.Ativo CMED]])</f>
        <v>ALFATIROTROPINA</v>
      </c>
    </row>
    <row r="716" spans="1:66" x14ac:dyDescent="0.25">
      <c r="A716">
        <v>1492</v>
      </c>
      <c r="B716" t="s">
        <v>2536</v>
      </c>
      <c r="C716">
        <v>2363</v>
      </c>
      <c r="D716" t="s">
        <v>1471</v>
      </c>
      <c r="E716">
        <v>1</v>
      </c>
      <c r="F716" t="s">
        <v>1253</v>
      </c>
      <c r="G716">
        <v>2</v>
      </c>
      <c r="H716" s="1" t="s">
        <v>1254</v>
      </c>
      <c r="I716">
        <v>16</v>
      </c>
      <c r="J716" t="s">
        <v>1441</v>
      </c>
      <c r="K716">
        <v>2</v>
      </c>
      <c r="L716" t="s">
        <v>1256</v>
      </c>
      <c r="M716" t="s">
        <v>1257</v>
      </c>
      <c r="N716" t="s">
        <v>1433</v>
      </c>
      <c r="O716" t="s">
        <v>1307</v>
      </c>
      <c r="P716">
        <v>30049099</v>
      </c>
      <c r="R716">
        <v>13</v>
      </c>
      <c r="S716">
        <v>13</v>
      </c>
      <c r="U716">
        <v>7891058003203</v>
      </c>
      <c r="V716">
        <v>7891058003203</v>
      </c>
      <c r="X716" t="s">
        <v>2537</v>
      </c>
      <c r="Z716" t="s">
        <v>1260</v>
      </c>
      <c r="AA716" t="s">
        <v>1261</v>
      </c>
      <c r="AB716">
        <v>8</v>
      </c>
      <c r="AC716" t="s">
        <v>1479</v>
      </c>
      <c r="AE716">
        <v>43672</v>
      </c>
      <c r="AH716">
        <v>0</v>
      </c>
      <c r="AK716" t="s">
        <v>1260</v>
      </c>
      <c r="AM716" t="s">
        <v>1260</v>
      </c>
      <c r="AN716" t="s">
        <v>1260</v>
      </c>
      <c r="AQ716" t="s">
        <v>1263</v>
      </c>
      <c r="AR716" t="s">
        <v>1257</v>
      </c>
      <c r="AS716" t="s">
        <v>1260</v>
      </c>
      <c r="AT716">
        <v>1</v>
      </c>
      <c r="AX716" t="s">
        <v>1260</v>
      </c>
      <c r="AY716" t="s">
        <v>1264</v>
      </c>
      <c r="AZ716" t="s">
        <v>1265</v>
      </c>
      <c r="BE716">
        <v>163</v>
      </c>
      <c r="BF716" t="s">
        <v>2538</v>
      </c>
      <c r="BI716" t="s">
        <v>1260</v>
      </c>
      <c r="BK716" t="str">
        <f>LEFT(Tabela_BaseCadastro[[#This Row],[Descrição]],SEARCH(" ",Tabela_BaseCadastro[[#This Row],[Descrição]],1)-1)</f>
        <v>CLEXANE</v>
      </c>
      <c r="BL716" t="str">
        <f>TEXT(Tabela_BaseCadastro[[#This Row],[Unidade Venda '[EAN8, UPC12, EAN13, e DUN14']]],"0000000000000")</f>
        <v>7891058003203</v>
      </c>
      <c r="BM716" t="s">
        <v>2538</v>
      </c>
      <c r="BN716" t="str">
        <f>IF(Tabela_BaseCadastro[[#This Row],[P.Ativo CMED]]="",Tabela_BaseCadastro[[#This Row],[DESCRIÇÃO DO PRINCIPIO ATIVO]],Tabela_BaseCadastro[[#This Row],[P.Ativo CMED]])</f>
        <v>ENOXAPARINA SÓDICA</v>
      </c>
    </row>
    <row r="717" spans="1:66" x14ac:dyDescent="0.25">
      <c r="A717">
        <v>1493</v>
      </c>
      <c r="B717" t="s">
        <v>1144</v>
      </c>
      <c r="C717">
        <v>1555</v>
      </c>
      <c r="D717" t="s">
        <v>1440</v>
      </c>
      <c r="E717">
        <v>1</v>
      </c>
      <c r="F717" t="s">
        <v>1253</v>
      </c>
      <c r="G717">
        <v>2</v>
      </c>
      <c r="H717" s="1" t="s">
        <v>1254</v>
      </c>
      <c r="I717">
        <v>16</v>
      </c>
      <c r="J717" t="s">
        <v>1441</v>
      </c>
      <c r="K717">
        <v>2</v>
      </c>
      <c r="L717" t="s">
        <v>1256</v>
      </c>
      <c r="M717" t="s">
        <v>1257</v>
      </c>
      <c r="N717" t="s">
        <v>1433</v>
      </c>
      <c r="O717" t="s">
        <v>1307</v>
      </c>
      <c r="P717">
        <v>30049099</v>
      </c>
      <c r="R717">
        <v>13</v>
      </c>
      <c r="S717">
        <v>13</v>
      </c>
      <c r="U717">
        <v>7896070605268</v>
      </c>
      <c r="V717">
        <v>0</v>
      </c>
      <c r="Z717" t="s">
        <v>1260</v>
      </c>
      <c r="AA717" t="s">
        <v>1261</v>
      </c>
      <c r="AB717">
        <v>8</v>
      </c>
      <c r="AC717" t="s">
        <v>1479</v>
      </c>
      <c r="AE717">
        <v>43672</v>
      </c>
      <c r="AH717">
        <v>0</v>
      </c>
      <c r="AK717" t="s">
        <v>1260</v>
      </c>
      <c r="AM717" t="s">
        <v>1260</v>
      </c>
      <c r="AN717" t="s">
        <v>1260</v>
      </c>
      <c r="AQ717" t="s">
        <v>1263</v>
      </c>
      <c r="AR717" t="s">
        <v>1257</v>
      </c>
      <c r="AS717" t="s">
        <v>1260</v>
      </c>
      <c r="AT717">
        <v>1</v>
      </c>
      <c r="AX717" t="s">
        <v>1260</v>
      </c>
      <c r="AY717" t="s">
        <v>1264</v>
      </c>
      <c r="AZ717" t="s">
        <v>1265</v>
      </c>
      <c r="BE717">
        <v>163</v>
      </c>
      <c r="BF717" t="s">
        <v>2538</v>
      </c>
      <c r="BI717" t="s">
        <v>1260</v>
      </c>
      <c r="BK717" t="str">
        <f>LEFT(Tabela_BaseCadastro[[#This Row],[Descrição]],SEARCH(" ",Tabela_BaseCadastro[[#This Row],[Descrição]],1)-1)</f>
        <v>CLEXANE</v>
      </c>
      <c r="BL717" t="str">
        <f>TEXT(Tabela_BaseCadastro[[#This Row],[Unidade Venda '[EAN8, UPC12, EAN13, e DUN14']]],"0000000000000")</f>
        <v>7896070605268</v>
      </c>
      <c r="BM717" t="s">
        <v>2538</v>
      </c>
      <c r="BN717" t="str">
        <f>IF(Tabela_BaseCadastro[[#This Row],[P.Ativo CMED]]="",Tabela_BaseCadastro[[#This Row],[DESCRIÇÃO DO PRINCIPIO ATIVO]],Tabela_BaseCadastro[[#This Row],[P.Ativo CMED]])</f>
        <v>ENOXAPARINA SÓDICA</v>
      </c>
    </row>
    <row r="718" spans="1:66" x14ac:dyDescent="0.25">
      <c r="A718">
        <v>1494</v>
      </c>
      <c r="B718" t="s">
        <v>2539</v>
      </c>
      <c r="C718">
        <v>1555</v>
      </c>
      <c r="D718" t="s">
        <v>1440</v>
      </c>
      <c r="E718">
        <v>1</v>
      </c>
      <c r="F718" t="s">
        <v>1253</v>
      </c>
      <c r="G718">
        <v>2</v>
      </c>
      <c r="H718" s="1" t="s">
        <v>1254</v>
      </c>
      <c r="I718">
        <v>16</v>
      </c>
      <c r="J718" t="s">
        <v>1441</v>
      </c>
      <c r="K718">
        <v>2</v>
      </c>
      <c r="L718" t="s">
        <v>1256</v>
      </c>
      <c r="M718" t="s">
        <v>1257</v>
      </c>
      <c r="N718" t="s">
        <v>1433</v>
      </c>
      <c r="O718" t="s">
        <v>1307</v>
      </c>
      <c r="P718">
        <v>30049099</v>
      </c>
      <c r="R718">
        <v>13</v>
      </c>
      <c r="S718">
        <v>13</v>
      </c>
      <c r="T718">
        <v>13</v>
      </c>
      <c r="U718">
        <v>7891058003241</v>
      </c>
      <c r="V718">
        <v>0</v>
      </c>
      <c r="W718">
        <v>7891058003241</v>
      </c>
      <c r="X718">
        <v>3949</v>
      </c>
      <c r="Z718" t="s">
        <v>1260</v>
      </c>
      <c r="AA718" t="s">
        <v>1261</v>
      </c>
      <c r="AB718">
        <v>8</v>
      </c>
      <c r="AC718" t="s">
        <v>1479</v>
      </c>
      <c r="AE718">
        <v>43672</v>
      </c>
      <c r="AH718">
        <v>0</v>
      </c>
      <c r="AK718" t="s">
        <v>1260</v>
      </c>
      <c r="AM718" t="s">
        <v>1260</v>
      </c>
      <c r="AN718" t="s">
        <v>1260</v>
      </c>
      <c r="AQ718" t="s">
        <v>1263</v>
      </c>
      <c r="AR718" t="s">
        <v>1257</v>
      </c>
      <c r="AS718" t="s">
        <v>1260</v>
      </c>
      <c r="AT718">
        <v>1</v>
      </c>
      <c r="AX718" t="s">
        <v>1260</v>
      </c>
      <c r="AY718" t="s">
        <v>1264</v>
      </c>
      <c r="AZ718" t="s">
        <v>1265</v>
      </c>
      <c r="BE718">
        <v>163</v>
      </c>
      <c r="BF718" t="s">
        <v>2538</v>
      </c>
      <c r="BI718" t="s">
        <v>1260</v>
      </c>
      <c r="BK718" t="str">
        <f>LEFT(Tabela_BaseCadastro[[#This Row],[Descrição]],SEARCH(" ",Tabela_BaseCadastro[[#This Row],[Descrição]],1)-1)</f>
        <v>CLEXANE</v>
      </c>
      <c r="BL718" t="str">
        <f>TEXT(Tabela_BaseCadastro[[#This Row],[Unidade Venda '[EAN8, UPC12, EAN13, e DUN14']]],"0000000000000")</f>
        <v>7891058003241</v>
      </c>
      <c r="BM718" t="s">
        <v>2538</v>
      </c>
      <c r="BN718" t="str">
        <f>IF(Tabela_BaseCadastro[[#This Row],[P.Ativo CMED]]="",Tabela_BaseCadastro[[#This Row],[DESCRIÇÃO DO PRINCIPIO ATIVO]],Tabela_BaseCadastro[[#This Row],[P.Ativo CMED]])</f>
        <v>ENOXAPARINA SÓDICA</v>
      </c>
    </row>
    <row r="719" spans="1:66" x14ac:dyDescent="0.25">
      <c r="A719">
        <v>1495</v>
      </c>
      <c r="B719" t="s">
        <v>2540</v>
      </c>
      <c r="C719">
        <v>1555</v>
      </c>
      <c r="D719" t="s">
        <v>1440</v>
      </c>
      <c r="E719">
        <v>1</v>
      </c>
      <c r="F719" t="s">
        <v>1253</v>
      </c>
      <c r="G719">
        <v>2</v>
      </c>
      <c r="H719" s="1" t="s">
        <v>1254</v>
      </c>
      <c r="I719">
        <v>16</v>
      </c>
      <c r="J719" t="s">
        <v>1441</v>
      </c>
      <c r="K719">
        <v>2</v>
      </c>
      <c r="L719" t="s">
        <v>1256</v>
      </c>
      <c r="M719" t="s">
        <v>1257</v>
      </c>
      <c r="N719" t="s">
        <v>1306</v>
      </c>
      <c r="O719" t="s">
        <v>1307</v>
      </c>
      <c r="P719">
        <v>30049099</v>
      </c>
      <c r="R719">
        <v>13</v>
      </c>
      <c r="S719">
        <v>13</v>
      </c>
      <c r="U719">
        <v>7891058003272</v>
      </c>
      <c r="V719">
        <v>7891058003272</v>
      </c>
      <c r="X719">
        <v>1495</v>
      </c>
      <c r="Z719" t="s">
        <v>1260</v>
      </c>
      <c r="AA719" t="s">
        <v>1261</v>
      </c>
      <c r="AB719">
        <v>8</v>
      </c>
      <c r="AC719" t="s">
        <v>1479</v>
      </c>
      <c r="AE719">
        <v>43672</v>
      </c>
      <c r="AH719">
        <v>0</v>
      </c>
      <c r="AK719" t="s">
        <v>1260</v>
      </c>
      <c r="AM719" t="s">
        <v>1260</v>
      </c>
      <c r="AN719" t="s">
        <v>1260</v>
      </c>
      <c r="AQ719" t="s">
        <v>1263</v>
      </c>
      <c r="AR719" t="s">
        <v>1257</v>
      </c>
      <c r="AS719" t="s">
        <v>1260</v>
      </c>
      <c r="AT719">
        <v>1</v>
      </c>
      <c r="AX719" t="s">
        <v>1260</v>
      </c>
      <c r="AY719" t="s">
        <v>1264</v>
      </c>
      <c r="AZ719" t="s">
        <v>1265</v>
      </c>
      <c r="BE719">
        <v>163</v>
      </c>
      <c r="BF719" t="s">
        <v>2538</v>
      </c>
      <c r="BI719" t="s">
        <v>1260</v>
      </c>
      <c r="BK719" t="str">
        <f>LEFT(Tabela_BaseCadastro[[#This Row],[Descrição]],SEARCH(" ",Tabela_BaseCadastro[[#This Row],[Descrição]],1)-1)</f>
        <v>CLEXANE</v>
      </c>
      <c r="BL719" t="str">
        <f>TEXT(Tabela_BaseCadastro[[#This Row],[Unidade Venda '[EAN8, UPC12, EAN13, e DUN14']]],"0000000000000")</f>
        <v>7891058003272</v>
      </c>
      <c r="BM719" t="s">
        <v>2538</v>
      </c>
      <c r="BN719" t="str">
        <f>IF(Tabela_BaseCadastro[[#This Row],[P.Ativo CMED]]="",Tabela_BaseCadastro[[#This Row],[DESCRIÇÃO DO PRINCIPIO ATIVO]],Tabela_BaseCadastro[[#This Row],[P.Ativo CMED]])</f>
        <v>ENOXAPARINA SÓDICA</v>
      </c>
    </row>
    <row r="720" spans="1:66" x14ac:dyDescent="0.25">
      <c r="A720">
        <v>1496</v>
      </c>
      <c r="B720" t="s">
        <v>2541</v>
      </c>
      <c r="C720">
        <v>1555</v>
      </c>
      <c r="D720" t="s">
        <v>1440</v>
      </c>
      <c r="E720">
        <v>1</v>
      </c>
      <c r="F720" t="s">
        <v>1253</v>
      </c>
      <c r="G720">
        <v>2</v>
      </c>
      <c r="H720" s="1" t="s">
        <v>1254</v>
      </c>
      <c r="I720">
        <v>16</v>
      </c>
      <c r="J720" t="s">
        <v>1441</v>
      </c>
      <c r="K720">
        <v>2</v>
      </c>
      <c r="L720" t="s">
        <v>1256</v>
      </c>
      <c r="M720" t="s">
        <v>1257</v>
      </c>
      <c r="N720" t="s">
        <v>1306</v>
      </c>
      <c r="O720" t="s">
        <v>1307</v>
      </c>
      <c r="P720">
        <v>30049099</v>
      </c>
      <c r="R720">
        <v>13</v>
      </c>
      <c r="S720">
        <v>13</v>
      </c>
      <c r="U720">
        <v>7891058003302</v>
      </c>
      <c r="V720">
        <v>0</v>
      </c>
      <c r="Z720" t="s">
        <v>1260</v>
      </c>
      <c r="AA720" t="s">
        <v>1261</v>
      </c>
      <c r="AB720">
        <v>8</v>
      </c>
      <c r="AC720" t="s">
        <v>1479</v>
      </c>
      <c r="AE720">
        <v>43672</v>
      </c>
      <c r="AH720">
        <v>0</v>
      </c>
      <c r="AK720" t="s">
        <v>1260</v>
      </c>
      <c r="AM720" t="s">
        <v>1260</v>
      </c>
      <c r="AN720" t="s">
        <v>1260</v>
      </c>
      <c r="AQ720" t="s">
        <v>1263</v>
      </c>
      <c r="AR720" t="s">
        <v>1257</v>
      </c>
      <c r="AS720" t="s">
        <v>1260</v>
      </c>
      <c r="AT720">
        <v>1</v>
      </c>
      <c r="AX720" t="s">
        <v>1260</v>
      </c>
      <c r="AY720" t="s">
        <v>1264</v>
      </c>
      <c r="AZ720" t="s">
        <v>1265</v>
      </c>
      <c r="BE720">
        <v>163</v>
      </c>
      <c r="BF720" t="s">
        <v>2538</v>
      </c>
      <c r="BI720" t="s">
        <v>1260</v>
      </c>
      <c r="BK720" t="str">
        <f>LEFT(Tabela_BaseCadastro[[#This Row],[Descrição]],SEARCH(" ",Tabela_BaseCadastro[[#This Row],[Descrição]],1)-1)</f>
        <v>CLEXANE</v>
      </c>
      <c r="BL720" t="str">
        <f>TEXT(Tabela_BaseCadastro[[#This Row],[Unidade Venda '[EAN8, UPC12, EAN13, e DUN14']]],"0000000000000")</f>
        <v>7891058003302</v>
      </c>
      <c r="BM720" t="s">
        <v>2538</v>
      </c>
      <c r="BN720" t="str">
        <f>IF(Tabela_BaseCadastro[[#This Row],[P.Ativo CMED]]="",Tabela_BaseCadastro[[#This Row],[DESCRIÇÃO DO PRINCIPIO ATIVO]],Tabela_BaseCadastro[[#This Row],[P.Ativo CMED]])</f>
        <v>ENOXAPARINA SÓDICA</v>
      </c>
    </row>
    <row r="721" spans="1:66" x14ac:dyDescent="0.25">
      <c r="A721">
        <v>1497</v>
      </c>
      <c r="B721" t="s">
        <v>2542</v>
      </c>
      <c r="C721">
        <v>2363</v>
      </c>
      <c r="D721" t="s">
        <v>1471</v>
      </c>
      <c r="E721">
        <v>1</v>
      </c>
      <c r="F721" t="s">
        <v>1253</v>
      </c>
      <c r="G721">
        <v>7</v>
      </c>
      <c r="H721" s="1" t="s">
        <v>1381</v>
      </c>
      <c r="I721">
        <v>16</v>
      </c>
      <c r="J721" t="s">
        <v>1441</v>
      </c>
      <c r="K721">
        <v>1</v>
      </c>
      <c r="L721" t="s">
        <v>1291</v>
      </c>
      <c r="M721" t="s">
        <v>1257</v>
      </c>
      <c r="N721" t="s">
        <v>2543</v>
      </c>
      <c r="O721" t="s">
        <v>1416</v>
      </c>
      <c r="P721">
        <v>30021590</v>
      </c>
      <c r="R721">
        <v>13</v>
      </c>
      <c r="S721">
        <v>13</v>
      </c>
      <c r="T721">
        <v>13</v>
      </c>
      <c r="U721">
        <v>7891058021733</v>
      </c>
      <c r="V721">
        <v>7891058021733</v>
      </c>
      <c r="W721">
        <v>7891058021733</v>
      </c>
      <c r="X721">
        <v>7161</v>
      </c>
      <c r="Z721" t="s">
        <v>1260</v>
      </c>
      <c r="AA721" t="s">
        <v>1261</v>
      </c>
      <c r="AB721">
        <v>10</v>
      </c>
      <c r="AC721" t="s">
        <v>1335</v>
      </c>
      <c r="AE721">
        <v>43672</v>
      </c>
      <c r="AH721">
        <v>0</v>
      </c>
      <c r="AK721" t="s">
        <v>1260</v>
      </c>
      <c r="AM721" t="s">
        <v>1260</v>
      </c>
      <c r="AN721" t="s">
        <v>1260</v>
      </c>
      <c r="AQ721" t="s">
        <v>1263</v>
      </c>
      <c r="AR721" t="s">
        <v>1257</v>
      </c>
      <c r="AS721" t="s">
        <v>1260</v>
      </c>
      <c r="AT721">
        <v>1</v>
      </c>
      <c r="AX721" t="s">
        <v>1260</v>
      </c>
      <c r="AY721" t="s">
        <v>1264</v>
      </c>
      <c r="AZ721" t="s">
        <v>1265</v>
      </c>
      <c r="BI721" t="s">
        <v>1260</v>
      </c>
      <c r="BK721" t="str">
        <f>LEFT(Tabela_BaseCadastro[[#This Row],[Descrição]],SEARCH(" ",Tabela_BaseCadastro[[#This Row],[Descrição]],1)-1)</f>
        <v>DUPIXENT</v>
      </c>
      <c r="BL721" t="str">
        <f>TEXT(Tabela_BaseCadastro[[#This Row],[Unidade Venda '[EAN8, UPC12, EAN13, e DUN14']]],"0000000000000")</f>
        <v>7891058021733</v>
      </c>
      <c r="BM721" t="s">
        <v>2544</v>
      </c>
      <c r="BN721" t="str">
        <f>IF(Tabela_BaseCadastro[[#This Row],[P.Ativo CMED]]="",Tabela_BaseCadastro[[#This Row],[DESCRIÇÃO DO PRINCIPIO ATIVO]],Tabela_BaseCadastro[[#This Row],[P.Ativo CMED]])</f>
        <v>DUPILUMABE</v>
      </c>
    </row>
    <row r="722" spans="1:66" x14ac:dyDescent="0.25">
      <c r="A722">
        <v>1498</v>
      </c>
      <c r="B722" t="s">
        <v>2545</v>
      </c>
      <c r="C722">
        <v>1555</v>
      </c>
      <c r="D722" t="s">
        <v>1440</v>
      </c>
      <c r="E722">
        <v>1</v>
      </c>
      <c r="F722" t="s">
        <v>1253</v>
      </c>
      <c r="G722">
        <v>1</v>
      </c>
      <c r="H722" s="1" t="s">
        <v>1280</v>
      </c>
      <c r="I722">
        <v>16</v>
      </c>
      <c r="J722" t="s">
        <v>1441</v>
      </c>
      <c r="K722">
        <v>2</v>
      </c>
      <c r="L722" t="s">
        <v>1256</v>
      </c>
      <c r="M722" t="s">
        <v>1257</v>
      </c>
      <c r="N722" t="s">
        <v>2534</v>
      </c>
      <c r="O722" t="s">
        <v>1275</v>
      </c>
      <c r="P722">
        <v>30029099</v>
      </c>
      <c r="R722">
        <v>13</v>
      </c>
      <c r="S722">
        <v>13</v>
      </c>
      <c r="U722">
        <v>7897595903785</v>
      </c>
      <c r="V722">
        <v>7897595903785</v>
      </c>
      <c r="Z722" t="s">
        <v>1260</v>
      </c>
      <c r="AA722" t="s">
        <v>1261</v>
      </c>
      <c r="AB722">
        <v>1</v>
      </c>
      <c r="AC722" t="s">
        <v>1283</v>
      </c>
      <c r="AE722">
        <v>43672</v>
      </c>
      <c r="AH722">
        <v>0</v>
      </c>
      <c r="AK722" t="s">
        <v>1260</v>
      </c>
      <c r="AM722" t="s">
        <v>1260</v>
      </c>
      <c r="AN722" t="s">
        <v>1260</v>
      </c>
      <c r="AQ722" t="s">
        <v>1263</v>
      </c>
      <c r="AR722" t="s">
        <v>1257</v>
      </c>
      <c r="AS722" t="s">
        <v>1260</v>
      </c>
      <c r="AT722">
        <v>1</v>
      </c>
      <c r="AX722" t="s">
        <v>1260</v>
      </c>
      <c r="AY722" t="s">
        <v>1264</v>
      </c>
      <c r="AZ722" t="s">
        <v>1265</v>
      </c>
      <c r="BI722" t="s">
        <v>1260</v>
      </c>
      <c r="BK722" t="str">
        <f>LEFT(Tabela_BaseCadastro[[#This Row],[Descrição]],SEARCH(" ",Tabela_BaseCadastro[[#This Row],[Descrição]],1)-1)</f>
        <v>ELOXATIN</v>
      </c>
      <c r="BL722" t="str">
        <f>TEXT(Tabela_BaseCadastro[[#This Row],[Unidade Venda '[EAN8, UPC12, EAN13, e DUN14']]],"0000000000000")</f>
        <v>7897595903785</v>
      </c>
      <c r="BM722" t="s">
        <v>1410</v>
      </c>
      <c r="BN722" t="str">
        <f>IF(Tabela_BaseCadastro[[#This Row],[P.Ativo CMED]]="",Tabela_BaseCadastro[[#This Row],[DESCRIÇÃO DO PRINCIPIO ATIVO]],Tabela_BaseCadastro[[#This Row],[P.Ativo CMED]])</f>
        <v>OXALIPLATINA</v>
      </c>
    </row>
    <row r="723" spans="1:66" x14ac:dyDescent="0.25">
      <c r="A723">
        <v>1499</v>
      </c>
      <c r="B723" t="s">
        <v>2546</v>
      </c>
      <c r="C723">
        <v>1587</v>
      </c>
      <c r="D723" t="s">
        <v>1440</v>
      </c>
      <c r="E723">
        <v>1</v>
      </c>
      <c r="F723" t="s">
        <v>1253</v>
      </c>
      <c r="G723">
        <v>1</v>
      </c>
      <c r="H723" s="1" t="s">
        <v>1280</v>
      </c>
      <c r="I723">
        <v>16</v>
      </c>
      <c r="J723" t="s">
        <v>1441</v>
      </c>
      <c r="K723">
        <v>2</v>
      </c>
      <c r="L723" t="s">
        <v>1256</v>
      </c>
      <c r="M723" t="s">
        <v>1257</v>
      </c>
      <c r="N723" t="s">
        <v>1306</v>
      </c>
      <c r="O723" t="s">
        <v>1307</v>
      </c>
      <c r="P723">
        <v>30049099</v>
      </c>
      <c r="R723">
        <v>13</v>
      </c>
      <c r="S723">
        <v>13</v>
      </c>
      <c r="U723">
        <v>7897595903792</v>
      </c>
      <c r="V723">
        <v>7897595903792</v>
      </c>
      <c r="Z723" t="s">
        <v>1260</v>
      </c>
      <c r="AA723" t="s">
        <v>1261</v>
      </c>
      <c r="AB723">
        <v>1</v>
      </c>
      <c r="AC723" t="s">
        <v>1283</v>
      </c>
      <c r="AE723">
        <v>43672</v>
      </c>
      <c r="AH723">
        <v>0</v>
      </c>
      <c r="AK723" t="s">
        <v>1260</v>
      </c>
      <c r="AM723" t="s">
        <v>1260</v>
      </c>
      <c r="AN723" t="s">
        <v>1260</v>
      </c>
      <c r="AQ723" t="s">
        <v>1263</v>
      </c>
      <c r="AR723" t="s">
        <v>1257</v>
      </c>
      <c r="AS723" t="s">
        <v>1260</v>
      </c>
      <c r="AT723">
        <v>1</v>
      </c>
      <c r="AX723" t="s">
        <v>1260</v>
      </c>
      <c r="AY723" t="s">
        <v>1264</v>
      </c>
      <c r="AZ723" t="s">
        <v>1265</v>
      </c>
      <c r="BI723" t="s">
        <v>1260</v>
      </c>
      <c r="BK723" t="str">
        <f>LEFT(Tabela_BaseCadastro[[#This Row],[Descrição]],SEARCH(" ",Tabela_BaseCadastro[[#This Row],[Descrição]],1)-1)</f>
        <v>ELOXATIN</v>
      </c>
      <c r="BL723" t="str">
        <f>TEXT(Tabela_BaseCadastro[[#This Row],[Unidade Venda '[EAN8, UPC12, EAN13, e DUN14']]],"0000000000000")</f>
        <v>7897595903792</v>
      </c>
      <c r="BM723" t="s">
        <v>1410</v>
      </c>
      <c r="BN723" t="str">
        <f>IF(Tabela_BaseCadastro[[#This Row],[P.Ativo CMED]]="",Tabela_BaseCadastro[[#This Row],[DESCRIÇÃO DO PRINCIPIO ATIVO]],Tabela_BaseCadastro[[#This Row],[P.Ativo CMED]])</f>
        <v>OXALIPLATINA</v>
      </c>
    </row>
    <row r="724" spans="1:66" x14ac:dyDescent="0.25">
      <c r="A724">
        <v>1500</v>
      </c>
      <c r="B724" t="s">
        <v>2547</v>
      </c>
      <c r="C724">
        <v>1555</v>
      </c>
      <c r="D724" t="s">
        <v>1440</v>
      </c>
      <c r="E724">
        <v>1</v>
      </c>
      <c r="F724" t="s">
        <v>1253</v>
      </c>
      <c r="G724">
        <v>1</v>
      </c>
      <c r="H724" s="1" t="s">
        <v>1280</v>
      </c>
      <c r="I724">
        <v>16</v>
      </c>
      <c r="J724" t="s">
        <v>1441</v>
      </c>
      <c r="K724">
        <v>2</v>
      </c>
      <c r="L724" t="s">
        <v>1256</v>
      </c>
      <c r="M724" t="s">
        <v>1257</v>
      </c>
      <c r="N724" t="s">
        <v>1327</v>
      </c>
      <c r="O724" t="s">
        <v>1259</v>
      </c>
      <c r="P724">
        <v>30049059</v>
      </c>
      <c r="R724">
        <v>13</v>
      </c>
      <c r="S724">
        <v>13</v>
      </c>
      <c r="U724">
        <v>7891058012946</v>
      </c>
      <c r="V724">
        <v>0</v>
      </c>
      <c r="Z724" t="s">
        <v>1260</v>
      </c>
      <c r="AA724" t="s">
        <v>1261</v>
      </c>
      <c r="AB724">
        <v>1</v>
      </c>
      <c r="AC724" t="s">
        <v>1283</v>
      </c>
      <c r="AE724">
        <v>43672</v>
      </c>
      <c r="AH724">
        <v>0</v>
      </c>
      <c r="AK724" t="s">
        <v>1260</v>
      </c>
      <c r="AM724" t="s">
        <v>1260</v>
      </c>
      <c r="AN724" t="s">
        <v>1260</v>
      </c>
      <c r="AQ724" t="s">
        <v>1263</v>
      </c>
      <c r="AR724" t="s">
        <v>1257</v>
      </c>
      <c r="AS724" t="s">
        <v>1260</v>
      </c>
      <c r="AT724">
        <v>1</v>
      </c>
      <c r="AX724" t="s">
        <v>1260</v>
      </c>
      <c r="AY724" t="s">
        <v>1264</v>
      </c>
      <c r="AZ724" t="s">
        <v>1265</v>
      </c>
      <c r="BI724" t="s">
        <v>1260</v>
      </c>
      <c r="BK724" t="str">
        <f>LEFT(Tabela_BaseCadastro[[#This Row],[Descrição]],SEARCH(" ",Tabela_BaseCadastro[[#This Row],[Descrição]],1)-1)</f>
        <v>JEVTANA</v>
      </c>
      <c r="BL724" t="str">
        <f>TEXT(Tabela_BaseCadastro[[#This Row],[Unidade Venda '[EAN8, UPC12, EAN13, e DUN14']]],"0000000000000")</f>
        <v>7891058012946</v>
      </c>
      <c r="BM724" t="s">
        <v>2548</v>
      </c>
      <c r="BN724" t="str">
        <f>IF(Tabela_BaseCadastro[[#This Row],[P.Ativo CMED]]="",Tabela_BaseCadastro[[#This Row],[DESCRIÇÃO DO PRINCIPIO ATIVO]],Tabela_BaseCadastro[[#This Row],[P.Ativo CMED]])</f>
        <v>CABAZITAXEL</v>
      </c>
    </row>
    <row r="725" spans="1:66" x14ac:dyDescent="0.25">
      <c r="A725">
        <v>1501</v>
      </c>
      <c r="B725" t="s">
        <v>2549</v>
      </c>
      <c r="C725">
        <v>1555</v>
      </c>
      <c r="D725" t="s">
        <v>1440</v>
      </c>
      <c r="E725">
        <v>1</v>
      </c>
      <c r="F725" t="s">
        <v>1253</v>
      </c>
      <c r="G725">
        <v>7</v>
      </c>
      <c r="H725" s="1" t="s">
        <v>1381</v>
      </c>
      <c r="I725">
        <v>16</v>
      </c>
      <c r="J725" t="s">
        <v>1441</v>
      </c>
      <c r="K725">
        <v>1</v>
      </c>
      <c r="L725" t="s">
        <v>1291</v>
      </c>
      <c r="M725" t="s">
        <v>1257</v>
      </c>
      <c r="N725" t="s">
        <v>2418</v>
      </c>
      <c r="O725" t="s">
        <v>1275</v>
      </c>
      <c r="P725">
        <v>30043929</v>
      </c>
      <c r="R725">
        <v>13</v>
      </c>
      <c r="S725">
        <v>13</v>
      </c>
      <c r="U725">
        <v>7891058009205</v>
      </c>
      <c r="V725">
        <v>0</v>
      </c>
      <c r="Z725" t="s">
        <v>1260</v>
      </c>
      <c r="AA725" t="s">
        <v>1261</v>
      </c>
      <c r="AB725">
        <v>4</v>
      </c>
      <c r="AC725" t="s">
        <v>1466</v>
      </c>
      <c r="AE725">
        <v>43672</v>
      </c>
      <c r="AH725">
        <v>0</v>
      </c>
      <c r="AK725" t="s">
        <v>1260</v>
      </c>
      <c r="AM725" t="s">
        <v>1260</v>
      </c>
      <c r="AN725" t="s">
        <v>1260</v>
      </c>
      <c r="AQ725" t="s">
        <v>1263</v>
      </c>
      <c r="AR725" t="s">
        <v>1257</v>
      </c>
      <c r="AS725" t="s">
        <v>1260</v>
      </c>
      <c r="AT725">
        <v>1</v>
      </c>
      <c r="AX725" t="s">
        <v>1260</v>
      </c>
      <c r="AY725" t="s">
        <v>1264</v>
      </c>
      <c r="AZ725" t="s">
        <v>1265</v>
      </c>
      <c r="BE725">
        <v>168</v>
      </c>
      <c r="BF725" t="s">
        <v>2550</v>
      </c>
      <c r="BI725" t="s">
        <v>1260</v>
      </c>
      <c r="BK725" t="str">
        <f>LEFT(Tabela_BaseCadastro[[#This Row],[Descrição]],SEARCH(" ",Tabela_BaseCadastro[[#This Row],[Descrição]],1)-1)</f>
        <v>LANTUS</v>
      </c>
      <c r="BL725" t="str">
        <f>TEXT(Tabela_BaseCadastro[[#This Row],[Unidade Venda '[EAN8, UPC12, EAN13, e DUN14']]],"0000000000000")</f>
        <v>7891058009205</v>
      </c>
      <c r="BM725" t="s">
        <v>2550</v>
      </c>
      <c r="BN725" t="str">
        <f>IF(Tabela_BaseCadastro[[#This Row],[P.Ativo CMED]]="",Tabela_BaseCadastro[[#This Row],[DESCRIÇÃO DO PRINCIPIO ATIVO]],Tabela_BaseCadastro[[#This Row],[P.Ativo CMED]])</f>
        <v>INSULINA GLARGINA</v>
      </c>
    </row>
    <row r="726" spans="1:66" x14ac:dyDescent="0.25">
      <c r="A726">
        <v>1502</v>
      </c>
      <c r="B726" t="s">
        <v>2551</v>
      </c>
      <c r="C726">
        <v>1555</v>
      </c>
      <c r="D726" t="s">
        <v>1440</v>
      </c>
      <c r="E726">
        <v>1</v>
      </c>
      <c r="F726" t="s">
        <v>1253</v>
      </c>
      <c r="G726">
        <v>7</v>
      </c>
      <c r="H726" s="1" t="s">
        <v>1381</v>
      </c>
      <c r="I726">
        <v>16</v>
      </c>
      <c r="J726" t="s">
        <v>1441</v>
      </c>
      <c r="K726">
        <v>1</v>
      </c>
      <c r="L726" t="s">
        <v>1291</v>
      </c>
      <c r="M726" t="s">
        <v>1257</v>
      </c>
      <c r="N726" t="s">
        <v>2418</v>
      </c>
      <c r="O726" t="s">
        <v>1275</v>
      </c>
      <c r="P726">
        <v>30043929</v>
      </c>
      <c r="R726">
        <v>13</v>
      </c>
      <c r="S726">
        <v>13</v>
      </c>
      <c r="U726">
        <v>7891058025137</v>
      </c>
      <c r="V726">
        <v>0</v>
      </c>
      <c r="Z726" t="s">
        <v>1260</v>
      </c>
      <c r="AA726" t="s">
        <v>1261</v>
      </c>
      <c r="AB726">
        <v>4</v>
      </c>
      <c r="AC726" t="s">
        <v>1466</v>
      </c>
      <c r="AE726">
        <v>43672</v>
      </c>
      <c r="AH726">
        <v>0</v>
      </c>
      <c r="AK726" t="s">
        <v>1260</v>
      </c>
      <c r="AM726" t="s">
        <v>1260</v>
      </c>
      <c r="AN726" t="s">
        <v>1260</v>
      </c>
      <c r="AQ726" t="s">
        <v>1263</v>
      </c>
      <c r="AR726" t="s">
        <v>1257</v>
      </c>
      <c r="AS726" t="s">
        <v>1260</v>
      </c>
      <c r="AT726">
        <v>1</v>
      </c>
      <c r="AX726" t="s">
        <v>1260</v>
      </c>
      <c r="AY726" t="s">
        <v>1264</v>
      </c>
      <c r="AZ726" t="s">
        <v>1265</v>
      </c>
      <c r="BE726">
        <v>168</v>
      </c>
      <c r="BF726" t="s">
        <v>2550</v>
      </c>
      <c r="BI726" t="s">
        <v>1260</v>
      </c>
      <c r="BK726" t="str">
        <f>LEFT(Tabela_BaseCadastro[[#This Row],[Descrição]],SEARCH(" ",Tabela_BaseCadastro[[#This Row],[Descrição]],1)-1)</f>
        <v>LANTUS</v>
      </c>
      <c r="BL726" t="str">
        <f>TEXT(Tabela_BaseCadastro[[#This Row],[Unidade Venda '[EAN8, UPC12, EAN13, e DUN14']]],"0000000000000")</f>
        <v>7891058025137</v>
      </c>
      <c r="BM726" t="s">
        <v>2550</v>
      </c>
      <c r="BN726" t="str">
        <f>IF(Tabela_BaseCadastro[[#This Row],[P.Ativo CMED]]="",Tabela_BaseCadastro[[#This Row],[DESCRIÇÃO DO PRINCIPIO ATIVO]],Tabela_BaseCadastro[[#This Row],[P.Ativo CMED]])</f>
        <v>INSULINA GLARGINA</v>
      </c>
    </row>
    <row r="727" spans="1:66" x14ac:dyDescent="0.25">
      <c r="A727">
        <v>1503</v>
      </c>
      <c r="B727" t="s">
        <v>2552</v>
      </c>
      <c r="C727">
        <v>1555</v>
      </c>
      <c r="D727" t="s">
        <v>1440</v>
      </c>
      <c r="E727">
        <v>1</v>
      </c>
      <c r="F727" t="s">
        <v>1253</v>
      </c>
      <c r="G727">
        <v>7</v>
      </c>
      <c r="H727" s="1" t="s">
        <v>1381</v>
      </c>
      <c r="I727">
        <v>16</v>
      </c>
      <c r="J727" t="s">
        <v>1441</v>
      </c>
      <c r="K727">
        <v>1</v>
      </c>
      <c r="L727" t="s">
        <v>1291</v>
      </c>
      <c r="M727" t="s">
        <v>1257</v>
      </c>
      <c r="N727" t="s">
        <v>2418</v>
      </c>
      <c r="O727" t="s">
        <v>1275</v>
      </c>
      <c r="P727">
        <v>30043929</v>
      </c>
      <c r="R727">
        <v>13</v>
      </c>
      <c r="S727">
        <v>13</v>
      </c>
      <c r="U727">
        <v>7891058003029</v>
      </c>
      <c r="V727">
        <v>0</v>
      </c>
      <c r="X727">
        <v>2861</v>
      </c>
      <c r="Z727" t="s">
        <v>1260</v>
      </c>
      <c r="AA727" t="s">
        <v>1261</v>
      </c>
      <c r="AB727">
        <v>4</v>
      </c>
      <c r="AC727" t="s">
        <v>1466</v>
      </c>
      <c r="AE727">
        <v>43672</v>
      </c>
      <c r="AH727">
        <v>0</v>
      </c>
      <c r="AK727" t="s">
        <v>1260</v>
      </c>
      <c r="AM727" t="s">
        <v>1260</v>
      </c>
      <c r="AN727" t="s">
        <v>1260</v>
      </c>
      <c r="AQ727" t="s">
        <v>1263</v>
      </c>
      <c r="AR727" t="s">
        <v>1257</v>
      </c>
      <c r="AS727" t="s">
        <v>1260</v>
      </c>
      <c r="AT727">
        <v>1</v>
      </c>
      <c r="AX727" t="s">
        <v>1260</v>
      </c>
      <c r="AY727" t="s">
        <v>1264</v>
      </c>
      <c r="AZ727" t="s">
        <v>1265</v>
      </c>
      <c r="BE727">
        <v>168</v>
      </c>
      <c r="BF727" t="s">
        <v>2550</v>
      </c>
      <c r="BI727" t="s">
        <v>1260</v>
      </c>
      <c r="BK727" t="str">
        <f>LEFT(Tabela_BaseCadastro[[#This Row],[Descrição]],SEARCH(" ",Tabela_BaseCadastro[[#This Row],[Descrição]],1)-1)</f>
        <v>LANTUS</v>
      </c>
      <c r="BL727" t="str">
        <f>TEXT(Tabela_BaseCadastro[[#This Row],[Unidade Venda '[EAN8, UPC12, EAN13, e DUN14']]],"0000000000000")</f>
        <v>7891058003029</v>
      </c>
      <c r="BM727" t="s">
        <v>2550</v>
      </c>
      <c r="BN727" t="str">
        <f>IF(Tabela_BaseCadastro[[#This Row],[P.Ativo CMED]]="",Tabela_BaseCadastro[[#This Row],[DESCRIÇÃO DO PRINCIPIO ATIVO]],Tabela_BaseCadastro[[#This Row],[P.Ativo CMED]])</f>
        <v>INSULINA GLARGINA</v>
      </c>
    </row>
    <row r="728" spans="1:66" x14ac:dyDescent="0.25">
      <c r="A728">
        <v>1504</v>
      </c>
      <c r="B728" t="s">
        <v>2553</v>
      </c>
      <c r="C728">
        <v>1555</v>
      </c>
      <c r="D728" t="s">
        <v>1440</v>
      </c>
      <c r="E728">
        <v>1</v>
      </c>
      <c r="F728" t="s">
        <v>1253</v>
      </c>
      <c r="G728">
        <v>18</v>
      </c>
      <c r="H728" s="1" t="s">
        <v>1298</v>
      </c>
      <c r="I728">
        <v>16</v>
      </c>
      <c r="J728" t="s">
        <v>1441</v>
      </c>
      <c r="K728">
        <v>1</v>
      </c>
      <c r="L728" t="s">
        <v>1256</v>
      </c>
      <c r="M728" t="s">
        <v>1257</v>
      </c>
      <c r="N728" t="s">
        <v>1738</v>
      </c>
      <c r="O728" t="s">
        <v>1739</v>
      </c>
      <c r="P728">
        <v>30042099</v>
      </c>
      <c r="R728">
        <v>13</v>
      </c>
      <c r="S728">
        <v>13</v>
      </c>
      <c r="U728">
        <v>7891058077464</v>
      </c>
      <c r="V728">
        <v>0</v>
      </c>
      <c r="Z728" t="s">
        <v>1260</v>
      </c>
      <c r="AA728" t="s">
        <v>1261</v>
      </c>
      <c r="AB728">
        <v>4</v>
      </c>
      <c r="AC728" t="s">
        <v>1579</v>
      </c>
      <c r="AE728">
        <v>43672</v>
      </c>
      <c r="AH728">
        <v>0</v>
      </c>
      <c r="AK728" t="s">
        <v>1260</v>
      </c>
      <c r="AM728" t="s">
        <v>1260</v>
      </c>
      <c r="AN728" t="s">
        <v>1260</v>
      </c>
      <c r="AQ728" t="s">
        <v>1263</v>
      </c>
      <c r="AR728" t="s">
        <v>1257</v>
      </c>
      <c r="AS728" t="s">
        <v>1260</v>
      </c>
      <c r="AT728">
        <v>1</v>
      </c>
      <c r="AX728" t="s">
        <v>1260</v>
      </c>
      <c r="AY728" t="s">
        <v>1264</v>
      </c>
      <c r="AZ728" t="s">
        <v>1265</v>
      </c>
      <c r="BE728">
        <v>169</v>
      </c>
      <c r="BF728" t="s">
        <v>2554</v>
      </c>
      <c r="BI728" t="s">
        <v>1260</v>
      </c>
      <c r="BK728" t="str">
        <f>LEFT(Tabela_BaseCadastro[[#This Row],[Descrição]],SEARCH(" ",Tabela_BaseCadastro[[#This Row],[Descrição]],1)-1)</f>
        <v>TARGOCID</v>
      </c>
      <c r="BL728" t="str">
        <f>TEXT(Tabela_BaseCadastro[[#This Row],[Unidade Venda '[EAN8, UPC12, EAN13, e DUN14']]],"0000000000000")</f>
        <v>7891058077464</v>
      </c>
      <c r="BM728" t="s">
        <v>2554</v>
      </c>
      <c r="BN728" t="str">
        <f>IF(Tabela_BaseCadastro[[#This Row],[P.Ativo CMED]]="",Tabela_BaseCadastro[[#This Row],[DESCRIÇÃO DO PRINCIPIO ATIVO]],Tabela_BaseCadastro[[#This Row],[P.Ativo CMED]])</f>
        <v>TEICOPLANINA</v>
      </c>
    </row>
    <row r="729" spans="1:66" x14ac:dyDescent="0.25">
      <c r="A729">
        <v>1505</v>
      </c>
      <c r="B729" t="s">
        <v>2555</v>
      </c>
      <c r="C729">
        <v>1555</v>
      </c>
      <c r="D729" t="s">
        <v>1440</v>
      </c>
      <c r="E729">
        <v>1</v>
      </c>
      <c r="F729" t="s">
        <v>1253</v>
      </c>
      <c r="G729">
        <v>18</v>
      </c>
      <c r="H729" s="1" t="s">
        <v>1298</v>
      </c>
      <c r="I729">
        <v>16</v>
      </c>
      <c r="J729" t="s">
        <v>1441</v>
      </c>
      <c r="K729">
        <v>2</v>
      </c>
      <c r="L729" t="s">
        <v>1563</v>
      </c>
      <c r="M729" t="s">
        <v>1257</v>
      </c>
      <c r="N729" t="s">
        <v>1738</v>
      </c>
      <c r="O729" t="s">
        <v>1739</v>
      </c>
      <c r="P729">
        <v>30042099</v>
      </c>
      <c r="R729">
        <v>13</v>
      </c>
      <c r="S729">
        <v>13</v>
      </c>
      <c r="U729">
        <v>7891058077419</v>
      </c>
      <c r="V729">
        <v>0</v>
      </c>
      <c r="Z729" t="s">
        <v>1260</v>
      </c>
      <c r="AA729" t="s">
        <v>1261</v>
      </c>
      <c r="AB729">
        <v>24</v>
      </c>
      <c r="AC729" t="s">
        <v>1579</v>
      </c>
      <c r="AE729">
        <v>43672</v>
      </c>
      <c r="AH729">
        <v>0</v>
      </c>
      <c r="AK729" t="s">
        <v>1260</v>
      </c>
      <c r="AM729" t="s">
        <v>1260</v>
      </c>
      <c r="AN729" t="s">
        <v>1260</v>
      </c>
      <c r="AQ729" t="s">
        <v>1263</v>
      </c>
      <c r="AR729" t="s">
        <v>1257</v>
      </c>
      <c r="AS729" t="s">
        <v>1260</v>
      </c>
      <c r="AT729">
        <v>1</v>
      </c>
      <c r="AX729" t="s">
        <v>1260</v>
      </c>
      <c r="AY729" t="s">
        <v>1264</v>
      </c>
      <c r="AZ729" t="s">
        <v>1265</v>
      </c>
      <c r="BE729">
        <v>169</v>
      </c>
      <c r="BF729" t="s">
        <v>2554</v>
      </c>
      <c r="BI729" t="s">
        <v>1260</v>
      </c>
      <c r="BK729" t="str">
        <f>LEFT(Tabela_BaseCadastro[[#This Row],[Descrição]],SEARCH(" ",Tabela_BaseCadastro[[#This Row],[Descrição]],1)-1)</f>
        <v>TARGOCID</v>
      </c>
      <c r="BL729" t="str">
        <f>TEXT(Tabela_BaseCadastro[[#This Row],[Unidade Venda '[EAN8, UPC12, EAN13, e DUN14']]],"0000000000000")</f>
        <v>7891058077419</v>
      </c>
      <c r="BM729" t="s">
        <v>2554</v>
      </c>
      <c r="BN729" t="str">
        <f>IF(Tabela_BaseCadastro[[#This Row],[P.Ativo CMED]]="",Tabela_BaseCadastro[[#This Row],[DESCRIÇÃO DO PRINCIPIO ATIVO]],Tabela_BaseCadastro[[#This Row],[P.Ativo CMED]])</f>
        <v>TEICOPLANINA</v>
      </c>
    </row>
    <row r="730" spans="1:66" x14ac:dyDescent="0.25">
      <c r="A730">
        <v>1506</v>
      </c>
      <c r="B730" t="s">
        <v>2556</v>
      </c>
      <c r="C730">
        <v>1555</v>
      </c>
      <c r="D730" t="s">
        <v>1440</v>
      </c>
      <c r="E730">
        <v>1</v>
      </c>
      <c r="F730" t="s">
        <v>1253</v>
      </c>
      <c r="G730">
        <v>1</v>
      </c>
      <c r="H730" s="1" t="s">
        <v>1280</v>
      </c>
      <c r="I730">
        <v>16</v>
      </c>
      <c r="J730" t="s">
        <v>1441</v>
      </c>
      <c r="K730">
        <v>2</v>
      </c>
      <c r="L730" t="s">
        <v>1256</v>
      </c>
      <c r="M730" t="s">
        <v>1257</v>
      </c>
      <c r="N730" t="s">
        <v>2534</v>
      </c>
      <c r="O730" t="s">
        <v>1275</v>
      </c>
      <c r="P730">
        <v>30029099</v>
      </c>
      <c r="R730">
        <v>13</v>
      </c>
      <c r="S730">
        <v>13</v>
      </c>
      <c r="U730">
        <v>7891058012960</v>
      </c>
      <c r="V730">
        <v>7891058012960</v>
      </c>
      <c r="Z730" t="s">
        <v>1260</v>
      </c>
      <c r="AA730" t="s">
        <v>1261</v>
      </c>
      <c r="AB730">
        <v>1</v>
      </c>
      <c r="AC730" t="s">
        <v>1283</v>
      </c>
      <c r="AE730">
        <v>43672</v>
      </c>
      <c r="AH730">
        <v>0</v>
      </c>
      <c r="AK730" t="s">
        <v>1260</v>
      </c>
      <c r="AM730" t="s">
        <v>1260</v>
      </c>
      <c r="AN730" t="s">
        <v>1260</v>
      </c>
      <c r="AQ730" t="s">
        <v>1263</v>
      </c>
      <c r="AR730" t="s">
        <v>1257</v>
      </c>
      <c r="AS730" t="s">
        <v>1260</v>
      </c>
      <c r="AT730">
        <v>1</v>
      </c>
      <c r="AX730" t="s">
        <v>1260</v>
      </c>
      <c r="AY730" t="s">
        <v>1264</v>
      </c>
      <c r="AZ730" t="s">
        <v>1265</v>
      </c>
      <c r="BI730" t="s">
        <v>1260</v>
      </c>
      <c r="BK730" t="str">
        <f>LEFT(Tabela_BaseCadastro[[#This Row],[Descrição]],SEARCH(" ",Tabela_BaseCadastro[[#This Row],[Descrição]],1)-1)</f>
        <v>TAXOTERE</v>
      </c>
      <c r="BL730" t="str">
        <f>TEXT(Tabela_BaseCadastro[[#This Row],[Unidade Venda '[EAN8, UPC12, EAN13, e DUN14']]],"0000000000000")</f>
        <v>7891058012960</v>
      </c>
      <c r="BM730" t="s">
        <v>2557</v>
      </c>
      <c r="BN730" t="str">
        <f>IF(Tabela_BaseCadastro[[#This Row],[P.Ativo CMED]]="",Tabela_BaseCadastro[[#This Row],[DESCRIÇÃO DO PRINCIPIO ATIVO]],Tabela_BaseCadastro[[#This Row],[P.Ativo CMED]])</f>
        <v>DOCETAXEL TRIIDRATADO</v>
      </c>
    </row>
    <row r="731" spans="1:66" x14ac:dyDescent="0.25">
      <c r="A731">
        <v>1507</v>
      </c>
      <c r="B731" t="s">
        <v>2558</v>
      </c>
      <c r="C731">
        <v>1555</v>
      </c>
      <c r="D731" t="s">
        <v>1440</v>
      </c>
      <c r="E731">
        <v>1</v>
      </c>
      <c r="F731" t="s">
        <v>1253</v>
      </c>
      <c r="G731">
        <v>1</v>
      </c>
      <c r="H731" s="1" t="s">
        <v>1280</v>
      </c>
      <c r="I731">
        <v>16</v>
      </c>
      <c r="J731" t="s">
        <v>1441</v>
      </c>
      <c r="K731">
        <v>2</v>
      </c>
      <c r="L731" t="s">
        <v>1256</v>
      </c>
      <c r="M731" t="s">
        <v>1257</v>
      </c>
      <c r="N731" t="s">
        <v>2534</v>
      </c>
      <c r="O731" t="s">
        <v>1275</v>
      </c>
      <c r="P731">
        <v>30029099</v>
      </c>
      <c r="R731">
        <v>13</v>
      </c>
      <c r="S731">
        <v>13</v>
      </c>
      <c r="U731">
        <v>7891058012977</v>
      </c>
      <c r="V731">
        <v>7891058012977</v>
      </c>
      <c r="Z731" t="s">
        <v>1260</v>
      </c>
      <c r="AA731" t="s">
        <v>1261</v>
      </c>
      <c r="AB731">
        <v>1</v>
      </c>
      <c r="AC731" t="s">
        <v>1283</v>
      </c>
      <c r="AE731">
        <v>43672</v>
      </c>
      <c r="AH731">
        <v>0</v>
      </c>
      <c r="AK731" t="s">
        <v>1260</v>
      </c>
      <c r="AM731" t="s">
        <v>1260</v>
      </c>
      <c r="AN731" t="s">
        <v>1260</v>
      </c>
      <c r="AQ731" t="s">
        <v>1263</v>
      </c>
      <c r="AR731" t="s">
        <v>1257</v>
      </c>
      <c r="AS731" t="s">
        <v>1260</v>
      </c>
      <c r="AT731">
        <v>1</v>
      </c>
      <c r="AX731" t="s">
        <v>1260</v>
      </c>
      <c r="AY731" t="s">
        <v>1264</v>
      </c>
      <c r="AZ731" t="s">
        <v>1265</v>
      </c>
      <c r="BI731" t="s">
        <v>1260</v>
      </c>
      <c r="BK731" t="str">
        <f>LEFT(Tabela_BaseCadastro[[#This Row],[Descrição]],SEARCH(" ",Tabela_BaseCadastro[[#This Row],[Descrição]],1)-1)</f>
        <v>TAXOTERE</v>
      </c>
      <c r="BL731" t="str">
        <f>TEXT(Tabela_BaseCadastro[[#This Row],[Unidade Venda '[EAN8, UPC12, EAN13, e DUN14']]],"0000000000000")</f>
        <v>7891058012977</v>
      </c>
      <c r="BM731" t="s">
        <v>2557</v>
      </c>
      <c r="BN731" t="str">
        <f>IF(Tabela_BaseCadastro[[#This Row],[P.Ativo CMED]]="",Tabela_BaseCadastro[[#This Row],[DESCRIÇÃO DO PRINCIPIO ATIVO]],Tabela_BaseCadastro[[#This Row],[P.Ativo CMED]])</f>
        <v>DOCETAXEL TRIIDRATADO</v>
      </c>
    </row>
    <row r="732" spans="1:66" x14ac:dyDescent="0.25">
      <c r="A732">
        <v>1508</v>
      </c>
      <c r="B732" t="s">
        <v>2559</v>
      </c>
      <c r="C732">
        <v>1284</v>
      </c>
      <c r="D732" t="s">
        <v>1503</v>
      </c>
      <c r="E732">
        <v>1</v>
      </c>
      <c r="F732" t="s">
        <v>1253</v>
      </c>
      <c r="G732">
        <v>18</v>
      </c>
      <c r="H732" s="1" t="s">
        <v>1298</v>
      </c>
      <c r="I732">
        <v>14</v>
      </c>
      <c r="J732" t="s">
        <v>1504</v>
      </c>
      <c r="K732">
        <v>2</v>
      </c>
      <c r="L732" t="s">
        <v>1563</v>
      </c>
      <c r="M732" t="s">
        <v>1257</v>
      </c>
      <c r="N732" t="s">
        <v>2440</v>
      </c>
      <c r="O732" t="s">
        <v>1307</v>
      </c>
      <c r="P732">
        <v>30049099</v>
      </c>
      <c r="R732">
        <v>13</v>
      </c>
      <c r="S732">
        <v>13</v>
      </c>
      <c r="U732">
        <v>7895858016968</v>
      </c>
      <c r="V732">
        <v>0</v>
      </c>
      <c r="X732" t="s">
        <v>2560</v>
      </c>
      <c r="Z732" t="s">
        <v>1260</v>
      </c>
      <c r="AA732" t="s">
        <v>1261</v>
      </c>
      <c r="AB732">
        <v>9</v>
      </c>
      <c r="AC732" t="s">
        <v>2561</v>
      </c>
      <c r="AE732">
        <v>43672</v>
      </c>
      <c r="AH732">
        <v>0</v>
      </c>
      <c r="AK732" t="s">
        <v>1260</v>
      </c>
      <c r="AM732" t="s">
        <v>1260</v>
      </c>
      <c r="AN732" t="s">
        <v>1260</v>
      </c>
      <c r="AQ732" t="s">
        <v>1263</v>
      </c>
      <c r="AR732" t="s">
        <v>1257</v>
      </c>
      <c r="AS732" t="s">
        <v>1260</v>
      </c>
      <c r="AT732">
        <v>1</v>
      </c>
      <c r="AX732" t="s">
        <v>1260</v>
      </c>
      <c r="AY732" t="s">
        <v>1264</v>
      </c>
      <c r="AZ732" t="s">
        <v>1265</v>
      </c>
      <c r="BI732" t="s">
        <v>1260</v>
      </c>
      <c r="BK732" t="str">
        <f>LEFT(Tabela_BaseCadastro[[#This Row],[Descrição]],SEARCH(" ",Tabela_BaseCadastro[[#This Row],[Descrição]],1)-1)</f>
        <v>NIMBIUM</v>
      </c>
      <c r="BL732" t="str">
        <f>TEXT(Tabela_BaseCadastro[[#This Row],[Unidade Venda '[EAN8, UPC12, EAN13, e DUN14']]],"0000000000000")</f>
        <v>7895858016968</v>
      </c>
      <c r="BM732" t="s">
        <v>2562</v>
      </c>
      <c r="BN732" t="str">
        <f>IF(Tabela_BaseCadastro[[#This Row],[P.Ativo CMED]]="",Tabela_BaseCadastro[[#This Row],[DESCRIÇÃO DO PRINCIPIO ATIVO]],Tabela_BaseCadastro[[#This Row],[P.Ativo CMED]])</f>
        <v>BESILATO DE CISATRACÚRIO</v>
      </c>
    </row>
    <row r="733" spans="1:66" x14ac:dyDescent="0.25">
      <c r="A733">
        <v>1509</v>
      </c>
      <c r="B733" t="s">
        <v>2563</v>
      </c>
      <c r="C733">
        <v>1586</v>
      </c>
      <c r="D733" t="s">
        <v>2564</v>
      </c>
      <c r="E733">
        <v>3</v>
      </c>
      <c r="F733" t="s">
        <v>2410</v>
      </c>
      <c r="G733">
        <v>5</v>
      </c>
      <c r="H733" s="1" t="s">
        <v>2410</v>
      </c>
      <c r="I733">
        <v>27</v>
      </c>
      <c r="J733" t="s">
        <v>2529</v>
      </c>
      <c r="M733" t="s">
        <v>2412</v>
      </c>
      <c r="N733" t="s">
        <v>2565</v>
      </c>
      <c r="O733" t="s">
        <v>2566</v>
      </c>
      <c r="P733">
        <v>39269040</v>
      </c>
      <c r="R733">
        <v>14</v>
      </c>
      <c r="S733">
        <v>14</v>
      </c>
      <c r="U733">
        <v>17898157726986</v>
      </c>
      <c r="V733">
        <v>17898157726986</v>
      </c>
      <c r="X733" t="s">
        <v>2563</v>
      </c>
      <c r="Z733" t="s">
        <v>1260</v>
      </c>
      <c r="AA733" t="s">
        <v>1270</v>
      </c>
      <c r="AE733">
        <v>43683</v>
      </c>
      <c r="AH733">
        <v>0</v>
      </c>
      <c r="AK733" t="s">
        <v>1260</v>
      </c>
      <c r="AM733" t="s">
        <v>1260</v>
      </c>
      <c r="AN733" t="s">
        <v>1260</v>
      </c>
      <c r="AQ733" t="s">
        <v>2412</v>
      </c>
      <c r="AR733" t="s">
        <v>2415</v>
      </c>
      <c r="AS733" t="s">
        <v>1260</v>
      </c>
      <c r="AT733">
        <v>1</v>
      </c>
      <c r="AX733" t="s">
        <v>1260</v>
      </c>
      <c r="AY733" t="s">
        <v>1264</v>
      </c>
      <c r="AZ733" t="s">
        <v>1265</v>
      </c>
      <c r="BI733" t="s">
        <v>1260</v>
      </c>
      <c r="BK733" t="str">
        <f>LEFT(Tabela_BaseCadastro[[#This Row],[Descrição]],SEARCH(" ",Tabela_BaseCadastro[[#This Row],[Descrição]],1)-1)</f>
        <v>TUBO</v>
      </c>
      <c r="BL733" t="str">
        <f>TEXT(Tabela_BaseCadastro[[#This Row],[Unidade Venda '[EAN8, UPC12, EAN13, e DUN14']]],"0000000000000")</f>
        <v>17898157726986</v>
      </c>
      <c r="BN733">
        <f>IF(Tabela_BaseCadastro[[#This Row],[P.Ativo CMED]]="",Tabela_BaseCadastro[[#This Row],[DESCRIÇÃO DO PRINCIPIO ATIVO]],Tabela_BaseCadastro[[#This Row],[P.Ativo CMED]])</f>
        <v>0</v>
      </c>
    </row>
    <row r="734" spans="1:66" x14ac:dyDescent="0.25">
      <c r="A734">
        <v>1510</v>
      </c>
      <c r="B734" t="s">
        <v>2567</v>
      </c>
      <c r="C734">
        <v>1128</v>
      </c>
      <c r="D734" t="s">
        <v>1346</v>
      </c>
      <c r="E734">
        <v>1</v>
      </c>
      <c r="F734" t="s">
        <v>1253</v>
      </c>
      <c r="G734">
        <v>1</v>
      </c>
      <c r="H734" s="1" t="s">
        <v>1280</v>
      </c>
      <c r="I734">
        <v>2</v>
      </c>
      <c r="J734" t="s">
        <v>1347</v>
      </c>
      <c r="K734">
        <v>1</v>
      </c>
      <c r="L734" t="s">
        <v>1291</v>
      </c>
      <c r="M734" t="s">
        <v>1257</v>
      </c>
      <c r="N734" t="s">
        <v>1415</v>
      </c>
      <c r="O734" t="s">
        <v>1416</v>
      </c>
      <c r="P734">
        <v>30021590</v>
      </c>
      <c r="R734">
        <v>13</v>
      </c>
      <c r="S734">
        <v>13</v>
      </c>
      <c r="U734">
        <v>7613326017916</v>
      </c>
      <c r="V734">
        <v>7613326017916</v>
      </c>
      <c r="Z734" t="s">
        <v>1260</v>
      </c>
      <c r="AA734" t="s">
        <v>1261</v>
      </c>
      <c r="AB734">
        <v>1</v>
      </c>
      <c r="AC734" t="s">
        <v>1283</v>
      </c>
      <c r="AE734">
        <v>43707</v>
      </c>
      <c r="AH734">
        <v>0</v>
      </c>
      <c r="AK734" t="s">
        <v>1260</v>
      </c>
      <c r="AM734" t="s">
        <v>1260</v>
      </c>
      <c r="AN734" t="s">
        <v>1260</v>
      </c>
      <c r="AQ734" t="s">
        <v>1263</v>
      </c>
      <c r="AR734" t="s">
        <v>1257</v>
      </c>
      <c r="AS734" t="s">
        <v>1260</v>
      </c>
      <c r="AT734">
        <v>1</v>
      </c>
      <c r="AX734" t="s">
        <v>1260</v>
      </c>
      <c r="AY734" t="s">
        <v>1264</v>
      </c>
      <c r="AZ734" t="s">
        <v>1265</v>
      </c>
      <c r="BI734" t="s">
        <v>1260</v>
      </c>
      <c r="BK734" t="str">
        <f>LEFT(Tabela_BaseCadastro[[#This Row],[Descrição]],SEARCH(" ",Tabela_BaseCadastro[[#This Row],[Descrição]],1)-1)</f>
        <v>TECENTRIQ</v>
      </c>
      <c r="BL734" t="str">
        <f>TEXT(Tabela_BaseCadastro[[#This Row],[Unidade Venda '[EAN8, UPC12, EAN13, e DUN14']]],"0000000000000")</f>
        <v>7613326017916</v>
      </c>
      <c r="BM734" t="s">
        <v>1701</v>
      </c>
      <c r="BN734" t="str">
        <f>IF(Tabela_BaseCadastro[[#This Row],[P.Ativo CMED]]="",Tabela_BaseCadastro[[#This Row],[DESCRIÇÃO DO PRINCIPIO ATIVO]],Tabela_BaseCadastro[[#This Row],[P.Ativo CMED]])</f>
        <v>ATEZOLIZUMABE</v>
      </c>
    </row>
    <row r="735" spans="1:66" x14ac:dyDescent="0.25">
      <c r="A735">
        <v>1511</v>
      </c>
      <c r="B735" t="s">
        <v>2568</v>
      </c>
      <c r="C735">
        <v>169</v>
      </c>
      <c r="D735" t="s">
        <v>2569</v>
      </c>
      <c r="E735">
        <v>2</v>
      </c>
      <c r="F735" t="s">
        <v>2570</v>
      </c>
      <c r="G735">
        <v>4</v>
      </c>
      <c r="H735" s="1" t="s">
        <v>2570</v>
      </c>
      <c r="I735">
        <v>65</v>
      </c>
      <c r="J735" t="s">
        <v>2571</v>
      </c>
      <c r="M735" t="s">
        <v>2415</v>
      </c>
      <c r="N735" t="s">
        <v>2572</v>
      </c>
      <c r="O735" t="s">
        <v>2573</v>
      </c>
      <c r="P735">
        <v>0</v>
      </c>
      <c r="R735">
        <v>13</v>
      </c>
      <c r="S735">
        <v>13</v>
      </c>
      <c r="U735">
        <v>5760051001100</v>
      </c>
      <c r="V735">
        <v>0</v>
      </c>
      <c r="Z735" t="s">
        <v>1260</v>
      </c>
      <c r="AA735" t="s">
        <v>1261</v>
      </c>
      <c r="AE735">
        <v>43707</v>
      </c>
      <c r="AH735">
        <v>0</v>
      </c>
      <c r="AK735" t="s">
        <v>1260</v>
      </c>
      <c r="AM735" t="s">
        <v>1260</v>
      </c>
      <c r="AN735" t="s">
        <v>1260</v>
      </c>
      <c r="AQ735" t="s">
        <v>2412</v>
      </c>
      <c r="AR735" t="s">
        <v>2415</v>
      </c>
      <c r="AS735" t="s">
        <v>1260</v>
      </c>
      <c r="AT735">
        <v>1</v>
      </c>
      <c r="AX735" t="s">
        <v>1260</v>
      </c>
      <c r="AY735" t="s">
        <v>1264</v>
      </c>
      <c r="AZ735" t="s">
        <v>1265</v>
      </c>
      <c r="BI735" t="s">
        <v>1260</v>
      </c>
      <c r="BK735" t="str">
        <f>LEFT(Tabela_BaseCadastro[[#This Row],[Descrição]],SEARCH(" ",Tabela_BaseCadastro[[#This Row],[Descrição]],1)-1)</f>
        <v>CORRECAO</v>
      </c>
      <c r="BL735" t="str">
        <f>TEXT(Tabela_BaseCadastro[[#This Row],[Unidade Venda '[EAN8, UPC12, EAN13, e DUN14']]],"0000000000000")</f>
        <v>5760051001100</v>
      </c>
      <c r="BN735">
        <f>IF(Tabela_BaseCadastro[[#This Row],[P.Ativo CMED]]="",Tabela_BaseCadastro[[#This Row],[DESCRIÇÃO DO PRINCIPIO ATIVO]],Tabela_BaseCadastro[[#This Row],[P.Ativo CMED]])</f>
        <v>0</v>
      </c>
    </row>
    <row r="736" spans="1:66" x14ac:dyDescent="0.25">
      <c r="A736">
        <v>1512</v>
      </c>
      <c r="B736" t="s">
        <v>2574</v>
      </c>
      <c r="C736">
        <v>1284</v>
      </c>
      <c r="D736" t="s">
        <v>1503</v>
      </c>
      <c r="E736">
        <v>1</v>
      </c>
      <c r="F736" t="s">
        <v>1253</v>
      </c>
      <c r="G736">
        <v>1</v>
      </c>
      <c r="H736" s="1" t="s">
        <v>1280</v>
      </c>
      <c r="I736">
        <v>14</v>
      </c>
      <c r="J736" t="s">
        <v>1504</v>
      </c>
      <c r="K736">
        <v>1</v>
      </c>
      <c r="L736" t="s">
        <v>1291</v>
      </c>
      <c r="M736" t="s">
        <v>1257</v>
      </c>
      <c r="N736" t="s">
        <v>2575</v>
      </c>
      <c r="O736" t="s">
        <v>2576</v>
      </c>
      <c r="P736">
        <v>30049038</v>
      </c>
      <c r="R736">
        <v>13</v>
      </c>
      <c r="S736">
        <v>13</v>
      </c>
      <c r="T736">
        <v>13</v>
      </c>
      <c r="U736">
        <v>7895858013103</v>
      </c>
      <c r="V736">
        <v>0</v>
      </c>
      <c r="W736">
        <v>7895858013103</v>
      </c>
      <c r="X736">
        <v>3000536</v>
      </c>
      <c r="Z736" t="s">
        <v>1260</v>
      </c>
      <c r="AA736" t="s">
        <v>1261</v>
      </c>
      <c r="AB736">
        <v>1</v>
      </c>
      <c r="AC736" t="s">
        <v>1283</v>
      </c>
      <c r="AE736">
        <v>43710</v>
      </c>
      <c r="AH736">
        <v>0</v>
      </c>
      <c r="AK736" t="s">
        <v>1260</v>
      </c>
      <c r="AM736" t="s">
        <v>1260</v>
      </c>
      <c r="AN736" t="s">
        <v>1260</v>
      </c>
      <c r="AQ736" t="s">
        <v>1263</v>
      </c>
      <c r="AR736" t="s">
        <v>1257</v>
      </c>
      <c r="AS736" t="s">
        <v>1260</v>
      </c>
      <c r="AT736">
        <v>1</v>
      </c>
      <c r="AX736" t="s">
        <v>1260</v>
      </c>
      <c r="AY736" t="s">
        <v>1264</v>
      </c>
      <c r="AZ736" t="s">
        <v>1265</v>
      </c>
      <c r="BE736">
        <v>173</v>
      </c>
      <c r="BF736" t="s">
        <v>2577</v>
      </c>
      <c r="BI736" t="s">
        <v>1260</v>
      </c>
      <c r="BK736" t="str">
        <f>LEFT(Tabela_BaseCadastro[[#This Row],[Descrição]],SEARCH(" ",Tabela_BaseCadastro[[#This Row],[Descrição]],1)-1)</f>
        <v>ALKERAN</v>
      </c>
      <c r="BL736" t="str">
        <f>TEXT(Tabela_BaseCadastro[[#This Row],[Unidade Venda '[EAN8, UPC12, EAN13, e DUN14']]],"0000000000000")</f>
        <v>7895858013103</v>
      </c>
      <c r="BM736" t="s">
        <v>2577</v>
      </c>
      <c r="BN736" t="str">
        <f>IF(Tabela_BaseCadastro[[#This Row],[P.Ativo CMED]]="",Tabela_BaseCadastro[[#This Row],[DESCRIÇÃO DO PRINCIPIO ATIVO]],Tabela_BaseCadastro[[#This Row],[P.Ativo CMED]])</f>
        <v>MELFALANA</v>
      </c>
    </row>
    <row r="737" spans="1:66" x14ac:dyDescent="0.25">
      <c r="A737">
        <v>1513</v>
      </c>
      <c r="B737" t="s">
        <v>2578</v>
      </c>
      <c r="C737">
        <v>1555</v>
      </c>
      <c r="D737" t="s">
        <v>1440</v>
      </c>
      <c r="E737">
        <v>1</v>
      </c>
      <c r="F737" t="s">
        <v>1253</v>
      </c>
      <c r="G737">
        <v>16</v>
      </c>
      <c r="H737" s="1" t="s">
        <v>1534</v>
      </c>
      <c r="I737">
        <v>16</v>
      </c>
      <c r="J737" t="s">
        <v>1441</v>
      </c>
      <c r="K737">
        <v>1</v>
      </c>
      <c r="L737" t="s">
        <v>1535</v>
      </c>
      <c r="M737" t="s">
        <v>1257</v>
      </c>
      <c r="N737" t="s">
        <v>1258</v>
      </c>
      <c r="O737" t="s">
        <v>1259</v>
      </c>
      <c r="P737">
        <v>30049039</v>
      </c>
      <c r="R737">
        <v>13</v>
      </c>
      <c r="S737">
        <v>13</v>
      </c>
      <c r="U737">
        <v>7891058226718</v>
      </c>
      <c r="V737">
        <v>0</v>
      </c>
      <c r="Z737" t="s">
        <v>1260</v>
      </c>
      <c r="AA737" t="s">
        <v>1261</v>
      </c>
      <c r="AB737">
        <v>2</v>
      </c>
      <c r="AC737" t="s">
        <v>2327</v>
      </c>
      <c r="AE737">
        <v>43714</v>
      </c>
      <c r="AH737">
        <v>0</v>
      </c>
      <c r="AK737" t="s">
        <v>1260</v>
      </c>
      <c r="AM737" t="s">
        <v>1260</v>
      </c>
      <c r="AN737" t="s">
        <v>1260</v>
      </c>
      <c r="AQ737" t="s">
        <v>1263</v>
      </c>
      <c r="AR737" t="s">
        <v>1257</v>
      </c>
      <c r="AS737" t="s">
        <v>1260</v>
      </c>
      <c r="AT737">
        <v>1</v>
      </c>
      <c r="AX737" t="s">
        <v>1260</v>
      </c>
      <c r="AY737" t="s">
        <v>1264</v>
      </c>
      <c r="AZ737" t="s">
        <v>1265</v>
      </c>
      <c r="BC737">
        <v>500</v>
      </c>
      <c r="BI737" t="s">
        <v>1260</v>
      </c>
      <c r="BK737" t="str">
        <f>LEFT(Tabela_BaseCadastro[[#This Row],[Descrição]],SEARCH(" ",Tabela_BaseCadastro[[#This Row],[Descrição]],1)-1)</f>
        <v>SABRIL</v>
      </c>
      <c r="BL737" t="str">
        <f>TEXT(Tabela_BaseCadastro[[#This Row],[Unidade Venda '[EAN8, UPC12, EAN13, e DUN14']]],"0000000000000")</f>
        <v>7891058226718</v>
      </c>
      <c r="BM737" t="s">
        <v>2579</v>
      </c>
      <c r="BN737" t="str">
        <f>IF(Tabela_BaseCadastro[[#This Row],[P.Ativo CMED]]="",Tabela_BaseCadastro[[#This Row],[DESCRIÇÃO DO PRINCIPIO ATIVO]],Tabela_BaseCadastro[[#This Row],[P.Ativo CMED]])</f>
        <v>VIGABATRINA</v>
      </c>
    </row>
    <row r="738" spans="1:66" x14ac:dyDescent="0.25">
      <c r="A738">
        <v>1514</v>
      </c>
      <c r="B738" t="s">
        <v>2580</v>
      </c>
      <c r="C738">
        <v>2590</v>
      </c>
      <c r="D738" t="s">
        <v>2581</v>
      </c>
      <c r="E738">
        <v>1</v>
      </c>
      <c r="F738" t="s">
        <v>1253</v>
      </c>
      <c r="G738">
        <v>16</v>
      </c>
      <c r="H738" s="1" t="s">
        <v>1534</v>
      </c>
      <c r="I738">
        <v>16</v>
      </c>
      <c r="J738" t="s">
        <v>1441</v>
      </c>
      <c r="K738">
        <v>1</v>
      </c>
      <c r="L738" t="s">
        <v>1535</v>
      </c>
      <c r="M738" t="s">
        <v>1257</v>
      </c>
      <c r="N738" t="s">
        <v>1268</v>
      </c>
      <c r="O738" t="s">
        <v>1269</v>
      </c>
      <c r="P738">
        <v>30049069</v>
      </c>
      <c r="R738">
        <v>13</v>
      </c>
      <c r="S738">
        <v>13</v>
      </c>
      <c r="T738">
        <v>13</v>
      </c>
      <c r="U738">
        <v>7898216367955</v>
      </c>
      <c r="V738">
        <v>0</v>
      </c>
      <c r="W738">
        <v>7898216367955</v>
      </c>
      <c r="X738">
        <v>100497</v>
      </c>
      <c r="Z738" t="s">
        <v>1260</v>
      </c>
      <c r="AA738" t="s">
        <v>1261</v>
      </c>
      <c r="AB738">
        <v>11</v>
      </c>
      <c r="AC738" t="s">
        <v>1658</v>
      </c>
      <c r="AE738">
        <v>43714</v>
      </c>
      <c r="AH738">
        <v>0</v>
      </c>
      <c r="AK738" t="s">
        <v>1260</v>
      </c>
      <c r="AM738" t="s">
        <v>1260</v>
      </c>
      <c r="AN738" t="s">
        <v>1260</v>
      </c>
      <c r="AQ738" t="s">
        <v>1263</v>
      </c>
      <c r="AR738" t="s">
        <v>1257</v>
      </c>
      <c r="AS738" t="s">
        <v>1260</v>
      </c>
      <c r="AT738">
        <v>1</v>
      </c>
      <c r="AX738" t="s">
        <v>1260</v>
      </c>
      <c r="AY738" t="s">
        <v>1264</v>
      </c>
      <c r="AZ738" t="s">
        <v>1265</v>
      </c>
      <c r="BI738" t="s">
        <v>1260</v>
      </c>
      <c r="BK738" t="str">
        <f>LEFT(Tabela_BaseCadastro[[#This Row],[Descrição]],SEARCH(" ",Tabela_BaseCadastro[[#This Row],[Descrição]],1)-1)</f>
        <v>URBANIL</v>
      </c>
      <c r="BL738" t="str">
        <f>TEXT(Tabela_BaseCadastro[[#This Row],[Unidade Venda '[EAN8, UPC12, EAN13, e DUN14']]],"0000000000000")</f>
        <v>7898216367955</v>
      </c>
      <c r="BM738" t="s">
        <v>2582</v>
      </c>
      <c r="BN738" t="str">
        <f>IF(Tabela_BaseCadastro[[#This Row],[P.Ativo CMED]]="",Tabela_BaseCadastro[[#This Row],[DESCRIÇÃO DO PRINCIPIO ATIVO]],Tabela_BaseCadastro[[#This Row],[P.Ativo CMED]])</f>
        <v>CLOBAZAM</v>
      </c>
    </row>
    <row r="739" spans="1:66" x14ac:dyDescent="0.25">
      <c r="A739">
        <v>1515</v>
      </c>
      <c r="B739" t="s">
        <v>2583</v>
      </c>
      <c r="C739">
        <v>1600</v>
      </c>
      <c r="D739" t="s">
        <v>2584</v>
      </c>
      <c r="E739">
        <v>1</v>
      </c>
      <c r="F739" t="s">
        <v>1253</v>
      </c>
      <c r="G739">
        <v>2</v>
      </c>
      <c r="H739" s="1" t="s">
        <v>1254</v>
      </c>
      <c r="I739">
        <v>3</v>
      </c>
      <c r="J739" t="s">
        <v>1382</v>
      </c>
      <c r="K739">
        <v>2</v>
      </c>
      <c r="L739" t="s">
        <v>1256</v>
      </c>
      <c r="M739" t="s">
        <v>1257</v>
      </c>
      <c r="N739" t="s">
        <v>1554</v>
      </c>
      <c r="O739" t="s">
        <v>1555</v>
      </c>
      <c r="P739">
        <v>30049095</v>
      </c>
      <c r="R739">
        <v>13</v>
      </c>
      <c r="S739">
        <v>13</v>
      </c>
      <c r="U739">
        <v>7896548139585</v>
      </c>
      <c r="V739">
        <v>7896548139585</v>
      </c>
      <c r="Z739" t="s">
        <v>1260</v>
      </c>
      <c r="AA739" t="s">
        <v>1270</v>
      </c>
      <c r="AB739">
        <v>10</v>
      </c>
      <c r="AC739" t="s">
        <v>1579</v>
      </c>
      <c r="AE739">
        <v>43714</v>
      </c>
      <c r="AH739">
        <v>0</v>
      </c>
      <c r="AK739" t="s">
        <v>1260</v>
      </c>
      <c r="AM739" t="s">
        <v>1260</v>
      </c>
      <c r="AN739" t="s">
        <v>1260</v>
      </c>
      <c r="AQ739" t="s">
        <v>1263</v>
      </c>
      <c r="AR739" t="s">
        <v>1257</v>
      </c>
      <c r="AS739" t="s">
        <v>1260</v>
      </c>
      <c r="AT739">
        <v>1</v>
      </c>
      <c r="AX739" t="s">
        <v>1260</v>
      </c>
      <c r="AY739" t="s">
        <v>1264</v>
      </c>
      <c r="AZ739" t="s">
        <v>1265</v>
      </c>
      <c r="BI739" t="s">
        <v>1260</v>
      </c>
      <c r="BK739" t="str">
        <f>LEFT(Tabela_BaseCadastro[[#This Row],[Descrição]],SEARCH(" ",Tabela_BaseCadastro[[#This Row],[Descrição]],1)-1)</f>
        <v>VIGAMOX</v>
      </c>
      <c r="BL739" t="str">
        <f>TEXT(Tabela_BaseCadastro[[#This Row],[Unidade Venda '[EAN8, UPC12, EAN13, e DUN14']]],"0000000000000")</f>
        <v>7896548139585</v>
      </c>
      <c r="BM739" t="s">
        <v>1822</v>
      </c>
      <c r="BN739" t="str">
        <f>IF(Tabela_BaseCadastro[[#This Row],[P.Ativo CMED]]="",Tabela_BaseCadastro[[#This Row],[DESCRIÇÃO DO PRINCIPIO ATIVO]],Tabela_BaseCadastro[[#This Row],[P.Ativo CMED]])</f>
        <v>CLORIDRATO DE MOXIFLOXACINO</v>
      </c>
    </row>
    <row r="740" spans="1:66" x14ac:dyDescent="0.25">
      <c r="A740">
        <v>1517</v>
      </c>
      <c r="B740" t="s">
        <v>2585</v>
      </c>
      <c r="C740">
        <v>1109</v>
      </c>
      <c r="D740" t="s">
        <v>1252</v>
      </c>
      <c r="E740">
        <v>1</v>
      </c>
      <c r="F740" t="s">
        <v>1253</v>
      </c>
      <c r="G740">
        <v>1</v>
      </c>
      <c r="H740" s="1" t="s">
        <v>1280</v>
      </c>
      <c r="I740">
        <v>1</v>
      </c>
      <c r="J740" t="s">
        <v>1255</v>
      </c>
      <c r="K740">
        <v>2</v>
      </c>
      <c r="L740" t="s">
        <v>1256</v>
      </c>
      <c r="M740" t="s">
        <v>1257</v>
      </c>
      <c r="N740" t="s">
        <v>1323</v>
      </c>
      <c r="O740" t="s">
        <v>1269</v>
      </c>
      <c r="P740">
        <v>30049069</v>
      </c>
      <c r="R740">
        <v>13</v>
      </c>
      <c r="S740">
        <v>13</v>
      </c>
      <c r="U740">
        <v>5000456027984</v>
      </c>
      <c r="V740">
        <v>0</v>
      </c>
      <c r="X740" t="s">
        <v>2586</v>
      </c>
      <c r="Z740" t="s">
        <v>1260</v>
      </c>
      <c r="AA740" t="s">
        <v>1261</v>
      </c>
      <c r="AE740">
        <v>43721</v>
      </c>
      <c r="AH740">
        <v>0</v>
      </c>
      <c r="AK740" t="s">
        <v>1260</v>
      </c>
      <c r="AM740" t="s">
        <v>1260</v>
      </c>
      <c r="AN740" t="s">
        <v>1260</v>
      </c>
      <c r="AQ740" t="s">
        <v>1263</v>
      </c>
      <c r="AR740" t="s">
        <v>1257</v>
      </c>
      <c r="AS740" t="s">
        <v>1260</v>
      </c>
      <c r="AT740">
        <v>1</v>
      </c>
      <c r="AX740" t="s">
        <v>1260</v>
      </c>
      <c r="AY740" t="s">
        <v>1264</v>
      </c>
      <c r="AZ740" t="s">
        <v>1265</v>
      </c>
      <c r="BE740">
        <v>98</v>
      </c>
      <c r="BF740" t="s">
        <v>2385</v>
      </c>
      <c r="BI740" t="s">
        <v>1260</v>
      </c>
      <c r="BK740" t="str">
        <f>LEFT(Tabela_BaseCadastro[[#This Row],[Descrição]],SEARCH(" ",Tabela_BaseCadastro[[#This Row],[Descrição]],1)-1)</f>
        <v>LYNPARZA</v>
      </c>
      <c r="BL740" t="str">
        <f>TEXT(Tabela_BaseCadastro[[#This Row],[Unidade Venda '[EAN8, UPC12, EAN13, e DUN14']]],"0000000000000")</f>
        <v>5000456027984</v>
      </c>
      <c r="BM740" t="s">
        <v>2385</v>
      </c>
      <c r="BN740" t="str">
        <f>IF(Tabela_BaseCadastro[[#This Row],[P.Ativo CMED]]="",Tabela_BaseCadastro[[#This Row],[DESCRIÇÃO DO PRINCIPIO ATIVO]],Tabela_BaseCadastro[[#This Row],[P.Ativo CMED]])</f>
        <v>OLAPARIBE</v>
      </c>
    </row>
    <row r="741" spans="1:66" x14ac:dyDescent="0.25">
      <c r="A741">
        <v>1518</v>
      </c>
      <c r="B741" t="s">
        <v>2587</v>
      </c>
      <c r="C741">
        <v>1478</v>
      </c>
      <c r="D741" t="s">
        <v>1398</v>
      </c>
      <c r="E741">
        <v>1</v>
      </c>
      <c r="F741" t="s">
        <v>1253</v>
      </c>
      <c r="G741">
        <v>2</v>
      </c>
      <c r="H741" s="1" t="s">
        <v>1254</v>
      </c>
      <c r="I741">
        <v>17</v>
      </c>
      <c r="J741" t="s">
        <v>1399</v>
      </c>
      <c r="K741">
        <v>2</v>
      </c>
      <c r="L741" t="s">
        <v>1256</v>
      </c>
      <c r="M741" t="s">
        <v>1257</v>
      </c>
      <c r="N741" t="s">
        <v>2450</v>
      </c>
      <c r="O741" t="s">
        <v>2451</v>
      </c>
      <c r="P741">
        <v>30049021</v>
      </c>
      <c r="R741">
        <v>13</v>
      </c>
      <c r="S741">
        <v>13</v>
      </c>
      <c r="U741">
        <v>7898040323271</v>
      </c>
      <c r="V741">
        <v>0</v>
      </c>
      <c r="Z741" t="s">
        <v>1260</v>
      </c>
      <c r="AA741" t="s">
        <v>1261</v>
      </c>
      <c r="AB741">
        <v>18</v>
      </c>
      <c r="AC741" t="s">
        <v>2424</v>
      </c>
      <c r="AE741">
        <v>43731</v>
      </c>
      <c r="AH741">
        <v>0</v>
      </c>
      <c r="AK741" t="s">
        <v>1260</v>
      </c>
      <c r="AM741" t="s">
        <v>1260</v>
      </c>
      <c r="AN741" t="s">
        <v>1260</v>
      </c>
      <c r="AQ741" t="s">
        <v>1263</v>
      </c>
      <c r="AR741" t="s">
        <v>1257</v>
      </c>
      <c r="AS741" t="s">
        <v>1260</v>
      </c>
      <c r="AT741">
        <v>1</v>
      </c>
      <c r="AX741" t="s">
        <v>1260</v>
      </c>
      <c r="AY741" t="s">
        <v>1264</v>
      </c>
      <c r="AZ741" t="s">
        <v>1265</v>
      </c>
      <c r="BE741">
        <v>131</v>
      </c>
      <c r="BF741" t="s">
        <v>2452</v>
      </c>
      <c r="BI741" t="s">
        <v>1260</v>
      </c>
      <c r="BK741" t="str">
        <f>LEFT(Tabela_BaseCadastro[[#This Row],[Descrição]],SEARCH(" ",Tabela_BaseCadastro[[#This Row],[Descrição]],1)-1)</f>
        <v>SUSTRATE</v>
      </c>
      <c r="BL741" t="str">
        <f>TEXT(Tabela_BaseCadastro[[#This Row],[Unidade Venda '[EAN8, UPC12, EAN13, e DUN14']]],"0000000000000")</f>
        <v>7898040323271</v>
      </c>
      <c r="BM741" t="s">
        <v>2452</v>
      </c>
      <c r="BN741" t="str">
        <f>IF(Tabela_BaseCadastro[[#This Row],[P.Ativo CMED]]="",Tabela_BaseCadastro[[#This Row],[DESCRIÇÃO DO PRINCIPIO ATIVO]],Tabela_BaseCadastro[[#This Row],[P.Ativo CMED]])</f>
        <v>PROPATILNITRATO</v>
      </c>
    </row>
    <row r="742" spans="1:66" x14ac:dyDescent="0.25">
      <c r="A742">
        <v>1519</v>
      </c>
      <c r="B742" t="s">
        <v>2588</v>
      </c>
      <c r="C742">
        <v>1157</v>
      </c>
      <c r="D742" t="s">
        <v>1497</v>
      </c>
      <c r="E742">
        <v>1</v>
      </c>
      <c r="F742" t="s">
        <v>1253</v>
      </c>
      <c r="G742">
        <v>1</v>
      </c>
      <c r="H742" s="1" t="s">
        <v>1280</v>
      </c>
      <c r="I742">
        <v>10</v>
      </c>
      <c r="J742" t="s">
        <v>1498</v>
      </c>
      <c r="K742">
        <v>2</v>
      </c>
      <c r="L742" t="s">
        <v>1256</v>
      </c>
      <c r="M742" t="s">
        <v>1257</v>
      </c>
      <c r="N742" t="s">
        <v>1499</v>
      </c>
      <c r="O742" t="s">
        <v>1368</v>
      </c>
      <c r="P742">
        <v>30044090</v>
      </c>
      <c r="R742">
        <v>13</v>
      </c>
      <c r="S742">
        <v>13</v>
      </c>
      <c r="U742">
        <v>7898902274734</v>
      </c>
      <c r="V742">
        <v>7898902274734</v>
      </c>
      <c r="Z742" t="s">
        <v>1260</v>
      </c>
      <c r="AA742" t="s">
        <v>1270</v>
      </c>
      <c r="AB742">
        <v>1</v>
      </c>
      <c r="AC742" t="s">
        <v>1283</v>
      </c>
      <c r="AE742">
        <v>43742</v>
      </c>
      <c r="AH742">
        <v>0</v>
      </c>
      <c r="AK742" t="s">
        <v>1260</v>
      </c>
      <c r="AM742" t="s">
        <v>1260</v>
      </c>
      <c r="AN742" t="s">
        <v>1260</v>
      </c>
      <c r="AQ742" t="s">
        <v>1263</v>
      </c>
      <c r="AR742" t="s">
        <v>1257</v>
      </c>
      <c r="AS742" t="s">
        <v>1260</v>
      </c>
      <c r="AT742">
        <v>1</v>
      </c>
      <c r="AX742" t="s">
        <v>1260</v>
      </c>
      <c r="AY742" t="s">
        <v>1264</v>
      </c>
      <c r="AZ742" t="s">
        <v>1265</v>
      </c>
      <c r="BI742" t="s">
        <v>1260</v>
      </c>
      <c r="BK742" t="str">
        <f>LEFT(Tabela_BaseCadastro[[#This Row],[Descrição]],SEARCH(" ",Tabela_BaseCadastro[[#This Row],[Descrição]],1)-1)</f>
        <v>CLORIDRATO</v>
      </c>
      <c r="BL742" t="str">
        <f>TEXT(Tabela_BaseCadastro[[#This Row],[Unidade Venda '[EAN8, UPC12, EAN13, e DUN14']]],"0000000000000")</f>
        <v>7898902274734</v>
      </c>
      <c r="BM742" t="s">
        <v>2589</v>
      </c>
      <c r="BN742" t="str">
        <f>IF(Tabela_BaseCadastro[[#This Row],[P.Ativo CMED]]="",Tabela_BaseCadastro[[#This Row],[DESCRIÇÃO DO PRINCIPIO ATIVO]],Tabela_BaseCadastro[[#This Row],[P.Ativo CMED]])</f>
        <v>CLORIDRATO DE IRINOTECANO</v>
      </c>
    </row>
    <row r="743" spans="1:66" x14ac:dyDescent="0.25">
      <c r="A743">
        <v>1520</v>
      </c>
      <c r="B743" t="s">
        <v>2590</v>
      </c>
      <c r="C743">
        <v>1157</v>
      </c>
      <c r="D743" t="s">
        <v>1497</v>
      </c>
      <c r="E743">
        <v>1</v>
      </c>
      <c r="F743" t="s">
        <v>1253</v>
      </c>
      <c r="G743">
        <v>1</v>
      </c>
      <c r="H743" s="1" t="s">
        <v>1280</v>
      </c>
      <c r="I743">
        <v>10</v>
      </c>
      <c r="J743" t="s">
        <v>1498</v>
      </c>
      <c r="K743">
        <v>2</v>
      </c>
      <c r="L743" t="s">
        <v>1256</v>
      </c>
      <c r="M743" t="s">
        <v>1257</v>
      </c>
      <c r="N743" t="s">
        <v>1499</v>
      </c>
      <c r="O743" t="s">
        <v>1368</v>
      </c>
      <c r="P743">
        <v>30044090</v>
      </c>
      <c r="R743">
        <v>13</v>
      </c>
      <c r="S743">
        <v>13</v>
      </c>
      <c r="U743">
        <v>7898902274383</v>
      </c>
      <c r="V743">
        <v>7898902274383</v>
      </c>
      <c r="Z743" t="s">
        <v>1260</v>
      </c>
      <c r="AA743" t="s">
        <v>1261</v>
      </c>
      <c r="AB743">
        <v>1</v>
      </c>
      <c r="AC743" t="s">
        <v>1283</v>
      </c>
      <c r="AE743">
        <v>43742</v>
      </c>
      <c r="AH743">
        <v>0</v>
      </c>
      <c r="AK743" t="s">
        <v>1260</v>
      </c>
      <c r="AM743" t="s">
        <v>1260</v>
      </c>
      <c r="AN743" t="s">
        <v>1260</v>
      </c>
      <c r="AQ743" t="s">
        <v>1263</v>
      </c>
      <c r="AR743" t="s">
        <v>1257</v>
      </c>
      <c r="AS743" t="s">
        <v>1260</v>
      </c>
      <c r="AT743">
        <v>1</v>
      </c>
      <c r="AX743" t="s">
        <v>1260</v>
      </c>
      <c r="AY743" t="s">
        <v>1264</v>
      </c>
      <c r="AZ743" t="s">
        <v>1265</v>
      </c>
      <c r="BI743" t="s">
        <v>1260</v>
      </c>
      <c r="BK743" t="str">
        <f>LEFT(Tabela_BaseCadastro[[#This Row],[Descrição]],SEARCH(" ",Tabela_BaseCadastro[[#This Row],[Descrição]],1)-1)</f>
        <v>PACLITAXEL</v>
      </c>
      <c r="BL743" t="str">
        <f>TEXT(Tabela_BaseCadastro[[#This Row],[Unidade Venda '[EAN8, UPC12, EAN13, e DUN14']]],"0000000000000")</f>
        <v>7898902274383</v>
      </c>
      <c r="BM743" t="s">
        <v>2591</v>
      </c>
      <c r="BN743" t="str">
        <f>IF(Tabela_BaseCadastro[[#This Row],[P.Ativo CMED]]="",Tabela_BaseCadastro[[#This Row],[DESCRIÇÃO DO PRINCIPIO ATIVO]],Tabela_BaseCadastro[[#This Row],[P.Ativo CMED]])</f>
        <v>PACLITAXEL</v>
      </c>
    </row>
    <row r="744" spans="1:66" x14ac:dyDescent="0.25">
      <c r="A744">
        <v>1521</v>
      </c>
      <c r="B744" t="s">
        <v>2592</v>
      </c>
      <c r="C744">
        <v>1157</v>
      </c>
      <c r="D744" t="s">
        <v>1497</v>
      </c>
      <c r="E744">
        <v>1</v>
      </c>
      <c r="F744" t="s">
        <v>1253</v>
      </c>
      <c r="G744">
        <v>1</v>
      </c>
      <c r="H744" s="1" t="s">
        <v>1280</v>
      </c>
      <c r="I744">
        <v>10</v>
      </c>
      <c r="J744" t="s">
        <v>1498</v>
      </c>
      <c r="K744">
        <v>2</v>
      </c>
      <c r="L744" t="s">
        <v>1256</v>
      </c>
      <c r="M744" t="s">
        <v>1257</v>
      </c>
      <c r="N744" t="s">
        <v>1499</v>
      </c>
      <c r="O744" t="s">
        <v>1368</v>
      </c>
      <c r="P744">
        <v>30044090</v>
      </c>
      <c r="R744">
        <v>13</v>
      </c>
      <c r="S744">
        <v>13</v>
      </c>
      <c r="U744">
        <v>7898902274390</v>
      </c>
      <c r="V744">
        <v>7898902274390</v>
      </c>
      <c r="Z744" t="s">
        <v>1260</v>
      </c>
      <c r="AA744" t="s">
        <v>1261</v>
      </c>
      <c r="AB744">
        <v>1</v>
      </c>
      <c r="AC744" t="s">
        <v>1283</v>
      </c>
      <c r="AE744">
        <v>43742</v>
      </c>
      <c r="AH744">
        <v>0</v>
      </c>
      <c r="AK744" t="s">
        <v>1260</v>
      </c>
      <c r="AM744" t="s">
        <v>1260</v>
      </c>
      <c r="AN744" t="s">
        <v>1260</v>
      </c>
      <c r="AQ744" t="s">
        <v>1263</v>
      </c>
      <c r="AR744" t="s">
        <v>1257</v>
      </c>
      <c r="AS744" t="s">
        <v>1260</v>
      </c>
      <c r="AT744">
        <v>1</v>
      </c>
      <c r="AX744" t="s">
        <v>1260</v>
      </c>
      <c r="AY744" t="s">
        <v>1264</v>
      </c>
      <c r="AZ744" t="s">
        <v>1265</v>
      </c>
      <c r="BI744" t="s">
        <v>1260</v>
      </c>
      <c r="BK744" t="str">
        <f>LEFT(Tabela_BaseCadastro[[#This Row],[Descrição]],SEARCH(" ",Tabela_BaseCadastro[[#This Row],[Descrição]],1)-1)</f>
        <v>PACLITAXEL</v>
      </c>
      <c r="BL744" t="str">
        <f>TEXT(Tabela_BaseCadastro[[#This Row],[Unidade Venda '[EAN8, UPC12, EAN13, e DUN14']]],"0000000000000")</f>
        <v>7898902274390</v>
      </c>
      <c r="BM744" t="s">
        <v>2591</v>
      </c>
      <c r="BN744" t="str">
        <f>IF(Tabela_BaseCadastro[[#This Row],[P.Ativo CMED]]="",Tabela_BaseCadastro[[#This Row],[DESCRIÇÃO DO PRINCIPIO ATIVO]],Tabela_BaseCadastro[[#This Row],[P.Ativo CMED]])</f>
        <v>PACLITAXEL</v>
      </c>
    </row>
    <row r="745" spans="1:66" x14ac:dyDescent="0.25">
      <c r="A745">
        <v>1522</v>
      </c>
      <c r="B745" t="s">
        <v>2593</v>
      </c>
      <c r="C745">
        <v>1157</v>
      </c>
      <c r="D745" t="s">
        <v>1497</v>
      </c>
      <c r="E745">
        <v>1</v>
      </c>
      <c r="F745" t="s">
        <v>1253</v>
      </c>
      <c r="G745">
        <v>1</v>
      </c>
      <c r="H745" s="1" t="s">
        <v>1280</v>
      </c>
      <c r="I745">
        <v>10</v>
      </c>
      <c r="J745" t="s">
        <v>1498</v>
      </c>
      <c r="K745">
        <v>2</v>
      </c>
      <c r="L745" t="s">
        <v>1256</v>
      </c>
      <c r="M745" t="s">
        <v>1257</v>
      </c>
      <c r="N745" t="s">
        <v>1499</v>
      </c>
      <c r="O745" t="s">
        <v>1368</v>
      </c>
      <c r="P745">
        <v>30044090</v>
      </c>
      <c r="R745">
        <v>13</v>
      </c>
      <c r="S745">
        <v>13</v>
      </c>
      <c r="U745">
        <v>7898902274413</v>
      </c>
      <c r="V745">
        <v>7898902274413</v>
      </c>
      <c r="Z745" t="s">
        <v>1260</v>
      </c>
      <c r="AA745" t="s">
        <v>1261</v>
      </c>
      <c r="AB745">
        <v>1</v>
      </c>
      <c r="AC745" t="s">
        <v>1283</v>
      </c>
      <c r="AE745">
        <v>43742</v>
      </c>
      <c r="AH745">
        <v>0</v>
      </c>
      <c r="AK745" t="s">
        <v>1260</v>
      </c>
      <c r="AM745" t="s">
        <v>1260</v>
      </c>
      <c r="AN745" t="s">
        <v>1260</v>
      </c>
      <c r="AQ745" t="s">
        <v>1263</v>
      </c>
      <c r="AR745" t="s">
        <v>1257</v>
      </c>
      <c r="AS745" t="s">
        <v>1260</v>
      </c>
      <c r="AT745">
        <v>1</v>
      </c>
      <c r="AX745" t="s">
        <v>1260</v>
      </c>
      <c r="AY745" t="s">
        <v>1264</v>
      </c>
      <c r="AZ745" t="s">
        <v>1265</v>
      </c>
      <c r="BI745" t="s">
        <v>1260</v>
      </c>
      <c r="BK745" t="str">
        <f>LEFT(Tabela_BaseCadastro[[#This Row],[Descrição]],SEARCH(" ",Tabela_BaseCadastro[[#This Row],[Descrição]],1)-1)</f>
        <v>PACLITAXEL</v>
      </c>
      <c r="BL745" t="str">
        <f>TEXT(Tabela_BaseCadastro[[#This Row],[Unidade Venda '[EAN8, UPC12, EAN13, e DUN14']]],"0000000000000")</f>
        <v>7898902274413</v>
      </c>
      <c r="BM745" t="s">
        <v>2591</v>
      </c>
      <c r="BN745" t="str">
        <f>IF(Tabela_BaseCadastro[[#This Row],[P.Ativo CMED]]="",Tabela_BaseCadastro[[#This Row],[DESCRIÇÃO DO PRINCIPIO ATIVO]],Tabela_BaseCadastro[[#This Row],[P.Ativo CMED]])</f>
        <v>PACLITAXEL</v>
      </c>
    </row>
    <row r="746" spans="1:66" x14ac:dyDescent="0.25">
      <c r="A746">
        <v>1523</v>
      </c>
      <c r="B746" t="s">
        <v>2594</v>
      </c>
      <c r="C746">
        <v>1157</v>
      </c>
      <c r="D746" t="s">
        <v>1497</v>
      </c>
      <c r="E746">
        <v>1</v>
      </c>
      <c r="F746" t="s">
        <v>1253</v>
      </c>
      <c r="G746">
        <v>1</v>
      </c>
      <c r="H746" s="1" t="s">
        <v>1280</v>
      </c>
      <c r="I746">
        <v>10</v>
      </c>
      <c r="J746" t="s">
        <v>1498</v>
      </c>
      <c r="K746">
        <v>2</v>
      </c>
      <c r="L746" t="s">
        <v>1256</v>
      </c>
      <c r="M746" t="s">
        <v>1257</v>
      </c>
      <c r="N746" t="s">
        <v>1499</v>
      </c>
      <c r="O746" t="s">
        <v>1368</v>
      </c>
      <c r="P746">
        <v>30044090</v>
      </c>
      <c r="R746">
        <v>13</v>
      </c>
      <c r="S746">
        <v>13</v>
      </c>
      <c r="U746">
        <v>1553700110011</v>
      </c>
      <c r="V746">
        <v>1553700110011</v>
      </c>
      <c r="Z746" t="s">
        <v>1260</v>
      </c>
      <c r="AA746" t="s">
        <v>1270</v>
      </c>
      <c r="AB746">
        <v>1</v>
      </c>
      <c r="AC746" t="s">
        <v>1283</v>
      </c>
      <c r="AE746">
        <v>43742</v>
      </c>
      <c r="AH746">
        <v>0</v>
      </c>
      <c r="AK746" t="s">
        <v>1260</v>
      </c>
      <c r="AM746" t="s">
        <v>1260</v>
      </c>
      <c r="AN746" t="s">
        <v>1260</v>
      </c>
      <c r="AQ746" t="s">
        <v>1263</v>
      </c>
      <c r="AR746" t="s">
        <v>1257</v>
      </c>
      <c r="AS746" t="s">
        <v>1260</v>
      </c>
      <c r="AT746">
        <v>1</v>
      </c>
      <c r="AX746" t="s">
        <v>1260</v>
      </c>
      <c r="AY746" t="s">
        <v>1264</v>
      </c>
      <c r="AZ746" t="s">
        <v>1265</v>
      </c>
      <c r="BI746" t="s">
        <v>1260</v>
      </c>
      <c r="BK746" t="str">
        <f>LEFT(Tabela_BaseCadastro[[#This Row],[Descrição]],SEARCH(" ",Tabela_BaseCadastro[[#This Row],[Descrição]],1)-1)</f>
        <v>GENCITABINA</v>
      </c>
      <c r="BL746" t="str">
        <f>TEXT(Tabela_BaseCadastro[[#This Row],[Unidade Venda '[EAN8, UPC12, EAN13, e DUN14']]],"0000000000000")</f>
        <v>1553700110011</v>
      </c>
      <c r="BN746">
        <f>IF(Tabela_BaseCadastro[[#This Row],[P.Ativo CMED]]="",Tabela_BaseCadastro[[#This Row],[DESCRIÇÃO DO PRINCIPIO ATIVO]],Tabela_BaseCadastro[[#This Row],[P.Ativo CMED]])</f>
        <v>0</v>
      </c>
    </row>
    <row r="747" spans="1:66" x14ac:dyDescent="0.25">
      <c r="A747">
        <v>1524</v>
      </c>
      <c r="B747" t="s">
        <v>2595</v>
      </c>
      <c r="C747">
        <v>1157</v>
      </c>
      <c r="D747" t="s">
        <v>1497</v>
      </c>
      <c r="E747">
        <v>1</v>
      </c>
      <c r="F747" t="s">
        <v>1253</v>
      </c>
      <c r="G747">
        <v>1</v>
      </c>
      <c r="H747" s="1" t="s">
        <v>1280</v>
      </c>
      <c r="I747">
        <v>10</v>
      </c>
      <c r="J747" t="s">
        <v>1498</v>
      </c>
      <c r="K747">
        <v>2</v>
      </c>
      <c r="L747" t="s">
        <v>1256</v>
      </c>
      <c r="M747" t="s">
        <v>1257</v>
      </c>
      <c r="N747" t="s">
        <v>1499</v>
      </c>
      <c r="O747" t="s">
        <v>1368</v>
      </c>
      <c r="P747">
        <v>30044090</v>
      </c>
      <c r="R747">
        <v>13</v>
      </c>
      <c r="S747">
        <v>13</v>
      </c>
      <c r="U747">
        <v>7898902274529</v>
      </c>
      <c r="V747">
        <v>7898902274529</v>
      </c>
      <c r="Z747" t="s">
        <v>1260</v>
      </c>
      <c r="AA747" t="s">
        <v>1270</v>
      </c>
      <c r="AB747">
        <v>1</v>
      </c>
      <c r="AC747" t="s">
        <v>1283</v>
      </c>
      <c r="AE747">
        <v>43742</v>
      </c>
      <c r="AH747">
        <v>0</v>
      </c>
      <c r="AK747" t="s">
        <v>1260</v>
      </c>
      <c r="AM747" t="s">
        <v>1260</v>
      </c>
      <c r="AN747" t="s">
        <v>1260</v>
      </c>
      <c r="AQ747" t="s">
        <v>1263</v>
      </c>
      <c r="AR747" t="s">
        <v>1257</v>
      </c>
      <c r="AS747" t="s">
        <v>1260</v>
      </c>
      <c r="AT747">
        <v>1</v>
      </c>
      <c r="AX747" t="s">
        <v>1260</v>
      </c>
      <c r="AY747" t="s">
        <v>1264</v>
      </c>
      <c r="AZ747" t="s">
        <v>1265</v>
      </c>
      <c r="BI747" t="s">
        <v>1260</v>
      </c>
      <c r="BK747" t="str">
        <f>LEFT(Tabela_BaseCadastro[[#This Row],[Descrição]],SEARCH(" ",Tabela_BaseCadastro[[#This Row],[Descrição]],1)-1)</f>
        <v>FLUORURACILA</v>
      </c>
      <c r="BL747" t="str">
        <f>TEXT(Tabela_BaseCadastro[[#This Row],[Unidade Venda '[EAN8, UPC12, EAN13, e DUN14']]],"0000000000000")</f>
        <v>7898902274529</v>
      </c>
      <c r="BM747" t="s">
        <v>2596</v>
      </c>
      <c r="BN747" t="str">
        <f>IF(Tabela_BaseCadastro[[#This Row],[P.Ativo CMED]]="",Tabela_BaseCadastro[[#This Row],[DESCRIÇÃO DO PRINCIPIO ATIVO]],Tabela_BaseCadastro[[#This Row],[P.Ativo CMED]])</f>
        <v>FLUORURACILA</v>
      </c>
    </row>
    <row r="748" spans="1:66" x14ac:dyDescent="0.25">
      <c r="A748">
        <v>1525</v>
      </c>
      <c r="B748" t="s">
        <v>2597</v>
      </c>
      <c r="C748">
        <v>1157</v>
      </c>
      <c r="D748" t="s">
        <v>1497</v>
      </c>
      <c r="E748">
        <v>1</v>
      </c>
      <c r="F748" t="s">
        <v>1253</v>
      </c>
      <c r="G748">
        <v>1</v>
      </c>
      <c r="H748" s="1" t="s">
        <v>1280</v>
      </c>
      <c r="I748">
        <v>10</v>
      </c>
      <c r="J748" t="s">
        <v>1498</v>
      </c>
      <c r="K748">
        <v>2</v>
      </c>
      <c r="L748" t="s">
        <v>1256</v>
      </c>
      <c r="M748" t="s">
        <v>1257</v>
      </c>
      <c r="N748" t="s">
        <v>1499</v>
      </c>
      <c r="O748" t="s">
        <v>1368</v>
      </c>
      <c r="P748">
        <v>30044090</v>
      </c>
      <c r="R748">
        <v>13</v>
      </c>
      <c r="S748">
        <v>13</v>
      </c>
      <c r="U748">
        <v>7898902274536</v>
      </c>
      <c r="V748">
        <v>7898902274536</v>
      </c>
      <c r="Z748" t="s">
        <v>1260</v>
      </c>
      <c r="AA748" t="s">
        <v>1270</v>
      </c>
      <c r="AB748">
        <v>1</v>
      </c>
      <c r="AC748" t="s">
        <v>1283</v>
      </c>
      <c r="AE748">
        <v>43742</v>
      </c>
      <c r="AH748">
        <v>0</v>
      </c>
      <c r="AK748" t="s">
        <v>1260</v>
      </c>
      <c r="AM748" t="s">
        <v>1260</v>
      </c>
      <c r="AN748" t="s">
        <v>1260</v>
      </c>
      <c r="AQ748" t="s">
        <v>1263</v>
      </c>
      <c r="AR748" t="s">
        <v>1257</v>
      </c>
      <c r="AS748" t="s">
        <v>1260</v>
      </c>
      <c r="AT748">
        <v>1</v>
      </c>
      <c r="AX748" t="s">
        <v>1260</v>
      </c>
      <c r="AY748" t="s">
        <v>1264</v>
      </c>
      <c r="AZ748" t="s">
        <v>1265</v>
      </c>
      <c r="BI748" t="s">
        <v>1260</v>
      </c>
      <c r="BK748" t="str">
        <f>LEFT(Tabela_BaseCadastro[[#This Row],[Descrição]],SEARCH(" ",Tabela_BaseCadastro[[#This Row],[Descrição]],1)-1)</f>
        <v>FLUORURACILA</v>
      </c>
      <c r="BL748" t="str">
        <f>TEXT(Tabela_BaseCadastro[[#This Row],[Unidade Venda '[EAN8, UPC12, EAN13, e DUN14']]],"0000000000000")</f>
        <v>7898902274536</v>
      </c>
      <c r="BM748" t="s">
        <v>2596</v>
      </c>
      <c r="BN748" t="str">
        <f>IF(Tabela_BaseCadastro[[#This Row],[P.Ativo CMED]]="",Tabela_BaseCadastro[[#This Row],[DESCRIÇÃO DO PRINCIPIO ATIVO]],Tabela_BaseCadastro[[#This Row],[P.Ativo CMED]])</f>
        <v>FLUORURACILA</v>
      </c>
    </row>
    <row r="749" spans="1:66" x14ac:dyDescent="0.25">
      <c r="A749">
        <v>1526</v>
      </c>
      <c r="B749" t="s">
        <v>2598</v>
      </c>
      <c r="C749">
        <v>1157</v>
      </c>
      <c r="D749" t="s">
        <v>1497</v>
      </c>
      <c r="E749">
        <v>1</v>
      </c>
      <c r="F749" t="s">
        <v>1253</v>
      </c>
      <c r="G749">
        <v>1</v>
      </c>
      <c r="H749" s="1" t="s">
        <v>1280</v>
      </c>
      <c r="I749">
        <v>10</v>
      </c>
      <c r="J749" t="s">
        <v>1498</v>
      </c>
      <c r="K749">
        <v>2</v>
      </c>
      <c r="L749" t="s">
        <v>1256</v>
      </c>
      <c r="M749" t="s">
        <v>1257</v>
      </c>
      <c r="N749" t="s">
        <v>1499</v>
      </c>
      <c r="O749" t="s">
        <v>1368</v>
      </c>
      <c r="P749">
        <v>30044090</v>
      </c>
      <c r="R749">
        <v>13</v>
      </c>
      <c r="S749">
        <v>13</v>
      </c>
      <c r="U749">
        <v>7898902274543</v>
      </c>
      <c r="V749">
        <v>7898902274543</v>
      </c>
      <c r="Z749" t="s">
        <v>1260</v>
      </c>
      <c r="AA749" t="s">
        <v>1270</v>
      </c>
      <c r="AB749">
        <v>1</v>
      </c>
      <c r="AC749" t="s">
        <v>1283</v>
      </c>
      <c r="AE749">
        <v>43742</v>
      </c>
      <c r="AH749">
        <v>0</v>
      </c>
      <c r="AK749" t="s">
        <v>1260</v>
      </c>
      <c r="AM749" t="s">
        <v>1260</v>
      </c>
      <c r="AN749" t="s">
        <v>1260</v>
      </c>
      <c r="AQ749" t="s">
        <v>1263</v>
      </c>
      <c r="AR749" t="s">
        <v>1257</v>
      </c>
      <c r="AS749" t="s">
        <v>1260</v>
      </c>
      <c r="AT749">
        <v>1</v>
      </c>
      <c r="AX749" t="s">
        <v>1260</v>
      </c>
      <c r="AY749" t="s">
        <v>1264</v>
      </c>
      <c r="AZ749" t="s">
        <v>1265</v>
      </c>
      <c r="BI749" t="s">
        <v>1260</v>
      </c>
      <c r="BK749" t="str">
        <f>LEFT(Tabela_BaseCadastro[[#This Row],[Descrição]],SEARCH(" ",Tabela_BaseCadastro[[#This Row],[Descrição]],1)-1)</f>
        <v>FLUORURACILA</v>
      </c>
      <c r="BL749" t="str">
        <f>TEXT(Tabela_BaseCadastro[[#This Row],[Unidade Venda '[EAN8, UPC12, EAN13, e DUN14']]],"0000000000000")</f>
        <v>7898902274543</v>
      </c>
      <c r="BM749" t="s">
        <v>2596</v>
      </c>
      <c r="BN749" t="str">
        <f>IF(Tabela_BaseCadastro[[#This Row],[P.Ativo CMED]]="",Tabela_BaseCadastro[[#This Row],[DESCRIÇÃO DO PRINCIPIO ATIVO]],Tabela_BaseCadastro[[#This Row],[P.Ativo CMED]])</f>
        <v>FLUORURACILA</v>
      </c>
    </row>
    <row r="750" spans="1:66" x14ac:dyDescent="0.25">
      <c r="A750">
        <v>1527</v>
      </c>
      <c r="B750" t="s">
        <v>2599</v>
      </c>
      <c r="C750">
        <v>1157</v>
      </c>
      <c r="D750" t="s">
        <v>1497</v>
      </c>
      <c r="E750">
        <v>1</v>
      </c>
      <c r="F750" t="s">
        <v>1253</v>
      </c>
      <c r="G750">
        <v>1</v>
      </c>
      <c r="H750" s="1" t="s">
        <v>1280</v>
      </c>
      <c r="I750">
        <v>10</v>
      </c>
      <c r="J750" t="s">
        <v>1498</v>
      </c>
      <c r="K750">
        <v>2</v>
      </c>
      <c r="L750" t="s">
        <v>1256</v>
      </c>
      <c r="M750" t="s">
        <v>1257</v>
      </c>
      <c r="N750" t="s">
        <v>1499</v>
      </c>
      <c r="O750" t="s">
        <v>1368</v>
      </c>
      <c r="P750">
        <v>30044090</v>
      </c>
      <c r="R750">
        <v>13</v>
      </c>
      <c r="S750">
        <v>13</v>
      </c>
      <c r="U750">
        <v>0</v>
      </c>
      <c r="V750">
        <v>0</v>
      </c>
      <c r="Z750" t="s">
        <v>1260</v>
      </c>
      <c r="AA750" t="s">
        <v>1270</v>
      </c>
      <c r="AB750">
        <v>1</v>
      </c>
      <c r="AC750" t="s">
        <v>1283</v>
      </c>
      <c r="AE750">
        <v>43742</v>
      </c>
      <c r="AH750">
        <v>0</v>
      </c>
      <c r="AK750" t="s">
        <v>1260</v>
      </c>
      <c r="AM750" t="s">
        <v>1260</v>
      </c>
      <c r="AN750" t="s">
        <v>1260</v>
      </c>
      <c r="AQ750" t="s">
        <v>1263</v>
      </c>
      <c r="AR750" t="s">
        <v>1257</v>
      </c>
      <c r="AS750" t="s">
        <v>1260</v>
      </c>
      <c r="AT750">
        <v>1</v>
      </c>
      <c r="AX750" t="s">
        <v>1260</v>
      </c>
      <c r="AY750" t="s">
        <v>1264</v>
      </c>
      <c r="AZ750" t="s">
        <v>1265</v>
      </c>
      <c r="BI750" t="s">
        <v>1260</v>
      </c>
      <c r="BK750" t="str">
        <f>LEFT(Tabela_BaseCadastro[[#This Row],[Descrição]],SEARCH(" ",Tabela_BaseCadastro[[#This Row],[Descrição]],1)-1)</f>
        <v>GENCITABINA</v>
      </c>
      <c r="BL750" t="str">
        <f>TEXT(Tabela_BaseCadastro[[#This Row],[Unidade Venda '[EAN8, UPC12, EAN13, e DUN14']]],"0000000000000")</f>
        <v>0000000000000</v>
      </c>
      <c r="BM750" t="s">
        <v>1565</v>
      </c>
      <c r="BN750" t="str">
        <f>IF(Tabela_BaseCadastro[[#This Row],[P.Ativo CMED]]="",Tabela_BaseCadastro[[#This Row],[DESCRIÇÃO DO PRINCIPIO ATIVO]],Tabela_BaseCadastro[[#This Row],[P.Ativo CMED]])</f>
        <v>TISAGENLECLEUCEL</v>
      </c>
    </row>
    <row r="751" spans="1:66" x14ac:dyDescent="0.25">
      <c r="A751">
        <v>1528</v>
      </c>
      <c r="B751" t="s">
        <v>2600</v>
      </c>
      <c r="C751">
        <v>1157</v>
      </c>
      <c r="D751" t="s">
        <v>1497</v>
      </c>
      <c r="E751">
        <v>1</v>
      </c>
      <c r="F751" t="s">
        <v>1253</v>
      </c>
      <c r="G751">
        <v>1</v>
      </c>
      <c r="H751" s="1" t="s">
        <v>1280</v>
      </c>
      <c r="I751">
        <v>10</v>
      </c>
      <c r="J751" t="s">
        <v>1498</v>
      </c>
      <c r="K751">
        <v>2</v>
      </c>
      <c r="L751" t="s">
        <v>1256</v>
      </c>
      <c r="M751" t="s">
        <v>1257</v>
      </c>
      <c r="N751" t="s">
        <v>1499</v>
      </c>
      <c r="O751" t="s">
        <v>1368</v>
      </c>
      <c r="P751">
        <v>30044090</v>
      </c>
      <c r="R751">
        <v>13</v>
      </c>
      <c r="S751">
        <v>13</v>
      </c>
      <c r="U751">
        <v>7898902274789</v>
      </c>
      <c r="V751">
        <v>7898902274789</v>
      </c>
      <c r="Z751" t="s">
        <v>1260</v>
      </c>
      <c r="AA751" t="s">
        <v>1270</v>
      </c>
      <c r="AB751">
        <v>1</v>
      </c>
      <c r="AC751" t="s">
        <v>1283</v>
      </c>
      <c r="AE751">
        <v>43752</v>
      </c>
      <c r="AH751">
        <v>0</v>
      </c>
      <c r="AK751" t="s">
        <v>1260</v>
      </c>
      <c r="AM751" t="s">
        <v>1260</v>
      </c>
      <c r="AN751" t="s">
        <v>1260</v>
      </c>
      <c r="AQ751" t="s">
        <v>1263</v>
      </c>
      <c r="AR751" t="s">
        <v>1257</v>
      </c>
      <c r="AS751" t="s">
        <v>1260</v>
      </c>
      <c r="AT751">
        <v>1</v>
      </c>
      <c r="AX751" t="s">
        <v>1260</v>
      </c>
      <c r="AY751" t="s">
        <v>1264</v>
      </c>
      <c r="AZ751" t="s">
        <v>1265</v>
      </c>
      <c r="BI751" t="s">
        <v>1260</v>
      </c>
      <c r="BK751" t="str">
        <f>LEFT(Tabela_BaseCadastro[[#This Row],[Descrição]],SEARCH(" ",Tabela_BaseCadastro[[#This Row],[Descrição]],1)-1)</f>
        <v>HYTAS</v>
      </c>
      <c r="BL751" t="str">
        <f>TEXT(Tabela_BaseCadastro[[#This Row],[Unidade Venda '[EAN8, UPC12, EAN13, e DUN14']]],"0000000000000")</f>
        <v>7898902274789</v>
      </c>
      <c r="BM751" t="s">
        <v>2601</v>
      </c>
      <c r="BN751" t="str">
        <f>IF(Tabela_BaseCadastro[[#This Row],[P.Ativo CMED]]="",Tabela_BaseCadastro[[#This Row],[DESCRIÇÃO DO PRINCIPIO ATIVO]],Tabela_BaseCadastro[[#This Row],[P.Ativo CMED]])</f>
        <v>METOTREXATO</v>
      </c>
    </row>
    <row r="752" spans="1:66" x14ac:dyDescent="0.25">
      <c r="A752">
        <v>1529</v>
      </c>
      <c r="B752" t="s">
        <v>2602</v>
      </c>
      <c r="C752">
        <v>1157</v>
      </c>
      <c r="D752" t="s">
        <v>1497</v>
      </c>
      <c r="E752">
        <v>1</v>
      </c>
      <c r="F752" t="s">
        <v>1253</v>
      </c>
      <c r="G752">
        <v>1</v>
      </c>
      <c r="H752" s="1" t="s">
        <v>1280</v>
      </c>
      <c r="I752">
        <v>10</v>
      </c>
      <c r="J752" t="s">
        <v>1498</v>
      </c>
      <c r="K752">
        <v>2</v>
      </c>
      <c r="L752" t="s">
        <v>1256</v>
      </c>
      <c r="M752" t="s">
        <v>1257</v>
      </c>
      <c r="N752" t="s">
        <v>1499</v>
      </c>
      <c r="O752" t="s">
        <v>1368</v>
      </c>
      <c r="P752">
        <v>30044090</v>
      </c>
      <c r="R752">
        <v>13</v>
      </c>
      <c r="S752">
        <v>13</v>
      </c>
      <c r="U752">
        <v>7898902274802</v>
      </c>
      <c r="V752">
        <v>7898902274802</v>
      </c>
      <c r="Z752" t="s">
        <v>1260</v>
      </c>
      <c r="AA752" t="s">
        <v>1270</v>
      </c>
      <c r="AB752">
        <v>1</v>
      </c>
      <c r="AC752" t="s">
        <v>1283</v>
      </c>
      <c r="AE752">
        <v>43752</v>
      </c>
      <c r="AH752">
        <v>0</v>
      </c>
      <c r="AK752" t="s">
        <v>1260</v>
      </c>
      <c r="AM752" t="s">
        <v>1260</v>
      </c>
      <c r="AN752" t="s">
        <v>1260</v>
      </c>
      <c r="AQ752" t="s">
        <v>1263</v>
      </c>
      <c r="AR752" t="s">
        <v>1257</v>
      </c>
      <c r="AS752" t="s">
        <v>1260</v>
      </c>
      <c r="AT752">
        <v>1</v>
      </c>
      <c r="AX752" t="s">
        <v>1260</v>
      </c>
      <c r="AY752" t="s">
        <v>1264</v>
      </c>
      <c r="AZ752" t="s">
        <v>1265</v>
      </c>
      <c r="BI752" t="s">
        <v>1260</v>
      </c>
      <c r="BK752" t="str">
        <f>LEFT(Tabela_BaseCadastro[[#This Row],[Descrição]],SEARCH(" ",Tabela_BaseCadastro[[#This Row],[Descrição]],1)-1)</f>
        <v>HYTAS</v>
      </c>
      <c r="BL752" t="str">
        <f>TEXT(Tabela_BaseCadastro[[#This Row],[Unidade Venda '[EAN8, UPC12, EAN13, e DUN14']]],"0000000000000")</f>
        <v>7898902274802</v>
      </c>
      <c r="BM752" t="s">
        <v>2601</v>
      </c>
      <c r="BN752" t="str">
        <f>IF(Tabela_BaseCadastro[[#This Row],[P.Ativo CMED]]="",Tabela_BaseCadastro[[#This Row],[DESCRIÇÃO DO PRINCIPIO ATIVO]],Tabela_BaseCadastro[[#This Row],[P.Ativo CMED]])</f>
        <v>METOTREXATO</v>
      </c>
    </row>
    <row r="753" spans="1:66" x14ac:dyDescent="0.25">
      <c r="A753">
        <v>1530</v>
      </c>
      <c r="B753" t="s">
        <v>2603</v>
      </c>
      <c r="C753">
        <v>1157</v>
      </c>
      <c r="D753" t="s">
        <v>1497</v>
      </c>
      <c r="E753">
        <v>1</v>
      </c>
      <c r="F753" t="s">
        <v>1253</v>
      </c>
      <c r="G753">
        <v>1</v>
      </c>
      <c r="H753" s="1" t="s">
        <v>1280</v>
      </c>
      <c r="I753">
        <v>10</v>
      </c>
      <c r="J753" t="s">
        <v>1498</v>
      </c>
      <c r="K753">
        <v>2</v>
      </c>
      <c r="L753" t="s">
        <v>1256</v>
      </c>
      <c r="M753" t="s">
        <v>1257</v>
      </c>
      <c r="N753" t="s">
        <v>1499</v>
      </c>
      <c r="O753" t="s">
        <v>1368</v>
      </c>
      <c r="P753">
        <v>30044090</v>
      </c>
      <c r="R753">
        <v>13</v>
      </c>
      <c r="S753">
        <v>13</v>
      </c>
      <c r="U753">
        <v>7898902274819</v>
      </c>
      <c r="V753">
        <v>7898902274819</v>
      </c>
      <c r="Z753" t="s">
        <v>1260</v>
      </c>
      <c r="AA753" t="s">
        <v>1270</v>
      </c>
      <c r="AB753">
        <v>1</v>
      </c>
      <c r="AC753" t="s">
        <v>1283</v>
      </c>
      <c r="AE753">
        <v>43752</v>
      </c>
      <c r="AH753">
        <v>0</v>
      </c>
      <c r="AK753" t="s">
        <v>1260</v>
      </c>
      <c r="AM753" t="s">
        <v>1260</v>
      </c>
      <c r="AN753" t="s">
        <v>1260</v>
      </c>
      <c r="AQ753" t="s">
        <v>1263</v>
      </c>
      <c r="AR753" t="s">
        <v>1257</v>
      </c>
      <c r="AS753" t="s">
        <v>1260</v>
      </c>
      <c r="AT753">
        <v>1</v>
      </c>
      <c r="AX753" t="s">
        <v>1260</v>
      </c>
      <c r="AY753" t="s">
        <v>1264</v>
      </c>
      <c r="AZ753" t="s">
        <v>1265</v>
      </c>
      <c r="BI753" t="s">
        <v>1260</v>
      </c>
      <c r="BK753" t="str">
        <f>LEFT(Tabela_BaseCadastro[[#This Row],[Descrição]],SEARCH(" ",Tabela_BaseCadastro[[#This Row],[Descrição]],1)-1)</f>
        <v>HYTAS</v>
      </c>
      <c r="BL753" t="str">
        <f>TEXT(Tabela_BaseCadastro[[#This Row],[Unidade Venda '[EAN8, UPC12, EAN13, e DUN14']]],"0000000000000")</f>
        <v>7898902274819</v>
      </c>
      <c r="BM753" t="s">
        <v>2601</v>
      </c>
      <c r="BN753" t="str">
        <f>IF(Tabela_BaseCadastro[[#This Row],[P.Ativo CMED]]="",Tabela_BaseCadastro[[#This Row],[DESCRIÇÃO DO PRINCIPIO ATIVO]],Tabela_BaseCadastro[[#This Row],[P.Ativo CMED]])</f>
        <v>METOTREXATO</v>
      </c>
    </row>
    <row r="754" spans="1:66" x14ac:dyDescent="0.25">
      <c r="A754">
        <v>1531</v>
      </c>
      <c r="B754" t="s">
        <v>2604</v>
      </c>
      <c r="C754">
        <v>1157</v>
      </c>
      <c r="D754" t="s">
        <v>1497</v>
      </c>
      <c r="E754">
        <v>1</v>
      </c>
      <c r="F754" t="s">
        <v>1253</v>
      </c>
      <c r="G754">
        <v>1</v>
      </c>
      <c r="H754" s="1" t="s">
        <v>1280</v>
      </c>
      <c r="I754">
        <v>10</v>
      </c>
      <c r="J754" t="s">
        <v>1498</v>
      </c>
      <c r="K754">
        <v>2</v>
      </c>
      <c r="L754" t="s">
        <v>1256</v>
      </c>
      <c r="M754" t="s">
        <v>1257</v>
      </c>
      <c r="N754" t="s">
        <v>1499</v>
      </c>
      <c r="O754" t="s">
        <v>1368</v>
      </c>
      <c r="P754">
        <v>30044090</v>
      </c>
      <c r="R754">
        <v>13</v>
      </c>
      <c r="S754">
        <v>13</v>
      </c>
      <c r="U754">
        <v>7898932797012</v>
      </c>
      <c r="V754">
        <v>7898932797012</v>
      </c>
      <c r="Z754" t="s">
        <v>1260</v>
      </c>
      <c r="AA754" t="s">
        <v>1270</v>
      </c>
      <c r="AB754">
        <v>1</v>
      </c>
      <c r="AC754" t="s">
        <v>1283</v>
      </c>
      <c r="AE754">
        <v>43752</v>
      </c>
      <c r="AH754">
        <v>0</v>
      </c>
      <c r="AK754" t="s">
        <v>1260</v>
      </c>
      <c r="AM754" t="s">
        <v>1260</v>
      </c>
      <c r="AN754" t="s">
        <v>1260</v>
      </c>
      <c r="AQ754" t="s">
        <v>1263</v>
      </c>
      <c r="AR754" t="s">
        <v>1257</v>
      </c>
      <c r="AS754" t="s">
        <v>1260</v>
      </c>
      <c r="AT754">
        <v>1</v>
      </c>
      <c r="AX754" t="s">
        <v>1260</v>
      </c>
      <c r="AY754" t="s">
        <v>1264</v>
      </c>
      <c r="AZ754" t="s">
        <v>1265</v>
      </c>
      <c r="BI754" t="s">
        <v>1260</v>
      </c>
      <c r="BK754" t="str">
        <f>LEFT(Tabela_BaseCadastro[[#This Row],[Descrição]],SEARCH(" ",Tabela_BaseCadastro[[#This Row],[Descrição]],1)-1)</f>
        <v>EPIRRUBICINA</v>
      </c>
      <c r="BL754" t="str">
        <f>TEXT(Tabela_BaseCadastro[[#This Row],[Unidade Venda '[EAN8, UPC12, EAN13, e DUN14']]],"0000000000000")</f>
        <v>7898932797012</v>
      </c>
      <c r="BM754" t="s">
        <v>2605</v>
      </c>
      <c r="BN754" t="str">
        <f>IF(Tabela_BaseCadastro[[#This Row],[P.Ativo CMED]]="",Tabela_BaseCadastro[[#This Row],[DESCRIÇÃO DO PRINCIPIO ATIVO]],Tabela_BaseCadastro[[#This Row],[P.Ativo CMED]])</f>
        <v>CLORIDRATO DE EPIRRUBICINA</v>
      </c>
    </row>
    <row r="755" spans="1:66" x14ac:dyDescent="0.25">
      <c r="A755">
        <v>1532</v>
      </c>
      <c r="B755" t="s">
        <v>2606</v>
      </c>
      <c r="C755">
        <v>1157</v>
      </c>
      <c r="D755" t="s">
        <v>1497</v>
      </c>
      <c r="E755">
        <v>1</v>
      </c>
      <c r="F755" t="s">
        <v>1253</v>
      </c>
      <c r="G755">
        <v>1</v>
      </c>
      <c r="H755" s="1" t="s">
        <v>1280</v>
      </c>
      <c r="I755">
        <v>10</v>
      </c>
      <c r="J755" t="s">
        <v>1498</v>
      </c>
      <c r="K755">
        <v>2</v>
      </c>
      <c r="L755" t="s">
        <v>1256</v>
      </c>
      <c r="M755" t="s">
        <v>1257</v>
      </c>
      <c r="N755" t="s">
        <v>1499</v>
      </c>
      <c r="O755" t="s">
        <v>1368</v>
      </c>
      <c r="P755">
        <v>30044090</v>
      </c>
      <c r="R755">
        <v>13</v>
      </c>
      <c r="S755">
        <v>13</v>
      </c>
      <c r="U755">
        <v>7898932797036</v>
      </c>
      <c r="V755">
        <v>7898932797036</v>
      </c>
      <c r="Z755" t="s">
        <v>1260</v>
      </c>
      <c r="AA755" t="s">
        <v>1270</v>
      </c>
      <c r="AB755">
        <v>1</v>
      </c>
      <c r="AC755" t="s">
        <v>1283</v>
      </c>
      <c r="AE755">
        <v>43752</v>
      </c>
      <c r="AH755">
        <v>0</v>
      </c>
      <c r="AK755" t="s">
        <v>1260</v>
      </c>
      <c r="AM755" t="s">
        <v>1260</v>
      </c>
      <c r="AN755" t="s">
        <v>1260</v>
      </c>
      <c r="AQ755" t="s">
        <v>1263</v>
      </c>
      <c r="AR755" t="s">
        <v>1257</v>
      </c>
      <c r="AS755" t="s">
        <v>1260</v>
      </c>
      <c r="AT755">
        <v>1</v>
      </c>
      <c r="AX755" t="s">
        <v>1260</v>
      </c>
      <c r="AY755" t="s">
        <v>1264</v>
      </c>
      <c r="AZ755" t="s">
        <v>1265</v>
      </c>
      <c r="BI755" t="s">
        <v>1260</v>
      </c>
      <c r="BK755" t="str">
        <f>LEFT(Tabela_BaseCadastro[[#This Row],[Descrição]],SEARCH(" ",Tabela_BaseCadastro[[#This Row],[Descrição]],1)-1)</f>
        <v>EPIRRUBICINA</v>
      </c>
      <c r="BL755" t="str">
        <f>TEXT(Tabela_BaseCadastro[[#This Row],[Unidade Venda '[EAN8, UPC12, EAN13, e DUN14']]],"0000000000000")</f>
        <v>7898932797036</v>
      </c>
      <c r="BM755" t="s">
        <v>2605</v>
      </c>
      <c r="BN755" t="str">
        <f>IF(Tabela_BaseCadastro[[#This Row],[P.Ativo CMED]]="",Tabela_BaseCadastro[[#This Row],[DESCRIÇÃO DO PRINCIPIO ATIVO]],Tabela_BaseCadastro[[#This Row],[P.Ativo CMED]])</f>
        <v>CLORIDRATO DE EPIRRUBICINA</v>
      </c>
    </row>
    <row r="756" spans="1:66" x14ac:dyDescent="0.25">
      <c r="A756">
        <v>1533</v>
      </c>
      <c r="B756" t="s">
        <v>2607</v>
      </c>
      <c r="C756">
        <v>1157</v>
      </c>
      <c r="D756" t="s">
        <v>1497</v>
      </c>
      <c r="E756">
        <v>1</v>
      </c>
      <c r="F756" t="s">
        <v>1253</v>
      </c>
      <c r="G756">
        <v>1</v>
      </c>
      <c r="H756" s="1" t="s">
        <v>1280</v>
      </c>
      <c r="I756">
        <v>10</v>
      </c>
      <c r="J756" t="s">
        <v>1498</v>
      </c>
      <c r="K756">
        <v>2</v>
      </c>
      <c r="L756" t="s">
        <v>1256</v>
      </c>
      <c r="M756" t="s">
        <v>1257</v>
      </c>
      <c r="N756" t="s">
        <v>1499</v>
      </c>
      <c r="O756" t="s">
        <v>1368</v>
      </c>
      <c r="P756">
        <v>30044090</v>
      </c>
      <c r="R756">
        <v>13</v>
      </c>
      <c r="S756">
        <v>13</v>
      </c>
      <c r="U756">
        <v>7898577810510</v>
      </c>
      <c r="V756">
        <v>7898577810510</v>
      </c>
      <c r="Z756" t="s">
        <v>1260</v>
      </c>
      <c r="AA756" t="s">
        <v>1261</v>
      </c>
      <c r="AB756">
        <v>1</v>
      </c>
      <c r="AC756" t="s">
        <v>1283</v>
      </c>
      <c r="AE756">
        <v>43752</v>
      </c>
      <c r="AH756">
        <v>0</v>
      </c>
      <c r="AK756" t="s">
        <v>1260</v>
      </c>
      <c r="AM756" t="s">
        <v>1260</v>
      </c>
      <c r="AN756" t="s">
        <v>1260</v>
      </c>
      <c r="AQ756" t="s">
        <v>1263</v>
      </c>
      <c r="AR756" t="s">
        <v>1257</v>
      </c>
      <c r="AS756" t="s">
        <v>1260</v>
      </c>
      <c r="AT756">
        <v>1</v>
      </c>
      <c r="AX756" t="s">
        <v>1260</v>
      </c>
      <c r="AY756" t="s">
        <v>1264</v>
      </c>
      <c r="AZ756" t="s">
        <v>1265</v>
      </c>
      <c r="BI756" t="s">
        <v>1260</v>
      </c>
      <c r="BK756" t="str">
        <f>LEFT(Tabela_BaseCadastro[[#This Row],[Descrição]],SEARCH(" ",Tabela_BaseCadastro[[#This Row],[Descrição]],1)-1)</f>
        <v>PEMTRYX</v>
      </c>
      <c r="BL756" t="str">
        <f>TEXT(Tabela_BaseCadastro[[#This Row],[Unidade Venda '[EAN8, UPC12, EAN13, e DUN14']]],"0000000000000")</f>
        <v>7898577810510</v>
      </c>
      <c r="BM756" t="s">
        <v>2608</v>
      </c>
      <c r="BN756" t="str">
        <f>IF(Tabela_BaseCadastro[[#This Row],[P.Ativo CMED]]="",Tabela_BaseCadastro[[#This Row],[DESCRIÇÃO DO PRINCIPIO ATIVO]],Tabela_BaseCadastro[[#This Row],[P.Ativo CMED]])</f>
        <v>PEMETREXEDE DISSÓDICO HEMIPENTAIDRATADO</v>
      </c>
    </row>
    <row r="757" spans="1:66" x14ac:dyDescent="0.25">
      <c r="A757">
        <v>1534</v>
      </c>
      <c r="B757" t="s">
        <v>2609</v>
      </c>
      <c r="C757">
        <v>1157</v>
      </c>
      <c r="D757" t="s">
        <v>1497</v>
      </c>
      <c r="E757">
        <v>1</v>
      </c>
      <c r="F757" t="s">
        <v>1253</v>
      </c>
      <c r="G757">
        <v>1</v>
      </c>
      <c r="H757" s="1" t="s">
        <v>1280</v>
      </c>
      <c r="I757">
        <v>10</v>
      </c>
      <c r="J757" t="s">
        <v>1498</v>
      </c>
      <c r="K757">
        <v>2</v>
      </c>
      <c r="L757" t="s">
        <v>1256</v>
      </c>
      <c r="M757" t="s">
        <v>1257</v>
      </c>
      <c r="N757" t="s">
        <v>1499</v>
      </c>
      <c r="O757" t="s">
        <v>1368</v>
      </c>
      <c r="P757">
        <v>30044090</v>
      </c>
      <c r="R757">
        <v>13</v>
      </c>
      <c r="S757">
        <v>13</v>
      </c>
      <c r="U757">
        <v>7898577810541</v>
      </c>
      <c r="V757">
        <v>7898577810541</v>
      </c>
      <c r="Z757" t="s">
        <v>1260</v>
      </c>
      <c r="AA757" t="s">
        <v>1261</v>
      </c>
      <c r="AB757">
        <v>1</v>
      </c>
      <c r="AC757" t="s">
        <v>1283</v>
      </c>
      <c r="AE757">
        <v>43752</v>
      </c>
      <c r="AH757">
        <v>0</v>
      </c>
      <c r="AK757" t="s">
        <v>1260</v>
      </c>
      <c r="AM757" t="s">
        <v>1260</v>
      </c>
      <c r="AN757" t="s">
        <v>1260</v>
      </c>
      <c r="AQ757" t="s">
        <v>1263</v>
      </c>
      <c r="AR757" t="s">
        <v>1257</v>
      </c>
      <c r="AS757" t="s">
        <v>1260</v>
      </c>
      <c r="AT757">
        <v>1</v>
      </c>
      <c r="AX757" t="s">
        <v>1260</v>
      </c>
      <c r="AY757" t="s">
        <v>1264</v>
      </c>
      <c r="AZ757" t="s">
        <v>1265</v>
      </c>
      <c r="BI757" t="s">
        <v>1260</v>
      </c>
      <c r="BK757" t="str">
        <f>LEFT(Tabela_BaseCadastro[[#This Row],[Descrição]],SEARCH(" ",Tabela_BaseCadastro[[#This Row],[Descrição]],1)-1)</f>
        <v>PEMTRYX</v>
      </c>
      <c r="BL757" t="str">
        <f>TEXT(Tabela_BaseCadastro[[#This Row],[Unidade Venda '[EAN8, UPC12, EAN13, e DUN14']]],"0000000000000")</f>
        <v>7898577810541</v>
      </c>
      <c r="BN757">
        <f>IF(Tabela_BaseCadastro[[#This Row],[P.Ativo CMED]]="",Tabela_BaseCadastro[[#This Row],[DESCRIÇÃO DO PRINCIPIO ATIVO]],Tabela_BaseCadastro[[#This Row],[P.Ativo CMED]])</f>
        <v>0</v>
      </c>
    </row>
    <row r="758" spans="1:66" x14ac:dyDescent="0.25">
      <c r="A758">
        <v>1535</v>
      </c>
      <c r="B758" t="s">
        <v>2610</v>
      </c>
      <c r="C758">
        <v>1894</v>
      </c>
      <c r="D758" t="s">
        <v>2401</v>
      </c>
      <c r="E758">
        <v>1</v>
      </c>
      <c r="F758" t="s">
        <v>1253</v>
      </c>
      <c r="G758">
        <v>2</v>
      </c>
      <c r="H758" s="1" t="s">
        <v>1254</v>
      </c>
      <c r="I758">
        <v>23</v>
      </c>
      <c r="J758" t="s">
        <v>2402</v>
      </c>
      <c r="K758">
        <v>2</v>
      </c>
      <c r="L758" t="s">
        <v>1256</v>
      </c>
      <c r="M758" t="s">
        <v>1257</v>
      </c>
      <c r="N758" t="s">
        <v>1316</v>
      </c>
      <c r="O758" t="s">
        <v>1317</v>
      </c>
      <c r="P758">
        <v>30043290</v>
      </c>
      <c r="R758">
        <v>13</v>
      </c>
      <c r="S758">
        <v>13</v>
      </c>
      <c r="U758">
        <v>7896672203336</v>
      </c>
      <c r="V758">
        <v>0</v>
      </c>
      <c r="Z758" t="s">
        <v>1260</v>
      </c>
      <c r="AA758" t="s">
        <v>1261</v>
      </c>
      <c r="AB758">
        <v>7</v>
      </c>
      <c r="AC758" t="s">
        <v>1308</v>
      </c>
      <c r="AE758">
        <v>43760</v>
      </c>
      <c r="AH758">
        <v>0</v>
      </c>
      <c r="AK758" t="s">
        <v>1260</v>
      </c>
      <c r="AM758" t="s">
        <v>1260</v>
      </c>
      <c r="AN758" t="s">
        <v>1260</v>
      </c>
      <c r="AQ758" t="s">
        <v>1263</v>
      </c>
      <c r="AR758" t="s">
        <v>1257</v>
      </c>
      <c r="AS758" t="s">
        <v>1260</v>
      </c>
      <c r="AT758">
        <v>1</v>
      </c>
      <c r="AX758" t="s">
        <v>1260</v>
      </c>
      <c r="AY758" t="s">
        <v>1264</v>
      </c>
      <c r="AZ758" t="s">
        <v>1265</v>
      </c>
      <c r="BI758" t="s">
        <v>1260</v>
      </c>
      <c r="BK758" t="str">
        <f>LEFT(Tabela_BaseCadastro[[#This Row],[Descrição]],SEARCH(" ",Tabela_BaseCadastro[[#This Row],[Descrição]],1)-1)</f>
        <v>FOSTAIR</v>
      </c>
      <c r="BL758" t="str">
        <f>TEXT(Tabela_BaseCadastro[[#This Row],[Unidade Venda '[EAN8, UPC12, EAN13, e DUN14']]],"0000000000000")</f>
        <v>7896672203336</v>
      </c>
      <c r="BM758" t="s">
        <v>2611</v>
      </c>
      <c r="BN758" t="str">
        <f>IF(Tabela_BaseCadastro[[#This Row],[P.Ativo CMED]]="",Tabela_BaseCadastro[[#This Row],[DESCRIÇÃO DO PRINCIPIO ATIVO]],Tabela_BaseCadastro[[#This Row],[P.Ativo CMED]])</f>
        <v>DIPROPIONATO DE BECLOMETASONA;FUMARATO DE FORMOTEROL DI-HIDRATADO</v>
      </c>
    </row>
    <row r="759" spans="1:66" x14ac:dyDescent="0.25">
      <c r="A759">
        <v>1536</v>
      </c>
      <c r="B759" t="s">
        <v>2612</v>
      </c>
      <c r="C759">
        <v>1132</v>
      </c>
      <c r="D759" t="s">
        <v>1431</v>
      </c>
      <c r="E759">
        <v>1</v>
      </c>
      <c r="F759" t="s">
        <v>1253</v>
      </c>
      <c r="G759">
        <v>7</v>
      </c>
      <c r="H759" s="1" t="s">
        <v>1381</v>
      </c>
      <c r="I759">
        <v>5</v>
      </c>
      <c r="J759" t="s">
        <v>1432</v>
      </c>
      <c r="K759">
        <v>1</v>
      </c>
      <c r="L759" t="s">
        <v>1291</v>
      </c>
      <c r="M759" t="s">
        <v>1257</v>
      </c>
      <c r="N759" t="s">
        <v>2613</v>
      </c>
      <c r="O759" t="s">
        <v>2614</v>
      </c>
      <c r="P759">
        <v>30024992</v>
      </c>
      <c r="R759">
        <v>13</v>
      </c>
      <c r="S759">
        <v>13</v>
      </c>
      <c r="U759">
        <v>7896014686100</v>
      </c>
      <c r="V759">
        <v>0</v>
      </c>
      <c r="Z759" t="s">
        <v>1260</v>
      </c>
      <c r="AA759" t="s">
        <v>1261</v>
      </c>
      <c r="AB759">
        <v>74</v>
      </c>
      <c r="AC759" t="s">
        <v>2615</v>
      </c>
      <c r="AE759">
        <v>43769</v>
      </c>
      <c r="AH759">
        <v>0</v>
      </c>
      <c r="AK759" t="s">
        <v>1260</v>
      </c>
      <c r="AM759" t="s">
        <v>1260</v>
      </c>
      <c r="AN759" t="s">
        <v>1260</v>
      </c>
      <c r="AQ759" t="s">
        <v>1263</v>
      </c>
      <c r="AR759" t="s">
        <v>1257</v>
      </c>
      <c r="AS759" t="s">
        <v>1260</v>
      </c>
      <c r="AT759">
        <v>1</v>
      </c>
      <c r="AX759" t="s">
        <v>1260</v>
      </c>
      <c r="AY759" t="s">
        <v>1264</v>
      </c>
      <c r="AZ759" t="s">
        <v>1265</v>
      </c>
      <c r="BI759" t="s">
        <v>1260</v>
      </c>
      <c r="BK759" t="str">
        <f>LEFT(Tabela_BaseCadastro[[#This Row],[Descrição]],SEARCH(" ",Tabela_BaseCadastro[[#This Row],[Descrição]],1)-1)</f>
        <v>BOTULIM</v>
      </c>
      <c r="BL759" t="str">
        <f>TEXT(Tabela_BaseCadastro[[#This Row],[Unidade Venda '[EAN8, UPC12, EAN13, e DUN14']]],"0000000000000")</f>
        <v>7896014686100</v>
      </c>
      <c r="BN759">
        <f>IF(Tabela_BaseCadastro[[#This Row],[P.Ativo CMED]]="",Tabela_BaseCadastro[[#This Row],[DESCRIÇÃO DO PRINCIPIO ATIVO]],Tabela_BaseCadastro[[#This Row],[P.Ativo CMED]])</f>
        <v>0</v>
      </c>
    </row>
    <row r="760" spans="1:66" x14ac:dyDescent="0.25">
      <c r="A760">
        <v>1537</v>
      </c>
      <c r="B760" t="s">
        <v>2616</v>
      </c>
      <c r="C760">
        <v>2540</v>
      </c>
      <c r="D760" t="s">
        <v>2617</v>
      </c>
      <c r="E760">
        <v>1</v>
      </c>
      <c r="F760" t="s">
        <v>1253</v>
      </c>
      <c r="G760">
        <v>7</v>
      </c>
      <c r="H760" s="1" t="s">
        <v>1381</v>
      </c>
      <c r="I760">
        <v>5</v>
      </c>
      <c r="J760" t="s">
        <v>1432</v>
      </c>
      <c r="K760">
        <v>1</v>
      </c>
      <c r="L760" t="s">
        <v>1291</v>
      </c>
      <c r="M760" t="s">
        <v>1257</v>
      </c>
      <c r="N760" t="s">
        <v>2613</v>
      </c>
      <c r="O760" t="s">
        <v>2614</v>
      </c>
      <c r="P760">
        <v>30024992</v>
      </c>
      <c r="R760">
        <v>13</v>
      </c>
      <c r="S760">
        <v>13</v>
      </c>
      <c r="U760">
        <v>7896014686117</v>
      </c>
      <c r="V760">
        <v>0</v>
      </c>
      <c r="Z760" t="s">
        <v>1260</v>
      </c>
      <c r="AA760" t="s">
        <v>1261</v>
      </c>
      <c r="AB760">
        <v>74</v>
      </c>
      <c r="AC760" t="s">
        <v>2615</v>
      </c>
      <c r="AE760">
        <v>43769</v>
      </c>
      <c r="AH760">
        <v>0</v>
      </c>
      <c r="AK760" t="s">
        <v>1260</v>
      </c>
      <c r="AM760" t="s">
        <v>1260</v>
      </c>
      <c r="AN760" t="s">
        <v>1260</v>
      </c>
      <c r="AQ760" t="s">
        <v>1263</v>
      </c>
      <c r="AR760" t="s">
        <v>1257</v>
      </c>
      <c r="AS760" t="s">
        <v>1260</v>
      </c>
      <c r="AT760">
        <v>1</v>
      </c>
      <c r="AX760" t="s">
        <v>1260</v>
      </c>
      <c r="AY760" t="s">
        <v>1264</v>
      </c>
      <c r="AZ760" t="s">
        <v>1265</v>
      </c>
      <c r="BI760" t="s">
        <v>1260</v>
      </c>
      <c r="BK760" t="str">
        <f>LEFT(Tabela_BaseCadastro[[#This Row],[Descrição]],SEARCH(" ",Tabela_BaseCadastro[[#This Row],[Descrição]],1)-1)</f>
        <v>BOTULIM</v>
      </c>
      <c r="BL760" t="str">
        <f>TEXT(Tabela_BaseCadastro[[#This Row],[Unidade Venda '[EAN8, UPC12, EAN13, e DUN14']]],"0000000000000")</f>
        <v>7896014686117</v>
      </c>
      <c r="BN760">
        <f>IF(Tabela_BaseCadastro[[#This Row],[P.Ativo CMED]]="",Tabela_BaseCadastro[[#This Row],[DESCRIÇÃO DO PRINCIPIO ATIVO]],Tabela_BaseCadastro[[#This Row],[P.Ativo CMED]])</f>
        <v>0</v>
      </c>
    </row>
    <row r="761" spans="1:66" x14ac:dyDescent="0.25">
      <c r="A761">
        <v>1538</v>
      </c>
      <c r="B761" t="s">
        <v>2618</v>
      </c>
      <c r="C761">
        <v>1132</v>
      </c>
      <c r="D761" t="s">
        <v>1431</v>
      </c>
      <c r="E761">
        <v>1</v>
      </c>
      <c r="F761" t="s">
        <v>1253</v>
      </c>
      <c r="G761">
        <v>7</v>
      </c>
      <c r="H761" s="1" t="s">
        <v>1381</v>
      </c>
      <c r="I761">
        <v>5</v>
      </c>
      <c r="J761" t="s">
        <v>1432</v>
      </c>
      <c r="K761">
        <v>1</v>
      </c>
      <c r="L761" t="s">
        <v>1291</v>
      </c>
      <c r="M761" t="s">
        <v>1257</v>
      </c>
      <c r="N761" t="s">
        <v>2613</v>
      </c>
      <c r="O761" t="s">
        <v>2614</v>
      </c>
      <c r="P761">
        <v>30024992</v>
      </c>
      <c r="R761">
        <v>13</v>
      </c>
      <c r="S761">
        <v>13</v>
      </c>
      <c r="T761">
        <v>13</v>
      </c>
      <c r="U761">
        <v>7896014686124</v>
      </c>
      <c r="V761">
        <v>0</v>
      </c>
      <c r="W761">
        <v>7896014686124</v>
      </c>
      <c r="Z761" t="s">
        <v>1260</v>
      </c>
      <c r="AA761" t="s">
        <v>1261</v>
      </c>
      <c r="AB761">
        <v>74</v>
      </c>
      <c r="AC761" t="s">
        <v>2615</v>
      </c>
      <c r="AE761">
        <v>43769</v>
      </c>
      <c r="AH761">
        <v>0</v>
      </c>
      <c r="AK761" t="s">
        <v>1260</v>
      </c>
      <c r="AM761" t="s">
        <v>1260</v>
      </c>
      <c r="AN761" t="s">
        <v>1260</v>
      </c>
      <c r="AQ761" t="s">
        <v>1263</v>
      </c>
      <c r="AR761" t="s">
        <v>1257</v>
      </c>
      <c r="AS761" t="s">
        <v>1260</v>
      </c>
      <c r="AT761">
        <v>1</v>
      </c>
      <c r="AX761" t="s">
        <v>1260</v>
      </c>
      <c r="AY761" t="s">
        <v>1264</v>
      </c>
      <c r="AZ761" t="s">
        <v>1265</v>
      </c>
      <c r="BI761" t="s">
        <v>1260</v>
      </c>
      <c r="BK761" t="str">
        <f>LEFT(Tabela_BaseCadastro[[#This Row],[Descrição]],SEARCH(" ",Tabela_BaseCadastro[[#This Row],[Descrição]],1)-1)</f>
        <v>BOTULIM</v>
      </c>
      <c r="BL761" t="str">
        <f>TEXT(Tabela_BaseCadastro[[#This Row],[Unidade Venda '[EAN8, UPC12, EAN13, e DUN14']]],"0000000000000")</f>
        <v>7896014686124</v>
      </c>
      <c r="BN761">
        <f>IF(Tabela_BaseCadastro[[#This Row],[P.Ativo CMED]]="",Tabela_BaseCadastro[[#This Row],[DESCRIÇÃO DO PRINCIPIO ATIVO]],Tabela_BaseCadastro[[#This Row],[P.Ativo CMED]])</f>
        <v>0</v>
      </c>
    </row>
    <row r="762" spans="1:66" x14ac:dyDescent="0.25">
      <c r="A762">
        <v>1539</v>
      </c>
      <c r="B762" t="s">
        <v>2619</v>
      </c>
      <c r="C762">
        <v>1284</v>
      </c>
      <c r="D762" t="s">
        <v>1503</v>
      </c>
      <c r="E762">
        <v>1</v>
      </c>
      <c r="F762" t="s">
        <v>1253</v>
      </c>
      <c r="G762">
        <v>1</v>
      </c>
      <c r="H762" s="1" t="s">
        <v>1280</v>
      </c>
      <c r="I762">
        <v>14</v>
      </c>
      <c r="J762" t="s">
        <v>1504</v>
      </c>
      <c r="K762">
        <v>2</v>
      </c>
      <c r="L762" t="s">
        <v>1256</v>
      </c>
      <c r="M762" t="s">
        <v>1257</v>
      </c>
      <c r="N762" t="s">
        <v>2620</v>
      </c>
      <c r="O762" t="s">
        <v>2621</v>
      </c>
      <c r="P762">
        <v>30049063</v>
      </c>
      <c r="R762">
        <v>13</v>
      </c>
      <c r="S762">
        <v>13</v>
      </c>
      <c r="U762">
        <v>7895858007348</v>
      </c>
      <c r="V762">
        <v>0</v>
      </c>
      <c r="Z762" t="s">
        <v>1260</v>
      </c>
      <c r="AA762" t="s">
        <v>1261</v>
      </c>
      <c r="AB762">
        <v>1</v>
      </c>
      <c r="AC762" t="s">
        <v>1283</v>
      </c>
      <c r="AE762">
        <v>43782</v>
      </c>
      <c r="AH762">
        <v>0</v>
      </c>
      <c r="AK762" t="s">
        <v>1260</v>
      </c>
      <c r="AM762" t="s">
        <v>1260</v>
      </c>
      <c r="AN762" t="s">
        <v>1260</v>
      </c>
      <c r="AQ762" t="s">
        <v>1263</v>
      </c>
      <c r="AR762" t="s">
        <v>1257</v>
      </c>
      <c r="AS762" t="s">
        <v>1260</v>
      </c>
      <c r="AT762">
        <v>1</v>
      </c>
      <c r="AX762" t="s">
        <v>1260</v>
      </c>
      <c r="AY762" t="s">
        <v>1264</v>
      </c>
      <c r="AZ762" t="s">
        <v>1265</v>
      </c>
      <c r="BI762" t="s">
        <v>1260</v>
      </c>
      <c r="BK762" t="str">
        <f>LEFT(Tabela_BaseCadastro[[#This Row],[Descrição]],SEARCH(" ",Tabela_BaseCadastro[[#This Row],[Descrição]],1)-1)</f>
        <v>PURINETHOL</v>
      </c>
      <c r="BL762" t="str">
        <f>TEXT(Tabela_BaseCadastro[[#This Row],[Unidade Venda '[EAN8, UPC12, EAN13, e DUN14']]],"0000000000000")</f>
        <v>7895858007348</v>
      </c>
      <c r="BM762" t="s">
        <v>2622</v>
      </c>
      <c r="BN762" t="str">
        <f>IF(Tabela_BaseCadastro[[#This Row],[P.Ativo CMED]]="",Tabela_BaseCadastro[[#This Row],[DESCRIÇÃO DO PRINCIPIO ATIVO]],Tabela_BaseCadastro[[#This Row],[P.Ativo CMED]])</f>
        <v>MERCAPTOPURINA</v>
      </c>
    </row>
    <row r="763" spans="1:66" x14ac:dyDescent="0.25">
      <c r="A763">
        <v>1540</v>
      </c>
      <c r="B763" t="s">
        <v>2623</v>
      </c>
      <c r="C763">
        <v>1599</v>
      </c>
      <c r="D763" t="s">
        <v>2624</v>
      </c>
      <c r="E763">
        <v>1</v>
      </c>
      <c r="F763" t="s">
        <v>1253</v>
      </c>
      <c r="G763">
        <v>18</v>
      </c>
      <c r="H763" s="1" t="s">
        <v>1298</v>
      </c>
      <c r="I763">
        <v>36</v>
      </c>
      <c r="J763" t="s">
        <v>2625</v>
      </c>
      <c r="K763">
        <v>2</v>
      </c>
      <c r="L763" t="s">
        <v>1563</v>
      </c>
      <c r="M763" t="s">
        <v>1257</v>
      </c>
      <c r="N763" t="s">
        <v>1422</v>
      </c>
      <c r="O763" t="s">
        <v>1253</v>
      </c>
      <c r="P763">
        <v>30022099</v>
      </c>
      <c r="R763">
        <v>13</v>
      </c>
      <c r="S763">
        <v>13</v>
      </c>
      <c r="U763">
        <v>7898361700270</v>
      </c>
      <c r="V763">
        <v>7898361700270</v>
      </c>
      <c r="Z763" t="s">
        <v>1260</v>
      </c>
      <c r="AA763" t="s">
        <v>1261</v>
      </c>
      <c r="AB763">
        <v>24</v>
      </c>
      <c r="AC763" t="s">
        <v>1579</v>
      </c>
      <c r="AE763">
        <v>43783</v>
      </c>
      <c r="AH763">
        <v>0</v>
      </c>
      <c r="AK763" t="s">
        <v>1260</v>
      </c>
      <c r="AM763" t="s">
        <v>1260</v>
      </c>
      <c r="AN763" t="s">
        <v>1260</v>
      </c>
      <c r="AQ763" t="s">
        <v>1263</v>
      </c>
      <c r="AR763" t="s">
        <v>1257</v>
      </c>
      <c r="AS763" t="s">
        <v>1260</v>
      </c>
      <c r="AT763">
        <v>1</v>
      </c>
      <c r="AX763" t="s">
        <v>1260</v>
      </c>
      <c r="AY763" t="s">
        <v>1264</v>
      </c>
      <c r="AZ763" t="s">
        <v>1265</v>
      </c>
      <c r="BE763">
        <v>188</v>
      </c>
      <c r="BF763" t="s">
        <v>2626</v>
      </c>
      <c r="BI763" t="s">
        <v>1260</v>
      </c>
      <c r="BK763" t="str">
        <f>LEFT(Tabela_BaseCadastro[[#This Row],[Descrição]],SEARCH(" ",Tabela_BaseCadastro[[#This Row],[Descrição]],1)-1)</f>
        <v>CIPROFLOXACINO</v>
      </c>
      <c r="BL763" t="str">
        <f>TEXT(Tabela_BaseCadastro[[#This Row],[Unidade Venda '[EAN8, UPC12, EAN13, e DUN14']]],"0000000000000")</f>
        <v>7898361700270</v>
      </c>
      <c r="BM763" t="s">
        <v>2626</v>
      </c>
      <c r="BN763" t="str">
        <f>IF(Tabela_BaseCadastro[[#This Row],[P.Ativo CMED]]="",Tabela_BaseCadastro[[#This Row],[DESCRIÇÃO DO PRINCIPIO ATIVO]],Tabela_BaseCadastro[[#This Row],[P.Ativo CMED]])</f>
        <v>CIPROFLOXACINO</v>
      </c>
    </row>
    <row r="764" spans="1:66" x14ac:dyDescent="0.25">
      <c r="A764">
        <v>1541</v>
      </c>
      <c r="B764" t="s">
        <v>2627</v>
      </c>
      <c r="C764">
        <v>1629</v>
      </c>
      <c r="D764" t="s">
        <v>2624</v>
      </c>
      <c r="E764">
        <v>1</v>
      </c>
      <c r="F764" t="s">
        <v>1253</v>
      </c>
      <c r="G764">
        <v>18</v>
      </c>
      <c r="H764" s="1" t="s">
        <v>1298</v>
      </c>
      <c r="I764">
        <v>36</v>
      </c>
      <c r="J764" t="s">
        <v>2625</v>
      </c>
      <c r="K764">
        <v>2</v>
      </c>
      <c r="L764" t="s">
        <v>1563</v>
      </c>
      <c r="M764" t="s">
        <v>1257</v>
      </c>
      <c r="N764" t="s">
        <v>1422</v>
      </c>
      <c r="O764" t="s">
        <v>1253</v>
      </c>
      <c r="P764">
        <v>30022099</v>
      </c>
      <c r="R764">
        <v>13</v>
      </c>
      <c r="S764">
        <v>13</v>
      </c>
      <c r="U764">
        <v>7896727869999</v>
      </c>
      <c r="V764">
        <v>0</v>
      </c>
      <c r="X764">
        <v>1541</v>
      </c>
      <c r="Z764" t="s">
        <v>1260</v>
      </c>
      <c r="AA764" t="s">
        <v>1261</v>
      </c>
      <c r="AB764">
        <v>24</v>
      </c>
      <c r="AC764" t="s">
        <v>1579</v>
      </c>
      <c r="AE764">
        <v>43783</v>
      </c>
      <c r="AH764">
        <v>0</v>
      </c>
      <c r="AK764" t="s">
        <v>1260</v>
      </c>
      <c r="AM764" t="s">
        <v>1260</v>
      </c>
      <c r="AN764" t="s">
        <v>1260</v>
      </c>
      <c r="AQ764" t="s">
        <v>1263</v>
      </c>
      <c r="AR764" t="s">
        <v>1257</v>
      </c>
      <c r="AS764" t="s">
        <v>1260</v>
      </c>
      <c r="AT764">
        <v>1</v>
      </c>
      <c r="AX764" t="s">
        <v>1260</v>
      </c>
      <c r="AY764" t="s">
        <v>1264</v>
      </c>
      <c r="AZ764" t="s">
        <v>1265</v>
      </c>
      <c r="BE764">
        <v>188</v>
      </c>
      <c r="BF764" t="s">
        <v>2626</v>
      </c>
      <c r="BI764" t="s">
        <v>1260</v>
      </c>
      <c r="BK764" t="str">
        <f>LEFT(Tabela_BaseCadastro[[#This Row],[Descrição]],SEARCH(" ",Tabela_BaseCadastro[[#This Row],[Descrição]],1)-1)</f>
        <v>CIPROFLOXACINO</v>
      </c>
      <c r="BL764" t="str">
        <f>TEXT(Tabela_BaseCadastro[[#This Row],[Unidade Venda '[EAN8, UPC12, EAN13, e DUN14']]],"0000000000000")</f>
        <v>7896727869999</v>
      </c>
      <c r="BM764" t="s">
        <v>2626</v>
      </c>
      <c r="BN764" t="str">
        <f>IF(Tabela_BaseCadastro[[#This Row],[P.Ativo CMED]]="",Tabela_BaseCadastro[[#This Row],[DESCRIÇÃO DO PRINCIPIO ATIVO]],Tabela_BaseCadastro[[#This Row],[P.Ativo CMED]])</f>
        <v>CIPROFLOXACINO</v>
      </c>
    </row>
    <row r="765" spans="1:66" x14ac:dyDescent="0.25">
      <c r="A765">
        <v>1542</v>
      </c>
      <c r="B765" t="s">
        <v>2628</v>
      </c>
      <c r="C765">
        <v>1555</v>
      </c>
      <c r="D765" t="s">
        <v>1440</v>
      </c>
      <c r="E765">
        <v>1</v>
      </c>
      <c r="F765" t="s">
        <v>1253</v>
      </c>
      <c r="G765">
        <v>7</v>
      </c>
      <c r="H765" s="1" t="s">
        <v>1381</v>
      </c>
      <c r="I765">
        <v>16</v>
      </c>
      <c r="J765" t="s">
        <v>1441</v>
      </c>
      <c r="K765">
        <v>1</v>
      </c>
      <c r="L765" t="s">
        <v>1291</v>
      </c>
      <c r="M765" t="s">
        <v>1257</v>
      </c>
      <c r="N765" t="s">
        <v>2629</v>
      </c>
      <c r="O765" t="s">
        <v>2630</v>
      </c>
      <c r="P765">
        <v>30022025</v>
      </c>
      <c r="R765">
        <v>13</v>
      </c>
      <c r="S765">
        <v>14</v>
      </c>
      <c r="T765">
        <v>13</v>
      </c>
      <c r="U765">
        <v>7891058019747</v>
      </c>
      <c r="V765">
        <v>7891058019747</v>
      </c>
      <c r="W765">
        <v>7891058019747</v>
      </c>
      <c r="Z765" t="s">
        <v>1260</v>
      </c>
      <c r="AA765" t="s">
        <v>1261</v>
      </c>
      <c r="AB765">
        <v>12</v>
      </c>
      <c r="AC765" t="s">
        <v>1446</v>
      </c>
      <c r="AE765">
        <v>43789</v>
      </c>
      <c r="AH765">
        <v>0</v>
      </c>
      <c r="AK765" t="s">
        <v>1260</v>
      </c>
      <c r="AM765" t="s">
        <v>1260</v>
      </c>
      <c r="AN765" t="s">
        <v>1260</v>
      </c>
      <c r="AQ765" t="s">
        <v>1263</v>
      </c>
      <c r="AR765" t="s">
        <v>1257</v>
      </c>
      <c r="AS765" t="s">
        <v>1260</v>
      </c>
      <c r="AT765">
        <v>0.01</v>
      </c>
      <c r="AX765" t="s">
        <v>1260</v>
      </c>
      <c r="AY765" t="s">
        <v>1264</v>
      </c>
      <c r="AZ765" t="s">
        <v>1265</v>
      </c>
      <c r="BI765" t="s">
        <v>1260</v>
      </c>
      <c r="BK765" t="str">
        <f>LEFT(Tabela_BaseCadastro[[#This Row],[Descrição]],SEARCH(" ",Tabela_BaseCadastro[[#This Row],[Descrição]],1)-1)</f>
        <v>MENACTRA</v>
      </c>
      <c r="BL765" t="str">
        <f>TEXT(Tabela_BaseCadastro[[#This Row],[Unidade Venda '[EAN8, UPC12, EAN13, e DUN14']]],"0000000000000")</f>
        <v>7891058019747</v>
      </c>
      <c r="BM765" t="s">
        <v>2631</v>
      </c>
      <c r="BN765" t="str">
        <f>IF(Tabela_BaseCadastro[[#This Row],[P.Ativo CMED]]="",Tabela_BaseCadastro[[#This Row],[DESCRIÇÃO DO PRINCIPIO ATIVO]],Tabela_BaseCadastro[[#This Row],[P.Ativo CMED]])</f>
        <v>POLISSACARÍDEO DE NEISSERIA MENINGITIDIS DO SOROGRUPO A CONJUGADO A PROTEÍNA CARREADORA TOXOIDE TETÂNICO;POLISSACARÍDEO DE NEISSERIA MENINGITIDIS DO SOROGRUPO Y CONJUGADO A PROTEÍNA CARREADORA TOXOIDE TETÂNICO;POLISSACARÍDEO DE NEISSERIA MENINGITIDIS DO SOROGRUPO C CONJUGADO A PROTEÍNA CARREADORA TOXOIDE TETÂNICO;POLISSACARÍDEO DE NEISSERIA MENINGITIDIS DO SOROGRUPO W CONJUGADO A PROTEÍNA CARREADORA TOXOIDE TETÂNICO</v>
      </c>
    </row>
    <row r="766" spans="1:66" x14ac:dyDescent="0.25">
      <c r="A766">
        <v>1544</v>
      </c>
      <c r="B766" t="s">
        <v>2632</v>
      </c>
      <c r="C766">
        <v>1601</v>
      </c>
      <c r="D766" t="s">
        <v>2633</v>
      </c>
      <c r="E766">
        <v>5</v>
      </c>
      <c r="F766" t="s">
        <v>2634</v>
      </c>
      <c r="G766">
        <v>8</v>
      </c>
      <c r="H766" s="1" t="s">
        <v>2635</v>
      </c>
      <c r="I766">
        <v>29</v>
      </c>
      <c r="J766" t="s">
        <v>628</v>
      </c>
      <c r="M766" t="s">
        <v>2412</v>
      </c>
      <c r="N766" t="s">
        <v>2636</v>
      </c>
      <c r="O766" t="s">
        <v>1275</v>
      </c>
      <c r="P766">
        <v>84213990</v>
      </c>
      <c r="R766">
        <v>13</v>
      </c>
      <c r="S766">
        <v>14</v>
      </c>
      <c r="U766">
        <v>7890000015441</v>
      </c>
      <c r="V766">
        <v>0</v>
      </c>
      <c r="X766" t="s">
        <v>2637</v>
      </c>
      <c r="Z766" t="s">
        <v>1260</v>
      </c>
      <c r="AA766" t="s">
        <v>1261</v>
      </c>
      <c r="AE766">
        <v>43809</v>
      </c>
      <c r="AH766">
        <v>0</v>
      </c>
      <c r="AK766" t="s">
        <v>1260</v>
      </c>
      <c r="AM766" t="s">
        <v>1260</v>
      </c>
      <c r="AN766" t="s">
        <v>1260</v>
      </c>
      <c r="AQ766" t="s">
        <v>2412</v>
      </c>
      <c r="AR766" t="s">
        <v>2415</v>
      </c>
      <c r="AS766" t="s">
        <v>1260</v>
      </c>
      <c r="AT766">
        <v>1</v>
      </c>
      <c r="AX766" t="s">
        <v>1260</v>
      </c>
      <c r="AY766" t="s">
        <v>1264</v>
      </c>
      <c r="AZ766" t="s">
        <v>1265</v>
      </c>
      <c r="BI766" t="s">
        <v>1260</v>
      </c>
      <c r="BK766" t="str">
        <f>LEFT(Tabela_BaseCadastro[[#This Row],[Descrição]],SEARCH(" ",Tabela_BaseCadastro[[#This Row],[Descrição]],1)-1)</f>
        <v>4333/761ABKPUBA</v>
      </c>
      <c r="BL766" t="str">
        <f>TEXT(Tabela_BaseCadastro[[#This Row],[Unidade Venda '[EAN8, UPC12, EAN13, e DUN14']]],"0000000000000")</f>
        <v>7890000015441</v>
      </c>
      <c r="BN766">
        <f>IF(Tabela_BaseCadastro[[#This Row],[P.Ativo CMED]]="",Tabela_BaseCadastro[[#This Row],[DESCRIÇÃO DO PRINCIPIO ATIVO]],Tabela_BaseCadastro[[#This Row],[P.Ativo CMED]])</f>
        <v>0</v>
      </c>
    </row>
    <row r="767" spans="1:66" x14ac:dyDescent="0.25">
      <c r="A767">
        <v>1545</v>
      </c>
      <c r="B767" t="s">
        <v>2638</v>
      </c>
      <c r="C767">
        <v>1601</v>
      </c>
      <c r="D767" t="s">
        <v>2633</v>
      </c>
      <c r="E767">
        <v>5</v>
      </c>
      <c r="F767" t="s">
        <v>2634</v>
      </c>
      <c r="G767">
        <v>8</v>
      </c>
      <c r="H767" s="1" t="s">
        <v>2635</v>
      </c>
      <c r="I767">
        <v>29</v>
      </c>
      <c r="J767" t="s">
        <v>628</v>
      </c>
      <c r="M767" t="s">
        <v>2412</v>
      </c>
      <c r="N767" t="s">
        <v>2639</v>
      </c>
      <c r="O767" t="s">
        <v>1275</v>
      </c>
      <c r="P767">
        <v>84212919</v>
      </c>
      <c r="R767">
        <v>13</v>
      </c>
      <c r="S767">
        <v>13</v>
      </c>
      <c r="U767">
        <v>7890000015451</v>
      </c>
      <c r="V767">
        <v>0</v>
      </c>
      <c r="X767" t="s">
        <v>2640</v>
      </c>
      <c r="Z767" t="s">
        <v>1260</v>
      </c>
      <c r="AA767" t="s">
        <v>1261</v>
      </c>
      <c r="AE767">
        <v>43809</v>
      </c>
      <c r="AH767">
        <v>0</v>
      </c>
      <c r="AK767" t="s">
        <v>1260</v>
      </c>
      <c r="AM767" t="s">
        <v>1260</v>
      </c>
      <c r="AN767" t="s">
        <v>1260</v>
      </c>
      <c r="AQ767" t="s">
        <v>2412</v>
      </c>
      <c r="AR767" t="s">
        <v>2415</v>
      </c>
      <c r="AS767" t="s">
        <v>1260</v>
      </c>
      <c r="AT767">
        <v>1</v>
      </c>
      <c r="AX767" t="s">
        <v>1260</v>
      </c>
      <c r="AY767" t="s">
        <v>1264</v>
      </c>
      <c r="AZ767" t="s">
        <v>1265</v>
      </c>
      <c r="BI767" t="s">
        <v>1260</v>
      </c>
      <c r="BK767" t="str">
        <f>LEFT(Tabela_BaseCadastro[[#This Row],[Descrição]],SEARCH(" ",Tabela_BaseCadastro[[#This Row],[Descrição]],1)-1)</f>
        <v>9066/711ABKPUBA</v>
      </c>
      <c r="BL767" t="str">
        <f>TEXT(Tabela_BaseCadastro[[#This Row],[Unidade Venda '[EAN8, UPC12, EAN13, e DUN14']]],"0000000000000")</f>
        <v>7890000015451</v>
      </c>
      <c r="BN767">
        <f>IF(Tabela_BaseCadastro[[#This Row],[P.Ativo CMED]]="",Tabela_BaseCadastro[[#This Row],[DESCRIÇÃO DO PRINCIPIO ATIVO]],Tabela_BaseCadastro[[#This Row],[P.Ativo CMED]])</f>
        <v>0</v>
      </c>
    </row>
    <row r="768" spans="1:66" x14ac:dyDescent="0.25">
      <c r="A768">
        <v>1546</v>
      </c>
      <c r="B768" t="s">
        <v>2641</v>
      </c>
      <c r="C768">
        <v>1601</v>
      </c>
      <c r="D768" t="s">
        <v>2633</v>
      </c>
      <c r="E768">
        <v>5</v>
      </c>
      <c r="F768" t="s">
        <v>2634</v>
      </c>
      <c r="G768">
        <v>8</v>
      </c>
      <c r="H768" s="1" t="s">
        <v>2635</v>
      </c>
      <c r="I768">
        <v>29</v>
      </c>
      <c r="J768" t="s">
        <v>628</v>
      </c>
      <c r="M768" t="s">
        <v>2412</v>
      </c>
      <c r="N768" t="s">
        <v>2642</v>
      </c>
      <c r="O768" t="s">
        <v>1275</v>
      </c>
      <c r="P768">
        <v>0</v>
      </c>
      <c r="R768">
        <v>13</v>
      </c>
      <c r="S768">
        <v>14</v>
      </c>
      <c r="U768">
        <v>7890000015461</v>
      </c>
      <c r="V768">
        <v>0</v>
      </c>
      <c r="X768" t="s">
        <v>2643</v>
      </c>
      <c r="Z768" t="s">
        <v>1260</v>
      </c>
      <c r="AA768" t="s">
        <v>1261</v>
      </c>
      <c r="AE768">
        <v>43809</v>
      </c>
      <c r="AH768">
        <v>0</v>
      </c>
      <c r="AK768" t="s">
        <v>1260</v>
      </c>
      <c r="AM768" t="s">
        <v>1260</v>
      </c>
      <c r="AN768" t="s">
        <v>1260</v>
      </c>
      <c r="AQ768" t="s">
        <v>2412</v>
      </c>
      <c r="AR768" t="s">
        <v>2415</v>
      </c>
      <c r="AS768" t="s">
        <v>1260</v>
      </c>
      <c r="AT768">
        <v>1</v>
      </c>
      <c r="AX768" t="s">
        <v>1260</v>
      </c>
      <c r="AY768" t="s">
        <v>1264</v>
      </c>
      <c r="AZ768" t="s">
        <v>1265</v>
      </c>
      <c r="BI768" t="s">
        <v>1260</v>
      </c>
      <c r="BK768" t="str">
        <f>LEFT(Tabela_BaseCadastro[[#This Row],[Descrição]],SEARCH(" ",Tabela_BaseCadastro[[#This Row],[Descrição]],1)-1)</f>
        <v>9080/710ABKPUB</v>
      </c>
      <c r="BL768" t="str">
        <f>TEXT(Tabela_BaseCadastro[[#This Row],[Unidade Venda '[EAN8, UPC12, EAN13, e DUN14']]],"0000000000000")</f>
        <v>7890000015461</v>
      </c>
      <c r="BN768">
        <f>IF(Tabela_BaseCadastro[[#This Row],[P.Ativo CMED]]="",Tabela_BaseCadastro[[#This Row],[DESCRIÇÃO DO PRINCIPIO ATIVO]],Tabela_BaseCadastro[[#This Row],[P.Ativo CMED]])</f>
        <v>0</v>
      </c>
    </row>
    <row r="769" spans="1:66" x14ac:dyDescent="0.25">
      <c r="A769">
        <v>1547</v>
      </c>
      <c r="B769" t="s">
        <v>2644</v>
      </c>
      <c r="C769">
        <v>1601</v>
      </c>
      <c r="D769" t="s">
        <v>2633</v>
      </c>
      <c r="E769">
        <v>5</v>
      </c>
      <c r="F769" t="s">
        <v>2634</v>
      </c>
      <c r="G769">
        <v>8</v>
      </c>
      <c r="H769" s="1" t="s">
        <v>2635</v>
      </c>
      <c r="I769">
        <v>29</v>
      </c>
      <c r="J769" t="s">
        <v>628</v>
      </c>
      <c r="M769" t="s">
        <v>2412</v>
      </c>
      <c r="N769" t="s">
        <v>2645</v>
      </c>
      <c r="O769" t="s">
        <v>2646</v>
      </c>
      <c r="P769">
        <v>39174010</v>
      </c>
      <c r="R769">
        <v>13</v>
      </c>
      <c r="S769">
        <v>13</v>
      </c>
      <c r="U769">
        <v>7890000015471</v>
      </c>
      <c r="V769">
        <v>9500</v>
      </c>
      <c r="X769" t="s">
        <v>2647</v>
      </c>
      <c r="Z769" t="s">
        <v>1260</v>
      </c>
      <c r="AA769" t="s">
        <v>1261</v>
      </c>
      <c r="AE769">
        <v>43809</v>
      </c>
      <c r="AH769">
        <v>0</v>
      </c>
      <c r="AK769" t="s">
        <v>1260</v>
      </c>
      <c r="AM769" t="s">
        <v>1260</v>
      </c>
      <c r="AN769" t="s">
        <v>1260</v>
      </c>
      <c r="AQ769" t="s">
        <v>2412</v>
      </c>
      <c r="AR769" t="s">
        <v>2415</v>
      </c>
      <c r="AS769" t="s">
        <v>1260</v>
      </c>
      <c r="AT769">
        <v>1</v>
      </c>
      <c r="AX769" t="s">
        <v>1260</v>
      </c>
      <c r="AY769" t="s">
        <v>1264</v>
      </c>
      <c r="AZ769" t="s">
        <v>1265</v>
      </c>
      <c r="BI769" t="s">
        <v>1260</v>
      </c>
      <c r="BK769" t="str">
        <f>LEFT(Tabela_BaseCadastro[[#This Row],[Descrição]],SEARCH(" ",Tabela_BaseCadastro[[#This Row],[Descrição]],1)-1)</f>
        <v>9500/01PUBA</v>
      </c>
      <c r="BL769" t="str">
        <f>TEXT(Tabela_BaseCadastro[[#This Row],[Unidade Venda '[EAN8, UPC12, EAN13, e DUN14']]],"0000000000000")</f>
        <v>7890000015471</v>
      </c>
      <c r="BN769">
        <f>IF(Tabela_BaseCadastro[[#This Row],[P.Ativo CMED]]="",Tabela_BaseCadastro[[#This Row],[DESCRIÇÃO DO PRINCIPIO ATIVO]],Tabela_BaseCadastro[[#This Row],[P.Ativo CMED]])</f>
        <v>0</v>
      </c>
    </row>
    <row r="770" spans="1:66" x14ac:dyDescent="0.25">
      <c r="A770">
        <v>1548</v>
      </c>
      <c r="B770" t="s">
        <v>2648</v>
      </c>
      <c r="C770">
        <v>1601</v>
      </c>
      <c r="D770" t="s">
        <v>2633</v>
      </c>
      <c r="E770">
        <v>5</v>
      </c>
      <c r="F770" t="s">
        <v>2634</v>
      </c>
      <c r="G770">
        <v>8</v>
      </c>
      <c r="H770" s="1" t="s">
        <v>2635</v>
      </c>
      <c r="I770">
        <v>29</v>
      </c>
      <c r="J770" t="s">
        <v>628</v>
      </c>
      <c r="M770" t="s">
        <v>2412</v>
      </c>
      <c r="N770" t="s">
        <v>2636</v>
      </c>
      <c r="O770" t="s">
        <v>1275</v>
      </c>
      <c r="P770">
        <v>84212919</v>
      </c>
      <c r="R770">
        <v>13</v>
      </c>
      <c r="S770">
        <v>14</v>
      </c>
      <c r="U770">
        <v>7890000015481</v>
      </c>
      <c r="V770">
        <v>0</v>
      </c>
      <c r="X770" t="s">
        <v>2649</v>
      </c>
      <c r="Z770" t="s">
        <v>1260</v>
      </c>
      <c r="AA770" t="s">
        <v>1261</v>
      </c>
      <c r="AE770">
        <v>43809</v>
      </c>
      <c r="AH770">
        <v>0</v>
      </c>
      <c r="AK770" t="s">
        <v>1260</v>
      </c>
      <c r="AM770" t="s">
        <v>1260</v>
      </c>
      <c r="AN770" t="s">
        <v>1260</v>
      </c>
      <c r="AQ770" t="s">
        <v>2412</v>
      </c>
      <c r="AR770" t="s">
        <v>2415</v>
      </c>
      <c r="AS770" t="s">
        <v>1260</v>
      </c>
      <c r="AT770">
        <v>1</v>
      </c>
      <c r="AX770" t="s">
        <v>1260</v>
      </c>
      <c r="AY770" t="s">
        <v>1264</v>
      </c>
      <c r="AZ770" t="s">
        <v>1265</v>
      </c>
      <c r="BI770" t="s">
        <v>1260</v>
      </c>
      <c r="BK770" t="str">
        <f>LEFT(Tabela_BaseCadastro[[#This Row],[Descrição]],SEARCH(" ",Tabela_BaseCadastro[[#This Row],[Descrição]],1)-1)</f>
        <v>4222/701PUBA</v>
      </c>
      <c r="BL770" t="str">
        <f>TEXT(Tabela_BaseCadastro[[#This Row],[Unidade Venda '[EAN8, UPC12, EAN13, e DUN14']]],"0000000000000")</f>
        <v>7890000015481</v>
      </c>
      <c r="BN770">
        <f>IF(Tabela_BaseCadastro[[#This Row],[P.Ativo CMED]]="",Tabela_BaseCadastro[[#This Row],[DESCRIÇÃO DO PRINCIPIO ATIVO]],Tabela_BaseCadastro[[#This Row],[P.Ativo CMED]])</f>
        <v>0</v>
      </c>
    </row>
    <row r="771" spans="1:66" x14ac:dyDescent="0.25">
      <c r="A771">
        <v>1549</v>
      </c>
      <c r="B771" t="s">
        <v>2650</v>
      </c>
      <c r="C771">
        <v>1601</v>
      </c>
      <c r="D771" t="s">
        <v>2633</v>
      </c>
      <c r="E771">
        <v>5</v>
      </c>
      <c r="F771" t="s">
        <v>2634</v>
      </c>
      <c r="G771">
        <v>8</v>
      </c>
      <c r="H771" s="1" t="s">
        <v>2635</v>
      </c>
      <c r="I771">
        <v>29</v>
      </c>
      <c r="J771" t="s">
        <v>628</v>
      </c>
      <c r="M771" t="s">
        <v>2412</v>
      </c>
      <c r="N771" t="s">
        <v>2642</v>
      </c>
      <c r="O771" t="s">
        <v>1275</v>
      </c>
      <c r="P771">
        <v>84213990</v>
      </c>
      <c r="R771">
        <v>13</v>
      </c>
      <c r="S771">
        <v>14</v>
      </c>
      <c r="U771">
        <v>7890000015491</v>
      </c>
      <c r="V771">
        <v>0</v>
      </c>
      <c r="X771" t="s">
        <v>2651</v>
      </c>
      <c r="Z771" t="s">
        <v>1260</v>
      </c>
      <c r="AA771" t="s">
        <v>1261</v>
      </c>
      <c r="AE771">
        <v>43811</v>
      </c>
      <c r="AH771">
        <v>0</v>
      </c>
      <c r="AK771" t="s">
        <v>1260</v>
      </c>
      <c r="AM771" t="s">
        <v>1260</v>
      </c>
      <c r="AN771" t="s">
        <v>1260</v>
      </c>
      <c r="AQ771" t="s">
        <v>2412</v>
      </c>
      <c r="AR771" t="s">
        <v>2415</v>
      </c>
      <c r="AS771" t="s">
        <v>1260</v>
      </c>
      <c r="AT771">
        <v>1</v>
      </c>
      <c r="AX771" t="s">
        <v>1260</v>
      </c>
      <c r="AY771" t="s">
        <v>1264</v>
      </c>
      <c r="AZ771" t="s">
        <v>1265</v>
      </c>
      <c r="BI771" t="s">
        <v>1260</v>
      </c>
      <c r="BK771" t="str">
        <f>LEFT(Tabela_BaseCadastro[[#This Row],[Descrição]],SEARCH(" ",Tabela_BaseCadastro[[#This Row],[Descrição]],1)-1)</f>
        <v>9064/711SB</v>
      </c>
      <c r="BL771" t="str">
        <f>TEXT(Tabela_BaseCadastro[[#This Row],[Unidade Venda '[EAN8, UPC12, EAN13, e DUN14']]],"0000000000000")</f>
        <v>7890000015491</v>
      </c>
      <c r="BN771">
        <f>IF(Tabela_BaseCadastro[[#This Row],[P.Ativo CMED]]="",Tabela_BaseCadastro[[#This Row],[DESCRIÇÃO DO PRINCIPIO ATIVO]],Tabela_BaseCadastro[[#This Row],[P.Ativo CMED]])</f>
        <v>0</v>
      </c>
    </row>
    <row r="772" spans="1:66" x14ac:dyDescent="0.25">
      <c r="A772">
        <v>1550</v>
      </c>
      <c r="B772" t="s">
        <v>2652</v>
      </c>
      <c r="C772">
        <v>1604</v>
      </c>
      <c r="D772" t="s">
        <v>2653</v>
      </c>
      <c r="E772">
        <v>5</v>
      </c>
      <c r="F772" t="s">
        <v>2634</v>
      </c>
      <c r="G772">
        <v>8</v>
      </c>
      <c r="H772" s="1" t="s">
        <v>2635</v>
      </c>
      <c r="I772">
        <v>31</v>
      </c>
      <c r="J772" t="s">
        <v>2654</v>
      </c>
      <c r="M772" t="s">
        <v>2412</v>
      </c>
      <c r="N772" t="s">
        <v>2655</v>
      </c>
      <c r="O772" t="s">
        <v>1275</v>
      </c>
      <c r="P772">
        <v>90183929</v>
      </c>
      <c r="R772">
        <v>13</v>
      </c>
      <c r="S772">
        <v>14</v>
      </c>
      <c r="U772">
        <v>950001000001</v>
      </c>
      <c r="V772">
        <v>52530</v>
      </c>
      <c r="X772">
        <v>52530</v>
      </c>
      <c r="Z772" t="s">
        <v>1260</v>
      </c>
      <c r="AA772" t="s">
        <v>1261</v>
      </c>
      <c r="AE772">
        <v>43818</v>
      </c>
      <c r="AH772">
        <v>0</v>
      </c>
      <c r="AK772" t="s">
        <v>1260</v>
      </c>
      <c r="AM772" t="s">
        <v>1260</v>
      </c>
      <c r="AN772" t="s">
        <v>1260</v>
      </c>
      <c r="AQ772" t="s">
        <v>2412</v>
      </c>
      <c r="AR772" t="s">
        <v>2415</v>
      </c>
      <c r="AS772" t="s">
        <v>1260</v>
      </c>
      <c r="AT772">
        <v>1</v>
      </c>
      <c r="AX772" t="s">
        <v>1260</v>
      </c>
      <c r="AY772" t="s">
        <v>1264</v>
      </c>
      <c r="AZ772" t="s">
        <v>1265</v>
      </c>
      <c r="BI772" t="s">
        <v>1260</v>
      </c>
      <c r="BK772" t="str">
        <f>LEFT(Tabela_BaseCadastro[[#This Row],[Descrição]],SEARCH(" ",Tabela_BaseCadastro[[#This Row],[Descrição]],1)-1)</f>
        <v>52530</v>
      </c>
      <c r="BL772" t="str">
        <f>TEXT(Tabela_BaseCadastro[[#This Row],[Unidade Venda '[EAN8, UPC12, EAN13, e DUN14']]],"0000000000000")</f>
        <v>0950001000001</v>
      </c>
      <c r="BN772">
        <f>IF(Tabela_BaseCadastro[[#This Row],[P.Ativo CMED]]="",Tabela_BaseCadastro[[#This Row],[DESCRIÇÃO DO PRINCIPIO ATIVO]],Tabela_BaseCadastro[[#This Row],[P.Ativo CMED]])</f>
        <v>0</v>
      </c>
    </row>
    <row r="773" spans="1:66" x14ac:dyDescent="0.25">
      <c r="A773">
        <v>1551</v>
      </c>
      <c r="B773" t="s">
        <v>2656</v>
      </c>
      <c r="C773">
        <v>1604</v>
      </c>
      <c r="D773" t="s">
        <v>2653</v>
      </c>
      <c r="E773">
        <v>5</v>
      </c>
      <c r="F773" t="s">
        <v>2634</v>
      </c>
      <c r="G773">
        <v>8</v>
      </c>
      <c r="H773" s="1" t="s">
        <v>2635</v>
      </c>
      <c r="I773">
        <v>30</v>
      </c>
      <c r="J773" t="s">
        <v>2657</v>
      </c>
      <c r="M773" t="s">
        <v>2412</v>
      </c>
      <c r="N773" t="s">
        <v>2655</v>
      </c>
      <c r="O773" t="s">
        <v>1275</v>
      </c>
      <c r="P773">
        <v>90183929</v>
      </c>
      <c r="R773">
        <v>13</v>
      </c>
      <c r="S773">
        <v>14</v>
      </c>
      <c r="U773">
        <v>7890000015511</v>
      </c>
      <c r="V773">
        <v>0</v>
      </c>
      <c r="X773">
        <v>34922</v>
      </c>
      <c r="Z773" t="s">
        <v>1260</v>
      </c>
      <c r="AA773" t="s">
        <v>1261</v>
      </c>
      <c r="AE773">
        <v>43818</v>
      </c>
      <c r="AH773">
        <v>0</v>
      </c>
      <c r="AK773" t="s">
        <v>1260</v>
      </c>
      <c r="AM773" t="s">
        <v>1260</v>
      </c>
      <c r="AN773" t="s">
        <v>1260</v>
      </c>
      <c r="AQ773" t="s">
        <v>2412</v>
      </c>
      <c r="AR773" t="s">
        <v>2415</v>
      </c>
      <c r="AS773" t="s">
        <v>1260</v>
      </c>
      <c r="AT773">
        <v>1</v>
      </c>
      <c r="AX773" t="s">
        <v>1260</v>
      </c>
      <c r="AY773" t="s">
        <v>1264</v>
      </c>
      <c r="AZ773" t="s">
        <v>1265</v>
      </c>
      <c r="BI773" t="s">
        <v>1260</v>
      </c>
      <c r="BK773" t="str">
        <f>LEFT(Tabela_BaseCadastro[[#This Row],[Descrição]],SEARCH(" ",Tabela_BaseCadastro[[#This Row],[Descrição]],1)-1)</f>
        <v>34922</v>
      </c>
      <c r="BL773" t="str">
        <f>TEXT(Tabela_BaseCadastro[[#This Row],[Unidade Venda '[EAN8, UPC12, EAN13, e DUN14']]],"0000000000000")</f>
        <v>7890000015511</v>
      </c>
      <c r="BN773">
        <f>IF(Tabela_BaseCadastro[[#This Row],[P.Ativo CMED]]="",Tabela_BaseCadastro[[#This Row],[DESCRIÇÃO DO PRINCIPIO ATIVO]],Tabela_BaseCadastro[[#This Row],[P.Ativo CMED]])</f>
        <v>0</v>
      </c>
    </row>
    <row r="774" spans="1:66" x14ac:dyDescent="0.25">
      <c r="A774">
        <v>1552</v>
      </c>
      <c r="B774" t="s">
        <v>2658</v>
      </c>
      <c r="C774">
        <v>1604</v>
      </c>
      <c r="D774" t="s">
        <v>2653</v>
      </c>
      <c r="E774">
        <v>5</v>
      </c>
      <c r="F774" t="s">
        <v>2634</v>
      </c>
      <c r="G774">
        <v>8</v>
      </c>
      <c r="H774" s="1" t="s">
        <v>2635</v>
      </c>
      <c r="I774">
        <v>30</v>
      </c>
      <c r="J774" t="s">
        <v>2657</v>
      </c>
      <c r="M774" t="s">
        <v>2412</v>
      </c>
      <c r="N774" t="s">
        <v>2655</v>
      </c>
      <c r="O774" t="s">
        <v>1275</v>
      </c>
      <c r="P774">
        <v>90183929</v>
      </c>
      <c r="R774">
        <v>13</v>
      </c>
      <c r="S774">
        <v>14</v>
      </c>
      <c r="U774">
        <v>950001000003</v>
      </c>
      <c r="V774">
        <v>0</v>
      </c>
      <c r="X774">
        <v>35474</v>
      </c>
      <c r="Z774" t="s">
        <v>1260</v>
      </c>
      <c r="AA774" t="s">
        <v>1261</v>
      </c>
      <c r="AE774">
        <v>43818</v>
      </c>
      <c r="AH774">
        <v>0</v>
      </c>
      <c r="AK774" t="s">
        <v>1260</v>
      </c>
      <c r="AM774" t="s">
        <v>1260</v>
      </c>
      <c r="AN774" t="s">
        <v>1260</v>
      </c>
      <c r="AQ774" t="s">
        <v>2412</v>
      </c>
      <c r="AR774" t="s">
        <v>2415</v>
      </c>
      <c r="AS774" t="s">
        <v>1260</v>
      </c>
      <c r="AT774">
        <v>1</v>
      </c>
      <c r="AX774" t="s">
        <v>1260</v>
      </c>
      <c r="AY774" t="s">
        <v>1264</v>
      </c>
      <c r="AZ774" t="s">
        <v>1265</v>
      </c>
      <c r="BI774" t="s">
        <v>1260</v>
      </c>
      <c r="BK774" t="str">
        <f>LEFT(Tabela_BaseCadastro[[#This Row],[Descrição]],SEARCH(" ",Tabela_BaseCadastro[[#This Row],[Descrição]],1)-1)</f>
        <v>35474</v>
      </c>
      <c r="BL774" t="str">
        <f>TEXT(Tabela_BaseCadastro[[#This Row],[Unidade Venda '[EAN8, UPC12, EAN13, e DUN14']]],"0000000000000")</f>
        <v>0950001000003</v>
      </c>
      <c r="BN774">
        <f>IF(Tabela_BaseCadastro[[#This Row],[P.Ativo CMED]]="",Tabela_BaseCadastro[[#This Row],[DESCRIÇÃO DO PRINCIPIO ATIVO]],Tabela_BaseCadastro[[#This Row],[P.Ativo CMED]])</f>
        <v>0</v>
      </c>
    </row>
    <row r="775" spans="1:66" x14ac:dyDescent="0.25">
      <c r="A775">
        <v>1553</v>
      </c>
      <c r="B775" t="s">
        <v>2659</v>
      </c>
      <c r="C775">
        <v>1601</v>
      </c>
      <c r="D775" t="s">
        <v>2633</v>
      </c>
      <c r="E775">
        <v>5</v>
      </c>
      <c r="F775" t="s">
        <v>2634</v>
      </c>
      <c r="G775">
        <v>8</v>
      </c>
      <c r="H775" s="1" t="s">
        <v>2635</v>
      </c>
      <c r="I775">
        <v>29</v>
      </c>
      <c r="J775" t="s">
        <v>628</v>
      </c>
      <c r="M775" t="s">
        <v>2412</v>
      </c>
      <c r="N775" t="s">
        <v>2636</v>
      </c>
      <c r="O775" t="s">
        <v>1275</v>
      </c>
      <c r="P775">
        <v>84212919</v>
      </c>
      <c r="R775">
        <v>13</v>
      </c>
      <c r="S775">
        <v>14</v>
      </c>
      <c r="U775">
        <v>7890000015531</v>
      </c>
      <c r="V775">
        <v>0</v>
      </c>
      <c r="X775" t="s">
        <v>2660</v>
      </c>
      <c r="Z775" t="s">
        <v>1260</v>
      </c>
      <c r="AA775" t="s">
        <v>1261</v>
      </c>
      <c r="AE775">
        <v>43822</v>
      </c>
      <c r="AH775">
        <v>0</v>
      </c>
      <c r="AK775" t="s">
        <v>1260</v>
      </c>
      <c r="AM775" t="s">
        <v>1260</v>
      </c>
      <c r="AN775" t="s">
        <v>1260</v>
      </c>
      <c r="AQ775" t="s">
        <v>2412</v>
      </c>
      <c r="AR775" t="s">
        <v>2415</v>
      </c>
      <c r="AS775" t="s">
        <v>1260</v>
      </c>
      <c r="AT775">
        <v>1</v>
      </c>
      <c r="AX775" t="s">
        <v>1260</v>
      </c>
      <c r="AY775" t="s">
        <v>1264</v>
      </c>
      <c r="AZ775" t="s">
        <v>1265</v>
      </c>
      <c r="BI775" t="s">
        <v>1260</v>
      </c>
      <c r="BK775" t="str">
        <f>LEFT(Tabela_BaseCadastro[[#This Row],[Descrição]],SEARCH(" ",Tabela_BaseCadastro[[#This Row],[Descrição]],1)-1)</f>
        <v>4244/701ABKPUBA</v>
      </c>
      <c r="BL775" t="str">
        <f>TEXT(Tabela_BaseCadastro[[#This Row],[Unidade Venda '[EAN8, UPC12, EAN13, e DUN14']]],"0000000000000")</f>
        <v>7890000015531</v>
      </c>
      <c r="BN775">
        <f>IF(Tabela_BaseCadastro[[#This Row],[P.Ativo CMED]]="",Tabela_BaseCadastro[[#This Row],[DESCRIÇÃO DO PRINCIPIO ATIVO]],Tabela_BaseCadastro[[#This Row],[P.Ativo CMED]])</f>
        <v>0</v>
      </c>
    </row>
    <row r="776" spans="1:66" x14ac:dyDescent="0.25">
      <c r="A776">
        <v>1554</v>
      </c>
      <c r="B776" t="s">
        <v>2661</v>
      </c>
      <c r="C776">
        <v>1</v>
      </c>
      <c r="D776" t="s">
        <v>559</v>
      </c>
      <c r="E776">
        <v>2</v>
      </c>
      <c r="F776" t="s">
        <v>2570</v>
      </c>
      <c r="G776">
        <v>4</v>
      </c>
      <c r="H776" s="1" t="s">
        <v>2570</v>
      </c>
      <c r="I776">
        <v>65</v>
      </c>
      <c r="J776" t="s">
        <v>2571</v>
      </c>
      <c r="M776" t="s">
        <v>2412</v>
      </c>
      <c r="N776" t="s">
        <v>2662</v>
      </c>
      <c r="O776" t="s">
        <v>2663</v>
      </c>
      <c r="P776">
        <v>87032100</v>
      </c>
      <c r="Q776">
        <v>1</v>
      </c>
      <c r="R776">
        <v>14</v>
      </c>
      <c r="S776">
        <v>13</v>
      </c>
      <c r="U776">
        <v>908071000011</v>
      </c>
      <c r="V776">
        <v>0</v>
      </c>
      <c r="Z776" t="s">
        <v>1260</v>
      </c>
      <c r="AA776" t="s">
        <v>1261</v>
      </c>
      <c r="AE776">
        <v>43822</v>
      </c>
      <c r="AH776">
        <v>0</v>
      </c>
      <c r="AK776" t="s">
        <v>1260</v>
      </c>
      <c r="AM776" t="s">
        <v>1260</v>
      </c>
      <c r="AN776" t="s">
        <v>1617</v>
      </c>
      <c r="AQ776" t="s">
        <v>2412</v>
      </c>
      <c r="AR776" t="s">
        <v>2415</v>
      </c>
      <c r="AS776" t="s">
        <v>1260</v>
      </c>
      <c r="AT776">
        <v>1</v>
      </c>
      <c r="AX776" t="s">
        <v>1260</v>
      </c>
      <c r="AY776" t="s">
        <v>1264</v>
      </c>
      <c r="AZ776" t="s">
        <v>1265</v>
      </c>
      <c r="BI776" t="s">
        <v>1260</v>
      </c>
      <c r="BK776" t="str">
        <f>LEFT(Tabela_BaseCadastro[[#This Row],[Descrição]],SEARCH(" ",Tabela_BaseCadastro[[#This Row],[Descrição]],1)-1)</f>
        <v>CREDITO</v>
      </c>
      <c r="BL776" t="str">
        <f>TEXT(Tabela_BaseCadastro[[#This Row],[Unidade Venda '[EAN8, UPC12, EAN13, e DUN14']]],"0000000000000")</f>
        <v>0908071000011</v>
      </c>
      <c r="BN776">
        <f>IF(Tabela_BaseCadastro[[#This Row],[P.Ativo CMED]]="",Tabela_BaseCadastro[[#This Row],[DESCRIÇÃO DO PRINCIPIO ATIVO]],Tabela_BaseCadastro[[#This Row],[P.Ativo CMED]])</f>
        <v>0</v>
      </c>
    </row>
    <row r="777" spans="1:66" x14ac:dyDescent="0.25">
      <c r="A777">
        <v>1555</v>
      </c>
      <c r="B777" t="s">
        <v>2664</v>
      </c>
      <c r="C777">
        <v>1601</v>
      </c>
      <c r="D777" t="s">
        <v>2633</v>
      </c>
      <c r="E777">
        <v>5</v>
      </c>
      <c r="F777" t="s">
        <v>2634</v>
      </c>
      <c r="G777">
        <v>8</v>
      </c>
      <c r="H777" s="1" t="s">
        <v>2635</v>
      </c>
      <c r="I777">
        <v>29</v>
      </c>
      <c r="J777" t="s">
        <v>628</v>
      </c>
      <c r="M777" t="s">
        <v>2412</v>
      </c>
      <c r="N777" t="s">
        <v>2639</v>
      </c>
      <c r="O777" t="s">
        <v>1275</v>
      </c>
      <c r="P777">
        <v>84212919</v>
      </c>
      <c r="R777">
        <v>13</v>
      </c>
      <c r="S777">
        <v>14</v>
      </c>
      <c r="U777">
        <v>7890000015551</v>
      </c>
      <c r="V777">
        <v>280022</v>
      </c>
      <c r="X777" t="s">
        <v>2665</v>
      </c>
      <c r="Z777" t="s">
        <v>1260</v>
      </c>
      <c r="AA777" t="s">
        <v>1261</v>
      </c>
      <c r="AE777">
        <v>43829</v>
      </c>
      <c r="AH777">
        <v>0</v>
      </c>
      <c r="AK777" t="s">
        <v>1260</v>
      </c>
      <c r="AM777" t="s">
        <v>1260</v>
      </c>
      <c r="AN777" t="s">
        <v>1260</v>
      </c>
      <c r="AQ777" t="s">
        <v>2412</v>
      </c>
      <c r="AR777" t="s">
        <v>2415</v>
      </c>
      <c r="AS777" t="s">
        <v>1260</v>
      </c>
      <c r="AT777">
        <v>1</v>
      </c>
      <c r="AX777" t="s">
        <v>1260</v>
      </c>
      <c r="AY777" t="s">
        <v>1264</v>
      </c>
      <c r="AZ777" t="s">
        <v>1265</v>
      </c>
      <c r="BI777" t="s">
        <v>1260</v>
      </c>
      <c r="BK777" t="str">
        <f>LEFT(Tabela_BaseCadastro[[#This Row],[Descrição]],SEARCH(" ",Tabela_BaseCadastro[[#This Row],[Descrição]],1)-1)</f>
        <v>2800/22SB</v>
      </c>
      <c r="BL777" t="str">
        <f>TEXT(Tabela_BaseCadastro[[#This Row],[Unidade Venda '[EAN8, UPC12, EAN13, e DUN14']]],"0000000000000")</f>
        <v>7890000015551</v>
      </c>
      <c r="BN777">
        <f>IF(Tabela_BaseCadastro[[#This Row],[P.Ativo CMED]]="",Tabela_BaseCadastro[[#This Row],[DESCRIÇÃO DO PRINCIPIO ATIVO]],Tabela_BaseCadastro[[#This Row],[P.Ativo CMED]])</f>
        <v>0</v>
      </c>
    </row>
    <row r="778" spans="1:66" x14ac:dyDescent="0.25">
      <c r="A778">
        <v>1556</v>
      </c>
      <c r="B778" t="s">
        <v>2666</v>
      </c>
      <c r="C778">
        <v>1601</v>
      </c>
      <c r="D778" t="s">
        <v>2633</v>
      </c>
      <c r="E778">
        <v>5</v>
      </c>
      <c r="F778" t="s">
        <v>2634</v>
      </c>
      <c r="G778">
        <v>8</v>
      </c>
      <c r="H778" s="1" t="s">
        <v>2635</v>
      </c>
      <c r="I778">
        <v>29</v>
      </c>
      <c r="J778" t="s">
        <v>628</v>
      </c>
      <c r="M778" t="s">
        <v>2412</v>
      </c>
      <c r="N778" t="s">
        <v>2667</v>
      </c>
      <c r="O778" t="s">
        <v>1275</v>
      </c>
      <c r="P778">
        <v>84212919</v>
      </c>
      <c r="R778">
        <v>13</v>
      </c>
      <c r="S778">
        <v>13</v>
      </c>
      <c r="U778">
        <v>2800210000000</v>
      </c>
      <c r="V778">
        <v>280021</v>
      </c>
      <c r="X778" t="s">
        <v>2668</v>
      </c>
      <c r="Z778" t="s">
        <v>1260</v>
      </c>
      <c r="AA778" t="s">
        <v>1261</v>
      </c>
      <c r="AE778">
        <v>43829</v>
      </c>
      <c r="AH778">
        <v>0</v>
      </c>
      <c r="AK778" t="s">
        <v>1260</v>
      </c>
      <c r="AM778" t="s">
        <v>1260</v>
      </c>
      <c r="AN778" t="s">
        <v>1260</v>
      </c>
      <c r="AQ778" t="s">
        <v>2412</v>
      </c>
      <c r="AR778" t="s">
        <v>2415</v>
      </c>
      <c r="AS778" t="s">
        <v>1260</v>
      </c>
      <c r="AT778">
        <v>1</v>
      </c>
      <c r="AX778" t="s">
        <v>1260</v>
      </c>
      <c r="AY778" t="s">
        <v>1264</v>
      </c>
      <c r="AZ778" t="s">
        <v>1265</v>
      </c>
      <c r="BI778" t="s">
        <v>1260</v>
      </c>
      <c r="BK778" t="str">
        <f>LEFT(Tabela_BaseCadastro[[#This Row],[Descrição]],SEARCH(" ",Tabela_BaseCadastro[[#This Row],[Descrição]],1)-1)</f>
        <v>2800/21SB</v>
      </c>
      <c r="BL778" t="str">
        <f>TEXT(Tabela_BaseCadastro[[#This Row],[Unidade Venda '[EAN8, UPC12, EAN13, e DUN14']]],"0000000000000")</f>
        <v>2800210000000</v>
      </c>
      <c r="BN778">
        <f>IF(Tabela_BaseCadastro[[#This Row],[P.Ativo CMED]]="",Tabela_BaseCadastro[[#This Row],[DESCRIÇÃO DO PRINCIPIO ATIVO]],Tabela_BaseCadastro[[#This Row],[P.Ativo CMED]])</f>
        <v>0</v>
      </c>
    </row>
    <row r="779" spans="1:66" x14ac:dyDescent="0.25">
      <c r="A779">
        <v>1557</v>
      </c>
      <c r="B779" t="s">
        <v>2669</v>
      </c>
      <c r="C779">
        <v>1601</v>
      </c>
      <c r="D779" t="s">
        <v>2633</v>
      </c>
      <c r="E779">
        <v>5</v>
      </c>
      <c r="F779" t="s">
        <v>2634</v>
      </c>
      <c r="G779">
        <v>8</v>
      </c>
      <c r="H779" s="1" t="s">
        <v>2635</v>
      </c>
      <c r="I779">
        <v>29</v>
      </c>
      <c r="J779" t="s">
        <v>628</v>
      </c>
      <c r="M779" t="s">
        <v>2412</v>
      </c>
      <c r="N779" t="s">
        <v>2636</v>
      </c>
      <c r="O779" t="s">
        <v>1275</v>
      </c>
      <c r="P779">
        <v>84213990</v>
      </c>
      <c r="R779">
        <v>13</v>
      </c>
      <c r="S779">
        <v>14</v>
      </c>
      <c r="U779">
        <v>280024000000</v>
      </c>
      <c r="V779">
        <v>0</v>
      </c>
      <c r="X779" t="s">
        <v>2670</v>
      </c>
      <c r="Z779" t="s">
        <v>1260</v>
      </c>
      <c r="AA779" t="s">
        <v>1261</v>
      </c>
      <c r="AE779">
        <v>43829</v>
      </c>
      <c r="AH779">
        <v>0</v>
      </c>
      <c r="AK779" t="s">
        <v>1260</v>
      </c>
      <c r="AM779" t="s">
        <v>1260</v>
      </c>
      <c r="AN779" t="s">
        <v>1260</v>
      </c>
      <c r="AQ779" t="s">
        <v>2412</v>
      </c>
      <c r="AR779" t="s">
        <v>2415</v>
      </c>
      <c r="AS779" t="s">
        <v>1260</v>
      </c>
      <c r="AT779">
        <v>1</v>
      </c>
      <c r="AX779" t="s">
        <v>1260</v>
      </c>
      <c r="AY779" t="s">
        <v>1264</v>
      </c>
      <c r="AZ779" t="s">
        <v>1265</v>
      </c>
      <c r="BI779" t="s">
        <v>1260</v>
      </c>
      <c r="BK779" t="str">
        <f>LEFT(Tabela_BaseCadastro[[#This Row],[Descrição]],SEARCH(" ",Tabela_BaseCadastro[[#This Row],[Descrição]],1)-1)</f>
        <v>2800/24PUBA</v>
      </c>
      <c r="BL779" t="str">
        <f>TEXT(Tabela_BaseCadastro[[#This Row],[Unidade Venda '[EAN8, UPC12, EAN13, e DUN14']]],"0000000000000")</f>
        <v>0280024000000</v>
      </c>
      <c r="BN779">
        <f>IF(Tabela_BaseCadastro[[#This Row],[P.Ativo CMED]]="",Tabela_BaseCadastro[[#This Row],[DESCRIÇÃO DO PRINCIPIO ATIVO]],Tabela_BaseCadastro[[#This Row],[P.Ativo CMED]])</f>
        <v>0</v>
      </c>
    </row>
    <row r="780" spans="1:66" x14ac:dyDescent="0.25">
      <c r="A780">
        <v>1558</v>
      </c>
      <c r="B780" t="s">
        <v>2671</v>
      </c>
      <c r="C780">
        <v>1284</v>
      </c>
      <c r="D780" t="s">
        <v>1503</v>
      </c>
      <c r="E780">
        <v>1</v>
      </c>
      <c r="F780" t="s">
        <v>1253</v>
      </c>
      <c r="G780">
        <v>1</v>
      </c>
      <c r="H780" s="1" t="s">
        <v>1280</v>
      </c>
      <c r="I780">
        <v>14</v>
      </c>
      <c r="J780" t="s">
        <v>1504</v>
      </c>
      <c r="K780">
        <v>1</v>
      </c>
      <c r="L780" t="s">
        <v>1291</v>
      </c>
      <c r="M780" t="s">
        <v>1257</v>
      </c>
      <c r="N780" t="s">
        <v>2672</v>
      </c>
      <c r="O780" t="s">
        <v>2576</v>
      </c>
      <c r="P780">
        <v>30049038</v>
      </c>
      <c r="R780">
        <v>13</v>
      </c>
      <c r="S780">
        <v>13</v>
      </c>
      <c r="T780">
        <v>13</v>
      </c>
      <c r="U780">
        <v>7895858013097</v>
      </c>
      <c r="V780">
        <v>0</v>
      </c>
      <c r="W780">
        <v>7895858013097</v>
      </c>
      <c r="Z780" t="s">
        <v>1260</v>
      </c>
      <c r="AA780" t="s">
        <v>1261</v>
      </c>
      <c r="AB780">
        <v>1</v>
      </c>
      <c r="AC780" t="s">
        <v>1283</v>
      </c>
      <c r="AE780">
        <v>43829</v>
      </c>
      <c r="AH780">
        <v>0</v>
      </c>
      <c r="AK780" t="s">
        <v>1260</v>
      </c>
      <c r="AM780" t="s">
        <v>1260</v>
      </c>
      <c r="AN780" t="s">
        <v>1260</v>
      </c>
      <c r="AQ780" t="s">
        <v>1263</v>
      </c>
      <c r="AR780" t="s">
        <v>1257</v>
      </c>
      <c r="AS780" t="s">
        <v>1260</v>
      </c>
      <c r="AT780">
        <v>1</v>
      </c>
      <c r="AX780" t="s">
        <v>1260</v>
      </c>
      <c r="AY780" t="s">
        <v>1264</v>
      </c>
      <c r="AZ780" t="s">
        <v>1265</v>
      </c>
      <c r="BE780">
        <v>173</v>
      </c>
      <c r="BF780" t="s">
        <v>2577</v>
      </c>
      <c r="BI780" t="s">
        <v>1260</v>
      </c>
      <c r="BK780" t="str">
        <f>LEFT(Tabela_BaseCadastro[[#This Row],[Descrição]],SEARCH(" ",Tabela_BaseCadastro[[#This Row],[Descrição]],1)-1)</f>
        <v>ALKERAN</v>
      </c>
      <c r="BL780" t="str">
        <f>TEXT(Tabela_BaseCadastro[[#This Row],[Unidade Venda '[EAN8, UPC12, EAN13, e DUN14']]],"0000000000000")</f>
        <v>7895858013097</v>
      </c>
      <c r="BM780" t="s">
        <v>2577</v>
      </c>
      <c r="BN780" t="str">
        <f>IF(Tabela_BaseCadastro[[#This Row],[P.Ativo CMED]]="",Tabela_BaseCadastro[[#This Row],[DESCRIÇÃO DO PRINCIPIO ATIVO]],Tabela_BaseCadastro[[#This Row],[P.Ativo CMED]])</f>
        <v>MELFALANA</v>
      </c>
    </row>
    <row r="781" spans="1:66" x14ac:dyDescent="0.25">
      <c r="A781">
        <v>1560</v>
      </c>
      <c r="B781" t="s">
        <v>2673</v>
      </c>
      <c r="C781">
        <v>1480</v>
      </c>
      <c r="D781" t="s">
        <v>2458</v>
      </c>
      <c r="E781">
        <v>1</v>
      </c>
      <c r="F781" t="s">
        <v>1253</v>
      </c>
      <c r="G781">
        <v>2</v>
      </c>
      <c r="H781" s="1" t="s">
        <v>1254</v>
      </c>
      <c r="I781">
        <v>17</v>
      </c>
      <c r="J781" t="s">
        <v>1399</v>
      </c>
      <c r="K781">
        <v>2</v>
      </c>
      <c r="L781" t="s">
        <v>1256</v>
      </c>
      <c r="M781" t="s">
        <v>1257</v>
      </c>
      <c r="N781" t="s">
        <v>1268</v>
      </c>
      <c r="O781" t="s">
        <v>1269</v>
      </c>
      <c r="P781">
        <v>30049069</v>
      </c>
      <c r="R781">
        <v>13</v>
      </c>
      <c r="S781">
        <v>14</v>
      </c>
      <c r="U781">
        <v>7898040323288</v>
      </c>
      <c r="V781">
        <v>0</v>
      </c>
      <c r="X781" t="s">
        <v>2674</v>
      </c>
      <c r="Z781" t="s">
        <v>1260</v>
      </c>
      <c r="AA781" t="s">
        <v>1261</v>
      </c>
      <c r="AB781">
        <v>3</v>
      </c>
      <c r="AC781" t="s">
        <v>1653</v>
      </c>
      <c r="AE781">
        <v>43850</v>
      </c>
      <c r="AH781">
        <v>0</v>
      </c>
      <c r="AK781" t="s">
        <v>1260</v>
      </c>
      <c r="AM781" t="s">
        <v>1260</v>
      </c>
      <c r="AN781" t="s">
        <v>1260</v>
      </c>
      <c r="AQ781" t="s">
        <v>1263</v>
      </c>
      <c r="AR781" t="s">
        <v>1257</v>
      </c>
      <c r="AS781" t="s">
        <v>1260</v>
      </c>
      <c r="AT781">
        <v>1</v>
      </c>
      <c r="AX781" t="s">
        <v>1260</v>
      </c>
      <c r="AY781" t="s">
        <v>1264</v>
      </c>
      <c r="AZ781" t="s">
        <v>1265</v>
      </c>
      <c r="BI781" t="s">
        <v>1260</v>
      </c>
      <c r="BK781" t="str">
        <f>LEFT(Tabela_BaseCadastro[[#This Row],[Descrição]],SEARCH(" ",Tabela_BaseCadastro[[#This Row],[Descrição]],1)-1)</f>
        <v>DARAPRIM</v>
      </c>
      <c r="BL781" t="str">
        <f>TEXT(Tabela_BaseCadastro[[#This Row],[Unidade Venda '[EAN8, UPC12, EAN13, e DUN14']]],"0000000000000")</f>
        <v>7898040323288</v>
      </c>
      <c r="BM781" t="s">
        <v>2675</v>
      </c>
      <c r="BN781" t="str">
        <f>IF(Tabela_BaseCadastro[[#This Row],[P.Ativo CMED]]="",Tabela_BaseCadastro[[#This Row],[DESCRIÇÃO DO PRINCIPIO ATIVO]],Tabela_BaseCadastro[[#This Row],[P.Ativo CMED]])</f>
        <v>PIRIMETAMINA</v>
      </c>
    </row>
    <row r="782" spans="1:66" x14ac:dyDescent="0.25">
      <c r="A782">
        <v>1561</v>
      </c>
      <c r="B782" t="s">
        <v>2676</v>
      </c>
      <c r="C782">
        <v>1587</v>
      </c>
      <c r="D782" t="s">
        <v>1440</v>
      </c>
      <c r="E782">
        <v>1</v>
      </c>
      <c r="F782" t="s">
        <v>1253</v>
      </c>
      <c r="G782">
        <v>1</v>
      </c>
      <c r="H782" s="1" t="s">
        <v>1280</v>
      </c>
      <c r="I782">
        <v>16</v>
      </c>
      <c r="J782" t="s">
        <v>1441</v>
      </c>
      <c r="K782">
        <v>1</v>
      </c>
      <c r="L782" t="s">
        <v>1291</v>
      </c>
      <c r="M782" t="s">
        <v>1257</v>
      </c>
      <c r="N782" t="s">
        <v>1877</v>
      </c>
      <c r="O782" t="s">
        <v>1416</v>
      </c>
      <c r="P782">
        <v>30021590</v>
      </c>
      <c r="R782">
        <v>13</v>
      </c>
      <c r="S782">
        <v>13</v>
      </c>
      <c r="U782">
        <v>7891058017026</v>
      </c>
      <c r="V782">
        <v>7891058017026</v>
      </c>
      <c r="Z782" t="s">
        <v>1260</v>
      </c>
      <c r="AA782" t="s">
        <v>1261</v>
      </c>
      <c r="AB782">
        <v>1</v>
      </c>
      <c r="AC782" t="s">
        <v>1283</v>
      </c>
      <c r="AE782">
        <v>43881</v>
      </c>
      <c r="AH782">
        <v>0</v>
      </c>
      <c r="AK782" t="s">
        <v>1260</v>
      </c>
      <c r="AM782" t="s">
        <v>1260</v>
      </c>
      <c r="AN782" t="s">
        <v>1260</v>
      </c>
      <c r="AQ782" t="s">
        <v>1263</v>
      </c>
      <c r="AR782" t="s">
        <v>1257</v>
      </c>
      <c r="AS782" t="s">
        <v>1260</v>
      </c>
      <c r="AT782">
        <v>1</v>
      </c>
      <c r="AX782" t="s">
        <v>1260</v>
      </c>
      <c r="AY782" t="s">
        <v>1264</v>
      </c>
      <c r="AZ782" t="s">
        <v>1265</v>
      </c>
      <c r="BI782" t="s">
        <v>1260</v>
      </c>
      <c r="BK782" t="str">
        <f>LEFT(Tabela_BaseCadastro[[#This Row],[Descrição]],SEARCH(" ",Tabela_BaseCadastro[[#This Row],[Descrição]],1)-1)</f>
        <v>ZALTRAP</v>
      </c>
      <c r="BL782" t="str">
        <f>TEXT(Tabela_BaseCadastro[[#This Row],[Unidade Venda '[EAN8, UPC12, EAN13, e DUN14']]],"0000000000000")</f>
        <v>7891058017026</v>
      </c>
      <c r="BM782" t="s">
        <v>1880</v>
      </c>
      <c r="BN782" t="str">
        <f>IF(Tabela_BaseCadastro[[#This Row],[P.Ativo CMED]]="",Tabela_BaseCadastro[[#This Row],[DESCRIÇÃO DO PRINCIPIO ATIVO]],Tabela_BaseCadastro[[#This Row],[P.Ativo CMED]])</f>
        <v>AFLIBERCEPTE</v>
      </c>
    </row>
    <row r="783" spans="1:66" x14ac:dyDescent="0.25">
      <c r="A783">
        <v>1562</v>
      </c>
      <c r="B783" t="s">
        <v>2677</v>
      </c>
      <c r="C783">
        <v>1587</v>
      </c>
      <c r="D783" t="s">
        <v>1440</v>
      </c>
      <c r="E783">
        <v>1</v>
      </c>
      <c r="F783" t="s">
        <v>1253</v>
      </c>
      <c r="G783">
        <v>1</v>
      </c>
      <c r="H783" s="1" t="s">
        <v>1280</v>
      </c>
      <c r="I783">
        <v>16</v>
      </c>
      <c r="J783" t="s">
        <v>1441</v>
      </c>
      <c r="K783">
        <v>1</v>
      </c>
      <c r="L783" t="s">
        <v>1291</v>
      </c>
      <c r="M783" t="s">
        <v>1257</v>
      </c>
      <c r="N783" t="s">
        <v>1877</v>
      </c>
      <c r="O783" t="s">
        <v>1416</v>
      </c>
      <c r="P783">
        <v>30021590</v>
      </c>
      <c r="R783">
        <v>13</v>
      </c>
      <c r="S783">
        <v>13</v>
      </c>
      <c r="U783">
        <v>7891058017033</v>
      </c>
      <c r="V783">
        <v>7891058017033</v>
      </c>
      <c r="Z783" t="s">
        <v>1260</v>
      </c>
      <c r="AA783" t="s">
        <v>1261</v>
      </c>
      <c r="AB783">
        <v>1</v>
      </c>
      <c r="AC783" t="s">
        <v>1283</v>
      </c>
      <c r="AE783">
        <v>43881</v>
      </c>
      <c r="AH783">
        <v>0</v>
      </c>
      <c r="AK783" t="s">
        <v>1260</v>
      </c>
      <c r="AM783" t="s">
        <v>1260</v>
      </c>
      <c r="AN783" t="s">
        <v>1260</v>
      </c>
      <c r="AQ783" t="s">
        <v>1263</v>
      </c>
      <c r="AR783" t="s">
        <v>1257</v>
      </c>
      <c r="AS783" t="s">
        <v>1260</v>
      </c>
      <c r="AT783">
        <v>1</v>
      </c>
      <c r="AX783" t="s">
        <v>1260</v>
      </c>
      <c r="AY783" t="s">
        <v>1264</v>
      </c>
      <c r="AZ783" t="s">
        <v>1265</v>
      </c>
      <c r="BI783" t="s">
        <v>1260</v>
      </c>
      <c r="BK783" t="str">
        <f>LEFT(Tabela_BaseCadastro[[#This Row],[Descrição]],SEARCH(" ",Tabela_BaseCadastro[[#This Row],[Descrição]],1)-1)</f>
        <v>ZALTRAP</v>
      </c>
      <c r="BL783" t="str">
        <f>TEXT(Tabela_BaseCadastro[[#This Row],[Unidade Venda '[EAN8, UPC12, EAN13, e DUN14']]],"0000000000000")</f>
        <v>7891058017033</v>
      </c>
      <c r="BM783" t="s">
        <v>1880</v>
      </c>
      <c r="BN783" t="str">
        <f>IF(Tabela_BaseCadastro[[#This Row],[P.Ativo CMED]]="",Tabela_BaseCadastro[[#This Row],[DESCRIÇÃO DO PRINCIPIO ATIVO]],Tabela_BaseCadastro[[#This Row],[P.Ativo CMED]])</f>
        <v>AFLIBERCEPTE</v>
      </c>
    </row>
    <row r="784" spans="1:66" x14ac:dyDescent="0.25">
      <c r="A784">
        <v>1563</v>
      </c>
      <c r="B784" t="s">
        <v>2678</v>
      </c>
      <c r="C784">
        <v>1620</v>
      </c>
      <c r="D784" t="s">
        <v>2679</v>
      </c>
      <c r="E784">
        <v>5</v>
      </c>
      <c r="F784" t="s">
        <v>2634</v>
      </c>
      <c r="G784">
        <v>8</v>
      </c>
      <c r="H784" s="1" t="s">
        <v>2635</v>
      </c>
      <c r="I784">
        <v>32</v>
      </c>
      <c r="J784" t="s">
        <v>2680</v>
      </c>
      <c r="M784" t="s">
        <v>2415</v>
      </c>
      <c r="N784" t="s">
        <v>2681</v>
      </c>
      <c r="O784" t="s">
        <v>1275</v>
      </c>
      <c r="P784">
        <v>48229000</v>
      </c>
      <c r="R784">
        <v>13</v>
      </c>
      <c r="S784">
        <v>14</v>
      </c>
      <c r="U784">
        <v>2595100000000</v>
      </c>
      <c r="V784">
        <v>2595100000000</v>
      </c>
      <c r="X784" t="s">
        <v>2678</v>
      </c>
      <c r="Z784" t="s">
        <v>1260</v>
      </c>
      <c r="AA784" t="s">
        <v>1261</v>
      </c>
      <c r="AE784">
        <v>43881</v>
      </c>
      <c r="AH784">
        <v>0</v>
      </c>
      <c r="AK784" t="s">
        <v>1260</v>
      </c>
      <c r="AM784" t="s">
        <v>1260</v>
      </c>
      <c r="AN784" t="s">
        <v>1260</v>
      </c>
      <c r="AQ784" t="s">
        <v>2412</v>
      </c>
      <c r="AR784" t="s">
        <v>2415</v>
      </c>
      <c r="AS784" t="s">
        <v>1260</v>
      </c>
      <c r="AT784">
        <v>1</v>
      </c>
      <c r="AX784" t="s">
        <v>1260</v>
      </c>
      <c r="AY784" t="s">
        <v>1264</v>
      </c>
      <c r="AZ784" t="s">
        <v>1265</v>
      </c>
      <c r="BI784" t="s">
        <v>1260</v>
      </c>
      <c r="BK784" t="str">
        <f>LEFT(Tabela_BaseCadastro[[#This Row],[Descrição]],SEARCH(" ",Tabela_BaseCadastro[[#This Row],[Descrição]],1)-1)</f>
        <v>TUBETES</v>
      </c>
      <c r="BL784" t="str">
        <f>TEXT(Tabela_BaseCadastro[[#This Row],[Unidade Venda '[EAN8, UPC12, EAN13, e DUN14']]],"0000000000000")</f>
        <v>2595100000000</v>
      </c>
      <c r="BN784">
        <f>IF(Tabela_BaseCadastro[[#This Row],[P.Ativo CMED]]="",Tabela_BaseCadastro[[#This Row],[DESCRIÇÃO DO PRINCIPIO ATIVO]],Tabela_BaseCadastro[[#This Row],[P.Ativo CMED]])</f>
        <v>0</v>
      </c>
    </row>
    <row r="785" spans="1:66" x14ac:dyDescent="0.25">
      <c r="A785">
        <v>1564</v>
      </c>
      <c r="B785" t="s">
        <v>2682</v>
      </c>
      <c r="C785">
        <v>1623</v>
      </c>
      <c r="D785" t="s">
        <v>2683</v>
      </c>
      <c r="E785">
        <v>1</v>
      </c>
      <c r="F785" t="s">
        <v>1253</v>
      </c>
      <c r="G785">
        <v>1</v>
      </c>
      <c r="H785" s="1" t="s">
        <v>1280</v>
      </c>
      <c r="I785">
        <v>33</v>
      </c>
      <c r="J785" t="s">
        <v>2684</v>
      </c>
      <c r="K785">
        <v>1</v>
      </c>
      <c r="L785" t="s">
        <v>1291</v>
      </c>
      <c r="M785" t="s">
        <v>1257</v>
      </c>
      <c r="N785" t="s">
        <v>2685</v>
      </c>
      <c r="O785" t="s">
        <v>2686</v>
      </c>
      <c r="P785">
        <v>30042069</v>
      </c>
      <c r="R785">
        <v>13</v>
      </c>
      <c r="S785">
        <v>13</v>
      </c>
      <c r="U785">
        <v>7892953000717</v>
      </c>
      <c r="V785">
        <v>0</v>
      </c>
      <c r="X785">
        <v>901245</v>
      </c>
      <c r="Z785" t="s">
        <v>1260</v>
      </c>
      <c r="AA785" t="s">
        <v>1261</v>
      </c>
      <c r="AB785">
        <v>1</v>
      </c>
      <c r="AC785" t="s">
        <v>1283</v>
      </c>
      <c r="AE785">
        <v>43902</v>
      </c>
      <c r="AH785">
        <v>0</v>
      </c>
      <c r="AK785" t="s">
        <v>1260</v>
      </c>
      <c r="AM785" t="s">
        <v>1260</v>
      </c>
      <c r="AN785" t="s">
        <v>1260</v>
      </c>
      <c r="AQ785" t="s">
        <v>1263</v>
      </c>
      <c r="AR785" t="s">
        <v>1257</v>
      </c>
      <c r="AS785" t="s">
        <v>1260</v>
      </c>
      <c r="AT785">
        <v>1</v>
      </c>
      <c r="AX785" t="s">
        <v>1260</v>
      </c>
      <c r="AY785" t="s">
        <v>1264</v>
      </c>
      <c r="AZ785" t="s">
        <v>1265</v>
      </c>
      <c r="BE785">
        <v>202</v>
      </c>
      <c r="BF785" t="s">
        <v>2687</v>
      </c>
      <c r="BI785" t="s">
        <v>1260</v>
      </c>
      <c r="BK785" t="str">
        <f>LEFT(Tabela_BaseCadastro[[#This Row],[Descrição]],SEARCH(" ",Tabela_BaseCadastro[[#This Row],[Descrição]],1)-1)</f>
        <v>DOXOPEG</v>
      </c>
      <c r="BL785" t="str">
        <f>TEXT(Tabela_BaseCadastro[[#This Row],[Unidade Venda '[EAN8, UPC12, EAN13, e DUN14']]],"0000000000000")</f>
        <v>7892953000717</v>
      </c>
      <c r="BM785" t="s">
        <v>2687</v>
      </c>
      <c r="BN785" t="str">
        <f>IF(Tabela_BaseCadastro[[#This Row],[P.Ativo CMED]]="",Tabela_BaseCadastro[[#This Row],[DESCRIÇÃO DO PRINCIPIO ATIVO]],Tabela_BaseCadastro[[#This Row],[P.Ativo CMED]])</f>
        <v>CLORIDRATO DE DOXORRUBICINA</v>
      </c>
    </row>
    <row r="786" spans="1:66" x14ac:dyDescent="0.25">
      <c r="A786">
        <v>1565</v>
      </c>
      <c r="B786" t="s">
        <v>2688</v>
      </c>
      <c r="C786">
        <v>1623</v>
      </c>
      <c r="D786" t="s">
        <v>2683</v>
      </c>
      <c r="E786">
        <v>1</v>
      </c>
      <c r="F786" t="s">
        <v>1253</v>
      </c>
      <c r="G786">
        <v>1</v>
      </c>
      <c r="H786" s="1" t="s">
        <v>1280</v>
      </c>
      <c r="I786">
        <v>33</v>
      </c>
      <c r="J786" t="s">
        <v>2684</v>
      </c>
      <c r="K786">
        <v>1</v>
      </c>
      <c r="L786" t="s">
        <v>1291</v>
      </c>
      <c r="M786" t="s">
        <v>1257</v>
      </c>
      <c r="N786" t="s">
        <v>2689</v>
      </c>
      <c r="O786" t="s">
        <v>1259</v>
      </c>
      <c r="P786">
        <v>30049059</v>
      </c>
      <c r="R786">
        <v>13</v>
      </c>
      <c r="S786">
        <v>13</v>
      </c>
      <c r="U786">
        <v>7892953200247</v>
      </c>
      <c r="V786">
        <v>7892953200247</v>
      </c>
      <c r="Z786" t="s">
        <v>1260</v>
      </c>
      <c r="AA786" t="s">
        <v>1270</v>
      </c>
      <c r="AB786">
        <v>1</v>
      </c>
      <c r="AC786" t="s">
        <v>1283</v>
      </c>
      <c r="AE786">
        <v>43902</v>
      </c>
      <c r="AH786">
        <v>0</v>
      </c>
      <c r="AK786" t="s">
        <v>1260</v>
      </c>
      <c r="AM786" t="s">
        <v>1260</v>
      </c>
      <c r="AN786" t="s">
        <v>1260</v>
      </c>
      <c r="AQ786" t="s">
        <v>1263</v>
      </c>
      <c r="AR786" t="s">
        <v>1257</v>
      </c>
      <c r="AS786" t="s">
        <v>1260</v>
      </c>
      <c r="AT786">
        <v>1</v>
      </c>
      <c r="AX786" t="s">
        <v>1260</v>
      </c>
      <c r="AY786" t="s">
        <v>1264</v>
      </c>
      <c r="AZ786" t="s">
        <v>1265</v>
      </c>
      <c r="BI786" t="s">
        <v>1260</v>
      </c>
      <c r="BK786" t="str">
        <f>LEFT(Tabela_BaseCadastro[[#This Row],[Descrição]],SEARCH(" ",Tabela_BaseCadastro[[#This Row],[Descrição]],1)-1)</f>
        <v>PAREXEL</v>
      </c>
      <c r="BL786" t="str">
        <f>TEXT(Tabela_BaseCadastro[[#This Row],[Unidade Venda '[EAN8, UPC12, EAN13, e DUN14']]],"0000000000000")</f>
        <v>7892953200247</v>
      </c>
      <c r="BN786">
        <f>IF(Tabela_BaseCadastro[[#This Row],[P.Ativo CMED]]="",Tabela_BaseCadastro[[#This Row],[DESCRIÇÃO DO PRINCIPIO ATIVO]],Tabela_BaseCadastro[[#This Row],[P.Ativo CMED]])</f>
        <v>0</v>
      </c>
    </row>
    <row r="787" spans="1:66" x14ac:dyDescent="0.25">
      <c r="A787">
        <v>1566</v>
      </c>
      <c r="B787" t="s">
        <v>204</v>
      </c>
      <c r="C787">
        <v>1623</v>
      </c>
      <c r="D787" t="s">
        <v>2683</v>
      </c>
      <c r="E787">
        <v>1</v>
      </c>
      <c r="F787" t="s">
        <v>1253</v>
      </c>
      <c r="G787">
        <v>1</v>
      </c>
      <c r="H787" s="1" t="s">
        <v>1280</v>
      </c>
      <c r="I787">
        <v>33</v>
      </c>
      <c r="J787" t="s">
        <v>2684</v>
      </c>
      <c r="K787">
        <v>1</v>
      </c>
      <c r="L787" t="s">
        <v>1291</v>
      </c>
      <c r="M787" t="s">
        <v>1257</v>
      </c>
      <c r="N787" t="s">
        <v>2690</v>
      </c>
      <c r="O787" t="s">
        <v>2691</v>
      </c>
      <c r="P787">
        <v>30043919</v>
      </c>
      <c r="R787">
        <v>13</v>
      </c>
      <c r="S787">
        <v>13</v>
      </c>
      <c r="T787">
        <v>13</v>
      </c>
      <c r="U787">
        <v>7892953000496</v>
      </c>
      <c r="V787">
        <v>0</v>
      </c>
      <c r="W787">
        <v>7892953000496</v>
      </c>
      <c r="X787" t="s">
        <v>2692</v>
      </c>
      <c r="Z787" t="s">
        <v>1260</v>
      </c>
      <c r="AA787" t="s">
        <v>1261</v>
      </c>
      <c r="AB787">
        <v>1</v>
      </c>
      <c r="AC787" t="s">
        <v>1283</v>
      </c>
      <c r="AE787">
        <v>43902</v>
      </c>
      <c r="AH787">
        <v>0</v>
      </c>
      <c r="AK787" t="s">
        <v>1260</v>
      </c>
      <c r="AM787" t="s">
        <v>1260</v>
      </c>
      <c r="AN787" t="s">
        <v>1260</v>
      </c>
      <c r="AQ787" t="s">
        <v>1263</v>
      </c>
      <c r="AR787" t="s">
        <v>1257</v>
      </c>
      <c r="AS787" t="s">
        <v>1260</v>
      </c>
      <c r="AT787">
        <v>1</v>
      </c>
      <c r="AX787" t="s">
        <v>1260</v>
      </c>
      <c r="AY787" t="s">
        <v>1264</v>
      </c>
      <c r="AZ787" t="s">
        <v>1265</v>
      </c>
      <c r="BE787">
        <v>205</v>
      </c>
      <c r="BF787" t="s">
        <v>2693</v>
      </c>
      <c r="BI787" t="s">
        <v>1260</v>
      </c>
      <c r="BK787" t="str">
        <f>LEFT(Tabela_BaseCadastro[[#This Row],[Descrição]],SEARCH(" ",Tabela_BaseCadastro[[#This Row],[Descrição]],1)-1)</f>
        <v>ELIGARD</v>
      </c>
      <c r="BL787" t="str">
        <f>TEXT(Tabela_BaseCadastro[[#This Row],[Unidade Venda '[EAN8, UPC12, EAN13, e DUN14']]],"0000000000000")</f>
        <v>7892953000496</v>
      </c>
      <c r="BM787" t="s">
        <v>2693</v>
      </c>
      <c r="BN787" t="str">
        <f>IF(Tabela_BaseCadastro[[#This Row],[P.Ativo CMED]]="",Tabela_BaseCadastro[[#This Row],[DESCRIÇÃO DO PRINCIPIO ATIVO]],Tabela_BaseCadastro[[#This Row],[P.Ativo CMED]])</f>
        <v>ACETATO DE LEUPRORRELINA</v>
      </c>
    </row>
    <row r="788" spans="1:66" x14ac:dyDescent="0.25">
      <c r="A788">
        <v>1567</v>
      </c>
      <c r="B788" t="s">
        <v>2694</v>
      </c>
      <c r="C788">
        <v>1623</v>
      </c>
      <c r="D788" t="s">
        <v>2683</v>
      </c>
      <c r="E788">
        <v>1</v>
      </c>
      <c r="F788" t="s">
        <v>1253</v>
      </c>
      <c r="G788">
        <v>1</v>
      </c>
      <c r="H788" s="1" t="s">
        <v>1280</v>
      </c>
      <c r="I788">
        <v>33</v>
      </c>
      <c r="J788" t="s">
        <v>2684</v>
      </c>
      <c r="K788">
        <v>1</v>
      </c>
      <c r="L788" t="s">
        <v>1291</v>
      </c>
      <c r="M788" t="s">
        <v>1257</v>
      </c>
      <c r="N788" t="s">
        <v>1408</v>
      </c>
      <c r="O788" t="s">
        <v>1409</v>
      </c>
      <c r="P788">
        <v>30049099</v>
      </c>
      <c r="R788">
        <v>13</v>
      </c>
      <c r="S788">
        <v>13</v>
      </c>
      <c r="U788">
        <v>7892953201732</v>
      </c>
      <c r="V788">
        <v>7892953201732</v>
      </c>
      <c r="Z788" t="s">
        <v>1260</v>
      </c>
      <c r="AA788" t="s">
        <v>1261</v>
      </c>
      <c r="AB788">
        <v>1</v>
      </c>
      <c r="AC788" t="s">
        <v>1283</v>
      </c>
      <c r="AE788">
        <v>43902</v>
      </c>
      <c r="AH788">
        <v>0</v>
      </c>
      <c r="AK788" t="s">
        <v>1260</v>
      </c>
      <c r="AM788" t="s">
        <v>1260</v>
      </c>
      <c r="AN788" t="s">
        <v>1260</v>
      </c>
      <c r="AQ788" t="s">
        <v>1263</v>
      </c>
      <c r="AR788" t="s">
        <v>1257</v>
      </c>
      <c r="AS788" t="s">
        <v>1260</v>
      </c>
      <c r="AT788">
        <v>1</v>
      </c>
      <c r="AX788" t="s">
        <v>1260</v>
      </c>
      <c r="AY788" t="s">
        <v>1264</v>
      </c>
      <c r="AZ788" t="s">
        <v>1265</v>
      </c>
      <c r="BE788">
        <v>203</v>
      </c>
      <c r="BF788" t="s">
        <v>1524</v>
      </c>
      <c r="BI788" t="s">
        <v>1260</v>
      </c>
      <c r="BK788" t="str">
        <f>LEFT(Tabela_BaseCadastro[[#This Row],[Descrição]],SEARCH(" ",Tabela_BaseCadastro[[#This Row],[Descrição]],1)-1)</f>
        <v>TECNOCRIS</v>
      </c>
      <c r="BL788" t="str">
        <f>TEXT(Tabela_BaseCadastro[[#This Row],[Unidade Venda '[EAN8, UPC12, EAN13, e DUN14']]],"0000000000000")</f>
        <v>7892953201732</v>
      </c>
      <c r="BN788" t="str">
        <f>IF(Tabela_BaseCadastro[[#This Row],[P.Ativo CMED]]="",Tabela_BaseCadastro[[#This Row],[DESCRIÇÃO DO PRINCIPIO ATIVO]],Tabela_BaseCadastro[[#This Row],[P.Ativo CMED]])</f>
        <v>SULFATO DE VINCRISTINA</v>
      </c>
    </row>
    <row r="789" spans="1:66" x14ac:dyDescent="0.25">
      <c r="A789">
        <v>1568</v>
      </c>
      <c r="B789" t="s">
        <v>2695</v>
      </c>
      <c r="C789">
        <v>1623</v>
      </c>
      <c r="D789" t="s">
        <v>2683</v>
      </c>
      <c r="E789">
        <v>1</v>
      </c>
      <c r="F789" t="s">
        <v>1253</v>
      </c>
      <c r="G789">
        <v>18</v>
      </c>
      <c r="H789" s="1" t="s">
        <v>1298</v>
      </c>
      <c r="I789">
        <v>33</v>
      </c>
      <c r="J789" t="s">
        <v>2684</v>
      </c>
      <c r="K789">
        <v>2</v>
      </c>
      <c r="L789" t="s">
        <v>1563</v>
      </c>
      <c r="M789" t="s">
        <v>1257</v>
      </c>
      <c r="N789" t="s">
        <v>1461</v>
      </c>
      <c r="O789" t="s">
        <v>1269</v>
      </c>
      <c r="P789">
        <v>30049069</v>
      </c>
      <c r="R789">
        <v>13</v>
      </c>
      <c r="S789">
        <v>13</v>
      </c>
      <c r="U789">
        <v>7892953102916</v>
      </c>
      <c r="V789">
        <v>0</v>
      </c>
      <c r="X789" t="s">
        <v>2696</v>
      </c>
      <c r="Z789" t="s">
        <v>1260</v>
      </c>
      <c r="AA789" t="s">
        <v>1261</v>
      </c>
      <c r="AB789">
        <v>1</v>
      </c>
      <c r="AC789" t="s">
        <v>1262</v>
      </c>
      <c r="AE789">
        <v>43902</v>
      </c>
      <c r="AH789">
        <v>0</v>
      </c>
      <c r="AK789" t="s">
        <v>1260</v>
      </c>
      <c r="AM789" t="s">
        <v>1260</v>
      </c>
      <c r="AN789" t="s">
        <v>1260</v>
      </c>
      <c r="AQ789" t="s">
        <v>1263</v>
      </c>
      <c r="AR789" t="s">
        <v>1257</v>
      </c>
      <c r="AS789" t="s">
        <v>1260</v>
      </c>
      <c r="AT789">
        <v>1</v>
      </c>
      <c r="AX789" t="s">
        <v>1260</v>
      </c>
      <c r="AY789" t="s">
        <v>1264</v>
      </c>
      <c r="AZ789" t="s">
        <v>1265</v>
      </c>
      <c r="BE789">
        <v>206</v>
      </c>
      <c r="BF789" t="s">
        <v>2697</v>
      </c>
      <c r="BI789" t="s">
        <v>1260</v>
      </c>
      <c r="BK789" t="str">
        <f>LEFT(Tabela_BaseCadastro[[#This Row],[Descrição]],SEARCH(" ",Tabela_BaseCadastro[[#This Row],[Descrição]],1)-1)</f>
        <v>CARDIOXANE</v>
      </c>
      <c r="BL789" t="str">
        <f>TEXT(Tabela_BaseCadastro[[#This Row],[Unidade Venda '[EAN8, UPC12, EAN13, e DUN14']]],"0000000000000")</f>
        <v>7892953102916</v>
      </c>
      <c r="BM789" t="s">
        <v>2697</v>
      </c>
      <c r="BN789" t="str">
        <f>IF(Tabela_BaseCadastro[[#This Row],[P.Ativo CMED]]="",Tabela_BaseCadastro[[#This Row],[DESCRIÇÃO DO PRINCIPIO ATIVO]],Tabela_BaseCadastro[[#This Row],[P.Ativo CMED]])</f>
        <v>CLORIDRATO DE DEXRAZOXANO</v>
      </c>
    </row>
    <row r="790" spans="1:66" x14ac:dyDescent="0.25">
      <c r="A790">
        <v>1570</v>
      </c>
      <c r="B790" t="s">
        <v>2698</v>
      </c>
      <c r="C790">
        <v>1285</v>
      </c>
      <c r="D790" t="s">
        <v>1544</v>
      </c>
      <c r="E790">
        <v>1</v>
      </c>
      <c r="F790" t="s">
        <v>1253</v>
      </c>
      <c r="G790">
        <v>7</v>
      </c>
      <c r="H790" s="1" t="s">
        <v>1381</v>
      </c>
      <c r="I790">
        <v>13</v>
      </c>
      <c r="J790" t="s">
        <v>1545</v>
      </c>
      <c r="K790">
        <v>1</v>
      </c>
      <c r="L790" t="s">
        <v>1291</v>
      </c>
      <c r="M790" t="s">
        <v>1257</v>
      </c>
      <c r="N790" t="s">
        <v>1552</v>
      </c>
      <c r="O790" t="s">
        <v>1547</v>
      </c>
      <c r="P790">
        <v>30021235</v>
      </c>
      <c r="R790">
        <v>13</v>
      </c>
      <c r="S790">
        <v>14</v>
      </c>
      <c r="U790">
        <v>4036124008376</v>
      </c>
      <c r="V790">
        <v>0</v>
      </c>
      <c r="X790">
        <v>17</v>
      </c>
      <c r="Z790" t="s">
        <v>1260</v>
      </c>
      <c r="AA790" t="s">
        <v>1261</v>
      </c>
      <c r="AB790">
        <v>7</v>
      </c>
      <c r="AC790" t="s">
        <v>1548</v>
      </c>
      <c r="AE790">
        <v>43909</v>
      </c>
      <c r="AH790">
        <v>0</v>
      </c>
      <c r="AK790" t="s">
        <v>1260</v>
      </c>
      <c r="AM790" t="s">
        <v>1260</v>
      </c>
      <c r="AN790" t="s">
        <v>1260</v>
      </c>
      <c r="AQ790" t="s">
        <v>1263</v>
      </c>
      <c r="AR790" t="s">
        <v>1257</v>
      </c>
      <c r="AS790" t="s">
        <v>1260</v>
      </c>
      <c r="AT790">
        <v>1</v>
      </c>
      <c r="AX790" t="s">
        <v>1260</v>
      </c>
      <c r="AY790" t="s">
        <v>1264</v>
      </c>
      <c r="AZ790" t="s">
        <v>1265</v>
      </c>
      <c r="BE790">
        <v>83</v>
      </c>
      <c r="BF790" t="s">
        <v>1549</v>
      </c>
      <c r="BI790" t="s">
        <v>1260</v>
      </c>
      <c r="BK790" t="str">
        <f>LEFT(Tabela_BaseCadastro[[#This Row],[Descrição]],SEARCH(" ",Tabela_BaseCadastro[[#This Row],[Descrição]],1)-1)</f>
        <v>PENTAGLOBIN</v>
      </c>
      <c r="BL790" t="str">
        <f>TEXT(Tabela_BaseCadastro[[#This Row],[Unidade Venda '[EAN8, UPC12, EAN13, e DUN14']]],"0000000000000")</f>
        <v>4036124008376</v>
      </c>
      <c r="BN790" t="str">
        <f>IF(Tabela_BaseCadastro[[#This Row],[P.Ativo CMED]]="",Tabela_BaseCadastro[[#This Row],[DESCRIÇÃO DO PRINCIPIO ATIVO]],Tabela_BaseCadastro[[#This Row],[P.Ativo CMED]])</f>
        <v>IMUNOGLOBULINA HUMANA IGA-IGG-IGM</v>
      </c>
    </row>
    <row r="791" spans="1:66" x14ac:dyDescent="0.25">
      <c r="A791">
        <v>1571</v>
      </c>
      <c r="B791" t="s">
        <v>2699</v>
      </c>
      <c r="C791">
        <v>1601</v>
      </c>
      <c r="D791" t="s">
        <v>2633</v>
      </c>
      <c r="E791">
        <v>5</v>
      </c>
      <c r="F791" t="s">
        <v>2634</v>
      </c>
      <c r="G791">
        <v>8</v>
      </c>
      <c r="H791" s="1" t="s">
        <v>2635</v>
      </c>
      <c r="I791">
        <v>29</v>
      </c>
      <c r="J791" t="s">
        <v>628</v>
      </c>
      <c r="M791" t="s">
        <v>2412</v>
      </c>
      <c r="N791" t="s">
        <v>2636</v>
      </c>
      <c r="O791" t="s">
        <v>1275</v>
      </c>
      <c r="P791">
        <v>84213990</v>
      </c>
      <c r="R791">
        <v>13</v>
      </c>
      <c r="S791">
        <v>14</v>
      </c>
      <c r="U791">
        <v>1571</v>
      </c>
      <c r="V791">
        <v>4222703</v>
      </c>
      <c r="X791" t="s">
        <v>2700</v>
      </c>
      <c r="Z791" t="s">
        <v>1260</v>
      </c>
      <c r="AA791" t="s">
        <v>1261</v>
      </c>
      <c r="AE791">
        <v>43914</v>
      </c>
      <c r="AH791">
        <v>0</v>
      </c>
      <c r="AK791" t="s">
        <v>1260</v>
      </c>
      <c r="AM791" t="s">
        <v>1260</v>
      </c>
      <c r="AN791" t="s">
        <v>1260</v>
      </c>
      <c r="AQ791" t="s">
        <v>2412</v>
      </c>
      <c r="AR791" t="s">
        <v>2415</v>
      </c>
      <c r="AS791" t="s">
        <v>1260</v>
      </c>
      <c r="AT791">
        <v>1</v>
      </c>
      <c r="AX791" t="s">
        <v>1260</v>
      </c>
      <c r="AY791" t="s">
        <v>1264</v>
      </c>
      <c r="AZ791" t="s">
        <v>1265</v>
      </c>
      <c r="BI791" t="s">
        <v>1260</v>
      </c>
      <c r="BK791" t="str">
        <f>LEFT(Tabela_BaseCadastro[[#This Row],[Descrição]],SEARCH(" ",Tabela_BaseCadastro[[#This Row],[Descrição]],1)-1)</f>
        <v>4222/703PUBA</v>
      </c>
      <c r="BL791" t="str">
        <f>TEXT(Tabela_BaseCadastro[[#This Row],[Unidade Venda '[EAN8, UPC12, EAN13, e DUN14']]],"0000000000000")</f>
        <v>0000000001571</v>
      </c>
      <c r="BN791">
        <f>IF(Tabela_BaseCadastro[[#This Row],[P.Ativo CMED]]="",Tabela_BaseCadastro[[#This Row],[DESCRIÇÃO DO PRINCIPIO ATIVO]],Tabela_BaseCadastro[[#This Row],[P.Ativo CMED]])</f>
        <v>0</v>
      </c>
    </row>
    <row r="792" spans="1:66" x14ac:dyDescent="0.25">
      <c r="A792">
        <v>1572</v>
      </c>
      <c r="B792" t="s">
        <v>2701</v>
      </c>
      <c r="C792">
        <v>1628</v>
      </c>
      <c r="D792" t="s">
        <v>2702</v>
      </c>
      <c r="E792">
        <v>5</v>
      </c>
      <c r="F792" t="s">
        <v>2634</v>
      </c>
      <c r="G792">
        <v>8</v>
      </c>
      <c r="H792" s="1" t="s">
        <v>2635</v>
      </c>
      <c r="I792">
        <v>35</v>
      </c>
      <c r="J792" t="s">
        <v>2703</v>
      </c>
      <c r="M792" t="s">
        <v>2412</v>
      </c>
      <c r="N792" t="s">
        <v>2704</v>
      </c>
      <c r="O792" t="s">
        <v>2705</v>
      </c>
      <c r="P792">
        <v>33069000</v>
      </c>
      <c r="R792">
        <v>8</v>
      </c>
      <c r="S792">
        <v>8</v>
      </c>
      <c r="U792">
        <v>87654321</v>
      </c>
      <c r="V792">
        <v>87654321</v>
      </c>
      <c r="Z792" t="s">
        <v>1260</v>
      </c>
      <c r="AA792" t="s">
        <v>1270</v>
      </c>
      <c r="AE792">
        <v>43917</v>
      </c>
      <c r="AH792">
        <v>0</v>
      </c>
      <c r="AK792" t="s">
        <v>1260</v>
      </c>
      <c r="AM792" t="s">
        <v>1260</v>
      </c>
      <c r="AN792" t="s">
        <v>1260</v>
      </c>
      <c r="AQ792" t="s">
        <v>2412</v>
      </c>
      <c r="AR792" t="s">
        <v>2415</v>
      </c>
      <c r="AS792" t="s">
        <v>1260</v>
      </c>
      <c r="AT792">
        <v>1</v>
      </c>
      <c r="AX792" t="s">
        <v>1260</v>
      </c>
      <c r="AY792" t="s">
        <v>1264</v>
      </c>
      <c r="AZ792" t="s">
        <v>1265</v>
      </c>
      <c r="BI792" t="s">
        <v>1260</v>
      </c>
      <c r="BK792" t="str">
        <f>LEFT(Tabela_BaseCadastro[[#This Row],[Descrição]],SEARCH(" ",Tabela_BaseCadastro[[#This Row],[Descrição]],1)-1)</f>
        <v>ENXAGUATORIO</v>
      </c>
      <c r="BL792" t="str">
        <f>TEXT(Tabela_BaseCadastro[[#This Row],[Unidade Venda '[EAN8, UPC12, EAN13, e DUN14']]],"0000000000000")</f>
        <v>0000087654321</v>
      </c>
      <c r="BN792">
        <f>IF(Tabela_BaseCadastro[[#This Row],[P.Ativo CMED]]="",Tabela_BaseCadastro[[#This Row],[DESCRIÇÃO DO PRINCIPIO ATIVO]],Tabela_BaseCadastro[[#This Row],[P.Ativo CMED]])</f>
        <v>0</v>
      </c>
    </row>
    <row r="793" spans="1:66" x14ac:dyDescent="0.25">
      <c r="A793">
        <v>1573</v>
      </c>
      <c r="B793" t="s">
        <v>2706</v>
      </c>
      <c r="C793">
        <v>1628</v>
      </c>
      <c r="D793" t="s">
        <v>2702</v>
      </c>
      <c r="E793">
        <v>5</v>
      </c>
      <c r="F793" t="s">
        <v>2634</v>
      </c>
      <c r="G793">
        <v>8</v>
      </c>
      <c r="H793" s="1" t="s">
        <v>2635</v>
      </c>
      <c r="I793">
        <v>35</v>
      </c>
      <c r="J793" t="s">
        <v>2703</v>
      </c>
      <c r="M793" t="s">
        <v>2412</v>
      </c>
      <c r="N793" t="s">
        <v>2707</v>
      </c>
      <c r="O793" t="s">
        <v>2708</v>
      </c>
      <c r="P793">
        <v>34013000</v>
      </c>
      <c r="R793">
        <v>13</v>
      </c>
      <c r="S793">
        <v>13</v>
      </c>
      <c r="U793">
        <v>7898939149685</v>
      </c>
      <c r="V793">
        <v>7898939149685</v>
      </c>
      <c r="Z793" t="s">
        <v>1260</v>
      </c>
      <c r="AA793" t="s">
        <v>1261</v>
      </c>
      <c r="AE793">
        <v>43917</v>
      </c>
      <c r="AH793">
        <v>0</v>
      </c>
      <c r="AK793" t="s">
        <v>1260</v>
      </c>
      <c r="AM793" t="s">
        <v>1260</v>
      </c>
      <c r="AN793" t="s">
        <v>1260</v>
      </c>
      <c r="AQ793" t="s">
        <v>2412</v>
      </c>
      <c r="AR793" t="s">
        <v>2415</v>
      </c>
      <c r="AS793" t="s">
        <v>1260</v>
      </c>
      <c r="AT793">
        <v>1</v>
      </c>
      <c r="AX793" t="s">
        <v>1260</v>
      </c>
      <c r="AY793" t="s">
        <v>1264</v>
      </c>
      <c r="AZ793" t="s">
        <v>1265</v>
      </c>
      <c r="BI793" t="s">
        <v>1260</v>
      </c>
      <c r="BK793" t="str">
        <f>LEFT(Tabela_BaseCadastro[[#This Row],[Descrição]],SEARCH(" ",Tabela_BaseCadastro[[#This Row],[Descrição]],1)-1)</f>
        <v>DERMILON</v>
      </c>
      <c r="BL793" t="str">
        <f>TEXT(Tabela_BaseCadastro[[#This Row],[Unidade Venda '[EAN8, UPC12, EAN13, e DUN14']]],"0000000000000")</f>
        <v>7898939149685</v>
      </c>
      <c r="BN793">
        <f>IF(Tabela_BaseCadastro[[#This Row],[P.Ativo CMED]]="",Tabela_BaseCadastro[[#This Row],[DESCRIÇÃO DO PRINCIPIO ATIVO]],Tabela_BaseCadastro[[#This Row],[P.Ativo CMED]])</f>
        <v>0</v>
      </c>
    </row>
    <row r="794" spans="1:66" x14ac:dyDescent="0.25">
      <c r="A794">
        <v>1574</v>
      </c>
      <c r="B794" t="s">
        <v>2709</v>
      </c>
      <c r="C794">
        <v>1628</v>
      </c>
      <c r="D794" t="s">
        <v>2702</v>
      </c>
      <c r="E794">
        <v>5</v>
      </c>
      <c r="F794" t="s">
        <v>2634</v>
      </c>
      <c r="G794">
        <v>8</v>
      </c>
      <c r="H794" s="1" t="s">
        <v>2635</v>
      </c>
      <c r="I794">
        <v>35</v>
      </c>
      <c r="J794" t="s">
        <v>2703</v>
      </c>
      <c r="M794" t="s">
        <v>2412</v>
      </c>
      <c r="N794" t="s">
        <v>2707</v>
      </c>
      <c r="O794" t="s">
        <v>2708</v>
      </c>
      <c r="P794">
        <v>34013000</v>
      </c>
      <c r="R794">
        <v>13</v>
      </c>
      <c r="S794">
        <v>13</v>
      </c>
      <c r="U794">
        <v>7898939149005</v>
      </c>
      <c r="V794">
        <v>7898939149005</v>
      </c>
      <c r="Z794" t="s">
        <v>1260</v>
      </c>
      <c r="AA794" t="s">
        <v>1261</v>
      </c>
      <c r="AE794">
        <v>43917</v>
      </c>
      <c r="AH794">
        <v>0</v>
      </c>
      <c r="AK794" t="s">
        <v>1260</v>
      </c>
      <c r="AM794" t="s">
        <v>1260</v>
      </c>
      <c r="AN794" t="s">
        <v>1260</v>
      </c>
      <c r="AQ794" t="s">
        <v>2412</v>
      </c>
      <c r="AR794" t="s">
        <v>2415</v>
      </c>
      <c r="AS794" t="s">
        <v>1260</v>
      </c>
      <c r="AT794">
        <v>1</v>
      </c>
      <c r="AX794" t="s">
        <v>1260</v>
      </c>
      <c r="AY794" t="s">
        <v>1264</v>
      </c>
      <c r="AZ794" t="s">
        <v>1265</v>
      </c>
      <c r="BI794" t="s">
        <v>1260</v>
      </c>
      <c r="BK794" t="str">
        <f>LEFT(Tabela_BaseCadastro[[#This Row],[Descrição]],SEARCH(" ",Tabela_BaseCadastro[[#This Row],[Descrição]],1)-1)</f>
        <v>DERMILON</v>
      </c>
      <c r="BL794" t="str">
        <f>TEXT(Tabela_BaseCadastro[[#This Row],[Unidade Venda '[EAN8, UPC12, EAN13, e DUN14']]],"0000000000000")</f>
        <v>7898939149005</v>
      </c>
      <c r="BN794">
        <f>IF(Tabela_BaseCadastro[[#This Row],[P.Ativo CMED]]="",Tabela_BaseCadastro[[#This Row],[DESCRIÇÃO DO PRINCIPIO ATIVO]],Tabela_BaseCadastro[[#This Row],[P.Ativo CMED]])</f>
        <v>0</v>
      </c>
    </row>
    <row r="795" spans="1:66" x14ac:dyDescent="0.25">
      <c r="A795">
        <v>1575</v>
      </c>
      <c r="B795" t="s">
        <v>2710</v>
      </c>
      <c r="C795">
        <v>1623</v>
      </c>
      <c r="D795" t="s">
        <v>2683</v>
      </c>
      <c r="E795">
        <v>1</v>
      </c>
      <c r="F795" t="s">
        <v>1253</v>
      </c>
      <c r="G795">
        <v>1</v>
      </c>
      <c r="H795" s="1" t="s">
        <v>1280</v>
      </c>
      <c r="I795">
        <v>33</v>
      </c>
      <c r="J795" t="s">
        <v>2684</v>
      </c>
      <c r="K795">
        <v>2</v>
      </c>
      <c r="L795" t="s">
        <v>1256</v>
      </c>
      <c r="M795" t="s">
        <v>1257</v>
      </c>
      <c r="N795" t="s">
        <v>1408</v>
      </c>
      <c r="O795" t="s">
        <v>1409</v>
      </c>
      <c r="P795">
        <v>30049099</v>
      </c>
      <c r="R795">
        <v>13</v>
      </c>
      <c r="S795">
        <v>13</v>
      </c>
      <c r="U795">
        <v>7892953203415</v>
      </c>
      <c r="V795">
        <v>7892953203415</v>
      </c>
      <c r="Z795" t="s">
        <v>1260</v>
      </c>
      <c r="AA795" t="s">
        <v>1261</v>
      </c>
      <c r="AB795">
        <v>1</v>
      </c>
      <c r="AC795" t="s">
        <v>1283</v>
      </c>
      <c r="AE795">
        <v>43921</v>
      </c>
      <c r="AH795">
        <v>0</v>
      </c>
      <c r="AK795" t="s">
        <v>1260</v>
      </c>
      <c r="AM795" t="s">
        <v>1260</v>
      </c>
      <c r="AN795" t="s">
        <v>1260</v>
      </c>
      <c r="AQ795" t="s">
        <v>1263</v>
      </c>
      <c r="AR795" t="s">
        <v>1257</v>
      </c>
      <c r="AS795" t="s">
        <v>1260</v>
      </c>
      <c r="AT795">
        <v>1</v>
      </c>
      <c r="AX795" t="s">
        <v>1260</v>
      </c>
      <c r="AY795" t="s">
        <v>1264</v>
      </c>
      <c r="AZ795" t="s">
        <v>1265</v>
      </c>
      <c r="BE795">
        <v>72</v>
      </c>
      <c r="BF795" t="s">
        <v>2589</v>
      </c>
      <c r="BI795" t="s">
        <v>1260</v>
      </c>
      <c r="BK795" t="str">
        <f>LEFT(Tabela_BaseCadastro[[#This Row],[Descrição]],SEARCH(" ",Tabela_BaseCadastro[[#This Row],[Descrição]],1)-1)</f>
        <v>TECNOTECAN</v>
      </c>
      <c r="BL795" t="str">
        <f>TEXT(Tabela_BaseCadastro[[#This Row],[Unidade Venda '[EAN8, UPC12, EAN13, e DUN14']]],"0000000000000")</f>
        <v>7892953203415</v>
      </c>
      <c r="BN795" t="str">
        <f>IF(Tabela_BaseCadastro[[#This Row],[P.Ativo CMED]]="",Tabela_BaseCadastro[[#This Row],[DESCRIÇÃO DO PRINCIPIO ATIVO]],Tabela_BaseCadastro[[#This Row],[P.Ativo CMED]])</f>
        <v>CLORIDRATO DE IRINOTECANO</v>
      </c>
    </row>
    <row r="796" spans="1:66" x14ac:dyDescent="0.25">
      <c r="A796">
        <v>1576</v>
      </c>
      <c r="B796" t="s">
        <v>2711</v>
      </c>
      <c r="C796">
        <v>1602</v>
      </c>
      <c r="D796" t="s">
        <v>1475</v>
      </c>
      <c r="E796">
        <v>1</v>
      </c>
      <c r="F796" t="s">
        <v>1253</v>
      </c>
      <c r="G796">
        <v>2</v>
      </c>
      <c r="H796" s="1" t="s">
        <v>1254</v>
      </c>
      <c r="I796">
        <v>4</v>
      </c>
      <c r="J796" t="s">
        <v>1476</v>
      </c>
      <c r="K796">
        <v>2</v>
      </c>
      <c r="L796" t="s">
        <v>1256</v>
      </c>
      <c r="M796" t="s">
        <v>1257</v>
      </c>
      <c r="N796" t="s">
        <v>1936</v>
      </c>
      <c r="O796" t="s">
        <v>1937</v>
      </c>
      <c r="P796">
        <v>30066000</v>
      </c>
      <c r="R796">
        <v>13</v>
      </c>
      <c r="S796">
        <v>13</v>
      </c>
      <c r="T796">
        <v>13</v>
      </c>
      <c r="U796">
        <v>7891106915960</v>
      </c>
      <c r="V796">
        <v>0</v>
      </c>
      <c r="X796">
        <v>89557828</v>
      </c>
      <c r="Z796" t="s">
        <v>1260</v>
      </c>
      <c r="AA796" t="s">
        <v>1261</v>
      </c>
      <c r="AB796">
        <v>26</v>
      </c>
      <c r="AC796" t="s">
        <v>1870</v>
      </c>
      <c r="AE796">
        <v>43934</v>
      </c>
      <c r="AH796">
        <v>0</v>
      </c>
      <c r="AK796" t="s">
        <v>1260</v>
      </c>
      <c r="AM796" t="s">
        <v>1260</v>
      </c>
      <c r="AN796" t="s">
        <v>1260</v>
      </c>
      <c r="AQ796" t="s">
        <v>1263</v>
      </c>
      <c r="AR796" t="s">
        <v>1257</v>
      </c>
      <c r="AS796" t="s">
        <v>1260</v>
      </c>
      <c r="AT796">
        <v>1</v>
      </c>
      <c r="AX796" t="s">
        <v>1260</v>
      </c>
      <c r="AY796" t="s">
        <v>1264</v>
      </c>
      <c r="AZ796" t="s">
        <v>1265</v>
      </c>
      <c r="BE796">
        <v>96</v>
      </c>
      <c r="BF796" t="s">
        <v>1939</v>
      </c>
      <c r="BI796" t="s">
        <v>1260</v>
      </c>
      <c r="BK796" t="str">
        <f>LEFT(Tabela_BaseCadastro[[#This Row],[Descrição]],SEARCH(" ",Tabela_BaseCadastro[[#This Row],[Descrição]],1)-1)</f>
        <v>KYLEENA</v>
      </c>
      <c r="BL796" t="str">
        <f>TEXT(Tabela_BaseCadastro[[#This Row],[Unidade Venda '[EAN8, UPC12, EAN13, e DUN14']]],"0000000000000")</f>
        <v>7891106915960</v>
      </c>
      <c r="BN796" t="str">
        <f>IF(Tabela_BaseCadastro[[#This Row],[P.Ativo CMED]]="",Tabela_BaseCadastro[[#This Row],[DESCRIÇÃO DO PRINCIPIO ATIVO]],Tabela_BaseCadastro[[#This Row],[P.Ativo CMED]])</f>
        <v>LEVONORGESTREL 52 MG</v>
      </c>
    </row>
    <row r="797" spans="1:66" x14ac:dyDescent="0.25">
      <c r="A797">
        <v>1577</v>
      </c>
      <c r="B797" t="s">
        <v>2712</v>
      </c>
      <c r="C797">
        <v>1623</v>
      </c>
      <c r="D797" t="s">
        <v>2683</v>
      </c>
      <c r="E797">
        <v>1</v>
      </c>
      <c r="F797" t="s">
        <v>1253</v>
      </c>
      <c r="G797">
        <v>1</v>
      </c>
      <c r="H797" s="1" t="s">
        <v>1280</v>
      </c>
      <c r="I797">
        <v>33</v>
      </c>
      <c r="J797" t="s">
        <v>2684</v>
      </c>
      <c r="K797">
        <v>2</v>
      </c>
      <c r="L797" t="s">
        <v>1256</v>
      </c>
      <c r="M797" t="s">
        <v>1257</v>
      </c>
      <c r="N797" t="s">
        <v>2713</v>
      </c>
      <c r="O797" t="s">
        <v>2511</v>
      </c>
      <c r="P797">
        <v>30044990</v>
      </c>
      <c r="R797">
        <v>13</v>
      </c>
      <c r="S797">
        <v>13</v>
      </c>
      <c r="U797">
        <v>7892953203422</v>
      </c>
      <c r="V797">
        <v>7892953203422</v>
      </c>
      <c r="Z797" t="s">
        <v>1260</v>
      </c>
      <c r="AA797" t="s">
        <v>1261</v>
      </c>
      <c r="AB797">
        <v>1</v>
      </c>
      <c r="AC797" t="s">
        <v>1283</v>
      </c>
      <c r="AE797">
        <v>43936</v>
      </c>
      <c r="AH797">
        <v>0</v>
      </c>
      <c r="AK797" t="s">
        <v>1260</v>
      </c>
      <c r="AM797" t="s">
        <v>1260</v>
      </c>
      <c r="AN797" t="s">
        <v>1260</v>
      </c>
      <c r="AQ797" t="s">
        <v>1263</v>
      </c>
      <c r="AR797" t="s">
        <v>1257</v>
      </c>
      <c r="AS797" t="s">
        <v>1260</v>
      </c>
      <c r="AT797">
        <v>1</v>
      </c>
      <c r="AX797" t="s">
        <v>1260</v>
      </c>
      <c r="AY797" t="s">
        <v>1264</v>
      </c>
      <c r="AZ797" t="s">
        <v>1265</v>
      </c>
      <c r="BE797">
        <v>72</v>
      </c>
      <c r="BF797" t="s">
        <v>2589</v>
      </c>
      <c r="BI797" t="s">
        <v>1260</v>
      </c>
      <c r="BK797" t="str">
        <f>LEFT(Tabela_BaseCadastro[[#This Row],[Descrição]],SEARCH(" ",Tabela_BaseCadastro[[#This Row],[Descrição]],1)-1)</f>
        <v>TECNOTECAN</v>
      </c>
      <c r="BL797" t="str">
        <f>TEXT(Tabela_BaseCadastro[[#This Row],[Unidade Venda '[EAN8, UPC12, EAN13, e DUN14']]],"0000000000000")</f>
        <v>7892953203422</v>
      </c>
      <c r="BN797" t="str">
        <f>IF(Tabela_BaseCadastro[[#This Row],[P.Ativo CMED]]="",Tabela_BaseCadastro[[#This Row],[DESCRIÇÃO DO PRINCIPIO ATIVO]],Tabela_BaseCadastro[[#This Row],[P.Ativo CMED]])</f>
        <v>CLORIDRATO DE IRINOTECANO</v>
      </c>
    </row>
    <row r="798" spans="1:66" x14ac:dyDescent="0.25">
      <c r="A798">
        <v>1578</v>
      </c>
      <c r="B798" t="s">
        <v>2714</v>
      </c>
      <c r="C798">
        <v>1601</v>
      </c>
      <c r="D798" t="s">
        <v>2633</v>
      </c>
      <c r="E798">
        <v>5</v>
      </c>
      <c r="F798" t="s">
        <v>2634</v>
      </c>
      <c r="G798">
        <v>8</v>
      </c>
      <c r="H798" s="1" t="s">
        <v>2635</v>
      </c>
      <c r="I798">
        <v>29</v>
      </c>
      <c r="J798" t="s">
        <v>628</v>
      </c>
      <c r="M798" t="s">
        <v>2412</v>
      </c>
      <c r="N798" t="s">
        <v>2636</v>
      </c>
      <c r="O798" t="s">
        <v>1275</v>
      </c>
      <c r="P798">
        <v>84213990</v>
      </c>
      <c r="R798">
        <v>13</v>
      </c>
      <c r="S798">
        <v>14</v>
      </c>
      <c r="U798">
        <v>422270120000</v>
      </c>
      <c r="V798">
        <v>422270120000</v>
      </c>
      <c r="Z798" t="s">
        <v>1260</v>
      </c>
      <c r="AA798" t="s">
        <v>1261</v>
      </c>
      <c r="AE798">
        <v>43937</v>
      </c>
      <c r="AH798">
        <v>0</v>
      </c>
      <c r="AK798" t="s">
        <v>1260</v>
      </c>
      <c r="AM798" t="s">
        <v>1260</v>
      </c>
      <c r="AN798" t="s">
        <v>1260</v>
      </c>
      <c r="AQ798" t="s">
        <v>2412</v>
      </c>
      <c r="AR798" t="s">
        <v>2415</v>
      </c>
      <c r="AS798" t="s">
        <v>1260</v>
      </c>
      <c r="AT798">
        <v>1</v>
      </c>
      <c r="AX798" t="s">
        <v>1260</v>
      </c>
      <c r="AY798" t="s">
        <v>1264</v>
      </c>
      <c r="AZ798" t="s">
        <v>1265</v>
      </c>
      <c r="BI798" t="s">
        <v>1260</v>
      </c>
      <c r="BK798" t="str">
        <f>LEFT(Tabela_BaseCadastro[[#This Row],[Descrição]],SEARCH(" ",Tabela_BaseCadastro[[#This Row],[Descrição]],1)-1)</f>
        <v>FILTRO</v>
      </c>
      <c r="BL798" t="str">
        <f>TEXT(Tabela_BaseCadastro[[#This Row],[Unidade Venda '[EAN8, UPC12, EAN13, e DUN14']]],"0000000000000")</f>
        <v>0422270120000</v>
      </c>
      <c r="BN798">
        <f>IF(Tabela_BaseCadastro[[#This Row],[P.Ativo CMED]]="",Tabela_BaseCadastro[[#This Row],[DESCRIÇÃO DO PRINCIPIO ATIVO]],Tabela_BaseCadastro[[#This Row],[P.Ativo CMED]])</f>
        <v>0</v>
      </c>
    </row>
    <row r="799" spans="1:66" x14ac:dyDescent="0.25">
      <c r="A799">
        <v>1579</v>
      </c>
      <c r="B799" t="s">
        <v>2715</v>
      </c>
      <c r="C799">
        <v>1654</v>
      </c>
      <c r="D799" t="s">
        <v>2716</v>
      </c>
      <c r="E799">
        <v>1</v>
      </c>
      <c r="F799" t="s">
        <v>1253</v>
      </c>
      <c r="G799">
        <v>1</v>
      </c>
      <c r="H799" s="1" t="s">
        <v>1280</v>
      </c>
      <c r="I799">
        <v>37</v>
      </c>
      <c r="J799" t="s">
        <v>2717</v>
      </c>
      <c r="K799">
        <v>1</v>
      </c>
      <c r="L799" t="s">
        <v>1291</v>
      </c>
      <c r="M799" t="s">
        <v>1257</v>
      </c>
      <c r="N799" t="s">
        <v>1348</v>
      </c>
      <c r="O799" t="s">
        <v>1349</v>
      </c>
      <c r="P799">
        <v>30021520</v>
      </c>
      <c r="R799">
        <v>13</v>
      </c>
      <c r="S799">
        <v>13</v>
      </c>
      <c r="U799">
        <v>7898576550080</v>
      </c>
      <c r="V799">
        <v>0</v>
      </c>
      <c r="W799">
        <v>7898576550080</v>
      </c>
      <c r="X799" t="s">
        <v>2718</v>
      </c>
      <c r="Z799" t="s">
        <v>1260</v>
      </c>
      <c r="AA799" t="s">
        <v>1261</v>
      </c>
      <c r="AB799">
        <v>1</v>
      </c>
      <c r="AC799" t="s">
        <v>1283</v>
      </c>
      <c r="AE799">
        <v>43963</v>
      </c>
      <c r="AH799">
        <v>0</v>
      </c>
      <c r="AK799" t="s">
        <v>1260</v>
      </c>
      <c r="AM799" t="s">
        <v>1260</v>
      </c>
      <c r="AN799" t="s">
        <v>1260</v>
      </c>
      <c r="AQ799" t="s">
        <v>1263</v>
      </c>
      <c r="AR799" t="s">
        <v>1257</v>
      </c>
      <c r="AS799" t="s">
        <v>1260</v>
      </c>
      <c r="AT799">
        <v>1</v>
      </c>
      <c r="AX799" t="s">
        <v>1260</v>
      </c>
      <c r="AY799" t="s">
        <v>1264</v>
      </c>
      <c r="AZ799" t="s">
        <v>1265</v>
      </c>
      <c r="BE799">
        <v>17</v>
      </c>
      <c r="BF799" t="s">
        <v>1353</v>
      </c>
      <c r="BI799" t="s">
        <v>1260</v>
      </c>
      <c r="BK799" t="str">
        <f>LEFT(Tabela_BaseCadastro[[#This Row],[Descrição]],SEARCH(" ",Tabela_BaseCadastro[[#This Row],[Descrição]],1)-1)</f>
        <v>TRUXIMA</v>
      </c>
      <c r="BL799" t="str">
        <f>TEXT(Tabela_BaseCadastro[[#This Row],[Unidade Venda '[EAN8, UPC12, EAN13, e DUN14']]],"0000000000000")</f>
        <v>7898576550080</v>
      </c>
      <c r="BM799" t="s">
        <v>1353</v>
      </c>
      <c r="BN799" t="str">
        <f>IF(Tabela_BaseCadastro[[#This Row],[P.Ativo CMED]]="",Tabela_BaseCadastro[[#This Row],[DESCRIÇÃO DO PRINCIPIO ATIVO]],Tabela_BaseCadastro[[#This Row],[P.Ativo CMED]])</f>
        <v>RITUXIMABE</v>
      </c>
    </row>
    <row r="800" spans="1:66" x14ac:dyDescent="0.25">
      <c r="A800">
        <v>1580</v>
      </c>
      <c r="B800" t="s">
        <v>2719</v>
      </c>
      <c r="C800">
        <v>1654</v>
      </c>
      <c r="D800" t="s">
        <v>2716</v>
      </c>
      <c r="E800">
        <v>1</v>
      </c>
      <c r="F800" t="s">
        <v>1253</v>
      </c>
      <c r="G800">
        <v>1</v>
      </c>
      <c r="H800" s="1" t="s">
        <v>1280</v>
      </c>
      <c r="I800">
        <v>37</v>
      </c>
      <c r="J800" t="s">
        <v>2717</v>
      </c>
      <c r="K800">
        <v>1</v>
      </c>
      <c r="L800" t="s">
        <v>1291</v>
      </c>
      <c r="M800" t="s">
        <v>1257</v>
      </c>
      <c r="N800" t="s">
        <v>1348</v>
      </c>
      <c r="O800" t="s">
        <v>1349</v>
      </c>
      <c r="P800">
        <v>30021520</v>
      </c>
      <c r="R800">
        <v>13</v>
      </c>
      <c r="S800">
        <v>13</v>
      </c>
      <c r="U800">
        <v>7898576550103</v>
      </c>
      <c r="V800">
        <v>0</v>
      </c>
      <c r="X800" t="s">
        <v>2720</v>
      </c>
      <c r="Z800" t="s">
        <v>1260</v>
      </c>
      <c r="AA800" t="s">
        <v>1261</v>
      </c>
      <c r="AB800">
        <v>1</v>
      </c>
      <c r="AC800" t="s">
        <v>1283</v>
      </c>
      <c r="AE800">
        <v>43963</v>
      </c>
      <c r="AH800">
        <v>0</v>
      </c>
      <c r="AK800" t="s">
        <v>1260</v>
      </c>
      <c r="AM800" t="s">
        <v>1260</v>
      </c>
      <c r="AN800" t="s">
        <v>1260</v>
      </c>
      <c r="AQ800" t="s">
        <v>1263</v>
      </c>
      <c r="AR800" t="s">
        <v>1257</v>
      </c>
      <c r="AS800" t="s">
        <v>1260</v>
      </c>
      <c r="AT800">
        <v>1</v>
      </c>
      <c r="AX800" t="s">
        <v>1260</v>
      </c>
      <c r="AY800" t="s">
        <v>1264</v>
      </c>
      <c r="AZ800" t="s">
        <v>1265</v>
      </c>
      <c r="BE800">
        <v>17</v>
      </c>
      <c r="BF800" t="s">
        <v>1353</v>
      </c>
      <c r="BI800" t="s">
        <v>1260</v>
      </c>
      <c r="BK800" t="str">
        <f>LEFT(Tabela_BaseCadastro[[#This Row],[Descrição]],SEARCH(" ",Tabela_BaseCadastro[[#This Row],[Descrição]],1)-1)</f>
        <v>TRUXIMA</v>
      </c>
      <c r="BL800" t="str">
        <f>TEXT(Tabela_BaseCadastro[[#This Row],[Unidade Venda '[EAN8, UPC12, EAN13, e DUN14']]],"0000000000000")</f>
        <v>7898576550103</v>
      </c>
      <c r="BM800" t="s">
        <v>1353</v>
      </c>
      <c r="BN800" t="str">
        <f>IF(Tabela_BaseCadastro[[#This Row],[P.Ativo CMED]]="",Tabela_BaseCadastro[[#This Row],[DESCRIÇÃO DO PRINCIPIO ATIVO]],Tabela_BaseCadastro[[#This Row],[P.Ativo CMED]])</f>
        <v>RITUXIMABE</v>
      </c>
    </row>
    <row r="801" spans="1:66" x14ac:dyDescent="0.25">
      <c r="A801">
        <v>1581</v>
      </c>
      <c r="B801" t="s">
        <v>2721</v>
      </c>
      <c r="C801">
        <v>2327</v>
      </c>
      <c r="D801" t="s">
        <v>2524</v>
      </c>
      <c r="E801">
        <v>1</v>
      </c>
      <c r="F801" t="s">
        <v>1253</v>
      </c>
      <c r="G801">
        <v>16</v>
      </c>
      <c r="H801" s="1" t="s">
        <v>1534</v>
      </c>
      <c r="I801">
        <v>26</v>
      </c>
      <c r="J801" t="s">
        <v>2525</v>
      </c>
      <c r="K801">
        <v>1</v>
      </c>
      <c r="L801" t="s">
        <v>1535</v>
      </c>
      <c r="M801" t="s">
        <v>1263</v>
      </c>
      <c r="N801" t="s">
        <v>1461</v>
      </c>
      <c r="O801" t="s">
        <v>1269</v>
      </c>
      <c r="P801">
        <v>30049069</v>
      </c>
      <c r="R801">
        <v>13</v>
      </c>
      <c r="S801">
        <v>13</v>
      </c>
      <c r="U801">
        <v>7896637025225</v>
      </c>
      <c r="V801">
        <v>0</v>
      </c>
      <c r="Z801" t="s">
        <v>1260</v>
      </c>
      <c r="AA801" t="s">
        <v>1261</v>
      </c>
      <c r="AB801">
        <v>2</v>
      </c>
      <c r="AC801" t="s">
        <v>2327</v>
      </c>
      <c r="AE801">
        <v>43964</v>
      </c>
      <c r="AH801">
        <v>0</v>
      </c>
      <c r="AK801" t="s">
        <v>1260</v>
      </c>
      <c r="AM801" t="s">
        <v>1260</v>
      </c>
      <c r="AN801" t="s">
        <v>1260</v>
      </c>
      <c r="AQ801" t="s">
        <v>1263</v>
      </c>
      <c r="AR801" t="s">
        <v>1257</v>
      </c>
      <c r="AS801" t="s">
        <v>1260</v>
      </c>
      <c r="AT801">
        <v>1</v>
      </c>
      <c r="AX801" t="s">
        <v>1260</v>
      </c>
      <c r="AY801" t="s">
        <v>1264</v>
      </c>
      <c r="AZ801" t="s">
        <v>1265</v>
      </c>
      <c r="BI801" t="s">
        <v>1260</v>
      </c>
      <c r="BK801" t="str">
        <f>LEFT(Tabela_BaseCadastro[[#This Row],[Descrição]],SEARCH(" ",Tabela_BaseCadastro[[#This Row],[Descrição]],1)-1)</f>
        <v>PRIMID</v>
      </c>
      <c r="BL801" t="str">
        <f>TEXT(Tabela_BaseCadastro[[#This Row],[Unidade Venda '[EAN8, UPC12, EAN13, e DUN14']]],"0000000000000")</f>
        <v>7896637025225</v>
      </c>
      <c r="BM801" t="s">
        <v>2722</v>
      </c>
      <c r="BN801" t="str">
        <f>IF(Tabela_BaseCadastro[[#This Row],[P.Ativo CMED]]="",Tabela_BaseCadastro[[#This Row],[DESCRIÇÃO DO PRINCIPIO ATIVO]],Tabela_BaseCadastro[[#This Row],[P.Ativo CMED]])</f>
        <v>PRIMIDONA</v>
      </c>
    </row>
    <row r="802" spans="1:66" x14ac:dyDescent="0.25">
      <c r="A802">
        <v>1582</v>
      </c>
      <c r="B802" t="s">
        <v>2723</v>
      </c>
      <c r="C802">
        <v>1534</v>
      </c>
      <c r="D802" t="s">
        <v>2401</v>
      </c>
      <c r="E802">
        <v>1</v>
      </c>
      <c r="F802" t="s">
        <v>1253</v>
      </c>
      <c r="G802">
        <v>7</v>
      </c>
      <c r="H802" s="1" t="s">
        <v>1381</v>
      </c>
      <c r="I802">
        <v>23</v>
      </c>
      <c r="J802" t="s">
        <v>2402</v>
      </c>
      <c r="K802">
        <v>1</v>
      </c>
      <c r="L802" t="s">
        <v>1291</v>
      </c>
      <c r="M802" t="s">
        <v>1257</v>
      </c>
      <c r="N802" t="s">
        <v>1316</v>
      </c>
      <c r="O802" t="s">
        <v>1317</v>
      </c>
      <c r="P802">
        <v>30043290</v>
      </c>
      <c r="R802">
        <v>13</v>
      </c>
      <c r="S802">
        <v>13</v>
      </c>
      <c r="U802">
        <v>7896672203572</v>
      </c>
      <c r="V802">
        <v>7896672203572</v>
      </c>
      <c r="Z802" t="s">
        <v>1260</v>
      </c>
      <c r="AA802" t="s">
        <v>1261</v>
      </c>
      <c r="AB802">
        <v>10</v>
      </c>
      <c r="AC802" t="s">
        <v>1335</v>
      </c>
      <c r="AE802">
        <v>43965</v>
      </c>
      <c r="AH802">
        <v>0</v>
      </c>
      <c r="AK802" t="s">
        <v>1260</v>
      </c>
      <c r="AM802" t="s">
        <v>1260</v>
      </c>
      <c r="AN802" t="s">
        <v>1260</v>
      </c>
      <c r="AQ802" t="s">
        <v>1263</v>
      </c>
      <c r="AR802" t="s">
        <v>1257</v>
      </c>
      <c r="AS802" t="s">
        <v>1260</v>
      </c>
      <c r="AT802">
        <v>1</v>
      </c>
      <c r="AX802" t="s">
        <v>1260</v>
      </c>
      <c r="AY802" t="s">
        <v>1264</v>
      </c>
      <c r="AZ802" t="s">
        <v>1265</v>
      </c>
      <c r="BE802">
        <v>115</v>
      </c>
      <c r="BF802" t="s">
        <v>2405</v>
      </c>
      <c r="BI802" t="s">
        <v>1260</v>
      </c>
      <c r="BK802" t="str">
        <f>LEFT(Tabela_BaseCadastro[[#This Row],[Descrição]],SEARCH(" ",Tabela_BaseCadastro[[#This Row],[Descrição]],1)-1)</f>
        <v>TRIMBOW</v>
      </c>
      <c r="BL802" t="str">
        <f>TEXT(Tabela_BaseCadastro[[#This Row],[Unidade Venda '[EAN8, UPC12, EAN13, e DUN14']]],"0000000000000")</f>
        <v>7896672203572</v>
      </c>
      <c r="BM802" t="s">
        <v>2724</v>
      </c>
      <c r="BN802" t="str">
        <f>IF(Tabela_BaseCadastro[[#This Row],[P.Ativo CMED]]="",Tabela_BaseCadastro[[#This Row],[DESCRIÇÃO DO PRINCIPIO ATIVO]],Tabela_BaseCadastro[[#This Row],[P.Ativo CMED]])</f>
        <v>BROMETO DE GLICOPIRRÔNIO;DIPROPIONATO DE BECLOMETASONA;FUMARATO DE FORMOTEROL DI-HIDRATADO</v>
      </c>
    </row>
    <row r="803" spans="1:66" x14ac:dyDescent="0.25">
      <c r="A803">
        <v>1583</v>
      </c>
      <c r="B803" t="s">
        <v>2725</v>
      </c>
      <c r="C803">
        <v>1894</v>
      </c>
      <c r="D803" t="s">
        <v>2401</v>
      </c>
      <c r="E803">
        <v>1</v>
      </c>
      <c r="F803" t="s">
        <v>1253</v>
      </c>
      <c r="G803">
        <v>7</v>
      </c>
      <c r="H803" s="1" t="s">
        <v>1381</v>
      </c>
      <c r="I803">
        <v>23</v>
      </c>
      <c r="J803" t="s">
        <v>2402</v>
      </c>
      <c r="K803">
        <v>1</v>
      </c>
      <c r="L803" t="s">
        <v>1291</v>
      </c>
      <c r="M803" t="s">
        <v>1257</v>
      </c>
      <c r="N803" t="s">
        <v>2726</v>
      </c>
      <c r="O803" t="s">
        <v>1317</v>
      </c>
      <c r="P803">
        <v>30043290</v>
      </c>
      <c r="R803">
        <v>13</v>
      </c>
      <c r="S803">
        <v>13</v>
      </c>
      <c r="T803">
        <v>13</v>
      </c>
      <c r="U803">
        <v>7896672203589</v>
      </c>
      <c r="V803">
        <v>0</v>
      </c>
      <c r="W803">
        <v>7896672203589</v>
      </c>
      <c r="Z803" t="s">
        <v>1260</v>
      </c>
      <c r="AA803" t="s">
        <v>1261</v>
      </c>
      <c r="AB803">
        <v>10</v>
      </c>
      <c r="AC803" t="s">
        <v>1335</v>
      </c>
      <c r="AE803">
        <v>43965</v>
      </c>
      <c r="AH803">
        <v>0</v>
      </c>
      <c r="AK803" t="s">
        <v>1260</v>
      </c>
      <c r="AM803" t="s">
        <v>1260</v>
      </c>
      <c r="AN803" t="s">
        <v>1260</v>
      </c>
      <c r="AQ803" t="s">
        <v>1263</v>
      </c>
      <c r="AR803" t="s">
        <v>1257</v>
      </c>
      <c r="AS803" t="s">
        <v>1260</v>
      </c>
      <c r="AT803">
        <v>1</v>
      </c>
      <c r="AX803" t="s">
        <v>1260</v>
      </c>
      <c r="AY803" t="s">
        <v>1264</v>
      </c>
      <c r="AZ803" t="s">
        <v>1265</v>
      </c>
      <c r="BE803">
        <v>115</v>
      </c>
      <c r="BF803" t="s">
        <v>2405</v>
      </c>
      <c r="BI803" t="s">
        <v>1260</v>
      </c>
      <c r="BK803" t="str">
        <f>LEFT(Tabela_BaseCadastro[[#This Row],[Descrição]],SEARCH(" ",Tabela_BaseCadastro[[#This Row],[Descrição]],1)-1)</f>
        <v>TRIMBOW</v>
      </c>
      <c r="BL803" t="str">
        <f>TEXT(Tabela_BaseCadastro[[#This Row],[Unidade Venda '[EAN8, UPC12, EAN13, e DUN14']]],"0000000000000")</f>
        <v>7896672203589</v>
      </c>
      <c r="BM803" t="s">
        <v>2724</v>
      </c>
      <c r="BN803" t="str">
        <f>IF(Tabela_BaseCadastro[[#This Row],[P.Ativo CMED]]="",Tabela_BaseCadastro[[#This Row],[DESCRIÇÃO DO PRINCIPIO ATIVO]],Tabela_BaseCadastro[[#This Row],[P.Ativo CMED]])</f>
        <v>BROMETO DE GLICOPIRRÔNIO;DIPROPIONATO DE BECLOMETASONA;FUMARATO DE FORMOTEROL DI-HIDRATADO</v>
      </c>
    </row>
    <row r="804" spans="1:66" x14ac:dyDescent="0.25">
      <c r="A804">
        <v>1584</v>
      </c>
      <c r="B804" t="s">
        <v>2727</v>
      </c>
      <c r="C804">
        <v>1109</v>
      </c>
      <c r="D804" t="s">
        <v>1252</v>
      </c>
      <c r="E804">
        <v>1</v>
      </c>
      <c r="F804" t="s">
        <v>1253</v>
      </c>
      <c r="G804">
        <v>1</v>
      </c>
      <c r="H804" s="1" t="s">
        <v>1280</v>
      </c>
      <c r="I804">
        <v>1</v>
      </c>
      <c r="J804" t="s">
        <v>1255</v>
      </c>
      <c r="K804">
        <v>2</v>
      </c>
      <c r="L804" t="s">
        <v>1256</v>
      </c>
      <c r="M804" t="s">
        <v>1257</v>
      </c>
      <c r="N804" t="s">
        <v>1323</v>
      </c>
      <c r="O804" t="s">
        <v>1269</v>
      </c>
      <c r="P804">
        <v>30049069</v>
      </c>
      <c r="R804">
        <v>13</v>
      </c>
      <c r="S804">
        <v>13</v>
      </c>
      <c r="U804">
        <v>5000456027977</v>
      </c>
      <c r="V804">
        <v>5000456027977</v>
      </c>
      <c r="Z804" t="s">
        <v>1260</v>
      </c>
      <c r="AA804" t="s">
        <v>1261</v>
      </c>
      <c r="AB804">
        <v>1</v>
      </c>
      <c r="AC804" t="s">
        <v>1283</v>
      </c>
      <c r="AE804">
        <v>43966</v>
      </c>
      <c r="AH804">
        <v>0</v>
      </c>
      <c r="AK804" t="s">
        <v>1260</v>
      </c>
      <c r="AM804" t="s">
        <v>1260</v>
      </c>
      <c r="AN804" t="s">
        <v>1260</v>
      </c>
      <c r="AQ804" t="s">
        <v>1263</v>
      </c>
      <c r="AR804" t="s">
        <v>1257</v>
      </c>
      <c r="AS804" t="s">
        <v>1260</v>
      </c>
      <c r="AT804">
        <v>1</v>
      </c>
      <c r="AX804" t="s">
        <v>1260</v>
      </c>
      <c r="AY804" t="s">
        <v>1264</v>
      </c>
      <c r="AZ804" t="s">
        <v>1265</v>
      </c>
      <c r="BE804">
        <v>98</v>
      </c>
      <c r="BF804" t="s">
        <v>2385</v>
      </c>
      <c r="BI804" t="s">
        <v>1260</v>
      </c>
      <c r="BK804" t="str">
        <f>LEFT(Tabela_BaseCadastro[[#This Row],[Descrição]],SEARCH(" ",Tabela_BaseCadastro[[#This Row],[Descrição]],1)-1)</f>
        <v>LYNPARZA</v>
      </c>
      <c r="BL804" t="str">
        <f>TEXT(Tabela_BaseCadastro[[#This Row],[Unidade Venda '[EAN8, UPC12, EAN13, e DUN14']]],"0000000000000")</f>
        <v>5000456027977</v>
      </c>
      <c r="BM804" t="s">
        <v>2385</v>
      </c>
      <c r="BN804" t="str">
        <f>IF(Tabela_BaseCadastro[[#This Row],[P.Ativo CMED]]="",Tabela_BaseCadastro[[#This Row],[DESCRIÇÃO DO PRINCIPIO ATIVO]],Tabela_BaseCadastro[[#This Row],[P.Ativo CMED]])</f>
        <v>OLAPARIBE</v>
      </c>
    </row>
    <row r="805" spans="1:66" x14ac:dyDescent="0.25">
      <c r="A805">
        <v>1586</v>
      </c>
      <c r="B805" t="s">
        <v>2728</v>
      </c>
      <c r="C805">
        <v>1602</v>
      </c>
      <c r="D805" t="s">
        <v>1475</v>
      </c>
      <c r="E805">
        <v>1</v>
      </c>
      <c r="F805" t="s">
        <v>1253</v>
      </c>
      <c r="G805">
        <v>2</v>
      </c>
      <c r="H805" s="1" t="s">
        <v>1254</v>
      </c>
      <c r="I805">
        <v>4</v>
      </c>
      <c r="J805" t="s">
        <v>1476</v>
      </c>
      <c r="K805">
        <v>2</v>
      </c>
      <c r="L805" t="s">
        <v>1256</v>
      </c>
      <c r="M805" t="s">
        <v>1257</v>
      </c>
      <c r="N805" t="s">
        <v>1274</v>
      </c>
      <c r="O805" t="s">
        <v>1275</v>
      </c>
      <c r="P805">
        <v>30049079</v>
      </c>
      <c r="R805">
        <v>13</v>
      </c>
      <c r="S805">
        <v>13</v>
      </c>
      <c r="U805">
        <v>7891106908184</v>
      </c>
      <c r="V805">
        <v>7891106908184</v>
      </c>
      <c r="Z805" t="s">
        <v>1260</v>
      </c>
      <c r="AA805" t="s">
        <v>1261</v>
      </c>
      <c r="AB805">
        <v>8</v>
      </c>
      <c r="AC805" t="s">
        <v>1479</v>
      </c>
      <c r="AE805">
        <v>43969</v>
      </c>
      <c r="AH805">
        <v>0</v>
      </c>
      <c r="AK805" t="s">
        <v>1260</v>
      </c>
      <c r="AM805" t="s">
        <v>1260</v>
      </c>
      <c r="AN805" t="s">
        <v>1260</v>
      </c>
      <c r="AQ805" t="s">
        <v>1263</v>
      </c>
      <c r="AR805" t="s">
        <v>1257</v>
      </c>
      <c r="AS805" t="s">
        <v>1260</v>
      </c>
      <c r="AT805">
        <v>1</v>
      </c>
      <c r="AX805" t="s">
        <v>1260</v>
      </c>
      <c r="AY805" t="s">
        <v>1264</v>
      </c>
      <c r="AZ805" t="s">
        <v>1265</v>
      </c>
      <c r="BE805">
        <v>111</v>
      </c>
      <c r="BF805" t="s">
        <v>1986</v>
      </c>
      <c r="BI805" t="s">
        <v>1260</v>
      </c>
      <c r="BK805" t="str">
        <f>LEFT(Tabela_BaseCadastro[[#This Row],[Descrição]],SEARCH(" ",Tabela_BaseCadastro[[#This Row],[Descrição]],1)-1)</f>
        <v>XARELTO</v>
      </c>
      <c r="BL805" t="str">
        <f>TEXT(Tabela_BaseCadastro[[#This Row],[Unidade Venda '[EAN8, UPC12, EAN13, e DUN14']]],"0000000000000")</f>
        <v>7891106908184</v>
      </c>
      <c r="BM805" t="s">
        <v>1986</v>
      </c>
      <c r="BN805" t="str">
        <f>IF(Tabela_BaseCadastro[[#This Row],[P.Ativo CMED]]="",Tabela_BaseCadastro[[#This Row],[DESCRIÇÃO DO PRINCIPIO ATIVO]],Tabela_BaseCadastro[[#This Row],[P.Ativo CMED]])</f>
        <v>RIVAROXABANA</v>
      </c>
    </row>
    <row r="806" spans="1:66" x14ac:dyDescent="0.25">
      <c r="A806">
        <v>1588</v>
      </c>
      <c r="B806" t="s">
        <v>2729</v>
      </c>
      <c r="C806">
        <v>1602</v>
      </c>
      <c r="D806" t="s">
        <v>1475</v>
      </c>
      <c r="E806">
        <v>1</v>
      </c>
      <c r="F806" t="s">
        <v>1253</v>
      </c>
      <c r="G806">
        <v>2</v>
      </c>
      <c r="H806" s="1" t="s">
        <v>1254</v>
      </c>
      <c r="I806">
        <v>4</v>
      </c>
      <c r="J806" t="s">
        <v>1476</v>
      </c>
      <c r="K806">
        <v>2</v>
      </c>
      <c r="L806" t="s">
        <v>1256</v>
      </c>
      <c r="M806" t="s">
        <v>1257</v>
      </c>
      <c r="N806" t="s">
        <v>1274</v>
      </c>
      <c r="O806" t="s">
        <v>1275</v>
      </c>
      <c r="P806">
        <v>30049079</v>
      </c>
      <c r="R806">
        <v>13</v>
      </c>
      <c r="S806">
        <v>13</v>
      </c>
      <c r="U806">
        <v>7891106908191</v>
      </c>
      <c r="V806">
        <v>0</v>
      </c>
      <c r="Z806" t="s">
        <v>1260</v>
      </c>
      <c r="AA806" t="s">
        <v>1261</v>
      </c>
      <c r="AB806">
        <v>8</v>
      </c>
      <c r="AC806" t="s">
        <v>1479</v>
      </c>
      <c r="AE806">
        <v>43969</v>
      </c>
      <c r="AH806">
        <v>0</v>
      </c>
      <c r="AK806" t="s">
        <v>1260</v>
      </c>
      <c r="AM806" t="s">
        <v>1260</v>
      </c>
      <c r="AN806" t="s">
        <v>1260</v>
      </c>
      <c r="AQ806" t="s">
        <v>1263</v>
      </c>
      <c r="AR806" t="s">
        <v>1257</v>
      </c>
      <c r="AS806" t="s">
        <v>1260</v>
      </c>
      <c r="AT806">
        <v>1</v>
      </c>
      <c r="AX806" t="s">
        <v>1260</v>
      </c>
      <c r="AY806" t="s">
        <v>1264</v>
      </c>
      <c r="AZ806" t="s">
        <v>1265</v>
      </c>
      <c r="BE806">
        <v>111</v>
      </c>
      <c r="BF806" t="s">
        <v>1986</v>
      </c>
      <c r="BI806" t="s">
        <v>1260</v>
      </c>
      <c r="BK806" t="str">
        <f>LEFT(Tabela_BaseCadastro[[#This Row],[Descrição]],SEARCH(" ",Tabela_BaseCadastro[[#This Row],[Descrição]],1)-1)</f>
        <v>XARELTO</v>
      </c>
      <c r="BL806" t="str">
        <f>TEXT(Tabela_BaseCadastro[[#This Row],[Unidade Venda '[EAN8, UPC12, EAN13, e DUN14']]],"0000000000000")</f>
        <v>7891106908191</v>
      </c>
      <c r="BM806" t="s">
        <v>1986</v>
      </c>
      <c r="BN806" t="str">
        <f>IF(Tabela_BaseCadastro[[#This Row],[P.Ativo CMED]]="",Tabela_BaseCadastro[[#This Row],[DESCRIÇÃO DO PRINCIPIO ATIVO]],Tabela_BaseCadastro[[#This Row],[P.Ativo CMED]])</f>
        <v>RIVAROXABANA</v>
      </c>
    </row>
    <row r="807" spans="1:66" x14ac:dyDescent="0.25">
      <c r="A807">
        <v>1589</v>
      </c>
      <c r="B807" t="s">
        <v>2730</v>
      </c>
      <c r="C807">
        <v>1894</v>
      </c>
      <c r="D807" t="s">
        <v>2401</v>
      </c>
      <c r="E807">
        <v>1</v>
      </c>
      <c r="F807" t="s">
        <v>1253</v>
      </c>
      <c r="G807">
        <v>2</v>
      </c>
      <c r="H807" s="1" t="s">
        <v>1254</v>
      </c>
      <c r="I807">
        <v>23</v>
      </c>
      <c r="J807" t="s">
        <v>2402</v>
      </c>
      <c r="K807">
        <v>2</v>
      </c>
      <c r="L807" t="s">
        <v>1256</v>
      </c>
      <c r="M807" t="s">
        <v>1257</v>
      </c>
      <c r="N807" t="s">
        <v>2403</v>
      </c>
      <c r="O807" t="s">
        <v>1317</v>
      </c>
      <c r="P807">
        <v>30043290</v>
      </c>
      <c r="R807">
        <v>13</v>
      </c>
      <c r="S807">
        <v>13</v>
      </c>
      <c r="U807">
        <v>7896672202902</v>
      </c>
      <c r="V807">
        <v>0</v>
      </c>
      <c r="Z807" t="s">
        <v>1260</v>
      </c>
      <c r="AA807" t="s">
        <v>1261</v>
      </c>
      <c r="AB807">
        <v>7</v>
      </c>
      <c r="AC807" t="s">
        <v>1308</v>
      </c>
      <c r="AE807">
        <v>43978</v>
      </c>
      <c r="AH807">
        <v>0</v>
      </c>
      <c r="AK807" t="s">
        <v>1260</v>
      </c>
      <c r="AM807" t="s">
        <v>1260</v>
      </c>
      <c r="AN807" t="s">
        <v>1260</v>
      </c>
      <c r="AQ807" t="s">
        <v>1263</v>
      </c>
      <c r="AR807" t="s">
        <v>1257</v>
      </c>
      <c r="AS807" t="s">
        <v>1260</v>
      </c>
      <c r="AT807">
        <v>1</v>
      </c>
      <c r="AX807" t="s">
        <v>1260</v>
      </c>
      <c r="AY807" t="s">
        <v>1264</v>
      </c>
      <c r="AZ807" t="s">
        <v>1265</v>
      </c>
      <c r="BE807">
        <v>115</v>
      </c>
      <c r="BF807" t="s">
        <v>2405</v>
      </c>
      <c r="BI807" t="s">
        <v>1260</v>
      </c>
      <c r="BK807" t="str">
        <f>LEFT(Tabela_BaseCadastro[[#This Row],[Descrição]],SEARCH(" ",Tabela_BaseCadastro[[#This Row],[Descrição]],1)-1)</f>
        <v>CLENIL</v>
      </c>
      <c r="BL807" t="str">
        <f>TEXT(Tabela_BaseCadastro[[#This Row],[Unidade Venda '[EAN8, UPC12, EAN13, e DUN14']]],"0000000000000")</f>
        <v>7896672202902</v>
      </c>
      <c r="BM807" t="s">
        <v>2405</v>
      </c>
      <c r="BN807" t="str">
        <f>IF(Tabela_BaseCadastro[[#This Row],[P.Ativo CMED]]="",Tabela_BaseCadastro[[#This Row],[DESCRIÇÃO DO PRINCIPIO ATIVO]],Tabela_BaseCadastro[[#This Row],[P.Ativo CMED]])</f>
        <v>DIPROPIONATO DE BECLOMETASONA</v>
      </c>
    </row>
    <row r="808" spans="1:66" x14ac:dyDescent="0.25">
      <c r="A808">
        <v>1590</v>
      </c>
      <c r="B808" t="s">
        <v>2731</v>
      </c>
      <c r="C808">
        <v>2163</v>
      </c>
      <c r="D808" t="s">
        <v>2732</v>
      </c>
      <c r="E808">
        <v>1</v>
      </c>
      <c r="F808" t="s">
        <v>1253</v>
      </c>
      <c r="G808">
        <v>7</v>
      </c>
      <c r="H808" s="1" t="s">
        <v>1381</v>
      </c>
      <c r="I808">
        <v>38</v>
      </c>
      <c r="J808" t="s">
        <v>2733</v>
      </c>
      <c r="K808">
        <v>1</v>
      </c>
      <c r="L808" t="s">
        <v>1291</v>
      </c>
      <c r="M808" t="s">
        <v>1257</v>
      </c>
      <c r="N808" t="s">
        <v>2734</v>
      </c>
      <c r="O808" t="s">
        <v>2735</v>
      </c>
      <c r="P808">
        <v>30043100</v>
      </c>
      <c r="R808">
        <v>13</v>
      </c>
      <c r="S808">
        <v>13</v>
      </c>
      <c r="U808">
        <v>7898971005000</v>
      </c>
      <c r="V808">
        <v>0</v>
      </c>
      <c r="X808" t="s">
        <v>2736</v>
      </c>
      <c r="Z808" t="s">
        <v>1260</v>
      </c>
      <c r="AA808" t="s">
        <v>1261</v>
      </c>
      <c r="AB808">
        <v>4</v>
      </c>
      <c r="AC808" t="s">
        <v>1466</v>
      </c>
      <c r="AE808">
        <v>43978</v>
      </c>
      <c r="AH808">
        <v>0</v>
      </c>
      <c r="AK808" t="s">
        <v>1260</v>
      </c>
      <c r="AM808" t="s">
        <v>1260</v>
      </c>
      <c r="AN808" t="s">
        <v>1260</v>
      </c>
      <c r="AQ808" t="s">
        <v>1263</v>
      </c>
      <c r="AR808" t="s">
        <v>1257</v>
      </c>
      <c r="AS808" t="s">
        <v>1260</v>
      </c>
      <c r="AT808">
        <v>1</v>
      </c>
      <c r="AX808" t="s">
        <v>1260</v>
      </c>
      <c r="AY808" t="s">
        <v>1264</v>
      </c>
      <c r="AZ808" t="s">
        <v>1265</v>
      </c>
      <c r="BE808">
        <v>215</v>
      </c>
      <c r="BF808" t="s">
        <v>2737</v>
      </c>
      <c r="BI808" t="s">
        <v>1260</v>
      </c>
      <c r="BK808" t="str">
        <f>LEFT(Tabela_BaseCadastro[[#This Row],[Descrição]],SEARCH(" ",Tabela_BaseCadastro[[#This Row],[Descrição]],1)-1)</f>
        <v>WOSULIN</v>
      </c>
      <c r="BL808" t="str">
        <f>TEXT(Tabela_BaseCadastro[[#This Row],[Unidade Venda '[EAN8, UPC12, EAN13, e DUN14']]],"0000000000000")</f>
        <v>7898971005000</v>
      </c>
      <c r="BN808" t="str">
        <f>IF(Tabela_BaseCadastro[[#This Row],[P.Ativo CMED]]="",Tabela_BaseCadastro[[#This Row],[DESCRIÇÃO DO PRINCIPIO ATIVO]],Tabela_BaseCadastro[[#This Row],[P.Ativo CMED]])</f>
        <v>INSULINA HUMANA</v>
      </c>
    </row>
    <row r="809" spans="1:66" x14ac:dyDescent="0.25">
      <c r="A809">
        <v>1591</v>
      </c>
      <c r="B809" t="s">
        <v>2738</v>
      </c>
      <c r="C809">
        <v>1109</v>
      </c>
      <c r="D809" t="s">
        <v>1252</v>
      </c>
      <c r="E809">
        <v>1</v>
      </c>
      <c r="F809" t="s">
        <v>1253</v>
      </c>
      <c r="G809">
        <v>16</v>
      </c>
      <c r="H809" s="1" t="s">
        <v>1534</v>
      </c>
      <c r="I809">
        <v>1</v>
      </c>
      <c r="J809" t="s">
        <v>1255</v>
      </c>
      <c r="K809">
        <v>1</v>
      </c>
      <c r="L809" t="s">
        <v>1535</v>
      </c>
      <c r="M809" t="s">
        <v>1257</v>
      </c>
      <c r="N809" t="s">
        <v>1583</v>
      </c>
      <c r="O809" t="s">
        <v>1584</v>
      </c>
      <c r="P809">
        <v>30049079</v>
      </c>
      <c r="R809">
        <v>14</v>
      </c>
      <c r="S809">
        <v>14</v>
      </c>
      <c r="U809">
        <v>7896206402914</v>
      </c>
      <c r="V809">
        <v>7896206402914</v>
      </c>
      <c r="X809" t="s">
        <v>2739</v>
      </c>
      <c r="Z809" t="s">
        <v>1260</v>
      </c>
      <c r="AA809" t="s">
        <v>1261</v>
      </c>
      <c r="AB809">
        <v>5</v>
      </c>
      <c r="AC809" t="s">
        <v>1586</v>
      </c>
      <c r="AE809">
        <v>43994</v>
      </c>
      <c r="AH809">
        <v>0</v>
      </c>
      <c r="AK809" t="s">
        <v>1260</v>
      </c>
      <c r="AM809" t="s">
        <v>1260</v>
      </c>
      <c r="AN809" t="s">
        <v>1260</v>
      </c>
      <c r="AQ809" t="s">
        <v>1263</v>
      </c>
      <c r="AR809" t="s">
        <v>1257</v>
      </c>
      <c r="AS809" t="s">
        <v>1260</v>
      </c>
      <c r="AT809">
        <v>1</v>
      </c>
      <c r="AX809" t="s">
        <v>1260</v>
      </c>
      <c r="AY809" t="s">
        <v>1264</v>
      </c>
      <c r="AZ809" t="s">
        <v>1265</v>
      </c>
      <c r="BE809">
        <v>91</v>
      </c>
      <c r="BF809" t="s">
        <v>1587</v>
      </c>
      <c r="BI809" t="s">
        <v>1260</v>
      </c>
      <c r="BK809" t="str">
        <f>LEFT(Tabela_BaseCadastro[[#This Row],[Descrição]],SEARCH(" ",Tabela_BaseCadastro[[#This Row],[Descrição]],1)-1)</f>
        <v>SEROQUEL</v>
      </c>
      <c r="BL809" t="str">
        <f>TEXT(Tabela_BaseCadastro[[#This Row],[Unidade Venda '[EAN8, UPC12, EAN13, e DUN14']]],"0000000000000")</f>
        <v>7896206402914</v>
      </c>
      <c r="BM809" t="s">
        <v>1588</v>
      </c>
      <c r="BN809" t="str">
        <f>IF(Tabela_BaseCadastro[[#This Row],[P.Ativo CMED]]="",Tabela_BaseCadastro[[#This Row],[DESCRIÇÃO DO PRINCIPIO ATIVO]],Tabela_BaseCadastro[[#This Row],[P.Ativo CMED]])</f>
        <v>HEMIFUMARATO DE QUETIAPINA</v>
      </c>
    </row>
    <row r="810" spans="1:66" x14ac:dyDescent="0.25">
      <c r="A810">
        <v>1592</v>
      </c>
      <c r="B810" t="s">
        <v>2740</v>
      </c>
      <c r="C810">
        <v>1894</v>
      </c>
      <c r="D810" t="s">
        <v>2401</v>
      </c>
      <c r="E810">
        <v>1</v>
      </c>
      <c r="F810" t="s">
        <v>1253</v>
      </c>
      <c r="G810">
        <v>2</v>
      </c>
      <c r="H810" s="1" t="s">
        <v>1254</v>
      </c>
      <c r="I810">
        <v>23</v>
      </c>
      <c r="J810" t="s">
        <v>2402</v>
      </c>
      <c r="K810">
        <v>2</v>
      </c>
      <c r="L810" t="s">
        <v>1256</v>
      </c>
      <c r="M810" t="s">
        <v>1257</v>
      </c>
      <c r="N810" t="s">
        <v>2741</v>
      </c>
      <c r="O810" t="s">
        <v>1739</v>
      </c>
      <c r="P810">
        <v>30042099</v>
      </c>
      <c r="R810">
        <v>14</v>
      </c>
      <c r="S810">
        <v>14</v>
      </c>
      <c r="U810">
        <v>7896672201875</v>
      </c>
      <c r="V810">
        <v>15</v>
      </c>
      <c r="Z810" t="s">
        <v>1260</v>
      </c>
      <c r="AA810" t="s">
        <v>1261</v>
      </c>
      <c r="AB810">
        <v>7</v>
      </c>
      <c r="AC810" t="s">
        <v>1308</v>
      </c>
      <c r="AE810">
        <v>43994</v>
      </c>
      <c r="AH810">
        <v>0</v>
      </c>
      <c r="AK810" t="s">
        <v>1260</v>
      </c>
      <c r="AM810" t="s">
        <v>1260</v>
      </c>
      <c r="AN810" t="s">
        <v>1260</v>
      </c>
      <c r="AQ810" t="s">
        <v>1263</v>
      </c>
      <c r="AR810" t="s">
        <v>1257</v>
      </c>
      <c r="AS810" t="s">
        <v>1260</v>
      </c>
      <c r="AT810">
        <v>1</v>
      </c>
      <c r="AX810" t="s">
        <v>1260</v>
      </c>
      <c r="AY810" t="s">
        <v>1264</v>
      </c>
      <c r="AZ810" t="s">
        <v>1265</v>
      </c>
      <c r="BE810">
        <v>219</v>
      </c>
      <c r="BF810" t="s">
        <v>2742</v>
      </c>
      <c r="BI810" t="s">
        <v>1260</v>
      </c>
      <c r="BK810" t="str">
        <f>LEFT(Tabela_BaseCadastro[[#This Row],[Descrição]],SEARCH(" ",Tabela_BaseCadastro[[#This Row],[Descrição]],1)-1)</f>
        <v>BAMIFIX</v>
      </c>
      <c r="BL810" t="str">
        <f>TEXT(Tabela_BaseCadastro[[#This Row],[Unidade Venda '[EAN8, UPC12, EAN13, e DUN14']]],"0000000000000")</f>
        <v>7896672201875</v>
      </c>
      <c r="BM810" t="s">
        <v>2742</v>
      </c>
      <c r="BN810" t="str">
        <f>IF(Tabela_BaseCadastro[[#This Row],[P.Ativo CMED]]="",Tabela_BaseCadastro[[#This Row],[DESCRIÇÃO DO PRINCIPIO ATIVO]],Tabela_BaseCadastro[[#This Row],[P.Ativo CMED]])</f>
        <v>CLORIDRATO DE BAMIFILINA</v>
      </c>
    </row>
    <row r="811" spans="1:66" x14ac:dyDescent="0.25">
      <c r="A811">
        <v>1593</v>
      </c>
      <c r="B811" t="s">
        <v>2743</v>
      </c>
      <c r="C811">
        <v>1109</v>
      </c>
      <c r="D811" t="s">
        <v>1252</v>
      </c>
      <c r="E811">
        <v>1</v>
      </c>
      <c r="F811" t="s">
        <v>1253</v>
      </c>
      <c r="G811">
        <v>2</v>
      </c>
      <c r="H811" s="1" t="s">
        <v>1254</v>
      </c>
      <c r="I811">
        <v>1</v>
      </c>
      <c r="J811" t="s">
        <v>1255</v>
      </c>
      <c r="K811">
        <v>2</v>
      </c>
      <c r="L811" t="s">
        <v>1256</v>
      </c>
      <c r="M811" t="s">
        <v>1257</v>
      </c>
      <c r="N811" t="s">
        <v>1400</v>
      </c>
      <c r="O811" t="s">
        <v>1401</v>
      </c>
      <c r="P811">
        <v>30049049</v>
      </c>
      <c r="R811">
        <v>13</v>
      </c>
      <c r="S811">
        <v>13</v>
      </c>
      <c r="U811">
        <v>7896206402761</v>
      </c>
      <c r="V811">
        <v>0</v>
      </c>
      <c r="Z811" t="s">
        <v>1260</v>
      </c>
      <c r="AA811" t="s">
        <v>1261</v>
      </c>
      <c r="AB811">
        <v>7</v>
      </c>
      <c r="AC811" t="s">
        <v>1308</v>
      </c>
      <c r="AE811">
        <v>43994</v>
      </c>
      <c r="AH811">
        <v>0</v>
      </c>
      <c r="AK811" t="s">
        <v>1260</v>
      </c>
      <c r="AM811" t="s">
        <v>1260</v>
      </c>
      <c r="AN811" t="s">
        <v>1260</v>
      </c>
      <c r="AQ811" t="s">
        <v>1263</v>
      </c>
      <c r="AR811" t="s">
        <v>1257</v>
      </c>
      <c r="AS811" t="s">
        <v>1260</v>
      </c>
      <c r="AT811">
        <v>1</v>
      </c>
      <c r="AX811" t="s">
        <v>1260</v>
      </c>
      <c r="AY811" t="s">
        <v>1264</v>
      </c>
      <c r="AZ811" t="s">
        <v>1265</v>
      </c>
      <c r="BE811">
        <v>42</v>
      </c>
      <c r="BF811" t="s">
        <v>1318</v>
      </c>
      <c r="BI811" t="s">
        <v>1260</v>
      </c>
      <c r="BK811" t="str">
        <f>LEFT(Tabela_BaseCadastro[[#This Row],[Descrição]],SEARCH(" ",Tabela_BaseCadastro[[#This Row],[Descrição]],1)-1)</f>
        <v>VANNAIR</v>
      </c>
      <c r="BL811" t="str">
        <f>TEXT(Tabela_BaseCadastro[[#This Row],[Unidade Venda '[EAN8, UPC12, EAN13, e DUN14']]],"0000000000000")</f>
        <v>7896206402761</v>
      </c>
      <c r="BM811" t="s">
        <v>1459</v>
      </c>
      <c r="BN811" t="str">
        <f>IF(Tabela_BaseCadastro[[#This Row],[P.Ativo CMED]]="",Tabela_BaseCadastro[[#This Row],[DESCRIÇÃO DO PRINCIPIO ATIVO]],Tabela_BaseCadastro[[#This Row],[P.Ativo CMED]])</f>
        <v>BUDESONIDA;FUMARATO DE FORMOTEROL DI-HIDRATADO</v>
      </c>
    </row>
    <row r="812" spans="1:66" x14ac:dyDescent="0.25">
      <c r="A812">
        <v>1594</v>
      </c>
      <c r="B812" t="s">
        <v>2744</v>
      </c>
      <c r="C812">
        <v>1109</v>
      </c>
      <c r="D812" t="s">
        <v>1252</v>
      </c>
      <c r="E812">
        <v>1</v>
      </c>
      <c r="F812" t="s">
        <v>1253</v>
      </c>
      <c r="G812">
        <v>2</v>
      </c>
      <c r="H812" s="1" t="s">
        <v>1254</v>
      </c>
      <c r="I812">
        <v>1</v>
      </c>
      <c r="J812" t="s">
        <v>1255</v>
      </c>
      <c r="K812">
        <v>2</v>
      </c>
      <c r="L812" t="s">
        <v>1256</v>
      </c>
      <c r="M812" t="s">
        <v>1257</v>
      </c>
      <c r="N812" t="s">
        <v>1400</v>
      </c>
      <c r="O812" t="s">
        <v>1401</v>
      </c>
      <c r="P812">
        <v>30049049</v>
      </c>
      <c r="R812">
        <v>13</v>
      </c>
      <c r="S812">
        <v>14</v>
      </c>
      <c r="U812">
        <v>5000456070423</v>
      </c>
      <c r="V812">
        <v>0</v>
      </c>
      <c r="Z812" t="s">
        <v>1260</v>
      </c>
      <c r="AA812" t="s">
        <v>1261</v>
      </c>
      <c r="AB812">
        <v>12</v>
      </c>
      <c r="AC812" t="s">
        <v>1466</v>
      </c>
      <c r="AE812">
        <v>43994</v>
      </c>
      <c r="AH812">
        <v>0</v>
      </c>
      <c r="AK812" t="s">
        <v>1260</v>
      </c>
      <c r="AM812" t="s">
        <v>1260</v>
      </c>
      <c r="AN812" t="s">
        <v>1260</v>
      </c>
      <c r="AQ812" t="s">
        <v>1263</v>
      </c>
      <c r="AR812" t="s">
        <v>1257</v>
      </c>
      <c r="AS812" t="s">
        <v>1260</v>
      </c>
      <c r="AT812">
        <v>1</v>
      </c>
      <c r="AX812" t="s">
        <v>1260</v>
      </c>
      <c r="AY812" t="s">
        <v>1264</v>
      </c>
      <c r="AZ812" t="s">
        <v>1265</v>
      </c>
      <c r="BI812" t="s">
        <v>1260</v>
      </c>
      <c r="BK812" t="str">
        <f>LEFT(Tabela_BaseCadastro[[#This Row],[Descrição]],SEARCH(" ",Tabela_BaseCadastro[[#This Row],[Descrição]],1)-1)</f>
        <v>FORXIGA</v>
      </c>
      <c r="BL812" t="str">
        <f>TEXT(Tabela_BaseCadastro[[#This Row],[Unidade Venda '[EAN8, UPC12, EAN13, e DUN14']]],"0000000000000")</f>
        <v>5000456070423</v>
      </c>
      <c r="BN812">
        <f>IF(Tabela_BaseCadastro[[#This Row],[P.Ativo CMED]]="",Tabela_BaseCadastro[[#This Row],[DESCRIÇÃO DO PRINCIPIO ATIVO]],Tabela_BaseCadastro[[#This Row],[P.Ativo CMED]])</f>
        <v>0</v>
      </c>
    </row>
    <row r="813" spans="1:66" x14ac:dyDescent="0.25">
      <c r="A813">
        <v>1595</v>
      </c>
      <c r="B813" t="s">
        <v>2745</v>
      </c>
      <c r="C813">
        <v>1601</v>
      </c>
      <c r="D813" t="s">
        <v>2633</v>
      </c>
      <c r="E813">
        <v>5</v>
      </c>
      <c r="F813" t="s">
        <v>2634</v>
      </c>
      <c r="G813">
        <v>8</v>
      </c>
      <c r="H813" s="1" t="s">
        <v>2635</v>
      </c>
      <c r="I813">
        <v>29</v>
      </c>
      <c r="J813" t="s">
        <v>628</v>
      </c>
      <c r="M813" t="s">
        <v>1263</v>
      </c>
      <c r="N813" t="s">
        <v>2746</v>
      </c>
      <c r="O813" t="s">
        <v>2646</v>
      </c>
      <c r="P813">
        <v>39174010</v>
      </c>
      <c r="R813">
        <v>13</v>
      </c>
      <c r="S813">
        <v>14</v>
      </c>
      <c r="U813">
        <v>7897919731131</v>
      </c>
      <c r="V813">
        <v>0</v>
      </c>
      <c r="X813" t="s">
        <v>2747</v>
      </c>
      <c r="Z813" t="s">
        <v>1260</v>
      </c>
      <c r="AA813" t="s">
        <v>1261</v>
      </c>
      <c r="AE813">
        <v>43997</v>
      </c>
      <c r="AH813">
        <v>0</v>
      </c>
      <c r="AK813" t="s">
        <v>1260</v>
      </c>
      <c r="AM813" t="s">
        <v>1260</v>
      </c>
      <c r="AN813" t="s">
        <v>1260</v>
      </c>
      <c r="AQ813" t="s">
        <v>2412</v>
      </c>
      <c r="AR813" t="s">
        <v>2415</v>
      </c>
      <c r="AS813" t="s">
        <v>1260</v>
      </c>
      <c r="AT813">
        <v>1</v>
      </c>
      <c r="AX813" t="s">
        <v>1260</v>
      </c>
      <c r="AY813" t="s">
        <v>1264</v>
      </c>
      <c r="AZ813" t="s">
        <v>1265</v>
      </c>
      <c r="BI813" t="s">
        <v>1260</v>
      </c>
      <c r="BK813" t="str">
        <f>LEFT(Tabela_BaseCadastro[[#This Row],[Descrição]],SEARCH(" ",Tabela_BaseCadastro[[#This Row],[Descrição]],1)-1)</f>
        <v>FR004SKR</v>
      </c>
      <c r="BL813" t="str">
        <f>TEXT(Tabela_BaseCadastro[[#This Row],[Unidade Venda '[EAN8, UPC12, EAN13, e DUN14']]],"0000000000000")</f>
        <v>7897919731131</v>
      </c>
      <c r="BN813">
        <f>IF(Tabela_BaseCadastro[[#This Row],[P.Ativo CMED]]="",Tabela_BaseCadastro[[#This Row],[DESCRIÇÃO DO PRINCIPIO ATIVO]],Tabela_BaseCadastro[[#This Row],[P.Ativo CMED]])</f>
        <v>0</v>
      </c>
    </row>
    <row r="814" spans="1:66" x14ac:dyDescent="0.25">
      <c r="A814">
        <v>1596</v>
      </c>
      <c r="B814" t="s">
        <v>2748</v>
      </c>
      <c r="C814">
        <v>1109</v>
      </c>
      <c r="D814" t="s">
        <v>1252</v>
      </c>
      <c r="E814">
        <v>1</v>
      </c>
      <c r="F814" t="s">
        <v>1253</v>
      </c>
      <c r="G814">
        <v>2</v>
      </c>
      <c r="H814" s="1" t="s">
        <v>1254</v>
      </c>
      <c r="I814">
        <v>1</v>
      </c>
      <c r="J814" t="s">
        <v>1255</v>
      </c>
      <c r="K814">
        <v>2</v>
      </c>
      <c r="L814" t="s">
        <v>1256</v>
      </c>
      <c r="M814" t="s">
        <v>1257</v>
      </c>
      <c r="N814" t="s">
        <v>1268</v>
      </c>
      <c r="O814" t="s">
        <v>1269</v>
      </c>
      <c r="P814">
        <v>30049069</v>
      </c>
      <c r="R814">
        <v>13</v>
      </c>
      <c r="S814">
        <v>13</v>
      </c>
      <c r="U814">
        <v>7896206402167</v>
      </c>
      <c r="V814">
        <v>7896206402167</v>
      </c>
      <c r="Z814" t="s">
        <v>1260</v>
      </c>
      <c r="AA814" t="s">
        <v>1261</v>
      </c>
      <c r="AB814">
        <v>23</v>
      </c>
      <c r="AC814" t="s">
        <v>1271</v>
      </c>
      <c r="AE814">
        <v>43997</v>
      </c>
      <c r="AH814">
        <v>0</v>
      </c>
      <c r="AK814" t="s">
        <v>1260</v>
      </c>
      <c r="AM814" t="s">
        <v>1260</v>
      </c>
      <c r="AN814" t="s">
        <v>1260</v>
      </c>
      <c r="AQ814" t="s">
        <v>1263</v>
      </c>
      <c r="AR814" t="s">
        <v>1257</v>
      </c>
      <c r="AS814" t="s">
        <v>1260</v>
      </c>
      <c r="AT814">
        <v>1</v>
      </c>
      <c r="AX814" t="s">
        <v>1260</v>
      </c>
      <c r="AY814" t="s">
        <v>1264</v>
      </c>
      <c r="AZ814" t="s">
        <v>1265</v>
      </c>
      <c r="BE814">
        <v>47</v>
      </c>
      <c r="BF814" t="s">
        <v>1272</v>
      </c>
      <c r="BI814" t="s">
        <v>1260</v>
      </c>
      <c r="BK814" t="str">
        <f>LEFT(Tabela_BaseCadastro[[#This Row],[Descrição]],SEARCH(" ",Tabela_BaseCadastro[[#This Row],[Descrição]],1)-1)</f>
        <v>NEXIUM</v>
      </c>
      <c r="BL814" t="str">
        <f>TEXT(Tabela_BaseCadastro[[#This Row],[Unidade Venda '[EAN8, UPC12, EAN13, e DUN14']]],"0000000000000")</f>
        <v>7896206402167</v>
      </c>
      <c r="BM814" t="s">
        <v>1321</v>
      </c>
      <c r="BN814" t="str">
        <f>IF(Tabela_BaseCadastro[[#This Row],[P.Ativo CMED]]="",Tabela_BaseCadastro[[#This Row],[DESCRIÇÃO DO PRINCIPIO ATIVO]],Tabela_BaseCadastro[[#This Row],[P.Ativo CMED]])</f>
        <v>ESOMEPRAZOL MAGNÉSICO TRI-HIDRATADO</v>
      </c>
    </row>
    <row r="815" spans="1:66" x14ac:dyDescent="0.25">
      <c r="A815">
        <v>1597</v>
      </c>
      <c r="B815" t="s">
        <v>2749</v>
      </c>
      <c r="C815">
        <v>1109</v>
      </c>
      <c r="D815" t="s">
        <v>1252</v>
      </c>
      <c r="E815">
        <v>1</v>
      </c>
      <c r="F815" t="s">
        <v>1253</v>
      </c>
      <c r="G815">
        <v>2</v>
      </c>
      <c r="H815" s="1" t="s">
        <v>1254</v>
      </c>
      <c r="I815">
        <v>1</v>
      </c>
      <c r="J815" t="s">
        <v>1255</v>
      </c>
      <c r="K815">
        <v>2</v>
      </c>
      <c r="L815" t="s">
        <v>1256</v>
      </c>
      <c r="M815" t="s">
        <v>1257</v>
      </c>
      <c r="N815" t="s">
        <v>1268</v>
      </c>
      <c r="O815" t="s">
        <v>1269</v>
      </c>
      <c r="P815">
        <v>30049069</v>
      </c>
      <c r="R815">
        <v>13</v>
      </c>
      <c r="S815">
        <v>13</v>
      </c>
      <c r="U815">
        <v>7896206402181</v>
      </c>
      <c r="V815">
        <v>0</v>
      </c>
      <c r="Z815" t="s">
        <v>1260</v>
      </c>
      <c r="AA815" t="s">
        <v>1261</v>
      </c>
      <c r="AB815">
        <v>23</v>
      </c>
      <c r="AC815" t="s">
        <v>1271</v>
      </c>
      <c r="AE815">
        <v>43997</v>
      </c>
      <c r="AH815">
        <v>0</v>
      </c>
      <c r="AK815" t="s">
        <v>1260</v>
      </c>
      <c r="AM815" t="s">
        <v>1260</v>
      </c>
      <c r="AN815" t="s">
        <v>1260</v>
      </c>
      <c r="AQ815" t="s">
        <v>1263</v>
      </c>
      <c r="AR815" t="s">
        <v>1257</v>
      </c>
      <c r="AS815" t="s">
        <v>1260</v>
      </c>
      <c r="AT815">
        <v>1</v>
      </c>
      <c r="AX815" t="s">
        <v>1260</v>
      </c>
      <c r="AY815" t="s">
        <v>1264</v>
      </c>
      <c r="AZ815" t="s">
        <v>1265</v>
      </c>
      <c r="BE815">
        <v>47</v>
      </c>
      <c r="BF815" t="s">
        <v>1272</v>
      </c>
      <c r="BI815" t="s">
        <v>1260</v>
      </c>
      <c r="BK815" t="str">
        <f>LEFT(Tabela_BaseCadastro[[#This Row],[Descrição]],SEARCH(" ",Tabela_BaseCadastro[[#This Row],[Descrição]],1)-1)</f>
        <v>NEXIUM</v>
      </c>
      <c r="BL815" t="str">
        <f>TEXT(Tabela_BaseCadastro[[#This Row],[Unidade Venda '[EAN8, UPC12, EAN13, e DUN14']]],"0000000000000")</f>
        <v>7896206402181</v>
      </c>
      <c r="BM815" t="s">
        <v>1321</v>
      </c>
      <c r="BN815" t="str">
        <f>IF(Tabela_BaseCadastro[[#This Row],[P.Ativo CMED]]="",Tabela_BaseCadastro[[#This Row],[DESCRIÇÃO DO PRINCIPIO ATIVO]],Tabela_BaseCadastro[[#This Row],[P.Ativo CMED]])</f>
        <v>ESOMEPRAZOL MAGNÉSICO TRI-HIDRATADO</v>
      </c>
    </row>
    <row r="816" spans="1:66" x14ac:dyDescent="0.25">
      <c r="A816">
        <v>1598</v>
      </c>
      <c r="B816" t="s">
        <v>2750</v>
      </c>
      <c r="C816">
        <v>1128</v>
      </c>
      <c r="D816" t="s">
        <v>1346</v>
      </c>
      <c r="E816">
        <v>1</v>
      </c>
      <c r="F816" t="s">
        <v>1253</v>
      </c>
      <c r="G816">
        <v>7</v>
      </c>
      <c r="H816" s="1" t="s">
        <v>1381</v>
      </c>
      <c r="I816">
        <v>2</v>
      </c>
      <c r="J816" t="s">
        <v>1347</v>
      </c>
      <c r="K816">
        <v>1</v>
      </c>
      <c r="L816" t="s">
        <v>1291</v>
      </c>
      <c r="M816" t="s">
        <v>1257</v>
      </c>
      <c r="N816" t="s">
        <v>1436</v>
      </c>
      <c r="O816" t="s">
        <v>1416</v>
      </c>
      <c r="P816">
        <v>30021590</v>
      </c>
      <c r="R816">
        <v>13</v>
      </c>
      <c r="S816">
        <v>13</v>
      </c>
      <c r="U816">
        <v>7613326002509</v>
      </c>
      <c r="V816">
        <v>0</v>
      </c>
      <c r="Z816" t="s">
        <v>1260</v>
      </c>
      <c r="AA816" t="s">
        <v>1261</v>
      </c>
      <c r="AB816">
        <v>10</v>
      </c>
      <c r="AC816" t="s">
        <v>1335</v>
      </c>
      <c r="AE816">
        <v>43997</v>
      </c>
      <c r="AH816">
        <v>0</v>
      </c>
      <c r="AK816" t="s">
        <v>1260</v>
      </c>
      <c r="AM816" t="s">
        <v>1260</v>
      </c>
      <c r="AN816" t="s">
        <v>1260</v>
      </c>
      <c r="AQ816" t="s">
        <v>1263</v>
      </c>
      <c r="AR816" t="s">
        <v>1257</v>
      </c>
      <c r="AS816" t="s">
        <v>1260</v>
      </c>
      <c r="AT816">
        <v>1</v>
      </c>
      <c r="AX816" t="s">
        <v>1260</v>
      </c>
      <c r="AY816" t="s">
        <v>1264</v>
      </c>
      <c r="AZ816" t="s">
        <v>1265</v>
      </c>
      <c r="BI816" t="s">
        <v>1260</v>
      </c>
      <c r="BK816" t="str">
        <f>LEFT(Tabela_BaseCadastro[[#This Row],[Descrição]],SEARCH(" ",Tabela_BaseCadastro[[#This Row],[Descrição]],1)-1)</f>
        <v>OCREVUS</v>
      </c>
      <c r="BL816" t="str">
        <f>TEXT(Tabela_BaseCadastro[[#This Row],[Unidade Venda '[EAN8, UPC12, EAN13, e DUN14']]],"0000000000000")</f>
        <v>7613326002509</v>
      </c>
      <c r="BM816" t="s">
        <v>2751</v>
      </c>
      <c r="BN816" t="str">
        <f>IF(Tabela_BaseCadastro[[#This Row],[P.Ativo CMED]]="",Tabela_BaseCadastro[[#This Row],[DESCRIÇÃO DO PRINCIPIO ATIVO]],Tabela_BaseCadastro[[#This Row],[P.Ativo CMED]])</f>
        <v>OCRELIZUMABE</v>
      </c>
    </row>
    <row r="817" spans="1:66" x14ac:dyDescent="0.25">
      <c r="A817">
        <v>1599</v>
      </c>
      <c r="B817" t="s">
        <v>2752</v>
      </c>
      <c r="C817">
        <v>1639</v>
      </c>
      <c r="D817" t="s">
        <v>2732</v>
      </c>
      <c r="E817">
        <v>1</v>
      </c>
      <c r="F817" t="s">
        <v>1253</v>
      </c>
      <c r="G817">
        <v>7</v>
      </c>
      <c r="H817" s="1" t="s">
        <v>1381</v>
      </c>
      <c r="I817">
        <v>38</v>
      </c>
      <c r="J817" t="s">
        <v>2733</v>
      </c>
      <c r="K817">
        <v>1</v>
      </c>
      <c r="L817" t="s">
        <v>1291</v>
      </c>
      <c r="M817" t="s">
        <v>1257</v>
      </c>
      <c r="N817" t="s">
        <v>2734</v>
      </c>
      <c r="O817" t="s">
        <v>2735</v>
      </c>
      <c r="P817">
        <v>30043100</v>
      </c>
      <c r="R817">
        <v>13</v>
      </c>
      <c r="S817">
        <v>13</v>
      </c>
      <c r="U817">
        <v>7898971005017</v>
      </c>
      <c r="V817">
        <v>0</v>
      </c>
      <c r="X817" t="s">
        <v>2753</v>
      </c>
      <c r="Z817" t="s">
        <v>1260</v>
      </c>
      <c r="AA817" t="s">
        <v>1261</v>
      </c>
      <c r="AB817">
        <v>4</v>
      </c>
      <c r="AC817" t="s">
        <v>1466</v>
      </c>
      <c r="AE817">
        <v>43998</v>
      </c>
      <c r="AH817">
        <v>0</v>
      </c>
      <c r="AK817" t="s">
        <v>1260</v>
      </c>
      <c r="AM817" t="s">
        <v>1260</v>
      </c>
      <c r="AN817" t="s">
        <v>1260</v>
      </c>
      <c r="AQ817" t="s">
        <v>1263</v>
      </c>
      <c r="AR817" t="s">
        <v>1257</v>
      </c>
      <c r="AS817" t="s">
        <v>1260</v>
      </c>
      <c r="AT817">
        <v>1</v>
      </c>
      <c r="AX817" t="s">
        <v>1260</v>
      </c>
      <c r="AY817" t="s">
        <v>1264</v>
      </c>
      <c r="AZ817" t="s">
        <v>1265</v>
      </c>
      <c r="BE817">
        <v>215</v>
      </c>
      <c r="BF817" t="s">
        <v>2737</v>
      </c>
      <c r="BI817" t="s">
        <v>1260</v>
      </c>
      <c r="BK817" t="str">
        <f>LEFT(Tabela_BaseCadastro[[#This Row],[Descrição]],SEARCH(" ",Tabela_BaseCadastro[[#This Row],[Descrição]],1)-1)</f>
        <v>WOSULIN</v>
      </c>
      <c r="BL817" t="str">
        <f>TEXT(Tabela_BaseCadastro[[#This Row],[Unidade Venda '[EAN8, UPC12, EAN13, e DUN14']]],"0000000000000")</f>
        <v>7898971005017</v>
      </c>
      <c r="BN817" t="str">
        <f>IF(Tabela_BaseCadastro[[#This Row],[P.Ativo CMED]]="",Tabela_BaseCadastro[[#This Row],[DESCRIÇÃO DO PRINCIPIO ATIVO]],Tabela_BaseCadastro[[#This Row],[P.Ativo CMED]])</f>
        <v>INSULINA HUMANA</v>
      </c>
    </row>
    <row r="818" spans="1:66" x14ac:dyDescent="0.25">
      <c r="A818">
        <v>1600</v>
      </c>
      <c r="B818" t="s">
        <v>2754</v>
      </c>
      <c r="C818">
        <v>1370</v>
      </c>
      <c r="D818" t="s">
        <v>1380</v>
      </c>
      <c r="E818">
        <v>1</v>
      </c>
      <c r="F818" t="s">
        <v>1253</v>
      </c>
      <c r="G818">
        <v>2</v>
      </c>
      <c r="H818" s="1" t="s">
        <v>1254</v>
      </c>
      <c r="I818">
        <v>3</v>
      </c>
      <c r="J818" t="s">
        <v>1382</v>
      </c>
      <c r="K818">
        <v>2</v>
      </c>
      <c r="L818" t="s">
        <v>1256</v>
      </c>
      <c r="M818" t="s">
        <v>1257</v>
      </c>
      <c r="N818" t="s">
        <v>1323</v>
      </c>
      <c r="O818" t="s">
        <v>1269</v>
      </c>
      <c r="P818">
        <v>30049069</v>
      </c>
      <c r="R818">
        <v>13</v>
      </c>
      <c r="S818">
        <v>13</v>
      </c>
      <c r="U818">
        <v>7896261020900</v>
      </c>
      <c r="V818">
        <v>7896261020900</v>
      </c>
      <c r="Z818" t="s">
        <v>1260</v>
      </c>
      <c r="AA818" t="s">
        <v>1261</v>
      </c>
      <c r="AB818">
        <v>2</v>
      </c>
      <c r="AC818" t="s">
        <v>1624</v>
      </c>
      <c r="AE818">
        <v>44000</v>
      </c>
      <c r="AH818">
        <v>0</v>
      </c>
      <c r="AK818" t="s">
        <v>1260</v>
      </c>
      <c r="AM818" t="s">
        <v>1260</v>
      </c>
      <c r="AN818" t="s">
        <v>1260</v>
      </c>
      <c r="AQ818" t="s">
        <v>1263</v>
      </c>
      <c r="AR818" t="s">
        <v>1257</v>
      </c>
      <c r="AS818" t="s">
        <v>1260</v>
      </c>
      <c r="AT818">
        <v>1</v>
      </c>
      <c r="AX818" t="s">
        <v>1260</v>
      </c>
      <c r="AY818" t="s">
        <v>1264</v>
      </c>
      <c r="AZ818" t="s">
        <v>1265</v>
      </c>
      <c r="BI818" t="s">
        <v>1260</v>
      </c>
      <c r="BK818" t="str">
        <f>LEFT(Tabela_BaseCadastro[[#This Row],[Descrição]],SEARCH(" ",Tabela_BaseCadastro[[#This Row],[Descrição]],1)-1)</f>
        <v>RYDAPT</v>
      </c>
      <c r="BL818" t="str">
        <f>TEXT(Tabela_BaseCadastro[[#This Row],[Unidade Venda '[EAN8, UPC12, EAN13, e DUN14']]],"0000000000000")</f>
        <v>7896261020900</v>
      </c>
      <c r="BM818" t="s">
        <v>2755</v>
      </c>
      <c r="BN818" t="str">
        <f>IF(Tabela_BaseCadastro[[#This Row],[P.Ativo CMED]]="",Tabela_BaseCadastro[[#This Row],[DESCRIÇÃO DO PRINCIPIO ATIVO]],Tabela_BaseCadastro[[#This Row],[P.Ativo CMED]])</f>
        <v>MIDOSTAURINA</v>
      </c>
    </row>
    <row r="819" spans="1:66" x14ac:dyDescent="0.25">
      <c r="A819">
        <v>1601</v>
      </c>
      <c r="B819" t="s">
        <v>2756</v>
      </c>
      <c r="C819">
        <v>1534</v>
      </c>
      <c r="D819" t="s">
        <v>2401</v>
      </c>
      <c r="E819">
        <v>1</v>
      </c>
      <c r="F819" t="s">
        <v>1253</v>
      </c>
      <c r="G819">
        <v>2</v>
      </c>
      <c r="H819" s="1" t="s">
        <v>1254</v>
      </c>
      <c r="I819">
        <v>23</v>
      </c>
      <c r="J819" t="s">
        <v>2402</v>
      </c>
      <c r="K819">
        <v>2</v>
      </c>
      <c r="L819" t="s">
        <v>1256</v>
      </c>
      <c r="M819" t="s">
        <v>1257</v>
      </c>
      <c r="N819" t="s">
        <v>2741</v>
      </c>
      <c r="O819" t="s">
        <v>1739</v>
      </c>
      <c r="P819">
        <v>30042099</v>
      </c>
      <c r="R819">
        <v>14</v>
      </c>
      <c r="S819">
        <v>14</v>
      </c>
      <c r="U819">
        <v>7896672201882</v>
      </c>
      <c r="V819">
        <v>0</v>
      </c>
      <c r="X819" t="s">
        <v>2757</v>
      </c>
      <c r="Z819" t="s">
        <v>1260</v>
      </c>
      <c r="AA819" t="s">
        <v>1261</v>
      </c>
      <c r="AB819">
        <v>7</v>
      </c>
      <c r="AC819" t="s">
        <v>1308</v>
      </c>
      <c r="AE819">
        <v>44004</v>
      </c>
      <c r="AH819">
        <v>0</v>
      </c>
      <c r="AK819" t="s">
        <v>1260</v>
      </c>
      <c r="AM819" t="s">
        <v>1260</v>
      </c>
      <c r="AN819" t="s">
        <v>1260</v>
      </c>
      <c r="AQ819" t="s">
        <v>1263</v>
      </c>
      <c r="AR819" t="s">
        <v>1257</v>
      </c>
      <c r="AS819" t="s">
        <v>1260</v>
      </c>
      <c r="AT819">
        <v>1</v>
      </c>
      <c r="AX819" t="s">
        <v>1260</v>
      </c>
      <c r="AY819" t="s">
        <v>1264</v>
      </c>
      <c r="AZ819" t="s">
        <v>1265</v>
      </c>
      <c r="BE819">
        <v>219</v>
      </c>
      <c r="BF819" t="s">
        <v>2742</v>
      </c>
      <c r="BI819" t="s">
        <v>1260</v>
      </c>
      <c r="BK819" t="str">
        <f>LEFT(Tabela_BaseCadastro[[#This Row],[Descrição]],SEARCH(" ",Tabela_BaseCadastro[[#This Row],[Descrição]],1)-1)</f>
        <v>BAMIFIX</v>
      </c>
      <c r="BL819" t="str">
        <f>TEXT(Tabela_BaseCadastro[[#This Row],[Unidade Venda '[EAN8, UPC12, EAN13, e DUN14']]],"0000000000000")</f>
        <v>7896672201882</v>
      </c>
      <c r="BM819" t="s">
        <v>2742</v>
      </c>
      <c r="BN819" t="str">
        <f>IF(Tabela_BaseCadastro[[#This Row],[P.Ativo CMED]]="",Tabela_BaseCadastro[[#This Row],[DESCRIÇÃO DO PRINCIPIO ATIVO]],Tabela_BaseCadastro[[#This Row],[P.Ativo CMED]])</f>
        <v>CLORIDRATO DE BAMIFILINA</v>
      </c>
    </row>
    <row r="820" spans="1:66" x14ac:dyDescent="0.25">
      <c r="A820">
        <v>1602</v>
      </c>
      <c r="B820" t="s">
        <v>2758</v>
      </c>
      <c r="C820">
        <v>1645</v>
      </c>
      <c r="D820" t="s">
        <v>2759</v>
      </c>
      <c r="E820">
        <v>5</v>
      </c>
      <c r="F820" t="s">
        <v>2634</v>
      </c>
      <c r="G820">
        <v>10</v>
      </c>
      <c r="H820" s="1" t="s">
        <v>2760</v>
      </c>
      <c r="I820">
        <v>39</v>
      </c>
      <c r="J820" t="s">
        <v>2761</v>
      </c>
      <c r="M820" t="s">
        <v>2412</v>
      </c>
      <c r="N820" t="s">
        <v>2762</v>
      </c>
      <c r="O820" t="s">
        <v>2763</v>
      </c>
      <c r="P820">
        <v>90213930</v>
      </c>
      <c r="R820">
        <v>13</v>
      </c>
      <c r="S820">
        <v>13</v>
      </c>
      <c r="U820">
        <v>8001228802063</v>
      </c>
      <c r="V820">
        <v>8001228802063</v>
      </c>
      <c r="X820" t="s">
        <v>2764</v>
      </c>
      <c r="Z820" t="s">
        <v>1260</v>
      </c>
      <c r="AA820" t="s">
        <v>1261</v>
      </c>
      <c r="AE820">
        <v>44004</v>
      </c>
      <c r="AH820">
        <v>0</v>
      </c>
      <c r="AK820" t="s">
        <v>1260</v>
      </c>
      <c r="AM820" t="s">
        <v>1260</v>
      </c>
      <c r="AN820" t="s">
        <v>1260</v>
      </c>
      <c r="AQ820" t="s">
        <v>2412</v>
      </c>
      <c r="AR820" t="s">
        <v>2415</v>
      </c>
      <c r="AS820" t="s">
        <v>1260</v>
      </c>
      <c r="AT820">
        <v>1</v>
      </c>
      <c r="AX820" t="s">
        <v>1617</v>
      </c>
      <c r="AY820" t="s">
        <v>1264</v>
      </c>
      <c r="AZ820" t="s">
        <v>1265</v>
      </c>
      <c r="BI820" t="s">
        <v>1260</v>
      </c>
      <c r="BK820" t="str">
        <f>LEFT(Tabela_BaseCadastro[[#This Row],[Descrição]],SEARCH(" ",Tabela_BaseCadastro[[#This Row],[Descrição]],1)-1)</f>
        <v>AEC2102</v>
      </c>
      <c r="BL820" t="str">
        <f>TEXT(Tabela_BaseCadastro[[#This Row],[Unidade Venda '[EAN8, UPC12, EAN13, e DUN14']]],"0000000000000")</f>
        <v>8001228802063</v>
      </c>
      <c r="BN820">
        <f>IF(Tabela_BaseCadastro[[#This Row],[P.Ativo CMED]]="",Tabela_BaseCadastro[[#This Row],[DESCRIÇÃO DO PRINCIPIO ATIVO]],Tabela_BaseCadastro[[#This Row],[P.Ativo CMED]])</f>
        <v>0</v>
      </c>
    </row>
    <row r="821" spans="1:66" x14ac:dyDescent="0.25">
      <c r="A821">
        <v>1603</v>
      </c>
      <c r="B821" t="s">
        <v>2765</v>
      </c>
      <c r="C821">
        <v>1645</v>
      </c>
      <c r="D821" t="s">
        <v>2759</v>
      </c>
      <c r="E821">
        <v>5</v>
      </c>
      <c r="F821" t="s">
        <v>2634</v>
      </c>
      <c r="G821">
        <v>2</v>
      </c>
      <c r="H821" s="1"/>
      <c r="I821">
        <v>39</v>
      </c>
      <c r="J821" t="s">
        <v>2761</v>
      </c>
      <c r="M821" t="s">
        <v>1257</v>
      </c>
      <c r="P821">
        <v>90213930</v>
      </c>
      <c r="R821">
        <v>13</v>
      </c>
      <c r="S821">
        <v>14</v>
      </c>
      <c r="X821" t="s">
        <v>2766</v>
      </c>
      <c r="Z821" t="s">
        <v>1260</v>
      </c>
      <c r="AA821" t="s">
        <v>1261</v>
      </c>
      <c r="AE821">
        <v>44005</v>
      </c>
      <c r="AH821">
        <v>0</v>
      </c>
      <c r="AK821" t="s">
        <v>1260</v>
      </c>
      <c r="AM821" t="s">
        <v>1260</v>
      </c>
      <c r="AN821" t="s">
        <v>1260</v>
      </c>
      <c r="AQ821" t="s">
        <v>1263</v>
      </c>
      <c r="AR821" t="s">
        <v>1257</v>
      </c>
      <c r="AS821" t="s">
        <v>1260</v>
      </c>
      <c r="AT821">
        <v>1</v>
      </c>
      <c r="AX821" t="s">
        <v>1617</v>
      </c>
      <c r="AY821" t="s">
        <v>1264</v>
      </c>
      <c r="AZ821" t="s">
        <v>1265</v>
      </c>
      <c r="BI821" t="s">
        <v>1260</v>
      </c>
      <c r="BK821" t="str">
        <f>LEFT(Tabela_BaseCadastro[[#This Row],[Descrição]],SEARCH(" ",Tabela_BaseCadastro[[#This Row],[Descrição]],1)-1)</f>
        <v>AEC2302</v>
      </c>
      <c r="BL821" t="str">
        <f>TEXT(Tabela_BaseCadastro[[#This Row],[Unidade Venda '[EAN8, UPC12, EAN13, e DUN14']]],"0000000000000")</f>
        <v>0000000000000</v>
      </c>
      <c r="BM821" t="s">
        <v>1565</v>
      </c>
      <c r="BN821" t="str">
        <f>IF(Tabela_BaseCadastro[[#This Row],[P.Ativo CMED]]="",Tabela_BaseCadastro[[#This Row],[DESCRIÇÃO DO PRINCIPIO ATIVO]],Tabela_BaseCadastro[[#This Row],[P.Ativo CMED]])</f>
        <v>TISAGENLECLEUCEL</v>
      </c>
    </row>
    <row r="822" spans="1:66" x14ac:dyDescent="0.25">
      <c r="A822">
        <v>1604</v>
      </c>
      <c r="B822" t="s">
        <v>2767</v>
      </c>
      <c r="C822">
        <v>1645</v>
      </c>
      <c r="D822" t="s">
        <v>2759</v>
      </c>
      <c r="E822">
        <v>5</v>
      </c>
      <c r="F822" t="s">
        <v>2634</v>
      </c>
      <c r="G822">
        <v>2</v>
      </c>
      <c r="H822" s="1"/>
      <c r="I822">
        <v>39</v>
      </c>
      <c r="J822" t="s">
        <v>2761</v>
      </c>
      <c r="M822" t="s">
        <v>1257</v>
      </c>
      <c r="P822">
        <v>90213930</v>
      </c>
      <c r="R822">
        <v>13</v>
      </c>
      <c r="S822">
        <v>14</v>
      </c>
      <c r="X822" t="s">
        <v>2768</v>
      </c>
      <c r="Z822" t="s">
        <v>1260</v>
      </c>
      <c r="AA822" t="s">
        <v>1261</v>
      </c>
      <c r="AE822">
        <v>44005</v>
      </c>
      <c r="AH822">
        <v>0</v>
      </c>
      <c r="AK822" t="s">
        <v>1260</v>
      </c>
      <c r="AM822" t="s">
        <v>1260</v>
      </c>
      <c r="AN822" t="s">
        <v>1260</v>
      </c>
      <c r="AQ822" t="s">
        <v>1263</v>
      </c>
      <c r="AR822" t="s">
        <v>1257</v>
      </c>
      <c r="AS822" t="s">
        <v>1260</v>
      </c>
      <c r="AT822">
        <v>1</v>
      </c>
      <c r="AX822" t="s">
        <v>1617</v>
      </c>
      <c r="AY822" t="s">
        <v>1264</v>
      </c>
      <c r="AZ822" t="s">
        <v>1265</v>
      </c>
      <c r="BI822" t="s">
        <v>1260</v>
      </c>
      <c r="BK822" t="str">
        <f>LEFT(Tabela_BaseCadastro[[#This Row],[Descrição]],SEARCH(" ",Tabela_BaseCadastro[[#This Row],[Descrição]],1)-1)</f>
        <v>AEC2502</v>
      </c>
      <c r="BL822" t="str">
        <f>TEXT(Tabela_BaseCadastro[[#This Row],[Unidade Venda '[EAN8, UPC12, EAN13, e DUN14']]],"0000000000000")</f>
        <v>0000000000000</v>
      </c>
      <c r="BM822" t="s">
        <v>1565</v>
      </c>
      <c r="BN822" t="str">
        <f>IF(Tabela_BaseCadastro[[#This Row],[P.Ativo CMED]]="",Tabela_BaseCadastro[[#This Row],[DESCRIÇÃO DO PRINCIPIO ATIVO]],Tabela_BaseCadastro[[#This Row],[P.Ativo CMED]])</f>
        <v>TISAGENLECLEUCEL</v>
      </c>
    </row>
    <row r="823" spans="1:66" x14ac:dyDescent="0.25">
      <c r="A823">
        <v>1605</v>
      </c>
      <c r="B823" t="s">
        <v>2769</v>
      </c>
      <c r="C823">
        <v>1645</v>
      </c>
      <c r="D823" t="s">
        <v>2759</v>
      </c>
      <c r="E823">
        <v>5</v>
      </c>
      <c r="F823" t="s">
        <v>2634</v>
      </c>
      <c r="G823">
        <v>2</v>
      </c>
      <c r="H823" s="1"/>
      <c r="I823">
        <v>39</v>
      </c>
      <c r="J823" t="s">
        <v>2761</v>
      </c>
      <c r="M823" t="s">
        <v>1257</v>
      </c>
      <c r="P823">
        <v>90213930</v>
      </c>
      <c r="R823">
        <v>13</v>
      </c>
      <c r="S823">
        <v>14</v>
      </c>
      <c r="X823" t="s">
        <v>2770</v>
      </c>
      <c r="Z823" t="s">
        <v>1260</v>
      </c>
      <c r="AA823" t="s">
        <v>1261</v>
      </c>
      <c r="AE823">
        <v>44005</v>
      </c>
      <c r="AH823">
        <v>0</v>
      </c>
      <c r="AK823" t="s">
        <v>1260</v>
      </c>
      <c r="AM823" t="s">
        <v>1260</v>
      </c>
      <c r="AN823" t="s">
        <v>1260</v>
      </c>
      <c r="AQ823" t="s">
        <v>1263</v>
      </c>
      <c r="AR823" t="s">
        <v>1257</v>
      </c>
      <c r="AS823" t="s">
        <v>1260</v>
      </c>
      <c r="AT823">
        <v>1</v>
      </c>
      <c r="AX823" t="s">
        <v>1617</v>
      </c>
      <c r="AY823" t="s">
        <v>1264</v>
      </c>
      <c r="AZ823" t="s">
        <v>1265</v>
      </c>
      <c r="BI823" t="s">
        <v>1260</v>
      </c>
      <c r="BK823" t="str">
        <f>LEFT(Tabela_BaseCadastro[[#This Row],[Descrição]],SEARCH(" ",Tabela_BaseCadastro[[#This Row],[Descrição]],1)-1)</f>
        <v>AEC2802</v>
      </c>
      <c r="BL823" t="str">
        <f>TEXT(Tabela_BaseCadastro[[#This Row],[Unidade Venda '[EAN8, UPC12, EAN13, e DUN14']]],"0000000000000")</f>
        <v>0000000000000</v>
      </c>
      <c r="BM823" t="s">
        <v>1565</v>
      </c>
      <c r="BN823" t="str">
        <f>IF(Tabela_BaseCadastro[[#This Row],[P.Ativo CMED]]="",Tabela_BaseCadastro[[#This Row],[DESCRIÇÃO DO PRINCIPIO ATIVO]],Tabela_BaseCadastro[[#This Row],[P.Ativo CMED]])</f>
        <v>TISAGENLECLEUCEL</v>
      </c>
    </row>
    <row r="824" spans="1:66" x14ac:dyDescent="0.25">
      <c r="A824">
        <v>1606</v>
      </c>
      <c r="B824" t="s">
        <v>2771</v>
      </c>
      <c r="C824">
        <v>1645</v>
      </c>
      <c r="D824" t="s">
        <v>2759</v>
      </c>
      <c r="E824">
        <v>5</v>
      </c>
      <c r="F824" t="s">
        <v>2634</v>
      </c>
      <c r="G824">
        <v>10</v>
      </c>
      <c r="H824" s="1" t="s">
        <v>2760</v>
      </c>
      <c r="I824">
        <v>39</v>
      </c>
      <c r="J824" t="s">
        <v>2761</v>
      </c>
      <c r="M824" t="s">
        <v>2412</v>
      </c>
      <c r="N824" t="s">
        <v>2762</v>
      </c>
      <c r="O824" t="s">
        <v>2763</v>
      </c>
      <c r="P824">
        <v>90213930</v>
      </c>
      <c r="R824">
        <v>13</v>
      </c>
      <c r="S824">
        <v>13</v>
      </c>
      <c r="U824">
        <v>3310103030133</v>
      </c>
      <c r="V824">
        <v>3310103030133</v>
      </c>
      <c r="X824" t="s">
        <v>2772</v>
      </c>
      <c r="Z824" t="s">
        <v>1260</v>
      </c>
      <c r="AA824" t="s">
        <v>1261</v>
      </c>
      <c r="AE824">
        <v>44005</v>
      </c>
      <c r="AH824">
        <v>0</v>
      </c>
      <c r="AK824" t="s">
        <v>1260</v>
      </c>
      <c r="AM824" t="s">
        <v>1260</v>
      </c>
      <c r="AN824" t="s">
        <v>1260</v>
      </c>
      <c r="AQ824" t="s">
        <v>2412</v>
      </c>
      <c r="AR824" t="s">
        <v>2415</v>
      </c>
      <c r="AS824" t="s">
        <v>1260</v>
      </c>
      <c r="AT824">
        <v>1</v>
      </c>
      <c r="AX824" t="s">
        <v>1617</v>
      </c>
      <c r="AY824" t="s">
        <v>1264</v>
      </c>
      <c r="AZ824" t="s">
        <v>1265</v>
      </c>
      <c r="BI824" t="s">
        <v>1260</v>
      </c>
      <c r="BK824" t="str">
        <f>LEFT(Tabela_BaseCadastro[[#This Row],[Descrição]],SEARCH(" ",Tabela_BaseCadastro[[#This Row],[Descrição]],1)-1)</f>
        <v>AEC3002</v>
      </c>
      <c r="BL824" t="str">
        <f>TEXT(Tabela_BaseCadastro[[#This Row],[Unidade Venda '[EAN8, UPC12, EAN13, e DUN14']]],"0000000000000")</f>
        <v>3310103030133</v>
      </c>
      <c r="BN824">
        <f>IF(Tabela_BaseCadastro[[#This Row],[P.Ativo CMED]]="",Tabela_BaseCadastro[[#This Row],[DESCRIÇÃO DO PRINCIPIO ATIVO]],Tabela_BaseCadastro[[#This Row],[P.Ativo CMED]])</f>
        <v>0</v>
      </c>
    </row>
    <row r="825" spans="1:66" x14ac:dyDescent="0.25">
      <c r="A825">
        <v>1607</v>
      </c>
      <c r="B825" t="s">
        <v>2773</v>
      </c>
      <c r="C825">
        <v>1645</v>
      </c>
      <c r="D825" t="s">
        <v>2759</v>
      </c>
      <c r="E825">
        <v>5</v>
      </c>
      <c r="F825" t="s">
        <v>2634</v>
      </c>
      <c r="G825">
        <v>2</v>
      </c>
      <c r="H825" s="1"/>
      <c r="I825">
        <v>39</v>
      </c>
      <c r="J825" t="s">
        <v>2761</v>
      </c>
      <c r="M825" t="s">
        <v>1257</v>
      </c>
      <c r="P825">
        <v>90213930</v>
      </c>
      <c r="R825">
        <v>13</v>
      </c>
      <c r="S825">
        <v>14</v>
      </c>
      <c r="X825" t="s">
        <v>2774</v>
      </c>
      <c r="Z825" t="s">
        <v>1260</v>
      </c>
      <c r="AA825" t="s">
        <v>1261</v>
      </c>
      <c r="AE825">
        <v>44005</v>
      </c>
      <c r="AH825">
        <v>0</v>
      </c>
      <c r="AK825" t="s">
        <v>1260</v>
      </c>
      <c r="AM825" t="s">
        <v>1260</v>
      </c>
      <c r="AN825" t="s">
        <v>1260</v>
      </c>
      <c r="AQ825" t="s">
        <v>1263</v>
      </c>
      <c r="AR825" t="s">
        <v>1257</v>
      </c>
      <c r="AS825" t="s">
        <v>1260</v>
      </c>
      <c r="AT825">
        <v>1</v>
      </c>
      <c r="AX825" t="s">
        <v>1617</v>
      </c>
      <c r="AY825" t="s">
        <v>1264</v>
      </c>
      <c r="AZ825" t="s">
        <v>1265</v>
      </c>
      <c r="BI825" t="s">
        <v>1260</v>
      </c>
      <c r="BK825" t="str">
        <f>LEFT(Tabela_BaseCadastro[[#This Row],[Descrição]],SEARCH(" ",Tabela_BaseCadastro[[#This Row],[Descrição]],1)-1)</f>
        <v>AEC3202</v>
      </c>
      <c r="BL825" t="str">
        <f>TEXT(Tabela_BaseCadastro[[#This Row],[Unidade Venda '[EAN8, UPC12, EAN13, e DUN14']]],"0000000000000")</f>
        <v>0000000000000</v>
      </c>
      <c r="BM825" t="s">
        <v>1565</v>
      </c>
      <c r="BN825" t="str">
        <f>IF(Tabela_BaseCadastro[[#This Row],[P.Ativo CMED]]="",Tabela_BaseCadastro[[#This Row],[DESCRIÇÃO DO PRINCIPIO ATIVO]],Tabela_BaseCadastro[[#This Row],[P.Ativo CMED]])</f>
        <v>TISAGENLECLEUCEL</v>
      </c>
    </row>
    <row r="826" spans="1:66" x14ac:dyDescent="0.25">
      <c r="A826">
        <v>1608</v>
      </c>
      <c r="B826" t="s">
        <v>2775</v>
      </c>
      <c r="C826">
        <v>1645</v>
      </c>
      <c r="D826" t="s">
        <v>2759</v>
      </c>
      <c r="E826">
        <v>5</v>
      </c>
      <c r="F826" t="s">
        <v>2634</v>
      </c>
      <c r="G826">
        <v>2</v>
      </c>
      <c r="H826" s="1"/>
      <c r="I826">
        <v>39</v>
      </c>
      <c r="J826" t="s">
        <v>2761</v>
      </c>
      <c r="M826" t="s">
        <v>1257</v>
      </c>
      <c r="P826">
        <v>90213930</v>
      </c>
      <c r="R826">
        <v>13</v>
      </c>
      <c r="S826">
        <v>14</v>
      </c>
      <c r="X826" t="s">
        <v>2776</v>
      </c>
      <c r="Z826" t="s">
        <v>1260</v>
      </c>
      <c r="AA826" t="s">
        <v>1261</v>
      </c>
      <c r="AE826">
        <v>44005</v>
      </c>
      <c r="AH826">
        <v>0</v>
      </c>
      <c r="AK826" t="s">
        <v>1260</v>
      </c>
      <c r="AM826" t="s">
        <v>1260</v>
      </c>
      <c r="AN826" t="s">
        <v>1260</v>
      </c>
      <c r="AQ826" t="s">
        <v>1263</v>
      </c>
      <c r="AR826" t="s">
        <v>1257</v>
      </c>
      <c r="AS826" t="s">
        <v>1260</v>
      </c>
      <c r="AT826">
        <v>1</v>
      </c>
      <c r="AX826" t="s">
        <v>1617</v>
      </c>
      <c r="AY826" t="s">
        <v>1264</v>
      </c>
      <c r="AZ826" t="s">
        <v>1265</v>
      </c>
      <c r="BI826" t="s">
        <v>1260</v>
      </c>
      <c r="BK826" t="str">
        <f>LEFT(Tabela_BaseCadastro[[#This Row],[Descrição]],SEARCH(" ",Tabela_BaseCadastro[[#This Row],[Descrição]],1)-1)</f>
        <v>AEC3402</v>
      </c>
      <c r="BL826" t="str">
        <f>TEXT(Tabela_BaseCadastro[[#This Row],[Unidade Venda '[EAN8, UPC12, EAN13, e DUN14']]],"0000000000000")</f>
        <v>0000000000000</v>
      </c>
      <c r="BM826" t="s">
        <v>1565</v>
      </c>
      <c r="BN826" t="str">
        <f>IF(Tabela_BaseCadastro[[#This Row],[P.Ativo CMED]]="",Tabela_BaseCadastro[[#This Row],[DESCRIÇÃO DO PRINCIPIO ATIVO]],Tabela_BaseCadastro[[#This Row],[P.Ativo CMED]])</f>
        <v>TISAGENLECLEUCEL</v>
      </c>
    </row>
    <row r="827" spans="1:66" x14ac:dyDescent="0.25">
      <c r="A827">
        <v>1609</v>
      </c>
      <c r="B827" t="s">
        <v>2777</v>
      </c>
      <c r="C827">
        <v>1645</v>
      </c>
      <c r="D827" t="s">
        <v>2759</v>
      </c>
      <c r="E827">
        <v>5</v>
      </c>
      <c r="F827" t="s">
        <v>2634</v>
      </c>
      <c r="G827">
        <v>10</v>
      </c>
      <c r="H827" s="1" t="s">
        <v>2760</v>
      </c>
      <c r="I827">
        <v>39</v>
      </c>
      <c r="J827" t="s">
        <v>2761</v>
      </c>
      <c r="M827" t="s">
        <v>2412</v>
      </c>
      <c r="N827" t="s">
        <v>2655</v>
      </c>
      <c r="O827" t="s">
        <v>1275</v>
      </c>
      <c r="P827">
        <v>90183929</v>
      </c>
      <c r="R827">
        <v>13</v>
      </c>
      <c r="S827">
        <v>13</v>
      </c>
      <c r="U827">
        <v>5037881004990</v>
      </c>
      <c r="V827">
        <v>0</v>
      </c>
      <c r="X827" t="s">
        <v>2778</v>
      </c>
      <c r="Z827" t="s">
        <v>1260</v>
      </c>
      <c r="AA827" t="s">
        <v>1261</v>
      </c>
      <c r="AE827">
        <v>44005</v>
      </c>
      <c r="AH827">
        <v>0</v>
      </c>
      <c r="AK827" t="s">
        <v>1260</v>
      </c>
      <c r="AM827" t="s">
        <v>1260</v>
      </c>
      <c r="AN827" t="s">
        <v>1260</v>
      </c>
      <c r="AQ827" t="s">
        <v>2412</v>
      </c>
      <c r="AR827" t="s">
        <v>2415</v>
      </c>
      <c r="AS827" t="s">
        <v>1260</v>
      </c>
      <c r="AT827">
        <v>1</v>
      </c>
      <c r="AX827" t="s">
        <v>1260</v>
      </c>
      <c r="AY827" t="s">
        <v>1264</v>
      </c>
      <c r="AZ827" t="s">
        <v>1265</v>
      </c>
      <c r="BI827" t="s">
        <v>1260</v>
      </c>
      <c r="BK827" t="str">
        <f>LEFT(Tabela_BaseCadastro[[#This Row],[Descrição]],SEARCH(" ",Tabela_BaseCadastro[[#This Row],[Descrição]],1)-1)</f>
        <v>CLGC01TER</v>
      </c>
      <c r="BL827" t="str">
        <f>TEXT(Tabela_BaseCadastro[[#This Row],[Unidade Venda '[EAN8, UPC12, EAN13, e DUN14']]],"0000000000000")</f>
        <v>5037881004990</v>
      </c>
      <c r="BN827">
        <f>IF(Tabela_BaseCadastro[[#This Row],[P.Ativo CMED]]="",Tabela_BaseCadastro[[#This Row],[DESCRIÇÃO DO PRINCIPIO ATIVO]],Tabela_BaseCadastro[[#This Row],[P.Ativo CMED]])</f>
        <v>0</v>
      </c>
    </row>
    <row r="828" spans="1:66" x14ac:dyDescent="0.25">
      <c r="A828">
        <v>1610</v>
      </c>
      <c r="B828" t="s">
        <v>2779</v>
      </c>
      <c r="C828">
        <v>1645</v>
      </c>
      <c r="D828" t="s">
        <v>2759</v>
      </c>
      <c r="E828">
        <v>5</v>
      </c>
      <c r="F828" t="s">
        <v>2634</v>
      </c>
      <c r="G828">
        <v>10</v>
      </c>
      <c r="H828" s="1" t="s">
        <v>2760</v>
      </c>
      <c r="I828">
        <v>39</v>
      </c>
      <c r="J828" t="s">
        <v>2761</v>
      </c>
      <c r="M828" t="s">
        <v>2412</v>
      </c>
      <c r="N828" t="s">
        <v>2655</v>
      </c>
      <c r="O828" t="s">
        <v>1275</v>
      </c>
      <c r="P828">
        <v>90183929</v>
      </c>
      <c r="R828">
        <v>13</v>
      </c>
      <c r="S828">
        <v>13</v>
      </c>
      <c r="U828">
        <v>5037881160566</v>
      </c>
      <c r="V828">
        <v>0</v>
      </c>
      <c r="X828" t="s">
        <v>2780</v>
      </c>
      <c r="Z828" t="s">
        <v>1260</v>
      </c>
      <c r="AA828" t="s">
        <v>1261</v>
      </c>
      <c r="AE828">
        <v>44005</v>
      </c>
      <c r="AH828">
        <v>0</v>
      </c>
      <c r="AK828" t="s">
        <v>1260</v>
      </c>
      <c r="AM828" t="s">
        <v>1260</v>
      </c>
      <c r="AN828" t="s">
        <v>1260</v>
      </c>
      <c r="AQ828" t="s">
        <v>2412</v>
      </c>
      <c r="AR828" t="s">
        <v>2415</v>
      </c>
      <c r="AS828" t="s">
        <v>1260</v>
      </c>
      <c r="AT828">
        <v>1</v>
      </c>
      <c r="AX828" t="s">
        <v>1260</v>
      </c>
      <c r="AY828" t="s">
        <v>1264</v>
      </c>
      <c r="AZ828" t="s">
        <v>1265</v>
      </c>
      <c r="BI828" t="s">
        <v>1260</v>
      </c>
      <c r="BK828" t="str">
        <f>LEFT(Tabela_BaseCadastro[[#This Row],[Descrição]],SEARCH(" ",Tabela_BaseCadastro[[#This Row],[Descrição]],1)-1)</f>
        <v>FCLMW</v>
      </c>
      <c r="BL828" t="str">
        <f>TEXT(Tabela_BaseCadastro[[#This Row],[Unidade Venda '[EAN8, UPC12, EAN13, e DUN14']]],"0000000000000")</f>
        <v>5037881160566</v>
      </c>
      <c r="BN828">
        <f>IF(Tabela_BaseCadastro[[#This Row],[P.Ativo CMED]]="",Tabela_BaseCadastro[[#This Row],[DESCRIÇÃO DO PRINCIPIO ATIVO]],Tabela_BaseCadastro[[#This Row],[P.Ativo CMED]])</f>
        <v>0</v>
      </c>
    </row>
    <row r="829" spans="1:66" x14ac:dyDescent="0.25">
      <c r="A829">
        <v>1611</v>
      </c>
      <c r="B829" t="s">
        <v>2781</v>
      </c>
      <c r="C829">
        <v>1645</v>
      </c>
      <c r="D829" t="s">
        <v>2759</v>
      </c>
      <c r="E829">
        <v>5</v>
      </c>
      <c r="F829" t="s">
        <v>2634</v>
      </c>
      <c r="G829">
        <v>10</v>
      </c>
      <c r="H829" s="1" t="s">
        <v>2760</v>
      </c>
      <c r="I829">
        <v>39</v>
      </c>
      <c r="J829" t="s">
        <v>2761</v>
      </c>
      <c r="M829" t="s">
        <v>2412</v>
      </c>
      <c r="N829" t="s">
        <v>2655</v>
      </c>
      <c r="O829" t="s">
        <v>1275</v>
      </c>
      <c r="P829">
        <v>90183929</v>
      </c>
      <c r="R829">
        <v>13</v>
      </c>
      <c r="S829">
        <v>13</v>
      </c>
      <c r="U829">
        <v>5037881009544</v>
      </c>
      <c r="V829">
        <v>0</v>
      </c>
      <c r="X829" t="s">
        <v>2782</v>
      </c>
      <c r="Z829" t="s">
        <v>1260</v>
      </c>
      <c r="AA829" t="s">
        <v>1261</v>
      </c>
      <c r="AE829">
        <v>44005</v>
      </c>
      <c r="AH829">
        <v>0</v>
      </c>
      <c r="AK829" t="s">
        <v>1260</v>
      </c>
      <c r="AM829" t="s">
        <v>1260</v>
      </c>
      <c r="AN829" t="s">
        <v>1260</v>
      </c>
      <c r="AQ829" t="s">
        <v>2412</v>
      </c>
      <c r="AR829" t="s">
        <v>2415</v>
      </c>
      <c r="AS829" t="s">
        <v>1260</v>
      </c>
      <c r="AT829">
        <v>1</v>
      </c>
      <c r="AX829" t="s">
        <v>1260</v>
      </c>
      <c r="AY829" t="s">
        <v>1264</v>
      </c>
      <c r="AZ829" t="s">
        <v>1265</v>
      </c>
      <c r="BI829" t="s">
        <v>1260</v>
      </c>
      <c r="BK829" t="str">
        <f>LEFT(Tabela_BaseCadastro[[#This Row],[Descrição]],SEARCH(" ",Tabela_BaseCadastro[[#This Row],[Descrição]],1)-1)</f>
        <v>NMUS</v>
      </c>
      <c r="BL829" t="str">
        <f>TEXT(Tabela_BaseCadastro[[#This Row],[Unidade Venda '[EAN8, UPC12, EAN13, e DUN14']]],"0000000000000")</f>
        <v>5037881009544</v>
      </c>
      <c r="BN829">
        <f>IF(Tabela_BaseCadastro[[#This Row],[P.Ativo CMED]]="",Tabela_BaseCadastro[[#This Row],[DESCRIÇÃO DO PRINCIPIO ATIVO]],Tabela_BaseCadastro[[#This Row],[P.Ativo CMED]])</f>
        <v>0</v>
      </c>
    </row>
    <row r="830" spans="1:66" x14ac:dyDescent="0.25">
      <c r="A830">
        <v>1612</v>
      </c>
      <c r="B830" t="s">
        <v>2783</v>
      </c>
      <c r="C830">
        <v>1645</v>
      </c>
      <c r="D830" t="s">
        <v>2759</v>
      </c>
      <c r="E830">
        <v>5</v>
      </c>
      <c r="F830" t="s">
        <v>2634</v>
      </c>
      <c r="G830">
        <v>10</v>
      </c>
      <c r="H830" s="1" t="s">
        <v>2760</v>
      </c>
      <c r="I830">
        <v>39</v>
      </c>
      <c r="J830" t="s">
        <v>2761</v>
      </c>
      <c r="M830" t="s">
        <v>2412</v>
      </c>
      <c r="N830" t="s">
        <v>2762</v>
      </c>
      <c r="O830" t="s">
        <v>2763</v>
      </c>
      <c r="P830">
        <v>90213930</v>
      </c>
      <c r="R830">
        <v>13</v>
      </c>
      <c r="S830">
        <v>13</v>
      </c>
      <c r="U830">
        <v>8001228020655</v>
      </c>
      <c r="V830">
        <v>8001228020655</v>
      </c>
      <c r="X830" t="s">
        <v>2784</v>
      </c>
      <c r="Z830" t="s">
        <v>1260</v>
      </c>
      <c r="AA830" t="s">
        <v>1270</v>
      </c>
      <c r="AE830">
        <v>44005</v>
      </c>
      <c r="AH830">
        <v>0</v>
      </c>
      <c r="AK830" t="s">
        <v>1260</v>
      </c>
      <c r="AM830" t="s">
        <v>1260</v>
      </c>
      <c r="AN830" t="s">
        <v>1260</v>
      </c>
      <c r="AQ830" t="s">
        <v>2412</v>
      </c>
      <c r="AR830" t="s">
        <v>2415</v>
      </c>
      <c r="AS830" t="s">
        <v>1260</v>
      </c>
      <c r="AT830">
        <v>1</v>
      </c>
      <c r="AX830" t="s">
        <v>1260</v>
      </c>
      <c r="AY830" t="s">
        <v>1264</v>
      </c>
      <c r="AZ830" t="s">
        <v>1265</v>
      </c>
      <c r="BI830" t="s">
        <v>1260</v>
      </c>
      <c r="BK830" t="str">
        <f>LEFT(Tabela_BaseCadastro[[#This Row],[Descrição]],SEARCH(" ",Tabela_BaseCadastro[[#This Row],[Descrição]],1)-1)</f>
        <v>FL1213X11003</v>
      </c>
      <c r="BL830" t="str">
        <f>TEXT(Tabela_BaseCadastro[[#This Row],[Unidade Venda '[EAN8, UPC12, EAN13, e DUN14']]],"0000000000000")</f>
        <v>8001228020655</v>
      </c>
      <c r="BN830">
        <f>IF(Tabela_BaseCadastro[[#This Row],[P.Ativo CMED]]="",Tabela_BaseCadastro[[#This Row],[DESCRIÇÃO DO PRINCIPIO ATIVO]],Tabela_BaseCadastro[[#This Row],[P.Ativo CMED]])</f>
        <v>0</v>
      </c>
    </row>
    <row r="831" spans="1:66" x14ac:dyDescent="0.25">
      <c r="A831">
        <v>1613</v>
      </c>
      <c r="B831" t="s">
        <v>2785</v>
      </c>
      <c r="C831">
        <v>1645</v>
      </c>
      <c r="D831" t="s">
        <v>2759</v>
      </c>
      <c r="E831">
        <v>5</v>
      </c>
      <c r="F831" t="s">
        <v>2634</v>
      </c>
      <c r="G831">
        <v>10</v>
      </c>
      <c r="H831" s="1" t="s">
        <v>2760</v>
      </c>
      <c r="I831">
        <v>39</v>
      </c>
      <c r="J831" t="s">
        <v>2761</v>
      </c>
      <c r="M831" t="s">
        <v>2412</v>
      </c>
      <c r="N831" t="s">
        <v>2762</v>
      </c>
      <c r="O831" t="s">
        <v>2763</v>
      </c>
      <c r="P831">
        <v>90213930</v>
      </c>
      <c r="R831">
        <v>13</v>
      </c>
      <c r="S831">
        <v>13</v>
      </c>
      <c r="U831">
        <v>2010201020109</v>
      </c>
      <c r="V831">
        <v>2010201020109</v>
      </c>
      <c r="X831" t="s">
        <v>2786</v>
      </c>
      <c r="Z831" t="s">
        <v>1260</v>
      </c>
      <c r="AA831" t="s">
        <v>1261</v>
      </c>
      <c r="AE831">
        <v>44005</v>
      </c>
      <c r="AH831">
        <v>0</v>
      </c>
      <c r="AK831" t="s">
        <v>1260</v>
      </c>
      <c r="AM831" t="s">
        <v>1260</v>
      </c>
      <c r="AN831" t="s">
        <v>1260</v>
      </c>
      <c r="AQ831" t="s">
        <v>2412</v>
      </c>
      <c r="AR831" t="s">
        <v>2415</v>
      </c>
      <c r="AS831" t="s">
        <v>1260</v>
      </c>
      <c r="AT831">
        <v>1</v>
      </c>
      <c r="AX831" t="s">
        <v>1260</v>
      </c>
      <c r="AY831" t="s">
        <v>1264</v>
      </c>
      <c r="AZ831" t="s">
        <v>1265</v>
      </c>
      <c r="BI831" t="s">
        <v>1260</v>
      </c>
      <c r="BK831" t="str">
        <f>LEFT(Tabela_BaseCadastro[[#This Row],[Descrição]],SEARCH(" ",Tabela_BaseCadastro[[#This Row],[Descrição]],1)-1)</f>
        <v>FL1213X13003</v>
      </c>
      <c r="BL831" t="str">
        <f>TEXT(Tabela_BaseCadastro[[#This Row],[Unidade Venda '[EAN8, UPC12, EAN13, e DUN14']]],"0000000000000")</f>
        <v>2010201020109</v>
      </c>
      <c r="BN831">
        <f>IF(Tabela_BaseCadastro[[#This Row],[P.Ativo CMED]]="",Tabela_BaseCadastro[[#This Row],[DESCRIÇÃO DO PRINCIPIO ATIVO]],Tabela_BaseCadastro[[#This Row],[P.Ativo CMED]])</f>
        <v>0</v>
      </c>
    </row>
    <row r="832" spans="1:66" x14ac:dyDescent="0.25">
      <c r="A832">
        <v>1614</v>
      </c>
      <c r="B832" t="s">
        <v>2787</v>
      </c>
      <c r="C832">
        <v>1645</v>
      </c>
      <c r="D832" t="s">
        <v>2759</v>
      </c>
      <c r="E832">
        <v>5</v>
      </c>
      <c r="F832" t="s">
        <v>2634</v>
      </c>
      <c r="G832">
        <v>2</v>
      </c>
      <c r="H832" s="1"/>
      <c r="I832">
        <v>39</v>
      </c>
      <c r="J832" t="s">
        <v>2761</v>
      </c>
      <c r="M832" t="s">
        <v>1257</v>
      </c>
      <c r="P832">
        <v>90213930</v>
      </c>
      <c r="R832">
        <v>13</v>
      </c>
      <c r="S832">
        <v>14</v>
      </c>
      <c r="X832" t="s">
        <v>2788</v>
      </c>
      <c r="Z832" t="s">
        <v>1260</v>
      </c>
      <c r="AA832" t="s">
        <v>1261</v>
      </c>
      <c r="AE832">
        <v>44005</v>
      </c>
      <c r="AH832">
        <v>0</v>
      </c>
      <c r="AK832" t="s">
        <v>1260</v>
      </c>
      <c r="AM832" t="s">
        <v>1260</v>
      </c>
      <c r="AN832" t="s">
        <v>1260</v>
      </c>
      <c r="AQ832" t="s">
        <v>1263</v>
      </c>
      <c r="AR832" t="s">
        <v>1257</v>
      </c>
      <c r="AS832" t="s">
        <v>1260</v>
      </c>
      <c r="AT832">
        <v>1</v>
      </c>
      <c r="AX832" t="s">
        <v>1617</v>
      </c>
      <c r="AY832" t="s">
        <v>1264</v>
      </c>
      <c r="AZ832" t="s">
        <v>1265</v>
      </c>
      <c r="BI832" t="s">
        <v>1260</v>
      </c>
      <c r="BK832" t="str">
        <f>LEFT(Tabela_BaseCadastro[[#This Row],[Descrição]],SEARCH(" ",Tabela_BaseCadastro[[#This Row],[Descrição]],1)-1)</f>
        <v>FL1215X08003</v>
      </c>
      <c r="BL832" t="str">
        <f>TEXT(Tabela_BaseCadastro[[#This Row],[Unidade Venda '[EAN8, UPC12, EAN13, e DUN14']]],"0000000000000")</f>
        <v>0000000000000</v>
      </c>
      <c r="BM832" t="s">
        <v>1565</v>
      </c>
      <c r="BN832" t="str">
        <f>IF(Tabela_BaseCadastro[[#This Row],[P.Ativo CMED]]="",Tabela_BaseCadastro[[#This Row],[DESCRIÇÃO DO PRINCIPIO ATIVO]],Tabela_BaseCadastro[[#This Row],[P.Ativo CMED]])</f>
        <v>TISAGENLECLEUCEL</v>
      </c>
    </row>
    <row r="833" spans="1:66" x14ac:dyDescent="0.25">
      <c r="A833">
        <v>1615</v>
      </c>
      <c r="B833" t="s">
        <v>2789</v>
      </c>
      <c r="C833">
        <v>1645</v>
      </c>
      <c r="D833" t="s">
        <v>2759</v>
      </c>
      <c r="E833">
        <v>5</v>
      </c>
      <c r="F833" t="s">
        <v>2634</v>
      </c>
      <c r="G833">
        <v>2</v>
      </c>
      <c r="H833" s="1"/>
      <c r="I833">
        <v>39</v>
      </c>
      <c r="J833" t="s">
        <v>2761</v>
      </c>
      <c r="M833" t="s">
        <v>1257</v>
      </c>
      <c r="P833">
        <v>90213930</v>
      </c>
      <c r="R833">
        <v>13</v>
      </c>
      <c r="S833">
        <v>14</v>
      </c>
      <c r="X833" t="s">
        <v>2790</v>
      </c>
      <c r="Z833" t="s">
        <v>1260</v>
      </c>
      <c r="AA833" t="s">
        <v>1261</v>
      </c>
      <c r="AE833">
        <v>44005</v>
      </c>
      <c r="AH833">
        <v>0</v>
      </c>
      <c r="AK833" t="s">
        <v>1260</v>
      </c>
      <c r="AM833" t="s">
        <v>1260</v>
      </c>
      <c r="AN833" t="s">
        <v>1260</v>
      </c>
      <c r="AQ833" t="s">
        <v>1263</v>
      </c>
      <c r="AR833" t="s">
        <v>1257</v>
      </c>
      <c r="AS833" t="s">
        <v>1260</v>
      </c>
      <c r="AT833">
        <v>1</v>
      </c>
      <c r="AX833" t="s">
        <v>1617</v>
      </c>
      <c r="AY833" t="s">
        <v>1264</v>
      </c>
      <c r="AZ833" t="s">
        <v>1265</v>
      </c>
      <c r="BI833" t="s">
        <v>1260</v>
      </c>
      <c r="BK833" t="str">
        <f>LEFT(Tabela_BaseCadastro[[#This Row],[Descrição]],SEARCH(" ",Tabela_BaseCadastro[[#This Row],[Descrição]],1)-1)</f>
        <v>FL1215X11003</v>
      </c>
      <c r="BL833" t="str">
        <f>TEXT(Tabela_BaseCadastro[[#This Row],[Unidade Venda '[EAN8, UPC12, EAN13, e DUN14']]],"0000000000000")</f>
        <v>0000000000000</v>
      </c>
      <c r="BM833" t="s">
        <v>1565</v>
      </c>
      <c r="BN833" t="str">
        <f>IF(Tabela_BaseCadastro[[#This Row],[P.Ativo CMED]]="",Tabela_BaseCadastro[[#This Row],[DESCRIÇÃO DO PRINCIPIO ATIVO]],Tabela_BaseCadastro[[#This Row],[P.Ativo CMED]])</f>
        <v>TISAGENLECLEUCEL</v>
      </c>
    </row>
    <row r="834" spans="1:66" x14ac:dyDescent="0.25">
      <c r="A834">
        <v>1616</v>
      </c>
      <c r="B834" t="s">
        <v>2791</v>
      </c>
      <c r="C834">
        <v>1645</v>
      </c>
      <c r="D834" t="s">
        <v>2759</v>
      </c>
      <c r="E834">
        <v>5</v>
      </c>
      <c r="F834" t="s">
        <v>2634</v>
      </c>
      <c r="G834">
        <v>2</v>
      </c>
      <c r="H834" s="1"/>
      <c r="I834">
        <v>39</v>
      </c>
      <c r="J834" t="s">
        <v>2761</v>
      </c>
      <c r="M834" t="s">
        <v>1257</v>
      </c>
      <c r="P834">
        <v>90213930</v>
      </c>
      <c r="R834">
        <v>13</v>
      </c>
      <c r="S834">
        <v>14</v>
      </c>
      <c r="X834" t="s">
        <v>2792</v>
      </c>
      <c r="Z834" t="s">
        <v>1260</v>
      </c>
      <c r="AA834" t="s">
        <v>1261</v>
      </c>
      <c r="AE834">
        <v>44005</v>
      </c>
      <c r="AH834">
        <v>0</v>
      </c>
      <c r="AK834" t="s">
        <v>1260</v>
      </c>
      <c r="AM834" t="s">
        <v>1260</v>
      </c>
      <c r="AN834" t="s">
        <v>1260</v>
      </c>
      <c r="AQ834" t="s">
        <v>1263</v>
      </c>
      <c r="AR834" t="s">
        <v>1257</v>
      </c>
      <c r="AS834" t="s">
        <v>1260</v>
      </c>
      <c r="AT834">
        <v>1</v>
      </c>
      <c r="AX834" t="s">
        <v>1617</v>
      </c>
      <c r="AY834" t="s">
        <v>1264</v>
      </c>
      <c r="AZ834" t="s">
        <v>1265</v>
      </c>
      <c r="BI834" t="s">
        <v>1260</v>
      </c>
      <c r="BK834" t="str">
        <f>LEFT(Tabela_BaseCadastro[[#This Row],[Descrição]],SEARCH(" ",Tabela_BaseCadastro[[#This Row],[Descrição]],1)-1)</f>
        <v>FL1215X13003</v>
      </c>
      <c r="BL834" t="str">
        <f>TEXT(Tabela_BaseCadastro[[#This Row],[Unidade Venda '[EAN8, UPC12, EAN13, e DUN14']]],"0000000000000")</f>
        <v>0000000000000</v>
      </c>
      <c r="BM834" t="s">
        <v>1565</v>
      </c>
      <c r="BN834" t="str">
        <f>IF(Tabela_BaseCadastro[[#This Row],[P.Ativo CMED]]="",Tabela_BaseCadastro[[#This Row],[DESCRIÇÃO DO PRINCIPIO ATIVO]],Tabela_BaseCadastro[[#This Row],[P.Ativo CMED]])</f>
        <v>TISAGENLECLEUCEL</v>
      </c>
    </row>
    <row r="835" spans="1:66" x14ac:dyDescent="0.25">
      <c r="A835">
        <v>1617</v>
      </c>
      <c r="B835" t="s">
        <v>2793</v>
      </c>
      <c r="C835">
        <v>1645</v>
      </c>
      <c r="D835" t="s">
        <v>2759</v>
      </c>
      <c r="E835">
        <v>5</v>
      </c>
      <c r="F835" t="s">
        <v>2634</v>
      </c>
      <c r="G835">
        <v>2</v>
      </c>
      <c r="H835" s="1"/>
      <c r="I835">
        <v>39</v>
      </c>
      <c r="J835" t="s">
        <v>2761</v>
      </c>
      <c r="M835" t="s">
        <v>1257</v>
      </c>
      <c r="P835">
        <v>90213930</v>
      </c>
      <c r="R835">
        <v>13</v>
      </c>
      <c r="S835">
        <v>14</v>
      </c>
      <c r="X835" t="s">
        <v>2794</v>
      </c>
      <c r="Z835" t="s">
        <v>1260</v>
      </c>
      <c r="AA835" t="s">
        <v>1261</v>
      </c>
      <c r="AE835">
        <v>44005</v>
      </c>
      <c r="AH835">
        <v>0</v>
      </c>
      <c r="AK835" t="s">
        <v>1260</v>
      </c>
      <c r="AM835" t="s">
        <v>1260</v>
      </c>
      <c r="AN835" t="s">
        <v>1260</v>
      </c>
      <c r="AQ835" t="s">
        <v>1263</v>
      </c>
      <c r="AR835" t="s">
        <v>1257</v>
      </c>
      <c r="AS835" t="s">
        <v>1260</v>
      </c>
      <c r="AT835">
        <v>1</v>
      </c>
      <c r="AX835" t="s">
        <v>1617</v>
      </c>
      <c r="AY835" t="s">
        <v>1264</v>
      </c>
      <c r="AZ835" t="s">
        <v>1265</v>
      </c>
      <c r="BI835" t="s">
        <v>1260</v>
      </c>
      <c r="BK835" t="str">
        <f>LEFT(Tabela_BaseCadastro[[#This Row],[Descrição]],SEARCH(" ",Tabela_BaseCadastro[[#This Row],[Descrição]],1)-1)</f>
        <v>FL1217X08003</v>
      </c>
      <c r="BL835" t="str">
        <f>TEXT(Tabela_BaseCadastro[[#This Row],[Unidade Venda '[EAN8, UPC12, EAN13, e DUN14']]],"0000000000000")</f>
        <v>0000000000000</v>
      </c>
      <c r="BM835" t="s">
        <v>1565</v>
      </c>
      <c r="BN835" t="str">
        <f>IF(Tabela_BaseCadastro[[#This Row],[P.Ativo CMED]]="",Tabela_BaseCadastro[[#This Row],[DESCRIÇÃO DO PRINCIPIO ATIVO]],Tabela_BaseCadastro[[#This Row],[P.Ativo CMED]])</f>
        <v>TISAGENLECLEUCEL</v>
      </c>
    </row>
    <row r="836" spans="1:66" x14ac:dyDescent="0.25">
      <c r="A836">
        <v>1618</v>
      </c>
      <c r="B836" t="s">
        <v>2795</v>
      </c>
      <c r="C836">
        <v>1645</v>
      </c>
      <c r="D836" t="s">
        <v>2759</v>
      </c>
      <c r="E836">
        <v>5</v>
      </c>
      <c r="F836" t="s">
        <v>2634</v>
      </c>
      <c r="G836">
        <v>10</v>
      </c>
      <c r="H836" s="1" t="s">
        <v>2760</v>
      </c>
      <c r="I836">
        <v>39</v>
      </c>
      <c r="J836" t="s">
        <v>2761</v>
      </c>
      <c r="M836" t="s">
        <v>2412</v>
      </c>
      <c r="N836" t="s">
        <v>2762</v>
      </c>
      <c r="O836" t="s">
        <v>2763</v>
      </c>
      <c r="P836">
        <v>90213930</v>
      </c>
      <c r="R836">
        <v>13</v>
      </c>
      <c r="S836">
        <v>13</v>
      </c>
      <c r="U836">
        <v>2103000001472</v>
      </c>
      <c r="V836">
        <v>2103000001472</v>
      </c>
      <c r="X836" t="s">
        <v>2796</v>
      </c>
      <c r="Z836" t="s">
        <v>1260</v>
      </c>
      <c r="AA836" t="s">
        <v>1261</v>
      </c>
      <c r="AE836">
        <v>44005</v>
      </c>
      <c r="AH836">
        <v>0</v>
      </c>
      <c r="AK836" t="s">
        <v>1260</v>
      </c>
      <c r="AM836" t="s">
        <v>1260</v>
      </c>
      <c r="AN836" t="s">
        <v>1260</v>
      </c>
      <c r="AQ836" t="s">
        <v>2412</v>
      </c>
      <c r="AR836" t="s">
        <v>2415</v>
      </c>
      <c r="AS836" t="s">
        <v>1260</v>
      </c>
      <c r="AT836">
        <v>1</v>
      </c>
      <c r="AX836" t="s">
        <v>1617</v>
      </c>
      <c r="AY836" t="s">
        <v>1264</v>
      </c>
      <c r="AZ836" t="s">
        <v>1265</v>
      </c>
      <c r="BI836" t="s">
        <v>1260</v>
      </c>
      <c r="BK836" t="str">
        <f>LEFT(Tabela_BaseCadastro[[#This Row],[Descrição]],SEARCH(" ",Tabela_BaseCadastro[[#This Row],[Descrição]],1)-1)</f>
        <v>FL1217X11003</v>
      </c>
      <c r="BL836" t="str">
        <f>TEXT(Tabela_BaseCadastro[[#This Row],[Unidade Venda '[EAN8, UPC12, EAN13, e DUN14']]],"0000000000000")</f>
        <v>2103000001472</v>
      </c>
      <c r="BN836">
        <f>IF(Tabela_BaseCadastro[[#This Row],[P.Ativo CMED]]="",Tabela_BaseCadastro[[#This Row],[DESCRIÇÃO DO PRINCIPIO ATIVO]],Tabela_BaseCadastro[[#This Row],[P.Ativo CMED]])</f>
        <v>0</v>
      </c>
    </row>
    <row r="837" spans="1:66" x14ac:dyDescent="0.25">
      <c r="A837">
        <v>1619</v>
      </c>
      <c r="B837" t="s">
        <v>2797</v>
      </c>
      <c r="C837">
        <v>1645</v>
      </c>
      <c r="D837" t="s">
        <v>2759</v>
      </c>
      <c r="E837">
        <v>5</v>
      </c>
      <c r="F837" t="s">
        <v>2634</v>
      </c>
      <c r="G837">
        <v>10</v>
      </c>
      <c r="H837" s="1" t="s">
        <v>2760</v>
      </c>
      <c r="I837">
        <v>39</v>
      </c>
      <c r="J837" t="s">
        <v>2761</v>
      </c>
      <c r="M837" t="s">
        <v>2412</v>
      </c>
      <c r="N837" t="s">
        <v>2762</v>
      </c>
      <c r="O837" t="s">
        <v>2763</v>
      </c>
      <c r="P837">
        <v>90213930</v>
      </c>
      <c r="R837">
        <v>13</v>
      </c>
      <c r="S837">
        <v>13</v>
      </c>
      <c r="U837">
        <v>2103000001362</v>
      </c>
      <c r="V837">
        <v>2103000001362</v>
      </c>
      <c r="X837" t="s">
        <v>2798</v>
      </c>
      <c r="Z837" t="s">
        <v>1260</v>
      </c>
      <c r="AA837" t="s">
        <v>1261</v>
      </c>
      <c r="AE837">
        <v>44005</v>
      </c>
      <c r="AH837">
        <v>0</v>
      </c>
      <c r="AK837" t="s">
        <v>1260</v>
      </c>
      <c r="AM837" t="s">
        <v>1260</v>
      </c>
      <c r="AN837" t="s">
        <v>1260</v>
      </c>
      <c r="AQ837" t="s">
        <v>2412</v>
      </c>
      <c r="AR837" t="s">
        <v>2415</v>
      </c>
      <c r="AS837" t="s">
        <v>1260</v>
      </c>
      <c r="AT837">
        <v>1</v>
      </c>
      <c r="AX837" t="s">
        <v>1260</v>
      </c>
      <c r="AY837" t="s">
        <v>1264</v>
      </c>
      <c r="AZ837" t="s">
        <v>1265</v>
      </c>
      <c r="BI837" t="s">
        <v>1260</v>
      </c>
      <c r="BK837" t="str">
        <f>LEFT(Tabela_BaseCadastro[[#This Row],[Descrição]],SEARCH(" ",Tabela_BaseCadastro[[#This Row],[Descrição]],1)-1)</f>
        <v>FL1217X13003</v>
      </c>
      <c r="BL837" t="str">
        <f>TEXT(Tabela_BaseCadastro[[#This Row],[Unidade Venda '[EAN8, UPC12, EAN13, e DUN14']]],"0000000000000")</f>
        <v>2103000001362</v>
      </c>
      <c r="BN837">
        <f>IF(Tabela_BaseCadastro[[#This Row],[P.Ativo CMED]]="",Tabela_BaseCadastro[[#This Row],[DESCRIÇÃO DO PRINCIPIO ATIVO]],Tabela_BaseCadastro[[#This Row],[P.Ativo CMED]])</f>
        <v>0</v>
      </c>
    </row>
    <row r="838" spans="1:66" x14ac:dyDescent="0.25">
      <c r="A838">
        <v>1620</v>
      </c>
      <c r="B838" t="s">
        <v>2799</v>
      </c>
      <c r="C838">
        <v>1645</v>
      </c>
      <c r="D838" t="s">
        <v>2759</v>
      </c>
      <c r="E838">
        <v>5</v>
      </c>
      <c r="F838" t="s">
        <v>2634</v>
      </c>
      <c r="G838">
        <v>2</v>
      </c>
      <c r="H838" s="1"/>
      <c r="I838">
        <v>39</v>
      </c>
      <c r="J838" t="s">
        <v>2761</v>
      </c>
      <c r="M838" t="s">
        <v>1257</v>
      </c>
      <c r="P838">
        <v>90213930</v>
      </c>
      <c r="R838">
        <v>13</v>
      </c>
      <c r="S838">
        <v>14</v>
      </c>
      <c r="X838" t="s">
        <v>2800</v>
      </c>
      <c r="Z838" t="s">
        <v>1260</v>
      </c>
      <c r="AA838" t="s">
        <v>1261</v>
      </c>
      <c r="AE838">
        <v>44005</v>
      </c>
      <c r="AH838">
        <v>0</v>
      </c>
      <c r="AK838" t="s">
        <v>1260</v>
      </c>
      <c r="AM838" t="s">
        <v>1260</v>
      </c>
      <c r="AN838" t="s">
        <v>1260</v>
      </c>
      <c r="AQ838" t="s">
        <v>1263</v>
      </c>
      <c r="AR838" t="s">
        <v>1257</v>
      </c>
      <c r="AS838" t="s">
        <v>1260</v>
      </c>
      <c r="AT838">
        <v>1</v>
      </c>
      <c r="AX838" t="s">
        <v>1617</v>
      </c>
      <c r="AY838" t="s">
        <v>1264</v>
      </c>
      <c r="AZ838" t="s">
        <v>1265</v>
      </c>
      <c r="BI838" t="s">
        <v>1260</v>
      </c>
      <c r="BK838" t="str">
        <f>LEFT(Tabela_BaseCadastro[[#This Row],[Descrição]],SEARCH(" ",Tabela_BaseCadastro[[#This Row],[Descrição]],1)-1)</f>
        <v>FL1219X08503</v>
      </c>
      <c r="BL838" t="str">
        <f>TEXT(Tabela_BaseCadastro[[#This Row],[Unidade Venda '[EAN8, UPC12, EAN13, e DUN14']]],"0000000000000")</f>
        <v>0000000000000</v>
      </c>
      <c r="BM838" t="s">
        <v>1565</v>
      </c>
      <c r="BN838" t="str">
        <f>IF(Tabela_BaseCadastro[[#This Row],[P.Ativo CMED]]="",Tabela_BaseCadastro[[#This Row],[DESCRIÇÃO DO PRINCIPIO ATIVO]],Tabela_BaseCadastro[[#This Row],[P.Ativo CMED]])</f>
        <v>TISAGENLECLEUCEL</v>
      </c>
    </row>
    <row r="839" spans="1:66" x14ac:dyDescent="0.25">
      <c r="A839">
        <v>1621</v>
      </c>
      <c r="B839" t="s">
        <v>2801</v>
      </c>
      <c r="C839">
        <v>1645</v>
      </c>
      <c r="D839" t="s">
        <v>2759</v>
      </c>
      <c r="E839">
        <v>5</v>
      </c>
      <c r="F839" t="s">
        <v>2634</v>
      </c>
      <c r="G839">
        <v>10</v>
      </c>
      <c r="H839" s="1" t="s">
        <v>2760</v>
      </c>
      <c r="I839">
        <v>39</v>
      </c>
      <c r="J839" t="s">
        <v>2761</v>
      </c>
      <c r="M839" t="s">
        <v>2412</v>
      </c>
      <c r="N839" t="s">
        <v>2762</v>
      </c>
      <c r="O839" t="s">
        <v>2763</v>
      </c>
      <c r="P839">
        <v>90213930</v>
      </c>
      <c r="R839">
        <v>13</v>
      </c>
      <c r="S839">
        <v>13</v>
      </c>
      <c r="U839">
        <v>2103000001478</v>
      </c>
      <c r="V839">
        <v>2103000001478</v>
      </c>
      <c r="X839" t="s">
        <v>2802</v>
      </c>
      <c r="Z839" t="s">
        <v>1260</v>
      </c>
      <c r="AA839" t="s">
        <v>1261</v>
      </c>
      <c r="AE839">
        <v>44005</v>
      </c>
      <c r="AH839">
        <v>0</v>
      </c>
      <c r="AK839" t="s">
        <v>1260</v>
      </c>
      <c r="AM839" t="s">
        <v>1260</v>
      </c>
      <c r="AN839" t="s">
        <v>1260</v>
      </c>
      <c r="AQ839" t="s">
        <v>2412</v>
      </c>
      <c r="AR839" t="s">
        <v>2415</v>
      </c>
      <c r="AS839" t="s">
        <v>1260</v>
      </c>
      <c r="AT839">
        <v>1</v>
      </c>
      <c r="AX839" t="s">
        <v>1260</v>
      </c>
      <c r="AY839" t="s">
        <v>1264</v>
      </c>
      <c r="AZ839" t="s">
        <v>1265</v>
      </c>
      <c r="BI839" t="s">
        <v>1260</v>
      </c>
      <c r="BK839" t="str">
        <f>LEFT(Tabela_BaseCadastro[[#This Row],[Descrição]],SEARCH(" ",Tabela_BaseCadastro[[#This Row],[Descrição]],1)-1)</f>
        <v>FL1219X11003</v>
      </c>
      <c r="BL839" t="str">
        <f>TEXT(Tabela_BaseCadastro[[#This Row],[Unidade Venda '[EAN8, UPC12, EAN13, e DUN14']]],"0000000000000")</f>
        <v>2103000001478</v>
      </c>
      <c r="BN839">
        <f>IF(Tabela_BaseCadastro[[#This Row],[P.Ativo CMED]]="",Tabela_BaseCadastro[[#This Row],[DESCRIÇÃO DO PRINCIPIO ATIVO]],Tabela_BaseCadastro[[#This Row],[P.Ativo CMED]])</f>
        <v>0</v>
      </c>
    </row>
    <row r="840" spans="1:66" x14ac:dyDescent="0.25">
      <c r="A840">
        <v>1622</v>
      </c>
      <c r="B840" t="s">
        <v>2803</v>
      </c>
      <c r="C840">
        <v>1645</v>
      </c>
      <c r="D840" t="s">
        <v>2759</v>
      </c>
      <c r="E840">
        <v>5</v>
      </c>
      <c r="F840" t="s">
        <v>2634</v>
      </c>
      <c r="G840">
        <v>2</v>
      </c>
      <c r="H840" s="1"/>
      <c r="I840">
        <v>39</v>
      </c>
      <c r="J840" t="s">
        <v>2761</v>
      </c>
      <c r="M840" t="s">
        <v>1257</v>
      </c>
      <c r="P840">
        <v>90213930</v>
      </c>
      <c r="R840">
        <v>13</v>
      </c>
      <c r="S840">
        <v>14</v>
      </c>
      <c r="X840" t="s">
        <v>2804</v>
      </c>
      <c r="Z840" t="s">
        <v>1260</v>
      </c>
      <c r="AA840" t="s">
        <v>1261</v>
      </c>
      <c r="AE840">
        <v>44005</v>
      </c>
      <c r="AH840">
        <v>0</v>
      </c>
      <c r="AK840" t="s">
        <v>1260</v>
      </c>
      <c r="AM840" t="s">
        <v>1260</v>
      </c>
      <c r="AN840" t="s">
        <v>1260</v>
      </c>
      <c r="AQ840" t="s">
        <v>1263</v>
      </c>
      <c r="AR840" t="s">
        <v>1257</v>
      </c>
      <c r="AS840" t="s">
        <v>1260</v>
      </c>
      <c r="AT840">
        <v>1</v>
      </c>
      <c r="AX840" t="s">
        <v>1617</v>
      </c>
      <c r="AY840" t="s">
        <v>1264</v>
      </c>
      <c r="AZ840" t="s">
        <v>1265</v>
      </c>
      <c r="BI840" t="s">
        <v>1260</v>
      </c>
      <c r="BK840" t="str">
        <f>LEFT(Tabela_BaseCadastro[[#This Row],[Descrição]],SEARCH(" ",Tabela_BaseCadastro[[#This Row],[Descrição]],1)-1)</f>
        <v>FL1219X13003</v>
      </c>
      <c r="BL840" t="str">
        <f>TEXT(Tabela_BaseCadastro[[#This Row],[Unidade Venda '[EAN8, UPC12, EAN13, e DUN14']]],"0000000000000")</f>
        <v>0000000000000</v>
      </c>
      <c r="BM840" t="s">
        <v>1565</v>
      </c>
      <c r="BN840" t="str">
        <f>IF(Tabela_BaseCadastro[[#This Row],[P.Ativo CMED]]="",Tabela_BaseCadastro[[#This Row],[DESCRIÇÃO DO PRINCIPIO ATIVO]],Tabela_BaseCadastro[[#This Row],[P.Ativo CMED]])</f>
        <v>TISAGENLECLEUCEL</v>
      </c>
    </row>
    <row r="841" spans="1:66" x14ac:dyDescent="0.25">
      <c r="A841">
        <v>1623</v>
      </c>
      <c r="B841" t="s">
        <v>2805</v>
      </c>
      <c r="C841">
        <v>1645</v>
      </c>
      <c r="D841" t="s">
        <v>2759</v>
      </c>
      <c r="E841">
        <v>5</v>
      </c>
      <c r="F841" t="s">
        <v>2634</v>
      </c>
      <c r="G841">
        <v>2</v>
      </c>
      <c r="H841" s="1"/>
      <c r="I841">
        <v>39</v>
      </c>
      <c r="J841" t="s">
        <v>2761</v>
      </c>
      <c r="M841" t="s">
        <v>1257</v>
      </c>
      <c r="P841">
        <v>90213930</v>
      </c>
      <c r="R841">
        <v>13</v>
      </c>
      <c r="S841">
        <v>14</v>
      </c>
      <c r="X841" t="s">
        <v>2806</v>
      </c>
      <c r="Z841" t="s">
        <v>1260</v>
      </c>
      <c r="AA841" t="s">
        <v>1261</v>
      </c>
      <c r="AE841">
        <v>44005</v>
      </c>
      <c r="AH841">
        <v>0</v>
      </c>
      <c r="AK841" t="s">
        <v>1260</v>
      </c>
      <c r="AM841" t="s">
        <v>1260</v>
      </c>
      <c r="AN841" t="s">
        <v>1260</v>
      </c>
      <c r="AQ841" t="s">
        <v>1263</v>
      </c>
      <c r="AR841" t="s">
        <v>1257</v>
      </c>
      <c r="AS841" t="s">
        <v>1260</v>
      </c>
      <c r="AT841">
        <v>1</v>
      </c>
      <c r="AX841" t="s">
        <v>1617</v>
      </c>
      <c r="AY841" t="s">
        <v>1264</v>
      </c>
      <c r="AZ841" t="s">
        <v>1265</v>
      </c>
      <c r="BI841" t="s">
        <v>1260</v>
      </c>
      <c r="BK841" t="str">
        <f>LEFT(Tabela_BaseCadastro[[#This Row],[Descrição]],SEARCH(" ",Tabela_BaseCadastro[[#This Row],[Descrição]],1)-1)</f>
        <v>FL1221X08503</v>
      </c>
      <c r="BL841" t="str">
        <f>TEXT(Tabela_BaseCadastro[[#This Row],[Unidade Venda '[EAN8, UPC12, EAN13, e DUN14']]],"0000000000000")</f>
        <v>0000000000000</v>
      </c>
      <c r="BM841" t="s">
        <v>1565</v>
      </c>
      <c r="BN841" t="str">
        <f>IF(Tabela_BaseCadastro[[#This Row],[P.Ativo CMED]]="",Tabela_BaseCadastro[[#This Row],[DESCRIÇÃO DO PRINCIPIO ATIVO]],Tabela_BaseCadastro[[#This Row],[P.Ativo CMED]])</f>
        <v>TISAGENLECLEUCEL</v>
      </c>
    </row>
    <row r="842" spans="1:66" x14ac:dyDescent="0.25">
      <c r="A842">
        <v>1624</v>
      </c>
      <c r="B842" t="s">
        <v>2807</v>
      </c>
      <c r="C842">
        <v>1645</v>
      </c>
      <c r="D842" t="s">
        <v>2759</v>
      </c>
      <c r="E842">
        <v>5</v>
      </c>
      <c r="F842" t="s">
        <v>2634</v>
      </c>
      <c r="G842">
        <v>10</v>
      </c>
      <c r="H842" s="1" t="s">
        <v>2760</v>
      </c>
      <c r="I842">
        <v>39</v>
      </c>
      <c r="J842" t="s">
        <v>2761</v>
      </c>
      <c r="M842" t="s">
        <v>2412</v>
      </c>
      <c r="N842" t="s">
        <v>2762</v>
      </c>
      <c r="O842" t="s">
        <v>2763</v>
      </c>
      <c r="P842">
        <v>90213930</v>
      </c>
      <c r="R842">
        <v>13</v>
      </c>
      <c r="S842">
        <v>13</v>
      </c>
      <c r="U842">
        <v>2103000001607</v>
      </c>
      <c r="V842">
        <v>2103000001607</v>
      </c>
      <c r="X842" t="s">
        <v>2808</v>
      </c>
      <c r="Z842" t="s">
        <v>1260</v>
      </c>
      <c r="AA842" t="s">
        <v>1261</v>
      </c>
      <c r="AE842">
        <v>44005</v>
      </c>
      <c r="AH842">
        <v>0</v>
      </c>
      <c r="AK842" t="s">
        <v>1260</v>
      </c>
      <c r="AM842" t="s">
        <v>1260</v>
      </c>
      <c r="AN842" t="s">
        <v>1260</v>
      </c>
      <c r="AQ842" t="s">
        <v>2412</v>
      </c>
      <c r="AR842" t="s">
        <v>2415</v>
      </c>
      <c r="AS842" t="s">
        <v>1260</v>
      </c>
      <c r="AT842">
        <v>1</v>
      </c>
      <c r="AX842" t="s">
        <v>1260</v>
      </c>
      <c r="AY842" t="s">
        <v>1264</v>
      </c>
      <c r="AZ842" t="s">
        <v>1265</v>
      </c>
      <c r="BI842" t="s">
        <v>1260</v>
      </c>
      <c r="BK842" t="str">
        <f>LEFT(Tabela_BaseCadastro[[#This Row],[Descrição]],SEARCH(" ",Tabela_BaseCadastro[[#This Row],[Descrição]],1)-1)</f>
        <v>FL1221X11003</v>
      </c>
      <c r="BL842" t="str">
        <f>TEXT(Tabela_BaseCadastro[[#This Row],[Unidade Venda '[EAN8, UPC12, EAN13, e DUN14']]],"0000000000000")</f>
        <v>2103000001607</v>
      </c>
      <c r="BN842">
        <f>IF(Tabela_BaseCadastro[[#This Row],[P.Ativo CMED]]="",Tabela_BaseCadastro[[#This Row],[DESCRIÇÃO DO PRINCIPIO ATIVO]],Tabela_BaseCadastro[[#This Row],[P.Ativo CMED]])</f>
        <v>0</v>
      </c>
    </row>
    <row r="843" spans="1:66" x14ac:dyDescent="0.25">
      <c r="A843">
        <v>1625</v>
      </c>
      <c r="B843" t="s">
        <v>2809</v>
      </c>
      <c r="C843">
        <v>1645</v>
      </c>
      <c r="D843" t="s">
        <v>2759</v>
      </c>
      <c r="E843">
        <v>5</v>
      </c>
      <c r="F843" t="s">
        <v>2634</v>
      </c>
      <c r="G843">
        <v>2</v>
      </c>
      <c r="H843" s="1"/>
      <c r="I843">
        <v>39</v>
      </c>
      <c r="J843" t="s">
        <v>2761</v>
      </c>
      <c r="M843" t="s">
        <v>1257</v>
      </c>
      <c r="P843">
        <v>90213930</v>
      </c>
      <c r="R843">
        <v>13</v>
      </c>
      <c r="S843">
        <v>14</v>
      </c>
      <c r="X843" t="s">
        <v>2810</v>
      </c>
      <c r="Z843" t="s">
        <v>1260</v>
      </c>
      <c r="AA843" t="s">
        <v>1261</v>
      </c>
      <c r="AE843">
        <v>44005</v>
      </c>
      <c r="AH843">
        <v>0</v>
      </c>
      <c r="AK843" t="s">
        <v>1260</v>
      </c>
      <c r="AM843" t="s">
        <v>1260</v>
      </c>
      <c r="AN843" t="s">
        <v>1260</v>
      </c>
      <c r="AQ843" t="s">
        <v>1263</v>
      </c>
      <c r="AR843" t="s">
        <v>1257</v>
      </c>
      <c r="AS843" t="s">
        <v>1260</v>
      </c>
      <c r="AT843">
        <v>1</v>
      </c>
      <c r="AX843" t="s">
        <v>1617</v>
      </c>
      <c r="AY843" t="s">
        <v>1264</v>
      </c>
      <c r="AZ843" t="s">
        <v>1265</v>
      </c>
      <c r="BI843" t="s">
        <v>1260</v>
      </c>
      <c r="BK843" t="str">
        <f>LEFT(Tabela_BaseCadastro[[#This Row],[Descrição]],SEARCH(" ",Tabela_BaseCadastro[[#This Row],[Descrição]],1)-1)</f>
        <v>FL1221X13003</v>
      </c>
      <c r="BL843" t="str">
        <f>TEXT(Tabela_BaseCadastro[[#This Row],[Unidade Venda '[EAN8, UPC12, EAN13, e DUN14']]],"0000000000000")</f>
        <v>0000000000000</v>
      </c>
      <c r="BM843" t="s">
        <v>1565</v>
      </c>
      <c r="BN843" t="str">
        <f>IF(Tabela_BaseCadastro[[#This Row],[P.Ativo CMED]]="",Tabela_BaseCadastro[[#This Row],[DESCRIÇÃO DO PRINCIPIO ATIVO]],Tabela_BaseCadastro[[#This Row],[P.Ativo CMED]])</f>
        <v>TISAGENLECLEUCEL</v>
      </c>
    </row>
    <row r="844" spans="1:66" x14ac:dyDescent="0.25">
      <c r="A844">
        <v>1626</v>
      </c>
      <c r="B844" t="s">
        <v>2811</v>
      </c>
      <c r="C844">
        <v>1645</v>
      </c>
      <c r="D844" t="s">
        <v>2759</v>
      </c>
      <c r="E844">
        <v>5</v>
      </c>
      <c r="F844" t="s">
        <v>2634</v>
      </c>
      <c r="G844">
        <v>2</v>
      </c>
      <c r="H844" s="1"/>
      <c r="I844">
        <v>39</v>
      </c>
      <c r="J844" t="s">
        <v>2761</v>
      </c>
      <c r="M844" t="s">
        <v>1257</v>
      </c>
      <c r="P844">
        <v>90213930</v>
      </c>
      <c r="R844">
        <v>13</v>
      </c>
      <c r="S844">
        <v>14</v>
      </c>
      <c r="X844" t="s">
        <v>2812</v>
      </c>
      <c r="Z844" t="s">
        <v>1260</v>
      </c>
      <c r="AA844" t="s">
        <v>1261</v>
      </c>
      <c r="AE844">
        <v>44005</v>
      </c>
      <c r="AH844">
        <v>0</v>
      </c>
      <c r="AK844" t="s">
        <v>1260</v>
      </c>
      <c r="AM844" t="s">
        <v>1260</v>
      </c>
      <c r="AN844" t="s">
        <v>1260</v>
      </c>
      <c r="AQ844" t="s">
        <v>1263</v>
      </c>
      <c r="AR844" t="s">
        <v>1257</v>
      </c>
      <c r="AS844" t="s">
        <v>1260</v>
      </c>
      <c r="AT844">
        <v>1</v>
      </c>
      <c r="AX844" t="s">
        <v>1617</v>
      </c>
      <c r="AY844" t="s">
        <v>1264</v>
      </c>
      <c r="AZ844" t="s">
        <v>1265</v>
      </c>
      <c r="BI844" t="s">
        <v>1260</v>
      </c>
      <c r="BK844" t="str">
        <f>LEFT(Tabela_BaseCadastro[[#This Row],[Descrição]],SEARCH(" ",Tabela_BaseCadastro[[#This Row],[Descrição]],1)-1)</f>
        <v>FL1223X09003</v>
      </c>
      <c r="BL844" t="str">
        <f>TEXT(Tabela_BaseCadastro[[#This Row],[Unidade Venda '[EAN8, UPC12, EAN13, e DUN14']]],"0000000000000")</f>
        <v>0000000000000</v>
      </c>
      <c r="BM844" t="s">
        <v>1565</v>
      </c>
      <c r="BN844" t="str">
        <f>IF(Tabela_BaseCadastro[[#This Row],[P.Ativo CMED]]="",Tabela_BaseCadastro[[#This Row],[DESCRIÇÃO DO PRINCIPIO ATIVO]],Tabela_BaseCadastro[[#This Row],[P.Ativo CMED]])</f>
        <v>TISAGENLECLEUCEL</v>
      </c>
    </row>
    <row r="845" spans="1:66" x14ac:dyDescent="0.25">
      <c r="A845">
        <v>1627</v>
      </c>
      <c r="B845" t="s">
        <v>2813</v>
      </c>
      <c r="C845">
        <v>1645</v>
      </c>
      <c r="D845" t="s">
        <v>2759</v>
      </c>
      <c r="E845">
        <v>5</v>
      </c>
      <c r="F845" t="s">
        <v>2634</v>
      </c>
      <c r="G845">
        <v>2</v>
      </c>
      <c r="H845" s="1"/>
      <c r="I845">
        <v>39</v>
      </c>
      <c r="J845" t="s">
        <v>2761</v>
      </c>
      <c r="M845" t="s">
        <v>1257</v>
      </c>
      <c r="P845">
        <v>90213930</v>
      </c>
      <c r="R845">
        <v>13</v>
      </c>
      <c r="S845">
        <v>14</v>
      </c>
      <c r="X845" t="s">
        <v>2814</v>
      </c>
      <c r="Z845" t="s">
        <v>1260</v>
      </c>
      <c r="AA845" t="s">
        <v>1261</v>
      </c>
      <c r="AE845">
        <v>44005</v>
      </c>
      <c r="AH845">
        <v>0</v>
      </c>
      <c r="AK845" t="s">
        <v>1260</v>
      </c>
      <c r="AM845" t="s">
        <v>1260</v>
      </c>
      <c r="AN845" t="s">
        <v>1260</v>
      </c>
      <c r="AQ845" t="s">
        <v>1263</v>
      </c>
      <c r="AR845" t="s">
        <v>1257</v>
      </c>
      <c r="AS845" t="s">
        <v>1260</v>
      </c>
      <c r="AT845">
        <v>1</v>
      </c>
      <c r="AX845" t="s">
        <v>1617</v>
      </c>
      <c r="AY845" t="s">
        <v>1264</v>
      </c>
      <c r="AZ845" t="s">
        <v>1265</v>
      </c>
      <c r="BI845" t="s">
        <v>1260</v>
      </c>
      <c r="BK845" t="str">
        <f>LEFT(Tabela_BaseCadastro[[#This Row],[Descrição]],SEARCH(" ",Tabela_BaseCadastro[[#This Row],[Descrição]],1)-1)</f>
        <v>FL1223X11003</v>
      </c>
      <c r="BL845" t="str">
        <f>TEXT(Tabela_BaseCadastro[[#This Row],[Unidade Venda '[EAN8, UPC12, EAN13, e DUN14']]],"0000000000000")</f>
        <v>0000000000000</v>
      </c>
      <c r="BM845" t="s">
        <v>1565</v>
      </c>
      <c r="BN845" t="str">
        <f>IF(Tabela_BaseCadastro[[#This Row],[P.Ativo CMED]]="",Tabela_BaseCadastro[[#This Row],[DESCRIÇÃO DO PRINCIPIO ATIVO]],Tabela_BaseCadastro[[#This Row],[P.Ativo CMED]])</f>
        <v>TISAGENLECLEUCEL</v>
      </c>
    </row>
    <row r="846" spans="1:66" x14ac:dyDescent="0.25">
      <c r="A846">
        <v>1628</v>
      </c>
      <c r="B846" t="s">
        <v>2815</v>
      </c>
      <c r="C846">
        <v>1645</v>
      </c>
      <c r="D846" t="s">
        <v>2759</v>
      </c>
      <c r="E846">
        <v>5</v>
      </c>
      <c r="F846" t="s">
        <v>2634</v>
      </c>
      <c r="G846">
        <v>2</v>
      </c>
      <c r="H846" s="1"/>
      <c r="I846">
        <v>39</v>
      </c>
      <c r="J846" t="s">
        <v>2761</v>
      </c>
      <c r="M846" t="s">
        <v>1257</v>
      </c>
      <c r="P846">
        <v>90213930</v>
      </c>
      <c r="R846">
        <v>13</v>
      </c>
      <c r="S846">
        <v>14</v>
      </c>
      <c r="X846" t="s">
        <v>2816</v>
      </c>
      <c r="Z846" t="s">
        <v>1260</v>
      </c>
      <c r="AA846" t="s">
        <v>1261</v>
      </c>
      <c r="AE846">
        <v>44005</v>
      </c>
      <c r="AH846">
        <v>0</v>
      </c>
      <c r="AK846" t="s">
        <v>1260</v>
      </c>
      <c r="AM846" t="s">
        <v>1260</v>
      </c>
      <c r="AN846" t="s">
        <v>1260</v>
      </c>
      <c r="AQ846" t="s">
        <v>1263</v>
      </c>
      <c r="AR846" t="s">
        <v>1257</v>
      </c>
      <c r="AS846" t="s">
        <v>1260</v>
      </c>
      <c r="AT846">
        <v>1</v>
      </c>
      <c r="AX846" t="s">
        <v>1617</v>
      </c>
      <c r="AY846" t="s">
        <v>1264</v>
      </c>
      <c r="AZ846" t="s">
        <v>1265</v>
      </c>
      <c r="BI846" t="s">
        <v>1260</v>
      </c>
      <c r="BK846" t="str">
        <f>LEFT(Tabela_BaseCadastro[[#This Row],[Descrição]],SEARCH(" ",Tabela_BaseCadastro[[#This Row],[Descrição]],1)-1)</f>
        <v>FL1223X13003</v>
      </c>
      <c r="BL846" t="str">
        <f>TEXT(Tabela_BaseCadastro[[#This Row],[Unidade Venda '[EAN8, UPC12, EAN13, e DUN14']]],"0000000000000")</f>
        <v>0000000000000</v>
      </c>
      <c r="BM846" t="s">
        <v>1565</v>
      </c>
      <c r="BN846" t="str">
        <f>IF(Tabela_BaseCadastro[[#This Row],[P.Ativo CMED]]="",Tabela_BaseCadastro[[#This Row],[DESCRIÇÃO DO PRINCIPIO ATIVO]],Tabela_BaseCadastro[[#This Row],[P.Ativo CMED]])</f>
        <v>TISAGENLECLEUCEL</v>
      </c>
    </row>
    <row r="847" spans="1:66" x14ac:dyDescent="0.25">
      <c r="A847">
        <v>1629</v>
      </c>
      <c r="B847" t="s">
        <v>2817</v>
      </c>
      <c r="C847">
        <v>1645</v>
      </c>
      <c r="D847" t="s">
        <v>2759</v>
      </c>
      <c r="E847">
        <v>5</v>
      </c>
      <c r="F847" t="s">
        <v>2634</v>
      </c>
      <c r="G847">
        <v>2</v>
      </c>
      <c r="H847" s="1"/>
      <c r="I847">
        <v>39</v>
      </c>
      <c r="J847" t="s">
        <v>2761</v>
      </c>
      <c r="M847" t="s">
        <v>1257</v>
      </c>
      <c r="P847">
        <v>90213930</v>
      </c>
      <c r="R847">
        <v>13</v>
      </c>
      <c r="S847">
        <v>14</v>
      </c>
      <c r="X847" t="s">
        <v>2818</v>
      </c>
      <c r="Z847" t="s">
        <v>1260</v>
      </c>
      <c r="AA847" t="s">
        <v>1261</v>
      </c>
      <c r="AE847">
        <v>44005</v>
      </c>
      <c r="AH847">
        <v>0</v>
      </c>
      <c r="AK847" t="s">
        <v>1260</v>
      </c>
      <c r="AM847" t="s">
        <v>1260</v>
      </c>
      <c r="AN847" t="s">
        <v>1260</v>
      </c>
      <c r="AQ847" t="s">
        <v>1263</v>
      </c>
      <c r="AR847" t="s">
        <v>1257</v>
      </c>
      <c r="AS847" t="s">
        <v>1260</v>
      </c>
      <c r="AT847">
        <v>1</v>
      </c>
      <c r="AX847" t="s">
        <v>1617</v>
      </c>
      <c r="AY847" t="s">
        <v>1264</v>
      </c>
      <c r="AZ847" t="s">
        <v>1265</v>
      </c>
      <c r="BI847" t="s">
        <v>1260</v>
      </c>
      <c r="BK847" t="str">
        <f>LEFT(Tabela_BaseCadastro[[#This Row],[Descrição]],SEARCH(" ",Tabela_BaseCadastro[[#This Row],[Descrição]],1)-1)</f>
        <v>TL1210X08003</v>
      </c>
      <c r="BL847" t="str">
        <f>TEXT(Tabela_BaseCadastro[[#This Row],[Unidade Venda '[EAN8, UPC12, EAN13, e DUN14']]],"0000000000000")</f>
        <v>0000000000000</v>
      </c>
      <c r="BM847" t="s">
        <v>1565</v>
      </c>
      <c r="BN847" t="str">
        <f>IF(Tabela_BaseCadastro[[#This Row],[P.Ativo CMED]]="",Tabela_BaseCadastro[[#This Row],[DESCRIÇÃO DO PRINCIPIO ATIVO]],Tabela_BaseCadastro[[#This Row],[P.Ativo CMED]])</f>
        <v>TISAGENLECLEUCEL</v>
      </c>
    </row>
    <row r="848" spans="1:66" x14ac:dyDescent="0.25">
      <c r="A848">
        <v>1630</v>
      </c>
      <c r="B848" t="s">
        <v>2819</v>
      </c>
      <c r="C848">
        <v>1645</v>
      </c>
      <c r="D848" t="s">
        <v>2759</v>
      </c>
      <c r="E848">
        <v>5</v>
      </c>
      <c r="F848" t="s">
        <v>2634</v>
      </c>
      <c r="G848">
        <v>2</v>
      </c>
      <c r="H848" s="1"/>
      <c r="I848">
        <v>39</v>
      </c>
      <c r="J848" t="s">
        <v>2761</v>
      </c>
      <c r="M848" t="s">
        <v>1257</v>
      </c>
      <c r="P848">
        <v>90213930</v>
      </c>
      <c r="R848">
        <v>13</v>
      </c>
      <c r="S848">
        <v>14</v>
      </c>
      <c r="X848" t="s">
        <v>2820</v>
      </c>
      <c r="Z848" t="s">
        <v>1260</v>
      </c>
      <c r="AA848" t="s">
        <v>1261</v>
      </c>
      <c r="AE848">
        <v>44005</v>
      </c>
      <c r="AH848">
        <v>0</v>
      </c>
      <c r="AK848" t="s">
        <v>1260</v>
      </c>
      <c r="AM848" t="s">
        <v>1260</v>
      </c>
      <c r="AN848" t="s">
        <v>1260</v>
      </c>
      <c r="AQ848" t="s">
        <v>1263</v>
      </c>
      <c r="AR848" t="s">
        <v>1257</v>
      </c>
      <c r="AS848" t="s">
        <v>1260</v>
      </c>
      <c r="AT848">
        <v>1</v>
      </c>
      <c r="AX848" t="s">
        <v>1617</v>
      </c>
      <c r="AY848" t="s">
        <v>1264</v>
      </c>
      <c r="AZ848" t="s">
        <v>1265</v>
      </c>
      <c r="BI848" t="s">
        <v>1260</v>
      </c>
      <c r="BK848" t="str">
        <f>LEFT(Tabela_BaseCadastro[[#This Row],[Descrição]],SEARCH(" ",Tabela_BaseCadastro[[#This Row],[Descrição]],1)-1)</f>
        <v>TL1210X11003</v>
      </c>
      <c r="BL848" t="str">
        <f>TEXT(Tabela_BaseCadastro[[#This Row],[Unidade Venda '[EAN8, UPC12, EAN13, e DUN14']]],"0000000000000")</f>
        <v>0000000000000</v>
      </c>
      <c r="BM848" t="s">
        <v>1565</v>
      </c>
      <c r="BN848" t="str">
        <f>IF(Tabela_BaseCadastro[[#This Row],[P.Ativo CMED]]="",Tabela_BaseCadastro[[#This Row],[DESCRIÇÃO DO PRINCIPIO ATIVO]],Tabela_BaseCadastro[[#This Row],[P.Ativo CMED]])</f>
        <v>TISAGENLECLEUCEL</v>
      </c>
    </row>
    <row r="849" spans="1:66" x14ac:dyDescent="0.25">
      <c r="A849">
        <v>1631</v>
      </c>
      <c r="B849" t="s">
        <v>2821</v>
      </c>
      <c r="C849">
        <v>1645</v>
      </c>
      <c r="D849" t="s">
        <v>2759</v>
      </c>
      <c r="E849">
        <v>5</v>
      </c>
      <c r="F849" t="s">
        <v>2634</v>
      </c>
      <c r="G849">
        <v>2</v>
      </c>
      <c r="H849" s="1"/>
      <c r="I849">
        <v>39</v>
      </c>
      <c r="J849" t="s">
        <v>2761</v>
      </c>
      <c r="M849" t="s">
        <v>1257</v>
      </c>
      <c r="P849">
        <v>90213930</v>
      </c>
      <c r="R849">
        <v>13</v>
      </c>
      <c r="S849">
        <v>14</v>
      </c>
      <c r="X849" t="s">
        <v>2822</v>
      </c>
      <c r="Z849" t="s">
        <v>1260</v>
      </c>
      <c r="AA849" t="s">
        <v>1261</v>
      </c>
      <c r="AE849">
        <v>44005</v>
      </c>
      <c r="AH849">
        <v>0</v>
      </c>
      <c r="AK849" t="s">
        <v>1260</v>
      </c>
      <c r="AM849" t="s">
        <v>1260</v>
      </c>
      <c r="AN849" t="s">
        <v>1260</v>
      </c>
      <c r="AQ849" t="s">
        <v>1263</v>
      </c>
      <c r="AR849" t="s">
        <v>1257</v>
      </c>
      <c r="AS849" t="s">
        <v>1260</v>
      </c>
      <c r="AT849">
        <v>1</v>
      </c>
      <c r="AX849" t="s">
        <v>1617</v>
      </c>
      <c r="AY849" t="s">
        <v>1264</v>
      </c>
      <c r="AZ849" t="s">
        <v>1265</v>
      </c>
      <c r="BI849" t="s">
        <v>1260</v>
      </c>
      <c r="BK849" t="str">
        <f>LEFT(Tabela_BaseCadastro[[#This Row],[Descrição]],SEARCH(" ",Tabela_BaseCadastro[[#This Row],[Descrição]],1)-1)</f>
        <v>TL1210X13003</v>
      </c>
      <c r="BL849" t="str">
        <f>TEXT(Tabela_BaseCadastro[[#This Row],[Unidade Venda '[EAN8, UPC12, EAN13, e DUN14']]],"0000000000000")</f>
        <v>0000000000000</v>
      </c>
      <c r="BM849" t="s">
        <v>1565</v>
      </c>
      <c r="BN849" t="str">
        <f>IF(Tabela_BaseCadastro[[#This Row],[P.Ativo CMED]]="",Tabela_BaseCadastro[[#This Row],[DESCRIÇÃO DO PRINCIPIO ATIVO]],Tabela_BaseCadastro[[#This Row],[P.Ativo CMED]])</f>
        <v>TISAGENLECLEUCEL</v>
      </c>
    </row>
    <row r="850" spans="1:66" x14ac:dyDescent="0.25">
      <c r="A850">
        <v>1632</v>
      </c>
      <c r="B850" t="s">
        <v>2823</v>
      </c>
      <c r="C850">
        <v>1645</v>
      </c>
      <c r="D850" t="s">
        <v>2759</v>
      </c>
      <c r="E850">
        <v>5</v>
      </c>
      <c r="F850" t="s">
        <v>2634</v>
      </c>
      <c r="G850">
        <v>10</v>
      </c>
      <c r="H850" s="1" t="s">
        <v>2760</v>
      </c>
      <c r="I850">
        <v>39</v>
      </c>
      <c r="J850" t="s">
        <v>2761</v>
      </c>
      <c r="M850" t="s">
        <v>2412</v>
      </c>
      <c r="N850" t="s">
        <v>2762</v>
      </c>
      <c r="O850" t="s">
        <v>2763</v>
      </c>
      <c r="P850">
        <v>90213930</v>
      </c>
      <c r="R850">
        <v>13</v>
      </c>
      <c r="S850">
        <v>13</v>
      </c>
      <c r="U850">
        <v>8001228020611</v>
      </c>
      <c r="V850">
        <v>8001228020611</v>
      </c>
      <c r="X850" t="s">
        <v>2824</v>
      </c>
      <c r="Z850" t="s">
        <v>1260</v>
      </c>
      <c r="AA850" t="s">
        <v>1261</v>
      </c>
      <c r="AE850">
        <v>44005</v>
      </c>
      <c r="AH850">
        <v>0</v>
      </c>
      <c r="AK850" t="s">
        <v>1260</v>
      </c>
      <c r="AM850" t="s">
        <v>1260</v>
      </c>
      <c r="AN850" t="s">
        <v>1260</v>
      </c>
      <c r="AQ850" t="s">
        <v>2412</v>
      </c>
      <c r="AR850" t="s">
        <v>2415</v>
      </c>
      <c r="AS850" t="s">
        <v>1260</v>
      </c>
      <c r="AT850">
        <v>1</v>
      </c>
      <c r="AX850" t="s">
        <v>1617</v>
      </c>
      <c r="AY850" t="s">
        <v>1264</v>
      </c>
      <c r="AZ850" t="s">
        <v>1265</v>
      </c>
      <c r="BI850" t="s">
        <v>1260</v>
      </c>
      <c r="BK850" t="str">
        <f>LEFT(Tabela_BaseCadastro[[#This Row],[Descrição]],SEARCH(" ",Tabela_BaseCadastro[[#This Row],[Descrição]],1)-1)</f>
        <v>L12X06003</v>
      </c>
      <c r="BL850" t="str">
        <f>TEXT(Tabela_BaseCadastro[[#This Row],[Unidade Venda '[EAN8, UPC12, EAN13, e DUN14']]],"0000000000000")</f>
        <v>8001228020611</v>
      </c>
      <c r="BN850">
        <f>IF(Tabela_BaseCadastro[[#This Row],[P.Ativo CMED]]="",Tabela_BaseCadastro[[#This Row],[DESCRIÇÃO DO PRINCIPIO ATIVO]],Tabela_BaseCadastro[[#This Row],[P.Ativo CMED]])</f>
        <v>0</v>
      </c>
    </row>
    <row r="851" spans="1:66" x14ac:dyDescent="0.25">
      <c r="A851">
        <v>1633</v>
      </c>
      <c r="B851" t="s">
        <v>2825</v>
      </c>
      <c r="C851">
        <v>1645</v>
      </c>
      <c r="D851" t="s">
        <v>2759</v>
      </c>
      <c r="E851">
        <v>5</v>
      </c>
      <c r="F851" t="s">
        <v>2634</v>
      </c>
      <c r="G851">
        <v>2</v>
      </c>
      <c r="H851" s="1"/>
      <c r="I851">
        <v>39</v>
      </c>
      <c r="J851" t="s">
        <v>2761</v>
      </c>
      <c r="M851" t="s">
        <v>1257</v>
      </c>
      <c r="P851">
        <v>90213930</v>
      </c>
      <c r="R851">
        <v>13</v>
      </c>
      <c r="S851">
        <v>14</v>
      </c>
      <c r="X851" t="s">
        <v>2826</v>
      </c>
      <c r="Z851" t="s">
        <v>1260</v>
      </c>
      <c r="AA851" t="s">
        <v>1261</v>
      </c>
      <c r="AE851">
        <v>44005</v>
      </c>
      <c r="AH851">
        <v>0</v>
      </c>
      <c r="AK851" t="s">
        <v>1260</v>
      </c>
      <c r="AM851" t="s">
        <v>1260</v>
      </c>
      <c r="AN851" t="s">
        <v>1260</v>
      </c>
      <c r="AQ851" t="s">
        <v>1263</v>
      </c>
      <c r="AR851" t="s">
        <v>1257</v>
      </c>
      <c r="AS851" t="s">
        <v>1260</v>
      </c>
      <c r="AT851">
        <v>1</v>
      </c>
      <c r="AX851" t="s">
        <v>1617</v>
      </c>
      <c r="AY851" t="s">
        <v>1264</v>
      </c>
      <c r="AZ851" t="s">
        <v>1265</v>
      </c>
      <c r="BI851" t="s">
        <v>1260</v>
      </c>
      <c r="BK851" t="str">
        <f>LEFT(Tabela_BaseCadastro[[#This Row],[Descrição]],SEARCH(" ",Tabela_BaseCadastro[[#This Row],[Descrição]],1)-1)</f>
        <v>L12X08003</v>
      </c>
      <c r="BL851" t="str">
        <f>TEXT(Tabela_BaseCadastro[[#This Row],[Unidade Venda '[EAN8, UPC12, EAN13, e DUN14']]],"0000000000000")</f>
        <v>0000000000000</v>
      </c>
      <c r="BM851" t="s">
        <v>1565</v>
      </c>
      <c r="BN851" t="str">
        <f>IF(Tabela_BaseCadastro[[#This Row],[P.Ativo CMED]]="",Tabela_BaseCadastro[[#This Row],[DESCRIÇÃO DO PRINCIPIO ATIVO]],Tabela_BaseCadastro[[#This Row],[P.Ativo CMED]])</f>
        <v>TISAGENLECLEUCEL</v>
      </c>
    </row>
    <row r="852" spans="1:66" x14ac:dyDescent="0.25">
      <c r="A852">
        <v>1634</v>
      </c>
      <c r="B852" t="s">
        <v>2827</v>
      </c>
      <c r="C852">
        <v>1645</v>
      </c>
      <c r="D852" t="s">
        <v>2759</v>
      </c>
      <c r="E852">
        <v>5</v>
      </c>
      <c r="F852" t="s">
        <v>2634</v>
      </c>
      <c r="G852">
        <v>10</v>
      </c>
      <c r="H852" s="1" t="s">
        <v>2760</v>
      </c>
      <c r="I852">
        <v>39</v>
      </c>
      <c r="J852" t="s">
        <v>2761</v>
      </c>
      <c r="M852" t="s">
        <v>1257</v>
      </c>
      <c r="N852" t="s">
        <v>2762</v>
      </c>
      <c r="O852" t="s">
        <v>2763</v>
      </c>
      <c r="P852">
        <v>90213930</v>
      </c>
      <c r="R852">
        <v>13</v>
      </c>
      <c r="S852">
        <v>13</v>
      </c>
      <c r="U852">
        <v>8001228020633</v>
      </c>
      <c r="V852">
        <v>8001228020633</v>
      </c>
      <c r="X852" t="s">
        <v>2828</v>
      </c>
      <c r="Z852" t="s">
        <v>1260</v>
      </c>
      <c r="AA852" t="s">
        <v>1270</v>
      </c>
      <c r="AE852">
        <v>44005</v>
      </c>
      <c r="AH852">
        <v>0</v>
      </c>
      <c r="AK852" t="s">
        <v>1260</v>
      </c>
      <c r="AM852" t="s">
        <v>1260</v>
      </c>
      <c r="AN852" t="s">
        <v>1260</v>
      </c>
      <c r="AQ852" t="s">
        <v>2412</v>
      </c>
      <c r="AR852" t="s">
        <v>2415</v>
      </c>
      <c r="AS852" t="s">
        <v>1260</v>
      </c>
      <c r="AT852">
        <v>1</v>
      </c>
      <c r="AX852" t="s">
        <v>1260</v>
      </c>
      <c r="AY852" t="s">
        <v>1264</v>
      </c>
      <c r="AZ852" t="s">
        <v>1265</v>
      </c>
      <c r="BI852" t="s">
        <v>1260</v>
      </c>
      <c r="BK852" t="str">
        <f>LEFT(Tabela_BaseCadastro[[#This Row],[Descrição]],SEARCH(" ",Tabela_BaseCadastro[[#This Row],[Descrição]],1)-1)</f>
        <v>L12X10003</v>
      </c>
      <c r="BL852" t="str">
        <f>TEXT(Tabela_BaseCadastro[[#This Row],[Unidade Venda '[EAN8, UPC12, EAN13, e DUN14']]],"0000000000000")</f>
        <v>8001228020633</v>
      </c>
      <c r="BN852">
        <f>IF(Tabela_BaseCadastro[[#This Row],[P.Ativo CMED]]="",Tabela_BaseCadastro[[#This Row],[DESCRIÇÃO DO PRINCIPIO ATIVO]],Tabela_BaseCadastro[[#This Row],[P.Ativo CMED]])</f>
        <v>0</v>
      </c>
    </row>
    <row r="853" spans="1:66" x14ac:dyDescent="0.25">
      <c r="A853">
        <v>1635</v>
      </c>
      <c r="B853" t="s">
        <v>2829</v>
      </c>
      <c r="C853">
        <v>1645</v>
      </c>
      <c r="D853" t="s">
        <v>2759</v>
      </c>
      <c r="E853">
        <v>5</v>
      </c>
      <c r="F853" t="s">
        <v>2634</v>
      </c>
      <c r="G853">
        <v>10</v>
      </c>
      <c r="H853" s="1" t="s">
        <v>2760</v>
      </c>
      <c r="I853">
        <v>39</v>
      </c>
      <c r="J853" t="s">
        <v>2761</v>
      </c>
      <c r="M853" t="s">
        <v>1257</v>
      </c>
      <c r="N853" t="s">
        <v>2762</v>
      </c>
      <c r="O853" t="s">
        <v>2763</v>
      </c>
      <c r="P853">
        <v>90213930</v>
      </c>
      <c r="R853">
        <v>13</v>
      </c>
      <c r="S853">
        <v>13</v>
      </c>
      <c r="U853">
        <v>2103000002628</v>
      </c>
      <c r="V853">
        <v>2103000002628</v>
      </c>
      <c r="X853" t="s">
        <v>2830</v>
      </c>
      <c r="Z853" t="s">
        <v>1260</v>
      </c>
      <c r="AA853" t="s">
        <v>1261</v>
      </c>
      <c r="AE853">
        <v>44005</v>
      </c>
      <c r="AH853">
        <v>0</v>
      </c>
      <c r="AK853" t="s">
        <v>1260</v>
      </c>
      <c r="AM853" t="s">
        <v>1260</v>
      </c>
      <c r="AN853" t="s">
        <v>1260</v>
      </c>
      <c r="AQ853" t="s">
        <v>2412</v>
      </c>
      <c r="AR853" t="s">
        <v>2415</v>
      </c>
      <c r="AS853" t="s">
        <v>1260</v>
      </c>
      <c r="AT853">
        <v>1</v>
      </c>
      <c r="AX853" t="s">
        <v>1260</v>
      </c>
      <c r="AY853" t="s">
        <v>1264</v>
      </c>
      <c r="AZ853" t="s">
        <v>1265</v>
      </c>
      <c r="BI853" t="s">
        <v>1260</v>
      </c>
      <c r="BK853" t="str">
        <f>LEFT(Tabela_BaseCadastro[[#This Row],[Descrição]],SEARCH(" ",Tabela_BaseCadastro[[#This Row],[Descrição]],1)-1)</f>
        <v>L12X12003</v>
      </c>
      <c r="BL853" t="str">
        <f>TEXT(Tabela_BaseCadastro[[#This Row],[Unidade Venda '[EAN8, UPC12, EAN13, e DUN14']]],"0000000000000")</f>
        <v>2103000002628</v>
      </c>
      <c r="BN853">
        <f>IF(Tabela_BaseCadastro[[#This Row],[P.Ativo CMED]]="",Tabela_BaseCadastro[[#This Row],[DESCRIÇÃO DO PRINCIPIO ATIVO]],Tabela_BaseCadastro[[#This Row],[P.Ativo CMED]])</f>
        <v>0</v>
      </c>
    </row>
    <row r="854" spans="1:66" x14ac:dyDescent="0.25">
      <c r="A854">
        <v>1636</v>
      </c>
      <c r="B854" t="s">
        <v>2831</v>
      </c>
      <c r="C854">
        <v>1645</v>
      </c>
      <c r="D854" t="s">
        <v>2759</v>
      </c>
      <c r="E854">
        <v>5</v>
      </c>
      <c r="F854" t="s">
        <v>2634</v>
      </c>
      <c r="G854">
        <v>10</v>
      </c>
      <c r="H854" s="1" t="s">
        <v>2760</v>
      </c>
      <c r="I854">
        <v>39</v>
      </c>
      <c r="J854" t="s">
        <v>2761</v>
      </c>
      <c r="M854" t="s">
        <v>1257</v>
      </c>
      <c r="N854" t="s">
        <v>2762</v>
      </c>
      <c r="O854" t="s">
        <v>2763</v>
      </c>
      <c r="P854">
        <v>90213930</v>
      </c>
      <c r="R854">
        <v>13</v>
      </c>
      <c r="S854">
        <v>13</v>
      </c>
      <c r="U854">
        <v>2103000002659</v>
      </c>
      <c r="V854">
        <v>2103000002659</v>
      </c>
      <c r="X854" t="s">
        <v>2832</v>
      </c>
      <c r="Z854" t="s">
        <v>1260</v>
      </c>
      <c r="AA854" t="s">
        <v>1261</v>
      </c>
      <c r="AE854">
        <v>44005</v>
      </c>
      <c r="AH854">
        <v>0</v>
      </c>
      <c r="AK854" t="s">
        <v>1260</v>
      </c>
      <c r="AM854" t="s">
        <v>1260</v>
      </c>
      <c r="AN854" t="s">
        <v>1260</v>
      </c>
      <c r="AQ854" t="s">
        <v>2412</v>
      </c>
      <c r="AR854" t="s">
        <v>2415</v>
      </c>
      <c r="AS854" t="s">
        <v>1260</v>
      </c>
      <c r="AT854">
        <v>1</v>
      </c>
      <c r="AX854" t="s">
        <v>1260</v>
      </c>
      <c r="AY854" t="s">
        <v>1264</v>
      </c>
      <c r="AZ854" t="s">
        <v>1265</v>
      </c>
      <c r="BI854" t="s">
        <v>1260</v>
      </c>
      <c r="BK854" t="str">
        <f>LEFT(Tabela_BaseCadastro[[#This Row],[Descrição]],SEARCH(" ",Tabela_BaseCadastro[[#This Row],[Descrição]],1)-1)</f>
        <v>L12X14003</v>
      </c>
      <c r="BL854" t="str">
        <f>TEXT(Tabela_BaseCadastro[[#This Row],[Unidade Venda '[EAN8, UPC12, EAN13, e DUN14']]],"0000000000000")</f>
        <v>2103000002659</v>
      </c>
      <c r="BN854">
        <f>IF(Tabela_BaseCadastro[[#This Row],[P.Ativo CMED]]="",Tabela_BaseCadastro[[#This Row],[DESCRIÇÃO DO PRINCIPIO ATIVO]],Tabela_BaseCadastro[[#This Row],[P.Ativo CMED]])</f>
        <v>0</v>
      </c>
    </row>
    <row r="855" spans="1:66" x14ac:dyDescent="0.25">
      <c r="A855">
        <v>1637</v>
      </c>
      <c r="B855" t="s">
        <v>2833</v>
      </c>
      <c r="C855">
        <v>1645</v>
      </c>
      <c r="D855" t="s">
        <v>2759</v>
      </c>
      <c r="E855">
        <v>5</v>
      </c>
      <c r="F855" t="s">
        <v>2634</v>
      </c>
      <c r="G855">
        <v>10</v>
      </c>
      <c r="H855" s="1" t="s">
        <v>2760</v>
      </c>
      <c r="I855">
        <v>39</v>
      </c>
      <c r="J855" t="s">
        <v>2761</v>
      </c>
      <c r="M855" t="s">
        <v>2412</v>
      </c>
      <c r="N855" t="s">
        <v>2762</v>
      </c>
      <c r="O855" t="s">
        <v>2763</v>
      </c>
      <c r="P855">
        <v>90213930</v>
      </c>
      <c r="R855">
        <v>13</v>
      </c>
      <c r="S855">
        <v>13</v>
      </c>
      <c r="U855">
        <v>8001228020600</v>
      </c>
      <c r="V855">
        <v>8001228020600</v>
      </c>
      <c r="X855" t="s">
        <v>2834</v>
      </c>
      <c r="Z855" t="s">
        <v>1260</v>
      </c>
      <c r="AA855" t="s">
        <v>1261</v>
      </c>
      <c r="AE855">
        <v>44005</v>
      </c>
      <c r="AH855">
        <v>0</v>
      </c>
      <c r="AK855" t="s">
        <v>1260</v>
      </c>
      <c r="AM855" t="s">
        <v>1260</v>
      </c>
      <c r="AN855" t="s">
        <v>1260</v>
      </c>
      <c r="AQ855" t="s">
        <v>2412</v>
      </c>
      <c r="AR855" t="s">
        <v>2415</v>
      </c>
      <c r="AS855" t="s">
        <v>1260</v>
      </c>
      <c r="AT855">
        <v>1</v>
      </c>
      <c r="AX855" t="s">
        <v>1617</v>
      </c>
      <c r="AY855" t="s">
        <v>1264</v>
      </c>
      <c r="AZ855" t="s">
        <v>1265</v>
      </c>
      <c r="BI855" t="s">
        <v>1260</v>
      </c>
      <c r="BK855" t="str">
        <f>LEFT(Tabela_BaseCadastro[[#This Row],[Descrição]],SEARCH(" ",Tabela_BaseCadastro[[#This Row],[Descrição]],1)-1)</f>
        <v>OLB21</v>
      </c>
      <c r="BL855" t="str">
        <f>TEXT(Tabela_BaseCadastro[[#This Row],[Unidade Venda '[EAN8, UPC12, EAN13, e DUN14']]],"0000000000000")</f>
        <v>8001228020600</v>
      </c>
      <c r="BN855">
        <f>IF(Tabela_BaseCadastro[[#This Row],[P.Ativo CMED]]="",Tabela_BaseCadastro[[#This Row],[DESCRIÇÃO DO PRINCIPIO ATIVO]],Tabela_BaseCadastro[[#This Row],[P.Ativo CMED]])</f>
        <v>0</v>
      </c>
    </row>
    <row r="856" spans="1:66" x14ac:dyDescent="0.25">
      <c r="A856">
        <v>1638</v>
      </c>
      <c r="B856" t="s">
        <v>2835</v>
      </c>
      <c r="C856">
        <v>1645</v>
      </c>
      <c r="D856" t="s">
        <v>2759</v>
      </c>
      <c r="E856">
        <v>5</v>
      </c>
      <c r="F856" t="s">
        <v>2634</v>
      </c>
      <c r="G856">
        <v>2</v>
      </c>
      <c r="H856" s="1"/>
      <c r="I856">
        <v>39</v>
      </c>
      <c r="J856" t="s">
        <v>2761</v>
      </c>
      <c r="M856" t="s">
        <v>1257</v>
      </c>
      <c r="P856">
        <v>90213930</v>
      </c>
      <c r="R856">
        <v>13</v>
      </c>
      <c r="S856">
        <v>14</v>
      </c>
      <c r="X856" t="s">
        <v>2836</v>
      </c>
      <c r="Z856" t="s">
        <v>1260</v>
      </c>
      <c r="AA856" t="s">
        <v>1261</v>
      </c>
      <c r="AE856">
        <v>44005</v>
      </c>
      <c r="AH856">
        <v>0</v>
      </c>
      <c r="AK856" t="s">
        <v>1260</v>
      </c>
      <c r="AM856" t="s">
        <v>1260</v>
      </c>
      <c r="AN856" t="s">
        <v>1260</v>
      </c>
      <c r="AQ856" t="s">
        <v>1263</v>
      </c>
      <c r="AR856" t="s">
        <v>1257</v>
      </c>
      <c r="AS856" t="s">
        <v>1260</v>
      </c>
      <c r="AT856">
        <v>1</v>
      </c>
      <c r="AX856" t="s">
        <v>1617</v>
      </c>
      <c r="AY856" t="s">
        <v>1264</v>
      </c>
      <c r="AZ856" t="s">
        <v>1265</v>
      </c>
      <c r="BI856" t="s">
        <v>1260</v>
      </c>
      <c r="BK856" t="str">
        <f>LEFT(Tabela_BaseCadastro[[#This Row],[Descrição]],SEARCH(" ",Tabela_BaseCadastro[[#This Row],[Descrição]],1)-1)</f>
        <v>OLB23</v>
      </c>
      <c r="BL856" t="str">
        <f>TEXT(Tabela_BaseCadastro[[#This Row],[Unidade Venda '[EAN8, UPC12, EAN13, e DUN14']]],"0000000000000")</f>
        <v>0000000000000</v>
      </c>
      <c r="BM856" t="s">
        <v>1565</v>
      </c>
      <c r="BN856" t="str">
        <f>IF(Tabela_BaseCadastro[[#This Row],[P.Ativo CMED]]="",Tabela_BaseCadastro[[#This Row],[DESCRIÇÃO DO PRINCIPIO ATIVO]],Tabela_BaseCadastro[[#This Row],[P.Ativo CMED]])</f>
        <v>TISAGENLECLEUCEL</v>
      </c>
    </row>
    <row r="857" spans="1:66" x14ac:dyDescent="0.25">
      <c r="A857">
        <v>1639</v>
      </c>
      <c r="B857" t="s">
        <v>2837</v>
      </c>
      <c r="C857">
        <v>1645</v>
      </c>
      <c r="D857" t="s">
        <v>2759</v>
      </c>
      <c r="E857">
        <v>5</v>
      </c>
      <c r="F857" t="s">
        <v>2634</v>
      </c>
      <c r="G857">
        <v>10</v>
      </c>
      <c r="H857" s="1" t="s">
        <v>2760</v>
      </c>
      <c r="I857">
        <v>39</v>
      </c>
      <c r="J857" t="s">
        <v>2761</v>
      </c>
      <c r="M857" t="s">
        <v>2412</v>
      </c>
      <c r="N857" t="s">
        <v>2762</v>
      </c>
      <c r="O857" t="s">
        <v>2763</v>
      </c>
      <c r="P857">
        <v>90213930</v>
      </c>
      <c r="R857">
        <v>13</v>
      </c>
      <c r="S857">
        <v>13</v>
      </c>
      <c r="U857">
        <v>5037881013909</v>
      </c>
      <c r="V857">
        <v>5037881013909</v>
      </c>
      <c r="X857" t="s">
        <v>2838</v>
      </c>
      <c r="Z857" t="s">
        <v>1260</v>
      </c>
      <c r="AA857" t="s">
        <v>1261</v>
      </c>
      <c r="AE857">
        <v>44005</v>
      </c>
      <c r="AH857">
        <v>0</v>
      </c>
      <c r="AK857" t="s">
        <v>1260</v>
      </c>
      <c r="AM857" t="s">
        <v>1260</v>
      </c>
      <c r="AN857" t="s">
        <v>1260</v>
      </c>
      <c r="AQ857" t="s">
        <v>2412</v>
      </c>
      <c r="AR857" t="s">
        <v>2415</v>
      </c>
      <c r="AS857" t="s">
        <v>1260</v>
      </c>
      <c r="AT857">
        <v>1</v>
      </c>
      <c r="AX857" t="s">
        <v>1260</v>
      </c>
      <c r="AY857" t="s">
        <v>1264</v>
      </c>
      <c r="AZ857" t="s">
        <v>1265</v>
      </c>
      <c r="BI857" t="s">
        <v>1260</v>
      </c>
      <c r="BK857" t="str">
        <f>LEFT(Tabela_BaseCadastro[[#This Row],[Descrição]],SEARCH(" ",Tabela_BaseCadastro[[#This Row],[Descrição]],1)-1)</f>
        <v>OLB25</v>
      </c>
      <c r="BL857" t="str">
        <f>TEXT(Tabela_BaseCadastro[[#This Row],[Unidade Venda '[EAN8, UPC12, EAN13, e DUN14']]],"0000000000000")</f>
        <v>5037881013909</v>
      </c>
      <c r="BN857">
        <f>IF(Tabela_BaseCadastro[[#This Row],[P.Ativo CMED]]="",Tabela_BaseCadastro[[#This Row],[DESCRIÇÃO DO PRINCIPIO ATIVO]],Tabela_BaseCadastro[[#This Row],[P.Ativo CMED]])</f>
        <v>0</v>
      </c>
    </row>
    <row r="858" spans="1:66" x14ac:dyDescent="0.25">
      <c r="A858">
        <v>1640</v>
      </c>
      <c r="B858" t="s">
        <v>2839</v>
      </c>
      <c r="C858">
        <v>1645</v>
      </c>
      <c r="D858" t="s">
        <v>2759</v>
      </c>
      <c r="E858">
        <v>5</v>
      </c>
      <c r="F858" t="s">
        <v>2634</v>
      </c>
      <c r="G858">
        <v>10</v>
      </c>
      <c r="H858" s="1" t="s">
        <v>2760</v>
      </c>
      <c r="I858">
        <v>39</v>
      </c>
      <c r="J858" t="s">
        <v>2761</v>
      </c>
      <c r="M858" t="s">
        <v>2412</v>
      </c>
      <c r="N858" t="s">
        <v>2762</v>
      </c>
      <c r="O858" t="s">
        <v>2763</v>
      </c>
      <c r="P858">
        <v>90213930</v>
      </c>
      <c r="R858">
        <v>13</v>
      </c>
      <c r="S858">
        <v>13</v>
      </c>
      <c r="U858">
        <v>5037881013916</v>
      </c>
      <c r="V858">
        <v>5037881013916</v>
      </c>
      <c r="X858" t="s">
        <v>2840</v>
      </c>
      <c r="Z858" t="s">
        <v>1260</v>
      </c>
      <c r="AA858" t="s">
        <v>1261</v>
      </c>
      <c r="AE858">
        <v>44005</v>
      </c>
      <c r="AH858">
        <v>0</v>
      </c>
      <c r="AK858" t="s">
        <v>1260</v>
      </c>
      <c r="AM858" t="s">
        <v>1260</v>
      </c>
      <c r="AN858" t="s">
        <v>1260</v>
      </c>
      <c r="AQ858" t="s">
        <v>2412</v>
      </c>
      <c r="AR858" t="s">
        <v>2415</v>
      </c>
      <c r="AS858" t="s">
        <v>1260</v>
      </c>
      <c r="AT858">
        <v>1</v>
      </c>
      <c r="AX858" t="s">
        <v>1260</v>
      </c>
      <c r="AY858" t="s">
        <v>1264</v>
      </c>
      <c r="AZ858" t="s">
        <v>1265</v>
      </c>
      <c r="BI858" t="s">
        <v>1260</v>
      </c>
      <c r="BK858" t="str">
        <f>LEFT(Tabela_BaseCadastro[[#This Row],[Descrição]],SEARCH(" ",Tabela_BaseCadastro[[#This Row],[Descrição]],1)-1)</f>
        <v>OLB28</v>
      </c>
      <c r="BL858" t="str">
        <f>TEXT(Tabela_BaseCadastro[[#This Row],[Unidade Venda '[EAN8, UPC12, EAN13, e DUN14']]],"0000000000000")</f>
        <v>5037881013916</v>
      </c>
      <c r="BN858">
        <f>IF(Tabela_BaseCadastro[[#This Row],[P.Ativo CMED]]="",Tabela_BaseCadastro[[#This Row],[DESCRIÇÃO DO PRINCIPIO ATIVO]],Tabela_BaseCadastro[[#This Row],[P.Ativo CMED]])</f>
        <v>0</v>
      </c>
    </row>
    <row r="859" spans="1:66" x14ac:dyDescent="0.25">
      <c r="A859">
        <v>1641</v>
      </c>
      <c r="B859" t="s">
        <v>2841</v>
      </c>
      <c r="C859">
        <v>1645</v>
      </c>
      <c r="D859" t="s">
        <v>2759</v>
      </c>
      <c r="E859">
        <v>5</v>
      </c>
      <c r="F859" t="s">
        <v>2634</v>
      </c>
      <c r="G859">
        <v>10</v>
      </c>
      <c r="H859" s="1" t="s">
        <v>2760</v>
      </c>
      <c r="I859">
        <v>39</v>
      </c>
      <c r="J859" t="s">
        <v>2761</v>
      </c>
      <c r="M859" t="s">
        <v>2412</v>
      </c>
      <c r="N859" t="s">
        <v>2762</v>
      </c>
      <c r="O859" t="s">
        <v>2763</v>
      </c>
      <c r="P859">
        <v>90213930</v>
      </c>
      <c r="R859">
        <v>13</v>
      </c>
      <c r="S859">
        <v>13</v>
      </c>
      <c r="U859">
        <v>5037881013923</v>
      </c>
      <c r="V859">
        <v>5037881013923</v>
      </c>
      <c r="X859" t="s">
        <v>2842</v>
      </c>
      <c r="Z859" t="s">
        <v>1260</v>
      </c>
      <c r="AA859" t="s">
        <v>1261</v>
      </c>
      <c r="AE859">
        <v>44005</v>
      </c>
      <c r="AH859">
        <v>0</v>
      </c>
      <c r="AK859" t="s">
        <v>1260</v>
      </c>
      <c r="AM859" t="s">
        <v>1260</v>
      </c>
      <c r="AN859" t="s">
        <v>1260</v>
      </c>
      <c r="AQ859" t="s">
        <v>2412</v>
      </c>
      <c r="AR859" t="s">
        <v>2415</v>
      </c>
      <c r="AS859" t="s">
        <v>1260</v>
      </c>
      <c r="AT859">
        <v>1</v>
      </c>
      <c r="AX859" t="s">
        <v>1260</v>
      </c>
      <c r="AY859" t="s">
        <v>1264</v>
      </c>
      <c r="AZ859" t="s">
        <v>1265</v>
      </c>
      <c r="BI859" t="s">
        <v>1260</v>
      </c>
      <c r="BK859" t="str">
        <f>LEFT(Tabela_BaseCadastro[[#This Row],[Descrição]],SEARCH(" ",Tabela_BaseCadastro[[#This Row],[Descrição]],1)-1)</f>
        <v>OLB30</v>
      </c>
      <c r="BL859" t="str">
        <f>TEXT(Tabela_BaseCadastro[[#This Row],[Unidade Venda '[EAN8, UPC12, EAN13, e DUN14']]],"0000000000000")</f>
        <v>5037881013923</v>
      </c>
      <c r="BN859">
        <f>IF(Tabela_BaseCadastro[[#This Row],[P.Ativo CMED]]="",Tabela_BaseCadastro[[#This Row],[DESCRIÇÃO DO PRINCIPIO ATIVO]],Tabela_BaseCadastro[[#This Row],[P.Ativo CMED]])</f>
        <v>0</v>
      </c>
    </row>
    <row r="860" spans="1:66" x14ac:dyDescent="0.25">
      <c r="A860">
        <v>1642</v>
      </c>
      <c r="B860" t="s">
        <v>2843</v>
      </c>
      <c r="C860">
        <v>1645</v>
      </c>
      <c r="D860" t="s">
        <v>2759</v>
      </c>
      <c r="E860">
        <v>5</v>
      </c>
      <c r="F860" t="s">
        <v>2634</v>
      </c>
      <c r="G860">
        <v>2</v>
      </c>
      <c r="H860" s="1"/>
      <c r="I860">
        <v>39</v>
      </c>
      <c r="J860" t="s">
        <v>2761</v>
      </c>
      <c r="M860" t="s">
        <v>1257</v>
      </c>
      <c r="P860">
        <v>90213930</v>
      </c>
      <c r="R860">
        <v>13</v>
      </c>
      <c r="S860">
        <v>14</v>
      </c>
      <c r="X860" t="s">
        <v>2844</v>
      </c>
      <c r="Z860" t="s">
        <v>1260</v>
      </c>
      <c r="AA860" t="s">
        <v>1261</v>
      </c>
      <c r="AE860">
        <v>44005</v>
      </c>
      <c r="AH860">
        <v>0</v>
      </c>
      <c r="AK860" t="s">
        <v>1260</v>
      </c>
      <c r="AM860" t="s">
        <v>1260</v>
      </c>
      <c r="AN860" t="s">
        <v>1260</v>
      </c>
      <c r="AQ860" t="s">
        <v>1263</v>
      </c>
      <c r="AR860" t="s">
        <v>1257</v>
      </c>
      <c r="AS860" t="s">
        <v>1260</v>
      </c>
      <c r="AT860">
        <v>1</v>
      </c>
      <c r="AX860" t="s">
        <v>1617</v>
      </c>
      <c r="AY860" t="s">
        <v>1264</v>
      </c>
      <c r="AZ860" t="s">
        <v>1265</v>
      </c>
      <c r="BI860" t="s">
        <v>1260</v>
      </c>
      <c r="BK860" t="str">
        <f>LEFT(Tabela_BaseCadastro[[#This Row],[Descrição]],SEARCH(" ",Tabela_BaseCadastro[[#This Row],[Descrição]],1)-1)</f>
        <v>OLB32</v>
      </c>
      <c r="BL860" t="str">
        <f>TEXT(Tabela_BaseCadastro[[#This Row],[Unidade Venda '[EAN8, UPC12, EAN13, e DUN14']]],"0000000000000")</f>
        <v>0000000000000</v>
      </c>
      <c r="BM860" t="s">
        <v>1565</v>
      </c>
      <c r="BN860" t="str">
        <f>IF(Tabela_BaseCadastro[[#This Row],[P.Ativo CMED]]="",Tabela_BaseCadastro[[#This Row],[DESCRIÇÃO DO PRINCIPIO ATIVO]],Tabela_BaseCadastro[[#This Row],[P.Ativo CMED]])</f>
        <v>TISAGENLECLEUCEL</v>
      </c>
    </row>
    <row r="861" spans="1:66" x14ac:dyDescent="0.25">
      <c r="A861">
        <v>1643</v>
      </c>
      <c r="B861" t="s">
        <v>2845</v>
      </c>
      <c r="C861">
        <v>1645</v>
      </c>
      <c r="D861" t="s">
        <v>2759</v>
      </c>
      <c r="E861">
        <v>5</v>
      </c>
      <c r="F861" t="s">
        <v>2634</v>
      </c>
      <c r="G861">
        <v>2</v>
      </c>
      <c r="H861" s="1"/>
      <c r="I861">
        <v>39</v>
      </c>
      <c r="J861" t="s">
        <v>2761</v>
      </c>
      <c r="M861" t="s">
        <v>1257</v>
      </c>
      <c r="P861">
        <v>90213930</v>
      </c>
      <c r="R861">
        <v>13</v>
      </c>
      <c r="S861">
        <v>14</v>
      </c>
      <c r="X861" t="s">
        <v>2846</v>
      </c>
      <c r="Z861" t="s">
        <v>1260</v>
      </c>
      <c r="AA861" t="s">
        <v>1261</v>
      </c>
      <c r="AE861">
        <v>44005</v>
      </c>
      <c r="AH861">
        <v>0</v>
      </c>
      <c r="AK861" t="s">
        <v>1260</v>
      </c>
      <c r="AM861" t="s">
        <v>1260</v>
      </c>
      <c r="AN861" t="s">
        <v>1260</v>
      </c>
      <c r="AQ861" t="s">
        <v>1263</v>
      </c>
      <c r="AR861" t="s">
        <v>1257</v>
      </c>
      <c r="AS861" t="s">
        <v>1260</v>
      </c>
      <c r="AT861">
        <v>1</v>
      </c>
      <c r="AX861" t="s">
        <v>1617</v>
      </c>
      <c r="AY861" t="s">
        <v>1264</v>
      </c>
      <c r="AZ861" t="s">
        <v>1265</v>
      </c>
      <c r="BI861" t="s">
        <v>1260</v>
      </c>
      <c r="BK861" t="str">
        <f>LEFT(Tabela_BaseCadastro[[#This Row],[Descrição]],SEARCH(" ",Tabela_BaseCadastro[[#This Row],[Descrição]],1)-1)</f>
        <v>OLB34</v>
      </c>
      <c r="BL861" t="str">
        <f>TEXT(Tabela_BaseCadastro[[#This Row],[Unidade Venda '[EAN8, UPC12, EAN13, e DUN14']]],"0000000000000")</f>
        <v>0000000000000</v>
      </c>
      <c r="BM861" t="s">
        <v>1565</v>
      </c>
      <c r="BN861" t="str">
        <f>IF(Tabela_BaseCadastro[[#This Row],[P.Ativo CMED]]="",Tabela_BaseCadastro[[#This Row],[DESCRIÇÃO DO PRINCIPIO ATIVO]],Tabela_BaseCadastro[[#This Row],[P.Ativo CMED]])</f>
        <v>TISAGENLECLEUCEL</v>
      </c>
    </row>
    <row r="862" spans="1:66" x14ac:dyDescent="0.25">
      <c r="A862">
        <v>1644</v>
      </c>
      <c r="B862" t="s">
        <v>2847</v>
      </c>
      <c r="C862">
        <v>1645</v>
      </c>
      <c r="D862" t="s">
        <v>2759</v>
      </c>
      <c r="E862">
        <v>5</v>
      </c>
      <c r="F862" t="s">
        <v>2634</v>
      </c>
      <c r="G862">
        <v>2</v>
      </c>
      <c r="H862" s="1"/>
      <c r="I862">
        <v>39</v>
      </c>
      <c r="J862" t="s">
        <v>2761</v>
      </c>
      <c r="M862" t="s">
        <v>1257</v>
      </c>
      <c r="P862">
        <v>90213930</v>
      </c>
      <c r="R862">
        <v>13</v>
      </c>
      <c r="S862">
        <v>14</v>
      </c>
      <c r="X862">
        <v>960804</v>
      </c>
      <c r="Z862" t="s">
        <v>1260</v>
      </c>
      <c r="AA862" t="s">
        <v>1261</v>
      </c>
      <c r="AE862">
        <v>44005</v>
      </c>
      <c r="AH862">
        <v>0</v>
      </c>
      <c r="AK862" t="s">
        <v>1260</v>
      </c>
      <c r="AM862" t="s">
        <v>1260</v>
      </c>
      <c r="AN862" t="s">
        <v>1260</v>
      </c>
      <c r="AQ862" t="s">
        <v>1263</v>
      </c>
      <c r="AR862" t="s">
        <v>1257</v>
      </c>
      <c r="AS862" t="s">
        <v>1260</v>
      </c>
      <c r="AT862">
        <v>1</v>
      </c>
      <c r="AX862" t="s">
        <v>1617</v>
      </c>
      <c r="AY862" t="s">
        <v>1264</v>
      </c>
      <c r="AZ862" t="s">
        <v>1265</v>
      </c>
      <c r="BI862" t="s">
        <v>1260</v>
      </c>
      <c r="BK862" t="str">
        <f>LEFT(Tabela_BaseCadastro[[#This Row],[Descrição]],SEARCH(" ",Tabela_BaseCadastro[[#This Row],[Descrição]],1)-1)</f>
        <v>960804</v>
      </c>
      <c r="BL862" t="str">
        <f>TEXT(Tabela_BaseCadastro[[#This Row],[Unidade Venda '[EAN8, UPC12, EAN13, e DUN14']]],"0000000000000")</f>
        <v>0000000000000</v>
      </c>
      <c r="BM862" t="s">
        <v>1565</v>
      </c>
      <c r="BN862" t="str">
        <f>IF(Tabela_BaseCadastro[[#This Row],[P.Ativo CMED]]="",Tabela_BaseCadastro[[#This Row],[DESCRIÇÃO DO PRINCIPIO ATIVO]],Tabela_BaseCadastro[[#This Row],[P.Ativo CMED]])</f>
        <v>TISAGENLECLEUCEL</v>
      </c>
    </row>
    <row r="863" spans="1:66" x14ac:dyDescent="0.25">
      <c r="A863">
        <v>1645</v>
      </c>
      <c r="B863" t="s">
        <v>2848</v>
      </c>
      <c r="C863">
        <v>1645</v>
      </c>
      <c r="D863" t="s">
        <v>2759</v>
      </c>
      <c r="E863">
        <v>5</v>
      </c>
      <c r="F863" t="s">
        <v>2634</v>
      </c>
      <c r="G863">
        <v>2</v>
      </c>
      <c r="H863" s="1"/>
      <c r="I863">
        <v>39</v>
      </c>
      <c r="J863" t="s">
        <v>2761</v>
      </c>
      <c r="M863" t="s">
        <v>1257</v>
      </c>
      <c r="P863">
        <v>90213930</v>
      </c>
      <c r="R863">
        <v>13</v>
      </c>
      <c r="S863">
        <v>14</v>
      </c>
      <c r="X863">
        <v>961204</v>
      </c>
      <c r="Z863" t="s">
        <v>1260</v>
      </c>
      <c r="AA863" t="s">
        <v>1261</v>
      </c>
      <c r="AE863">
        <v>44005</v>
      </c>
      <c r="AH863">
        <v>0</v>
      </c>
      <c r="AK863" t="s">
        <v>1260</v>
      </c>
      <c r="AM863" t="s">
        <v>1260</v>
      </c>
      <c r="AN863" t="s">
        <v>1260</v>
      </c>
      <c r="AQ863" t="s">
        <v>1263</v>
      </c>
      <c r="AR863" t="s">
        <v>1257</v>
      </c>
      <c r="AS863" t="s">
        <v>1260</v>
      </c>
      <c r="AT863">
        <v>1</v>
      </c>
      <c r="AX863" t="s">
        <v>1617</v>
      </c>
      <c r="AY863" t="s">
        <v>1264</v>
      </c>
      <c r="AZ863" t="s">
        <v>1265</v>
      </c>
      <c r="BI863" t="s">
        <v>1260</v>
      </c>
      <c r="BK863" t="str">
        <f>LEFT(Tabela_BaseCadastro[[#This Row],[Descrição]],SEARCH(" ",Tabela_BaseCadastro[[#This Row],[Descrição]],1)-1)</f>
        <v>961204</v>
      </c>
      <c r="BL863" t="str">
        <f>TEXT(Tabela_BaseCadastro[[#This Row],[Unidade Venda '[EAN8, UPC12, EAN13, e DUN14']]],"0000000000000")</f>
        <v>0000000000000</v>
      </c>
      <c r="BM863" t="s">
        <v>1565</v>
      </c>
      <c r="BN863" t="str">
        <f>IF(Tabela_BaseCadastro[[#This Row],[P.Ativo CMED]]="",Tabela_BaseCadastro[[#This Row],[DESCRIÇÃO DO PRINCIPIO ATIVO]],Tabela_BaseCadastro[[#This Row],[P.Ativo CMED]])</f>
        <v>TISAGENLECLEUCEL</v>
      </c>
    </row>
    <row r="864" spans="1:66" x14ac:dyDescent="0.25">
      <c r="A864">
        <v>1646</v>
      </c>
      <c r="B864" t="s">
        <v>2849</v>
      </c>
      <c r="C864">
        <v>1645</v>
      </c>
      <c r="D864" t="s">
        <v>2759</v>
      </c>
      <c r="E864">
        <v>5</v>
      </c>
      <c r="F864" t="s">
        <v>2634</v>
      </c>
      <c r="G864">
        <v>10</v>
      </c>
      <c r="H864" s="1" t="s">
        <v>2760</v>
      </c>
      <c r="I864">
        <v>39</v>
      </c>
      <c r="J864" t="s">
        <v>2761</v>
      </c>
      <c r="M864" t="s">
        <v>2412</v>
      </c>
      <c r="N864" t="s">
        <v>2762</v>
      </c>
      <c r="O864" t="s">
        <v>2763</v>
      </c>
      <c r="P864">
        <v>90213930</v>
      </c>
      <c r="R864">
        <v>13</v>
      </c>
      <c r="S864">
        <v>13</v>
      </c>
      <c r="U864">
        <v>5037881115504</v>
      </c>
      <c r="V864">
        <v>5037881115504</v>
      </c>
      <c r="X864" t="s">
        <v>2850</v>
      </c>
      <c r="Z864" t="s">
        <v>1260</v>
      </c>
      <c r="AA864" t="s">
        <v>1261</v>
      </c>
      <c r="AE864">
        <v>44005</v>
      </c>
      <c r="AH864">
        <v>0</v>
      </c>
      <c r="AK864" t="s">
        <v>1260</v>
      </c>
      <c r="AM864" t="s">
        <v>1260</v>
      </c>
      <c r="AN864" t="s">
        <v>1260</v>
      </c>
      <c r="AQ864" t="s">
        <v>2412</v>
      </c>
      <c r="AR864" t="s">
        <v>2415</v>
      </c>
      <c r="AS864" t="s">
        <v>1260</v>
      </c>
      <c r="AT864">
        <v>1</v>
      </c>
      <c r="AX864" t="s">
        <v>1260</v>
      </c>
      <c r="AY864" t="s">
        <v>1264</v>
      </c>
      <c r="AZ864" t="s">
        <v>1265</v>
      </c>
      <c r="BI864" t="s">
        <v>1260</v>
      </c>
      <c r="BK864" t="str">
        <f>LEFT(Tabela_BaseCadastro[[#This Row],[Descrição]],SEARCH(" ",Tabela_BaseCadastro[[#This Row],[Descrição]],1)-1)</f>
        <v>631206P</v>
      </c>
      <c r="BL864" t="str">
        <f>TEXT(Tabela_BaseCadastro[[#This Row],[Unidade Venda '[EAN8, UPC12, EAN13, e DUN14']]],"0000000000000")</f>
        <v>5037881115504</v>
      </c>
      <c r="BN864">
        <f>IF(Tabela_BaseCadastro[[#This Row],[P.Ativo CMED]]="",Tabela_BaseCadastro[[#This Row],[DESCRIÇÃO DO PRINCIPIO ATIVO]],Tabela_BaseCadastro[[#This Row],[P.Ativo CMED]])</f>
        <v>0</v>
      </c>
    </row>
    <row r="865" spans="1:66" x14ac:dyDescent="0.25">
      <c r="A865">
        <v>1647</v>
      </c>
      <c r="B865" t="s">
        <v>2851</v>
      </c>
      <c r="C865">
        <v>1645</v>
      </c>
      <c r="D865" t="s">
        <v>2759</v>
      </c>
      <c r="E865">
        <v>5</v>
      </c>
      <c r="F865" t="s">
        <v>2634</v>
      </c>
      <c r="G865">
        <v>10</v>
      </c>
      <c r="H865" s="1" t="s">
        <v>2760</v>
      </c>
      <c r="I865">
        <v>39</v>
      </c>
      <c r="J865" t="s">
        <v>2761</v>
      </c>
      <c r="M865" t="s">
        <v>2412</v>
      </c>
      <c r="N865" t="s">
        <v>2762</v>
      </c>
      <c r="O865" t="s">
        <v>2763</v>
      </c>
      <c r="P865">
        <v>90213930</v>
      </c>
      <c r="R865">
        <v>13</v>
      </c>
      <c r="S865">
        <v>13</v>
      </c>
      <c r="U865">
        <v>5037881115511</v>
      </c>
      <c r="V865">
        <v>5037881115511</v>
      </c>
      <c r="X865" t="s">
        <v>2852</v>
      </c>
      <c r="Z865" t="s">
        <v>1260</v>
      </c>
      <c r="AA865" t="s">
        <v>1261</v>
      </c>
      <c r="AE865">
        <v>44005</v>
      </c>
      <c r="AH865">
        <v>0</v>
      </c>
      <c r="AK865" t="s">
        <v>1260</v>
      </c>
      <c r="AM865" t="s">
        <v>1260</v>
      </c>
      <c r="AN865" t="s">
        <v>1260</v>
      </c>
      <c r="AQ865" t="s">
        <v>2412</v>
      </c>
      <c r="AR865" t="s">
        <v>2415</v>
      </c>
      <c r="AS865" t="s">
        <v>1260</v>
      </c>
      <c r="AT865">
        <v>1</v>
      </c>
      <c r="AX865" t="s">
        <v>1260</v>
      </c>
      <c r="AY865" t="s">
        <v>1264</v>
      </c>
      <c r="AZ865" t="s">
        <v>1265</v>
      </c>
      <c r="BI865" t="s">
        <v>1260</v>
      </c>
      <c r="BK865" t="str">
        <f>LEFT(Tabela_BaseCadastro[[#This Row],[Descrição]],SEARCH(" ",Tabela_BaseCadastro[[#This Row],[Descrição]],1)-1)</f>
        <v>631407P</v>
      </c>
      <c r="BL865" t="str">
        <f>TEXT(Tabela_BaseCadastro[[#This Row],[Unidade Venda '[EAN8, UPC12, EAN13, e DUN14']]],"0000000000000")</f>
        <v>5037881115511</v>
      </c>
      <c r="BN865">
        <f>IF(Tabela_BaseCadastro[[#This Row],[P.Ativo CMED]]="",Tabela_BaseCadastro[[#This Row],[DESCRIÇÃO DO PRINCIPIO ATIVO]],Tabela_BaseCadastro[[#This Row],[P.Ativo CMED]])</f>
        <v>0</v>
      </c>
    </row>
    <row r="866" spans="1:66" x14ac:dyDescent="0.25">
      <c r="A866">
        <v>1648</v>
      </c>
      <c r="B866" t="s">
        <v>2853</v>
      </c>
      <c r="C866">
        <v>1645</v>
      </c>
      <c r="D866" t="s">
        <v>2759</v>
      </c>
      <c r="E866">
        <v>5</v>
      </c>
      <c r="F866" t="s">
        <v>2634</v>
      </c>
      <c r="G866">
        <v>10</v>
      </c>
      <c r="H866" s="1" t="s">
        <v>2760</v>
      </c>
      <c r="I866">
        <v>39</v>
      </c>
      <c r="J866" t="s">
        <v>2761</v>
      </c>
      <c r="M866" t="s">
        <v>2412</v>
      </c>
      <c r="N866" t="s">
        <v>2762</v>
      </c>
      <c r="O866" t="s">
        <v>2763</v>
      </c>
      <c r="P866">
        <v>90213930</v>
      </c>
      <c r="R866">
        <v>13</v>
      </c>
      <c r="S866">
        <v>13</v>
      </c>
      <c r="U866">
        <v>1010101010101</v>
      </c>
      <c r="V866">
        <v>1010101010101</v>
      </c>
      <c r="X866" t="s">
        <v>2854</v>
      </c>
      <c r="Z866" t="s">
        <v>1260</v>
      </c>
      <c r="AA866" t="s">
        <v>1261</v>
      </c>
      <c r="AE866">
        <v>44005</v>
      </c>
      <c r="AH866">
        <v>0</v>
      </c>
      <c r="AK866" t="s">
        <v>1260</v>
      </c>
      <c r="AM866" t="s">
        <v>1260</v>
      </c>
      <c r="AN866" t="s">
        <v>1260</v>
      </c>
      <c r="AQ866" t="s">
        <v>2412</v>
      </c>
      <c r="AR866" t="s">
        <v>2415</v>
      </c>
      <c r="AS866" t="s">
        <v>1260</v>
      </c>
      <c r="AT866">
        <v>1</v>
      </c>
      <c r="AX866" t="s">
        <v>1617</v>
      </c>
      <c r="AY866" t="s">
        <v>1264</v>
      </c>
      <c r="AZ866" t="s">
        <v>1265</v>
      </c>
      <c r="BI866" t="s">
        <v>1260</v>
      </c>
      <c r="BK866" t="str">
        <f>LEFT(Tabela_BaseCadastro[[#This Row],[Descrição]],SEARCH(" ",Tabela_BaseCadastro[[#This Row],[Descrição]],1)-1)</f>
        <v>631608P</v>
      </c>
      <c r="BL866" t="str">
        <f>TEXT(Tabela_BaseCadastro[[#This Row],[Unidade Venda '[EAN8, UPC12, EAN13, e DUN14']]],"0000000000000")</f>
        <v>1010101010101</v>
      </c>
      <c r="BN866">
        <f>IF(Tabela_BaseCadastro[[#This Row],[P.Ativo CMED]]="",Tabela_BaseCadastro[[#This Row],[DESCRIÇÃO DO PRINCIPIO ATIVO]],Tabela_BaseCadastro[[#This Row],[P.Ativo CMED]])</f>
        <v>0</v>
      </c>
    </row>
    <row r="867" spans="1:66" x14ac:dyDescent="0.25">
      <c r="A867">
        <v>1649</v>
      </c>
      <c r="B867" t="s">
        <v>2855</v>
      </c>
      <c r="C867">
        <v>1645</v>
      </c>
      <c r="D867" t="s">
        <v>2759</v>
      </c>
      <c r="E867">
        <v>5</v>
      </c>
      <c r="F867" t="s">
        <v>2634</v>
      </c>
      <c r="G867">
        <v>10</v>
      </c>
      <c r="H867" s="1" t="s">
        <v>2760</v>
      </c>
      <c r="I867">
        <v>39</v>
      </c>
      <c r="J867" t="s">
        <v>2761</v>
      </c>
      <c r="M867" t="s">
        <v>2412</v>
      </c>
      <c r="N867" t="s">
        <v>2762</v>
      </c>
      <c r="O867" t="s">
        <v>2763</v>
      </c>
      <c r="P867">
        <v>90213930</v>
      </c>
      <c r="R867">
        <v>13</v>
      </c>
      <c r="S867">
        <v>13</v>
      </c>
      <c r="U867">
        <v>5037881115535</v>
      </c>
      <c r="V867">
        <v>5037881115535</v>
      </c>
      <c r="X867" t="s">
        <v>2856</v>
      </c>
      <c r="Z867" t="s">
        <v>1260</v>
      </c>
      <c r="AA867" t="s">
        <v>1261</v>
      </c>
      <c r="AE867">
        <v>44005</v>
      </c>
      <c r="AH867">
        <v>0</v>
      </c>
      <c r="AK867" t="s">
        <v>1260</v>
      </c>
      <c r="AM867" t="s">
        <v>1260</v>
      </c>
      <c r="AN867" t="s">
        <v>1260</v>
      </c>
      <c r="AQ867" t="s">
        <v>2412</v>
      </c>
      <c r="AR867" t="s">
        <v>2415</v>
      </c>
      <c r="AS867" t="s">
        <v>1260</v>
      </c>
      <c r="AT867">
        <v>1</v>
      </c>
      <c r="AX867" t="s">
        <v>1260</v>
      </c>
      <c r="AY867" t="s">
        <v>1264</v>
      </c>
      <c r="AZ867" t="s">
        <v>1265</v>
      </c>
      <c r="BI867" t="s">
        <v>1260</v>
      </c>
      <c r="BK867" t="str">
        <f>LEFT(Tabela_BaseCadastro[[#This Row],[Descrição]],SEARCH(" ",Tabela_BaseCadastro[[#This Row],[Descrição]],1)-1)</f>
        <v>631809P</v>
      </c>
      <c r="BL867" t="str">
        <f>TEXT(Tabela_BaseCadastro[[#This Row],[Unidade Venda '[EAN8, UPC12, EAN13, e DUN14']]],"0000000000000")</f>
        <v>5037881115535</v>
      </c>
      <c r="BN867">
        <f>IF(Tabela_BaseCadastro[[#This Row],[P.Ativo CMED]]="",Tabela_BaseCadastro[[#This Row],[DESCRIÇÃO DO PRINCIPIO ATIVO]],Tabela_BaseCadastro[[#This Row],[P.Ativo CMED]])</f>
        <v>0</v>
      </c>
    </row>
    <row r="868" spans="1:66" x14ac:dyDescent="0.25">
      <c r="A868">
        <v>1650</v>
      </c>
      <c r="B868" t="s">
        <v>2857</v>
      </c>
      <c r="C868">
        <v>1645</v>
      </c>
      <c r="D868" t="s">
        <v>2759</v>
      </c>
      <c r="E868">
        <v>5</v>
      </c>
      <c r="F868" t="s">
        <v>2634</v>
      </c>
      <c r="G868">
        <v>10</v>
      </c>
      <c r="H868" s="1" t="s">
        <v>2760</v>
      </c>
      <c r="I868">
        <v>39</v>
      </c>
      <c r="J868" t="s">
        <v>2761</v>
      </c>
      <c r="M868" t="s">
        <v>2412</v>
      </c>
      <c r="N868" t="s">
        <v>2762</v>
      </c>
      <c r="O868" t="s">
        <v>2763</v>
      </c>
      <c r="P868">
        <v>90213930</v>
      </c>
      <c r="R868">
        <v>13</v>
      </c>
      <c r="S868">
        <v>13</v>
      </c>
      <c r="U868">
        <v>1010101010155</v>
      </c>
      <c r="V868">
        <v>1010101010155</v>
      </c>
      <c r="X868" t="s">
        <v>2858</v>
      </c>
      <c r="Z868" t="s">
        <v>1260</v>
      </c>
      <c r="AA868" t="s">
        <v>1261</v>
      </c>
      <c r="AE868">
        <v>44005</v>
      </c>
      <c r="AH868">
        <v>0</v>
      </c>
      <c r="AK868" t="s">
        <v>1260</v>
      </c>
      <c r="AM868" t="s">
        <v>1260</v>
      </c>
      <c r="AN868" t="s">
        <v>1260</v>
      </c>
      <c r="AQ868" t="s">
        <v>2412</v>
      </c>
      <c r="AR868" t="s">
        <v>2415</v>
      </c>
      <c r="AS868" t="s">
        <v>1260</v>
      </c>
      <c r="AT868">
        <v>1</v>
      </c>
      <c r="AX868" t="s">
        <v>1617</v>
      </c>
      <c r="AY868" t="s">
        <v>1264</v>
      </c>
      <c r="AZ868" t="s">
        <v>1265</v>
      </c>
      <c r="BI868" t="s">
        <v>1260</v>
      </c>
      <c r="BK868" t="str">
        <f>LEFT(Tabela_BaseCadastro[[#This Row],[Descrição]],SEARCH(" ",Tabela_BaseCadastro[[#This Row],[Descrição]],1)-1)</f>
        <v>632010P</v>
      </c>
      <c r="BL868" t="str">
        <f>TEXT(Tabela_BaseCadastro[[#This Row],[Unidade Venda '[EAN8, UPC12, EAN13, e DUN14']]],"0000000000000")</f>
        <v>1010101010155</v>
      </c>
      <c r="BN868">
        <f>IF(Tabela_BaseCadastro[[#This Row],[P.Ativo CMED]]="",Tabela_BaseCadastro[[#This Row],[DESCRIÇÃO DO PRINCIPIO ATIVO]],Tabela_BaseCadastro[[#This Row],[P.Ativo CMED]])</f>
        <v>0</v>
      </c>
    </row>
    <row r="869" spans="1:66" x14ac:dyDescent="0.25">
      <c r="A869">
        <v>1651</v>
      </c>
      <c r="B869" t="s">
        <v>2859</v>
      </c>
      <c r="C869">
        <v>1645</v>
      </c>
      <c r="D869" t="s">
        <v>2759</v>
      </c>
      <c r="E869">
        <v>5</v>
      </c>
      <c r="F869" t="s">
        <v>2634</v>
      </c>
      <c r="G869">
        <v>10</v>
      </c>
      <c r="H869" s="1" t="s">
        <v>2760</v>
      </c>
      <c r="I869">
        <v>39</v>
      </c>
      <c r="J869" t="s">
        <v>2761</v>
      </c>
      <c r="M869" t="s">
        <v>2412</v>
      </c>
      <c r="N869" t="s">
        <v>2762</v>
      </c>
      <c r="O869" t="s">
        <v>2763</v>
      </c>
      <c r="P869">
        <v>90213930</v>
      </c>
      <c r="R869">
        <v>13</v>
      </c>
      <c r="S869">
        <v>13</v>
      </c>
      <c r="U869">
        <v>1010101010166</v>
      </c>
      <c r="V869">
        <v>0</v>
      </c>
      <c r="X869" t="s">
        <v>2860</v>
      </c>
      <c r="Z869" t="s">
        <v>1260</v>
      </c>
      <c r="AA869" t="s">
        <v>1261</v>
      </c>
      <c r="AE869">
        <v>44005</v>
      </c>
      <c r="AH869">
        <v>0</v>
      </c>
      <c r="AK869" t="s">
        <v>1260</v>
      </c>
      <c r="AM869" t="s">
        <v>1260</v>
      </c>
      <c r="AN869" t="s">
        <v>1260</v>
      </c>
      <c r="AQ869" t="s">
        <v>2412</v>
      </c>
      <c r="AR869" t="s">
        <v>2415</v>
      </c>
      <c r="AS869" t="s">
        <v>1260</v>
      </c>
      <c r="AT869">
        <v>1</v>
      </c>
      <c r="AX869" t="s">
        <v>1260</v>
      </c>
      <c r="AY869" t="s">
        <v>1264</v>
      </c>
      <c r="AZ869" t="s">
        <v>1265</v>
      </c>
      <c r="BI869" t="s">
        <v>1260</v>
      </c>
      <c r="BK869" t="str">
        <f>LEFT(Tabela_BaseCadastro[[#This Row],[Descrição]],SEARCH(" ",Tabela_BaseCadastro[[#This Row],[Descrição]],1)-1)</f>
        <v>632211P</v>
      </c>
      <c r="BL869" t="str">
        <f>TEXT(Tabela_BaseCadastro[[#This Row],[Unidade Venda '[EAN8, UPC12, EAN13, e DUN14']]],"0000000000000")</f>
        <v>1010101010166</v>
      </c>
      <c r="BN869">
        <f>IF(Tabela_BaseCadastro[[#This Row],[P.Ativo CMED]]="",Tabela_BaseCadastro[[#This Row],[DESCRIÇÃO DO PRINCIPIO ATIVO]],Tabela_BaseCadastro[[#This Row],[P.Ativo CMED]])</f>
        <v>0</v>
      </c>
    </row>
    <row r="870" spans="1:66" x14ac:dyDescent="0.25">
      <c r="A870">
        <v>1652</v>
      </c>
      <c r="B870" t="s">
        <v>2861</v>
      </c>
      <c r="C870">
        <v>1645</v>
      </c>
      <c r="D870" t="s">
        <v>2759</v>
      </c>
      <c r="E870">
        <v>5</v>
      </c>
      <c r="F870" t="s">
        <v>2634</v>
      </c>
      <c r="G870">
        <v>10</v>
      </c>
      <c r="H870" s="1" t="s">
        <v>2760</v>
      </c>
      <c r="I870">
        <v>39</v>
      </c>
      <c r="J870" t="s">
        <v>2761</v>
      </c>
      <c r="M870" t="s">
        <v>2412</v>
      </c>
      <c r="N870" t="s">
        <v>2762</v>
      </c>
      <c r="O870" t="s">
        <v>2763</v>
      </c>
      <c r="P870">
        <v>90213930</v>
      </c>
      <c r="R870">
        <v>13</v>
      </c>
      <c r="S870">
        <v>13</v>
      </c>
      <c r="U870">
        <v>5037881115023</v>
      </c>
      <c r="V870">
        <v>0</v>
      </c>
      <c r="X870" t="s">
        <v>2862</v>
      </c>
      <c r="Z870" t="s">
        <v>1260</v>
      </c>
      <c r="AA870" t="s">
        <v>1261</v>
      </c>
      <c r="AE870">
        <v>44005</v>
      </c>
      <c r="AH870">
        <v>0</v>
      </c>
      <c r="AK870" t="s">
        <v>1260</v>
      </c>
      <c r="AM870" t="s">
        <v>1260</v>
      </c>
      <c r="AN870" t="s">
        <v>1260</v>
      </c>
      <c r="AQ870" t="s">
        <v>2412</v>
      </c>
      <c r="AR870" t="s">
        <v>2415</v>
      </c>
      <c r="AS870" t="s">
        <v>1260</v>
      </c>
      <c r="AT870">
        <v>1</v>
      </c>
      <c r="AX870" t="s">
        <v>1260</v>
      </c>
      <c r="AY870" t="s">
        <v>1264</v>
      </c>
      <c r="AZ870" t="s">
        <v>1265</v>
      </c>
      <c r="BI870" t="s">
        <v>1260</v>
      </c>
      <c r="BK870" t="str">
        <f>LEFT(Tabela_BaseCadastro[[#This Row],[Descrição]],SEARCH(" ",Tabela_BaseCadastro[[#This Row],[Descrição]],1)-1)</f>
        <v>636006P</v>
      </c>
      <c r="BL870" t="str">
        <f>TEXT(Tabela_BaseCadastro[[#This Row],[Unidade Venda '[EAN8, UPC12, EAN13, e DUN14']]],"0000000000000")</f>
        <v>5037881115023</v>
      </c>
      <c r="BN870">
        <f>IF(Tabela_BaseCadastro[[#This Row],[P.Ativo CMED]]="",Tabela_BaseCadastro[[#This Row],[DESCRIÇÃO DO PRINCIPIO ATIVO]],Tabela_BaseCadastro[[#This Row],[P.Ativo CMED]])</f>
        <v>0</v>
      </c>
    </row>
    <row r="871" spans="1:66" x14ac:dyDescent="0.25">
      <c r="A871">
        <v>1653</v>
      </c>
      <c r="B871" t="s">
        <v>2863</v>
      </c>
      <c r="C871">
        <v>1645</v>
      </c>
      <c r="D871" t="s">
        <v>2759</v>
      </c>
      <c r="E871">
        <v>5</v>
      </c>
      <c r="F871" t="s">
        <v>2634</v>
      </c>
      <c r="G871">
        <v>10</v>
      </c>
      <c r="H871" s="1" t="s">
        <v>2760</v>
      </c>
      <c r="I871">
        <v>39</v>
      </c>
      <c r="J871" t="s">
        <v>2761</v>
      </c>
      <c r="M871" t="s">
        <v>2412</v>
      </c>
      <c r="N871" t="s">
        <v>2762</v>
      </c>
      <c r="O871" t="s">
        <v>2763</v>
      </c>
      <c r="P871">
        <v>90213930</v>
      </c>
      <c r="R871">
        <v>13</v>
      </c>
      <c r="S871">
        <v>13</v>
      </c>
      <c r="U871">
        <v>5037881115030</v>
      </c>
      <c r="V871">
        <v>0</v>
      </c>
      <c r="X871" t="s">
        <v>2864</v>
      </c>
      <c r="Z871" t="s">
        <v>1260</v>
      </c>
      <c r="AA871" t="s">
        <v>1261</v>
      </c>
      <c r="AE871">
        <v>44005</v>
      </c>
      <c r="AH871">
        <v>0</v>
      </c>
      <c r="AK871" t="s">
        <v>1260</v>
      </c>
      <c r="AM871" t="s">
        <v>1260</v>
      </c>
      <c r="AN871" t="s">
        <v>1260</v>
      </c>
      <c r="AQ871" t="s">
        <v>2412</v>
      </c>
      <c r="AR871" t="s">
        <v>2415</v>
      </c>
      <c r="AS871" t="s">
        <v>1260</v>
      </c>
      <c r="AT871">
        <v>1</v>
      </c>
      <c r="AX871" t="s">
        <v>1260</v>
      </c>
      <c r="AY871" t="s">
        <v>1264</v>
      </c>
      <c r="AZ871" t="s">
        <v>1265</v>
      </c>
      <c r="BI871" t="s">
        <v>1260</v>
      </c>
      <c r="BK871" t="str">
        <f>LEFT(Tabela_BaseCadastro[[#This Row],[Descrição]],SEARCH(" ",Tabela_BaseCadastro[[#This Row],[Descrição]],1)-1)</f>
        <v>636007P</v>
      </c>
      <c r="BL871" t="str">
        <f>TEXT(Tabela_BaseCadastro[[#This Row],[Unidade Venda '[EAN8, UPC12, EAN13, e DUN14']]],"0000000000000")</f>
        <v>5037881115030</v>
      </c>
      <c r="BN871">
        <f>IF(Tabela_BaseCadastro[[#This Row],[P.Ativo CMED]]="",Tabela_BaseCadastro[[#This Row],[DESCRIÇÃO DO PRINCIPIO ATIVO]],Tabela_BaseCadastro[[#This Row],[P.Ativo CMED]])</f>
        <v>0</v>
      </c>
    </row>
    <row r="872" spans="1:66" x14ac:dyDescent="0.25">
      <c r="A872">
        <v>1654</v>
      </c>
      <c r="B872" t="s">
        <v>2865</v>
      </c>
      <c r="C872">
        <v>1645</v>
      </c>
      <c r="D872" t="s">
        <v>2759</v>
      </c>
      <c r="E872">
        <v>5</v>
      </c>
      <c r="F872" t="s">
        <v>2634</v>
      </c>
      <c r="G872">
        <v>10</v>
      </c>
      <c r="H872" s="1" t="s">
        <v>2760</v>
      </c>
      <c r="I872">
        <v>39</v>
      </c>
      <c r="J872" t="s">
        <v>2761</v>
      </c>
      <c r="M872" t="s">
        <v>2412</v>
      </c>
      <c r="N872" t="s">
        <v>2762</v>
      </c>
      <c r="O872" t="s">
        <v>2763</v>
      </c>
      <c r="P872">
        <v>90213930</v>
      </c>
      <c r="R872">
        <v>13</v>
      </c>
      <c r="S872">
        <v>13</v>
      </c>
      <c r="U872">
        <v>5037881115047</v>
      </c>
      <c r="V872">
        <v>0</v>
      </c>
      <c r="X872" t="s">
        <v>2866</v>
      </c>
      <c r="Z872" t="s">
        <v>1260</v>
      </c>
      <c r="AA872" t="s">
        <v>1261</v>
      </c>
      <c r="AE872">
        <v>44005</v>
      </c>
      <c r="AH872">
        <v>0</v>
      </c>
      <c r="AK872" t="s">
        <v>1260</v>
      </c>
      <c r="AM872" t="s">
        <v>1260</v>
      </c>
      <c r="AN872" t="s">
        <v>1260</v>
      </c>
      <c r="AQ872" t="s">
        <v>2412</v>
      </c>
      <c r="AR872" t="s">
        <v>2415</v>
      </c>
      <c r="AS872" t="s">
        <v>1260</v>
      </c>
      <c r="AT872">
        <v>1</v>
      </c>
      <c r="AX872" t="s">
        <v>1260</v>
      </c>
      <c r="AY872" t="s">
        <v>1264</v>
      </c>
      <c r="AZ872" t="s">
        <v>1265</v>
      </c>
      <c r="BI872" t="s">
        <v>1260</v>
      </c>
      <c r="BK872" t="str">
        <f>LEFT(Tabela_BaseCadastro[[#This Row],[Descrição]],SEARCH(" ",Tabela_BaseCadastro[[#This Row],[Descrição]],1)-1)</f>
        <v>636008P</v>
      </c>
      <c r="BL872" t="str">
        <f>TEXT(Tabela_BaseCadastro[[#This Row],[Unidade Venda '[EAN8, UPC12, EAN13, e DUN14']]],"0000000000000")</f>
        <v>5037881115047</v>
      </c>
      <c r="BN872">
        <f>IF(Tabela_BaseCadastro[[#This Row],[P.Ativo CMED]]="",Tabela_BaseCadastro[[#This Row],[DESCRIÇÃO DO PRINCIPIO ATIVO]],Tabela_BaseCadastro[[#This Row],[P.Ativo CMED]])</f>
        <v>0</v>
      </c>
    </row>
    <row r="873" spans="1:66" x14ac:dyDescent="0.25">
      <c r="A873">
        <v>1655</v>
      </c>
      <c r="B873" t="s">
        <v>2867</v>
      </c>
      <c r="C873">
        <v>1645</v>
      </c>
      <c r="D873" t="s">
        <v>2759</v>
      </c>
      <c r="E873">
        <v>5</v>
      </c>
      <c r="F873" t="s">
        <v>2634</v>
      </c>
      <c r="G873">
        <v>10</v>
      </c>
      <c r="H873" s="1" t="s">
        <v>2760</v>
      </c>
      <c r="I873">
        <v>39</v>
      </c>
      <c r="J873" t="s">
        <v>2761</v>
      </c>
      <c r="M873" t="s">
        <v>2412</v>
      </c>
      <c r="N873" t="s">
        <v>2762</v>
      </c>
      <c r="O873" t="s">
        <v>2763</v>
      </c>
      <c r="P873">
        <v>90213930</v>
      </c>
      <c r="R873">
        <v>13</v>
      </c>
      <c r="S873">
        <v>13</v>
      </c>
      <c r="U873">
        <v>5037881115054</v>
      </c>
      <c r="V873">
        <v>0</v>
      </c>
      <c r="X873" t="s">
        <v>2868</v>
      </c>
      <c r="Z873" t="s">
        <v>1260</v>
      </c>
      <c r="AA873" t="s">
        <v>1261</v>
      </c>
      <c r="AE873">
        <v>44005</v>
      </c>
      <c r="AH873">
        <v>0</v>
      </c>
      <c r="AK873" t="s">
        <v>1260</v>
      </c>
      <c r="AM873" t="s">
        <v>1260</v>
      </c>
      <c r="AN873" t="s">
        <v>1260</v>
      </c>
      <c r="AQ873" t="s">
        <v>2412</v>
      </c>
      <c r="AR873" t="s">
        <v>2415</v>
      </c>
      <c r="AS873" t="s">
        <v>1260</v>
      </c>
      <c r="AT873">
        <v>1</v>
      </c>
      <c r="AX873" t="s">
        <v>1260</v>
      </c>
      <c r="AY873" t="s">
        <v>1264</v>
      </c>
      <c r="AZ873" t="s">
        <v>1265</v>
      </c>
      <c r="BI873" t="s">
        <v>1260</v>
      </c>
      <c r="BK873" t="str">
        <f>LEFT(Tabela_BaseCadastro[[#This Row],[Descrição]],SEARCH(" ",Tabela_BaseCadastro[[#This Row],[Descrição]],1)-1)</f>
        <v>636010P</v>
      </c>
      <c r="BL873" t="str">
        <f>TEXT(Tabela_BaseCadastro[[#This Row],[Unidade Venda '[EAN8, UPC12, EAN13, e DUN14']]],"0000000000000")</f>
        <v>5037881115054</v>
      </c>
      <c r="BN873">
        <f>IF(Tabela_BaseCadastro[[#This Row],[P.Ativo CMED]]="",Tabela_BaseCadastro[[#This Row],[DESCRIÇÃO DO PRINCIPIO ATIVO]],Tabela_BaseCadastro[[#This Row],[P.Ativo CMED]])</f>
        <v>0</v>
      </c>
    </row>
    <row r="874" spans="1:66" x14ac:dyDescent="0.25">
      <c r="A874">
        <v>1656</v>
      </c>
      <c r="B874" t="s">
        <v>2869</v>
      </c>
      <c r="C874">
        <v>1645</v>
      </c>
      <c r="D874" t="s">
        <v>2759</v>
      </c>
      <c r="E874">
        <v>5</v>
      </c>
      <c r="F874" t="s">
        <v>2634</v>
      </c>
      <c r="G874">
        <v>10</v>
      </c>
      <c r="H874" s="1" t="s">
        <v>2760</v>
      </c>
      <c r="I874">
        <v>39</v>
      </c>
      <c r="J874" t="s">
        <v>2761</v>
      </c>
      <c r="M874" t="s">
        <v>2412</v>
      </c>
      <c r="N874" t="s">
        <v>2762</v>
      </c>
      <c r="O874" t="s">
        <v>2763</v>
      </c>
      <c r="P874">
        <v>90213930</v>
      </c>
      <c r="R874">
        <v>13</v>
      </c>
      <c r="S874">
        <v>13</v>
      </c>
      <c r="U874">
        <v>5050505050111</v>
      </c>
      <c r="V874">
        <v>5050505050111</v>
      </c>
      <c r="X874" t="s">
        <v>2870</v>
      </c>
      <c r="Z874" t="s">
        <v>1260</v>
      </c>
      <c r="AA874" t="s">
        <v>1261</v>
      </c>
      <c r="AE874">
        <v>44005</v>
      </c>
      <c r="AH874">
        <v>0</v>
      </c>
      <c r="AK874" t="s">
        <v>1260</v>
      </c>
      <c r="AM874" t="s">
        <v>1260</v>
      </c>
      <c r="AN874" t="s">
        <v>1260</v>
      </c>
      <c r="AQ874" t="s">
        <v>2412</v>
      </c>
      <c r="AR874" t="s">
        <v>2415</v>
      </c>
      <c r="AS874" t="s">
        <v>1260</v>
      </c>
      <c r="AT874">
        <v>1</v>
      </c>
      <c r="AX874" t="s">
        <v>1617</v>
      </c>
      <c r="AY874" t="s">
        <v>1264</v>
      </c>
      <c r="AZ874" t="s">
        <v>1265</v>
      </c>
      <c r="BI874" t="s">
        <v>1260</v>
      </c>
      <c r="BK874" t="str">
        <f>LEFT(Tabela_BaseCadastro[[#This Row],[Descrição]],SEARCH(" ",Tabela_BaseCadastro[[#This Row],[Descrição]],1)-1)</f>
        <v>631609P</v>
      </c>
      <c r="BL874" t="str">
        <f>TEXT(Tabela_BaseCadastro[[#This Row],[Unidade Venda '[EAN8, UPC12, EAN13, e DUN14']]],"0000000000000")</f>
        <v>5050505050111</v>
      </c>
      <c r="BN874">
        <f>IF(Tabela_BaseCadastro[[#This Row],[P.Ativo CMED]]="",Tabela_BaseCadastro[[#This Row],[DESCRIÇÃO DO PRINCIPIO ATIVO]],Tabela_BaseCadastro[[#This Row],[P.Ativo CMED]])</f>
        <v>0</v>
      </c>
    </row>
    <row r="875" spans="1:66" x14ac:dyDescent="0.25">
      <c r="A875">
        <v>1657</v>
      </c>
      <c r="B875" t="s">
        <v>2871</v>
      </c>
      <c r="C875">
        <v>1645</v>
      </c>
      <c r="D875" t="s">
        <v>2759</v>
      </c>
      <c r="E875">
        <v>5</v>
      </c>
      <c r="F875" t="s">
        <v>2634</v>
      </c>
      <c r="G875">
        <v>10</v>
      </c>
      <c r="H875" s="1" t="s">
        <v>2760</v>
      </c>
      <c r="I875">
        <v>39</v>
      </c>
      <c r="J875" t="s">
        <v>2761</v>
      </c>
      <c r="M875" t="s">
        <v>2412</v>
      </c>
      <c r="N875" t="s">
        <v>2762</v>
      </c>
      <c r="O875" t="s">
        <v>2763</v>
      </c>
      <c r="P875">
        <v>90213930</v>
      </c>
      <c r="R875">
        <v>13</v>
      </c>
      <c r="S875">
        <v>13</v>
      </c>
      <c r="U875">
        <v>5037881997773</v>
      </c>
      <c r="V875">
        <v>0</v>
      </c>
      <c r="X875" t="s">
        <v>2872</v>
      </c>
      <c r="Z875" t="s">
        <v>1260</v>
      </c>
      <c r="AA875" t="s">
        <v>1261</v>
      </c>
      <c r="AE875">
        <v>44005</v>
      </c>
      <c r="AH875">
        <v>0</v>
      </c>
      <c r="AK875" t="s">
        <v>1260</v>
      </c>
      <c r="AM875" t="s">
        <v>1260</v>
      </c>
      <c r="AN875" t="s">
        <v>1260</v>
      </c>
      <c r="AQ875" t="s">
        <v>2412</v>
      </c>
      <c r="AR875" t="s">
        <v>2415</v>
      </c>
      <c r="AS875" t="s">
        <v>1260</v>
      </c>
      <c r="AT875">
        <v>1</v>
      </c>
      <c r="AX875" t="s">
        <v>1260</v>
      </c>
      <c r="AY875" t="s">
        <v>1264</v>
      </c>
      <c r="AZ875" t="s">
        <v>1265</v>
      </c>
      <c r="BI875" t="s">
        <v>1260</v>
      </c>
      <c r="BK875" t="str">
        <f>LEFT(Tabela_BaseCadastro[[#This Row],[Descrição]],SEARCH(" ",Tabela_BaseCadastro[[#This Row],[Descrição]],1)-1)</f>
        <v>7328108810RM</v>
      </c>
      <c r="BL875" t="str">
        <f>TEXT(Tabela_BaseCadastro[[#This Row],[Unidade Venda '[EAN8, UPC12, EAN13, e DUN14']]],"0000000000000")</f>
        <v>5037881997773</v>
      </c>
      <c r="BN875">
        <f>IF(Tabela_BaseCadastro[[#This Row],[P.Ativo CMED]]="",Tabela_BaseCadastro[[#This Row],[DESCRIÇÃO DO PRINCIPIO ATIVO]],Tabela_BaseCadastro[[#This Row],[P.Ativo CMED]])</f>
        <v>0</v>
      </c>
    </row>
    <row r="876" spans="1:66" x14ac:dyDescent="0.25">
      <c r="A876">
        <v>1658</v>
      </c>
      <c r="B876" t="s">
        <v>2873</v>
      </c>
      <c r="C876">
        <v>1645</v>
      </c>
      <c r="D876" t="s">
        <v>2759</v>
      </c>
      <c r="E876">
        <v>5</v>
      </c>
      <c r="F876" t="s">
        <v>2634</v>
      </c>
      <c r="G876">
        <v>8</v>
      </c>
      <c r="H876" s="1" t="s">
        <v>2635</v>
      </c>
      <c r="I876">
        <v>39</v>
      </c>
      <c r="J876" t="s">
        <v>2761</v>
      </c>
      <c r="M876" t="s">
        <v>1257</v>
      </c>
      <c r="N876" t="s">
        <v>2762</v>
      </c>
      <c r="O876" t="s">
        <v>2763</v>
      </c>
      <c r="P876">
        <v>90213930</v>
      </c>
      <c r="R876">
        <v>13</v>
      </c>
      <c r="S876">
        <v>13</v>
      </c>
      <c r="U876">
        <v>5037881997766</v>
      </c>
      <c r="V876">
        <v>5037881997766</v>
      </c>
      <c r="X876" t="s">
        <v>2874</v>
      </c>
      <c r="Z876" t="s">
        <v>1260</v>
      </c>
      <c r="AA876" t="s">
        <v>1261</v>
      </c>
      <c r="AE876">
        <v>44005</v>
      </c>
      <c r="AH876">
        <v>0</v>
      </c>
      <c r="AK876" t="s">
        <v>1260</v>
      </c>
      <c r="AM876" t="s">
        <v>1260</v>
      </c>
      <c r="AN876" t="s">
        <v>1260</v>
      </c>
      <c r="AQ876" t="s">
        <v>2412</v>
      </c>
      <c r="AR876" t="s">
        <v>2415</v>
      </c>
      <c r="AS876" t="s">
        <v>1260</v>
      </c>
      <c r="AT876">
        <v>1</v>
      </c>
      <c r="AX876" t="s">
        <v>1260</v>
      </c>
      <c r="AY876" t="s">
        <v>1264</v>
      </c>
      <c r="AZ876" t="s">
        <v>1265</v>
      </c>
      <c r="BI876" t="s">
        <v>1260</v>
      </c>
      <c r="BK876" t="str">
        <f>LEFT(Tabela_BaseCadastro[[#This Row],[Descrição]],SEARCH(" ",Tabela_BaseCadastro[[#This Row],[Descrição]],1)-1)</f>
        <v>7330108810RM</v>
      </c>
      <c r="BL876" t="str">
        <f>TEXT(Tabela_BaseCadastro[[#This Row],[Unidade Venda '[EAN8, UPC12, EAN13, e DUN14']]],"0000000000000")</f>
        <v>5037881997766</v>
      </c>
      <c r="BN876">
        <f>IF(Tabela_BaseCadastro[[#This Row],[P.Ativo CMED]]="",Tabela_BaseCadastro[[#This Row],[DESCRIÇÃO DO PRINCIPIO ATIVO]],Tabela_BaseCadastro[[#This Row],[P.Ativo CMED]])</f>
        <v>0</v>
      </c>
    </row>
    <row r="877" spans="1:66" x14ac:dyDescent="0.25">
      <c r="A877">
        <v>1659</v>
      </c>
      <c r="B877" t="s">
        <v>2875</v>
      </c>
      <c r="C877">
        <v>1645</v>
      </c>
      <c r="D877" t="s">
        <v>2759</v>
      </c>
      <c r="E877">
        <v>5</v>
      </c>
      <c r="F877" t="s">
        <v>2634</v>
      </c>
      <c r="G877">
        <v>2</v>
      </c>
      <c r="H877" s="1"/>
      <c r="I877">
        <v>39</v>
      </c>
      <c r="J877" t="s">
        <v>2761</v>
      </c>
      <c r="M877" t="s">
        <v>1257</v>
      </c>
      <c r="P877">
        <v>90213930</v>
      </c>
      <c r="R877">
        <v>13</v>
      </c>
      <c r="S877">
        <v>14</v>
      </c>
      <c r="X877" t="s">
        <v>2876</v>
      </c>
      <c r="Z877" t="s">
        <v>1260</v>
      </c>
      <c r="AA877" t="s">
        <v>1261</v>
      </c>
      <c r="AE877">
        <v>44005</v>
      </c>
      <c r="AH877">
        <v>0</v>
      </c>
      <c r="AK877" t="s">
        <v>1260</v>
      </c>
      <c r="AM877" t="s">
        <v>1260</v>
      </c>
      <c r="AN877" t="s">
        <v>1260</v>
      </c>
      <c r="AQ877" t="s">
        <v>1263</v>
      </c>
      <c r="AR877" t="s">
        <v>1257</v>
      </c>
      <c r="AS877" t="s">
        <v>1260</v>
      </c>
      <c r="AT877">
        <v>1</v>
      </c>
      <c r="AX877" t="s">
        <v>1617</v>
      </c>
      <c r="AY877" t="s">
        <v>1264</v>
      </c>
      <c r="AZ877" t="s">
        <v>1265</v>
      </c>
      <c r="BI877" t="s">
        <v>1260</v>
      </c>
      <c r="BK877" t="str">
        <f>LEFT(Tabela_BaseCadastro[[#This Row],[Descrição]],SEARCH(" ",Tabela_BaseCadastro[[#This Row],[Descrição]],1)-1)</f>
        <v>732410888RM</v>
      </c>
      <c r="BL877" t="str">
        <f>TEXT(Tabela_BaseCadastro[[#This Row],[Unidade Venda '[EAN8, UPC12, EAN13, e DUN14']]],"0000000000000")</f>
        <v>0000000000000</v>
      </c>
      <c r="BM877" t="s">
        <v>1565</v>
      </c>
      <c r="BN877" t="str">
        <f>IF(Tabela_BaseCadastro[[#This Row],[P.Ativo CMED]]="",Tabela_BaseCadastro[[#This Row],[DESCRIÇÃO DO PRINCIPIO ATIVO]],Tabela_BaseCadastro[[#This Row],[P.Ativo CMED]])</f>
        <v>TISAGENLECLEUCEL</v>
      </c>
    </row>
    <row r="878" spans="1:66" x14ac:dyDescent="0.25">
      <c r="A878">
        <v>1660</v>
      </c>
      <c r="B878" t="s">
        <v>2877</v>
      </c>
      <c r="C878">
        <v>1645</v>
      </c>
      <c r="D878" t="s">
        <v>2759</v>
      </c>
      <c r="E878">
        <v>5</v>
      </c>
      <c r="F878" t="s">
        <v>2634</v>
      </c>
      <c r="G878">
        <v>2</v>
      </c>
      <c r="H878" s="1"/>
      <c r="I878">
        <v>39</v>
      </c>
      <c r="J878" t="s">
        <v>2761</v>
      </c>
      <c r="M878" t="s">
        <v>1257</v>
      </c>
      <c r="P878">
        <v>90213930</v>
      </c>
      <c r="R878">
        <v>13</v>
      </c>
      <c r="S878">
        <v>14</v>
      </c>
      <c r="X878" t="s">
        <v>2878</v>
      </c>
      <c r="Z878" t="s">
        <v>1260</v>
      </c>
      <c r="AA878" t="s">
        <v>1261</v>
      </c>
      <c r="AE878">
        <v>44005</v>
      </c>
      <c r="AH878">
        <v>0</v>
      </c>
      <c r="AK878" t="s">
        <v>1260</v>
      </c>
      <c r="AM878" t="s">
        <v>1260</v>
      </c>
      <c r="AN878" t="s">
        <v>1260</v>
      </c>
      <c r="AQ878" t="s">
        <v>1263</v>
      </c>
      <c r="AR878" t="s">
        <v>1257</v>
      </c>
      <c r="AS878" t="s">
        <v>1260</v>
      </c>
      <c r="AT878">
        <v>1</v>
      </c>
      <c r="AX878" t="s">
        <v>1617</v>
      </c>
      <c r="AY878" t="s">
        <v>1264</v>
      </c>
      <c r="AZ878" t="s">
        <v>1265</v>
      </c>
      <c r="BI878" t="s">
        <v>1260</v>
      </c>
      <c r="BK878" t="str">
        <f>LEFT(Tabela_BaseCadastro[[#This Row],[Descrição]],SEARCH(" ",Tabela_BaseCadastro[[#This Row],[Descrição]],1)-1)</f>
        <v>733010888RM</v>
      </c>
      <c r="BL878" t="str">
        <f>TEXT(Tabela_BaseCadastro[[#This Row],[Unidade Venda '[EAN8, UPC12, EAN13, e DUN14']]],"0000000000000")</f>
        <v>0000000000000</v>
      </c>
      <c r="BM878" t="s">
        <v>1565</v>
      </c>
      <c r="BN878" t="str">
        <f>IF(Tabela_BaseCadastro[[#This Row],[P.Ativo CMED]]="",Tabela_BaseCadastro[[#This Row],[DESCRIÇÃO DO PRINCIPIO ATIVO]],Tabela_BaseCadastro[[#This Row],[P.Ativo CMED]])</f>
        <v>TISAGENLECLEUCEL</v>
      </c>
    </row>
    <row r="879" spans="1:66" x14ac:dyDescent="0.25">
      <c r="A879">
        <v>1661</v>
      </c>
      <c r="B879" t="s">
        <v>2879</v>
      </c>
      <c r="C879">
        <v>1645</v>
      </c>
      <c r="D879" t="s">
        <v>2759</v>
      </c>
      <c r="E879">
        <v>5</v>
      </c>
      <c r="F879" t="s">
        <v>2634</v>
      </c>
      <c r="G879">
        <v>2</v>
      </c>
      <c r="H879" s="1"/>
      <c r="I879">
        <v>39</v>
      </c>
      <c r="J879" t="s">
        <v>2761</v>
      </c>
      <c r="M879" t="s">
        <v>1257</v>
      </c>
      <c r="P879">
        <v>90213930</v>
      </c>
      <c r="R879">
        <v>13</v>
      </c>
      <c r="S879">
        <v>14</v>
      </c>
      <c r="X879" t="s">
        <v>2880</v>
      </c>
      <c r="Z879" t="s">
        <v>1260</v>
      </c>
      <c r="AA879" t="s">
        <v>1261</v>
      </c>
      <c r="AE879">
        <v>44005</v>
      </c>
      <c r="AH879">
        <v>0</v>
      </c>
      <c r="AK879" t="s">
        <v>1260</v>
      </c>
      <c r="AM879" t="s">
        <v>1260</v>
      </c>
      <c r="AN879" t="s">
        <v>1260</v>
      </c>
      <c r="AQ879" t="s">
        <v>1263</v>
      </c>
      <c r="AR879" t="s">
        <v>1257</v>
      </c>
      <c r="AS879" t="s">
        <v>1260</v>
      </c>
      <c r="AT879">
        <v>1</v>
      </c>
      <c r="AX879" t="s">
        <v>1617</v>
      </c>
      <c r="AY879" t="s">
        <v>1264</v>
      </c>
      <c r="AZ879" t="s">
        <v>1265</v>
      </c>
      <c r="BI879" t="s">
        <v>1260</v>
      </c>
      <c r="BK879" t="str">
        <f>LEFT(Tabela_BaseCadastro[[#This Row],[Descrição]],SEARCH(" ",Tabela_BaseCadastro[[#This Row],[Descrição]],1)-1)</f>
        <v>733210888RM</v>
      </c>
      <c r="BL879" t="str">
        <f>TEXT(Tabela_BaseCadastro[[#This Row],[Unidade Venda '[EAN8, UPC12, EAN13, e DUN14']]],"0000000000000")</f>
        <v>0000000000000</v>
      </c>
      <c r="BM879" t="s">
        <v>1565</v>
      </c>
      <c r="BN879" t="str">
        <f>IF(Tabela_BaseCadastro[[#This Row],[P.Ativo CMED]]="",Tabela_BaseCadastro[[#This Row],[DESCRIÇÃO DO PRINCIPIO ATIVO]],Tabela_BaseCadastro[[#This Row],[P.Ativo CMED]])</f>
        <v>TISAGENLECLEUCEL</v>
      </c>
    </row>
    <row r="880" spans="1:66" x14ac:dyDescent="0.25">
      <c r="A880">
        <v>1662</v>
      </c>
      <c r="B880" t="s">
        <v>2881</v>
      </c>
      <c r="C880">
        <v>1645</v>
      </c>
      <c r="D880" t="s">
        <v>2759</v>
      </c>
      <c r="E880">
        <v>5</v>
      </c>
      <c r="F880" t="s">
        <v>2634</v>
      </c>
      <c r="G880">
        <v>2</v>
      </c>
      <c r="H880" s="1"/>
      <c r="I880">
        <v>39</v>
      </c>
      <c r="J880" t="s">
        <v>2761</v>
      </c>
      <c r="M880" t="s">
        <v>1257</v>
      </c>
      <c r="P880">
        <v>90213930</v>
      </c>
      <c r="R880">
        <v>13</v>
      </c>
      <c r="S880">
        <v>14</v>
      </c>
      <c r="X880" t="s">
        <v>2882</v>
      </c>
      <c r="Z880" t="s">
        <v>1260</v>
      </c>
      <c r="AA880" t="s">
        <v>1261</v>
      </c>
      <c r="AE880">
        <v>44005</v>
      </c>
      <c r="AH880">
        <v>0</v>
      </c>
      <c r="AK880" t="s">
        <v>1260</v>
      </c>
      <c r="AM880" t="s">
        <v>1260</v>
      </c>
      <c r="AN880" t="s">
        <v>1260</v>
      </c>
      <c r="AQ880" t="s">
        <v>1263</v>
      </c>
      <c r="AR880" t="s">
        <v>1257</v>
      </c>
      <c r="AS880" t="s">
        <v>1260</v>
      </c>
      <c r="AT880">
        <v>1</v>
      </c>
      <c r="AX880" t="s">
        <v>1617</v>
      </c>
      <c r="AY880" t="s">
        <v>1264</v>
      </c>
      <c r="AZ880" t="s">
        <v>1265</v>
      </c>
      <c r="BI880" t="s">
        <v>1260</v>
      </c>
      <c r="BK880" t="str">
        <f>LEFT(Tabela_BaseCadastro[[#This Row],[Descrição]],SEARCH(" ",Tabela_BaseCadastro[[#This Row],[Descrição]],1)-1)</f>
        <v>732610888RM</v>
      </c>
      <c r="BL880" t="str">
        <f>TEXT(Tabela_BaseCadastro[[#This Row],[Unidade Venda '[EAN8, UPC12, EAN13, e DUN14']]],"0000000000000")</f>
        <v>0000000000000</v>
      </c>
      <c r="BM880" t="s">
        <v>1565</v>
      </c>
      <c r="BN880" t="str">
        <f>IF(Tabela_BaseCadastro[[#This Row],[P.Ativo CMED]]="",Tabela_BaseCadastro[[#This Row],[DESCRIÇÃO DO PRINCIPIO ATIVO]],Tabela_BaseCadastro[[#This Row],[P.Ativo CMED]])</f>
        <v>TISAGENLECLEUCEL</v>
      </c>
    </row>
    <row r="881" spans="1:66" x14ac:dyDescent="0.25">
      <c r="A881">
        <v>1663</v>
      </c>
      <c r="B881" t="s">
        <v>2883</v>
      </c>
      <c r="C881">
        <v>1645</v>
      </c>
      <c r="D881" t="s">
        <v>2759</v>
      </c>
      <c r="E881">
        <v>5</v>
      </c>
      <c r="F881" t="s">
        <v>2634</v>
      </c>
      <c r="G881">
        <v>2</v>
      </c>
      <c r="H881" s="1"/>
      <c r="I881">
        <v>39</v>
      </c>
      <c r="J881" t="s">
        <v>2761</v>
      </c>
      <c r="M881" t="s">
        <v>1257</v>
      </c>
      <c r="P881">
        <v>90213930</v>
      </c>
      <c r="R881">
        <v>13</v>
      </c>
      <c r="S881">
        <v>14</v>
      </c>
      <c r="X881" t="s">
        <v>2884</v>
      </c>
      <c r="Z881" t="s">
        <v>1260</v>
      </c>
      <c r="AA881" t="s">
        <v>1261</v>
      </c>
      <c r="AE881">
        <v>44005</v>
      </c>
      <c r="AH881">
        <v>0</v>
      </c>
      <c r="AK881" t="s">
        <v>1260</v>
      </c>
      <c r="AM881" t="s">
        <v>1260</v>
      </c>
      <c r="AN881" t="s">
        <v>1260</v>
      </c>
      <c r="AQ881" t="s">
        <v>1263</v>
      </c>
      <c r="AR881" t="s">
        <v>1257</v>
      </c>
      <c r="AS881" t="s">
        <v>1260</v>
      </c>
      <c r="AT881">
        <v>1</v>
      </c>
      <c r="AX881" t="s">
        <v>1617</v>
      </c>
      <c r="AY881" t="s">
        <v>1264</v>
      </c>
      <c r="AZ881" t="s">
        <v>1265</v>
      </c>
      <c r="BI881" t="s">
        <v>1260</v>
      </c>
      <c r="BK881" t="str">
        <f>LEFT(Tabela_BaseCadastro[[#This Row],[Descrição]],SEARCH(" ",Tabela_BaseCadastro[[#This Row],[Descrição]],1)-1)</f>
        <v>732810888RM</v>
      </c>
      <c r="BL881" t="str">
        <f>TEXT(Tabela_BaseCadastro[[#This Row],[Unidade Venda '[EAN8, UPC12, EAN13, e DUN14']]],"0000000000000")</f>
        <v>0000000000000</v>
      </c>
      <c r="BM881" t="s">
        <v>1565</v>
      </c>
      <c r="BN881" t="str">
        <f>IF(Tabela_BaseCadastro[[#This Row],[P.Ativo CMED]]="",Tabela_BaseCadastro[[#This Row],[DESCRIÇÃO DO PRINCIPIO ATIVO]],Tabela_BaseCadastro[[#This Row],[P.Ativo CMED]])</f>
        <v>TISAGENLECLEUCEL</v>
      </c>
    </row>
    <row r="882" spans="1:66" x14ac:dyDescent="0.25">
      <c r="A882">
        <v>1664</v>
      </c>
      <c r="B882" t="s">
        <v>2885</v>
      </c>
      <c r="C882">
        <v>1645</v>
      </c>
      <c r="D882" t="s">
        <v>2759</v>
      </c>
      <c r="E882">
        <v>5</v>
      </c>
      <c r="F882" t="s">
        <v>2634</v>
      </c>
      <c r="G882">
        <v>2</v>
      </c>
      <c r="H882" s="1"/>
      <c r="I882">
        <v>39</v>
      </c>
      <c r="J882" t="s">
        <v>2761</v>
      </c>
      <c r="M882" t="s">
        <v>1257</v>
      </c>
      <c r="P882">
        <v>90213930</v>
      </c>
      <c r="R882">
        <v>13</v>
      </c>
      <c r="S882">
        <v>14</v>
      </c>
      <c r="X882" t="s">
        <v>2886</v>
      </c>
      <c r="Z882" t="s">
        <v>1260</v>
      </c>
      <c r="AA882" t="s">
        <v>1261</v>
      </c>
      <c r="AE882">
        <v>44005</v>
      </c>
      <c r="AH882">
        <v>0</v>
      </c>
      <c r="AK882" t="s">
        <v>1260</v>
      </c>
      <c r="AM882" t="s">
        <v>1260</v>
      </c>
      <c r="AN882" t="s">
        <v>1260</v>
      </c>
      <c r="AQ882" t="s">
        <v>1263</v>
      </c>
      <c r="AR882" t="s">
        <v>1257</v>
      </c>
      <c r="AS882" t="s">
        <v>1260</v>
      </c>
      <c r="AT882">
        <v>1</v>
      </c>
      <c r="AX882" t="s">
        <v>1617</v>
      </c>
      <c r="AY882" t="s">
        <v>1264</v>
      </c>
      <c r="AZ882" t="s">
        <v>1265</v>
      </c>
      <c r="BI882" t="s">
        <v>1260</v>
      </c>
      <c r="BK882" t="str">
        <f>LEFT(Tabela_BaseCadastro[[#This Row],[Descrição]],SEARCH(" ",Tabela_BaseCadastro[[#This Row],[Descrição]],1)-1)</f>
        <v>7320101088S4</v>
      </c>
      <c r="BL882" t="str">
        <f>TEXT(Tabela_BaseCadastro[[#This Row],[Unidade Venda '[EAN8, UPC12, EAN13, e DUN14']]],"0000000000000")</f>
        <v>0000000000000</v>
      </c>
      <c r="BM882" t="s">
        <v>1565</v>
      </c>
      <c r="BN882" t="str">
        <f>IF(Tabela_BaseCadastro[[#This Row],[P.Ativo CMED]]="",Tabela_BaseCadastro[[#This Row],[DESCRIÇÃO DO PRINCIPIO ATIVO]],Tabela_BaseCadastro[[#This Row],[P.Ativo CMED]])</f>
        <v>TISAGENLECLEUCEL</v>
      </c>
    </row>
    <row r="883" spans="1:66" x14ac:dyDescent="0.25">
      <c r="A883">
        <v>1665</v>
      </c>
      <c r="B883" t="s">
        <v>2887</v>
      </c>
      <c r="C883">
        <v>1645</v>
      </c>
      <c r="D883" t="s">
        <v>2759</v>
      </c>
      <c r="E883">
        <v>5</v>
      </c>
      <c r="F883" t="s">
        <v>2634</v>
      </c>
      <c r="G883">
        <v>2</v>
      </c>
      <c r="H883" s="1"/>
      <c r="I883">
        <v>39</v>
      </c>
      <c r="J883" t="s">
        <v>2761</v>
      </c>
      <c r="M883" t="s">
        <v>1257</v>
      </c>
      <c r="P883">
        <v>90213930</v>
      </c>
      <c r="R883">
        <v>13</v>
      </c>
      <c r="S883">
        <v>14</v>
      </c>
      <c r="X883" t="s">
        <v>2888</v>
      </c>
      <c r="Z883" t="s">
        <v>1260</v>
      </c>
      <c r="AA883" t="s">
        <v>1261</v>
      </c>
      <c r="AE883">
        <v>44005</v>
      </c>
      <c r="AH883">
        <v>0</v>
      </c>
      <c r="AK883" t="s">
        <v>1260</v>
      </c>
      <c r="AM883" t="s">
        <v>1260</v>
      </c>
      <c r="AN883" t="s">
        <v>1260</v>
      </c>
      <c r="AQ883" t="s">
        <v>1263</v>
      </c>
      <c r="AR883" t="s">
        <v>1257</v>
      </c>
      <c r="AS883" t="s">
        <v>1260</v>
      </c>
      <c r="AT883">
        <v>1</v>
      </c>
      <c r="AX883" t="s">
        <v>1617</v>
      </c>
      <c r="AY883" t="s">
        <v>1264</v>
      </c>
      <c r="AZ883" t="s">
        <v>1265</v>
      </c>
      <c r="BI883" t="s">
        <v>1260</v>
      </c>
      <c r="BK883" t="str">
        <f>LEFT(Tabela_BaseCadastro[[#This Row],[Descrição]],SEARCH(" ",Tabela_BaseCadastro[[#This Row],[Descrição]],1)-1)</f>
        <v>7322101088S4</v>
      </c>
      <c r="BL883" t="str">
        <f>TEXT(Tabela_BaseCadastro[[#This Row],[Unidade Venda '[EAN8, UPC12, EAN13, e DUN14']]],"0000000000000")</f>
        <v>0000000000000</v>
      </c>
      <c r="BM883" t="s">
        <v>1565</v>
      </c>
      <c r="BN883" t="str">
        <f>IF(Tabela_BaseCadastro[[#This Row],[P.Ativo CMED]]="",Tabela_BaseCadastro[[#This Row],[DESCRIÇÃO DO PRINCIPIO ATIVO]],Tabela_BaseCadastro[[#This Row],[P.Ativo CMED]])</f>
        <v>TISAGENLECLEUCEL</v>
      </c>
    </row>
    <row r="884" spans="1:66" x14ac:dyDescent="0.25">
      <c r="A884">
        <v>1666</v>
      </c>
      <c r="B884" t="s">
        <v>2889</v>
      </c>
      <c r="C884">
        <v>1645</v>
      </c>
      <c r="D884" t="s">
        <v>2759</v>
      </c>
      <c r="E884">
        <v>5</v>
      </c>
      <c r="F884" t="s">
        <v>2634</v>
      </c>
      <c r="G884">
        <v>2</v>
      </c>
      <c r="H884" s="1"/>
      <c r="I884">
        <v>39</v>
      </c>
      <c r="J884" t="s">
        <v>2761</v>
      </c>
      <c r="M884" t="s">
        <v>1257</v>
      </c>
      <c r="P884">
        <v>90213930</v>
      </c>
      <c r="R884">
        <v>13</v>
      </c>
      <c r="S884">
        <v>14</v>
      </c>
      <c r="X884" t="s">
        <v>2890</v>
      </c>
      <c r="Z884" t="s">
        <v>1260</v>
      </c>
      <c r="AA884" t="s">
        <v>1261</v>
      </c>
      <c r="AE884">
        <v>44005</v>
      </c>
      <c r="AH884">
        <v>0</v>
      </c>
      <c r="AK884" t="s">
        <v>1260</v>
      </c>
      <c r="AM884" t="s">
        <v>1260</v>
      </c>
      <c r="AN884" t="s">
        <v>1260</v>
      </c>
      <c r="AQ884" t="s">
        <v>1263</v>
      </c>
      <c r="AR884" t="s">
        <v>1257</v>
      </c>
      <c r="AS884" t="s">
        <v>1260</v>
      </c>
      <c r="AT884">
        <v>1</v>
      </c>
      <c r="AX884" t="s">
        <v>1617</v>
      </c>
      <c r="AY884" t="s">
        <v>1264</v>
      </c>
      <c r="AZ884" t="s">
        <v>1265</v>
      </c>
      <c r="BI884" t="s">
        <v>1260</v>
      </c>
      <c r="BK884" t="str">
        <f>LEFT(Tabela_BaseCadastro[[#This Row],[Descrição]],SEARCH(" ",Tabela_BaseCadastro[[#This Row],[Descrição]],1)-1)</f>
        <v>7324101088S4</v>
      </c>
      <c r="BL884" t="str">
        <f>TEXT(Tabela_BaseCadastro[[#This Row],[Unidade Venda '[EAN8, UPC12, EAN13, e DUN14']]],"0000000000000")</f>
        <v>0000000000000</v>
      </c>
      <c r="BM884" t="s">
        <v>1565</v>
      </c>
      <c r="BN884" t="str">
        <f>IF(Tabela_BaseCadastro[[#This Row],[P.Ativo CMED]]="",Tabela_BaseCadastro[[#This Row],[DESCRIÇÃO DO PRINCIPIO ATIVO]],Tabela_BaseCadastro[[#This Row],[P.Ativo CMED]])</f>
        <v>TISAGENLECLEUCEL</v>
      </c>
    </row>
    <row r="885" spans="1:66" x14ac:dyDescent="0.25">
      <c r="A885">
        <v>1667</v>
      </c>
      <c r="B885" t="s">
        <v>2891</v>
      </c>
      <c r="C885">
        <v>1645</v>
      </c>
      <c r="D885" t="s">
        <v>2759</v>
      </c>
      <c r="E885">
        <v>5</v>
      </c>
      <c r="F885" t="s">
        <v>2634</v>
      </c>
      <c r="G885">
        <v>2</v>
      </c>
      <c r="H885" s="1"/>
      <c r="I885">
        <v>39</v>
      </c>
      <c r="J885" t="s">
        <v>2761</v>
      </c>
      <c r="M885" t="s">
        <v>1257</v>
      </c>
      <c r="P885">
        <v>90213930</v>
      </c>
      <c r="R885">
        <v>13</v>
      </c>
      <c r="S885">
        <v>14</v>
      </c>
      <c r="X885" t="s">
        <v>2892</v>
      </c>
      <c r="Z885" t="s">
        <v>1260</v>
      </c>
      <c r="AA885" t="s">
        <v>1261</v>
      </c>
      <c r="AE885">
        <v>44005</v>
      </c>
      <c r="AH885">
        <v>0</v>
      </c>
      <c r="AK885" t="s">
        <v>1260</v>
      </c>
      <c r="AM885" t="s">
        <v>1260</v>
      </c>
      <c r="AN885" t="s">
        <v>1260</v>
      </c>
      <c r="AQ885" t="s">
        <v>1263</v>
      </c>
      <c r="AR885" t="s">
        <v>1257</v>
      </c>
      <c r="AS885" t="s">
        <v>1260</v>
      </c>
      <c r="AT885">
        <v>1</v>
      </c>
      <c r="AX885" t="s">
        <v>1617</v>
      </c>
      <c r="AY885" t="s">
        <v>1264</v>
      </c>
      <c r="AZ885" t="s">
        <v>1265</v>
      </c>
      <c r="BI885" t="s">
        <v>1260</v>
      </c>
      <c r="BK885" t="str">
        <f>LEFT(Tabela_BaseCadastro[[#This Row],[Descrição]],SEARCH(" ",Tabela_BaseCadastro[[#This Row],[Descrição]],1)-1)</f>
        <v>7326101088S4</v>
      </c>
      <c r="BL885" t="str">
        <f>TEXT(Tabela_BaseCadastro[[#This Row],[Unidade Venda '[EAN8, UPC12, EAN13, e DUN14']]],"0000000000000")</f>
        <v>0000000000000</v>
      </c>
      <c r="BM885" t="s">
        <v>1565</v>
      </c>
      <c r="BN885" t="str">
        <f>IF(Tabela_BaseCadastro[[#This Row],[P.Ativo CMED]]="",Tabela_BaseCadastro[[#This Row],[DESCRIÇÃO DO PRINCIPIO ATIVO]],Tabela_BaseCadastro[[#This Row],[P.Ativo CMED]])</f>
        <v>TISAGENLECLEUCEL</v>
      </c>
    </row>
    <row r="886" spans="1:66" x14ac:dyDescent="0.25">
      <c r="A886">
        <v>1668</v>
      </c>
      <c r="B886" t="s">
        <v>2893</v>
      </c>
      <c r="C886">
        <v>1645</v>
      </c>
      <c r="D886" t="s">
        <v>2759</v>
      </c>
      <c r="E886">
        <v>5</v>
      </c>
      <c r="F886" t="s">
        <v>2634</v>
      </c>
      <c r="G886">
        <v>2</v>
      </c>
      <c r="H886" s="1"/>
      <c r="I886">
        <v>39</v>
      </c>
      <c r="J886" t="s">
        <v>2761</v>
      </c>
      <c r="M886" t="s">
        <v>1257</v>
      </c>
      <c r="P886">
        <v>90213930</v>
      </c>
      <c r="R886">
        <v>13</v>
      </c>
      <c r="S886">
        <v>14</v>
      </c>
      <c r="X886" t="s">
        <v>2894</v>
      </c>
      <c r="Z886" t="s">
        <v>1260</v>
      </c>
      <c r="AA886" t="s">
        <v>1261</v>
      </c>
      <c r="AE886">
        <v>44005</v>
      </c>
      <c r="AH886">
        <v>0</v>
      </c>
      <c r="AK886" t="s">
        <v>1260</v>
      </c>
      <c r="AM886" t="s">
        <v>1260</v>
      </c>
      <c r="AN886" t="s">
        <v>1260</v>
      </c>
      <c r="AQ886" t="s">
        <v>1263</v>
      </c>
      <c r="AR886" t="s">
        <v>1257</v>
      </c>
      <c r="AS886" t="s">
        <v>1260</v>
      </c>
      <c r="AT886">
        <v>1</v>
      </c>
      <c r="AX886" t="s">
        <v>1617</v>
      </c>
      <c r="AY886" t="s">
        <v>1264</v>
      </c>
      <c r="AZ886" t="s">
        <v>1265</v>
      </c>
      <c r="BI886" t="s">
        <v>1260</v>
      </c>
      <c r="BK886" t="str">
        <f>LEFT(Tabela_BaseCadastro[[#This Row],[Descrição]],SEARCH(" ",Tabela_BaseCadastro[[#This Row],[Descrição]],1)-1)</f>
        <v>7328101088S4</v>
      </c>
      <c r="BL886" t="str">
        <f>TEXT(Tabela_BaseCadastro[[#This Row],[Unidade Venda '[EAN8, UPC12, EAN13, e DUN14']]],"0000000000000")</f>
        <v>0000000000000</v>
      </c>
      <c r="BM886" t="s">
        <v>1565</v>
      </c>
      <c r="BN886" t="str">
        <f>IF(Tabela_BaseCadastro[[#This Row],[P.Ativo CMED]]="",Tabela_BaseCadastro[[#This Row],[DESCRIÇÃO DO PRINCIPIO ATIVO]],Tabela_BaseCadastro[[#This Row],[P.Ativo CMED]])</f>
        <v>TISAGENLECLEUCEL</v>
      </c>
    </row>
    <row r="887" spans="1:66" x14ac:dyDescent="0.25">
      <c r="A887">
        <v>1669</v>
      </c>
      <c r="B887" t="s">
        <v>2895</v>
      </c>
      <c r="C887">
        <v>1645</v>
      </c>
      <c r="D887" t="s">
        <v>2759</v>
      </c>
      <c r="E887">
        <v>5</v>
      </c>
      <c r="F887" t="s">
        <v>2634</v>
      </c>
      <c r="G887">
        <v>2</v>
      </c>
      <c r="H887" s="1"/>
      <c r="I887">
        <v>39</v>
      </c>
      <c r="J887" t="s">
        <v>2761</v>
      </c>
      <c r="M887" t="s">
        <v>1257</v>
      </c>
      <c r="P887">
        <v>90213930</v>
      </c>
      <c r="R887">
        <v>13</v>
      </c>
      <c r="S887">
        <v>14</v>
      </c>
      <c r="X887">
        <v>7340248</v>
      </c>
      <c r="Z887" t="s">
        <v>1260</v>
      </c>
      <c r="AA887" t="s">
        <v>1261</v>
      </c>
      <c r="AE887">
        <v>44005</v>
      </c>
      <c r="AH887">
        <v>0</v>
      </c>
      <c r="AK887" t="s">
        <v>1260</v>
      </c>
      <c r="AM887" t="s">
        <v>1260</v>
      </c>
      <c r="AN887" t="s">
        <v>1260</v>
      </c>
      <c r="AQ887" t="s">
        <v>1263</v>
      </c>
      <c r="AR887" t="s">
        <v>1257</v>
      </c>
      <c r="AS887" t="s">
        <v>1260</v>
      </c>
      <c r="AT887">
        <v>1</v>
      </c>
      <c r="AX887" t="s">
        <v>1617</v>
      </c>
      <c r="AY887" t="s">
        <v>1264</v>
      </c>
      <c r="AZ887" t="s">
        <v>1265</v>
      </c>
      <c r="BI887" t="s">
        <v>1260</v>
      </c>
      <c r="BK887" t="str">
        <f>LEFT(Tabela_BaseCadastro[[#This Row],[Descrição]],SEARCH(" ",Tabela_BaseCadastro[[#This Row],[Descrição]],1)-1)</f>
        <v>7340248</v>
      </c>
      <c r="BL887" t="str">
        <f>TEXT(Tabela_BaseCadastro[[#This Row],[Unidade Venda '[EAN8, UPC12, EAN13, e DUN14']]],"0000000000000")</f>
        <v>0000000000000</v>
      </c>
      <c r="BM887" t="s">
        <v>1565</v>
      </c>
      <c r="BN887" t="str">
        <f>IF(Tabela_BaseCadastro[[#This Row],[P.Ativo CMED]]="",Tabela_BaseCadastro[[#This Row],[DESCRIÇÃO DO PRINCIPIO ATIVO]],Tabela_BaseCadastro[[#This Row],[P.Ativo CMED]])</f>
        <v>TISAGENLECLEUCEL</v>
      </c>
    </row>
    <row r="888" spans="1:66" x14ac:dyDescent="0.25">
      <c r="A888">
        <v>1670</v>
      </c>
      <c r="B888" t="s">
        <v>2896</v>
      </c>
      <c r="C888">
        <v>1645</v>
      </c>
      <c r="D888" t="s">
        <v>2759</v>
      </c>
      <c r="E888">
        <v>5</v>
      </c>
      <c r="F888" t="s">
        <v>2634</v>
      </c>
      <c r="G888">
        <v>2</v>
      </c>
      <c r="H888" s="1"/>
      <c r="I888">
        <v>39</v>
      </c>
      <c r="J888" t="s">
        <v>2761</v>
      </c>
      <c r="M888" t="s">
        <v>1257</v>
      </c>
      <c r="P888">
        <v>90213930</v>
      </c>
      <c r="R888">
        <v>13</v>
      </c>
      <c r="S888">
        <v>14</v>
      </c>
      <c r="X888">
        <v>7340268</v>
      </c>
      <c r="Z888" t="s">
        <v>1260</v>
      </c>
      <c r="AA888" t="s">
        <v>1261</v>
      </c>
      <c r="AE888">
        <v>44005</v>
      </c>
      <c r="AH888">
        <v>0</v>
      </c>
      <c r="AK888" t="s">
        <v>1260</v>
      </c>
      <c r="AM888" t="s">
        <v>1260</v>
      </c>
      <c r="AN888" t="s">
        <v>1260</v>
      </c>
      <c r="AQ888" t="s">
        <v>1263</v>
      </c>
      <c r="AR888" t="s">
        <v>1257</v>
      </c>
      <c r="AS888" t="s">
        <v>1260</v>
      </c>
      <c r="AT888">
        <v>1</v>
      </c>
      <c r="AX888" t="s">
        <v>1617</v>
      </c>
      <c r="AY888" t="s">
        <v>1264</v>
      </c>
      <c r="AZ888" t="s">
        <v>1265</v>
      </c>
      <c r="BI888" t="s">
        <v>1260</v>
      </c>
      <c r="BK888" t="str">
        <f>LEFT(Tabela_BaseCadastro[[#This Row],[Descrição]],SEARCH(" ",Tabela_BaseCadastro[[#This Row],[Descrição]],1)-1)</f>
        <v>7340268</v>
      </c>
      <c r="BL888" t="str">
        <f>TEXT(Tabela_BaseCadastro[[#This Row],[Unidade Venda '[EAN8, UPC12, EAN13, e DUN14']]],"0000000000000")</f>
        <v>0000000000000</v>
      </c>
      <c r="BM888" t="s">
        <v>1565</v>
      </c>
      <c r="BN888" t="str">
        <f>IF(Tabela_BaseCadastro[[#This Row],[P.Ativo CMED]]="",Tabela_BaseCadastro[[#This Row],[DESCRIÇÃO DO PRINCIPIO ATIVO]],Tabela_BaseCadastro[[#This Row],[P.Ativo CMED]])</f>
        <v>TISAGENLECLEUCEL</v>
      </c>
    </row>
    <row r="889" spans="1:66" x14ac:dyDescent="0.25">
      <c r="A889">
        <v>1671</v>
      </c>
      <c r="B889" t="s">
        <v>2897</v>
      </c>
      <c r="C889">
        <v>1645</v>
      </c>
      <c r="D889" t="s">
        <v>2759</v>
      </c>
      <c r="E889">
        <v>5</v>
      </c>
      <c r="F889" t="s">
        <v>2634</v>
      </c>
      <c r="G889">
        <v>2</v>
      </c>
      <c r="H889" s="1"/>
      <c r="I889">
        <v>39</v>
      </c>
      <c r="J889" t="s">
        <v>2761</v>
      </c>
      <c r="M889" t="s">
        <v>1257</v>
      </c>
      <c r="P889">
        <v>90213930</v>
      </c>
      <c r="R889">
        <v>13</v>
      </c>
      <c r="S889">
        <v>14</v>
      </c>
      <c r="X889">
        <v>7340288</v>
      </c>
      <c r="Z889" t="s">
        <v>1260</v>
      </c>
      <c r="AA889" t="s">
        <v>1261</v>
      </c>
      <c r="AE889">
        <v>44005</v>
      </c>
      <c r="AH889">
        <v>0</v>
      </c>
      <c r="AK889" t="s">
        <v>1260</v>
      </c>
      <c r="AM889" t="s">
        <v>1260</v>
      </c>
      <c r="AN889" t="s">
        <v>1260</v>
      </c>
      <c r="AQ889" t="s">
        <v>1263</v>
      </c>
      <c r="AR889" t="s">
        <v>1257</v>
      </c>
      <c r="AS889" t="s">
        <v>1260</v>
      </c>
      <c r="AT889">
        <v>1</v>
      </c>
      <c r="AX889" t="s">
        <v>1617</v>
      </c>
      <c r="AY889" t="s">
        <v>1264</v>
      </c>
      <c r="AZ889" t="s">
        <v>1265</v>
      </c>
      <c r="BI889" t="s">
        <v>1260</v>
      </c>
      <c r="BK889" t="str">
        <f>LEFT(Tabela_BaseCadastro[[#This Row],[Descrição]],SEARCH(" ",Tabela_BaseCadastro[[#This Row],[Descrição]],1)-1)</f>
        <v>7340288</v>
      </c>
      <c r="BL889" t="str">
        <f>TEXT(Tabela_BaseCadastro[[#This Row],[Unidade Venda '[EAN8, UPC12, EAN13, e DUN14']]],"0000000000000")</f>
        <v>0000000000000</v>
      </c>
      <c r="BM889" t="s">
        <v>1565</v>
      </c>
      <c r="BN889" t="str">
        <f>IF(Tabela_BaseCadastro[[#This Row],[P.Ativo CMED]]="",Tabela_BaseCadastro[[#This Row],[DESCRIÇÃO DO PRINCIPIO ATIVO]],Tabela_BaseCadastro[[#This Row],[P.Ativo CMED]])</f>
        <v>TISAGENLECLEUCEL</v>
      </c>
    </row>
    <row r="890" spans="1:66" x14ac:dyDescent="0.25">
      <c r="A890">
        <v>1672</v>
      </c>
      <c r="B890" t="s">
        <v>2898</v>
      </c>
      <c r="C890">
        <v>1645</v>
      </c>
      <c r="D890" t="s">
        <v>2759</v>
      </c>
      <c r="E890">
        <v>5</v>
      </c>
      <c r="F890" t="s">
        <v>2634</v>
      </c>
      <c r="G890">
        <v>2</v>
      </c>
      <c r="H890" s="1"/>
      <c r="I890">
        <v>39</v>
      </c>
      <c r="J890" t="s">
        <v>2761</v>
      </c>
      <c r="M890" t="s">
        <v>1257</v>
      </c>
      <c r="P890">
        <v>90213930</v>
      </c>
      <c r="R890">
        <v>13</v>
      </c>
      <c r="S890">
        <v>14</v>
      </c>
      <c r="X890">
        <v>7340308</v>
      </c>
      <c r="Z890" t="s">
        <v>1260</v>
      </c>
      <c r="AA890" t="s">
        <v>1261</v>
      </c>
      <c r="AE890">
        <v>44005</v>
      </c>
      <c r="AH890">
        <v>0</v>
      </c>
      <c r="AK890" t="s">
        <v>1260</v>
      </c>
      <c r="AM890" t="s">
        <v>1260</v>
      </c>
      <c r="AN890" t="s">
        <v>1260</v>
      </c>
      <c r="AQ890" t="s">
        <v>1263</v>
      </c>
      <c r="AR890" t="s">
        <v>1257</v>
      </c>
      <c r="AS890" t="s">
        <v>1260</v>
      </c>
      <c r="AT890">
        <v>1</v>
      </c>
      <c r="AX890" t="s">
        <v>1617</v>
      </c>
      <c r="AY890" t="s">
        <v>1264</v>
      </c>
      <c r="AZ890" t="s">
        <v>1265</v>
      </c>
      <c r="BI890" t="s">
        <v>1260</v>
      </c>
      <c r="BK890" t="str">
        <f>LEFT(Tabela_BaseCadastro[[#This Row],[Descrição]],SEARCH(" ",Tabela_BaseCadastro[[#This Row],[Descrição]],1)-1)</f>
        <v>7340308</v>
      </c>
      <c r="BL890" t="str">
        <f>TEXT(Tabela_BaseCadastro[[#This Row],[Unidade Venda '[EAN8, UPC12, EAN13, e DUN14']]],"0000000000000")</f>
        <v>0000000000000</v>
      </c>
      <c r="BM890" t="s">
        <v>1565</v>
      </c>
      <c r="BN890" t="str">
        <f>IF(Tabela_BaseCadastro[[#This Row],[P.Ativo CMED]]="",Tabela_BaseCadastro[[#This Row],[DESCRIÇÃO DO PRINCIPIO ATIVO]],Tabela_BaseCadastro[[#This Row],[P.Ativo CMED]])</f>
        <v>TISAGENLECLEUCEL</v>
      </c>
    </row>
    <row r="891" spans="1:66" x14ac:dyDescent="0.25">
      <c r="A891">
        <v>1673</v>
      </c>
      <c r="B891" t="s">
        <v>2899</v>
      </c>
      <c r="C891">
        <v>1645</v>
      </c>
      <c r="D891" t="s">
        <v>2759</v>
      </c>
      <c r="E891">
        <v>5</v>
      </c>
      <c r="F891" t="s">
        <v>2634</v>
      </c>
      <c r="G891">
        <v>2</v>
      </c>
      <c r="H891" s="1"/>
      <c r="I891">
        <v>39</v>
      </c>
      <c r="J891" t="s">
        <v>2761</v>
      </c>
      <c r="M891" t="s">
        <v>1257</v>
      </c>
      <c r="P891">
        <v>90213930</v>
      </c>
      <c r="R891">
        <v>13</v>
      </c>
      <c r="S891">
        <v>14</v>
      </c>
      <c r="X891">
        <v>7340328</v>
      </c>
      <c r="Z891" t="s">
        <v>1260</v>
      </c>
      <c r="AA891" t="s">
        <v>1261</v>
      </c>
      <c r="AE891">
        <v>44005</v>
      </c>
      <c r="AH891">
        <v>0</v>
      </c>
      <c r="AK891" t="s">
        <v>1260</v>
      </c>
      <c r="AM891" t="s">
        <v>1260</v>
      </c>
      <c r="AN891" t="s">
        <v>1260</v>
      </c>
      <c r="AQ891" t="s">
        <v>1263</v>
      </c>
      <c r="AR891" t="s">
        <v>1257</v>
      </c>
      <c r="AS891" t="s">
        <v>1260</v>
      </c>
      <c r="AT891">
        <v>1</v>
      </c>
      <c r="AX891" t="s">
        <v>1617</v>
      </c>
      <c r="AY891" t="s">
        <v>1264</v>
      </c>
      <c r="AZ891" t="s">
        <v>1265</v>
      </c>
      <c r="BI891" t="s">
        <v>1260</v>
      </c>
      <c r="BK891" t="str">
        <f>LEFT(Tabela_BaseCadastro[[#This Row],[Descrição]],SEARCH(" ",Tabela_BaseCadastro[[#This Row],[Descrição]],1)-1)</f>
        <v>7340328</v>
      </c>
      <c r="BL891" t="str">
        <f>TEXT(Tabela_BaseCadastro[[#This Row],[Unidade Venda '[EAN8, UPC12, EAN13, e DUN14']]],"0000000000000")</f>
        <v>0000000000000</v>
      </c>
      <c r="BM891" t="s">
        <v>1565</v>
      </c>
      <c r="BN891" t="str">
        <f>IF(Tabela_BaseCadastro[[#This Row],[P.Ativo CMED]]="",Tabela_BaseCadastro[[#This Row],[DESCRIÇÃO DO PRINCIPIO ATIVO]],Tabela_BaseCadastro[[#This Row],[P.Ativo CMED]])</f>
        <v>TISAGENLECLEUCEL</v>
      </c>
    </row>
    <row r="892" spans="1:66" x14ac:dyDescent="0.25">
      <c r="A892">
        <v>1674</v>
      </c>
      <c r="B892" t="s">
        <v>2900</v>
      </c>
      <c r="C892">
        <v>1645</v>
      </c>
      <c r="D892" t="s">
        <v>2759</v>
      </c>
      <c r="E892">
        <v>5</v>
      </c>
      <c r="F892" t="s">
        <v>2634</v>
      </c>
      <c r="G892">
        <v>2</v>
      </c>
      <c r="H892" s="1"/>
      <c r="I892">
        <v>39</v>
      </c>
      <c r="J892" t="s">
        <v>2761</v>
      </c>
      <c r="M892" t="s">
        <v>1257</v>
      </c>
      <c r="P892">
        <v>90213930</v>
      </c>
      <c r="R892">
        <v>13</v>
      </c>
      <c r="S892">
        <v>14</v>
      </c>
      <c r="X892">
        <v>732410888</v>
      </c>
      <c r="Z892" t="s">
        <v>1260</v>
      </c>
      <c r="AA892" t="s">
        <v>1261</v>
      </c>
      <c r="AE892">
        <v>44005</v>
      </c>
      <c r="AH892">
        <v>0</v>
      </c>
      <c r="AK892" t="s">
        <v>1260</v>
      </c>
      <c r="AM892" t="s">
        <v>1260</v>
      </c>
      <c r="AN892" t="s">
        <v>1260</v>
      </c>
      <c r="AQ892" t="s">
        <v>1263</v>
      </c>
      <c r="AR892" t="s">
        <v>1257</v>
      </c>
      <c r="AS892" t="s">
        <v>1260</v>
      </c>
      <c r="AT892">
        <v>1</v>
      </c>
      <c r="AX892" t="s">
        <v>1617</v>
      </c>
      <c r="AY892" t="s">
        <v>1264</v>
      </c>
      <c r="AZ892" t="s">
        <v>1265</v>
      </c>
      <c r="BI892" t="s">
        <v>1260</v>
      </c>
      <c r="BK892" t="str">
        <f>LEFT(Tabela_BaseCadastro[[#This Row],[Descrição]],SEARCH(" ",Tabela_BaseCadastro[[#This Row],[Descrição]],1)-1)</f>
        <v>732410888</v>
      </c>
      <c r="BL892" t="str">
        <f>TEXT(Tabela_BaseCadastro[[#This Row],[Unidade Venda '[EAN8, UPC12, EAN13, e DUN14']]],"0000000000000")</f>
        <v>0000000000000</v>
      </c>
      <c r="BM892" t="s">
        <v>1565</v>
      </c>
      <c r="BN892" t="str">
        <f>IF(Tabela_BaseCadastro[[#This Row],[P.Ativo CMED]]="",Tabela_BaseCadastro[[#This Row],[DESCRIÇÃO DO PRINCIPIO ATIVO]],Tabela_BaseCadastro[[#This Row],[P.Ativo CMED]])</f>
        <v>TISAGENLECLEUCEL</v>
      </c>
    </row>
    <row r="893" spans="1:66" x14ac:dyDescent="0.25">
      <c r="A893">
        <v>1675</v>
      </c>
      <c r="B893" t="s">
        <v>2901</v>
      </c>
      <c r="C893">
        <v>1645</v>
      </c>
      <c r="D893" t="s">
        <v>2759</v>
      </c>
      <c r="E893">
        <v>5</v>
      </c>
      <c r="F893" t="s">
        <v>2634</v>
      </c>
      <c r="G893">
        <v>2</v>
      </c>
      <c r="H893" s="1"/>
      <c r="I893">
        <v>39</v>
      </c>
      <c r="J893" t="s">
        <v>2761</v>
      </c>
      <c r="M893" t="s">
        <v>1257</v>
      </c>
      <c r="P893">
        <v>90213930</v>
      </c>
      <c r="R893">
        <v>13</v>
      </c>
      <c r="S893">
        <v>14</v>
      </c>
      <c r="X893">
        <v>733210888</v>
      </c>
      <c r="Z893" t="s">
        <v>1260</v>
      </c>
      <c r="AA893" t="s">
        <v>1261</v>
      </c>
      <c r="AE893">
        <v>44005</v>
      </c>
      <c r="AH893">
        <v>0</v>
      </c>
      <c r="AK893" t="s">
        <v>1260</v>
      </c>
      <c r="AM893" t="s">
        <v>1260</v>
      </c>
      <c r="AN893" t="s">
        <v>1260</v>
      </c>
      <c r="AQ893" t="s">
        <v>1263</v>
      </c>
      <c r="AR893" t="s">
        <v>1257</v>
      </c>
      <c r="AS893" t="s">
        <v>1260</v>
      </c>
      <c r="AT893">
        <v>1</v>
      </c>
      <c r="AX893" t="s">
        <v>1617</v>
      </c>
      <c r="AY893" t="s">
        <v>1264</v>
      </c>
      <c r="AZ893" t="s">
        <v>1265</v>
      </c>
      <c r="BI893" t="s">
        <v>1260</v>
      </c>
      <c r="BK893" t="str">
        <f>LEFT(Tabela_BaseCadastro[[#This Row],[Descrição]],SEARCH(" ",Tabela_BaseCadastro[[#This Row],[Descrição]],1)-1)</f>
        <v>733210888</v>
      </c>
      <c r="BL893" t="str">
        <f>TEXT(Tabela_BaseCadastro[[#This Row],[Unidade Venda '[EAN8, UPC12, EAN13, e DUN14']]],"0000000000000")</f>
        <v>0000000000000</v>
      </c>
      <c r="BM893" t="s">
        <v>1565</v>
      </c>
      <c r="BN893" t="str">
        <f>IF(Tabela_BaseCadastro[[#This Row],[P.Ativo CMED]]="",Tabela_BaseCadastro[[#This Row],[DESCRIÇÃO DO PRINCIPIO ATIVO]],Tabela_BaseCadastro[[#This Row],[P.Ativo CMED]])</f>
        <v>TISAGENLECLEUCEL</v>
      </c>
    </row>
    <row r="894" spans="1:66" x14ac:dyDescent="0.25">
      <c r="A894">
        <v>1676</v>
      </c>
      <c r="B894" t="s">
        <v>2902</v>
      </c>
      <c r="C894">
        <v>1645</v>
      </c>
      <c r="D894" t="s">
        <v>2759</v>
      </c>
      <c r="E894">
        <v>5</v>
      </c>
      <c r="F894" t="s">
        <v>2634</v>
      </c>
      <c r="G894">
        <v>2</v>
      </c>
      <c r="H894" s="1"/>
      <c r="I894">
        <v>39</v>
      </c>
      <c r="J894" t="s">
        <v>2761</v>
      </c>
      <c r="M894" t="s">
        <v>1257</v>
      </c>
      <c r="P894">
        <v>90213930</v>
      </c>
      <c r="R894">
        <v>13</v>
      </c>
      <c r="S894">
        <v>14</v>
      </c>
      <c r="X894">
        <v>733410888</v>
      </c>
      <c r="Z894" t="s">
        <v>1260</v>
      </c>
      <c r="AA894" t="s">
        <v>1261</v>
      </c>
      <c r="AE894">
        <v>44005</v>
      </c>
      <c r="AH894">
        <v>0</v>
      </c>
      <c r="AK894" t="s">
        <v>1260</v>
      </c>
      <c r="AM894" t="s">
        <v>1260</v>
      </c>
      <c r="AN894" t="s">
        <v>1260</v>
      </c>
      <c r="AQ894" t="s">
        <v>1263</v>
      </c>
      <c r="AR894" t="s">
        <v>1257</v>
      </c>
      <c r="AS894" t="s">
        <v>1260</v>
      </c>
      <c r="AT894">
        <v>1</v>
      </c>
      <c r="AX894" t="s">
        <v>1617</v>
      </c>
      <c r="AY894" t="s">
        <v>1264</v>
      </c>
      <c r="AZ894" t="s">
        <v>1265</v>
      </c>
      <c r="BI894" t="s">
        <v>1260</v>
      </c>
      <c r="BK894" t="str">
        <f>LEFT(Tabela_BaseCadastro[[#This Row],[Descrição]],SEARCH(" ",Tabela_BaseCadastro[[#This Row],[Descrição]],1)-1)</f>
        <v>733410888</v>
      </c>
      <c r="BL894" t="str">
        <f>TEXT(Tabela_BaseCadastro[[#This Row],[Unidade Venda '[EAN8, UPC12, EAN13, e DUN14']]],"0000000000000")</f>
        <v>0000000000000</v>
      </c>
      <c r="BM894" t="s">
        <v>1565</v>
      </c>
      <c r="BN894" t="str">
        <f>IF(Tabela_BaseCadastro[[#This Row],[P.Ativo CMED]]="",Tabela_BaseCadastro[[#This Row],[DESCRIÇÃO DO PRINCIPIO ATIVO]],Tabela_BaseCadastro[[#This Row],[P.Ativo CMED]])</f>
        <v>TISAGENLECLEUCEL</v>
      </c>
    </row>
    <row r="895" spans="1:66" x14ac:dyDescent="0.25">
      <c r="A895">
        <v>1677</v>
      </c>
      <c r="B895" t="s">
        <v>2903</v>
      </c>
      <c r="C895">
        <v>1645</v>
      </c>
      <c r="D895" t="s">
        <v>2759</v>
      </c>
      <c r="E895">
        <v>5</v>
      </c>
      <c r="F895" t="s">
        <v>2634</v>
      </c>
      <c r="G895">
        <v>2</v>
      </c>
      <c r="H895" s="1"/>
      <c r="I895">
        <v>39</v>
      </c>
      <c r="J895" t="s">
        <v>2761</v>
      </c>
      <c r="M895" t="s">
        <v>1257</v>
      </c>
      <c r="P895">
        <v>90213930</v>
      </c>
      <c r="R895">
        <v>13</v>
      </c>
      <c r="S895">
        <v>14</v>
      </c>
      <c r="X895">
        <v>732610888</v>
      </c>
      <c r="Z895" t="s">
        <v>1260</v>
      </c>
      <c r="AA895" t="s">
        <v>1261</v>
      </c>
      <c r="AE895">
        <v>44005</v>
      </c>
      <c r="AH895">
        <v>0</v>
      </c>
      <c r="AK895" t="s">
        <v>1260</v>
      </c>
      <c r="AM895" t="s">
        <v>1260</v>
      </c>
      <c r="AN895" t="s">
        <v>1260</v>
      </c>
      <c r="AQ895" t="s">
        <v>1263</v>
      </c>
      <c r="AR895" t="s">
        <v>1257</v>
      </c>
      <c r="AS895" t="s">
        <v>1260</v>
      </c>
      <c r="AT895">
        <v>1</v>
      </c>
      <c r="AX895" t="s">
        <v>1617</v>
      </c>
      <c r="AY895" t="s">
        <v>1264</v>
      </c>
      <c r="AZ895" t="s">
        <v>1265</v>
      </c>
      <c r="BI895" t="s">
        <v>1260</v>
      </c>
      <c r="BK895" t="str">
        <f>LEFT(Tabela_BaseCadastro[[#This Row],[Descrição]],SEARCH(" ",Tabela_BaseCadastro[[#This Row],[Descrição]],1)-1)</f>
        <v>732610888</v>
      </c>
      <c r="BL895" t="str">
        <f>TEXT(Tabela_BaseCadastro[[#This Row],[Unidade Venda '[EAN8, UPC12, EAN13, e DUN14']]],"0000000000000")</f>
        <v>0000000000000</v>
      </c>
      <c r="BM895" t="s">
        <v>1565</v>
      </c>
      <c r="BN895" t="str">
        <f>IF(Tabela_BaseCadastro[[#This Row],[P.Ativo CMED]]="",Tabela_BaseCadastro[[#This Row],[DESCRIÇÃO DO PRINCIPIO ATIVO]],Tabela_BaseCadastro[[#This Row],[P.Ativo CMED]])</f>
        <v>TISAGENLECLEUCEL</v>
      </c>
    </row>
    <row r="896" spans="1:66" x14ac:dyDescent="0.25">
      <c r="A896">
        <v>1678</v>
      </c>
      <c r="B896" t="s">
        <v>2904</v>
      </c>
      <c r="C896">
        <v>1645</v>
      </c>
      <c r="D896" t="s">
        <v>2759</v>
      </c>
      <c r="E896">
        <v>5</v>
      </c>
      <c r="F896" t="s">
        <v>2634</v>
      </c>
      <c r="G896">
        <v>2</v>
      </c>
      <c r="H896" s="1"/>
      <c r="I896">
        <v>39</v>
      </c>
      <c r="J896" t="s">
        <v>2761</v>
      </c>
      <c r="M896" t="s">
        <v>1257</v>
      </c>
      <c r="P896">
        <v>90213930</v>
      </c>
      <c r="R896">
        <v>13</v>
      </c>
      <c r="S896">
        <v>14</v>
      </c>
      <c r="X896">
        <v>732810888</v>
      </c>
      <c r="Z896" t="s">
        <v>1260</v>
      </c>
      <c r="AA896" t="s">
        <v>1261</v>
      </c>
      <c r="AE896">
        <v>44005</v>
      </c>
      <c r="AH896">
        <v>0</v>
      </c>
      <c r="AK896" t="s">
        <v>1260</v>
      </c>
      <c r="AM896" t="s">
        <v>1260</v>
      </c>
      <c r="AN896" t="s">
        <v>1260</v>
      </c>
      <c r="AQ896" t="s">
        <v>1263</v>
      </c>
      <c r="AR896" t="s">
        <v>1257</v>
      </c>
      <c r="AS896" t="s">
        <v>1260</v>
      </c>
      <c r="AT896">
        <v>1</v>
      </c>
      <c r="AX896" t="s">
        <v>1617</v>
      </c>
      <c r="AY896" t="s">
        <v>1264</v>
      </c>
      <c r="AZ896" t="s">
        <v>1265</v>
      </c>
      <c r="BI896" t="s">
        <v>1260</v>
      </c>
      <c r="BK896" t="str">
        <f>LEFT(Tabela_BaseCadastro[[#This Row],[Descrição]],SEARCH(" ",Tabela_BaseCadastro[[#This Row],[Descrição]],1)-1)</f>
        <v>732810888</v>
      </c>
      <c r="BL896" t="str">
        <f>TEXT(Tabela_BaseCadastro[[#This Row],[Unidade Venda '[EAN8, UPC12, EAN13, e DUN14']]],"0000000000000")</f>
        <v>0000000000000</v>
      </c>
      <c r="BM896" t="s">
        <v>1565</v>
      </c>
      <c r="BN896" t="str">
        <f>IF(Tabela_BaseCadastro[[#This Row],[P.Ativo CMED]]="",Tabela_BaseCadastro[[#This Row],[DESCRIÇÃO DO PRINCIPIO ATIVO]],Tabela_BaseCadastro[[#This Row],[P.Ativo CMED]])</f>
        <v>TISAGENLECLEUCEL</v>
      </c>
    </row>
    <row r="897" spans="1:66" x14ac:dyDescent="0.25">
      <c r="A897">
        <v>1679</v>
      </c>
      <c r="B897" t="s">
        <v>2905</v>
      </c>
      <c r="C897">
        <v>1645</v>
      </c>
      <c r="D897" t="s">
        <v>2759</v>
      </c>
      <c r="E897">
        <v>5</v>
      </c>
      <c r="F897" t="s">
        <v>2634</v>
      </c>
      <c r="G897">
        <v>2</v>
      </c>
      <c r="H897" s="1"/>
      <c r="I897">
        <v>39</v>
      </c>
      <c r="J897" t="s">
        <v>2761</v>
      </c>
      <c r="M897" t="s">
        <v>1257</v>
      </c>
      <c r="P897">
        <v>90213930</v>
      </c>
      <c r="R897">
        <v>13</v>
      </c>
      <c r="S897">
        <v>14</v>
      </c>
      <c r="X897">
        <v>733010888</v>
      </c>
      <c r="Z897" t="s">
        <v>1260</v>
      </c>
      <c r="AA897" t="s">
        <v>1261</v>
      </c>
      <c r="AE897">
        <v>44005</v>
      </c>
      <c r="AH897">
        <v>0</v>
      </c>
      <c r="AK897" t="s">
        <v>1260</v>
      </c>
      <c r="AM897" t="s">
        <v>1260</v>
      </c>
      <c r="AN897" t="s">
        <v>1260</v>
      </c>
      <c r="AQ897" t="s">
        <v>1263</v>
      </c>
      <c r="AR897" t="s">
        <v>1257</v>
      </c>
      <c r="AS897" t="s">
        <v>1260</v>
      </c>
      <c r="AT897">
        <v>1</v>
      </c>
      <c r="AX897" t="s">
        <v>1617</v>
      </c>
      <c r="AY897" t="s">
        <v>1264</v>
      </c>
      <c r="AZ897" t="s">
        <v>1265</v>
      </c>
      <c r="BI897" t="s">
        <v>1260</v>
      </c>
      <c r="BK897" t="str">
        <f>LEFT(Tabela_BaseCadastro[[#This Row],[Descrição]],SEARCH(" ",Tabela_BaseCadastro[[#This Row],[Descrição]],1)-1)</f>
        <v>733010888</v>
      </c>
      <c r="BL897" t="str">
        <f>TEXT(Tabela_BaseCadastro[[#This Row],[Unidade Venda '[EAN8, UPC12, EAN13, e DUN14']]],"0000000000000")</f>
        <v>0000000000000</v>
      </c>
      <c r="BM897" t="s">
        <v>1565</v>
      </c>
      <c r="BN897" t="str">
        <f>IF(Tabela_BaseCadastro[[#This Row],[P.Ativo CMED]]="",Tabela_BaseCadastro[[#This Row],[DESCRIÇÃO DO PRINCIPIO ATIVO]],Tabela_BaseCadastro[[#This Row],[P.Ativo CMED]])</f>
        <v>TISAGENLECLEUCEL</v>
      </c>
    </row>
    <row r="898" spans="1:66" x14ac:dyDescent="0.25">
      <c r="A898">
        <v>1680</v>
      </c>
      <c r="B898" t="s">
        <v>2906</v>
      </c>
      <c r="C898">
        <v>1645</v>
      </c>
      <c r="D898" t="s">
        <v>2759</v>
      </c>
      <c r="E898">
        <v>5</v>
      </c>
      <c r="F898" t="s">
        <v>2634</v>
      </c>
      <c r="G898">
        <v>2</v>
      </c>
      <c r="H898" s="1"/>
      <c r="I898">
        <v>39</v>
      </c>
      <c r="J898" t="s">
        <v>2761</v>
      </c>
      <c r="M898" t="s">
        <v>1257</v>
      </c>
      <c r="P898">
        <v>90213930</v>
      </c>
      <c r="R898">
        <v>13</v>
      </c>
      <c r="S898">
        <v>14</v>
      </c>
      <c r="X898">
        <v>733014</v>
      </c>
      <c r="Z898" t="s">
        <v>1260</v>
      </c>
      <c r="AA898" t="s">
        <v>1261</v>
      </c>
      <c r="AE898">
        <v>44005</v>
      </c>
      <c r="AH898">
        <v>0</v>
      </c>
      <c r="AK898" t="s">
        <v>1260</v>
      </c>
      <c r="AM898" t="s">
        <v>1260</v>
      </c>
      <c r="AN898" t="s">
        <v>1260</v>
      </c>
      <c r="AQ898" t="s">
        <v>1263</v>
      </c>
      <c r="AR898" t="s">
        <v>1257</v>
      </c>
      <c r="AS898" t="s">
        <v>1260</v>
      </c>
      <c r="AT898">
        <v>1</v>
      </c>
      <c r="AX898" t="s">
        <v>1617</v>
      </c>
      <c r="AY898" t="s">
        <v>1264</v>
      </c>
      <c r="AZ898" t="s">
        <v>1265</v>
      </c>
      <c r="BI898" t="s">
        <v>1260</v>
      </c>
      <c r="BK898" t="str">
        <f>LEFT(Tabela_BaseCadastro[[#This Row],[Descrição]],SEARCH(" ",Tabela_BaseCadastro[[#This Row],[Descrição]],1)-1)</f>
        <v>733014</v>
      </c>
      <c r="BL898" t="str">
        <f>TEXT(Tabela_BaseCadastro[[#This Row],[Unidade Venda '[EAN8, UPC12, EAN13, e DUN14']]],"0000000000000")</f>
        <v>0000000000000</v>
      </c>
      <c r="BM898" t="s">
        <v>1565</v>
      </c>
      <c r="BN898" t="str">
        <f>IF(Tabela_BaseCadastro[[#This Row],[P.Ativo CMED]]="",Tabela_BaseCadastro[[#This Row],[DESCRIÇÃO DO PRINCIPIO ATIVO]],Tabela_BaseCadastro[[#This Row],[P.Ativo CMED]])</f>
        <v>TISAGENLECLEUCEL</v>
      </c>
    </row>
    <row r="899" spans="1:66" x14ac:dyDescent="0.25">
      <c r="A899">
        <v>1681</v>
      </c>
      <c r="B899" t="s">
        <v>2907</v>
      </c>
      <c r="C899">
        <v>1645</v>
      </c>
      <c r="D899" t="s">
        <v>2759</v>
      </c>
      <c r="E899">
        <v>5</v>
      </c>
      <c r="F899" t="s">
        <v>2634</v>
      </c>
      <c r="G899">
        <v>2</v>
      </c>
      <c r="H899" s="1"/>
      <c r="I899">
        <v>39</v>
      </c>
      <c r="J899" t="s">
        <v>2761</v>
      </c>
      <c r="M899" t="s">
        <v>1257</v>
      </c>
      <c r="P899">
        <v>90213930</v>
      </c>
      <c r="R899">
        <v>13</v>
      </c>
      <c r="S899">
        <v>14</v>
      </c>
      <c r="X899">
        <v>733016</v>
      </c>
      <c r="Z899" t="s">
        <v>1260</v>
      </c>
      <c r="AA899" t="s">
        <v>1261</v>
      </c>
      <c r="AE899">
        <v>44005</v>
      </c>
      <c r="AH899">
        <v>0</v>
      </c>
      <c r="AK899" t="s">
        <v>1260</v>
      </c>
      <c r="AM899" t="s">
        <v>1260</v>
      </c>
      <c r="AN899" t="s">
        <v>1260</v>
      </c>
      <c r="AQ899" t="s">
        <v>1263</v>
      </c>
      <c r="AR899" t="s">
        <v>1257</v>
      </c>
      <c r="AS899" t="s">
        <v>1260</v>
      </c>
      <c r="AT899">
        <v>1</v>
      </c>
      <c r="AX899" t="s">
        <v>1617</v>
      </c>
      <c r="AY899" t="s">
        <v>1264</v>
      </c>
      <c r="AZ899" t="s">
        <v>1265</v>
      </c>
      <c r="BI899" t="s">
        <v>1260</v>
      </c>
      <c r="BK899" t="str">
        <f>LEFT(Tabela_BaseCadastro[[#This Row],[Descrição]],SEARCH(" ",Tabela_BaseCadastro[[#This Row],[Descrição]],1)-1)</f>
        <v>733016</v>
      </c>
      <c r="BL899" t="str">
        <f>TEXT(Tabela_BaseCadastro[[#This Row],[Unidade Venda '[EAN8, UPC12, EAN13, e DUN14']]],"0000000000000")</f>
        <v>0000000000000</v>
      </c>
      <c r="BM899" t="s">
        <v>1565</v>
      </c>
      <c r="BN899" t="str">
        <f>IF(Tabela_BaseCadastro[[#This Row],[P.Ativo CMED]]="",Tabela_BaseCadastro[[#This Row],[DESCRIÇÃO DO PRINCIPIO ATIVO]],Tabela_BaseCadastro[[#This Row],[P.Ativo CMED]])</f>
        <v>TISAGENLECLEUCEL</v>
      </c>
    </row>
    <row r="900" spans="1:66" x14ac:dyDescent="0.25">
      <c r="A900">
        <v>1682</v>
      </c>
      <c r="B900" t="s">
        <v>2908</v>
      </c>
      <c r="C900">
        <v>1645</v>
      </c>
      <c r="D900" t="s">
        <v>2759</v>
      </c>
      <c r="E900">
        <v>5</v>
      </c>
      <c r="F900" t="s">
        <v>2634</v>
      </c>
      <c r="G900">
        <v>10</v>
      </c>
      <c r="H900" s="1" t="s">
        <v>2760</v>
      </c>
      <c r="I900">
        <v>39</v>
      </c>
      <c r="J900" t="s">
        <v>2761</v>
      </c>
      <c r="M900" t="s">
        <v>2412</v>
      </c>
      <c r="N900" t="s">
        <v>2762</v>
      </c>
      <c r="O900" t="s">
        <v>2763</v>
      </c>
      <c r="P900">
        <v>90213930</v>
      </c>
      <c r="R900">
        <v>13</v>
      </c>
      <c r="S900">
        <v>13</v>
      </c>
      <c r="U900">
        <v>5037881105727</v>
      </c>
      <c r="V900">
        <v>5037881105727</v>
      </c>
      <c r="X900">
        <v>732030</v>
      </c>
      <c r="Z900" t="s">
        <v>1260</v>
      </c>
      <c r="AA900" t="s">
        <v>1261</v>
      </c>
      <c r="AE900">
        <v>44005</v>
      </c>
      <c r="AH900">
        <v>0</v>
      </c>
      <c r="AK900" t="s">
        <v>1260</v>
      </c>
      <c r="AM900" t="s">
        <v>1260</v>
      </c>
      <c r="AN900" t="s">
        <v>1260</v>
      </c>
      <c r="AQ900" t="s">
        <v>2412</v>
      </c>
      <c r="AR900" t="s">
        <v>2415</v>
      </c>
      <c r="AS900" t="s">
        <v>1260</v>
      </c>
      <c r="AT900">
        <v>1</v>
      </c>
      <c r="AX900" t="s">
        <v>1260</v>
      </c>
      <c r="AY900" t="s">
        <v>1264</v>
      </c>
      <c r="AZ900" t="s">
        <v>1265</v>
      </c>
      <c r="BI900" t="s">
        <v>1260</v>
      </c>
      <c r="BK900" t="str">
        <f>LEFT(Tabela_BaseCadastro[[#This Row],[Descrição]],SEARCH(" ",Tabela_BaseCadastro[[#This Row],[Descrição]],1)-1)</f>
        <v>732030</v>
      </c>
      <c r="BL900" t="str">
        <f>TEXT(Tabela_BaseCadastro[[#This Row],[Unidade Venda '[EAN8, UPC12, EAN13, e DUN14']]],"0000000000000")</f>
        <v>5037881105727</v>
      </c>
      <c r="BN900">
        <f>IF(Tabela_BaseCadastro[[#This Row],[P.Ativo CMED]]="",Tabela_BaseCadastro[[#This Row],[DESCRIÇÃO DO PRINCIPIO ATIVO]],Tabela_BaseCadastro[[#This Row],[P.Ativo CMED]])</f>
        <v>0</v>
      </c>
    </row>
    <row r="901" spans="1:66" x14ac:dyDescent="0.25">
      <c r="A901">
        <v>1683</v>
      </c>
      <c r="B901" t="s">
        <v>2909</v>
      </c>
      <c r="C901">
        <v>1645</v>
      </c>
      <c r="D901" t="s">
        <v>2759</v>
      </c>
      <c r="E901">
        <v>5</v>
      </c>
      <c r="F901" t="s">
        <v>2634</v>
      </c>
      <c r="G901">
        <v>10</v>
      </c>
      <c r="H901" s="1" t="s">
        <v>2760</v>
      </c>
      <c r="I901">
        <v>39</v>
      </c>
      <c r="J901" t="s">
        <v>2761</v>
      </c>
      <c r="M901" t="s">
        <v>1257</v>
      </c>
      <c r="N901" t="s">
        <v>2762</v>
      </c>
      <c r="O901" t="s">
        <v>2763</v>
      </c>
      <c r="P901">
        <v>90213930</v>
      </c>
      <c r="R901">
        <v>13</v>
      </c>
      <c r="S901">
        <v>14</v>
      </c>
      <c r="U901">
        <v>5037881105734</v>
      </c>
      <c r="V901">
        <v>5037881105734</v>
      </c>
      <c r="X901">
        <v>732032</v>
      </c>
      <c r="Z901" t="s">
        <v>1260</v>
      </c>
      <c r="AA901" t="s">
        <v>1261</v>
      </c>
      <c r="AE901">
        <v>44005</v>
      </c>
      <c r="AH901">
        <v>0</v>
      </c>
      <c r="AK901" t="s">
        <v>1260</v>
      </c>
      <c r="AM901" t="s">
        <v>1260</v>
      </c>
      <c r="AN901" t="s">
        <v>1260</v>
      </c>
      <c r="AQ901" t="s">
        <v>1263</v>
      </c>
      <c r="AR901" t="s">
        <v>1257</v>
      </c>
      <c r="AS901" t="s">
        <v>1260</v>
      </c>
      <c r="AT901">
        <v>1</v>
      </c>
      <c r="AX901" t="s">
        <v>1260</v>
      </c>
      <c r="AY901" t="s">
        <v>1264</v>
      </c>
      <c r="AZ901" t="s">
        <v>1265</v>
      </c>
      <c r="BI901" t="s">
        <v>1260</v>
      </c>
      <c r="BK901" t="str">
        <f>LEFT(Tabela_BaseCadastro[[#This Row],[Descrição]],SEARCH(" ",Tabela_BaseCadastro[[#This Row],[Descrição]],1)-1)</f>
        <v>732032</v>
      </c>
      <c r="BL901" t="str">
        <f>TEXT(Tabela_BaseCadastro[[#This Row],[Unidade Venda '[EAN8, UPC12, EAN13, e DUN14']]],"0000000000000")</f>
        <v>5037881105734</v>
      </c>
      <c r="BN901">
        <f>IF(Tabela_BaseCadastro[[#This Row],[P.Ativo CMED]]="",Tabela_BaseCadastro[[#This Row],[DESCRIÇÃO DO PRINCIPIO ATIVO]],Tabela_BaseCadastro[[#This Row],[P.Ativo CMED]])</f>
        <v>0</v>
      </c>
    </row>
    <row r="902" spans="1:66" x14ac:dyDescent="0.25">
      <c r="A902">
        <v>1684</v>
      </c>
      <c r="B902" t="s">
        <v>2910</v>
      </c>
      <c r="C902">
        <v>1645</v>
      </c>
      <c r="D902" t="s">
        <v>2759</v>
      </c>
      <c r="E902">
        <v>5</v>
      </c>
      <c r="F902" t="s">
        <v>2634</v>
      </c>
      <c r="G902">
        <v>2</v>
      </c>
      <c r="H902" s="1"/>
      <c r="I902">
        <v>39</v>
      </c>
      <c r="J902" t="s">
        <v>2761</v>
      </c>
      <c r="M902" t="s">
        <v>1257</v>
      </c>
      <c r="P902">
        <v>90213930</v>
      </c>
      <c r="R902">
        <v>13</v>
      </c>
      <c r="S902">
        <v>14</v>
      </c>
      <c r="X902">
        <v>732518</v>
      </c>
      <c r="Z902" t="s">
        <v>1260</v>
      </c>
      <c r="AA902" t="s">
        <v>1261</v>
      </c>
      <c r="AE902">
        <v>44005</v>
      </c>
      <c r="AH902">
        <v>0</v>
      </c>
      <c r="AK902" t="s">
        <v>1260</v>
      </c>
      <c r="AM902" t="s">
        <v>1260</v>
      </c>
      <c r="AN902" t="s">
        <v>1260</v>
      </c>
      <c r="AQ902" t="s">
        <v>1263</v>
      </c>
      <c r="AR902" t="s">
        <v>1257</v>
      </c>
      <c r="AS902" t="s">
        <v>1260</v>
      </c>
      <c r="AT902">
        <v>1</v>
      </c>
      <c r="AX902" t="s">
        <v>1617</v>
      </c>
      <c r="AY902" t="s">
        <v>1264</v>
      </c>
      <c r="AZ902" t="s">
        <v>1265</v>
      </c>
      <c r="BI902" t="s">
        <v>1260</v>
      </c>
      <c r="BK902" t="str">
        <f>LEFT(Tabela_BaseCadastro[[#This Row],[Descrição]],SEARCH(" ",Tabela_BaseCadastro[[#This Row],[Descrição]],1)-1)</f>
        <v>732518</v>
      </c>
      <c r="BL902" t="str">
        <f>TEXT(Tabela_BaseCadastro[[#This Row],[Unidade Venda '[EAN8, UPC12, EAN13, e DUN14']]],"0000000000000")</f>
        <v>0000000000000</v>
      </c>
      <c r="BM902" t="s">
        <v>1565</v>
      </c>
      <c r="BN902" t="str">
        <f>IF(Tabela_BaseCadastro[[#This Row],[P.Ativo CMED]]="",Tabela_BaseCadastro[[#This Row],[DESCRIÇÃO DO PRINCIPIO ATIVO]],Tabela_BaseCadastro[[#This Row],[P.Ativo CMED]])</f>
        <v>TISAGENLECLEUCEL</v>
      </c>
    </row>
    <row r="903" spans="1:66" x14ac:dyDescent="0.25">
      <c r="A903">
        <v>1685</v>
      </c>
      <c r="B903" t="s">
        <v>2911</v>
      </c>
      <c r="C903">
        <v>1645</v>
      </c>
      <c r="D903" t="s">
        <v>2759</v>
      </c>
      <c r="E903">
        <v>5</v>
      </c>
      <c r="F903" t="s">
        <v>2634</v>
      </c>
      <c r="G903">
        <v>2</v>
      </c>
      <c r="H903" s="1"/>
      <c r="I903">
        <v>39</v>
      </c>
      <c r="J903" t="s">
        <v>2761</v>
      </c>
      <c r="M903" t="s">
        <v>1257</v>
      </c>
      <c r="P903">
        <v>90213930</v>
      </c>
      <c r="R903">
        <v>13</v>
      </c>
      <c r="S903">
        <v>14</v>
      </c>
      <c r="X903">
        <v>732520</v>
      </c>
      <c r="Z903" t="s">
        <v>1260</v>
      </c>
      <c r="AA903" t="s">
        <v>1261</v>
      </c>
      <c r="AE903">
        <v>44005</v>
      </c>
      <c r="AH903">
        <v>0</v>
      </c>
      <c r="AK903" t="s">
        <v>1260</v>
      </c>
      <c r="AM903" t="s">
        <v>1260</v>
      </c>
      <c r="AN903" t="s">
        <v>1260</v>
      </c>
      <c r="AQ903" t="s">
        <v>1263</v>
      </c>
      <c r="AR903" t="s">
        <v>1257</v>
      </c>
      <c r="AS903" t="s">
        <v>1260</v>
      </c>
      <c r="AT903">
        <v>1</v>
      </c>
      <c r="AX903" t="s">
        <v>1617</v>
      </c>
      <c r="AY903" t="s">
        <v>1264</v>
      </c>
      <c r="AZ903" t="s">
        <v>1265</v>
      </c>
      <c r="BI903" t="s">
        <v>1260</v>
      </c>
      <c r="BK903" t="str">
        <f>LEFT(Tabela_BaseCadastro[[#This Row],[Descrição]],SEARCH(" ",Tabela_BaseCadastro[[#This Row],[Descrição]],1)-1)</f>
        <v>732520</v>
      </c>
      <c r="BL903" t="str">
        <f>TEXT(Tabela_BaseCadastro[[#This Row],[Unidade Venda '[EAN8, UPC12, EAN13, e DUN14']]],"0000000000000")</f>
        <v>0000000000000</v>
      </c>
      <c r="BM903" t="s">
        <v>1565</v>
      </c>
      <c r="BN903" t="str">
        <f>IF(Tabela_BaseCadastro[[#This Row],[P.Ativo CMED]]="",Tabela_BaseCadastro[[#This Row],[DESCRIÇÃO DO PRINCIPIO ATIVO]],Tabela_BaseCadastro[[#This Row],[P.Ativo CMED]])</f>
        <v>TISAGENLECLEUCEL</v>
      </c>
    </row>
    <row r="904" spans="1:66" x14ac:dyDescent="0.25">
      <c r="A904">
        <v>1686</v>
      </c>
      <c r="B904" t="s">
        <v>2912</v>
      </c>
      <c r="C904">
        <v>1645</v>
      </c>
      <c r="D904" t="s">
        <v>2759</v>
      </c>
      <c r="E904">
        <v>5</v>
      </c>
      <c r="F904" t="s">
        <v>2634</v>
      </c>
      <c r="G904">
        <v>2</v>
      </c>
      <c r="H904" s="1"/>
      <c r="I904">
        <v>39</v>
      </c>
      <c r="J904" t="s">
        <v>2761</v>
      </c>
      <c r="M904" t="s">
        <v>1257</v>
      </c>
      <c r="P904">
        <v>90213930</v>
      </c>
      <c r="R904">
        <v>13</v>
      </c>
      <c r="S904">
        <v>14</v>
      </c>
      <c r="X904">
        <v>732522</v>
      </c>
      <c r="Z904" t="s">
        <v>1260</v>
      </c>
      <c r="AA904" t="s">
        <v>1261</v>
      </c>
      <c r="AE904">
        <v>44005</v>
      </c>
      <c r="AH904">
        <v>0</v>
      </c>
      <c r="AK904" t="s">
        <v>1260</v>
      </c>
      <c r="AM904" t="s">
        <v>1260</v>
      </c>
      <c r="AN904" t="s">
        <v>1260</v>
      </c>
      <c r="AQ904" t="s">
        <v>1263</v>
      </c>
      <c r="AR904" t="s">
        <v>1257</v>
      </c>
      <c r="AS904" t="s">
        <v>1260</v>
      </c>
      <c r="AT904">
        <v>1</v>
      </c>
      <c r="AX904" t="s">
        <v>1617</v>
      </c>
      <c r="AY904" t="s">
        <v>1264</v>
      </c>
      <c r="AZ904" t="s">
        <v>1265</v>
      </c>
      <c r="BI904" t="s">
        <v>1260</v>
      </c>
      <c r="BK904" t="str">
        <f>LEFT(Tabela_BaseCadastro[[#This Row],[Descrição]],SEARCH(" ",Tabela_BaseCadastro[[#This Row],[Descrição]],1)-1)</f>
        <v>732522</v>
      </c>
      <c r="BL904" t="str">
        <f>TEXT(Tabela_BaseCadastro[[#This Row],[Unidade Venda '[EAN8, UPC12, EAN13, e DUN14']]],"0000000000000")</f>
        <v>0000000000000</v>
      </c>
      <c r="BM904" t="s">
        <v>1565</v>
      </c>
      <c r="BN904" t="str">
        <f>IF(Tabela_BaseCadastro[[#This Row],[P.Ativo CMED]]="",Tabela_BaseCadastro[[#This Row],[DESCRIÇÃO DO PRINCIPIO ATIVO]],Tabela_BaseCadastro[[#This Row],[P.Ativo CMED]])</f>
        <v>TISAGENLECLEUCEL</v>
      </c>
    </row>
    <row r="905" spans="1:66" x14ac:dyDescent="0.25">
      <c r="A905">
        <v>1687</v>
      </c>
      <c r="B905" t="s">
        <v>2913</v>
      </c>
      <c r="C905">
        <v>1645</v>
      </c>
      <c r="D905" t="s">
        <v>2759</v>
      </c>
      <c r="E905">
        <v>5</v>
      </c>
      <c r="F905" t="s">
        <v>2634</v>
      </c>
      <c r="G905">
        <v>2</v>
      </c>
      <c r="H905" s="1"/>
      <c r="I905">
        <v>39</v>
      </c>
      <c r="J905" t="s">
        <v>2761</v>
      </c>
      <c r="M905" t="s">
        <v>1257</v>
      </c>
      <c r="P905">
        <v>90213930</v>
      </c>
      <c r="R905">
        <v>13</v>
      </c>
      <c r="S905">
        <v>14</v>
      </c>
      <c r="X905">
        <v>732524</v>
      </c>
      <c r="Z905" t="s">
        <v>1260</v>
      </c>
      <c r="AA905" t="s">
        <v>1261</v>
      </c>
      <c r="AE905">
        <v>44005</v>
      </c>
      <c r="AH905">
        <v>0</v>
      </c>
      <c r="AK905" t="s">
        <v>1260</v>
      </c>
      <c r="AM905" t="s">
        <v>1260</v>
      </c>
      <c r="AN905" t="s">
        <v>1260</v>
      </c>
      <c r="AQ905" t="s">
        <v>1263</v>
      </c>
      <c r="AR905" t="s">
        <v>1257</v>
      </c>
      <c r="AS905" t="s">
        <v>1260</v>
      </c>
      <c r="AT905">
        <v>1</v>
      </c>
      <c r="AX905" t="s">
        <v>1617</v>
      </c>
      <c r="AY905" t="s">
        <v>1264</v>
      </c>
      <c r="AZ905" t="s">
        <v>1265</v>
      </c>
      <c r="BI905" t="s">
        <v>1260</v>
      </c>
      <c r="BK905" t="str">
        <f>LEFT(Tabela_BaseCadastro[[#This Row],[Descrição]],SEARCH(" ",Tabela_BaseCadastro[[#This Row],[Descrição]],1)-1)</f>
        <v>732524</v>
      </c>
      <c r="BL905" t="str">
        <f>TEXT(Tabela_BaseCadastro[[#This Row],[Unidade Venda '[EAN8, UPC12, EAN13, e DUN14']]],"0000000000000")</f>
        <v>0000000000000</v>
      </c>
      <c r="BM905" t="s">
        <v>1565</v>
      </c>
      <c r="BN905" t="str">
        <f>IF(Tabela_BaseCadastro[[#This Row],[P.Ativo CMED]]="",Tabela_BaseCadastro[[#This Row],[DESCRIÇÃO DO PRINCIPIO ATIVO]],Tabela_BaseCadastro[[#This Row],[P.Ativo CMED]])</f>
        <v>TISAGENLECLEUCEL</v>
      </c>
    </row>
    <row r="906" spans="1:66" x14ac:dyDescent="0.25">
      <c r="A906">
        <v>1688</v>
      </c>
      <c r="B906" t="s">
        <v>2914</v>
      </c>
      <c r="C906">
        <v>1645</v>
      </c>
      <c r="D906" t="s">
        <v>2759</v>
      </c>
      <c r="E906">
        <v>5</v>
      </c>
      <c r="F906" t="s">
        <v>2634</v>
      </c>
      <c r="G906">
        <v>8</v>
      </c>
      <c r="H906" s="1" t="s">
        <v>2635</v>
      </c>
      <c r="I906">
        <v>39</v>
      </c>
      <c r="J906" t="s">
        <v>2761</v>
      </c>
      <c r="M906" t="s">
        <v>1257</v>
      </c>
      <c r="N906" t="s">
        <v>2762</v>
      </c>
      <c r="O906" t="s">
        <v>2763</v>
      </c>
      <c r="P906">
        <v>90213930</v>
      </c>
      <c r="R906">
        <v>13</v>
      </c>
      <c r="S906">
        <v>14</v>
      </c>
      <c r="U906">
        <v>5037881105611</v>
      </c>
      <c r="V906">
        <v>5037881105611</v>
      </c>
      <c r="X906">
        <v>732526</v>
      </c>
      <c r="Z906" t="s">
        <v>1260</v>
      </c>
      <c r="AA906" t="s">
        <v>1261</v>
      </c>
      <c r="AE906">
        <v>44005</v>
      </c>
      <c r="AH906">
        <v>0</v>
      </c>
      <c r="AK906" t="s">
        <v>1260</v>
      </c>
      <c r="AM906" t="s">
        <v>1260</v>
      </c>
      <c r="AN906" t="s">
        <v>1260</v>
      </c>
      <c r="AQ906" t="s">
        <v>1263</v>
      </c>
      <c r="AR906" t="s">
        <v>1257</v>
      </c>
      <c r="AS906" t="s">
        <v>1260</v>
      </c>
      <c r="AT906">
        <v>1</v>
      </c>
      <c r="AX906" t="s">
        <v>1260</v>
      </c>
      <c r="AY906" t="s">
        <v>1264</v>
      </c>
      <c r="AZ906" t="s">
        <v>1265</v>
      </c>
      <c r="BI906" t="s">
        <v>1260</v>
      </c>
      <c r="BK906" t="str">
        <f>LEFT(Tabela_BaseCadastro[[#This Row],[Descrição]],SEARCH(" ",Tabela_BaseCadastro[[#This Row],[Descrição]],1)-1)</f>
        <v>732526</v>
      </c>
      <c r="BL906" t="str">
        <f>TEXT(Tabela_BaseCadastro[[#This Row],[Unidade Venda '[EAN8, UPC12, EAN13, e DUN14']]],"0000000000000")</f>
        <v>5037881105611</v>
      </c>
      <c r="BN906">
        <f>IF(Tabela_BaseCadastro[[#This Row],[P.Ativo CMED]]="",Tabela_BaseCadastro[[#This Row],[DESCRIÇÃO DO PRINCIPIO ATIVO]],Tabela_BaseCadastro[[#This Row],[P.Ativo CMED]])</f>
        <v>0</v>
      </c>
    </row>
    <row r="907" spans="1:66" x14ac:dyDescent="0.25">
      <c r="A907">
        <v>1689</v>
      </c>
      <c r="B907" t="s">
        <v>2915</v>
      </c>
      <c r="C907">
        <v>1645</v>
      </c>
      <c r="D907" t="s">
        <v>2759</v>
      </c>
      <c r="E907">
        <v>5</v>
      </c>
      <c r="F907" t="s">
        <v>2634</v>
      </c>
      <c r="G907">
        <v>8</v>
      </c>
      <c r="H907" s="1" t="s">
        <v>2635</v>
      </c>
      <c r="I907">
        <v>39</v>
      </c>
      <c r="J907" t="s">
        <v>2761</v>
      </c>
      <c r="M907" t="s">
        <v>1257</v>
      </c>
      <c r="N907" t="s">
        <v>2762</v>
      </c>
      <c r="O907" t="s">
        <v>2763</v>
      </c>
      <c r="P907">
        <v>90213930</v>
      </c>
      <c r="R907">
        <v>13</v>
      </c>
      <c r="S907">
        <v>13</v>
      </c>
      <c r="U907">
        <v>5037881105628</v>
      </c>
      <c r="V907">
        <v>5037881105628</v>
      </c>
      <c r="X907">
        <v>732528</v>
      </c>
      <c r="Z907" t="s">
        <v>1260</v>
      </c>
      <c r="AA907" t="s">
        <v>1261</v>
      </c>
      <c r="AE907">
        <v>44005</v>
      </c>
      <c r="AH907">
        <v>0</v>
      </c>
      <c r="AK907" t="s">
        <v>1260</v>
      </c>
      <c r="AM907" t="s">
        <v>1260</v>
      </c>
      <c r="AN907" t="s">
        <v>1260</v>
      </c>
      <c r="AQ907" t="s">
        <v>2412</v>
      </c>
      <c r="AR907" t="s">
        <v>2415</v>
      </c>
      <c r="AS907" t="s">
        <v>1260</v>
      </c>
      <c r="AT907">
        <v>1</v>
      </c>
      <c r="AX907" t="s">
        <v>1260</v>
      </c>
      <c r="AY907" t="s">
        <v>1264</v>
      </c>
      <c r="AZ907" t="s">
        <v>1265</v>
      </c>
      <c r="BI907" t="s">
        <v>1260</v>
      </c>
      <c r="BK907" t="str">
        <f>LEFT(Tabela_BaseCadastro[[#This Row],[Descrição]],SEARCH(" ",Tabela_BaseCadastro[[#This Row],[Descrição]],1)-1)</f>
        <v>732528</v>
      </c>
      <c r="BL907" t="str">
        <f>TEXT(Tabela_BaseCadastro[[#This Row],[Unidade Venda '[EAN8, UPC12, EAN13, e DUN14']]],"0000000000000")</f>
        <v>5037881105628</v>
      </c>
      <c r="BN907">
        <f>IF(Tabela_BaseCadastro[[#This Row],[P.Ativo CMED]]="",Tabela_BaseCadastro[[#This Row],[DESCRIÇÃO DO PRINCIPIO ATIVO]],Tabela_BaseCadastro[[#This Row],[P.Ativo CMED]])</f>
        <v>0</v>
      </c>
    </row>
    <row r="908" spans="1:66" x14ac:dyDescent="0.25">
      <c r="A908">
        <v>1690</v>
      </c>
      <c r="B908" t="s">
        <v>2916</v>
      </c>
      <c r="C908">
        <v>1645</v>
      </c>
      <c r="D908" t="s">
        <v>2759</v>
      </c>
      <c r="E908">
        <v>5</v>
      </c>
      <c r="F908" t="s">
        <v>2634</v>
      </c>
      <c r="G908">
        <v>2</v>
      </c>
      <c r="H908" s="1"/>
      <c r="I908">
        <v>39</v>
      </c>
      <c r="J908" t="s">
        <v>2761</v>
      </c>
      <c r="M908" t="s">
        <v>1257</v>
      </c>
      <c r="P908">
        <v>90213930</v>
      </c>
      <c r="R908">
        <v>13</v>
      </c>
      <c r="S908">
        <v>14</v>
      </c>
      <c r="X908">
        <v>733008</v>
      </c>
      <c r="Z908" t="s">
        <v>1260</v>
      </c>
      <c r="AA908" t="s">
        <v>1261</v>
      </c>
      <c r="AE908">
        <v>44005</v>
      </c>
      <c r="AH908">
        <v>0</v>
      </c>
      <c r="AK908" t="s">
        <v>1260</v>
      </c>
      <c r="AM908" t="s">
        <v>1260</v>
      </c>
      <c r="AN908" t="s">
        <v>1260</v>
      </c>
      <c r="AQ908" t="s">
        <v>1263</v>
      </c>
      <c r="AR908" t="s">
        <v>1257</v>
      </c>
      <c r="AS908" t="s">
        <v>1260</v>
      </c>
      <c r="AT908">
        <v>1</v>
      </c>
      <c r="AX908" t="s">
        <v>1617</v>
      </c>
      <c r="AY908" t="s">
        <v>1264</v>
      </c>
      <c r="AZ908" t="s">
        <v>1265</v>
      </c>
      <c r="BI908" t="s">
        <v>1260</v>
      </c>
      <c r="BK908" t="str">
        <f>LEFT(Tabela_BaseCadastro[[#This Row],[Descrição]],SEARCH(" ",Tabela_BaseCadastro[[#This Row],[Descrição]],1)-1)</f>
        <v>733008</v>
      </c>
      <c r="BL908" t="str">
        <f>TEXT(Tabela_BaseCadastro[[#This Row],[Unidade Venda '[EAN8, UPC12, EAN13, e DUN14']]],"0000000000000")</f>
        <v>0000000000000</v>
      </c>
      <c r="BM908" t="s">
        <v>1565</v>
      </c>
      <c r="BN908" t="str">
        <f>IF(Tabela_BaseCadastro[[#This Row],[P.Ativo CMED]]="",Tabela_BaseCadastro[[#This Row],[DESCRIÇÃO DO PRINCIPIO ATIVO]],Tabela_BaseCadastro[[#This Row],[P.Ativo CMED]])</f>
        <v>TISAGENLECLEUCEL</v>
      </c>
    </row>
    <row r="909" spans="1:66" x14ac:dyDescent="0.25">
      <c r="A909">
        <v>1691</v>
      </c>
      <c r="B909" t="s">
        <v>2917</v>
      </c>
      <c r="C909">
        <v>1645</v>
      </c>
      <c r="D909" t="s">
        <v>2759</v>
      </c>
      <c r="E909">
        <v>5</v>
      </c>
      <c r="F909" t="s">
        <v>2634</v>
      </c>
      <c r="G909">
        <v>2</v>
      </c>
      <c r="H909" s="1"/>
      <c r="I909">
        <v>39</v>
      </c>
      <c r="J909" t="s">
        <v>2761</v>
      </c>
      <c r="M909" t="s">
        <v>1257</v>
      </c>
      <c r="P909">
        <v>90213930</v>
      </c>
      <c r="R909">
        <v>13</v>
      </c>
      <c r="S909">
        <v>14</v>
      </c>
      <c r="X909">
        <v>733010</v>
      </c>
      <c r="Z909" t="s">
        <v>1260</v>
      </c>
      <c r="AA909" t="s">
        <v>1261</v>
      </c>
      <c r="AE909">
        <v>44005</v>
      </c>
      <c r="AH909">
        <v>0</v>
      </c>
      <c r="AK909" t="s">
        <v>1260</v>
      </c>
      <c r="AM909" t="s">
        <v>1260</v>
      </c>
      <c r="AN909" t="s">
        <v>1260</v>
      </c>
      <c r="AQ909" t="s">
        <v>1263</v>
      </c>
      <c r="AR909" t="s">
        <v>1257</v>
      </c>
      <c r="AS909" t="s">
        <v>1260</v>
      </c>
      <c r="AT909">
        <v>1</v>
      </c>
      <c r="AX909" t="s">
        <v>1617</v>
      </c>
      <c r="AY909" t="s">
        <v>1264</v>
      </c>
      <c r="AZ909" t="s">
        <v>1265</v>
      </c>
      <c r="BI909" t="s">
        <v>1260</v>
      </c>
      <c r="BK909" t="str">
        <f>LEFT(Tabela_BaseCadastro[[#This Row],[Descrição]],SEARCH(" ",Tabela_BaseCadastro[[#This Row],[Descrição]],1)-1)</f>
        <v>733010</v>
      </c>
      <c r="BL909" t="str">
        <f>TEXT(Tabela_BaseCadastro[[#This Row],[Unidade Venda '[EAN8, UPC12, EAN13, e DUN14']]],"0000000000000")</f>
        <v>0000000000000</v>
      </c>
      <c r="BM909" t="s">
        <v>1565</v>
      </c>
      <c r="BN909" t="str">
        <f>IF(Tabela_BaseCadastro[[#This Row],[P.Ativo CMED]]="",Tabela_BaseCadastro[[#This Row],[DESCRIÇÃO DO PRINCIPIO ATIVO]],Tabela_BaseCadastro[[#This Row],[P.Ativo CMED]])</f>
        <v>TISAGENLECLEUCEL</v>
      </c>
    </row>
    <row r="910" spans="1:66" x14ac:dyDescent="0.25">
      <c r="A910">
        <v>1692</v>
      </c>
      <c r="B910" t="s">
        <v>2918</v>
      </c>
      <c r="C910">
        <v>1645</v>
      </c>
      <c r="D910" t="s">
        <v>2759</v>
      </c>
      <c r="E910">
        <v>5</v>
      </c>
      <c r="F910" t="s">
        <v>2634</v>
      </c>
      <c r="G910">
        <v>2</v>
      </c>
      <c r="H910" s="1"/>
      <c r="I910">
        <v>39</v>
      </c>
      <c r="J910" t="s">
        <v>2761</v>
      </c>
      <c r="M910" t="s">
        <v>1257</v>
      </c>
      <c r="P910">
        <v>90213930</v>
      </c>
      <c r="R910">
        <v>13</v>
      </c>
      <c r="S910">
        <v>14</v>
      </c>
      <c r="X910">
        <v>733012</v>
      </c>
      <c r="Z910" t="s">
        <v>1260</v>
      </c>
      <c r="AA910" t="s">
        <v>1261</v>
      </c>
      <c r="AE910">
        <v>44005</v>
      </c>
      <c r="AH910">
        <v>0</v>
      </c>
      <c r="AK910" t="s">
        <v>1260</v>
      </c>
      <c r="AM910" t="s">
        <v>1260</v>
      </c>
      <c r="AN910" t="s">
        <v>1260</v>
      </c>
      <c r="AQ910" t="s">
        <v>1263</v>
      </c>
      <c r="AR910" t="s">
        <v>1257</v>
      </c>
      <c r="AS910" t="s">
        <v>1260</v>
      </c>
      <c r="AT910">
        <v>1</v>
      </c>
      <c r="AX910" t="s">
        <v>1617</v>
      </c>
      <c r="AY910" t="s">
        <v>1264</v>
      </c>
      <c r="AZ910" t="s">
        <v>1265</v>
      </c>
      <c r="BI910" t="s">
        <v>1260</v>
      </c>
      <c r="BK910" t="str">
        <f>LEFT(Tabela_BaseCadastro[[#This Row],[Descrição]],SEARCH(" ",Tabela_BaseCadastro[[#This Row],[Descrição]],1)-1)</f>
        <v>733012</v>
      </c>
      <c r="BL910" t="str">
        <f>TEXT(Tabela_BaseCadastro[[#This Row],[Unidade Venda '[EAN8, UPC12, EAN13, e DUN14']]],"0000000000000")</f>
        <v>0000000000000</v>
      </c>
      <c r="BM910" t="s">
        <v>1565</v>
      </c>
      <c r="BN910" t="str">
        <f>IF(Tabela_BaseCadastro[[#This Row],[P.Ativo CMED]]="",Tabela_BaseCadastro[[#This Row],[DESCRIÇÃO DO PRINCIPIO ATIVO]],Tabela_BaseCadastro[[#This Row],[P.Ativo CMED]])</f>
        <v>TISAGENLECLEUCEL</v>
      </c>
    </row>
    <row r="911" spans="1:66" x14ac:dyDescent="0.25">
      <c r="A911">
        <v>1693</v>
      </c>
      <c r="B911" t="s">
        <v>2919</v>
      </c>
      <c r="C911">
        <v>1645</v>
      </c>
      <c r="D911" t="s">
        <v>2759</v>
      </c>
      <c r="E911">
        <v>5</v>
      </c>
      <c r="F911" t="s">
        <v>2634</v>
      </c>
      <c r="G911">
        <v>10</v>
      </c>
      <c r="H911" s="1" t="s">
        <v>2760</v>
      </c>
      <c r="I911">
        <v>39</v>
      </c>
      <c r="J911" t="s">
        <v>2761</v>
      </c>
      <c r="M911" t="s">
        <v>2412</v>
      </c>
      <c r="N911" t="s">
        <v>2762</v>
      </c>
      <c r="O911" t="s">
        <v>2763</v>
      </c>
      <c r="P911">
        <v>90213930</v>
      </c>
      <c r="R911">
        <v>13</v>
      </c>
      <c r="S911">
        <v>13</v>
      </c>
      <c r="U911">
        <v>5037881105765</v>
      </c>
      <c r="V911">
        <v>5037881105765</v>
      </c>
      <c r="X911">
        <v>734032</v>
      </c>
      <c r="Z911" t="s">
        <v>1260</v>
      </c>
      <c r="AA911" t="s">
        <v>1261</v>
      </c>
      <c r="AE911">
        <v>44005</v>
      </c>
      <c r="AH911">
        <v>0</v>
      </c>
      <c r="AK911" t="s">
        <v>1260</v>
      </c>
      <c r="AM911" t="s">
        <v>1260</v>
      </c>
      <c r="AN911" t="s">
        <v>1260</v>
      </c>
      <c r="AQ911" t="s">
        <v>2412</v>
      </c>
      <c r="AR911" t="s">
        <v>2415</v>
      </c>
      <c r="AS911" t="s">
        <v>1260</v>
      </c>
      <c r="AT911">
        <v>1</v>
      </c>
      <c r="AX911" t="s">
        <v>1260</v>
      </c>
      <c r="AY911" t="s">
        <v>1264</v>
      </c>
      <c r="AZ911" t="s">
        <v>1265</v>
      </c>
      <c r="BI911" t="s">
        <v>1260</v>
      </c>
      <c r="BK911" t="str">
        <f>LEFT(Tabela_BaseCadastro[[#This Row],[Descrição]],SEARCH(" ",Tabela_BaseCadastro[[#This Row],[Descrição]],1)-1)</f>
        <v>734032</v>
      </c>
      <c r="BL911" t="str">
        <f>TEXT(Tabela_BaseCadastro[[#This Row],[Unidade Venda '[EAN8, UPC12, EAN13, e DUN14']]],"0000000000000")</f>
        <v>5037881105765</v>
      </c>
      <c r="BN911">
        <f>IF(Tabela_BaseCadastro[[#This Row],[P.Ativo CMED]]="",Tabela_BaseCadastro[[#This Row],[DESCRIÇÃO DO PRINCIPIO ATIVO]],Tabela_BaseCadastro[[#This Row],[P.Ativo CMED]])</f>
        <v>0</v>
      </c>
    </row>
    <row r="912" spans="1:66" x14ac:dyDescent="0.25">
      <c r="A912">
        <v>1694</v>
      </c>
      <c r="B912" t="s">
        <v>2920</v>
      </c>
      <c r="C912">
        <v>1645</v>
      </c>
      <c r="D912" t="s">
        <v>2759</v>
      </c>
      <c r="E912">
        <v>5</v>
      </c>
      <c r="F912" t="s">
        <v>2634</v>
      </c>
      <c r="G912">
        <v>2</v>
      </c>
      <c r="H912" s="1"/>
      <c r="I912">
        <v>39</v>
      </c>
      <c r="J912" t="s">
        <v>2761</v>
      </c>
      <c r="M912" t="s">
        <v>1257</v>
      </c>
      <c r="P912">
        <v>90213930</v>
      </c>
      <c r="R912">
        <v>13</v>
      </c>
      <c r="S912">
        <v>14</v>
      </c>
      <c r="X912">
        <v>734034</v>
      </c>
      <c r="Z912" t="s">
        <v>1260</v>
      </c>
      <c r="AA912" t="s">
        <v>1261</v>
      </c>
      <c r="AE912">
        <v>44005</v>
      </c>
      <c r="AH912">
        <v>0</v>
      </c>
      <c r="AK912" t="s">
        <v>1260</v>
      </c>
      <c r="AM912" t="s">
        <v>1260</v>
      </c>
      <c r="AN912" t="s">
        <v>1260</v>
      </c>
      <c r="AQ912" t="s">
        <v>1263</v>
      </c>
      <c r="AR912" t="s">
        <v>1257</v>
      </c>
      <c r="AS912" t="s">
        <v>1260</v>
      </c>
      <c r="AT912">
        <v>1</v>
      </c>
      <c r="AX912" t="s">
        <v>1617</v>
      </c>
      <c r="AY912" t="s">
        <v>1264</v>
      </c>
      <c r="AZ912" t="s">
        <v>1265</v>
      </c>
      <c r="BI912" t="s">
        <v>1260</v>
      </c>
      <c r="BK912" t="str">
        <f>LEFT(Tabela_BaseCadastro[[#This Row],[Descrição]],SEARCH(" ",Tabela_BaseCadastro[[#This Row],[Descrição]],1)-1)</f>
        <v>734034</v>
      </c>
      <c r="BL912" t="str">
        <f>TEXT(Tabela_BaseCadastro[[#This Row],[Unidade Venda '[EAN8, UPC12, EAN13, e DUN14']]],"0000000000000")</f>
        <v>0000000000000</v>
      </c>
      <c r="BM912" t="s">
        <v>1565</v>
      </c>
      <c r="BN912" t="str">
        <f>IF(Tabela_BaseCadastro[[#This Row],[P.Ativo CMED]]="",Tabela_BaseCadastro[[#This Row],[DESCRIÇÃO DO PRINCIPIO ATIVO]],Tabela_BaseCadastro[[#This Row],[P.Ativo CMED]])</f>
        <v>TISAGENLECLEUCEL</v>
      </c>
    </row>
    <row r="913" spans="1:66" x14ac:dyDescent="0.25">
      <c r="A913">
        <v>1695</v>
      </c>
      <c r="B913" t="s">
        <v>2921</v>
      </c>
      <c r="C913">
        <v>1645</v>
      </c>
      <c r="D913" t="s">
        <v>2759</v>
      </c>
      <c r="E913">
        <v>5</v>
      </c>
      <c r="F913" t="s">
        <v>2634</v>
      </c>
      <c r="G913">
        <v>2</v>
      </c>
      <c r="H913" s="1"/>
      <c r="I913">
        <v>39</v>
      </c>
      <c r="J913" t="s">
        <v>2761</v>
      </c>
      <c r="M913" t="s">
        <v>1257</v>
      </c>
      <c r="P913">
        <v>90213930</v>
      </c>
      <c r="R913">
        <v>13</v>
      </c>
      <c r="S913">
        <v>14</v>
      </c>
      <c r="X913">
        <v>7314077</v>
      </c>
      <c r="Z913" t="s">
        <v>1260</v>
      </c>
      <c r="AA913" t="s">
        <v>1261</v>
      </c>
      <c r="AE913">
        <v>44005</v>
      </c>
      <c r="AH913">
        <v>0</v>
      </c>
      <c r="AK913" t="s">
        <v>1260</v>
      </c>
      <c r="AM913" t="s">
        <v>1260</v>
      </c>
      <c r="AN913" t="s">
        <v>1260</v>
      </c>
      <c r="AQ913" t="s">
        <v>1263</v>
      </c>
      <c r="AR913" t="s">
        <v>1257</v>
      </c>
      <c r="AS913" t="s">
        <v>1260</v>
      </c>
      <c r="AT913">
        <v>1</v>
      </c>
      <c r="AX913" t="s">
        <v>1617</v>
      </c>
      <c r="AY913" t="s">
        <v>1264</v>
      </c>
      <c r="AZ913" t="s">
        <v>1265</v>
      </c>
      <c r="BI913" t="s">
        <v>1260</v>
      </c>
      <c r="BK913" t="str">
        <f>LEFT(Tabela_BaseCadastro[[#This Row],[Descrição]],SEARCH(" ",Tabela_BaseCadastro[[#This Row],[Descrição]],1)-1)</f>
        <v>7314077</v>
      </c>
      <c r="BL913" t="str">
        <f>TEXT(Tabela_BaseCadastro[[#This Row],[Unidade Venda '[EAN8, UPC12, EAN13, e DUN14']]],"0000000000000")</f>
        <v>0000000000000</v>
      </c>
      <c r="BM913" t="s">
        <v>1565</v>
      </c>
      <c r="BN913" t="str">
        <f>IF(Tabela_BaseCadastro[[#This Row],[P.Ativo CMED]]="",Tabela_BaseCadastro[[#This Row],[DESCRIÇÃO DO PRINCIPIO ATIVO]],Tabela_BaseCadastro[[#This Row],[P.Ativo CMED]])</f>
        <v>TISAGENLECLEUCEL</v>
      </c>
    </row>
    <row r="914" spans="1:66" x14ac:dyDescent="0.25">
      <c r="A914">
        <v>1696</v>
      </c>
      <c r="B914" t="s">
        <v>2922</v>
      </c>
      <c r="C914">
        <v>1645</v>
      </c>
      <c r="D914" t="s">
        <v>2759</v>
      </c>
      <c r="E914">
        <v>5</v>
      </c>
      <c r="F914" t="s">
        <v>2634</v>
      </c>
      <c r="G914">
        <v>2</v>
      </c>
      <c r="H914" s="1"/>
      <c r="I914">
        <v>39</v>
      </c>
      <c r="J914" t="s">
        <v>2761</v>
      </c>
      <c r="M914" t="s">
        <v>1257</v>
      </c>
      <c r="P914">
        <v>90213930</v>
      </c>
      <c r="R914">
        <v>13</v>
      </c>
      <c r="S914">
        <v>14</v>
      </c>
      <c r="X914">
        <v>7312067</v>
      </c>
      <c r="Z914" t="s">
        <v>1260</v>
      </c>
      <c r="AA914" t="s">
        <v>1261</v>
      </c>
      <c r="AE914">
        <v>44005</v>
      </c>
      <c r="AH914">
        <v>0</v>
      </c>
      <c r="AK914" t="s">
        <v>1260</v>
      </c>
      <c r="AM914" t="s">
        <v>1260</v>
      </c>
      <c r="AN914" t="s">
        <v>1260</v>
      </c>
      <c r="AQ914" t="s">
        <v>1263</v>
      </c>
      <c r="AR914" t="s">
        <v>1257</v>
      </c>
      <c r="AS914" t="s">
        <v>1260</v>
      </c>
      <c r="AT914">
        <v>1</v>
      </c>
      <c r="AX914" t="s">
        <v>1617</v>
      </c>
      <c r="AY914" t="s">
        <v>1264</v>
      </c>
      <c r="AZ914" t="s">
        <v>1265</v>
      </c>
      <c r="BI914" t="s">
        <v>1260</v>
      </c>
      <c r="BK914" t="str">
        <f>LEFT(Tabela_BaseCadastro[[#This Row],[Descrição]],SEARCH(" ",Tabela_BaseCadastro[[#This Row],[Descrição]],1)-1)</f>
        <v>7312067</v>
      </c>
      <c r="BL914" t="str">
        <f>TEXT(Tabela_BaseCadastro[[#This Row],[Unidade Venda '[EAN8, UPC12, EAN13, e DUN14']]],"0000000000000")</f>
        <v>0000000000000</v>
      </c>
      <c r="BM914" t="s">
        <v>1565</v>
      </c>
      <c r="BN914" t="str">
        <f>IF(Tabela_BaseCadastro[[#This Row],[P.Ativo CMED]]="",Tabela_BaseCadastro[[#This Row],[DESCRIÇÃO DO PRINCIPIO ATIVO]],Tabela_BaseCadastro[[#This Row],[P.Ativo CMED]])</f>
        <v>TISAGENLECLEUCEL</v>
      </c>
    </row>
    <row r="915" spans="1:66" x14ac:dyDescent="0.25">
      <c r="A915">
        <v>1697</v>
      </c>
      <c r="B915" t="s">
        <v>2923</v>
      </c>
      <c r="C915">
        <v>1645</v>
      </c>
      <c r="D915" t="s">
        <v>2759</v>
      </c>
      <c r="E915">
        <v>5</v>
      </c>
      <c r="F915" t="s">
        <v>2634</v>
      </c>
      <c r="G915">
        <v>2</v>
      </c>
      <c r="H915" s="1"/>
      <c r="I915">
        <v>39</v>
      </c>
      <c r="J915" t="s">
        <v>2761</v>
      </c>
      <c r="M915" t="s">
        <v>1257</v>
      </c>
      <c r="P915">
        <v>90213930</v>
      </c>
      <c r="R915">
        <v>13</v>
      </c>
      <c r="S915">
        <v>14</v>
      </c>
      <c r="X915">
        <v>7316087</v>
      </c>
      <c r="Z915" t="s">
        <v>1260</v>
      </c>
      <c r="AA915" t="s">
        <v>1261</v>
      </c>
      <c r="AE915">
        <v>44005</v>
      </c>
      <c r="AH915">
        <v>0</v>
      </c>
      <c r="AK915" t="s">
        <v>1260</v>
      </c>
      <c r="AM915" t="s">
        <v>1260</v>
      </c>
      <c r="AN915" t="s">
        <v>1260</v>
      </c>
      <c r="AQ915" t="s">
        <v>1263</v>
      </c>
      <c r="AR915" t="s">
        <v>1257</v>
      </c>
      <c r="AS915" t="s">
        <v>1260</v>
      </c>
      <c r="AT915">
        <v>1</v>
      </c>
      <c r="AX915" t="s">
        <v>1617</v>
      </c>
      <c r="AY915" t="s">
        <v>1264</v>
      </c>
      <c r="AZ915" t="s">
        <v>1265</v>
      </c>
      <c r="BI915" t="s">
        <v>1260</v>
      </c>
      <c r="BK915" t="str">
        <f>LEFT(Tabela_BaseCadastro[[#This Row],[Descrição]],SEARCH(" ",Tabela_BaseCadastro[[#This Row],[Descrição]],1)-1)</f>
        <v>7316087</v>
      </c>
      <c r="BL915" t="str">
        <f>TEXT(Tabela_BaseCadastro[[#This Row],[Unidade Venda '[EAN8, UPC12, EAN13, e DUN14']]],"0000000000000")</f>
        <v>0000000000000</v>
      </c>
      <c r="BM915" t="s">
        <v>1565</v>
      </c>
      <c r="BN915" t="str">
        <f>IF(Tabela_BaseCadastro[[#This Row],[P.Ativo CMED]]="",Tabela_BaseCadastro[[#This Row],[DESCRIÇÃO DO PRINCIPIO ATIVO]],Tabela_BaseCadastro[[#This Row],[P.Ativo CMED]])</f>
        <v>TISAGENLECLEUCEL</v>
      </c>
    </row>
    <row r="916" spans="1:66" x14ac:dyDescent="0.25">
      <c r="A916">
        <v>1698</v>
      </c>
      <c r="B916" t="s">
        <v>2924</v>
      </c>
      <c r="C916">
        <v>1645</v>
      </c>
      <c r="D916" t="s">
        <v>2759</v>
      </c>
      <c r="E916">
        <v>5</v>
      </c>
      <c r="F916" t="s">
        <v>2634</v>
      </c>
      <c r="G916">
        <v>2</v>
      </c>
      <c r="H916" s="1"/>
      <c r="I916">
        <v>39</v>
      </c>
      <c r="J916" t="s">
        <v>2761</v>
      </c>
      <c r="M916" t="s">
        <v>1257</v>
      </c>
      <c r="P916">
        <v>90213930</v>
      </c>
      <c r="R916">
        <v>13</v>
      </c>
      <c r="S916">
        <v>14</v>
      </c>
      <c r="X916" t="s">
        <v>2925</v>
      </c>
      <c r="Z916" t="s">
        <v>1260</v>
      </c>
      <c r="AA916" t="s">
        <v>1261</v>
      </c>
      <c r="AE916">
        <v>44005</v>
      </c>
      <c r="AH916">
        <v>0</v>
      </c>
      <c r="AK916" t="s">
        <v>1260</v>
      </c>
      <c r="AM916" t="s">
        <v>1260</v>
      </c>
      <c r="AN916" t="s">
        <v>1260</v>
      </c>
      <c r="AQ916" t="s">
        <v>1263</v>
      </c>
      <c r="AR916" t="s">
        <v>1257</v>
      </c>
      <c r="AS916" t="s">
        <v>1260</v>
      </c>
      <c r="AT916">
        <v>1</v>
      </c>
      <c r="AX916" t="s">
        <v>1617</v>
      </c>
      <c r="AY916" t="s">
        <v>1264</v>
      </c>
      <c r="AZ916" t="s">
        <v>1265</v>
      </c>
      <c r="BI916" t="s">
        <v>1260</v>
      </c>
      <c r="BK916" t="str">
        <f>LEFT(Tabela_BaseCadastro[[#This Row],[Descrição]],SEARCH(" ",Tabela_BaseCadastro[[#This Row],[Descrição]],1)-1)</f>
        <v>73201210X2</v>
      </c>
      <c r="BL916" t="str">
        <f>TEXT(Tabela_BaseCadastro[[#This Row],[Unidade Venda '[EAN8, UPC12, EAN13, e DUN14']]],"0000000000000")</f>
        <v>0000000000000</v>
      </c>
      <c r="BM916" t="s">
        <v>1565</v>
      </c>
      <c r="BN916" t="str">
        <f>IF(Tabela_BaseCadastro[[#This Row],[P.Ativo CMED]]="",Tabela_BaseCadastro[[#This Row],[DESCRIÇÃO DO PRINCIPIO ATIVO]],Tabela_BaseCadastro[[#This Row],[P.Ativo CMED]])</f>
        <v>TISAGENLECLEUCEL</v>
      </c>
    </row>
    <row r="917" spans="1:66" x14ac:dyDescent="0.25">
      <c r="A917">
        <v>1699</v>
      </c>
      <c r="B917" t="s">
        <v>2926</v>
      </c>
      <c r="C917">
        <v>1645</v>
      </c>
      <c r="D917" t="s">
        <v>2759</v>
      </c>
      <c r="E917">
        <v>5</v>
      </c>
      <c r="F917" t="s">
        <v>2634</v>
      </c>
      <c r="G917">
        <v>2</v>
      </c>
      <c r="H917" s="1"/>
      <c r="I917">
        <v>39</v>
      </c>
      <c r="J917" t="s">
        <v>2761</v>
      </c>
      <c r="M917" t="s">
        <v>1257</v>
      </c>
      <c r="P917">
        <v>90213930</v>
      </c>
      <c r="R917">
        <v>13</v>
      </c>
      <c r="S917">
        <v>14</v>
      </c>
      <c r="X917" t="s">
        <v>2927</v>
      </c>
      <c r="Z917" t="s">
        <v>1260</v>
      </c>
      <c r="AA917" t="s">
        <v>1261</v>
      </c>
      <c r="AE917">
        <v>44005</v>
      </c>
      <c r="AH917">
        <v>0</v>
      </c>
      <c r="AK917" t="s">
        <v>1260</v>
      </c>
      <c r="AM917" t="s">
        <v>1260</v>
      </c>
      <c r="AN917" t="s">
        <v>1260</v>
      </c>
      <c r="AQ917" t="s">
        <v>1263</v>
      </c>
      <c r="AR917" t="s">
        <v>1257</v>
      </c>
      <c r="AS917" t="s">
        <v>1260</v>
      </c>
      <c r="AT917">
        <v>1</v>
      </c>
      <c r="AX917" t="s">
        <v>1617</v>
      </c>
      <c r="AY917" t="s">
        <v>1264</v>
      </c>
      <c r="AZ917" t="s">
        <v>1265</v>
      </c>
      <c r="BI917" t="s">
        <v>1260</v>
      </c>
      <c r="BK917" t="str">
        <f>LEFT(Tabela_BaseCadastro[[#This Row],[Descrição]],SEARCH(" ",Tabela_BaseCadastro[[#This Row],[Descrição]],1)-1)</f>
        <v>73201410X2</v>
      </c>
      <c r="BL917" t="str">
        <f>TEXT(Tabela_BaseCadastro[[#This Row],[Unidade Venda '[EAN8, UPC12, EAN13, e DUN14']]],"0000000000000")</f>
        <v>0000000000000</v>
      </c>
      <c r="BM917" t="s">
        <v>1565</v>
      </c>
      <c r="BN917" t="str">
        <f>IF(Tabela_BaseCadastro[[#This Row],[P.Ativo CMED]]="",Tabela_BaseCadastro[[#This Row],[DESCRIÇÃO DO PRINCIPIO ATIVO]],Tabela_BaseCadastro[[#This Row],[P.Ativo CMED]])</f>
        <v>TISAGENLECLEUCEL</v>
      </c>
    </row>
    <row r="918" spans="1:66" x14ac:dyDescent="0.25">
      <c r="A918">
        <v>1700</v>
      </c>
      <c r="B918" t="s">
        <v>2928</v>
      </c>
      <c r="C918">
        <v>1645</v>
      </c>
      <c r="D918" t="s">
        <v>2759</v>
      </c>
      <c r="E918">
        <v>5</v>
      </c>
      <c r="F918" t="s">
        <v>2634</v>
      </c>
      <c r="G918">
        <v>2</v>
      </c>
      <c r="H918" s="1"/>
      <c r="I918">
        <v>39</v>
      </c>
      <c r="J918" t="s">
        <v>2761</v>
      </c>
      <c r="M918" t="s">
        <v>1257</v>
      </c>
      <c r="P918">
        <v>90213930</v>
      </c>
      <c r="R918">
        <v>13</v>
      </c>
      <c r="S918">
        <v>14</v>
      </c>
      <c r="X918" t="s">
        <v>2929</v>
      </c>
      <c r="Z918" t="s">
        <v>1260</v>
      </c>
      <c r="AA918" t="s">
        <v>1261</v>
      </c>
      <c r="AE918">
        <v>44005</v>
      </c>
      <c r="AH918">
        <v>0</v>
      </c>
      <c r="AK918" t="s">
        <v>1260</v>
      </c>
      <c r="AM918" t="s">
        <v>1260</v>
      </c>
      <c r="AN918" t="s">
        <v>1260</v>
      </c>
      <c r="AQ918" t="s">
        <v>1263</v>
      </c>
      <c r="AR918" t="s">
        <v>1257</v>
      </c>
      <c r="AS918" t="s">
        <v>1260</v>
      </c>
      <c r="AT918">
        <v>1</v>
      </c>
      <c r="AX918" t="s">
        <v>1617</v>
      </c>
      <c r="AY918" t="s">
        <v>1264</v>
      </c>
      <c r="AZ918" t="s">
        <v>1265</v>
      </c>
      <c r="BI918" t="s">
        <v>1260</v>
      </c>
      <c r="BK918" t="str">
        <f>LEFT(Tabela_BaseCadastro[[#This Row],[Descrição]],SEARCH(" ",Tabela_BaseCadastro[[#This Row],[Descrição]],1)-1)</f>
        <v>S1005S</v>
      </c>
      <c r="BL918" t="str">
        <f>TEXT(Tabela_BaseCadastro[[#This Row],[Unidade Venda '[EAN8, UPC12, EAN13, e DUN14']]],"0000000000000")</f>
        <v>0000000000000</v>
      </c>
      <c r="BM918" t="s">
        <v>1565</v>
      </c>
      <c r="BN918" t="str">
        <f>IF(Tabela_BaseCadastro[[#This Row],[P.Ativo CMED]]="",Tabela_BaseCadastro[[#This Row],[DESCRIÇÃO DO PRINCIPIO ATIVO]],Tabela_BaseCadastro[[#This Row],[P.Ativo CMED]])</f>
        <v>TISAGENLECLEUCEL</v>
      </c>
    </row>
    <row r="919" spans="1:66" x14ac:dyDescent="0.25">
      <c r="A919">
        <v>1701</v>
      </c>
      <c r="B919" t="s">
        <v>2930</v>
      </c>
      <c r="C919">
        <v>1645</v>
      </c>
      <c r="D919" t="s">
        <v>2759</v>
      </c>
      <c r="E919">
        <v>5</v>
      </c>
      <c r="F919" t="s">
        <v>2634</v>
      </c>
      <c r="G919">
        <v>2</v>
      </c>
      <c r="H919" s="1"/>
      <c r="I919">
        <v>39</v>
      </c>
      <c r="J919" t="s">
        <v>2761</v>
      </c>
      <c r="M919" t="s">
        <v>1257</v>
      </c>
      <c r="P919">
        <v>90213930</v>
      </c>
      <c r="R919">
        <v>13</v>
      </c>
      <c r="S919">
        <v>14</v>
      </c>
      <c r="X919" t="s">
        <v>2931</v>
      </c>
      <c r="Z919" t="s">
        <v>1260</v>
      </c>
      <c r="AA919" t="s">
        <v>1261</v>
      </c>
      <c r="AE919">
        <v>44005</v>
      </c>
      <c r="AH919">
        <v>0</v>
      </c>
      <c r="AK919" t="s">
        <v>1260</v>
      </c>
      <c r="AM919" t="s">
        <v>1260</v>
      </c>
      <c r="AN919" t="s">
        <v>1260</v>
      </c>
      <c r="AQ919" t="s">
        <v>1263</v>
      </c>
      <c r="AR919" t="s">
        <v>1257</v>
      </c>
      <c r="AS919" t="s">
        <v>1260</v>
      </c>
      <c r="AT919">
        <v>1</v>
      </c>
      <c r="AX919" t="s">
        <v>1617</v>
      </c>
      <c r="AY919" t="s">
        <v>1264</v>
      </c>
      <c r="AZ919" t="s">
        <v>1265</v>
      </c>
      <c r="BI919" t="s">
        <v>1260</v>
      </c>
      <c r="BK919" t="str">
        <f>LEFT(Tabela_BaseCadastro[[#This Row],[Descrição]],SEARCH(" ",Tabela_BaseCadastro[[#This Row],[Descrição]],1)-1)</f>
        <v>S4010S</v>
      </c>
      <c r="BL919" t="str">
        <f>TEXT(Tabela_BaseCadastro[[#This Row],[Unidade Venda '[EAN8, UPC12, EAN13, e DUN14']]],"0000000000000")</f>
        <v>0000000000000</v>
      </c>
      <c r="BM919" t="s">
        <v>1565</v>
      </c>
      <c r="BN919" t="str">
        <f>IF(Tabela_BaseCadastro[[#This Row],[P.Ativo CMED]]="",Tabela_BaseCadastro[[#This Row],[DESCRIÇÃO DO PRINCIPIO ATIVO]],Tabela_BaseCadastro[[#This Row],[P.Ativo CMED]])</f>
        <v>TISAGENLECLEUCEL</v>
      </c>
    </row>
    <row r="920" spans="1:66" x14ac:dyDescent="0.25">
      <c r="A920">
        <v>1702</v>
      </c>
      <c r="B920" t="s">
        <v>2932</v>
      </c>
      <c r="C920">
        <v>1645</v>
      </c>
      <c r="D920" t="s">
        <v>2759</v>
      </c>
      <c r="E920">
        <v>5</v>
      </c>
      <c r="F920" t="s">
        <v>2634</v>
      </c>
      <c r="G920">
        <v>2</v>
      </c>
      <c r="H920" s="1"/>
      <c r="I920">
        <v>39</v>
      </c>
      <c r="J920" t="s">
        <v>2761</v>
      </c>
      <c r="M920" t="s">
        <v>1257</v>
      </c>
      <c r="P920">
        <v>90213930</v>
      </c>
      <c r="R920">
        <v>13</v>
      </c>
      <c r="S920">
        <v>14</v>
      </c>
      <c r="X920" t="s">
        <v>2933</v>
      </c>
      <c r="Z920" t="s">
        <v>1260</v>
      </c>
      <c r="AA920" t="s">
        <v>1261</v>
      </c>
      <c r="AE920">
        <v>44005</v>
      </c>
      <c r="AH920">
        <v>0</v>
      </c>
      <c r="AK920" t="s">
        <v>1260</v>
      </c>
      <c r="AM920" t="s">
        <v>1260</v>
      </c>
      <c r="AN920" t="s">
        <v>1260</v>
      </c>
      <c r="AQ920" t="s">
        <v>1263</v>
      </c>
      <c r="AR920" t="s">
        <v>1257</v>
      </c>
      <c r="AS920" t="s">
        <v>1260</v>
      </c>
      <c r="AT920">
        <v>1</v>
      </c>
      <c r="AX920" t="s">
        <v>1617</v>
      </c>
      <c r="AY920" t="s">
        <v>1264</v>
      </c>
      <c r="AZ920" t="s">
        <v>1265</v>
      </c>
      <c r="BI920" t="s">
        <v>1260</v>
      </c>
      <c r="BK920" t="str">
        <f>LEFT(Tabela_BaseCadastro[[#This Row],[Descrição]],SEARCH(" ",Tabela_BaseCadastro[[#This Row],[Descrição]],1)-1)</f>
        <v>S6010S</v>
      </c>
      <c r="BL920" t="str">
        <f>TEXT(Tabela_BaseCadastro[[#This Row],[Unidade Venda '[EAN8, UPC12, EAN13, e DUN14']]],"0000000000000")</f>
        <v>0000000000000</v>
      </c>
      <c r="BM920" t="s">
        <v>1565</v>
      </c>
      <c r="BN920" t="str">
        <f>IF(Tabela_BaseCadastro[[#This Row],[P.Ativo CMED]]="",Tabela_BaseCadastro[[#This Row],[DESCRIÇÃO DO PRINCIPIO ATIVO]],Tabela_BaseCadastro[[#This Row],[P.Ativo CMED]])</f>
        <v>TISAGENLECLEUCEL</v>
      </c>
    </row>
    <row r="921" spans="1:66" x14ac:dyDescent="0.25">
      <c r="A921">
        <v>1703</v>
      </c>
      <c r="B921" t="s">
        <v>2934</v>
      </c>
      <c r="C921">
        <v>1645</v>
      </c>
      <c r="D921" t="s">
        <v>2759</v>
      </c>
      <c r="E921">
        <v>5</v>
      </c>
      <c r="F921" t="s">
        <v>2634</v>
      </c>
      <c r="G921">
        <v>2</v>
      </c>
      <c r="H921" s="1"/>
      <c r="I921">
        <v>39</v>
      </c>
      <c r="J921" t="s">
        <v>2761</v>
      </c>
      <c r="M921" t="s">
        <v>1257</v>
      </c>
      <c r="P921">
        <v>90213930</v>
      </c>
      <c r="R921">
        <v>13</v>
      </c>
      <c r="S921">
        <v>14</v>
      </c>
      <c r="X921" t="s">
        <v>2935</v>
      </c>
      <c r="Z921" t="s">
        <v>1260</v>
      </c>
      <c r="AA921" t="s">
        <v>1261</v>
      </c>
      <c r="AE921">
        <v>44005</v>
      </c>
      <c r="AH921">
        <v>0</v>
      </c>
      <c r="AK921" t="s">
        <v>1260</v>
      </c>
      <c r="AM921" t="s">
        <v>1260</v>
      </c>
      <c r="AN921" t="s">
        <v>1260</v>
      </c>
      <c r="AQ921" t="s">
        <v>1263</v>
      </c>
      <c r="AR921" t="s">
        <v>1257</v>
      </c>
      <c r="AS921" t="s">
        <v>1260</v>
      </c>
      <c r="AT921">
        <v>1</v>
      </c>
      <c r="AX921" t="s">
        <v>1617</v>
      </c>
      <c r="AY921" t="s">
        <v>1264</v>
      </c>
      <c r="AZ921" t="s">
        <v>1265</v>
      </c>
      <c r="BI921" t="s">
        <v>1260</v>
      </c>
      <c r="BK921" t="str">
        <f>LEFT(Tabela_BaseCadastro[[#This Row],[Descrição]],SEARCH(" ",Tabela_BaseCadastro[[#This Row],[Descrição]],1)-1)</f>
        <v>S5010S</v>
      </c>
      <c r="BL921" t="str">
        <f>TEXT(Tabela_BaseCadastro[[#This Row],[Unidade Venda '[EAN8, UPC12, EAN13, e DUN14']]],"0000000000000")</f>
        <v>0000000000000</v>
      </c>
      <c r="BM921" t="s">
        <v>1565</v>
      </c>
      <c r="BN921" t="str">
        <f>IF(Tabela_BaseCadastro[[#This Row],[P.Ativo CMED]]="",Tabela_BaseCadastro[[#This Row],[DESCRIÇÃO DO PRINCIPIO ATIVO]],Tabela_BaseCadastro[[#This Row],[P.Ativo CMED]])</f>
        <v>TISAGENLECLEUCEL</v>
      </c>
    </row>
    <row r="922" spans="1:66" x14ac:dyDescent="0.25">
      <c r="A922">
        <v>1704</v>
      </c>
      <c r="B922" t="s">
        <v>2936</v>
      </c>
      <c r="C922">
        <v>1645</v>
      </c>
      <c r="D922" t="s">
        <v>2759</v>
      </c>
      <c r="E922">
        <v>5</v>
      </c>
      <c r="F922" t="s">
        <v>2634</v>
      </c>
      <c r="G922">
        <v>2</v>
      </c>
      <c r="H922" s="1"/>
      <c r="I922">
        <v>39</v>
      </c>
      <c r="J922" t="s">
        <v>2761</v>
      </c>
      <c r="M922" t="s">
        <v>1257</v>
      </c>
      <c r="P922">
        <v>90213930</v>
      </c>
      <c r="R922">
        <v>13</v>
      </c>
      <c r="S922">
        <v>14</v>
      </c>
      <c r="X922" t="s">
        <v>2937</v>
      </c>
      <c r="Z922" t="s">
        <v>1260</v>
      </c>
      <c r="AA922" t="s">
        <v>1261</v>
      </c>
      <c r="AE922">
        <v>44005</v>
      </c>
      <c r="AH922">
        <v>0</v>
      </c>
      <c r="AK922" t="s">
        <v>1260</v>
      </c>
      <c r="AM922" t="s">
        <v>1260</v>
      </c>
      <c r="AN922" t="s">
        <v>1260</v>
      </c>
      <c r="AQ922" t="s">
        <v>1263</v>
      </c>
      <c r="AR922" t="s">
        <v>1257</v>
      </c>
      <c r="AS922" t="s">
        <v>1260</v>
      </c>
      <c r="AT922">
        <v>1</v>
      </c>
      <c r="AX922" t="s">
        <v>1617</v>
      </c>
      <c r="AY922" t="s">
        <v>1264</v>
      </c>
      <c r="AZ922" t="s">
        <v>1265</v>
      </c>
      <c r="BI922" t="s">
        <v>1260</v>
      </c>
      <c r="BK922" t="str">
        <f>LEFT(Tabela_BaseCadastro[[#This Row],[Descrição]],SEARCH(" ",Tabela_BaseCadastro[[#This Row],[Descrição]],1)-1)</f>
        <v>S7005S</v>
      </c>
      <c r="BL922" t="str">
        <f>TEXT(Tabela_BaseCadastro[[#This Row],[Unidade Venda '[EAN8, UPC12, EAN13, e DUN14']]],"0000000000000")</f>
        <v>0000000000000</v>
      </c>
      <c r="BM922" t="s">
        <v>1565</v>
      </c>
      <c r="BN922" t="str">
        <f>IF(Tabela_BaseCadastro[[#This Row],[P.Ativo CMED]]="",Tabela_BaseCadastro[[#This Row],[DESCRIÇÃO DO PRINCIPIO ATIVO]],Tabela_BaseCadastro[[#This Row],[P.Ativo CMED]])</f>
        <v>TISAGENLECLEUCEL</v>
      </c>
    </row>
    <row r="923" spans="1:66" x14ac:dyDescent="0.25">
      <c r="A923">
        <v>1705</v>
      </c>
      <c r="B923" t="s">
        <v>2938</v>
      </c>
      <c r="C923">
        <v>1645</v>
      </c>
      <c r="D923" t="s">
        <v>2759</v>
      </c>
      <c r="E923">
        <v>5</v>
      </c>
      <c r="F923" t="s">
        <v>2634</v>
      </c>
      <c r="G923">
        <v>2</v>
      </c>
      <c r="H923" s="1"/>
      <c r="I923">
        <v>39</v>
      </c>
      <c r="J923" t="s">
        <v>2761</v>
      </c>
      <c r="M923" t="s">
        <v>1257</v>
      </c>
      <c r="P923">
        <v>90213930</v>
      </c>
      <c r="R923">
        <v>13</v>
      </c>
      <c r="S923">
        <v>14</v>
      </c>
      <c r="X923" t="s">
        <v>2939</v>
      </c>
      <c r="Z923" t="s">
        <v>1260</v>
      </c>
      <c r="AA923" t="s">
        <v>1261</v>
      </c>
      <c r="AE923">
        <v>44005</v>
      </c>
      <c r="AH923">
        <v>0</v>
      </c>
      <c r="AK923" t="s">
        <v>1260</v>
      </c>
      <c r="AM923" t="s">
        <v>1260</v>
      </c>
      <c r="AN923" t="s">
        <v>1260</v>
      </c>
      <c r="AQ923" t="s">
        <v>1263</v>
      </c>
      <c r="AR923" t="s">
        <v>1257</v>
      </c>
      <c r="AS923" t="s">
        <v>1260</v>
      </c>
      <c r="AT923">
        <v>1</v>
      </c>
      <c r="AX923" t="s">
        <v>1617</v>
      </c>
      <c r="AY923" t="s">
        <v>1264</v>
      </c>
      <c r="AZ923" t="s">
        <v>1265</v>
      </c>
      <c r="BI923" t="s">
        <v>1260</v>
      </c>
      <c r="BK923" t="str">
        <f>LEFT(Tabela_BaseCadastro[[#This Row],[Descrição]],SEARCH(" ",Tabela_BaseCadastro[[#This Row],[Descrição]],1)-1)</f>
        <v>S7006S</v>
      </c>
      <c r="BL923" t="str">
        <f>TEXT(Tabela_BaseCadastro[[#This Row],[Unidade Venda '[EAN8, UPC12, EAN13, e DUN14']]],"0000000000000")</f>
        <v>0000000000000</v>
      </c>
      <c r="BM923" t="s">
        <v>1565</v>
      </c>
      <c r="BN923" t="str">
        <f>IF(Tabela_BaseCadastro[[#This Row],[P.Ativo CMED]]="",Tabela_BaseCadastro[[#This Row],[DESCRIÇÃO DO PRINCIPIO ATIVO]],Tabela_BaseCadastro[[#This Row],[P.Ativo CMED]])</f>
        <v>TISAGENLECLEUCEL</v>
      </c>
    </row>
    <row r="924" spans="1:66" x14ac:dyDescent="0.25">
      <c r="A924">
        <v>1706</v>
      </c>
      <c r="B924" t="s">
        <v>2940</v>
      </c>
      <c r="C924">
        <v>1645</v>
      </c>
      <c r="D924" t="s">
        <v>2759</v>
      </c>
      <c r="E924">
        <v>5</v>
      </c>
      <c r="F924" t="s">
        <v>2634</v>
      </c>
      <c r="G924">
        <v>2</v>
      </c>
      <c r="H924" s="1"/>
      <c r="I924">
        <v>39</v>
      </c>
      <c r="J924" t="s">
        <v>2761</v>
      </c>
      <c r="M924" t="s">
        <v>1257</v>
      </c>
      <c r="P924">
        <v>90213930</v>
      </c>
      <c r="R924">
        <v>13</v>
      </c>
      <c r="S924">
        <v>14</v>
      </c>
      <c r="X924" t="s">
        <v>2941</v>
      </c>
      <c r="Z924" t="s">
        <v>1260</v>
      </c>
      <c r="AA924" t="s">
        <v>1261</v>
      </c>
      <c r="AE924">
        <v>44005</v>
      </c>
      <c r="AH924">
        <v>0</v>
      </c>
      <c r="AK924" t="s">
        <v>1260</v>
      </c>
      <c r="AM924" t="s">
        <v>1260</v>
      </c>
      <c r="AN924" t="s">
        <v>1260</v>
      </c>
      <c r="AQ924" t="s">
        <v>1263</v>
      </c>
      <c r="AR924" t="s">
        <v>1257</v>
      </c>
      <c r="AS924" t="s">
        <v>1260</v>
      </c>
      <c r="AT924">
        <v>1</v>
      </c>
      <c r="AX924" t="s">
        <v>1617</v>
      </c>
      <c r="AY924" t="s">
        <v>1264</v>
      </c>
      <c r="AZ924" t="s">
        <v>1265</v>
      </c>
      <c r="BI924" t="s">
        <v>1260</v>
      </c>
      <c r="BK924" t="str">
        <f>LEFT(Tabela_BaseCadastro[[#This Row],[Descrição]],SEARCH(" ",Tabela_BaseCadastro[[#This Row],[Descrição]],1)-1)</f>
        <v>S7007S</v>
      </c>
      <c r="BL924" t="str">
        <f>TEXT(Tabela_BaseCadastro[[#This Row],[Unidade Venda '[EAN8, UPC12, EAN13, e DUN14']]],"0000000000000")</f>
        <v>0000000000000</v>
      </c>
      <c r="BM924" t="s">
        <v>1565</v>
      </c>
      <c r="BN924" t="str">
        <f>IF(Tabela_BaseCadastro[[#This Row],[P.Ativo CMED]]="",Tabela_BaseCadastro[[#This Row],[DESCRIÇÃO DO PRINCIPIO ATIVO]],Tabela_BaseCadastro[[#This Row],[P.Ativo CMED]])</f>
        <v>TISAGENLECLEUCEL</v>
      </c>
    </row>
    <row r="925" spans="1:66" x14ac:dyDescent="0.25">
      <c r="A925">
        <v>1707</v>
      </c>
      <c r="B925" t="s">
        <v>2942</v>
      </c>
      <c r="C925">
        <v>1645</v>
      </c>
      <c r="D925" t="s">
        <v>2759</v>
      </c>
      <c r="E925">
        <v>5</v>
      </c>
      <c r="F925" t="s">
        <v>2634</v>
      </c>
      <c r="G925">
        <v>2</v>
      </c>
      <c r="H925" s="1"/>
      <c r="I925">
        <v>39</v>
      </c>
      <c r="J925" t="s">
        <v>2761</v>
      </c>
      <c r="M925" t="s">
        <v>1257</v>
      </c>
      <c r="P925">
        <v>90213930</v>
      </c>
      <c r="R925">
        <v>13</v>
      </c>
      <c r="S925">
        <v>14</v>
      </c>
      <c r="X925" t="s">
        <v>2943</v>
      </c>
      <c r="Z925" t="s">
        <v>1260</v>
      </c>
      <c r="AA925" t="s">
        <v>1261</v>
      </c>
      <c r="AE925">
        <v>44005</v>
      </c>
      <c r="AH925">
        <v>0</v>
      </c>
      <c r="AK925" t="s">
        <v>1260</v>
      </c>
      <c r="AM925" t="s">
        <v>1260</v>
      </c>
      <c r="AN925" t="s">
        <v>1260</v>
      </c>
      <c r="AQ925" t="s">
        <v>1263</v>
      </c>
      <c r="AR925" t="s">
        <v>1257</v>
      </c>
      <c r="AS925" t="s">
        <v>1260</v>
      </c>
      <c r="AT925">
        <v>1</v>
      </c>
      <c r="AX925" t="s">
        <v>1617</v>
      </c>
      <c r="AY925" t="s">
        <v>1264</v>
      </c>
      <c r="AZ925" t="s">
        <v>1265</v>
      </c>
      <c r="BI925" t="s">
        <v>1260</v>
      </c>
      <c r="BK925" t="str">
        <f>LEFT(Tabela_BaseCadastro[[#This Row],[Descrição]],SEARCH(" ",Tabela_BaseCadastro[[#This Row],[Descrição]],1)-1)</f>
        <v>S7008S</v>
      </c>
      <c r="BL925" t="str">
        <f>TEXT(Tabela_BaseCadastro[[#This Row],[Unidade Venda '[EAN8, UPC12, EAN13, e DUN14']]],"0000000000000")</f>
        <v>0000000000000</v>
      </c>
      <c r="BM925" t="s">
        <v>1565</v>
      </c>
      <c r="BN925" t="str">
        <f>IF(Tabela_BaseCadastro[[#This Row],[P.Ativo CMED]]="",Tabela_BaseCadastro[[#This Row],[DESCRIÇÃO DO PRINCIPIO ATIVO]],Tabela_BaseCadastro[[#This Row],[P.Ativo CMED]])</f>
        <v>TISAGENLECLEUCEL</v>
      </c>
    </row>
    <row r="926" spans="1:66" x14ac:dyDescent="0.25">
      <c r="A926">
        <v>1708</v>
      </c>
      <c r="B926" t="s">
        <v>2944</v>
      </c>
      <c r="C926">
        <v>1645</v>
      </c>
      <c r="D926" t="s">
        <v>2759</v>
      </c>
      <c r="E926">
        <v>5</v>
      </c>
      <c r="F926" t="s">
        <v>2634</v>
      </c>
      <c r="G926">
        <v>2</v>
      </c>
      <c r="H926" s="1"/>
      <c r="I926">
        <v>39</v>
      </c>
      <c r="J926" t="s">
        <v>2761</v>
      </c>
      <c r="M926" t="s">
        <v>1257</v>
      </c>
      <c r="P926">
        <v>90213930</v>
      </c>
      <c r="R926">
        <v>13</v>
      </c>
      <c r="S926">
        <v>14</v>
      </c>
      <c r="X926" t="s">
        <v>2945</v>
      </c>
      <c r="Z926" t="s">
        <v>1260</v>
      </c>
      <c r="AA926" t="s">
        <v>1261</v>
      </c>
      <c r="AE926">
        <v>44005</v>
      </c>
      <c r="AH926">
        <v>0</v>
      </c>
      <c r="AK926" t="s">
        <v>1260</v>
      </c>
      <c r="AM926" t="s">
        <v>1260</v>
      </c>
      <c r="AN926" t="s">
        <v>1260</v>
      </c>
      <c r="AQ926" t="s">
        <v>1263</v>
      </c>
      <c r="AR926" t="s">
        <v>1257</v>
      </c>
      <c r="AS926" t="s">
        <v>1260</v>
      </c>
      <c r="AT926">
        <v>1</v>
      </c>
      <c r="AX926" t="s">
        <v>1617</v>
      </c>
      <c r="AY926" t="s">
        <v>1264</v>
      </c>
      <c r="AZ926" t="s">
        <v>1265</v>
      </c>
      <c r="BI926" t="s">
        <v>1260</v>
      </c>
      <c r="BK926" t="str">
        <f>LEFT(Tabela_BaseCadastro[[#This Row],[Descrição]],SEARCH(" ",Tabela_BaseCadastro[[#This Row],[Descrição]],1)-1)</f>
        <v>S7010S</v>
      </c>
      <c r="BL926" t="str">
        <f>TEXT(Tabela_BaseCadastro[[#This Row],[Unidade Venda '[EAN8, UPC12, EAN13, e DUN14']]],"0000000000000")</f>
        <v>0000000000000</v>
      </c>
      <c r="BM926" t="s">
        <v>1565</v>
      </c>
      <c r="BN926" t="str">
        <f>IF(Tabela_BaseCadastro[[#This Row],[P.Ativo CMED]]="",Tabela_BaseCadastro[[#This Row],[DESCRIÇÃO DO PRINCIPIO ATIVO]],Tabela_BaseCadastro[[#This Row],[P.Ativo CMED]])</f>
        <v>TISAGENLECLEUCEL</v>
      </c>
    </row>
    <row r="927" spans="1:66" x14ac:dyDescent="0.25">
      <c r="A927">
        <v>1709</v>
      </c>
      <c r="B927" t="s">
        <v>2946</v>
      </c>
      <c r="C927">
        <v>1645</v>
      </c>
      <c r="D927" t="s">
        <v>2759</v>
      </c>
      <c r="E927">
        <v>5</v>
      </c>
      <c r="F927" t="s">
        <v>2634</v>
      </c>
      <c r="G927">
        <v>2</v>
      </c>
      <c r="H927" s="1"/>
      <c r="I927">
        <v>39</v>
      </c>
      <c r="J927" t="s">
        <v>2761</v>
      </c>
      <c r="M927" t="s">
        <v>1257</v>
      </c>
      <c r="P927">
        <v>90213930</v>
      </c>
      <c r="R927">
        <v>13</v>
      </c>
      <c r="S927">
        <v>14</v>
      </c>
      <c r="X927" t="s">
        <v>2947</v>
      </c>
      <c r="Z927" t="s">
        <v>1260</v>
      </c>
      <c r="AA927" t="s">
        <v>1261</v>
      </c>
      <c r="AE927">
        <v>44005</v>
      </c>
      <c r="AH927">
        <v>0</v>
      </c>
      <c r="AK927" t="s">
        <v>1260</v>
      </c>
      <c r="AM927" t="s">
        <v>1260</v>
      </c>
      <c r="AN927" t="s">
        <v>1260</v>
      </c>
      <c r="AQ927" t="s">
        <v>1263</v>
      </c>
      <c r="AR927" t="s">
        <v>1257</v>
      </c>
      <c r="AS927" t="s">
        <v>1260</v>
      </c>
      <c r="AT927">
        <v>1</v>
      </c>
      <c r="AX927" t="s">
        <v>1617</v>
      </c>
      <c r="AY927" t="s">
        <v>1264</v>
      </c>
      <c r="AZ927" t="s">
        <v>1265</v>
      </c>
      <c r="BI927" t="s">
        <v>1260</v>
      </c>
      <c r="BK927" t="str">
        <f>LEFT(Tabela_BaseCadastro[[#This Row],[Descrição]],SEARCH(" ",Tabela_BaseCadastro[[#This Row],[Descrição]],1)-1)</f>
        <v>S7007PS</v>
      </c>
      <c r="BL927" t="str">
        <f>TEXT(Tabela_BaseCadastro[[#This Row],[Unidade Venda '[EAN8, UPC12, EAN13, e DUN14']]],"0000000000000")</f>
        <v>0000000000000</v>
      </c>
      <c r="BM927" t="s">
        <v>1565</v>
      </c>
      <c r="BN927" t="str">
        <f>IF(Tabela_BaseCadastro[[#This Row],[P.Ativo CMED]]="",Tabela_BaseCadastro[[#This Row],[DESCRIÇÃO DO PRINCIPIO ATIVO]],Tabela_BaseCadastro[[#This Row],[P.Ativo CMED]])</f>
        <v>TISAGENLECLEUCEL</v>
      </c>
    </row>
    <row r="928" spans="1:66" x14ac:dyDescent="0.25">
      <c r="A928">
        <v>1710</v>
      </c>
      <c r="B928" t="s">
        <v>2948</v>
      </c>
      <c r="C928">
        <v>1645</v>
      </c>
      <c r="D928" t="s">
        <v>2759</v>
      </c>
      <c r="E928">
        <v>5</v>
      </c>
      <c r="F928" t="s">
        <v>2634</v>
      </c>
      <c r="G928">
        <v>2</v>
      </c>
      <c r="H928" s="1"/>
      <c r="I928">
        <v>39</v>
      </c>
      <c r="J928" t="s">
        <v>2761</v>
      </c>
      <c r="M928" t="s">
        <v>1257</v>
      </c>
      <c r="P928">
        <v>90213930</v>
      </c>
      <c r="R928">
        <v>13</v>
      </c>
      <c r="S928">
        <v>14</v>
      </c>
      <c r="X928" t="s">
        <v>2949</v>
      </c>
      <c r="Z928" t="s">
        <v>1260</v>
      </c>
      <c r="AA928" t="s">
        <v>1261</v>
      </c>
      <c r="AE928">
        <v>44005</v>
      </c>
      <c r="AH928">
        <v>0</v>
      </c>
      <c r="AK928" t="s">
        <v>1260</v>
      </c>
      <c r="AM928" t="s">
        <v>1260</v>
      </c>
      <c r="AN928" t="s">
        <v>1260</v>
      </c>
      <c r="AQ928" t="s">
        <v>1263</v>
      </c>
      <c r="AR928" t="s">
        <v>1257</v>
      </c>
      <c r="AS928" t="s">
        <v>1260</v>
      </c>
      <c r="AT928">
        <v>1</v>
      </c>
      <c r="AX928" t="s">
        <v>1617</v>
      </c>
      <c r="AY928" t="s">
        <v>1264</v>
      </c>
      <c r="AZ928" t="s">
        <v>1265</v>
      </c>
      <c r="BI928" t="s">
        <v>1260</v>
      </c>
      <c r="BK928" t="str">
        <f>LEFT(Tabela_BaseCadastro[[#This Row],[Descrição]],SEARCH(" ",Tabela_BaseCadastro[[#This Row],[Descrição]],1)-1)</f>
        <v>S7008PS</v>
      </c>
      <c r="BL928" t="str">
        <f>TEXT(Tabela_BaseCadastro[[#This Row],[Unidade Venda '[EAN8, UPC12, EAN13, e DUN14']]],"0000000000000")</f>
        <v>0000000000000</v>
      </c>
      <c r="BM928" t="s">
        <v>1565</v>
      </c>
      <c r="BN928" t="str">
        <f>IF(Tabela_BaseCadastro[[#This Row],[P.Ativo CMED]]="",Tabela_BaseCadastro[[#This Row],[DESCRIÇÃO DO PRINCIPIO ATIVO]],Tabela_BaseCadastro[[#This Row],[P.Ativo CMED]])</f>
        <v>TISAGENLECLEUCEL</v>
      </c>
    </row>
    <row r="929" spans="1:66" x14ac:dyDescent="0.25">
      <c r="A929">
        <v>1711</v>
      </c>
      <c r="B929" t="s">
        <v>2950</v>
      </c>
      <c r="C929">
        <v>1645</v>
      </c>
      <c r="D929" t="s">
        <v>2759</v>
      </c>
      <c r="E929">
        <v>5</v>
      </c>
      <c r="F929" t="s">
        <v>2634</v>
      </c>
      <c r="G929">
        <v>2</v>
      </c>
      <c r="H929" s="1"/>
      <c r="I929">
        <v>39</v>
      </c>
      <c r="J929" t="s">
        <v>2761</v>
      </c>
      <c r="M929" t="s">
        <v>1257</v>
      </c>
      <c r="P929">
        <v>90213930</v>
      </c>
      <c r="R929">
        <v>13</v>
      </c>
      <c r="S929">
        <v>14</v>
      </c>
      <c r="X929" t="s">
        <v>2951</v>
      </c>
      <c r="Z929" t="s">
        <v>1260</v>
      </c>
      <c r="AA929" t="s">
        <v>1261</v>
      </c>
      <c r="AE929">
        <v>44005</v>
      </c>
      <c r="AH929">
        <v>0</v>
      </c>
      <c r="AK929" t="s">
        <v>1260</v>
      </c>
      <c r="AM929" t="s">
        <v>1260</v>
      </c>
      <c r="AN929" t="s">
        <v>1260</v>
      </c>
      <c r="AQ929" t="s">
        <v>1263</v>
      </c>
      <c r="AR929" t="s">
        <v>1257</v>
      </c>
      <c r="AS929" t="s">
        <v>1260</v>
      </c>
      <c r="AT929">
        <v>1</v>
      </c>
      <c r="AX929" t="s">
        <v>1617</v>
      </c>
      <c r="AY929" t="s">
        <v>1264</v>
      </c>
      <c r="AZ929" t="s">
        <v>1265</v>
      </c>
      <c r="BI929" t="s">
        <v>1260</v>
      </c>
      <c r="BK929" t="str">
        <f>LEFT(Tabela_BaseCadastro[[#This Row],[Descrição]],SEARCH(" ",Tabela_BaseCadastro[[#This Row],[Descrição]],1)-1)</f>
        <v>S7005PS</v>
      </c>
      <c r="BL929" t="str">
        <f>TEXT(Tabela_BaseCadastro[[#This Row],[Unidade Venda '[EAN8, UPC12, EAN13, e DUN14']]],"0000000000000")</f>
        <v>0000000000000</v>
      </c>
      <c r="BM929" t="s">
        <v>1565</v>
      </c>
      <c r="BN929" t="str">
        <f>IF(Tabela_BaseCadastro[[#This Row],[P.Ativo CMED]]="",Tabela_BaseCadastro[[#This Row],[DESCRIÇÃO DO PRINCIPIO ATIVO]],Tabela_BaseCadastro[[#This Row],[P.Ativo CMED]])</f>
        <v>TISAGENLECLEUCEL</v>
      </c>
    </row>
    <row r="930" spans="1:66" x14ac:dyDescent="0.25">
      <c r="A930">
        <v>1712</v>
      </c>
      <c r="B930" t="s">
        <v>2952</v>
      </c>
      <c r="C930">
        <v>1645</v>
      </c>
      <c r="D930" t="s">
        <v>2759</v>
      </c>
      <c r="E930">
        <v>5</v>
      </c>
      <c r="F930" t="s">
        <v>2634</v>
      </c>
      <c r="G930">
        <v>2</v>
      </c>
      <c r="H930" s="1"/>
      <c r="I930">
        <v>39</v>
      </c>
      <c r="J930" t="s">
        <v>2761</v>
      </c>
      <c r="M930" t="s">
        <v>1257</v>
      </c>
      <c r="P930">
        <v>90213930</v>
      </c>
      <c r="R930">
        <v>13</v>
      </c>
      <c r="S930">
        <v>14</v>
      </c>
      <c r="X930" t="s">
        <v>2953</v>
      </c>
      <c r="Z930" t="s">
        <v>1260</v>
      </c>
      <c r="AA930" t="s">
        <v>1261</v>
      </c>
      <c r="AE930">
        <v>44005</v>
      </c>
      <c r="AH930">
        <v>0</v>
      </c>
      <c r="AK930" t="s">
        <v>1260</v>
      </c>
      <c r="AM930" t="s">
        <v>1260</v>
      </c>
      <c r="AN930" t="s">
        <v>1260</v>
      </c>
      <c r="AQ930" t="s">
        <v>1263</v>
      </c>
      <c r="AR930" t="s">
        <v>1257</v>
      </c>
      <c r="AS930" t="s">
        <v>1260</v>
      </c>
      <c r="AT930">
        <v>1</v>
      </c>
      <c r="AX930" t="s">
        <v>1617</v>
      </c>
      <c r="AY930" t="s">
        <v>1264</v>
      </c>
      <c r="AZ930" t="s">
        <v>1265</v>
      </c>
      <c r="BI930" t="s">
        <v>1260</v>
      </c>
      <c r="BK930" t="str">
        <f>LEFT(Tabela_BaseCadastro[[#This Row],[Descrição]],SEARCH(" ",Tabela_BaseCadastro[[#This Row],[Descrição]],1)-1)</f>
        <v>S7006PS</v>
      </c>
      <c r="BL930" t="str">
        <f>TEXT(Tabela_BaseCadastro[[#This Row],[Unidade Venda '[EAN8, UPC12, EAN13, e DUN14']]],"0000000000000")</f>
        <v>0000000000000</v>
      </c>
      <c r="BM930" t="s">
        <v>1565</v>
      </c>
      <c r="BN930" t="str">
        <f>IF(Tabela_BaseCadastro[[#This Row],[P.Ativo CMED]]="",Tabela_BaseCadastro[[#This Row],[DESCRIÇÃO DO PRINCIPIO ATIVO]],Tabela_BaseCadastro[[#This Row],[P.Ativo CMED]])</f>
        <v>TISAGENLECLEUCEL</v>
      </c>
    </row>
    <row r="931" spans="1:66" x14ac:dyDescent="0.25">
      <c r="A931">
        <v>1713</v>
      </c>
      <c r="B931" t="s">
        <v>2954</v>
      </c>
      <c r="C931">
        <v>1645</v>
      </c>
      <c r="D931" t="s">
        <v>2759</v>
      </c>
      <c r="E931">
        <v>5</v>
      </c>
      <c r="F931" t="s">
        <v>2634</v>
      </c>
      <c r="G931">
        <v>2</v>
      </c>
      <c r="H931" s="1"/>
      <c r="I931">
        <v>39</v>
      </c>
      <c r="J931" t="s">
        <v>2761</v>
      </c>
      <c r="M931" t="s">
        <v>1257</v>
      </c>
      <c r="P931">
        <v>90213930</v>
      </c>
      <c r="R931">
        <v>13</v>
      </c>
      <c r="S931">
        <v>14</v>
      </c>
      <c r="X931" t="s">
        <v>2955</v>
      </c>
      <c r="Z931" t="s">
        <v>1260</v>
      </c>
      <c r="AA931" t="s">
        <v>1261</v>
      </c>
      <c r="AE931">
        <v>44005</v>
      </c>
      <c r="AH931">
        <v>0</v>
      </c>
      <c r="AK931" t="s">
        <v>1260</v>
      </c>
      <c r="AM931" t="s">
        <v>1260</v>
      </c>
      <c r="AN931" t="s">
        <v>1260</v>
      </c>
      <c r="AQ931" t="s">
        <v>1263</v>
      </c>
      <c r="AR931" t="s">
        <v>1257</v>
      </c>
      <c r="AS931" t="s">
        <v>1260</v>
      </c>
      <c r="AT931">
        <v>1</v>
      </c>
      <c r="AX931" t="s">
        <v>1617</v>
      </c>
      <c r="AY931" t="s">
        <v>1264</v>
      </c>
      <c r="AZ931" t="s">
        <v>1265</v>
      </c>
      <c r="BI931" t="s">
        <v>1260</v>
      </c>
      <c r="BK931" t="str">
        <f>LEFT(Tabela_BaseCadastro[[#This Row],[Descrição]],SEARCH(" ",Tabela_BaseCadastro[[#This Row],[Descrição]],1)-1)</f>
        <v>S7010PS</v>
      </c>
      <c r="BL931" t="str">
        <f>TEXT(Tabela_BaseCadastro[[#This Row],[Unidade Venda '[EAN8, UPC12, EAN13, e DUN14']]],"0000000000000")</f>
        <v>0000000000000</v>
      </c>
      <c r="BM931" t="s">
        <v>1565</v>
      </c>
      <c r="BN931" t="str">
        <f>IF(Tabela_BaseCadastro[[#This Row],[P.Ativo CMED]]="",Tabela_BaseCadastro[[#This Row],[DESCRIÇÃO DO PRINCIPIO ATIVO]],Tabela_BaseCadastro[[#This Row],[P.Ativo CMED]])</f>
        <v>TISAGENLECLEUCEL</v>
      </c>
    </row>
    <row r="932" spans="1:66" x14ac:dyDescent="0.25">
      <c r="A932">
        <v>1714</v>
      </c>
      <c r="B932" t="s">
        <v>2956</v>
      </c>
      <c r="C932">
        <v>1645</v>
      </c>
      <c r="D932" t="s">
        <v>2759</v>
      </c>
      <c r="E932">
        <v>5</v>
      </c>
      <c r="F932" t="s">
        <v>2634</v>
      </c>
      <c r="G932">
        <v>2</v>
      </c>
      <c r="H932" s="1"/>
      <c r="I932">
        <v>39</v>
      </c>
      <c r="J932" t="s">
        <v>2761</v>
      </c>
      <c r="M932" t="s">
        <v>1257</v>
      </c>
      <c r="P932">
        <v>90213930</v>
      </c>
      <c r="R932">
        <v>13</v>
      </c>
      <c r="S932">
        <v>14</v>
      </c>
      <c r="X932" t="s">
        <v>2957</v>
      </c>
      <c r="Z932" t="s">
        <v>1260</v>
      </c>
      <c r="AA932" t="s">
        <v>1261</v>
      </c>
      <c r="AE932">
        <v>44005</v>
      </c>
      <c r="AH932">
        <v>0</v>
      </c>
      <c r="AK932" t="s">
        <v>1260</v>
      </c>
      <c r="AM932" t="s">
        <v>1260</v>
      </c>
      <c r="AN932" t="s">
        <v>1260</v>
      </c>
      <c r="AQ932" t="s">
        <v>1263</v>
      </c>
      <c r="AR932" t="s">
        <v>1257</v>
      </c>
      <c r="AS932" t="s">
        <v>1260</v>
      </c>
      <c r="AT932">
        <v>1</v>
      </c>
      <c r="AX932" t="s">
        <v>1617</v>
      </c>
      <c r="AY932" t="s">
        <v>1264</v>
      </c>
      <c r="AZ932" t="s">
        <v>1265</v>
      </c>
      <c r="BI932" t="s">
        <v>1260</v>
      </c>
      <c r="BK932" t="str">
        <f>LEFT(Tabela_BaseCadastro[[#This Row],[Descrição]],SEARCH(" ",Tabela_BaseCadastro[[#This Row],[Descrição]],1)-1)</f>
        <v>S8006PS</v>
      </c>
      <c r="BL932" t="str">
        <f>TEXT(Tabela_BaseCadastro[[#This Row],[Unidade Venda '[EAN8, UPC12, EAN13, e DUN14']]],"0000000000000")</f>
        <v>0000000000000</v>
      </c>
      <c r="BM932" t="s">
        <v>1565</v>
      </c>
      <c r="BN932" t="str">
        <f>IF(Tabela_BaseCadastro[[#This Row],[P.Ativo CMED]]="",Tabela_BaseCadastro[[#This Row],[DESCRIÇÃO DO PRINCIPIO ATIVO]],Tabela_BaseCadastro[[#This Row],[P.Ativo CMED]])</f>
        <v>TISAGENLECLEUCEL</v>
      </c>
    </row>
    <row r="933" spans="1:66" x14ac:dyDescent="0.25">
      <c r="A933">
        <v>1715</v>
      </c>
      <c r="B933" t="s">
        <v>2958</v>
      </c>
      <c r="C933">
        <v>1645</v>
      </c>
      <c r="D933" t="s">
        <v>2759</v>
      </c>
      <c r="E933">
        <v>5</v>
      </c>
      <c r="F933" t="s">
        <v>2634</v>
      </c>
      <c r="G933">
        <v>2</v>
      </c>
      <c r="H933" s="1"/>
      <c r="I933">
        <v>39</v>
      </c>
      <c r="J933" t="s">
        <v>2761</v>
      </c>
      <c r="M933" t="s">
        <v>1257</v>
      </c>
      <c r="P933">
        <v>90213930</v>
      </c>
      <c r="R933">
        <v>13</v>
      </c>
      <c r="S933">
        <v>14</v>
      </c>
      <c r="X933" t="s">
        <v>2959</v>
      </c>
      <c r="Z933" t="s">
        <v>1260</v>
      </c>
      <c r="AA933" t="s">
        <v>1261</v>
      </c>
      <c r="AE933">
        <v>44005</v>
      </c>
      <c r="AH933">
        <v>0</v>
      </c>
      <c r="AK933" t="s">
        <v>1260</v>
      </c>
      <c r="AM933" t="s">
        <v>1260</v>
      </c>
      <c r="AN933" t="s">
        <v>1260</v>
      </c>
      <c r="AQ933" t="s">
        <v>1263</v>
      </c>
      <c r="AR933" t="s">
        <v>1257</v>
      </c>
      <c r="AS933" t="s">
        <v>1260</v>
      </c>
      <c r="AT933">
        <v>1</v>
      </c>
      <c r="AX933" t="s">
        <v>1617</v>
      </c>
      <c r="AY933" t="s">
        <v>1264</v>
      </c>
      <c r="AZ933" t="s">
        <v>1265</v>
      </c>
      <c r="BI933" t="s">
        <v>1260</v>
      </c>
      <c r="BK933" t="str">
        <f>LEFT(Tabela_BaseCadastro[[#This Row],[Descrição]],SEARCH(" ",Tabela_BaseCadastro[[#This Row],[Descrição]],1)-1)</f>
        <v>S8007PS</v>
      </c>
      <c r="BL933" t="str">
        <f>TEXT(Tabela_BaseCadastro[[#This Row],[Unidade Venda '[EAN8, UPC12, EAN13, e DUN14']]],"0000000000000")</f>
        <v>0000000000000</v>
      </c>
      <c r="BM933" t="s">
        <v>1565</v>
      </c>
      <c r="BN933" t="str">
        <f>IF(Tabela_BaseCadastro[[#This Row],[P.Ativo CMED]]="",Tabela_BaseCadastro[[#This Row],[DESCRIÇÃO DO PRINCIPIO ATIVO]],Tabela_BaseCadastro[[#This Row],[P.Ativo CMED]])</f>
        <v>TISAGENLECLEUCEL</v>
      </c>
    </row>
    <row r="934" spans="1:66" x14ac:dyDescent="0.25">
      <c r="A934">
        <v>1716</v>
      </c>
      <c r="B934" t="s">
        <v>2960</v>
      </c>
      <c r="C934">
        <v>1645</v>
      </c>
      <c r="D934" t="s">
        <v>2759</v>
      </c>
      <c r="E934">
        <v>5</v>
      </c>
      <c r="F934" t="s">
        <v>2634</v>
      </c>
      <c r="G934">
        <v>2</v>
      </c>
      <c r="H934" s="1"/>
      <c r="I934">
        <v>39</v>
      </c>
      <c r="J934" t="s">
        <v>2761</v>
      </c>
      <c r="M934" t="s">
        <v>1257</v>
      </c>
      <c r="P934">
        <v>90213930</v>
      </c>
      <c r="R934">
        <v>13</v>
      </c>
      <c r="S934">
        <v>14</v>
      </c>
      <c r="X934" t="s">
        <v>2961</v>
      </c>
      <c r="Z934" t="s">
        <v>1260</v>
      </c>
      <c r="AA934" t="s">
        <v>1261</v>
      </c>
      <c r="AE934">
        <v>44005</v>
      </c>
      <c r="AH934">
        <v>0</v>
      </c>
      <c r="AK934" t="s">
        <v>1260</v>
      </c>
      <c r="AM934" t="s">
        <v>1260</v>
      </c>
      <c r="AN934" t="s">
        <v>1260</v>
      </c>
      <c r="AQ934" t="s">
        <v>1263</v>
      </c>
      <c r="AR934" t="s">
        <v>1257</v>
      </c>
      <c r="AS934" t="s">
        <v>1260</v>
      </c>
      <c r="AT934">
        <v>1</v>
      </c>
      <c r="AX934" t="s">
        <v>1617</v>
      </c>
      <c r="AY934" t="s">
        <v>1264</v>
      </c>
      <c r="AZ934" t="s">
        <v>1265</v>
      </c>
      <c r="BI934" t="s">
        <v>1260</v>
      </c>
      <c r="BK934" t="str">
        <f>LEFT(Tabela_BaseCadastro[[#This Row],[Descrição]],SEARCH(" ",Tabela_BaseCadastro[[#This Row],[Descrição]],1)-1)</f>
        <v>S8008PS</v>
      </c>
      <c r="BL934" t="str">
        <f>TEXT(Tabela_BaseCadastro[[#This Row],[Unidade Venda '[EAN8, UPC12, EAN13, e DUN14']]],"0000000000000")</f>
        <v>0000000000000</v>
      </c>
      <c r="BM934" t="s">
        <v>1565</v>
      </c>
      <c r="BN934" t="str">
        <f>IF(Tabela_BaseCadastro[[#This Row],[P.Ativo CMED]]="",Tabela_BaseCadastro[[#This Row],[DESCRIÇÃO DO PRINCIPIO ATIVO]],Tabela_BaseCadastro[[#This Row],[P.Ativo CMED]])</f>
        <v>TISAGENLECLEUCEL</v>
      </c>
    </row>
    <row r="935" spans="1:66" x14ac:dyDescent="0.25">
      <c r="A935">
        <v>1717</v>
      </c>
      <c r="B935" t="s">
        <v>2962</v>
      </c>
      <c r="C935">
        <v>1645</v>
      </c>
      <c r="D935" t="s">
        <v>2759</v>
      </c>
      <c r="E935">
        <v>5</v>
      </c>
      <c r="F935" t="s">
        <v>2634</v>
      </c>
      <c r="G935">
        <v>2</v>
      </c>
      <c r="H935" s="1"/>
      <c r="I935">
        <v>39</v>
      </c>
      <c r="J935" t="s">
        <v>2761</v>
      </c>
      <c r="M935" t="s">
        <v>1257</v>
      </c>
      <c r="P935">
        <v>90213930</v>
      </c>
      <c r="R935">
        <v>13</v>
      </c>
      <c r="S935">
        <v>14</v>
      </c>
      <c r="X935" t="s">
        <v>2963</v>
      </c>
      <c r="Z935" t="s">
        <v>1260</v>
      </c>
      <c r="AA935" t="s">
        <v>1261</v>
      </c>
      <c r="AE935">
        <v>44005</v>
      </c>
      <c r="AH935">
        <v>0</v>
      </c>
      <c r="AK935" t="s">
        <v>1260</v>
      </c>
      <c r="AM935" t="s">
        <v>1260</v>
      </c>
      <c r="AN935" t="s">
        <v>1260</v>
      </c>
      <c r="AQ935" t="s">
        <v>1263</v>
      </c>
      <c r="AR935" t="s">
        <v>1257</v>
      </c>
      <c r="AS935" t="s">
        <v>1260</v>
      </c>
      <c r="AT935">
        <v>1</v>
      </c>
      <c r="AX935" t="s">
        <v>1617</v>
      </c>
      <c r="AY935" t="s">
        <v>1264</v>
      </c>
      <c r="AZ935" t="s">
        <v>1265</v>
      </c>
      <c r="BI935" t="s">
        <v>1260</v>
      </c>
      <c r="BK935" t="str">
        <f>LEFT(Tabela_BaseCadastro[[#This Row],[Descrição]],SEARCH(" ",Tabela_BaseCadastro[[#This Row],[Descrição]],1)-1)</f>
        <v>730024ADP</v>
      </c>
      <c r="BL935" t="str">
        <f>TEXT(Tabela_BaseCadastro[[#This Row],[Unidade Venda '[EAN8, UPC12, EAN13, e DUN14']]],"0000000000000")</f>
        <v>0000000000000</v>
      </c>
      <c r="BM935" t="s">
        <v>1565</v>
      </c>
      <c r="BN935" t="str">
        <f>IF(Tabela_BaseCadastro[[#This Row],[P.Ativo CMED]]="",Tabela_BaseCadastro[[#This Row],[DESCRIÇÃO DO PRINCIPIO ATIVO]],Tabela_BaseCadastro[[#This Row],[P.Ativo CMED]])</f>
        <v>TISAGENLECLEUCEL</v>
      </c>
    </row>
    <row r="936" spans="1:66" x14ac:dyDescent="0.25">
      <c r="A936">
        <v>1718</v>
      </c>
      <c r="B936" t="s">
        <v>2964</v>
      </c>
      <c r="C936">
        <v>1645</v>
      </c>
      <c r="D936" t="s">
        <v>2759</v>
      </c>
      <c r="E936">
        <v>5</v>
      </c>
      <c r="F936" t="s">
        <v>2634</v>
      </c>
      <c r="G936">
        <v>2</v>
      </c>
      <c r="H936" s="1"/>
      <c r="I936">
        <v>39</v>
      </c>
      <c r="J936" t="s">
        <v>2761</v>
      </c>
      <c r="M936" t="s">
        <v>1257</v>
      </c>
      <c r="P936">
        <v>90213930</v>
      </c>
      <c r="R936">
        <v>13</v>
      </c>
      <c r="S936">
        <v>14</v>
      </c>
      <c r="X936" t="s">
        <v>2965</v>
      </c>
      <c r="Z936" t="s">
        <v>1260</v>
      </c>
      <c r="AA936" t="s">
        <v>1261</v>
      </c>
      <c r="AE936">
        <v>44005</v>
      </c>
      <c r="AH936">
        <v>0</v>
      </c>
      <c r="AK936" t="s">
        <v>1260</v>
      </c>
      <c r="AM936" t="s">
        <v>1260</v>
      </c>
      <c r="AN936" t="s">
        <v>1260</v>
      </c>
      <c r="AQ936" t="s">
        <v>1263</v>
      </c>
      <c r="AR936" t="s">
        <v>1257</v>
      </c>
      <c r="AS936" t="s">
        <v>1260</v>
      </c>
      <c r="AT936">
        <v>1</v>
      </c>
      <c r="AX936" t="s">
        <v>1617</v>
      </c>
      <c r="AY936" t="s">
        <v>1264</v>
      </c>
      <c r="AZ936" t="s">
        <v>1265</v>
      </c>
      <c r="BI936" t="s">
        <v>1260</v>
      </c>
      <c r="BK936" t="str">
        <f>LEFT(Tabela_BaseCadastro[[#This Row],[Descrição]],SEARCH(" ",Tabela_BaseCadastro[[#This Row],[Descrição]],1)-1)</f>
        <v>730026ADP</v>
      </c>
      <c r="BL936" t="str">
        <f>TEXT(Tabela_BaseCadastro[[#This Row],[Unidade Venda '[EAN8, UPC12, EAN13, e DUN14']]],"0000000000000")</f>
        <v>0000000000000</v>
      </c>
      <c r="BM936" t="s">
        <v>1565</v>
      </c>
      <c r="BN936" t="str">
        <f>IF(Tabela_BaseCadastro[[#This Row],[P.Ativo CMED]]="",Tabela_BaseCadastro[[#This Row],[DESCRIÇÃO DO PRINCIPIO ATIVO]],Tabela_BaseCadastro[[#This Row],[P.Ativo CMED]])</f>
        <v>TISAGENLECLEUCEL</v>
      </c>
    </row>
    <row r="937" spans="1:66" x14ac:dyDescent="0.25">
      <c r="A937">
        <v>1719</v>
      </c>
      <c r="B937" t="s">
        <v>2966</v>
      </c>
      <c r="C937">
        <v>1645</v>
      </c>
      <c r="D937" t="s">
        <v>2759</v>
      </c>
      <c r="E937">
        <v>5</v>
      </c>
      <c r="F937" t="s">
        <v>2634</v>
      </c>
      <c r="G937">
        <v>2</v>
      </c>
      <c r="H937" s="1"/>
      <c r="I937">
        <v>39</v>
      </c>
      <c r="J937" t="s">
        <v>2761</v>
      </c>
      <c r="M937" t="s">
        <v>1257</v>
      </c>
      <c r="P937">
        <v>90213930</v>
      </c>
      <c r="R937">
        <v>13</v>
      </c>
      <c r="S937">
        <v>14</v>
      </c>
      <c r="X937" t="s">
        <v>2967</v>
      </c>
      <c r="Z937" t="s">
        <v>1260</v>
      </c>
      <c r="AA937" t="s">
        <v>1261</v>
      </c>
      <c r="AE937">
        <v>44005</v>
      </c>
      <c r="AH937">
        <v>0</v>
      </c>
      <c r="AK937" t="s">
        <v>1260</v>
      </c>
      <c r="AM937" t="s">
        <v>1260</v>
      </c>
      <c r="AN937" t="s">
        <v>1260</v>
      </c>
      <c r="AQ937" t="s">
        <v>1263</v>
      </c>
      <c r="AR937" t="s">
        <v>1257</v>
      </c>
      <c r="AS937" t="s">
        <v>1260</v>
      </c>
      <c r="AT937">
        <v>1</v>
      </c>
      <c r="AX937" t="s">
        <v>1617</v>
      </c>
      <c r="AY937" t="s">
        <v>1264</v>
      </c>
      <c r="AZ937" t="s">
        <v>1265</v>
      </c>
      <c r="BI937" t="s">
        <v>1260</v>
      </c>
      <c r="BK937" t="str">
        <f>LEFT(Tabela_BaseCadastro[[#This Row],[Descrição]],SEARCH(" ",Tabela_BaseCadastro[[#This Row],[Descrição]],1)-1)</f>
        <v>730028ADP</v>
      </c>
      <c r="BL937" t="str">
        <f>TEXT(Tabela_BaseCadastro[[#This Row],[Unidade Venda '[EAN8, UPC12, EAN13, e DUN14']]],"0000000000000")</f>
        <v>0000000000000</v>
      </c>
      <c r="BM937" t="s">
        <v>1565</v>
      </c>
      <c r="BN937" t="str">
        <f>IF(Tabela_BaseCadastro[[#This Row],[P.Ativo CMED]]="",Tabela_BaseCadastro[[#This Row],[DESCRIÇÃO DO PRINCIPIO ATIVO]],Tabela_BaseCadastro[[#This Row],[P.Ativo CMED]])</f>
        <v>TISAGENLECLEUCEL</v>
      </c>
    </row>
    <row r="938" spans="1:66" x14ac:dyDescent="0.25">
      <c r="A938">
        <v>1720</v>
      </c>
      <c r="B938" t="s">
        <v>2968</v>
      </c>
      <c r="C938">
        <v>1645</v>
      </c>
      <c r="D938" t="s">
        <v>2759</v>
      </c>
      <c r="E938">
        <v>5</v>
      </c>
      <c r="F938" t="s">
        <v>2634</v>
      </c>
      <c r="G938">
        <v>2</v>
      </c>
      <c r="H938" s="1"/>
      <c r="I938">
        <v>39</v>
      </c>
      <c r="J938" t="s">
        <v>2761</v>
      </c>
      <c r="M938" t="s">
        <v>1257</v>
      </c>
      <c r="P938">
        <v>90213930</v>
      </c>
      <c r="R938">
        <v>13</v>
      </c>
      <c r="S938">
        <v>14</v>
      </c>
      <c r="X938" t="s">
        <v>2969</v>
      </c>
      <c r="Z938" t="s">
        <v>1260</v>
      </c>
      <c r="AA938" t="s">
        <v>1261</v>
      </c>
      <c r="AE938">
        <v>44005</v>
      </c>
      <c r="AH938">
        <v>0</v>
      </c>
      <c r="AK938" t="s">
        <v>1260</v>
      </c>
      <c r="AM938" t="s">
        <v>1260</v>
      </c>
      <c r="AN938" t="s">
        <v>1260</v>
      </c>
      <c r="AQ938" t="s">
        <v>1263</v>
      </c>
      <c r="AR938" t="s">
        <v>1257</v>
      </c>
      <c r="AS938" t="s">
        <v>1260</v>
      </c>
      <c r="AT938">
        <v>1</v>
      </c>
      <c r="AX938" t="s">
        <v>1617</v>
      </c>
      <c r="AY938" t="s">
        <v>1264</v>
      </c>
      <c r="AZ938" t="s">
        <v>1265</v>
      </c>
      <c r="BI938" t="s">
        <v>1260</v>
      </c>
      <c r="BK938" t="str">
        <f>LEFT(Tabela_BaseCadastro[[#This Row],[Descrição]],SEARCH(" ",Tabela_BaseCadastro[[#This Row],[Descrição]],1)-1)</f>
        <v>730030ADP</v>
      </c>
      <c r="BL938" t="str">
        <f>TEXT(Tabela_BaseCadastro[[#This Row],[Unidade Venda '[EAN8, UPC12, EAN13, e DUN14']]],"0000000000000")</f>
        <v>0000000000000</v>
      </c>
      <c r="BM938" t="s">
        <v>1565</v>
      </c>
      <c r="BN938" t="str">
        <f>IF(Tabela_BaseCadastro[[#This Row],[P.Ativo CMED]]="",Tabela_BaseCadastro[[#This Row],[DESCRIÇÃO DO PRINCIPIO ATIVO]],Tabela_BaseCadastro[[#This Row],[P.Ativo CMED]])</f>
        <v>TISAGENLECLEUCEL</v>
      </c>
    </row>
    <row r="939" spans="1:66" x14ac:dyDescent="0.25">
      <c r="A939">
        <v>1721</v>
      </c>
      <c r="B939" t="s">
        <v>2970</v>
      </c>
      <c r="C939">
        <v>1645</v>
      </c>
      <c r="D939" t="s">
        <v>2759</v>
      </c>
      <c r="E939">
        <v>5</v>
      </c>
      <c r="F939" t="s">
        <v>2634</v>
      </c>
      <c r="G939">
        <v>2</v>
      </c>
      <c r="H939" s="1"/>
      <c r="I939">
        <v>39</v>
      </c>
      <c r="J939" t="s">
        <v>2761</v>
      </c>
      <c r="M939" t="s">
        <v>1257</v>
      </c>
      <c r="P939">
        <v>90213930</v>
      </c>
      <c r="R939">
        <v>13</v>
      </c>
      <c r="S939">
        <v>14</v>
      </c>
      <c r="X939" t="s">
        <v>2971</v>
      </c>
      <c r="Z939" t="s">
        <v>1260</v>
      </c>
      <c r="AA939" t="s">
        <v>1261</v>
      </c>
      <c r="AE939">
        <v>44005</v>
      </c>
      <c r="AH939">
        <v>0</v>
      </c>
      <c r="AK939" t="s">
        <v>1260</v>
      </c>
      <c r="AM939" t="s">
        <v>1260</v>
      </c>
      <c r="AN939" t="s">
        <v>1260</v>
      </c>
      <c r="AQ939" t="s">
        <v>1263</v>
      </c>
      <c r="AR939" t="s">
        <v>1257</v>
      </c>
      <c r="AS939" t="s">
        <v>1260</v>
      </c>
      <c r="AT939">
        <v>1</v>
      </c>
      <c r="AX939" t="s">
        <v>1617</v>
      </c>
      <c r="AY939" t="s">
        <v>1264</v>
      </c>
      <c r="AZ939" t="s">
        <v>1265</v>
      </c>
      <c r="BI939" t="s">
        <v>1260</v>
      </c>
      <c r="BK939" t="str">
        <f>LEFT(Tabela_BaseCadastro[[#This Row],[Descrição]],SEARCH(" ",Tabela_BaseCadastro[[#This Row],[Descrição]],1)-1)</f>
        <v>730032ADP</v>
      </c>
      <c r="BL939" t="str">
        <f>TEXT(Tabela_BaseCadastro[[#This Row],[Unidade Venda '[EAN8, UPC12, EAN13, e DUN14']]],"0000000000000")</f>
        <v>0000000000000</v>
      </c>
      <c r="BM939" t="s">
        <v>1565</v>
      </c>
      <c r="BN939" t="str">
        <f>IF(Tabela_BaseCadastro[[#This Row],[P.Ativo CMED]]="",Tabela_BaseCadastro[[#This Row],[DESCRIÇÃO DO PRINCIPIO ATIVO]],Tabela_BaseCadastro[[#This Row],[P.Ativo CMED]])</f>
        <v>TISAGENLECLEUCEL</v>
      </c>
    </row>
    <row r="940" spans="1:66" x14ac:dyDescent="0.25">
      <c r="A940">
        <v>1722</v>
      </c>
      <c r="B940" t="s">
        <v>2972</v>
      </c>
      <c r="C940">
        <v>1645</v>
      </c>
      <c r="D940" t="s">
        <v>2759</v>
      </c>
      <c r="E940">
        <v>5</v>
      </c>
      <c r="F940" t="s">
        <v>2634</v>
      </c>
      <c r="G940">
        <v>2</v>
      </c>
      <c r="H940" s="1"/>
      <c r="I940">
        <v>39</v>
      </c>
      <c r="J940" t="s">
        <v>2761</v>
      </c>
      <c r="M940" t="s">
        <v>1257</v>
      </c>
      <c r="P940">
        <v>90213930</v>
      </c>
      <c r="R940">
        <v>13</v>
      </c>
      <c r="S940">
        <v>14</v>
      </c>
      <c r="X940" t="s">
        <v>2973</v>
      </c>
      <c r="Z940" t="s">
        <v>1260</v>
      </c>
      <c r="AA940" t="s">
        <v>1261</v>
      </c>
      <c r="AE940">
        <v>44005</v>
      </c>
      <c r="AH940">
        <v>0</v>
      </c>
      <c r="AK940" t="s">
        <v>1260</v>
      </c>
      <c r="AM940" t="s">
        <v>1260</v>
      </c>
      <c r="AN940" t="s">
        <v>1260</v>
      </c>
      <c r="AQ940" t="s">
        <v>1263</v>
      </c>
      <c r="AR940" t="s">
        <v>1257</v>
      </c>
      <c r="AS940" t="s">
        <v>1260</v>
      </c>
      <c r="AT940">
        <v>1</v>
      </c>
      <c r="AX940" t="s">
        <v>1617</v>
      </c>
      <c r="AY940" t="s">
        <v>1264</v>
      </c>
      <c r="AZ940" t="s">
        <v>1265</v>
      </c>
      <c r="BI940" t="s">
        <v>1260</v>
      </c>
      <c r="BK940" t="str">
        <f>LEFT(Tabela_BaseCadastro[[#This Row],[Descrição]],SEARCH(" ",Tabela_BaseCadastro[[#This Row],[Descrição]],1)-1)</f>
        <v>730034ADP</v>
      </c>
      <c r="BL940" t="str">
        <f>TEXT(Tabela_BaseCadastro[[#This Row],[Unidade Venda '[EAN8, UPC12, EAN13, e DUN14']]],"0000000000000")</f>
        <v>0000000000000</v>
      </c>
      <c r="BM940" t="s">
        <v>1565</v>
      </c>
      <c r="BN940" t="str">
        <f>IF(Tabela_BaseCadastro[[#This Row],[P.Ativo CMED]]="",Tabela_BaseCadastro[[#This Row],[DESCRIÇÃO DO PRINCIPIO ATIVO]],Tabela_BaseCadastro[[#This Row],[P.Ativo CMED]])</f>
        <v>TISAGENLECLEUCEL</v>
      </c>
    </row>
    <row r="941" spans="1:66" x14ac:dyDescent="0.25">
      <c r="A941">
        <v>1723</v>
      </c>
      <c r="B941" t="s">
        <v>2974</v>
      </c>
      <c r="C941">
        <v>1645</v>
      </c>
      <c r="D941" t="s">
        <v>2759</v>
      </c>
      <c r="E941">
        <v>5</v>
      </c>
      <c r="F941" t="s">
        <v>2634</v>
      </c>
      <c r="G941">
        <v>2</v>
      </c>
      <c r="H941" s="1"/>
      <c r="I941">
        <v>39</v>
      </c>
      <c r="J941" t="s">
        <v>2761</v>
      </c>
      <c r="M941" t="s">
        <v>1257</v>
      </c>
      <c r="P941">
        <v>90213930</v>
      </c>
      <c r="R941">
        <v>13</v>
      </c>
      <c r="S941">
        <v>14</v>
      </c>
      <c r="X941" t="s">
        <v>2975</v>
      </c>
      <c r="Z941" t="s">
        <v>1260</v>
      </c>
      <c r="AA941" t="s">
        <v>1261</v>
      </c>
      <c r="AE941">
        <v>44005</v>
      </c>
      <c r="AH941">
        <v>0</v>
      </c>
      <c r="AK941" t="s">
        <v>1260</v>
      </c>
      <c r="AM941" t="s">
        <v>1260</v>
      </c>
      <c r="AN941" t="s">
        <v>1260</v>
      </c>
      <c r="AQ941" t="s">
        <v>1263</v>
      </c>
      <c r="AR941" t="s">
        <v>1257</v>
      </c>
      <c r="AS941" t="s">
        <v>1260</v>
      </c>
      <c r="AT941">
        <v>1</v>
      </c>
      <c r="AX941" t="s">
        <v>1617</v>
      </c>
      <c r="AY941" t="s">
        <v>1264</v>
      </c>
      <c r="AZ941" t="s">
        <v>1265</v>
      </c>
      <c r="BI941" t="s">
        <v>1260</v>
      </c>
      <c r="BK941" t="str">
        <f>LEFT(Tabela_BaseCadastro[[#This Row],[Descrição]],SEARCH(" ",Tabela_BaseCadastro[[#This Row],[Descrição]],1)-1)</f>
        <v>T1005S</v>
      </c>
      <c r="BL941" t="str">
        <f>TEXT(Tabela_BaseCadastro[[#This Row],[Unidade Venda '[EAN8, UPC12, EAN13, e DUN14']]],"0000000000000")</f>
        <v>0000000000000</v>
      </c>
      <c r="BM941" t="s">
        <v>1565</v>
      </c>
      <c r="BN941" t="str">
        <f>IF(Tabela_BaseCadastro[[#This Row],[P.Ativo CMED]]="",Tabela_BaseCadastro[[#This Row],[DESCRIÇÃO DO PRINCIPIO ATIVO]],Tabela_BaseCadastro[[#This Row],[P.Ativo CMED]])</f>
        <v>TISAGENLECLEUCEL</v>
      </c>
    </row>
    <row r="942" spans="1:66" x14ac:dyDescent="0.25">
      <c r="A942">
        <v>1724</v>
      </c>
      <c r="B942" t="s">
        <v>2976</v>
      </c>
      <c r="C942">
        <v>1645</v>
      </c>
      <c r="D942" t="s">
        <v>2759</v>
      </c>
      <c r="E942">
        <v>5</v>
      </c>
      <c r="F942" t="s">
        <v>2634</v>
      </c>
      <c r="G942">
        <v>2</v>
      </c>
      <c r="H942" s="1"/>
      <c r="I942">
        <v>39</v>
      </c>
      <c r="J942" t="s">
        <v>2761</v>
      </c>
      <c r="M942" t="s">
        <v>1257</v>
      </c>
      <c r="P942">
        <v>90213930</v>
      </c>
      <c r="R942">
        <v>13</v>
      </c>
      <c r="S942">
        <v>14</v>
      </c>
      <c r="X942" t="s">
        <v>2977</v>
      </c>
      <c r="Z942" t="s">
        <v>1260</v>
      </c>
      <c r="AA942" t="s">
        <v>1261</v>
      </c>
      <c r="AE942">
        <v>44005</v>
      </c>
      <c r="AH942">
        <v>0</v>
      </c>
      <c r="AK942" t="s">
        <v>1260</v>
      </c>
      <c r="AM942" t="s">
        <v>1260</v>
      </c>
      <c r="AN942" t="s">
        <v>1260</v>
      </c>
      <c r="AQ942" t="s">
        <v>1263</v>
      </c>
      <c r="AR942" t="s">
        <v>1257</v>
      </c>
      <c r="AS942" t="s">
        <v>1260</v>
      </c>
      <c r="AT942">
        <v>1</v>
      </c>
      <c r="AX942" t="s">
        <v>1617</v>
      </c>
      <c r="AY942" t="s">
        <v>1264</v>
      </c>
      <c r="AZ942" t="s">
        <v>1265</v>
      </c>
      <c r="BI942" t="s">
        <v>1260</v>
      </c>
      <c r="BK942" t="str">
        <f>LEFT(Tabela_BaseCadastro[[#This Row],[Descrição]],SEARCH(" ",Tabela_BaseCadastro[[#This Row],[Descrição]],1)-1)</f>
        <v>T7005S</v>
      </c>
      <c r="BL942" t="str">
        <f>TEXT(Tabela_BaseCadastro[[#This Row],[Unidade Venda '[EAN8, UPC12, EAN13, e DUN14']]],"0000000000000")</f>
        <v>0000000000000</v>
      </c>
      <c r="BM942" t="s">
        <v>1565</v>
      </c>
      <c r="BN942" t="str">
        <f>IF(Tabela_BaseCadastro[[#This Row],[P.Ativo CMED]]="",Tabela_BaseCadastro[[#This Row],[DESCRIÇÃO DO PRINCIPIO ATIVO]],Tabela_BaseCadastro[[#This Row],[P.Ativo CMED]])</f>
        <v>TISAGENLECLEUCEL</v>
      </c>
    </row>
    <row r="943" spans="1:66" x14ac:dyDescent="0.25">
      <c r="A943">
        <v>1725</v>
      </c>
      <c r="B943" t="s">
        <v>2978</v>
      </c>
      <c r="C943">
        <v>1645</v>
      </c>
      <c r="D943" t="s">
        <v>2759</v>
      </c>
      <c r="E943">
        <v>5</v>
      </c>
      <c r="F943" t="s">
        <v>2634</v>
      </c>
      <c r="G943">
        <v>2</v>
      </c>
      <c r="H943" s="1"/>
      <c r="I943">
        <v>39</v>
      </c>
      <c r="J943" t="s">
        <v>2761</v>
      </c>
      <c r="M943" t="s">
        <v>1257</v>
      </c>
      <c r="P943">
        <v>90213930</v>
      </c>
      <c r="R943">
        <v>13</v>
      </c>
      <c r="S943">
        <v>14</v>
      </c>
      <c r="X943" t="s">
        <v>2979</v>
      </c>
      <c r="Z943" t="s">
        <v>1260</v>
      </c>
      <c r="AA943" t="s">
        <v>1261</v>
      </c>
      <c r="AE943">
        <v>44005</v>
      </c>
      <c r="AH943">
        <v>0</v>
      </c>
      <c r="AK943" t="s">
        <v>1260</v>
      </c>
      <c r="AM943" t="s">
        <v>1260</v>
      </c>
      <c r="AN943" t="s">
        <v>1260</v>
      </c>
      <c r="AQ943" t="s">
        <v>1263</v>
      </c>
      <c r="AR943" t="s">
        <v>1257</v>
      </c>
      <c r="AS943" t="s">
        <v>1260</v>
      </c>
      <c r="AT943">
        <v>1</v>
      </c>
      <c r="AX943" t="s">
        <v>1617</v>
      </c>
      <c r="AY943" t="s">
        <v>1264</v>
      </c>
      <c r="AZ943" t="s">
        <v>1265</v>
      </c>
      <c r="BI943" t="s">
        <v>1260</v>
      </c>
      <c r="BK943" t="str">
        <f>LEFT(Tabela_BaseCadastro[[#This Row],[Descrição]],SEARCH(" ",Tabela_BaseCadastro[[#This Row],[Descrição]],1)-1)</f>
        <v>T7006S</v>
      </c>
      <c r="BL943" t="str">
        <f>TEXT(Tabela_BaseCadastro[[#This Row],[Unidade Venda '[EAN8, UPC12, EAN13, e DUN14']]],"0000000000000")</f>
        <v>0000000000000</v>
      </c>
      <c r="BM943" t="s">
        <v>1565</v>
      </c>
      <c r="BN943" t="str">
        <f>IF(Tabela_BaseCadastro[[#This Row],[P.Ativo CMED]]="",Tabela_BaseCadastro[[#This Row],[DESCRIÇÃO DO PRINCIPIO ATIVO]],Tabela_BaseCadastro[[#This Row],[P.Ativo CMED]])</f>
        <v>TISAGENLECLEUCEL</v>
      </c>
    </row>
    <row r="944" spans="1:66" x14ac:dyDescent="0.25">
      <c r="A944">
        <v>1726</v>
      </c>
      <c r="B944" t="s">
        <v>2980</v>
      </c>
      <c r="C944">
        <v>1645</v>
      </c>
      <c r="D944" t="s">
        <v>2759</v>
      </c>
      <c r="E944">
        <v>5</v>
      </c>
      <c r="F944" t="s">
        <v>2634</v>
      </c>
      <c r="G944">
        <v>2</v>
      </c>
      <c r="H944" s="1"/>
      <c r="I944">
        <v>39</v>
      </c>
      <c r="J944" t="s">
        <v>2761</v>
      </c>
      <c r="M944" t="s">
        <v>1257</v>
      </c>
      <c r="P944">
        <v>90213930</v>
      </c>
      <c r="R944">
        <v>13</v>
      </c>
      <c r="S944">
        <v>14</v>
      </c>
      <c r="X944" t="s">
        <v>2981</v>
      </c>
      <c r="Z944" t="s">
        <v>1260</v>
      </c>
      <c r="AA944" t="s">
        <v>1261</v>
      </c>
      <c r="AE944">
        <v>44005</v>
      </c>
      <c r="AH944">
        <v>0</v>
      </c>
      <c r="AK944" t="s">
        <v>1260</v>
      </c>
      <c r="AM944" t="s">
        <v>1260</v>
      </c>
      <c r="AN944" t="s">
        <v>1260</v>
      </c>
      <c r="AQ944" t="s">
        <v>1263</v>
      </c>
      <c r="AR944" t="s">
        <v>1257</v>
      </c>
      <c r="AS944" t="s">
        <v>1260</v>
      </c>
      <c r="AT944">
        <v>1</v>
      </c>
      <c r="AX944" t="s">
        <v>1617</v>
      </c>
      <c r="AY944" t="s">
        <v>1264</v>
      </c>
      <c r="AZ944" t="s">
        <v>1265</v>
      </c>
      <c r="BI944" t="s">
        <v>1260</v>
      </c>
      <c r="BK944" t="str">
        <f>LEFT(Tabela_BaseCadastro[[#This Row],[Descrição]],SEARCH(" ",Tabela_BaseCadastro[[#This Row],[Descrição]],1)-1)</f>
        <v>T7007S</v>
      </c>
      <c r="BL944" t="str">
        <f>TEXT(Tabela_BaseCadastro[[#This Row],[Unidade Venda '[EAN8, UPC12, EAN13, e DUN14']]],"0000000000000")</f>
        <v>0000000000000</v>
      </c>
      <c r="BM944" t="s">
        <v>1565</v>
      </c>
      <c r="BN944" t="str">
        <f>IF(Tabela_BaseCadastro[[#This Row],[P.Ativo CMED]]="",Tabela_BaseCadastro[[#This Row],[DESCRIÇÃO DO PRINCIPIO ATIVO]],Tabela_BaseCadastro[[#This Row],[P.Ativo CMED]])</f>
        <v>TISAGENLECLEUCEL</v>
      </c>
    </row>
    <row r="945" spans="1:66" x14ac:dyDescent="0.25">
      <c r="A945">
        <v>1727</v>
      </c>
      <c r="B945" t="s">
        <v>2982</v>
      </c>
      <c r="C945">
        <v>1645</v>
      </c>
      <c r="D945" t="s">
        <v>2759</v>
      </c>
      <c r="E945">
        <v>5</v>
      </c>
      <c r="F945" t="s">
        <v>2634</v>
      </c>
      <c r="G945">
        <v>2</v>
      </c>
      <c r="H945" s="1"/>
      <c r="I945">
        <v>39</v>
      </c>
      <c r="J945" t="s">
        <v>2761</v>
      </c>
      <c r="M945" t="s">
        <v>1257</v>
      </c>
      <c r="P945">
        <v>90213930</v>
      </c>
      <c r="R945">
        <v>13</v>
      </c>
      <c r="S945">
        <v>14</v>
      </c>
      <c r="X945" t="s">
        <v>2983</v>
      </c>
      <c r="Z945" t="s">
        <v>1260</v>
      </c>
      <c r="AA945" t="s">
        <v>1261</v>
      </c>
      <c r="AE945">
        <v>44005</v>
      </c>
      <c r="AH945">
        <v>0</v>
      </c>
      <c r="AK945" t="s">
        <v>1260</v>
      </c>
      <c r="AM945" t="s">
        <v>1260</v>
      </c>
      <c r="AN945" t="s">
        <v>1260</v>
      </c>
      <c r="AQ945" t="s">
        <v>1263</v>
      </c>
      <c r="AR945" t="s">
        <v>1257</v>
      </c>
      <c r="AS945" t="s">
        <v>1260</v>
      </c>
      <c r="AT945">
        <v>1</v>
      </c>
      <c r="AX945" t="s">
        <v>1617</v>
      </c>
      <c r="AY945" t="s">
        <v>1264</v>
      </c>
      <c r="AZ945" t="s">
        <v>1265</v>
      </c>
      <c r="BI945" t="s">
        <v>1260</v>
      </c>
      <c r="BK945" t="str">
        <f>LEFT(Tabela_BaseCadastro[[#This Row],[Descrição]],SEARCH(" ",Tabela_BaseCadastro[[#This Row],[Descrição]],1)-1)</f>
        <v>T7008S</v>
      </c>
      <c r="BL945" t="str">
        <f>TEXT(Tabela_BaseCadastro[[#This Row],[Unidade Venda '[EAN8, UPC12, EAN13, e DUN14']]],"0000000000000")</f>
        <v>0000000000000</v>
      </c>
      <c r="BM945" t="s">
        <v>1565</v>
      </c>
      <c r="BN945" t="str">
        <f>IF(Tabela_BaseCadastro[[#This Row],[P.Ativo CMED]]="",Tabela_BaseCadastro[[#This Row],[DESCRIÇÃO DO PRINCIPIO ATIVO]],Tabela_BaseCadastro[[#This Row],[P.Ativo CMED]])</f>
        <v>TISAGENLECLEUCEL</v>
      </c>
    </row>
    <row r="946" spans="1:66" x14ac:dyDescent="0.25">
      <c r="A946">
        <v>1728</v>
      </c>
      <c r="B946" t="s">
        <v>2984</v>
      </c>
      <c r="C946">
        <v>1645</v>
      </c>
      <c r="D946" t="s">
        <v>2759</v>
      </c>
      <c r="E946">
        <v>5</v>
      </c>
      <c r="F946" t="s">
        <v>2634</v>
      </c>
      <c r="G946">
        <v>2</v>
      </c>
      <c r="H946" s="1"/>
      <c r="I946">
        <v>39</v>
      </c>
      <c r="J946" t="s">
        <v>2761</v>
      </c>
      <c r="M946" t="s">
        <v>1257</v>
      </c>
      <c r="P946">
        <v>90213930</v>
      </c>
      <c r="R946">
        <v>13</v>
      </c>
      <c r="S946">
        <v>14</v>
      </c>
      <c r="X946" t="s">
        <v>2985</v>
      </c>
      <c r="Z946" t="s">
        <v>1260</v>
      </c>
      <c r="AA946" t="s">
        <v>1261</v>
      </c>
      <c r="AE946">
        <v>44005</v>
      </c>
      <c r="AH946">
        <v>0</v>
      </c>
      <c r="AK946" t="s">
        <v>1260</v>
      </c>
      <c r="AM946" t="s">
        <v>1260</v>
      </c>
      <c r="AN946" t="s">
        <v>1260</v>
      </c>
      <c r="AQ946" t="s">
        <v>1263</v>
      </c>
      <c r="AR946" t="s">
        <v>1257</v>
      </c>
      <c r="AS946" t="s">
        <v>1260</v>
      </c>
      <c r="AT946">
        <v>1</v>
      </c>
      <c r="AX946" t="s">
        <v>1617</v>
      </c>
      <c r="AY946" t="s">
        <v>1264</v>
      </c>
      <c r="AZ946" t="s">
        <v>1265</v>
      </c>
      <c r="BI946" t="s">
        <v>1260</v>
      </c>
      <c r="BK946" t="str">
        <f>LEFT(Tabela_BaseCadastro[[#This Row],[Descrição]],SEARCH(" ",Tabela_BaseCadastro[[#This Row],[Descrição]],1)-1)</f>
        <v>T7010S</v>
      </c>
      <c r="BL946" t="str">
        <f>TEXT(Tabela_BaseCadastro[[#This Row],[Unidade Venda '[EAN8, UPC12, EAN13, e DUN14']]],"0000000000000")</f>
        <v>0000000000000</v>
      </c>
      <c r="BM946" t="s">
        <v>1565</v>
      </c>
      <c r="BN946" t="str">
        <f>IF(Tabela_BaseCadastro[[#This Row],[P.Ativo CMED]]="",Tabela_BaseCadastro[[#This Row],[DESCRIÇÃO DO PRINCIPIO ATIVO]],Tabela_BaseCadastro[[#This Row],[P.Ativo CMED]])</f>
        <v>TISAGENLECLEUCEL</v>
      </c>
    </row>
    <row r="947" spans="1:66" x14ac:dyDescent="0.25">
      <c r="A947">
        <v>1729</v>
      </c>
      <c r="B947" t="s">
        <v>2986</v>
      </c>
      <c r="C947">
        <v>1645</v>
      </c>
      <c r="D947" t="s">
        <v>2759</v>
      </c>
      <c r="E947">
        <v>5</v>
      </c>
      <c r="F947" t="s">
        <v>2634</v>
      </c>
      <c r="G947">
        <v>2</v>
      </c>
      <c r="H947" s="1"/>
      <c r="I947">
        <v>39</v>
      </c>
      <c r="J947" t="s">
        <v>2761</v>
      </c>
      <c r="M947" t="s">
        <v>1257</v>
      </c>
      <c r="P947">
        <v>90213930</v>
      </c>
      <c r="R947">
        <v>13</v>
      </c>
      <c r="S947">
        <v>14</v>
      </c>
      <c r="X947" t="s">
        <v>2987</v>
      </c>
      <c r="Z947" t="s">
        <v>1260</v>
      </c>
      <c r="AA947" t="s">
        <v>1261</v>
      </c>
      <c r="AE947">
        <v>44005</v>
      </c>
      <c r="AH947">
        <v>0</v>
      </c>
      <c r="AK947" t="s">
        <v>1260</v>
      </c>
      <c r="AM947" t="s">
        <v>1260</v>
      </c>
      <c r="AN947" t="s">
        <v>1260</v>
      </c>
      <c r="AQ947" t="s">
        <v>1263</v>
      </c>
      <c r="AR947" t="s">
        <v>1257</v>
      </c>
      <c r="AS947" t="s">
        <v>1260</v>
      </c>
      <c r="AT947">
        <v>1</v>
      </c>
      <c r="AX947" t="s">
        <v>1617</v>
      </c>
      <c r="AY947" t="s">
        <v>1264</v>
      </c>
      <c r="AZ947" t="s">
        <v>1265</v>
      </c>
      <c r="BI947" t="s">
        <v>1260</v>
      </c>
      <c r="BK947" t="e">
        <f>LEFT(Tabela_BaseCadastro[[#This Row],[Descrição]],SEARCH(" ",Tabela_BaseCadastro[[#This Row],[Descrição]],1)-1)</f>
        <v>#VALUE!</v>
      </c>
      <c r="BL947" t="str">
        <f>TEXT(Tabela_BaseCadastro[[#This Row],[Unidade Venda '[EAN8, UPC12, EAN13, e DUN14']]],"0000000000000")</f>
        <v>0000000000000</v>
      </c>
      <c r="BM947" t="s">
        <v>1565</v>
      </c>
      <c r="BN947" t="str">
        <f>IF(Tabela_BaseCadastro[[#This Row],[P.Ativo CMED]]="",Tabela_BaseCadastro[[#This Row],[DESCRIÇÃO DO PRINCIPIO ATIVO]],Tabela_BaseCadastro[[#This Row],[P.Ativo CMED]])</f>
        <v>TISAGENLECLEUCEL</v>
      </c>
    </row>
    <row r="948" spans="1:66" x14ac:dyDescent="0.25">
      <c r="A948">
        <v>1730</v>
      </c>
      <c r="B948" t="s">
        <v>2988</v>
      </c>
      <c r="C948">
        <v>1645</v>
      </c>
      <c r="D948" t="s">
        <v>2759</v>
      </c>
      <c r="E948">
        <v>5</v>
      </c>
      <c r="F948" t="s">
        <v>2634</v>
      </c>
      <c r="G948">
        <v>2</v>
      </c>
      <c r="H948" s="1"/>
      <c r="I948">
        <v>39</v>
      </c>
      <c r="J948" t="s">
        <v>2761</v>
      </c>
      <c r="M948" t="s">
        <v>1257</v>
      </c>
      <c r="P948">
        <v>90213930</v>
      </c>
      <c r="R948">
        <v>13</v>
      </c>
      <c r="S948">
        <v>14</v>
      </c>
      <c r="X948" t="s">
        <v>2989</v>
      </c>
      <c r="Z948" t="s">
        <v>1260</v>
      </c>
      <c r="AA948" t="s">
        <v>1261</v>
      </c>
      <c r="AE948">
        <v>44005</v>
      </c>
      <c r="AH948">
        <v>0</v>
      </c>
      <c r="AK948" t="s">
        <v>1260</v>
      </c>
      <c r="AM948" t="s">
        <v>1260</v>
      </c>
      <c r="AN948" t="s">
        <v>1260</v>
      </c>
      <c r="AQ948" t="s">
        <v>1263</v>
      </c>
      <c r="AR948" t="s">
        <v>1257</v>
      </c>
      <c r="AS948" t="s">
        <v>1260</v>
      </c>
      <c r="AT948">
        <v>1</v>
      </c>
      <c r="AX948" t="s">
        <v>1617</v>
      </c>
      <c r="AY948" t="s">
        <v>1264</v>
      </c>
      <c r="AZ948" t="s">
        <v>1265</v>
      </c>
      <c r="BI948" t="s">
        <v>1260</v>
      </c>
      <c r="BK948" t="str">
        <f>LEFT(Tabela_BaseCadastro[[#This Row],[Descrição]],SEARCH(" ",Tabela_BaseCadastro[[#This Row],[Descrição]],1)-1)</f>
        <v>920675T</v>
      </c>
      <c r="BL948" t="str">
        <f>TEXT(Tabela_BaseCadastro[[#This Row],[Unidade Venda '[EAN8, UPC12, EAN13, e DUN14']]],"0000000000000")</f>
        <v>0000000000000</v>
      </c>
      <c r="BM948" t="s">
        <v>1565</v>
      </c>
      <c r="BN948" t="str">
        <f>IF(Tabela_BaseCadastro[[#This Row],[P.Ativo CMED]]="",Tabela_BaseCadastro[[#This Row],[DESCRIÇÃO DO PRINCIPIO ATIVO]],Tabela_BaseCadastro[[#This Row],[P.Ativo CMED]])</f>
        <v>TISAGENLECLEUCEL</v>
      </c>
    </row>
    <row r="949" spans="1:66" x14ac:dyDescent="0.25">
      <c r="A949">
        <v>1731</v>
      </c>
      <c r="B949" t="s">
        <v>2990</v>
      </c>
      <c r="C949">
        <v>1645</v>
      </c>
      <c r="D949" t="s">
        <v>2759</v>
      </c>
      <c r="E949">
        <v>5</v>
      </c>
      <c r="F949" t="s">
        <v>2634</v>
      </c>
      <c r="G949">
        <v>2</v>
      </c>
      <c r="H949" s="1"/>
      <c r="I949">
        <v>39</v>
      </c>
      <c r="J949" t="s">
        <v>2761</v>
      </c>
      <c r="M949" t="s">
        <v>1257</v>
      </c>
      <c r="P949">
        <v>90213930</v>
      </c>
      <c r="R949">
        <v>13</v>
      </c>
      <c r="S949">
        <v>14</v>
      </c>
      <c r="X949" t="s">
        <v>2991</v>
      </c>
      <c r="Z949" t="s">
        <v>1260</v>
      </c>
      <c r="AA949" t="s">
        <v>1261</v>
      </c>
      <c r="AE949">
        <v>44005</v>
      </c>
      <c r="AH949">
        <v>0</v>
      </c>
      <c r="AK949" t="s">
        <v>1260</v>
      </c>
      <c r="AM949" t="s">
        <v>1260</v>
      </c>
      <c r="AN949" t="s">
        <v>1260</v>
      </c>
      <c r="AQ949" t="s">
        <v>1263</v>
      </c>
      <c r="AR949" t="s">
        <v>1257</v>
      </c>
      <c r="AS949" t="s">
        <v>1260</v>
      </c>
      <c r="AT949">
        <v>1</v>
      </c>
      <c r="AX949" t="s">
        <v>1617</v>
      </c>
      <c r="AY949" t="s">
        <v>1264</v>
      </c>
      <c r="AZ949" t="s">
        <v>1265</v>
      </c>
      <c r="BI949" t="s">
        <v>1260</v>
      </c>
      <c r="BK949" t="str">
        <f>LEFT(Tabela_BaseCadastro[[#This Row],[Descrição]],SEARCH(" ",Tabela_BaseCadastro[[#This Row],[Descrição]],1)-1)</f>
        <v>920875T</v>
      </c>
      <c r="BL949" t="str">
        <f>TEXT(Tabela_BaseCadastro[[#This Row],[Unidade Venda '[EAN8, UPC12, EAN13, e DUN14']]],"0000000000000")</f>
        <v>0000000000000</v>
      </c>
      <c r="BM949" t="s">
        <v>1565</v>
      </c>
      <c r="BN949" t="str">
        <f>IF(Tabela_BaseCadastro[[#This Row],[P.Ativo CMED]]="",Tabela_BaseCadastro[[#This Row],[DESCRIÇÃO DO PRINCIPIO ATIVO]],Tabela_BaseCadastro[[#This Row],[P.Ativo CMED]])</f>
        <v>TISAGENLECLEUCEL</v>
      </c>
    </row>
    <row r="950" spans="1:66" x14ac:dyDescent="0.25">
      <c r="A950">
        <v>1732</v>
      </c>
      <c r="B950" t="s">
        <v>2992</v>
      </c>
      <c r="C950">
        <v>1645</v>
      </c>
      <c r="D950" t="s">
        <v>2759</v>
      </c>
      <c r="E950">
        <v>5</v>
      </c>
      <c r="F950" t="s">
        <v>2634</v>
      </c>
      <c r="G950">
        <v>2</v>
      </c>
      <c r="H950" s="1"/>
      <c r="I950">
        <v>39</v>
      </c>
      <c r="J950" t="s">
        <v>2761</v>
      </c>
      <c r="M950" t="s">
        <v>1257</v>
      </c>
      <c r="P950">
        <v>90213930</v>
      </c>
      <c r="R950">
        <v>13</v>
      </c>
      <c r="S950">
        <v>14</v>
      </c>
      <c r="X950" t="s">
        <v>2993</v>
      </c>
      <c r="Z950" t="s">
        <v>1260</v>
      </c>
      <c r="AA950" t="s">
        <v>1261</v>
      </c>
      <c r="AE950">
        <v>44005</v>
      </c>
      <c r="AH950">
        <v>0</v>
      </c>
      <c r="AK950" t="s">
        <v>1260</v>
      </c>
      <c r="AM950" t="s">
        <v>1260</v>
      </c>
      <c r="AN950" t="s">
        <v>1260</v>
      </c>
      <c r="AQ950" t="s">
        <v>1263</v>
      </c>
      <c r="AR950" t="s">
        <v>1257</v>
      </c>
      <c r="AS950" t="s">
        <v>1260</v>
      </c>
      <c r="AT950">
        <v>1</v>
      </c>
      <c r="AX950" t="s">
        <v>1617</v>
      </c>
      <c r="AY950" t="s">
        <v>1264</v>
      </c>
      <c r="AZ950" t="s">
        <v>1265</v>
      </c>
      <c r="BI950" t="s">
        <v>1260</v>
      </c>
      <c r="BK950" t="str">
        <f>LEFT(Tabela_BaseCadastro[[#This Row],[Descrição]],SEARCH(" ",Tabela_BaseCadastro[[#This Row],[Descrição]],1)-1)</f>
        <v>921050T</v>
      </c>
      <c r="BL950" t="str">
        <f>TEXT(Tabela_BaseCadastro[[#This Row],[Unidade Venda '[EAN8, UPC12, EAN13, e DUN14']]],"0000000000000")</f>
        <v>0000000000000</v>
      </c>
      <c r="BM950" t="s">
        <v>1565</v>
      </c>
      <c r="BN950" t="str">
        <f>IF(Tabela_BaseCadastro[[#This Row],[P.Ativo CMED]]="",Tabela_BaseCadastro[[#This Row],[DESCRIÇÃO DO PRINCIPIO ATIVO]],Tabela_BaseCadastro[[#This Row],[P.Ativo CMED]])</f>
        <v>TISAGENLECLEUCEL</v>
      </c>
    </row>
    <row r="951" spans="1:66" x14ac:dyDescent="0.25">
      <c r="A951">
        <v>1733</v>
      </c>
      <c r="B951" t="s">
        <v>2994</v>
      </c>
      <c r="C951">
        <v>1645</v>
      </c>
      <c r="D951" t="s">
        <v>2759</v>
      </c>
      <c r="E951">
        <v>5</v>
      </c>
      <c r="F951" t="s">
        <v>2634</v>
      </c>
      <c r="G951">
        <v>2</v>
      </c>
      <c r="H951" s="1"/>
      <c r="I951">
        <v>39</v>
      </c>
      <c r="J951" t="s">
        <v>2761</v>
      </c>
      <c r="M951" t="s">
        <v>1257</v>
      </c>
      <c r="P951">
        <v>90213930</v>
      </c>
      <c r="R951">
        <v>13</v>
      </c>
      <c r="S951">
        <v>14</v>
      </c>
      <c r="X951" t="s">
        <v>2995</v>
      </c>
      <c r="Z951" t="s">
        <v>1260</v>
      </c>
      <c r="AA951" t="s">
        <v>1261</v>
      </c>
      <c r="AE951">
        <v>44005</v>
      </c>
      <c r="AH951">
        <v>0</v>
      </c>
      <c r="AK951" t="s">
        <v>1260</v>
      </c>
      <c r="AM951" t="s">
        <v>1260</v>
      </c>
      <c r="AN951" t="s">
        <v>1260</v>
      </c>
      <c r="AQ951" t="s">
        <v>1263</v>
      </c>
      <c r="AR951" t="s">
        <v>1257</v>
      </c>
      <c r="AS951" t="s">
        <v>1260</v>
      </c>
      <c r="AT951">
        <v>1</v>
      </c>
      <c r="AX951" t="s">
        <v>1617</v>
      </c>
      <c r="AY951" t="s">
        <v>1264</v>
      </c>
      <c r="AZ951" t="s">
        <v>1265</v>
      </c>
      <c r="BI951" t="s">
        <v>1260</v>
      </c>
      <c r="BK951" t="str">
        <f>LEFT(Tabela_BaseCadastro[[#This Row],[Descrição]],SEARCH(" ",Tabela_BaseCadastro[[#This Row],[Descrição]],1)-1)</f>
        <v>921075T</v>
      </c>
      <c r="BL951" t="str">
        <f>TEXT(Tabela_BaseCadastro[[#This Row],[Unidade Venda '[EAN8, UPC12, EAN13, e DUN14']]],"0000000000000")</f>
        <v>0000000000000</v>
      </c>
      <c r="BM951" t="s">
        <v>1565</v>
      </c>
      <c r="BN951" t="str">
        <f>IF(Tabela_BaseCadastro[[#This Row],[P.Ativo CMED]]="",Tabela_BaseCadastro[[#This Row],[DESCRIÇÃO DO PRINCIPIO ATIVO]],Tabela_BaseCadastro[[#This Row],[P.Ativo CMED]])</f>
        <v>TISAGENLECLEUCEL</v>
      </c>
    </row>
    <row r="952" spans="1:66" x14ac:dyDescent="0.25">
      <c r="A952">
        <v>1734</v>
      </c>
      <c r="B952" t="s">
        <v>2996</v>
      </c>
      <c r="C952">
        <v>1645</v>
      </c>
      <c r="D952" t="s">
        <v>2759</v>
      </c>
      <c r="E952">
        <v>5</v>
      </c>
      <c r="F952" t="s">
        <v>2634</v>
      </c>
      <c r="G952">
        <v>2</v>
      </c>
      <c r="H952" s="1"/>
      <c r="I952">
        <v>39</v>
      </c>
      <c r="J952" t="s">
        <v>2761</v>
      </c>
      <c r="M952" t="s">
        <v>1257</v>
      </c>
      <c r="P952">
        <v>90213930</v>
      </c>
      <c r="R952">
        <v>13</v>
      </c>
      <c r="S952">
        <v>14</v>
      </c>
      <c r="X952" t="s">
        <v>2997</v>
      </c>
      <c r="Z952" t="s">
        <v>1260</v>
      </c>
      <c r="AA952" t="s">
        <v>1261</v>
      </c>
      <c r="AE952">
        <v>44005</v>
      </c>
      <c r="AH952">
        <v>0</v>
      </c>
      <c r="AK952" t="s">
        <v>1260</v>
      </c>
      <c r="AM952" t="s">
        <v>1260</v>
      </c>
      <c r="AN952" t="s">
        <v>1260</v>
      </c>
      <c r="AQ952" t="s">
        <v>1263</v>
      </c>
      <c r="AR952" t="s">
        <v>1257</v>
      </c>
      <c r="AS952" t="s">
        <v>1260</v>
      </c>
      <c r="AT952">
        <v>1</v>
      </c>
      <c r="AX952" t="s">
        <v>1617</v>
      </c>
      <c r="AY952" t="s">
        <v>1264</v>
      </c>
      <c r="AZ952" t="s">
        <v>1265</v>
      </c>
      <c r="BI952" t="s">
        <v>1260</v>
      </c>
      <c r="BK952" t="str">
        <f>LEFT(Tabela_BaseCadastro[[#This Row],[Descrição]],SEARCH(" ",Tabela_BaseCadastro[[#This Row],[Descrição]],1)-1)</f>
        <v>921575T</v>
      </c>
      <c r="BL952" t="str">
        <f>TEXT(Tabela_BaseCadastro[[#This Row],[Unidade Venda '[EAN8, UPC12, EAN13, e DUN14']]],"0000000000000")</f>
        <v>0000000000000</v>
      </c>
      <c r="BM952" t="s">
        <v>1565</v>
      </c>
      <c r="BN952" t="str">
        <f>IF(Tabela_BaseCadastro[[#This Row],[P.Ativo CMED]]="",Tabela_BaseCadastro[[#This Row],[DESCRIÇÃO DO PRINCIPIO ATIVO]],Tabela_BaseCadastro[[#This Row],[P.Ativo CMED]])</f>
        <v>TISAGENLECLEUCEL</v>
      </c>
    </row>
    <row r="953" spans="1:66" x14ac:dyDescent="0.25">
      <c r="A953">
        <v>1735</v>
      </c>
      <c r="B953" t="s">
        <v>2998</v>
      </c>
      <c r="C953">
        <v>1645</v>
      </c>
      <c r="D953" t="s">
        <v>2759</v>
      </c>
      <c r="E953">
        <v>5</v>
      </c>
      <c r="F953" t="s">
        <v>2634</v>
      </c>
      <c r="G953">
        <v>2</v>
      </c>
      <c r="H953" s="1"/>
      <c r="I953">
        <v>39</v>
      </c>
      <c r="J953" t="s">
        <v>2761</v>
      </c>
      <c r="M953" t="s">
        <v>1257</v>
      </c>
      <c r="P953">
        <v>90213930</v>
      </c>
      <c r="R953">
        <v>13</v>
      </c>
      <c r="S953">
        <v>14</v>
      </c>
      <c r="X953" t="s">
        <v>2999</v>
      </c>
      <c r="Z953" t="s">
        <v>1260</v>
      </c>
      <c r="AA953" t="s">
        <v>1261</v>
      </c>
      <c r="AE953">
        <v>44005</v>
      </c>
      <c r="AH953">
        <v>0</v>
      </c>
      <c r="AK953" t="s">
        <v>1260</v>
      </c>
      <c r="AM953" t="s">
        <v>1260</v>
      </c>
      <c r="AN953" t="s">
        <v>1260</v>
      </c>
      <c r="AQ953" t="s">
        <v>1263</v>
      </c>
      <c r="AR953" t="s">
        <v>1257</v>
      </c>
      <c r="AS953" t="s">
        <v>1260</v>
      </c>
      <c r="AT953">
        <v>1</v>
      </c>
      <c r="AX953" t="s">
        <v>1617</v>
      </c>
      <c r="AY953" t="s">
        <v>1264</v>
      </c>
      <c r="AZ953" t="s">
        <v>1265</v>
      </c>
      <c r="BI953" t="s">
        <v>1260</v>
      </c>
      <c r="BK953" t="str">
        <f>LEFT(Tabela_BaseCadastro[[#This Row],[Descrição]],SEARCH(" ",Tabela_BaseCadastro[[#This Row],[Descrição]],1)-1)</f>
        <v>28L209080S</v>
      </c>
      <c r="BL953" t="str">
        <f>TEXT(Tabela_BaseCadastro[[#This Row],[Unidade Venda '[EAN8, UPC12, EAN13, e DUN14']]],"0000000000000")</f>
        <v>0000000000000</v>
      </c>
      <c r="BM953" t="s">
        <v>1565</v>
      </c>
      <c r="BN953" t="str">
        <f>IF(Tabela_BaseCadastro[[#This Row],[P.Ativo CMED]]="",Tabela_BaseCadastro[[#This Row],[DESCRIÇÃO DO PRINCIPIO ATIVO]],Tabela_BaseCadastro[[#This Row],[P.Ativo CMED]])</f>
        <v>TISAGENLECLEUCEL</v>
      </c>
    </row>
    <row r="954" spans="1:66" x14ac:dyDescent="0.25">
      <c r="A954">
        <v>1736</v>
      </c>
      <c r="B954" t="s">
        <v>3000</v>
      </c>
      <c r="C954">
        <v>1645</v>
      </c>
      <c r="D954" t="s">
        <v>2759</v>
      </c>
      <c r="E954">
        <v>5</v>
      </c>
      <c r="F954" t="s">
        <v>2634</v>
      </c>
      <c r="G954">
        <v>10</v>
      </c>
      <c r="H954" s="1" t="s">
        <v>2760</v>
      </c>
      <c r="I954">
        <v>39</v>
      </c>
      <c r="J954" t="s">
        <v>2761</v>
      </c>
      <c r="M954" t="s">
        <v>1257</v>
      </c>
      <c r="N954" t="s">
        <v>2762</v>
      </c>
      <c r="O954" t="s">
        <v>2763</v>
      </c>
      <c r="P954">
        <v>90213930</v>
      </c>
      <c r="R954">
        <v>13</v>
      </c>
      <c r="S954">
        <v>14</v>
      </c>
      <c r="U954">
        <v>8436045397256</v>
      </c>
      <c r="V954">
        <v>8436045397256</v>
      </c>
      <c r="X954" t="s">
        <v>3001</v>
      </c>
      <c r="Z954" t="s">
        <v>1260</v>
      </c>
      <c r="AA954" t="s">
        <v>1261</v>
      </c>
      <c r="AE954">
        <v>44005</v>
      </c>
      <c r="AH954">
        <v>0</v>
      </c>
      <c r="AK954" t="s">
        <v>1260</v>
      </c>
      <c r="AM954" t="s">
        <v>1260</v>
      </c>
      <c r="AN954" t="s">
        <v>1260</v>
      </c>
      <c r="AQ954" t="s">
        <v>1263</v>
      </c>
      <c r="AR954" t="s">
        <v>1257</v>
      </c>
      <c r="AS954" t="s">
        <v>1260</v>
      </c>
      <c r="AT954">
        <v>1</v>
      </c>
      <c r="AX954" t="s">
        <v>1260</v>
      </c>
      <c r="AY954" t="s">
        <v>1264</v>
      </c>
      <c r="AZ954" t="s">
        <v>1265</v>
      </c>
      <c r="BI954" t="s">
        <v>1260</v>
      </c>
      <c r="BK954" t="str">
        <f>LEFT(Tabela_BaseCadastro[[#This Row],[Descrição]],SEARCH(" ",Tabela_BaseCadastro[[#This Row],[Descrição]],1)-1)</f>
        <v>28L209100S</v>
      </c>
      <c r="BL954" t="str">
        <f>TEXT(Tabela_BaseCadastro[[#This Row],[Unidade Venda '[EAN8, UPC12, EAN13, e DUN14']]],"0000000000000")</f>
        <v>8436045397256</v>
      </c>
      <c r="BN954">
        <f>IF(Tabela_BaseCadastro[[#This Row],[P.Ativo CMED]]="",Tabela_BaseCadastro[[#This Row],[DESCRIÇÃO DO PRINCIPIO ATIVO]],Tabela_BaseCadastro[[#This Row],[P.Ativo CMED]])</f>
        <v>0</v>
      </c>
    </row>
    <row r="955" spans="1:66" x14ac:dyDescent="0.25">
      <c r="A955">
        <v>1737</v>
      </c>
      <c r="B955" t="s">
        <v>3002</v>
      </c>
      <c r="C955">
        <v>1645</v>
      </c>
      <c r="D955" t="s">
        <v>2759</v>
      </c>
      <c r="E955">
        <v>5</v>
      </c>
      <c r="F955" t="s">
        <v>2634</v>
      </c>
      <c r="G955">
        <v>10</v>
      </c>
      <c r="H955" s="1" t="s">
        <v>2760</v>
      </c>
      <c r="I955">
        <v>39</v>
      </c>
      <c r="J955" t="s">
        <v>2761</v>
      </c>
      <c r="M955" t="s">
        <v>1257</v>
      </c>
      <c r="N955" t="s">
        <v>2762</v>
      </c>
      <c r="O955" t="s">
        <v>2763</v>
      </c>
      <c r="P955">
        <v>90213930</v>
      </c>
      <c r="R955">
        <v>13</v>
      </c>
      <c r="S955">
        <v>14</v>
      </c>
      <c r="U955">
        <v>8436045397324</v>
      </c>
      <c r="V955">
        <v>8436045397324</v>
      </c>
      <c r="X955" t="s">
        <v>3003</v>
      </c>
      <c r="Z955" t="s">
        <v>1260</v>
      </c>
      <c r="AA955" t="s">
        <v>1261</v>
      </c>
      <c r="AE955">
        <v>44005</v>
      </c>
      <c r="AH955">
        <v>0</v>
      </c>
      <c r="AK955" t="s">
        <v>1260</v>
      </c>
      <c r="AM955" t="s">
        <v>1260</v>
      </c>
      <c r="AN955" t="s">
        <v>1260</v>
      </c>
      <c r="AQ955" t="s">
        <v>1263</v>
      </c>
      <c r="AR955" t="s">
        <v>1257</v>
      </c>
      <c r="AS955" t="s">
        <v>1260</v>
      </c>
      <c r="AT955">
        <v>1</v>
      </c>
      <c r="AX955" t="s">
        <v>1260</v>
      </c>
      <c r="AY955" t="s">
        <v>1264</v>
      </c>
      <c r="AZ955" t="s">
        <v>1265</v>
      </c>
      <c r="BI955" t="s">
        <v>1260</v>
      </c>
      <c r="BK955" t="str">
        <f>LEFT(Tabela_BaseCadastro[[#This Row],[Descrição]],SEARCH(" ",Tabela_BaseCadastro[[#This Row],[Descrição]],1)-1)</f>
        <v>28L209120S</v>
      </c>
      <c r="BL955" t="str">
        <f>TEXT(Tabela_BaseCadastro[[#This Row],[Unidade Venda '[EAN8, UPC12, EAN13, e DUN14']]],"0000000000000")</f>
        <v>8436045397324</v>
      </c>
      <c r="BN955">
        <f>IF(Tabela_BaseCadastro[[#This Row],[P.Ativo CMED]]="",Tabela_BaseCadastro[[#This Row],[DESCRIÇÃO DO PRINCIPIO ATIVO]],Tabela_BaseCadastro[[#This Row],[P.Ativo CMED]])</f>
        <v>0</v>
      </c>
    </row>
    <row r="956" spans="1:66" x14ac:dyDescent="0.25">
      <c r="A956">
        <v>1738</v>
      </c>
      <c r="B956" t="s">
        <v>3004</v>
      </c>
      <c r="C956">
        <v>1645</v>
      </c>
      <c r="D956" t="s">
        <v>2759</v>
      </c>
      <c r="E956">
        <v>5</v>
      </c>
      <c r="F956" t="s">
        <v>2634</v>
      </c>
      <c r="G956">
        <v>2</v>
      </c>
      <c r="H956" s="1"/>
      <c r="I956">
        <v>39</v>
      </c>
      <c r="J956" t="s">
        <v>2761</v>
      </c>
      <c r="M956" t="s">
        <v>1257</v>
      </c>
      <c r="P956">
        <v>90213930</v>
      </c>
      <c r="R956">
        <v>13</v>
      </c>
      <c r="S956">
        <v>14</v>
      </c>
      <c r="X956" t="s">
        <v>3005</v>
      </c>
      <c r="Z956" t="s">
        <v>1260</v>
      </c>
      <c r="AA956" t="s">
        <v>1261</v>
      </c>
      <c r="AE956">
        <v>44005</v>
      </c>
      <c r="AH956">
        <v>0</v>
      </c>
      <c r="AK956" t="s">
        <v>1260</v>
      </c>
      <c r="AM956" t="s">
        <v>1260</v>
      </c>
      <c r="AN956" t="s">
        <v>1260</v>
      </c>
      <c r="AQ956" t="s">
        <v>1263</v>
      </c>
      <c r="AR956" t="s">
        <v>1257</v>
      </c>
      <c r="AS956" t="s">
        <v>1260</v>
      </c>
      <c r="AT956">
        <v>1</v>
      </c>
      <c r="AX956" t="s">
        <v>1617</v>
      </c>
      <c r="AY956" t="s">
        <v>1264</v>
      </c>
      <c r="AZ956" t="s">
        <v>1265</v>
      </c>
      <c r="BI956" t="s">
        <v>1260</v>
      </c>
      <c r="BK956" t="str">
        <f>LEFT(Tabela_BaseCadastro[[#This Row],[Descrição]],SEARCH(" ",Tabela_BaseCadastro[[#This Row],[Descrição]],1)-1)</f>
        <v>28L209140S</v>
      </c>
      <c r="BL956" t="str">
        <f>TEXT(Tabela_BaseCadastro[[#This Row],[Unidade Venda '[EAN8, UPC12, EAN13, e DUN14']]],"0000000000000")</f>
        <v>0000000000000</v>
      </c>
      <c r="BM956" t="s">
        <v>1565</v>
      </c>
      <c r="BN956" t="str">
        <f>IF(Tabela_BaseCadastro[[#This Row],[P.Ativo CMED]]="",Tabela_BaseCadastro[[#This Row],[DESCRIÇÃO DO PRINCIPIO ATIVO]],Tabela_BaseCadastro[[#This Row],[P.Ativo CMED]])</f>
        <v>TISAGENLECLEUCEL</v>
      </c>
    </row>
    <row r="957" spans="1:66" x14ac:dyDescent="0.25">
      <c r="A957">
        <v>1739</v>
      </c>
      <c r="B957" t="s">
        <v>3006</v>
      </c>
      <c r="C957">
        <v>1645</v>
      </c>
      <c r="D957" t="s">
        <v>2759</v>
      </c>
      <c r="E957">
        <v>5</v>
      </c>
      <c r="F957" t="s">
        <v>2634</v>
      </c>
      <c r="G957">
        <v>2</v>
      </c>
      <c r="H957" s="1"/>
      <c r="I957">
        <v>39</v>
      </c>
      <c r="J957" t="s">
        <v>2761</v>
      </c>
      <c r="M957" t="s">
        <v>1257</v>
      </c>
      <c r="P957">
        <v>90213930</v>
      </c>
      <c r="R957">
        <v>13</v>
      </c>
      <c r="S957">
        <v>14</v>
      </c>
      <c r="X957" t="s">
        <v>3007</v>
      </c>
      <c r="Z957" t="s">
        <v>1260</v>
      </c>
      <c r="AA957" t="s">
        <v>1261</v>
      </c>
      <c r="AE957">
        <v>44005</v>
      </c>
      <c r="AH957">
        <v>0</v>
      </c>
      <c r="AK957" t="s">
        <v>1260</v>
      </c>
      <c r="AM957" t="s">
        <v>1260</v>
      </c>
      <c r="AN957" t="s">
        <v>1260</v>
      </c>
      <c r="AQ957" t="s">
        <v>1263</v>
      </c>
      <c r="AR957" t="s">
        <v>1257</v>
      </c>
      <c r="AS957" t="s">
        <v>1260</v>
      </c>
      <c r="AT957">
        <v>1</v>
      </c>
      <c r="AX957" t="s">
        <v>1617</v>
      </c>
      <c r="AY957" t="s">
        <v>1264</v>
      </c>
      <c r="AZ957" t="s">
        <v>1265</v>
      </c>
      <c r="BI957" t="s">
        <v>1260</v>
      </c>
      <c r="BK957" t="str">
        <f>LEFT(Tabela_BaseCadastro[[#This Row],[Descrição]],SEARCH(" ",Tabela_BaseCadastro[[#This Row],[Descrição]],1)-1)</f>
        <v>28L209160S</v>
      </c>
      <c r="BL957" t="str">
        <f>TEXT(Tabela_BaseCadastro[[#This Row],[Unidade Venda '[EAN8, UPC12, EAN13, e DUN14']]],"0000000000000")</f>
        <v>0000000000000</v>
      </c>
      <c r="BM957" t="s">
        <v>1565</v>
      </c>
      <c r="BN957" t="str">
        <f>IF(Tabela_BaseCadastro[[#This Row],[P.Ativo CMED]]="",Tabela_BaseCadastro[[#This Row],[DESCRIÇÃO DO PRINCIPIO ATIVO]],Tabela_BaseCadastro[[#This Row],[P.Ativo CMED]])</f>
        <v>TISAGENLECLEUCEL</v>
      </c>
    </row>
    <row r="958" spans="1:66" x14ac:dyDescent="0.25">
      <c r="A958">
        <v>1740</v>
      </c>
      <c r="B958" t="s">
        <v>3008</v>
      </c>
      <c r="C958">
        <v>1645</v>
      </c>
      <c r="D958" t="s">
        <v>2759</v>
      </c>
      <c r="E958">
        <v>5</v>
      </c>
      <c r="F958" t="s">
        <v>2634</v>
      </c>
      <c r="G958">
        <v>10</v>
      </c>
      <c r="H958" s="1" t="s">
        <v>2760</v>
      </c>
      <c r="I958">
        <v>39</v>
      </c>
      <c r="J958" t="s">
        <v>2761</v>
      </c>
      <c r="M958" t="s">
        <v>2412</v>
      </c>
      <c r="N958" t="s">
        <v>2762</v>
      </c>
      <c r="O958" t="s">
        <v>2763</v>
      </c>
      <c r="P958">
        <v>90213930</v>
      </c>
      <c r="R958">
        <v>13</v>
      </c>
      <c r="S958">
        <v>14</v>
      </c>
      <c r="U958">
        <v>8436045397195</v>
      </c>
      <c r="V958">
        <v>8436045397195</v>
      </c>
      <c r="X958" t="s">
        <v>3009</v>
      </c>
      <c r="Z958" t="s">
        <v>1260</v>
      </c>
      <c r="AA958" t="s">
        <v>1261</v>
      </c>
      <c r="AE958">
        <v>44005</v>
      </c>
      <c r="AH958">
        <v>0</v>
      </c>
      <c r="AK958" t="s">
        <v>1260</v>
      </c>
      <c r="AM958" t="s">
        <v>1260</v>
      </c>
      <c r="AN958" t="s">
        <v>1260</v>
      </c>
      <c r="AQ958" t="s">
        <v>2412</v>
      </c>
      <c r="AR958" t="s">
        <v>2415</v>
      </c>
      <c r="AS958" t="s">
        <v>1260</v>
      </c>
      <c r="AT958">
        <v>1</v>
      </c>
      <c r="AX958" t="s">
        <v>1260</v>
      </c>
      <c r="AY958" t="s">
        <v>1264</v>
      </c>
      <c r="AZ958" t="s">
        <v>1265</v>
      </c>
      <c r="BI958" t="s">
        <v>1260</v>
      </c>
      <c r="BK958" t="str">
        <f>LEFT(Tabela_BaseCadastro[[#This Row],[Descrição]],SEARCH(" ",Tabela_BaseCadastro[[#This Row],[Descrição]],1)-1)</f>
        <v>28L211080S</v>
      </c>
      <c r="BL958" t="str">
        <f>TEXT(Tabela_BaseCadastro[[#This Row],[Unidade Venda '[EAN8, UPC12, EAN13, e DUN14']]],"0000000000000")</f>
        <v>8436045397195</v>
      </c>
      <c r="BN958">
        <f>IF(Tabela_BaseCadastro[[#This Row],[P.Ativo CMED]]="",Tabela_BaseCadastro[[#This Row],[DESCRIÇÃO DO PRINCIPIO ATIVO]],Tabela_BaseCadastro[[#This Row],[P.Ativo CMED]])</f>
        <v>0</v>
      </c>
    </row>
    <row r="959" spans="1:66" x14ac:dyDescent="0.25">
      <c r="A959">
        <v>1741</v>
      </c>
      <c r="B959" t="s">
        <v>3010</v>
      </c>
      <c r="C959">
        <v>1645</v>
      </c>
      <c r="D959" t="s">
        <v>2759</v>
      </c>
      <c r="E959">
        <v>5</v>
      </c>
      <c r="F959" t="s">
        <v>2634</v>
      </c>
      <c r="G959">
        <v>10</v>
      </c>
      <c r="H959" s="1" t="s">
        <v>2760</v>
      </c>
      <c r="I959">
        <v>39</v>
      </c>
      <c r="J959" t="s">
        <v>2761</v>
      </c>
      <c r="M959" t="s">
        <v>2412</v>
      </c>
      <c r="N959" t="s">
        <v>2762</v>
      </c>
      <c r="O959" t="s">
        <v>2763</v>
      </c>
      <c r="P959">
        <v>90213930</v>
      </c>
      <c r="R959">
        <v>8</v>
      </c>
      <c r="S959">
        <v>8</v>
      </c>
      <c r="U959">
        <v>12345678</v>
      </c>
      <c r="V959">
        <v>12345678</v>
      </c>
      <c r="X959" t="s">
        <v>3011</v>
      </c>
      <c r="Z959" t="s">
        <v>1260</v>
      </c>
      <c r="AA959" t="s">
        <v>1261</v>
      </c>
      <c r="AE959">
        <v>44005</v>
      </c>
      <c r="AH959">
        <v>0</v>
      </c>
      <c r="AK959" t="s">
        <v>1260</v>
      </c>
      <c r="AM959" t="s">
        <v>1260</v>
      </c>
      <c r="AN959" t="s">
        <v>1260</v>
      </c>
      <c r="AQ959" t="s">
        <v>2412</v>
      </c>
      <c r="AR959" t="s">
        <v>2415</v>
      </c>
      <c r="AS959" t="s">
        <v>1260</v>
      </c>
      <c r="AT959">
        <v>1</v>
      </c>
      <c r="AX959" t="s">
        <v>1260</v>
      </c>
      <c r="AY959" t="s">
        <v>1264</v>
      </c>
      <c r="AZ959" t="s">
        <v>1265</v>
      </c>
      <c r="BI959" t="s">
        <v>1260</v>
      </c>
      <c r="BK959" t="str">
        <f>LEFT(Tabela_BaseCadastro[[#This Row],[Descrição]],SEARCH(" ",Tabela_BaseCadastro[[#This Row],[Descrição]],1)-1)</f>
        <v>28L211100S</v>
      </c>
      <c r="BL959" t="str">
        <f>TEXT(Tabela_BaseCadastro[[#This Row],[Unidade Venda '[EAN8, UPC12, EAN13, e DUN14']]],"0000000000000")</f>
        <v>0000012345678</v>
      </c>
      <c r="BN959">
        <f>IF(Tabela_BaseCadastro[[#This Row],[P.Ativo CMED]]="",Tabela_BaseCadastro[[#This Row],[DESCRIÇÃO DO PRINCIPIO ATIVO]],Tabela_BaseCadastro[[#This Row],[P.Ativo CMED]])</f>
        <v>0</v>
      </c>
    </row>
    <row r="960" spans="1:66" x14ac:dyDescent="0.25">
      <c r="A960">
        <v>1742</v>
      </c>
      <c r="B960" t="s">
        <v>3012</v>
      </c>
      <c r="C960">
        <v>1645</v>
      </c>
      <c r="D960" t="s">
        <v>2759</v>
      </c>
      <c r="E960">
        <v>5</v>
      </c>
      <c r="F960" t="s">
        <v>2634</v>
      </c>
      <c r="G960">
        <v>10</v>
      </c>
      <c r="H960" s="1" t="s">
        <v>2760</v>
      </c>
      <c r="I960">
        <v>39</v>
      </c>
      <c r="J960" t="s">
        <v>2761</v>
      </c>
      <c r="M960" t="s">
        <v>1257</v>
      </c>
      <c r="N960" t="s">
        <v>2762</v>
      </c>
      <c r="O960" t="s">
        <v>2763</v>
      </c>
      <c r="P960">
        <v>90213930</v>
      </c>
      <c r="R960">
        <v>13</v>
      </c>
      <c r="S960">
        <v>14</v>
      </c>
      <c r="U960">
        <v>8436045397331</v>
      </c>
      <c r="V960">
        <v>8436045397331</v>
      </c>
      <c r="X960" t="s">
        <v>3013</v>
      </c>
      <c r="Z960" t="s">
        <v>1260</v>
      </c>
      <c r="AA960" t="s">
        <v>1261</v>
      </c>
      <c r="AE960">
        <v>44005</v>
      </c>
      <c r="AH960">
        <v>0</v>
      </c>
      <c r="AK960" t="s">
        <v>1260</v>
      </c>
      <c r="AM960" t="s">
        <v>1260</v>
      </c>
      <c r="AN960" t="s">
        <v>1260</v>
      </c>
      <c r="AQ960" t="s">
        <v>1263</v>
      </c>
      <c r="AR960" t="s">
        <v>1257</v>
      </c>
      <c r="AS960" t="s">
        <v>1260</v>
      </c>
      <c r="AT960">
        <v>1</v>
      </c>
      <c r="AX960" t="s">
        <v>1260</v>
      </c>
      <c r="AY960" t="s">
        <v>1264</v>
      </c>
      <c r="AZ960" t="s">
        <v>1265</v>
      </c>
      <c r="BI960" t="s">
        <v>1260</v>
      </c>
      <c r="BK960" t="str">
        <f>LEFT(Tabela_BaseCadastro[[#This Row],[Descrição]],SEARCH(" ",Tabela_BaseCadastro[[#This Row],[Descrição]],1)-1)</f>
        <v>28L211120S</v>
      </c>
      <c r="BL960" t="str">
        <f>TEXT(Tabela_BaseCadastro[[#This Row],[Unidade Venda '[EAN8, UPC12, EAN13, e DUN14']]],"0000000000000")</f>
        <v>8436045397331</v>
      </c>
      <c r="BN960">
        <f>IF(Tabela_BaseCadastro[[#This Row],[P.Ativo CMED]]="",Tabela_BaseCadastro[[#This Row],[DESCRIÇÃO DO PRINCIPIO ATIVO]],Tabela_BaseCadastro[[#This Row],[P.Ativo CMED]])</f>
        <v>0</v>
      </c>
    </row>
    <row r="961" spans="1:66" x14ac:dyDescent="0.25">
      <c r="A961">
        <v>1743</v>
      </c>
      <c r="B961" t="s">
        <v>3014</v>
      </c>
      <c r="C961">
        <v>1645</v>
      </c>
      <c r="D961" t="s">
        <v>2759</v>
      </c>
      <c r="E961">
        <v>5</v>
      </c>
      <c r="F961" t="s">
        <v>2634</v>
      </c>
      <c r="G961">
        <v>2</v>
      </c>
      <c r="H961" s="1"/>
      <c r="I961">
        <v>39</v>
      </c>
      <c r="J961" t="s">
        <v>2761</v>
      </c>
      <c r="M961" t="s">
        <v>1257</v>
      </c>
      <c r="P961">
        <v>90213930</v>
      </c>
      <c r="R961">
        <v>13</v>
      </c>
      <c r="S961">
        <v>14</v>
      </c>
      <c r="X961" t="s">
        <v>3015</v>
      </c>
      <c r="Z961" t="s">
        <v>1260</v>
      </c>
      <c r="AA961" t="s">
        <v>1261</v>
      </c>
      <c r="AE961">
        <v>44005</v>
      </c>
      <c r="AH961">
        <v>0</v>
      </c>
      <c r="AK961" t="s">
        <v>1260</v>
      </c>
      <c r="AM961" t="s">
        <v>1260</v>
      </c>
      <c r="AN961" t="s">
        <v>1260</v>
      </c>
      <c r="AQ961" t="s">
        <v>1263</v>
      </c>
      <c r="AR961" t="s">
        <v>1257</v>
      </c>
      <c r="AS961" t="s">
        <v>1260</v>
      </c>
      <c r="AT961">
        <v>1</v>
      </c>
      <c r="AX961" t="s">
        <v>1617</v>
      </c>
      <c r="AY961" t="s">
        <v>1264</v>
      </c>
      <c r="AZ961" t="s">
        <v>1265</v>
      </c>
      <c r="BI961" t="s">
        <v>1260</v>
      </c>
      <c r="BK961" t="str">
        <f>LEFT(Tabela_BaseCadastro[[#This Row],[Descrição]],SEARCH(" ",Tabela_BaseCadastro[[#This Row],[Descrição]],1)-1)</f>
        <v>28L211140S</v>
      </c>
      <c r="BL961" t="str">
        <f>TEXT(Tabela_BaseCadastro[[#This Row],[Unidade Venda '[EAN8, UPC12, EAN13, e DUN14']]],"0000000000000")</f>
        <v>0000000000000</v>
      </c>
      <c r="BM961" t="s">
        <v>1565</v>
      </c>
      <c r="BN961" t="str">
        <f>IF(Tabela_BaseCadastro[[#This Row],[P.Ativo CMED]]="",Tabela_BaseCadastro[[#This Row],[DESCRIÇÃO DO PRINCIPIO ATIVO]],Tabela_BaseCadastro[[#This Row],[P.Ativo CMED]])</f>
        <v>TISAGENLECLEUCEL</v>
      </c>
    </row>
    <row r="962" spans="1:66" x14ac:dyDescent="0.25">
      <c r="A962">
        <v>1744</v>
      </c>
      <c r="B962" t="s">
        <v>3016</v>
      </c>
      <c r="C962">
        <v>1645</v>
      </c>
      <c r="D962" t="s">
        <v>2759</v>
      </c>
      <c r="E962">
        <v>5</v>
      </c>
      <c r="F962" t="s">
        <v>2634</v>
      </c>
      <c r="G962">
        <v>2</v>
      </c>
      <c r="H962" s="1"/>
      <c r="I962">
        <v>39</v>
      </c>
      <c r="J962" t="s">
        <v>2761</v>
      </c>
      <c r="M962" t="s">
        <v>1257</v>
      </c>
      <c r="P962">
        <v>90213930</v>
      </c>
      <c r="R962">
        <v>13</v>
      </c>
      <c r="S962">
        <v>14</v>
      </c>
      <c r="X962" t="s">
        <v>3017</v>
      </c>
      <c r="Z962" t="s">
        <v>1260</v>
      </c>
      <c r="AA962" t="s">
        <v>1261</v>
      </c>
      <c r="AE962">
        <v>44005</v>
      </c>
      <c r="AH962">
        <v>0</v>
      </c>
      <c r="AK962" t="s">
        <v>1260</v>
      </c>
      <c r="AM962" t="s">
        <v>1260</v>
      </c>
      <c r="AN962" t="s">
        <v>1260</v>
      </c>
      <c r="AQ962" t="s">
        <v>1263</v>
      </c>
      <c r="AR962" t="s">
        <v>1257</v>
      </c>
      <c r="AS962" t="s">
        <v>1260</v>
      </c>
      <c r="AT962">
        <v>1</v>
      </c>
      <c r="AX962" t="s">
        <v>1617</v>
      </c>
      <c r="AY962" t="s">
        <v>1264</v>
      </c>
      <c r="AZ962" t="s">
        <v>1265</v>
      </c>
      <c r="BI962" t="s">
        <v>1260</v>
      </c>
      <c r="BK962" t="str">
        <f>LEFT(Tabela_BaseCadastro[[#This Row],[Descrição]],SEARCH(" ",Tabela_BaseCadastro[[#This Row],[Descrição]],1)-1)</f>
        <v>28L211160S</v>
      </c>
      <c r="BL962" t="str">
        <f>TEXT(Tabela_BaseCadastro[[#This Row],[Unidade Venda '[EAN8, UPC12, EAN13, e DUN14']]],"0000000000000")</f>
        <v>0000000000000</v>
      </c>
      <c r="BM962" t="s">
        <v>1565</v>
      </c>
      <c r="BN962" t="str">
        <f>IF(Tabela_BaseCadastro[[#This Row],[P.Ativo CMED]]="",Tabela_BaseCadastro[[#This Row],[DESCRIÇÃO DO PRINCIPIO ATIVO]],Tabela_BaseCadastro[[#This Row],[P.Ativo CMED]])</f>
        <v>TISAGENLECLEUCEL</v>
      </c>
    </row>
    <row r="963" spans="1:66" x14ac:dyDescent="0.25">
      <c r="A963">
        <v>1745</v>
      </c>
      <c r="B963" t="s">
        <v>3018</v>
      </c>
      <c r="C963">
        <v>1645</v>
      </c>
      <c r="D963" t="s">
        <v>2759</v>
      </c>
      <c r="E963">
        <v>5</v>
      </c>
      <c r="F963" t="s">
        <v>2634</v>
      </c>
      <c r="G963">
        <v>10</v>
      </c>
      <c r="H963" s="1" t="s">
        <v>2760</v>
      </c>
      <c r="I963">
        <v>39</v>
      </c>
      <c r="J963" t="s">
        <v>2761</v>
      </c>
      <c r="M963" t="s">
        <v>2412</v>
      </c>
      <c r="N963" t="s">
        <v>2762</v>
      </c>
      <c r="O963" t="s">
        <v>2763</v>
      </c>
      <c r="P963">
        <v>90213930</v>
      </c>
      <c r="R963">
        <v>13</v>
      </c>
      <c r="S963">
        <v>14</v>
      </c>
      <c r="U963">
        <v>8436045397201</v>
      </c>
      <c r="V963">
        <v>8436045397201</v>
      </c>
      <c r="X963" t="s">
        <v>3019</v>
      </c>
      <c r="Z963" t="s">
        <v>1260</v>
      </c>
      <c r="AA963" t="s">
        <v>1261</v>
      </c>
      <c r="AE963">
        <v>44005</v>
      </c>
      <c r="AH963">
        <v>0</v>
      </c>
      <c r="AK963" t="s">
        <v>1260</v>
      </c>
      <c r="AM963" t="s">
        <v>1260</v>
      </c>
      <c r="AN963" t="s">
        <v>1260</v>
      </c>
      <c r="AQ963" t="s">
        <v>2412</v>
      </c>
      <c r="AR963" t="s">
        <v>2415</v>
      </c>
      <c r="AS963" t="s">
        <v>1260</v>
      </c>
      <c r="AT963">
        <v>1</v>
      </c>
      <c r="AX963" t="s">
        <v>1260</v>
      </c>
      <c r="AY963" t="s">
        <v>1264</v>
      </c>
      <c r="AZ963" t="s">
        <v>1265</v>
      </c>
      <c r="BI963" t="s">
        <v>1260</v>
      </c>
      <c r="BK963" t="str">
        <f>LEFT(Tabela_BaseCadastro[[#This Row],[Descrição]],SEARCH(" ",Tabela_BaseCadastro[[#This Row],[Descrição]],1)-1)</f>
        <v>28L213080S</v>
      </c>
      <c r="BL963" t="str">
        <f>TEXT(Tabela_BaseCadastro[[#This Row],[Unidade Venda '[EAN8, UPC12, EAN13, e DUN14']]],"0000000000000")</f>
        <v>8436045397201</v>
      </c>
      <c r="BN963">
        <f>IF(Tabela_BaseCadastro[[#This Row],[P.Ativo CMED]]="",Tabela_BaseCadastro[[#This Row],[DESCRIÇÃO DO PRINCIPIO ATIVO]],Tabela_BaseCadastro[[#This Row],[P.Ativo CMED]])</f>
        <v>0</v>
      </c>
    </row>
    <row r="964" spans="1:66" x14ac:dyDescent="0.25">
      <c r="A964">
        <v>1746</v>
      </c>
      <c r="B964" t="s">
        <v>3020</v>
      </c>
      <c r="C964">
        <v>1645</v>
      </c>
      <c r="D964" t="s">
        <v>2759</v>
      </c>
      <c r="E964">
        <v>5</v>
      </c>
      <c r="F964" t="s">
        <v>2634</v>
      </c>
      <c r="G964">
        <v>10</v>
      </c>
      <c r="H964" s="1" t="s">
        <v>2760</v>
      </c>
      <c r="I964">
        <v>39</v>
      </c>
      <c r="J964" t="s">
        <v>2761</v>
      </c>
      <c r="M964" t="s">
        <v>2412</v>
      </c>
      <c r="N964" t="s">
        <v>2762</v>
      </c>
      <c r="O964" t="s">
        <v>2763</v>
      </c>
      <c r="P964">
        <v>90213930</v>
      </c>
      <c r="R964">
        <v>13</v>
      </c>
      <c r="S964">
        <v>13</v>
      </c>
      <c r="U964">
        <v>8436045397270</v>
      </c>
      <c r="V964">
        <v>8436045397270</v>
      </c>
      <c r="X964" t="s">
        <v>3021</v>
      </c>
      <c r="Z964" t="s">
        <v>1260</v>
      </c>
      <c r="AA964" t="s">
        <v>1261</v>
      </c>
      <c r="AE964">
        <v>44005</v>
      </c>
      <c r="AH964">
        <v>0</v>
      </c>
      <c r="AK964" t="s">
        <v>1260</v>
      </c>
      <c r="AM964" t="s">
        <v>1260</v>
      </c>
      <c r="AN964" t="s">
        <v>1260</v>
      </c>
      <c r="AQ964" t="s">
        <v>2412</v>
      </c>
      <c r="AR964" t="s">
        <v>2415</v>
      </c>
      <c r="AS964" t="s">
        <v>1260</v>
      </c>
      <c r="AT964">
        <v>1</v>
      </c>
      <c r="AX964" t="s">
        <v>1260</v>
      </c>
      <c r="AY964" t="s">
        <v>1264</v>
      </c>
      <c r="AZ964" t="s">
        <v>1265</v>
      </c>
      <c r="BI964" t="s">
        <v>1260</v>
      </c>
      <c r="BK964" t="str">
        <f>LEFT(Tabela_BaseCadastro[[#This Row],[Descrição]],SEARCH(" ",Tabela_BaseCadastro[[#This Row],[Descrição]],1)-1)</f>
        <v>28L213100S</v>
      </c>
      <c r="BL964" t="str">
        <f>TEXT(Tabela_BaseCadastro[[#This Row],[Unidade Venda '[EAN8, UPC12, EAN13, e DUN14']]],"0000000000000")</f>
        <v>8436045397270</v>
      </c>
      <c r="BN964">
        <f>IF(Tabela_BaseCadastro[[#This Row],[P.Ativo CMED]]="",Tabela_BaseCadastro[[#This Row],[DESCRIÇÃO DO PRINCIPIO ATIVO]],Tabela_BaseCadastro[[#This Row],[P.Ativo CMED]])</f>
        <v>0</v>
      </c>
    </row>
    <row r="965" spans="1:66" x14ac:dyDescent="0.25">
      <c r="A965">
        <v>1747</v>
      </c>
      <c r="B965" t="s">
        <v>3022</v>
      </c>
      <c r="C965">
        <v>1645</v>
      </c>
      <c r="D965" t="s">
        <v>2759</v>
      </c>
      <c r="E965">
        <v>5</v>
      </c>
      <c r="F965" t="s">
        <v>2634</v>
      </c>
      <c r="G965">
        <v>10</v>
      </c>
      <c r="H965" s="1" t="s">
        <v>2760</v>
      </c>
      <c r="I965">
        <v>39</v>
      </c>
      <c r="J965" t="s">
        <v>2761</v>
      </c>
      <c r="M965" t="s">
        <v>2412</v>
      </c>
      <c r="N965" t="s">
        <v>2762</v>
      </c>
      <c r="O965" t="s">
        <v>2763</v>
      </c>
      <c r="P965">
        <v>90213930</v>
      </c>
      <c r="R965">
        <v>13</v>
      </c>
      <c r="S965">
        <v>13</v>
      </c>
      <c r="U965">
        <v>8436045397348</v>
      </c>
      <c r="V965">
        <v>8436045397348</v>
      </c>
      <c r="X965" t="s">
        <v>3023</v>
      </c>
      <c r="Z965" t="s">
        <v>1260</v>
      </c>
      <c r="AA965" t="s">
        <v>1261</v>
      </c>
      <c r="AE965">
        <v>44005</v>
      </c>
      <c r="AH965">
        <v>0</v>
      </c>
      <c r="AK965" t="s">
        <v>1260</v>
      </c>
      <c r="AM965" t="s">
        <v>1260</v>
      </c>
      <c r="AN965" t="s">
        <v>1260</v>
      </c>
      <c r="AQ965" t="s">
        <v>2412</v>
      </c>
      <c r="AR965" t="s">
        <v>2415</v>
      </c>
      <c r="AS965" t="s">
        <v>1260</v>
      </c>
      <c r="AT965">
        <v>1</v>
      </c>
      <c r="AX965" t="s">
        <v>1260</v>
      </c>
      <c r="AY965" t="s">
        <v>1264</v>
      </c>
      <c r="AZ965" t="s">
        <v>1265</v>
      </c>
      <c r="BI965" t="s">
        <v>1260</v>
      </c>
      <c r="BK965" t="str">
        <f>LEFT(Tabela_BaseCadastro[[#This Row],[Descrição]],SEARCH(" ",Tabela_BaseCadastro[[#This Row],[Descrição]],1)-1)</f>
        <v>28L213120S</v>
      </c>
      <c r="BL965" t="str">
        <f>TEXT(Tabela_BaseCadastro[[#This Row],[Unidade Venda '[EAN8, UPC12, EAN13, e DUN14']]],"0000000000000")</f>
        <v>8436045397348</v>
      </c>
      <c r="BN965">
        <f>IF(Tabela_BaseCadastro[[#This Row],[P.Ativo CMED]]="",Tabela_BaseCadastro[[#This Row],[DESCRIÇÃO DO PRINCIPIO ATIVO]],Tabela_BaseCadastro[[#This Row],[P.Ativo CMED]])</f>
        <v>0</v>
      </c>
    </row>
    <row r="966" spans="1:66" x14ac:dyDescent="0.25">
      <c r="A966">
        <v>1748</v>
      </c>
      <c r="B966" t="s">
        <v>3024</v>
      </c>
      <c r="C966">
        <v>1645</v>
      </c>
      <c r="D966" t="s">
        <v>2759</v>
      </c>
      <c r="E966">
        <v>5</v>
      </c>
      <c r="F966" t="s">
        <v>2634</v>
      </c>
      <c r="G966">
        <v>2</v>
      </c>
      <c r="H966" s="1"/>
      <c r="I966">
        <v>39</v>
      </c>
      <c r="J966" t="s">
        <v>2761</v>
      </c>
      <c r="M966" t="s">
        <v>1257</v>
      </c>
      <c r="P966">
        <v>90213930</v>
      </c>
      <c r="R966">
        <v>13</v>
      </c>
      <c r="S966">
        <v>14</v>
      </c>
      <c r="X966" t="s">
        <v>3025</v>
      </c>
      <c r="Z966" t="s">
        <v>1260</v>
      </c>
      <c r="AA966" t="s">
        <v>1261</v>
      </c>
      <c r="AE966">
        <v>44005</v>
      </c>
      <c r="AH966">
        <v>0</v>
      </c>
      <c r="AK966" t="s">
        <v>1260</v>
      </c>
      <c r="AM966" t="s">
        <v>1260</v>
      </c>
      <c r="AN966" t="s">
        <v>1260</v>
      </c>
      <c r="AQ966" t="s">
        <v>1263</v>
      </c>
      <c r="AR966" t="s">
        <v>1257</v>
      </c>
      <c r="AS966" t="s">
        <v>1260</v>
      </c>
      <c r="AT966">
        <v>1</v>
      </c>
      <c r="AX966" t="s">
        <v>1617</v>
      </c>
      <c r="AY966" t="s">
        <v>1264</v>
      </c>
      <c r="AZ966" t="s">
        <v>1265</v>
      </c>
      <c r="BI966" t="s">
        <v>1260</v>
      </c>
      <c r="BK966" t="str">
        <f>LEFT(Tabela_BaseCadastro[[#This Row],[Descrição]],SEARCH(" ",Tabela_BaseCadastro[[#This Row],[Descrição]],1)-1)</f>
        <v>28L213140S</v>
      </c>
      <c r="BL966" t="str">
        <f>TEXT(Tabela_BaseCadastro[[#This Row],[Unidade Venda '[EAN8, UPC12, EAN13, e DUN14']]],"0000000000000")</f>
        <v>0000000000000</v>
      </c>
      <c r="BM966" t="s">
        <v>1565</v>
      </c>
      <c r="BN966" t="str">
        <f>IF(Tabela_BaseCadastro[[#This Row],[P.Ativo CMED]]="",Tabela_BaseCadastro[[#This Row],[DESCRIÇÃO DO PRINCIPIO ATIVO]],Tabela_BaseCadastro[[#This Row],[P.Ativo CMED]])</f>
        <v>TISAGENLECLEUCEL</v>
      </c>
    </row>
    <row r="967" spans="1:66" x14ac:dyDescent="0.25">
      <c r="A967">
        <v>1749</v>
      </c>
      <c r="B967" t="s">
        <v>3026</v>
      </c>
      <c r="C967">
        <v>1645</v>
      </c>
      <c r="D967" t="s">
        <v>2759</v>
      </c>
      <c r="E967">
        <v>5</v>
      </c>
      <c r="F967" t="s">
        <v>2634</v>
      </c>
      <c r="G967">
        <v>2</v>
      </c>
      <c r="H967" s="1"/>
      <c r="I967">
        <v>39</v>
      </c>
      <c r="J967" t="s">
        <v>2761</v>
      </c>
      <c r="M967" t="s">
        <v>1257</v>
      </c>
      <c r="P967">
        <v>90213930</v>
      </c>
      <c r="R967">
        <v>13</v>
      </c>
      <c r="S967">
        <v>14</v>
      </c>
      <c r="X967" t="s">
        <v>3027</v>
      </c>
      <c r="Z967" t="s">
        <v>1260</v>
      </c>
      <c r="AA967" t="s">
        <v>1261</v>
      </c>
      <c r="AE967">
        <v>44005</v>
      </c>
      <c r="AH967">
        <v>0</v>
      </c>
      <c r="AK967" t="s">
        <v>1260</v>
      </c>
      <c r="AM967" t="s">
        <v>1260</v>
      </c>
      <c r="AN967" t="s">
        <v>1260</v>
      </c>
      <c r="AQ967" t="s">
        <v>1263</v>
      </c>
      <c r="AR967" t="s">
        <v>1257</v>
      </c>
      <c r="AS967" t="s">
        <v>1260</v>
      </c>
      <c r="AT967">
        <v>1</v>
      </c>
      <c r="AX967" t="s">
        <v>1617</v>
      </c>
      <c r="AY967" t="s">
        <v>1264</v>
      </c>
      <c r="AZ967" t="s">
        <v>1265</v>
      </c>
      <c r="BI967" t="s">
        <v>1260</v>
      </c>
      <c r="BK967" t="str">
        <f>LEFT(Tabela_BaseCadastro[[#This Row],[Descrição]],SEARCH(" ",Tabela_BaseCadastro[[#This Row],[Descrição]],1)-1)</f>
        <v>28L213160S</v>
      </c>
      <c r="BL967" t="str">
        <f>TEXT(Tabela_BaseCadastro[[#This Row],[Unidade Venda '[EAN8, UPC12, EAN13, e DUN14']]],"0000000000000")</f>
        <v>0000000000000</v>
      </c>
      <c r="BM967" t="s">
        <v>1565</v>
      </c>
      <c r="BN967" t="str">
        <f>IF(Tabela_BaseCadastro[[#This Row],[P.Ativo CMED]]="",Tabela_BaseCadastro[[#This Row],[DESCRIÇÃO DO PRINCIPIO ATIVO]],Tabela_BaseCadastro[[#This Row],[P.Ativo CMED]])</f>
        <v>TISAGENLECLEUCEL</v>
      </c>
    </row>
    <row r="968" spans="1:66" x14ac:dyDescent="0.25">
      <c r="A968">
        <v>1750</v>
      </c>
      <c r="B968" t="s">
        <v>3028</v>
      </c>
      <c r="C968">
        <v>1645</v>
      </c>
      <c r="D968" t="s">
        <v>2759</v>
      </c>
      <c r="E968">
        <v>5</v>
      </c>
      <c r="F968" t="s">
        <v>2634</v>
      </c>
      <c r="G968">
        <v>10</v>
      </c>
      <c r="H968" s="1" t="s">
        <v>2760</v>
      </c>
      <c r="I968">
        <v>39</v>
      </c>
      <c r="J968" t="s">
        <v>2761</v>
      </c>
      <c r="M968" t="s">
        <v>2412</v>
      </c>
      <c r="N968" t="s">
        <v>2762</v>
      </c>
      <c r="O968" t="s">
        <v>2763</v>
      </c>
      <c r="P968">
        <v>90213930</v>
      </c>
      <c r="R968">
        <v>13</v>
      </c>
      <c r="S968">
        <v>14</v>
      </c>
      <c r="U968">
        <v>8436045397218</v>
      </c>
      <c r="V968">
        <v>8436045397218</v>
      </c>
      <c r="X968" t="s">
        <v>3029</v>
      </c>
      <c r="Z968" t="s">
        <v>1260</v>
      </c>
      <c r="AA968" t="s">
        <v>1261</v>
      </c>
      <c r="AE968">
        <v>44005</v>
      </c>
      <c r="AH968">
        <v>0</v>
      </c>
      <c r="AK968" t="s">
        <v>1260</v>
      </c>
      <c r="AM968" t="s">
        <v>1260</v>
      </c>
      <c r="AN968" t="s">
        <v>1260</v>
      </c>
      <c r="AQ968" t="s">
        <v>2412</v>
      </c>
      <c r="AR968" t="s">
        <v>2415</v>
      </c>
      <c r="AS968" t="s">
        <v>1260</v>
      </c>
      <c r="AT968">
        <v>1</v>
      </c>
      <c r="AX968" t="s">
        <v>1260</v>
      </c>
      <c r="AY968" t="s">
        <v>1264</v>
      </c>
      <c r="AZ968" t="s">
        <v>1265</v>
      </c>
      <c r="BI968" t="s">
        <v>1260</v>
      </c>
      <c r="BK968" t="str">
        <f>LEFT(Tabela_BaseCadastro[[#This Row],[Descrição]],SEARCH(" ",Tabela_BaseCadastro[[#This Row],[Descrição]],1)-1)</f>
        <v>28L215080S</v>
      </c>
      <c r="BL968" t="str">
        <f>TEXT(Tabela_BaseCadastro[[#This Row],[Unidade Venda '[EAN8, UPC12, EAN13, e DUN14']]],"0000000000000")</f>
        <v>8436045397218</v>
      </c>
      <c r="BN968">
        <f>IF(Tabela_BaseCadastro[[#This Row],[P.Ativo CMED]]="",Tabela_BaseCadastro[[#This Row],[DESCRIÇÃO DO PRINCIPIO ATIVO]],Tabela_BaseCadastro[[#This Row],[P.Ativo CMED]])</f>
        <v>0</v>
      </c>
    </row>
    <row r="969" spans="1:66" x14ac:dyDescent="0.25">
      <c r="A969">
        <v>1751</v>
      </c>
      <c r="B969" t="s">
        <v>3030</v>
      </c>
      <c r="C969">
        <v>1645</v>
      </c>
      <c r="D969" t="s">
        <v>2759</v>
      </c>
      <c r="E969">
        <v>5</v>
      </c>
      <c r="F969" t="s">
        <v>2634</v>
      </c>
      <c r="G969">
        <v>10</v>
      </c>
      <c r="H969" s="1" t="s">
        <v>2760</v>
      </c>
      <c r="I969">
        <v>39</v>
      </c>
      <c r="J969" t="s">
        <v>2761</v>
      </c>
      <c r="M969" t="s">
        <v>2412</v>
      </c>
      <c r="N969" t="s">
        <v>2762</v>
      </c>
      <c r="O969" t="s">
        <v>2763</v>
      </c>
      <c r="P969">
        <v>90213930</v>
      </c>
      <c r="R969">
        <v>13</v>
      </c>
      <c r="S969">
        <v>13</v>
      </c>
      <c r="U969">
        <v>8436045397287</v>
      </c>
      <c r="V969">
        <v>8436045397287</v>
      </c>
      <c r="X969" t="s">
        <v>3031</v>
      </c>
      <c r="Z969" t="s">
        <v>1260</v>
      </c>
      <c r="AA969" t="s">
        <v>1261</v>
      </c>
      <c r="AE969">
        <v>44005</v>
      </c>
      <c r="AH969">
        <v>0</v>
      </c>
      <c r="AK969" t="s">
        <v>1260</v>
      </c>
      <c r="AM969" t="s">
        <v>1260</v>
      </c>
      <c r="AN969" t="s">
        <v>1260</v>
      </c>
      <c r="AQ969" t="s">
        <v>2412</v>
      </c>
      <c r="AR969" t="s">
        <v>2415</v>
      </c>
      <c r="AS969" t="s">
        <v>1260</v>
      </c>
      <c r="AT969">
        <v>1</v>
      </c>
      <c r="AX969" t="s">
        <v>1260</v>
      </c>
      <c r="AY969" t="s">
        <v>1264</v>
      </c>
      <c r="AZ969" t="s">
        <v>1265</v>
      </c>
      <c r="BI969" t="s">
        <v>1260</v>
      </c>
      <c r="BK969" t="str">
        <f>LEFT(Tabela_BaseCadastro[[#This Row],[Descrição]],SEARCH(" ",Tabela_BaseCadastro[[#This Row],[Descrição]],1)-1)</f>
        <v>28L215100S</v>
      </c>
      <c r="BL969" t="str">
        <f>TEXT(Tabela_BaseCadastro[[#This Row],[Unidade Venda '[EAN8, UPC12, EAN13, e DUN14']]],"0000000000000")</f>
        <v>8436045397287</v>
      </c>
      <c r="BN969">
        <f>IF(Tabela_BaseCadastro[[#This Row],[P.Ativo CMED]]="",Tabela_BaseCadastro[[#This Row],[DESCRIÇÃO DO PRINCIPIO ATIVO]],Tabela_BaseCadastro[[#This Row],[P.Ativo CMED]])</f>
        <v>0</v>
      </c>
    </row>
    <row r="970" spans="1:66" x14ac:dyDescent="0.25">
      <c r="A970">
        <v>1752</v>
      </c>
      <c r="B970" t="s">
        <v>3032</v>
      </c>
      <c r="C970">
        <v>1645</v>
      </c>
      <c r="D970" t="s">
        <v>2759</v>
      </c>
      <c r="E970">
        <v>5</v>
      </c>
      <c r="F970" t="s">
        <v>2634</v>
      </c>
      <c r="G970">
        <v>10</v>
      </c>
      <c r="H970" s="1" t="s">
        <v>2760</v>
      </c>
      <c r="I970">
        <v>39</v>
      </c>
      <c r="J970" t="s">
        <v>2761</v>
      </c>
      <c r="M970" t="s">
        <v>2412</v>
      </c>
      <c r="N970" t="s">
        <v>2762</v>
      </c>
      <c r="O970" t="s">
        <v>2763</v>
      </c>
      <c r="P970">
        <v>90213930</v>
      </c>
      <c r="R970">
        <v>13</v>
      </c>
      <c r="S970">
        <v>14</v>
      </c>
      <c r="U970">
        <v>8436045397295</v>
      </c>
      <c r="V970">
        <v>8436045397295</v>
      </c>
      <c r="X970" t="s">
        <v>3033</v>
      </c>
      <c r="Z970" t="s">
        <v>1260</v>
      </c>
      <c r="AA970" t="s">
        <v>1261</v>
      </c>
      <c r="AE970">
        <v>44005</v>
      </c>
      <c r="AH970">
        <v>0</v>
      </c>
      <c r="AK970" t="s">
        <v>1260</v>
      </c>
      <c r="AM970" t="s">
        <v>1260</v>
      </c>
      <c r="AN970" t="s">
        <v>1260</v>
      </c>
      <c r="AQ970" t="s">
        <v>2412</v>
      </c>
      <c r="AR970" t="s">
        <v>2415</v>
      </c>
      <c r="AS970" t="s">
        <v>1260</v>
      </c>
      <c r="AT970">
        <v>1</v>
      </c>
      <c r="AX970" t="s">
        <v>1260</v>
      </c>
      <c r="AY970" t="s">
        <v>1264</v>
      </c>
      <c r="AZ970" t="s">
        <v>1265</v>
      </c>
      <c r="BI970" t="s">
        <v>1260</v>
      </c>
      <c r="BK970" t="str">
        <f>LEFT(Tabela_BaseCadastro[[#This Row],[Descrição]],SEARCH(" ",Tabela_BaseCadastro[[#This Row],[Descrição]],1)-1)</f>
        <v>28L215120S</v>
      </c>
      <c r="BL970" t="str">
        <f>TEXT(Tabela_BaseCadastro[[#This Row],[Unidade Venda '[EAN8, UPC12, EAN13, e DUN14']]],"0000000000000")</f>
        <v>8436045397295</v>
      </c>
      <c r="BN970">
        <f>IF(Tabela_BaseCadastro[[#This Row],[P.Ativo CMED]]="",Tabela_BaseCadastro[[#This Row],[DESCRIÇÃO DO PRINCIPIO ATIVO]],Tabela_BaseCadastro[[#This Row],[P.Ativo CMED]])</f>
        <v>0</v>
      </c>
    </row>
    <row r="971" spans="1:66" x14ac:dyDescent="0.25">
      <c r="A971">
        <v>1753</v>
      </c>
      <c r="B971" t="s">
        <v>3034</v>
      </c>
      <c r="C971">
        <v>1645</v>
      </c>
      <c r="D971" t="s">
        <v>2759</v>
      </c>
      <c r="E971">
        <v>5</v>
      </c>
      <c r="F971" t="s">
        <v>2634</v>
      </c>
      <c r="G971">
        <v>2</v>
      </c>
      <c r="H971" s="1"/>
      <c r="I971">
        <v>39</v>
      </c>
      <c r="J971" t="s">
        <v>2761</v>
      </c>
      <c r="M971" t="s">
        <v>1257</v>
      </c>
      <c r="P971">
        <v>90213930</v>
      </c>
      <c r="R971">
        <v>13</v>
      </c>
      <c r="S971">
        <v>14</v>
      </c>
      <c r="X971" t="s">
        <v>3035</v>
      </c>
      <c r="Z971" t="s">
        <v>1260</v>
      </c>
      <c r="AA971" t="s">
        <v>1261</v>
      </c>
      <c r="AE971">
        <v>44005</v>
      </c>
      <c r="AH971">
        <v>0</v>
      </c>
      <c r="AK971" t="s">
        <v>1260</v>
      </c>
      <c r="AM971" t="s">
        <v>1260</v>
      </c>
      <c r="AN971" t="s">
        <v>1260</v>
      </c>
      <c r="AQ971" t="s">
        <v>1263</v>
      </c>
      <c r="AR971" t="s">
        <v>1257</v>
      </c>
      <c r="AS971" t="s">
        <v>1260</v>
      </c>
      <c r="AT971">
        <v>1</v>
      </c>
      <c r="AX971" t="s">
        <v>1617</v>
      </c>
      <c r="AY971" t="s">
        <v>1264</v>
      </c>
      <c r="AZ971" t="s">
        <v>1265</v>
      </c>
      <c r="BI971" t="s">
        <v>1260</v>
      </c>
      <c r="BK971" t="str">
        <f>LEFT(Tabela_BaseCadastro[[#This Row],[Descrição]],SEARCH(" ",Tabela_BaseCadastro[[#This Row],[Descrição]],1)-1)</f>
        <v>28L215140S</v>
      </c>
      <c r="BL971" t="str">
        <f>TEXT(Tabela_BaseCadastro[[#This Row],[Unidade Venda '[EAN8, UPC12, EAN13, e DUN14']]],"0000000000000")</f>
        <v>0000000000000</v>
      </c>
      <c r="BM971" t="s">
        <v>1565</v>
      </c>
      <c r="BN971" t="str">
        <f>IF(Tabela_BaseCadastro[[#This Row],[P.Ativo CMED]]="",Tabela_BaseCadastro[[#This Row],[DESCRIÇÃO DO PRINCIPIO ATIVO]],Tabela_BaseCadastro[[#This Row],[P.Ativo CMED]])</f>
        <v>TISAGENLECLEUCEL</v>
      </c>
    </row>
    <row r="972" spans="1:66" x14ac:dyDescent="0.25">
      <c r="A972">
        <v>1754</v>
      </c>
      <c r="B972" t="s">
        <v>3036</v>
      </c>
      <c r="C972">
        <v>1645</v>
      </c>
      <c r="D972" t="s">
        <v>2759</v>
      </c>
      <c r="E972">
        <v>5</v>
      </c>
      <c r="F972" t="s">
        <v>2634</v>
      </c>
      <c r="G972">
        <v>2</v>
      </c>
      <c r="H972" s="1"/>
      <c r="I972">
        <v>39</v>
      </c>
      <c r="J972" t="s">
        <v>2761</v>
      </c>
      <c r="M972" t="s">
        <v>1257</v>
      </c>
      <c r="P972">
        <v>90213930</v>
      </c>
      <c r="R972">
        <v>13</v>
      </c>
      <c r="S972">
        <v>14</v>
      </c>
      <c r="X972" t="s">
        <v>3037</v>
      </c>
      <c r="Z972" t="s">
        <v>1260</v>
      </c>
      <c r="AA972" t="s">
        <v>1261</v>
      </c>
      <c r="AE972">
        <v>44005</v>
      </c>
      <c r="AH972">
        <v>0</v>
      </c>
      <c r="AK972" t="s">
        <v>1260</v>
      </c>
      <c r="AM972" t="s">
        <v>1260</v>
      </c>
      <c r="AN972" t="s">
        <v>1260</v>
      </c>
      <c r="AQ972" t="s">
        <v>1263</v>
      </c>
      <c r="AR972" t="s">
        <v>1257</v>
      </c>
      <c r="AS972" t="s">
        <v>1260</v>
      </c>
      <c r="AT972">
        <v>1</v>
      </c>
      <c r="AX972" t="s">
        <v>1617</v>
      </c>
      <c r="AY972" t="s">
        <v>1264</v>
      </c>
      <c r="AZ972" t="s">
        <v>1265</v>
      </c>
      <c r="BI972" t="s">
        <v>1260</v>
      </c>
      <c r="BK972" t="str">
        <f>LEFT(Tabela_BaseCadastro[[#This Row],[Descrição]],SEARCH(" ",Tabela_BaseCadastro[[#This Row],[Descrição]],1)-1)</f>
        <v>28L215160S</v>
      </c>
      <c r="BL972" t="str">
        <f>TEXT(Tabela_BaseCadastro[[#This Row],[Unidade Venda '[EAN8, UPC12, EAN13, e DUN14']]],"0000000000000")</f>
        <v>0000000000000</v>
      </c>
      <c r="BM972" t="s">
        <v>1565</v>
      </c>
      <c r="BN972" t="str">
        <f>IF(Tabela_BaseCadastro[[#This Row],[P.Ativo CMED]]="",Tabela_BaseCadastro[[#This Row],[DESCRIÇÃO DO PRINCIPIO ATIVO]],Tabela_BaseCadastro[[#This Row],[P.Ativo CMED]])</f>
        <v>TISAGENLECLEUCEL</v>
      </c>
    </row>
    <row r="973" spans="1:66" x14ac:dyDescent="0.25">
      <c r="A973">
        <v>1755</v>
      </c>
      <c r="B973" t="s">
        <v>3038</v>
      </c>
      <c r="C973">
        <v>1645</v>
      </c>
      <c r="D973" t="s">
        <v>2759</v>
      </c>
      <c r="E973">
        <v>5</v>
      </c>
      <c r="F973" t="s">
        <v>2634</v>
      </c>
      <c r="G973">
        <v>2</v>
      </c>
      <c r="H973" s="1"/>
      <c r="I973">
        <v>39</v>
      </c>
      <c r="J973" t="s">
        <v>2761</v>
      </c>
      <c r="M973" t="s">
        <v>1257</v>
      </c>
      <c r="P973">
        <v>90213930</v>
      </c>
      <c r="R973">
        <v>13</v>
      </c>
      <c r="S973">
        <v>14</v>
      </c>
      <c r="X973" t="s">
        <v>3039</v>
      </c>
      <c r="Z973" t="s">
        <v>1260</v>
      </c>
      <c r="AA973" t="s">
        <v>1261</v>
      </c>
      <c r="AE973">
        <v>44005</v>
      </c>
      <c r="AH973">
        <v>0</v>
      </c>
      <c r="AK973" t="s">
        <v>1260</v>
      </c>
      <c r="AM973" t="s">
        <v>1260</v>
      </c>
      <c r="AN973" t="s">
        <v>1260</v>
      </c>
      <c r="AQ973" t="s">
        <v>1263</v>
      </c>
      <c r="AR973" t="s">
        <v>1257</v>
      </c>
      <c r="AS973" t="s">
        <v>1260</v>
      </c>
      <c r="AT973">
        <v>1</v>
      </c>
      <c r="AX973" t="s">
        <v>1617</v>
      </c>
      <c r="AY973" t="s">
        <v>1264</v>
      </c>
      <c r="AZ973" t="s">
        <v>1265</v>
      </c>
      <c r="BI973" t="s">
        <v>1260</v>
      </c>
      <c r="BK973" t="str">
        <f>LEFT(Tabela_BaseCadastro[[#This Row],[Descrição]],SEARCH(" ",Tabela_BaseCadastro[[#This Row],[Descrição]],1)-1)</f>
        <v>28L217080S</v>
      </c>
      <c r="BL973" t="str">
        <f>TEXT(Tabela_BaseCadastro[[#This Row],[Unidade Venda '[EAN8, UPC12, EAN13, e DUN14']]],"0000000000000")</f>
        <v>0000000000000</v>
      </c>
      <c r="BM973" t="s">
        <v>1565</v>
      </c>
      <c r="BN973" t="str">
        <f>IF(Tabela_BaseCadastro[[#This Row],[P.Ativo CMED]]="",Tabela_BaseCadastro[[#This Row],[DESCRIÇÃO DO PRINCIPIO ATIVO]],Tabela_BaseCadastro[[#This Row],[P.Ativo CMED]])</f>
        <v>TISAGENLECLEUCEL</v>
      </c>
    </row>
    <row r="974" spans="1:66" x14ac:dyDescent="0.25">
      <c r="A974">
        <v>1756</v>
      </c>
      <c r="B974" t="s">
        <v>3040</v>
      </c>
      <c r="C974">
        <v>1645</v>
      </c>
      <c r="D974" t="s">
        <v>2759</v>
      </c>
      <c r="E974">
        <v>5</v>
      </c>
      <c r="F974" t="s">
        <v>2634</v>
      </c>
      <c r="G974">
        <v>10</v>
      </c>
      <c r="H974" s="1" t="s">
        <v>2760</v>
      </c>
      <c r="I974">
        <v>39</v>
      </c>
      <c r="J974" t="s">
        <v>2761</v>
      </c>
      <c r="M974" t="s">
        <v>2412</v>
      </c>
      <c r="N974" t="s">
        <v>2762</v>
      </c>
      <c r="O974" t="s">
        <v>2763</v>
      </c>
      <c r="P974">
        <v>90213930</v>
      </c>
      <c r="R974">
        <v>13</v>
      </c>
      <c r="S974">
        <v>14</v>
      </c>
      <c r="U974">
        <v>8436045397294</v>
      </c>
      <c r="V974">
        <v>8436045397294</v>
      </c>
      <c r="X974" t="s">
        <v>3041</v>
      </c>
      <c r="Z974" t="s">
        <v>1260</v>
      </c>
      <c r="AA974" t="s">
        <v>1261</v>
      </c>
      <c r="AE974">
        <v>44005</v>
      </c>
      <c r="AH974">
        <v>0</v>
      </c>
      <c r="AK974" t="s">
        <v>1260</v>
      </c>
      <c r="AM974" t="s">
        <v>1260</v>
      </c>
      <c r="AN974" t="s">
        <v>1260</v>
      </c>
      <c r="AQ974" t="s">
        <v>2412</v>
      </c>
      <c r="AR974" t="s">
        <v>2415</v>
      </c>
      <c r="AS974" t="s">
        <v>1260</v>
      </c>
      <c r="AT974">
        <v>1</v>
      </c>
      <c r="AX974" t="s">
        <v>1260</v>
      </c>
      <c r="AY974" t="s">
        <v>1264</v>
      </c>
      <c r="AZ974" t="s">
        <v>1265</v>
      </c>
      <c r="BI974" t="s">
        <v>1260</v>
      </c>
      <c r="BK974" t="str">
        <f>LEFT(Tabela_BaseCadastro[[#This Row],[Descrição]],SEARCH(" ",Tabela_BaseCadastro[[#This Row],[Descrição]],1)-1)</f>
        <v>28L217100S</v>
      </c>
      <c r="BL974" t="str">
        <f>TEXT(Tabela_BaseCadastro[[#This Row],[Unidade Venda '[EAN8, UPC12, EAN13, e DUN14']]],"0000000000000")</f>
        <v>8436045397294</v>
      </c>
      <c r="BN974">
        <f>IF(Tabela_BaseCadastro[[#This Row],[P.Ativo CMED]]="",Tabela_BaseCadastro[[#This Row],[DESCRIÇÃO DO PRINCIPIO ATIVO]],Tabela_BaseCadastro[[#This Row],[P.Ativo CMED]])</f>
        <v>0</v>
      </c>
    </row>
    <row r="975" spans="1:66" x14ac:dyDescent="0.25">
      <c r="A975">
        <v>1757</v>
      </c>
      <c r="B975" t="s">
        <v>3042</v>
      </c>
      <c r="C975">
        <v>1645</v>
      </c>
      <c r="D975" t="s">
        <v>2759</v>
      </c>
      <c r="E975">
        <v>5</v>
      </c>
      <c r="F975" t="s">
        <v>2634</v>
      </c>
      <c r="G975">
        <v>10</v>
      </c>
      <c r="H975" s="1" t="s">
        <v>2760</v>
      </c>
      <c r="I975">
        <v>39</v>
      </c>
      <c r="J975" t="s">
        <v>2761</v>
      </c>
      <c r="M975" t="s">
        <v>1257</v>
      </c>
      <c r="N975" t="s">
        <v>2762</v>
      </c>
      <c r="O975" t="s">
        <v>2763</v>
      </c>
      <c r="P975">
        <v>90213930</v>
      </c>
      <c r="R975">
        <v>13</v>
      </c>
      <c r="S975">
        <v>14</v>
      </c>
      <c r="U975">
        <v>8436045397362</v>
      </c>
      <c r="V975">
        <v>8436045397362</v>
      </c>
      <c r="X975" t="s">
        <v>3043</v>
      </c>
      <c r="Z975" t="s">
        <v>1260</v>
      </c>
      <c r="AA975" t="s">
        <v>1261</v>
      </c>
      <c r="AE975">
        <v>44005</v>
      </c>
      <c r="AH975">
        <v>0</v>
      </c>
      <c r="AK975" t="s">
        <v>1260</v>
      </c>
      <c r="AM975" t="s">
        <v>1260</v>
      </c>
      <c r="AN975" t="s">
        <v>1260</v>
      </c>
      <c r="AQ975" t="s">
        <v>1263</v>
      </c>
      <c r="AR975" t="s">
        <v>1257</v>
      </c>
      <c r="AS975" t="s">
        <v>1260</v>
      </c>
      <c r="AT975">
        <v>1</v>
      </c>
      <c r="AX975" t="s">
        <v>1260</v>
      </c>
      <c r="AY975" t="s">
        <v>1264</v>
      </c>
      <c r="AZ975" t="s">
        <v>1265</v>
      </c>
      <c r="BI975" t="s">
        <v>1260</v>
      </c>
      <c r="BK975" t="str">
        <f>LEFT(Tabela_BaseCadastro[[#This Row],[Descrição]],SEARCH(" ",Tabela_BaseCadastro[[#This Row],[Descrição]],1)-1)</f>
        <v>28L217120S</v>
      </c>
      <c r="BL975" t="str">
        <f>TEXT(Tabela_BaseCadastro[[#This Row],[Unidade Venda '[EAN8, UPC12, EAN13, e DUN14']]],"0000000000000")</f>
        <v>8436045397362</v>
      </c>
      <c r="BN975">
        <f>IF(Tabela_BaseCadastro[[#This Row],[P.Ativo CMED]]="",Tabela_BaseCadastro[[#This Row],[DESCRIÇÃO DO PRINCIPIO ATIVO]],Tabela_BaseCadastro[[#This Row],[P.Ativo CMED]])</f>
        <v>0</v>
      </c>
    </row>
    <row r="976" spans="1:66" x14ac:dyDescent="0.25">
      <c r="A976">
        <v>1758</v>
      </c>
      <c r="B976" t="s">
        <v>3044</v>
      </c>
      <c r="C976">
        <v>1645</v>
      </c>
      <c r="D976" t="s">
        <v>2759</v>
      </c>
      <c r="E976">
        <v>5</v>
      </c>
      <c r="F976" t="s">
        <v>2634</v>
      </c>
      <c r="G976">
        <v>10</v>
      </c>
      <c r="H976" s="1" t="s">
        <v>2760</v>
      </c>
      <c r="I976">
        <v>39</v>
      </c>
      <c r="J976" t="s">
        <v>2761</v>
      </c>
      <c r="M976" t="s">
        <v>1257</v>
      </c>
      <c r="N976" t="s">
        <v>2762</v>
      </c>
      <c r="O976" t="s">
        <v>2763</v>
      </c>
      <c r="P976">
        <v>90213930</v>
      </c>
      <c r="R976">
        <v>13</v>
      </c>
      <c r="S976">
        <v>14</v>
      </c>
      <c r="U976">
        <v>8436045397430</v>
      </c>
      <c r="V976">
        <v>8436045397430</v>
      </c>
      <c r="X976" t="s">
        <v>3045</v>
      </c>
      <c r="Z976" t="s">
        <v>1260</v>
      </c>
      <c r="AA976" t="s">
        <v>1261</v>
      </c>
      <c r="AE976">
        <v>44005</v>
      </c>
      <c r="AH976">
        <v>0</v>
      </c>
      <c r="AK976" t="s">
        <v>1260</v>
      </c>
      <c r="AM976" t="s">
        <v>1260</v>
      </c>
      <c r="AN976" t="s">
        <v>1260</v>
      </c>
      <c r="AQ976" t="s">
        <v>1263</v>
      </c>
      <c r="AR976" t="s">
        <v>1257</v>
      </c>
      <c r="AS976" t="s">
        <v>1260</v>
      </c>
      <c r="AT976">
        <v>1</v>
      </c>
      <c r="AX976" t="s">
        <v>1260</v>
      </c>
      <c r="AY976" t="s">
        <v>1264</v>
      </c>
      <c r="AZ976" t="s">
        <v>1265</v>
      </c>
      <c r="BI976" t="s">
        <v>1260</v>
      </c>
      <c r="BK976" t="str">
        <f>LEFT(Tabela_BaseCadastro[[#This Row],[Descrição]],SEARCH(" ",Tabela_BaseCadastro[[#This Row],[Descrição]],1)-1)</f>
        <v>28L217140S</v>
      </c>
      <c r="BL976" t="str">
        <f>TEXT(Tabela_BaseCadastro[[#This Row],[Unidade Venda '[EAN8, UPC12, EAN13, e DUN14']]],"0000000000000")</f>
        <v>8436045397430</v>
      </c>
      <c r="BN976">
        <f>IF(Tabela_BaseCadastro[[#This Row],[P.Ativo CMED]]="",Tabela_BaseCadastro[[#This Row],[DESCRIÇÃO DO PRINCIPIO ATIVO]],Tabela_BaseCadastro[[#This Row],[P.Ativo CMED]])</f>
        <v>0</v>
      </c>
    </row>
    <row r="977" spans="1:66" x14ac:dyDescent="0.25">
      <c r="A977">
        <v>1759</v>
      </c>
      <c r="B977" t="s">
        <v>3046</v>
      </c>
      <c r="C977">
        <v>1645</v>
      </c>
      <c r="D977" t="s">
        <v>2759</v>
      </c>
      <c r="E977">
        <v>5</v>
      </c>
      <c r="F977" t="s">
        <v>2634</v>
      </c>
      <c r="G977">
        <v>2</v>
      </c>
      <c r="H977" s="1"/>
      <c r="I977">
        <v>39</v>
      </c>
      <c r="J977" t="s">
        <v>2761</v>
      </c>
      <c r="M977" t="s">
        <v>1257</v>
      </c>
      <c r="P977">
        <v>90213930</v>
      </c>
      <c r="R977">
        <v>13</v>
      </c>
      <c r="S977">
        <v>14</v>
      </c>
      <c r="X977" t="s">
        <v>3047</v>
      </c>
      <c r="Z977" t="s">
        <v>1260</v>
      </c>
      <c r="AA977" t="s">
        <v>1261</v>
      </c>
      <c r="AE977">
        <v>44005</v>
      </c>
      <c r="AH977">
        <v>0</v>
      </c>
      <c r="AK977" t="s">
        <v>1260</v>
      </c>
      <c r="AM977" t="s">
        <v>1260</v>
      </c>
      <c r="AN977" t="s">
        <v>1260</v>
      </c>
      <c r="AQ977" t="s">
        <v>1263</v>
      </c>
      <c r="AR977" t="s">
        <v>1257</v>
      </c>
      <c r="AS977" t="s">
        <v>1260</v>
      </c>
      <c r="AT977">
        <v>1</v>
      </c>
      <c r="AX977" t="s">
        <v>1617</v>
      </c>
      <c r="AY977" t="s">
        <v>1264</v>
      </c>
      <c r="AZ977" t="s">
        <v>1265</v>
      </c>
      <c r="BI977" t="s">
        <v>1260</v>
      </c>
      <c r="BK977" t="str">
        <f>LEFT(Tabela_BaseCadastro[[#This Row],[Descrição]],SEARCH(" ",Tabela_BaseCadastro[[#This Row],[Descrição]],1)-1)</f>
        <v>28L217160S</v>
      </c>
      <c r="BL977" t="str">
        <f>TEXT(Tabela_BaseCadastro[[#This Row],[Unidade Venda '[EAN8, UPC12, EAN13, e DUN14']]],"0000000000000")</f>
        <v>0000000000000</v>
      </c>
      <c r="BM977" t="s">
        <v>1565</v>
      </c>
      <c r="BN977" t="str">
        <f>IF(Tabela_BaseCadastro[[#This Row],[P.Ativo CMED]]="",Tabela_BaseCadastro[[#This Row],[DESCRIÇÃO DO PRINCIPIO ATIVO]],Tabela_BaseCadastro[[#This Row],[P.Ativo CMED]])</f>
        <v>TISAGENLECLEUCEL</v>
      </c>
    </row>
    <row r="978" spans="1:66" x14ac:dyDescent="0.25">
      <c r="A978">
        <v>1760</v>
      </c>
      <c r="B978" t="s">
        <v>3048</v>
      </c>
      <c r="C978">
        <v>1645</v>
      </c>
      <c r="D978" t="s">
        <v>2759</v>
      </c>
      <c r="E978">
        <v>5</v>
      </c>
      <c r="F978" t="s">
        <v>2634</v>
      </c>
      <c r="G978">
        <v>10</v>
      </c>
      <c r="H978" s="1" t="s">
        <v>2760</v>
      </c>
      <c r="I978">
        <v>39</v>
      </c>
      <c r="J978" t="s">
        <v>2761</v>
      </c>
      <c r="M978" t="s">
        <v>2412</v>
      </c>
      <c r="N978" t="s">
        <v>2762</v>
      </c>
      <c r="O978" t="s">
        <v>2763</v>
      </c>
      <c r="P978">
        <v>90213930</v>
      </c>
      <c r="R978">
        <v>13</v>
      </c>
      <c r="S978">
        <v>13</v>
      </c>
      <c r="U978">
        <v>8436045397232</v>
      </c>
      <c r="V978">
        <v>8436045397232</v>
      </c>
      <c r="X978" t="s">
        <v>3049</v>
      </c>
      <c r="Z978" t="s">
        <v>1260</v>
      </c>
      <c r="AA978" t="s">
        <v>1261</v>
      </c>
      <c r="AE978">
        <v>44005</v>
      </c>
      <c r="AH978">
        <v>0</v>
      </c>
      <c r="AK978" t="s">
        <v>1260</v>
      </c>
      <c r="AM978" t="s">
        <v>1260</v>
      </c>
      <c r="AN978" t="s">
        <v>1260</v>
      </c>
      <c r="AQ978" t="s">
        <v>2412</v>
      </c>
      <c r="AR978" t="s">
        <v>2415</v>
      </c>
      <c r="AS978" t="s">
        <v>1260</v>
      </c>
      <c r="AT978">
        <v>1</v>
      </c>
      <c r="AX978" t="s">
        <v>1260</v>
      </c>
      <c r="AY978" t="s">
        <v>1264</v>
      </c>
      <c r="AZ978" t="s">
        <v>1265</v>
      </c>
      <c r="BI978" t="s">
        <v>1260</v>
      </c>
      <c r="BK978" t="str">
        <f>LEFT(Tabela_BaseCadastro[[#This Row],[Descrição]],SEARCH(" ",Tabela_BaseCadastro[[#This Row],[Descrição]],1)-1)</f>
        <v>28L220080S</v>
      </c>
      <c r="BL978" t="str">
        <f>TEXT(Tabela_BaseCadastro[[#This Row],[Unidade Venda '[EAN8, UPC12, EAN13, e DUN14']]],"0000000000000")</f>
        <v>8436045397232</v>
      </c>
      <c r="BN978">
        <f>IF(Tabela_BaseCadastro[[#This Row],[P.Ativo CMED]]="",Tabela_BaseCadastro[[#This Row],[DESCRIÇÃO DO PRINCIPIO ATIVO]],Tabela_BaseCadastro[[#This Row],[P.Ativo CMED]])</f>
        <v>0</v>
      </c>
    </row>
    <row r="979" spans="1:66" x14ac:dyDescent="0.25">
      <c r="A979">
        <v>1761</v>
      </c>
      <c r="B979" t="s">
        <v>3050</v>
      </c>
      <c r="C979">
        <v>1645</v>
      </c>
      <c r="D979" t="s">
        <v>2759</v>
      </c>
      <c r="E979">
        <v>5</v>
      </c>
      <c r="F979" t="s">
        <v>2634</v>
      </c>
      <c r="G979">
        <v>10</v>
      </c>
      <c r="H979" s="1" t="s">
        <v>2760</v>
      </c>
      <c r="I979">
        <v>39</v>
      </c>
      <c r="J979" t="s">
        <v>2761</v>
      </c>
      <c r="M979" t="s">
        <v>2412</v>
      </c>
      <c r="N979" t="s">
        <v>2762</v>
      </c>
      <c r="O979" t="s">
        <v>2763</v>
      </c>
      <c r="P979">
        <v>90213930</v>
      </c>
      <c r="R979">
        <v>13</v>
      </c>
      <c r="S979">
        <v>14</v>
      </c>
      <c r="U979">
        <v>8436045397300</v>
      </c>
      <c r="V979">
        <v>8436045397300</v>
      </c>
      <c r="X979" t="s">
        <v>3051</v>
      </c>
      <c r="Z979" t="s">
        <v>1260</v>
      </c>
      <c r="AA979" t="s">
        <v>1261</v>
      </c>
      <c r="AE979">
        <v>44005</v>
      </c>
      <c r="AH979">
        <v>0</v>
      </c>
      <c r="AK979" t="s">
        <v>1260</v>
      </c>
      <c r="AM979" t="s">
        <v>1260</v>
      </c>
      <c r="AN979" t="s">
        <v>1260</v>
      </c>
      <c r="AQ979" t="s">
        <v>2412</v>
      </c>
      <c r="AR979" t="s">
        <v>2415</v>
      </c>
      <c r="AS979" t="s">
        <v>1260</v>
      </c>
      <c r="AT979">
        <v>1</v>
      </c>
      <c r="AX979" t="s">
        <v>1260</v>
      </c>
      <c r="AY979" t="s">
        <v>1264</v>
      </c>
      <c r="AZ979" t="s">
        <v>1265</v>
      </c>
      <c r="BI979" t="s">
        <v>1260</v>
      </c>
      <c r="BK979" t="str">
        <f>LEFT(Tabela_BaseCadastro[[#This Row],[Descrição]],SEARCH(" ",Tabela_BaseCadastro[[#This Row],[Descrição]],1)-1)</f>
        <v>28L220100S</v>
      </c>
      <c r="BL979" t="str">
        <f>TEXT(Tabela_BaseCadastro[[#This Row],[Unidade Venda '[EAN8, UPC12, EAN13, e DUN14']]],"0000000000000")</f>
        <v>8436045397300</v>
      </c>
      <c r="BN979">
        <f>IF(Tabela_BaseCadastro[[#This Row],[P.Ativo CMED]]="",Tabela_BaseCadastro[[#This Row],[DESCRIÇÃO DO PRINCIPIO ATIVO]],Tabela_BaseCadastro[[#This Row],[P.Ativo CMED]])</f>
        <v>0</v>
      </c>
    </row>
    <row r="980" spans="1:66" x14ac:dyDescent="0.25">
      <c r="A980">
        <v>1762</v>
      </c>
      <c r="B980" t="s">
        <v>3052</v>
      </c>
      <c r="C980">
        <v>1645</v>
      </c>
      <c r="D980" t="s">
        <v>2759</v>
      </c>
      <c r="E980">
        <v>5</v>
      </c>
      <c r="F980" t="s">
        <v>2634</v>
      </c>
      <c r="G980">
        <v>10</v>
      </c>
      <c r="H980" s="1" t="s">
        <v>2760</v>
      </c>
      <c r="I980">
        <v>39</v>
      </c>
      <c r="J980" t="s">
        <v>2761</v>
      </c>
      <c r="M980" t="s">
        <v>1257</v>
      </c>
      <c r="N980" t="s">
        <v>2762</v>
      </c>
      <c r="O980" t="s">
        <v>2763</v>
      </c>
      <c r="P980">
        <v>90213930</v>
      </c>
      <c r="R980">
        <v>13</v>
      </c>
      <c r="S980">
        <v>14</v>
      </c>
      <c r="U980">
        <v>8436045397379</v>
      </c>
      <c r="V980">
        <v>8436045397379</v>
      </c>
      <c r="X980" t="s">
        <v>3053</v>
      </c>
      <c r="Z980" t="s">
        <v>1260</v>
      </c>
      <c r="AA980" t="s">
        <v>1261</v>
      </c>
      <c r="AE980">
        <v>44005</v>
      </c>
      <c r="AH980">
        <v>0</v>
      </c>
      <c r="AK980" t="s">
        <v>1260</v>
      </c>
      <c r="AM980" t="s">
        <v>1260</v>
      </c>
      <c r="AN980" t="s">
        <v>1260</v>
      </c>
      <c r="AQ980" t="s">
        <v>1263</v>
      </c>
      <c r="AR980" t="s">
        <v>1257</v>
      </c>
      <c r="AS980" t="s">
        <v>1260</v>
      </c>
      <c r="AT980">
        <v>1</v>
      </c>
      <c r="AX980" t="s">
        <v>1260</v>
      </c>
      <c r="AY980" t="s">
        <v>1264</v>
      </c>
      <c r="AZ980" t="s">
        <v>1265</v>
      </c>
      <c r="BI980" t="s">
        <v>1260</v>
      </c>
      <c r="BK980" t="str">
        <f>LEFT(Tabela_BaseCadastro[[#This Row],[Descrição]],SEARCH(" ",Tabela_BaseCadastro[[#This Row],[Descrição]],1)-1)</f>
        <v>28L220120S</v>
      </c>
      <c r="BL980" t="str">
        <f>TEXT(Tabela_BaseCadastro[[#This Row],[Unidade Venda '[EAN8, UPC12, EAN13, e DUN14']]],"0000000000000")</f>
        <v>8436045397379</v>
      </c>
      <c r="BN980">
        <f>IF(Tabela_BaseCadastro[[#This Row],[P.Ativo CMED]]="",Tabela_BaseCadastro[[#This Row],[DESCRIÇÃO DO PRINCIPIO ATIVO]],Tabela_BaseCadastro[[#This Row],[P.Ativo CMED]])</f>
        <v>0</v>
      </c>
    </row>
    <row r="981" spans="1:66" x14ac:dyDescent="0.25">
      <c r="A981">
        <v>1763</v>
      </c>
      <c r="B981" t="s">
        <v>3054</v>
      </c>
      <c r="C981">
        <v>1645</v>
      </c>
      <c r="D981" t="s">
        <v>2759</v>
      </c>
      <c r="E981">
        <v>5</v>
      </c>
      <c r="F981" t="s">
        <v>2634</v>
      </c>
      <c r="G981">
        <v>2</v>
      </c>
      <c r="H981" s="1"/>
      <c r="I981">
        <v>39</v>
      </c>
      <c r="J981" t="s">
        <v>2761</v>
      </c>
      <c r="M981" t="s">
        <v>1257</v>
      </c>
      <c r="P981">
        <v>90213930</v>
      </c>
      <c r="R981">
        <v>13</v>
      </c>
      <c r="S981">
        <v>14</v>
      </c>
      <c r="X981" t="s">
        <v>3055</v>
      </c>
      <c r="Z981" t="s">
        <v>1260</v>
      </c>
      <c r="AA981" t="s">
        <v>1261</v>
      </c>
      <c r="AE981">
        <v>44005</v>
      </c>
      <c r="AH981">
        <v>0</v>
      </c>
      <c r="AK981" t="s">
        <v>1260</v>
      </c>
      <c r="AM981" t="s">
        <v>1260</v>
      </c>
      <c r="AN981" t="s">
        <v>1260</v>
      </c>
      <c r="AQ981" t="s">
        <v>1263</v>
      </c>
      <c r="AR981" t="s">
        <v>1257</v>
      </c>
      <c r="AS981" t="s">
        <v>1260</v>
      </c>
      <c r="AT981">
        <v>1</v>
      </c>
      <c r="AX981" t="s">
        <v>1617</v>
      </c>
      <c r="AY981" t="s">
        <v>1264</v>
      </c>
      <c r="AZ981" t="s">
        <v>1265</v>
      </c>
      <c r="BI981" t="s">
        <v>1260</v>
      </c>
      <c r="BK981" t="str">
        <f>LEFT(Tabela_BaseCadastro[[#This Row],[Descrição]],SEARCH(" ",Tabela_BaseCadastro[[#This Row],[Descrição]],1)-1)</f>
        <v>28L220140S</v>
      </c>
      <c r="BL981" t="str">
        <f>TEXT(Tabela_BaseCadastro[[#This Row],[Unidade Venda '[EAN8, UPC12, EAN13, e DUN14']]],"0000000000000")</f>
        <v>0000000000000</v>
      </c>
      <c r="BM981" t="s">
        <v>1565</v>
      </c>
      <c r="BN981" t="str">
        <f>IF(Tabela_BaseCadastro[[#This Row],[P.Ativo CMED]]="",Tabela_BaseCadastro[[#This Row],[DESCRIÇÃO DO PRINCIPIO ATIVO]],Tabela_BaseCadastro[[#This Row],[P.Ativo CMED]])</f>
        <v>TISAGENLECLEUCEL</v>
      </c>
    </row>
    <row r="982" spans="1:66" x14ac:dyDescent="0.25">
      <c r="A982">
        <v>1764</v>
      </c>
      <c r="B982" t="s">
        <v>3056</v>
      </c>
      <c r="C982">
        <v>1645</v>
      </c>
      <c r="D982" t="s">
        <v>2759</v>
      </c>
      <c r="E982">
        <v>5</v>
      </c>
      <c r="F982" t="s">
        <v>2634</v>
      </c>
      <c r="G982">
        <v>2</v>
      </c>
      <c r="H982" s="1"/>
      <c r="I982">
        <v>39</v>
      </c>
      <c r="J982" t="s">
        <v>2761</v>
      </c>
      <c r="M982" t="s">
        <v>1257</v>
      </c>
      <c r="P982">
        <v>90213930</v>
      </c>
      <c r="R982">
        <v>13</v>
      </c>
      <c r="S982">
        <v>14</v>
      </c>
      <c r="X982" t="s">
        <v>3057</v>
      </c>
      <c r="Z982" t="s">
        <v>1260</v>
      </c>
      <c r="AA982" t="s">
        <v>1261</v>
      </c>
      <c r="AE982">
        <v>44005</v>
      </c>
      <c r="AH982">
        <v>0</v>
      </c>
      <c r="AK982" t="s">
        <v>1260</v>
      </c>
      <c r="AM982" t="s">
        <v>1260</v>
      </c>
      <c r="AN982" t="s">
        <v>1260</v>
      </c>
      <c r="AQ982" t="s">
        <v>1263</v>
      </c>
      <c r="AR982" t="s">
        <v>1257</v>
      </c>
      <c r="AS982" t="s">
        <v>1260</v>
      </c>
      <c r="AT982">
        <v>1</v>
      </c>
      <c r="AX982" t="s">
        <v>1617</v>
      </c>
      <c r="AY982" t="s">
        <v>1264</v>
      </c>
      <c r="AZ982" t="s">
        <v>1265</v>
      </c>
      <c r="BI982" t="s">
        <v>1260</v>
      </c>
      <c r="BK982" t="str">
        <f>LEFT(Tabela_BaseCadastro[[#This Row],[Descrição]],SEARCH(" ",Tabela_BaseCadastro[[#This Row],[Descrição]],1)-1)</f>
        <v>28L220160S</v>
      </c>
      <c r="BL982" t="str">
        <f>TEXT(Tabela_BaseCadastro[[#This Row],[Unidade Venda '[EAN8, UPC12, EAN13, e DUN14']]],"0000000000000")</f>
        <v>0000000000000</v>
      </c>
      <c r="BM982" t="s">
        <v>1565</v>
      </c>
      <c r="BN982" t="str">
        <f>IF(Tabela_BaseCadastro[[#This Row],[P.Ativo CMED]]="",Tabela_BaseCadastro[[#This Row],[DESCRIÇÃO DO PRINCIPIO ATIVO]],Tabela_BaseCadastro[[#This Row],[P.Ativo CMED]])</f>
        <v>TISAGENLECLEUCEL</v>
      </c>
    </row>
    <row r="983" spans="1:66" x14ac:dyDescent="0.25">
      <c r="A983">
        <v>1765</v>
      </c>
      <c r="B983" t="s">
        <v>3058</v>
      </c>
      <c r="C983">
        <v>1645</v>
      </c>
      <c r="D983" t="s">
        <v>2759</v>
      </c>
      <c r="E983">
        <v>5</v>
      </c>
      <c r="F983" t="s">
        <v>2634</v>
      </c>
      <c r="G983">
        <v>10</v>
      </c>
      <c r="H983" s="1" t="s">
        <v>2760</v>
      </c>
      <c r="I983">
        <v>39</v>
      </c>
      <c r="J983" t="s">
        <v>2761</v>
      </c>
      <c r="M983" t="s">
        <v>1257</v>
      </c>
      <c r="N983" t="s">
        <v>2762</v>
      </c>
      <c r="O983" t="s">
        <v>2763</v>
      </c>
      <c r="P983">
        <v>90213930</v>
      </c>
      <c r="R983">
        <v>13</v>
      </c>
      <c r="S983">
        <v>14</v>
      </c>
      <c r="U983">
        <v>8436045397249</v>
      </c>
      <c r="V983">
        <v>8436045397249</v>
      </c>
      <c r="X983" t="s">
        <v>3059</v>
      </c>
      <c r="Z983" t="s">
        <v>1260</v>
      </c>
      <c r="AA983" t="s">
        <v>1261</v>
      </c>
      <c r="AE983">
        <v>44005</v>
      </c>
      <c r="AH983">
        <v>0</v>
      </c>
      <c r="AK983" t="s">
        <v>1260</v>
      </c>
      <c r="AM983" t="s">
        <v>1260</v>
      </c>
      <c r="AN983" t="s">
        <v>1260</v>
      </c>
      <c r="AQ983" t="s">
        <v>1263</v>
      </c>
      <c r="AR983" t="s">
        <v>1257</v>
      </c>
      <c r="AS983" t="s">
        <v>1260</v>
      </c>
      <c r="AT983">
        <v>1</v>
      </c>
      <c r="AX983" t="s">
        <v>1260</v>
      </c>
      <c r="AY983" t="s">
        <v>1264</v>
      </c>
      <c r="AZ983" t="s">
        <v>1265</v>
      </c>
      <c r="BI983" t="s">
        <v>1260</v>
      </c>
      <c r="BK983" t="str">
        <f>LEFT(Tabela_BaseCadastro[[#This Row],[Descrição]],SEARCH(" ",Tabela_BaseCadastro[[#This Row],[Descrição]],1)-1)</f>
        <v>28L224080S</v>
      </c>
      <c r="BL983" t="str">
        <f>TEXT(Tabela_BaseCadastro[[#This Row],[Unidade Venda '[EAN8, UPC12, EAN13, e DUN14']]],"0000000000000")</f>
        <v>8436045397249</v>
      </c>
      <c r="BN983">
        <f>IF(Tabela_BaseCadastro[[#This Row],[P.Ativo CMED]]="",Tabela_BaseCadastro[[#This Row],[DESCRIÇÃO DO PRINCIPIO ATIVO]],Tabela_BaseCadastro[[#This Row],[P.Ativo CMED]])</f>
        <v>0</v>
      </c>
    </row>
    <row r="984" spans="1:66" x14ac:dyDescent="0.25">
      <c r="A984">
        <v>1766</v>
      </c>
      <c r="B984" t="s">
        <v>3060</v>
      </c>
      <c r="C984">
        <v>1660</v>
      </c>
      <c r="D984" t="s">
        <v>3061</v>
      </c>
      <c r="E984">
        <v>5</v>
      </c>
      <c r="F984" t="s">
        <v>2634</v>
      </c>
      <c r="G984">
        <v>10</v>
      </c>
      <c r="H984" s="1" t="s">
        <v>2760</v>
      </c>
      <c r="I984">
        <v>39</v>
      </c>
      <c r="J984" t="s">
        <v>2761</v>
      </c>
      <c r="M984" t="s">
        <v>2412</v>
      </c>
      <c r="N984" t="s">
        <v>2762</v>
      </c>
      <c r="O984" t="s">
        <v>2763</v>
      </c>
      <c r="P984">
        <v>90213930</v>
      </c>
      <c r="R984">
        <v>13</v>
      </c>
      <c r="S984">
        <v>13</v>
      </c>
      <c r="U984">
        <v>1245784578452</v>
      </c>
      <c r="V984">
        <v>1245781245781</v>
      </c>
      <c r="X984" t="s">
        <v>3062</v>
      </c>
      <c r="Z984" t="s">
        <v>1260</v>
      </c>
      <c r="AA984" t="s">
        <v>1261</v>
      </c>
      <c r="AE984">
        <v>44005</v>
      </c>
      <c r="AH984">
        <v>0</v>
      </c>
      <c r="AK984" t="s">
        <v>1260</v>
      </c>
      <c r="AM984" t="s">
        <v>1260</v>
      </c>
      <c r="AN984" t="s">
        <v>1260</v>
      </c>
      <c r="AQ984" t="s">
        <v>2412</v>
      </c>
      <c r="AR984" t="s">
        <v>2415</v>
      </c>
      <c r="AS984" t="s">
        <v>1260</v>
      </c>
      <c r="AT984">
        <v>1</v>
      </c>
      <c r="AX984" t="s">
        <v>1260</v>
      </c>
      <c r="AY984" t="s">
        <v>1264</v>
      </c>
      <c r="AZ984" t="s">
        <v>1265</v>
      </c>
      <c r="BI984" t="s">
        <v>1260</v>
      </c>
      <c r="BK984" t="str">
        <f>LEFT(Tabela_BaseCadastro[[#This Row],[Descrição]],SEARCH(" ",Tabela_BaseCadastro[[#This Row],[Descrição]],1)-1)</f>
        <v>28L224100S</v>
      </c>
      <c r="BL984" t="str">
        <f>TEXT(Tabela_BaseCadastro[[#This Row],[Unidade Venda '[EAN8, UPC12, EAN13, e DUN14']]],"0000000000000")</f>
        <v>1245784578452</v>
      </c>
      <c r="BN984">
        <f>IF(Tabela_BaseCadastro[[#This Row],[P.Ativo CMED]]="",Tabela_BaseCadastro[[#This Row],[DESCRIÇÃO DO PRINCIPIO ATIVO]],Tabela_BaseCadastro[[#This Row],[P.Ativo CMED]])</f>
        <v>0</v>
      </c>
    </row>
    <row r="985" spans="1:66" x14ac:dyDescent="0.25">
      <c r="A985">
        <v>1767</v>
      </c>
      <c r="B985" t="s">
        <v>3063</v>
      </c>
      <c r="C985">
        <v>1645</v>
      </c>
      <c r="D985" t="s">
        <v>2759</v>
      </c>
      <c r="E985">
        <v>5</v>
      </c>
      <c r="F985" t="s">
        <v>2634</v>
      </c>
      <c r="G985">
        <v>10</v>
      </c>
      <c r="H985" s="1" t="s">
        <v>2760</v>
      </c>
      <c r="I985">
        <v>39</v>
      </c>
      <c r="J985" t="s">
        <v>2761</v>
      </c>
      <c r="M985" t="s">
        <v>2412</v>
      </c>
      <c r="N985" t="s">
        <v>2762</v>
      </c>
      <c r="O985" t="s">
        <v>2763</v>
      </c>
      <c r="P985">
        <v>90213930</v>
      </c>
      <c r="R985">
        <v>13</v>
      </c>
      <c r="S985">
        <v>14</v>
      </c>
      <c r="U985">
        <v>8436045397386</v>
      </c>
      <c r="V985">
        <v>8436045397386</v>
      </c>
      <c r="X985" t="s">
        <v>3064</v>
      </c>
      <c r="Z985" t="s">
        <v>1260</v>
      </c>
      <c r="AA985" t="s">
        <v>1261</v>
      </c>
      <c r="AE985">
        <v>44005</v>
      </c>
      <c r="AH985">
        <v>0</v>
      </c>
      <c r="AK985" t="s">
        <v>1260</v>
      </c>
      <c r="AM985" t="s">
        <v>1260</v>
      </c>
      <c r="AN985" t="s">
        <v>1260</v>
      </c>
      <c r="AQ985" t="s">
        <v>2412</v>
      </c>
      <c r="AR985" t="s">
        <v>2415</v>
      </c>
      <c r="AS985" t="s">
        <v>1260</v>
      </c>
      <c r="AT985">
        <v>1</v>
      </c>
      <c r="AX985" t="s">
        <v>1260</v>
      </c>
      <c r="AY985" t="s">
        <v>1264</v>
      </c>
      <c r="AZ985" t="s">
        <v>1265</v>
      </c>
      <c r="BI985" t="s">
        <v>1260</v>
      </c>
      <c r="BK985" t="str">
        <f>LEFT(Tabela_BaseCadastro[[#This Row],[Descrição]],SEARCH(" ",Tabela_BaseCadastro[[#This Row],[Descrição]],1)-1)</f>
        <v>28L224120S</v>
      </c>
      <c r="BL985" t="str">
        <f>TEXT(Tabela_BaseCadastro[[#This Row],[Unidade Venda '[EAN8, UPC12, EAN13, e DUN14']]],"0000000000000")</f>
        <v>8436045397386</v>
      </c>
      <c r="BN985">
        <f>IF(Tabela_BaseCadastro[[#This Row],[P.Ativo CMED]]="",Tabela_BaseCadastro[[#This Row],[DESCRIÇÃO DO PRINCIPIO ATIVO]],Tabela_BaseCadastro[[#This Row],[P.Ativo CMED]])</f>
        <v>0</v>
      </c>
    </row>
    <row r="986" spans="1:66" x14ac:dyDescent="0.25">
      <c r="A986">
        <v>1768</v>
      </c>
      <c r="B986" t="s">
        <v>3065</v>
      </c>
      <c r="C986">
        <v>1645</v>
      </c>
      <c r="D986" t="s">
        <v>2759</v>
      </c>
      <c r="E986">
        <v>5</v>
      </c>
      <c r="F986" t="s">
        <v>2634</v>
      </c>
      <c r="G986">
        <v>10</v>
      </c>
      <c r="H986" s="1" t="s">
        <v>2760</v>
      </c>
      <c r="I986">
        <v>39</v>
      </c>
      <c r="J986" t="s">
        <v>2761</v>
      </c>
      <c r="M986" t="s">
        <v>1257</v>
      </c>
      <c r="N986" t="s">
        <v>2762</v>
      </c>
      <c r="O986" t="s">
        <v>2763</v>
      </c>
      <c r="P986">
        <v>90213930</v>
      </c>
      <c r="R986">
        <v>13</v>
      </c>
      <c r="S986">
        <v>14</v>
      </c>
      <c r="U986">
        <v>8436045397454</v>
      </c>
      <c r="V986">
        <v>8436045397454</v>
      </c>
      <c r="X986" t="s">
        <v>3066</v>
      </c>
      <c r="Z986" t="s">
        <v>1260</v>
      </c>
      <c r="AA986" t="s">
        <v>1261</v>
      </c>
      <c r="AE986">
        <v>44005</v>
      </c>
      <c r="AH986">
        <v>0</v>
      </c>
      <c r="AK986" t="s">
        <v>1260</v>
      </c>
      <c r="AM986" t="s">
        <v>1260</v>
      </c>
      <c r="AN986" t="s">
        <v>1260</v>
      </c>
      <c r="AQ986" t="s">
        <v>1263</v>
      </c>
      <c r="AR986" t="s">
        <v>1257</v>
      </c>
      <c r="AS986" t="s">
        <v>1260</v>
      </c>
      <c r="AT986">
        <v>1</v>
      </c>
      <c r="AX986" t="s">
        <v>1260</v>
      </c>
      <c r="AY986" t="s">
        <v>1264</v>
      </c>
      <c r="AZ986" t="s">
        <v>1265</v>
      </c>
      <c r="BI986" t="s">
        <v>1260</v>
      </c>
      <c r="BK986" t="str">
        <f>LEFT(Tabela_BaseCadastro[[#This Row],[Descrição]],SEARCH(" ",Tabela_BaseCadastro[[#This Row],[Descrição]],1)-1)</f>
        <v>28L224140S</v>
      </c>
      <c r="BL986" t="str">
        <f>TEXT(Tabela_BaseCadastro[[#This Row],[Unidade Venda '[EAN8, UPC12, EAN13, e DUN14']]],"0000000000000")</f>
        <v>8436045397454</v>
      </c>
      <c r="BN986">
        <f>IF(Tabela_BaseCadastro[[#This Row],[P.Ativo CMED]]="",Tabela_BaseCadastro[[#This Row],[DESCRIÇÃO DO PRINCIPIO ATIVO]],Tabela_BaseCadastro[[#This Row],[P.Ativo CMED]])</f>
        <v>0</v>
      </c>
    </row>
    <row r="987" spans="1:66" x14ac:dyDescent="0.25">
      <c r="A987">
        <v>1769</v>
      </c>
      <c r="B987" t="s">
        <v>3067</v>
      </c>
      <c r="C987">
        <v>1645</v>
      </c>
      <c r="D987" t="s">
        <v>2759</v>
      </c>
      <c r="E987">
        <v>5</v>
      </c>
      <c r="F987" t="s">
        <v>2634</v>
      </c>
      <c r="G987">
        <v>2</v>
      </c>
      <c r="H987" s="1"/>
      <c r="I987">
        <v>39</v>
      </c>
      <c r="J987" t="s">
        <v>2761</v>
      </c>
      <c r="M987" t="s">
        <v>1257</v>
      </c>
      <c r="P987">
        <v>90213930</v>
      </c>
      <c r="R987">
        <v>13</v>
      </c>
      <c r="S987">
        <v>14</v>
      </c>
      <c r="X987" t="s">
        <v>3068</v>
      </c>
      <c r="Z987" t="s">
        <v>1260</v>
      </c>
      <c r="AA987" t="s">
        <v>1261</v>
      </c>
      <c r="AE987">
        <v>44005</v>
      </c>
      <c r="AH987">
        <v>0</v>
      </c>
      <c r="AK987" t="s">
        <v>1260</v>
      </c>
      <c r="AM987" t="s">
        <v>1260</v>
      </c>
      <c r="AN987" t="s">
        <v>1260</v>
      </c>
      <c r="AQ987" t="s">
        <v>1263</v>
      </c>
      <c r="AR987" t="s">
        <v>1257</v>
      </c>
      <c r="AS987" t="s">
        <v>1260</v>
      </c>
      <c r="AT987">
        <v>1</v>
      </c>
      <c r="AX987" t="s">
        <v>1617</v>
      </c>
      <c r="AY987" t="s">
        <v>1264</v>
      </c>
      <c r="AZ987" t="s">
        <v>1265</v>
      </c>
      <c r="BI987" t="s">
        <v>1260</v>
      </c>
      <c r="BK987" t="str">
        <f>LEFT(Tabela_BaseCadastro[[#This Row],[Descrição]],SEARCH(" ",Tabela_BaseCadastro[[#This Row],[Descrição]],1)-1)</f>
        <v>28L224160S</v>
      </c>
      <c r="BL987" t="str">
        <f>TEXT(Tabela_BaseCadastro[[#This Row],[Unidade Venda '[EAN8, UPC12, EAN13, e DUN14']]],"0000000000000")</f>
        <v>0000000000000</v>
      </c>
      <c r="BM987" t="s">
        <v>1565</v>
      </c>
      <c r="BN987" t="str">
        <f>IF(Tabela_BaseCadastro[[#This Row],[P.Ativo CMED]]="",Tabela_BaseCadastro[[#This Row],[DESCRIÇÃO DO PRINCIPIO ATIVO]],Tabela_BaseCadastro[[#This Row],[P.Ativo CMED]])</f>
        <v>TISAGENLECLEUCEL</v>
      </c>
    </row>
    <row r="988" spans="1:66" x14ac:dyDescent="0.25">
      <c r="A988">
        <v>1770</v>
      </c>
      <c r="B988" t="s">
        <v>3069</v>
      </c>
      <c r="C988">
        <v>1645</v>
      </c>
      <c r="D988" t="s">
        <v>2759</v>
      </c>
      <c r="E988">
        <v>5</v>
      </c>
      <c r="F988" t="s">
        <v>2634</v>
      </c>
      <c r="G988">
        <v>10</v>
      </c>
      <c r="H988" s="1" t="s">
        <v>2760</v>
      </c>
      <c r="I988">
        <v>39</v>
      </c>
      <c r="J988" t="s">
        <v>2761</v>
      </c>
      <c r="M988" t="s">
        <v>1257</v>
      </c>
      <c r="N988" t="s">
        <v>2762</v>
      </c>
      <c r="O988" t="s">
        <v>2763</v>
      </c>
      <c r="P988">
        <v>90213930</v>
      </c>
      <c r="R988">
        <v>13</v>
      </c>
      <c r="S988">
        <v>14</v>
      </c>
      <c r="U988">
        <v>8436045396709</v>
      </c>
      <c r="V988">
        <v>8436045396709</v>
      </c>
      <c r="X988" t="s">
        <v>3070</v>
      </c>
      <c r="Z988" t="s">
        <v>1260</v>
      </c>
      <c r="AA988" t="s">
        <v>1261</v>
      </c>
      <c r="AE988">
        <v>44005</v>
      </c>
      <c r="AH988">
        <v>0</v>
      </c>
      <c r="AK988" t="s">
        <v>1260</v>
      </c>
      <c r="AM988" t="s">
        <v>1260</v>
      </c>
      <c r="AN988" t="s">
        <v>1260</v>
      </c>
      <c r="AQ988" t="s">
        <v>1263</v>
      </c>
      <c r="AR988" t="s">
        <v>1257</v>
      </c>
      <c r="AS988" t="s">
        <v>1260</v>
      </c>
      <c r="AT988">
        <v>1</v>
      </c>
      <c r="AX988" t="s">
        <v>1260</v>
      </c>
      <c r="AY988" t="s">
        <v>1264</v>
      </c>
      <c r="AZ988" t="s">
        <v>1265</v>
      </c>
      <c r="BI988" t="s">
        <v>1260</v>
      </c>
      <c r="BK988" t="str">
        <f>LEFT(Tabela_BaseCadastro[[#This Row],[Descrição]],SEARCH(" ",Tabela_BaseCadastro[[#This Row],[Descrição]],1)-1)</f>
        <v>28B220080S</v>
      </c>
      <c r="BL988" t="str">
        <f>TEXT(Tabela_BaseCadastro[[#This Row],[Unidade Venda '[EAN8, UPC12, EAN13, e DUN14']]],"0000000000000")</f>
        <v>8436045396709</v>
      </c>
      <c r="BN988">
        <f>IF(Tabela_BaseCadastro[[#This Row],[P.Ativo CMED]]="",Tabela_BaseCadastro[[#This Row],[DESCRIÇÃO DO PRINCIPIO ATIVO]],Tabela_BaseCadastro[[#This Row],[P.Ativo CMED]])</f>
        <v>0</v>
      </c>
    </row>
    <row r="989" spans="1:66" x14ac:dyDescent="0.25">
      <c r="A989">
        <v>1771</v>
      </c>
      <c r="B989" t="s">
        <v>3071</v>
      </c>
      <c r="C989">
        <v>1645</v>
      </c>
      <c r="D989" t="s">
        <v>2759</v>
      </c>
      <c r="E989">
        <v>5</v>
      </c>
      <c r="F989" t="s">
        <v>2634</v>
      </c>
      <c r="G989">
        <v>10</v>
      </c>
      <c r="H989" s="1" t="s">
        <v>2760</v>
      </c>
      <c r="I989">
        <v>39</v>
      </c>
      <c r="J989" t="s">
        <v>2761</v>
      </c>
      <c r="M989" t="s">
        <v>1257</v>
      </c>
      <c r="N989" t="s">
        <v>2762</v>
      </c>
      <c r="O989" t="s">
        <v>2763</v>
      </c>
      <c r="P989">
        <v>90213930</v>
      </c>
      <c r="R989">
        <v>13</v>
      </c>
      <c r="S989">
        <v>14</v>
      </c>
      <c r="U989">
        <v>8436045396785</v>
      </c>
      <c r="V989">
        <v>8436045396785</v>
      </c>
      <c r="X989" t="s">
        <v>3072</v>
      </c>
      <c r="Z989" t="s">
        <v>1260</v>
      </c>
      <c r="AA989" t="s">
        <v>1261</v>
      </c>
      <c r="AE989">
        <v>44005</v>
      </c>
      <c r="AH989">
        <v>0</v>
      </c>
      <c r="AK989" t="s">
        <v>1260</v>
      </c>
      <c r="AM989" t="s">
        <v>1260</v>
      </c>
      <c r="AN989" t="s">
        <v>1260</v>
      </c>
      <c r="AQ989" t="s">
        <v>1263</v>
      </c>
      <c r="AR989" t="s">
        <v>1257</v>
      </c>
      <c r="AS989" t="s">
        <v>1260</v>
      </c>
      <c r="AT989">
        <v>1</v>
      </c>
      <c r="AX989" t="s">
        <v>1260</v>
      </c>
      <c r="AY989" t="s">
        <v>1264</v>
      </c>
      <c r="AZ989" t="s">
        <v>1265</v>
      </c>
      <c r="BI989" t="s">
        <v>1260</v>
      </c>
      <c r="BK989" t="str">
        <f>LEFT(Tabela_BaseCadastro[[#This Row],[Descrição]],SEARCH(" ",Tabela_BaseCadastro[[#This Row],[Descrição]],1)-1)</f>
        <v>28B220100S</v>
      </c>
      <c r="BL989" t="str">
        <f>TEXT(Tabela_BaseCadastro[[#This Row],[Unidade Venda '[EAN8, UPC12, EAN13, e DUN14']]],"0000000000000")</f>
        <v>8436045396785</v>
      </c>
      <c r="BN989">
        <f>IF(Tabela_BaseCadastro[[#This Row],[P.Ativo CMED]]="",Tabela_BaseCadastro[[#This Row],[DESCRIÇÃO DO PRINCIPIO ATIVO]],Tabela_BaseCadastro[[#This Row],[P.Ativo CMED]])</f>
        <v>0</v>
      </c>
    </row>
    <row r="990" spans="1:66" x14ac:dyDescent="0.25">
      <c r="A990">
        <v>1772</v>
      </c>
      <c r="B990" t="s">
        <v>3073</v>
      </c>
      <c r="C990">
        <v>1645</v>
      </c>
      <c r="D990" t="s">
        <v>2759</v>
      </c>
      <c r="E990">
        <v>5</v>
      </c>
      <c r="F990" t="s">
        <v>2634</v>
      </c>
      <c r="G990">
        <v>2</v>
      </c>
      <c r="H990" s="1"/>
      <c r="I990">
        <v>39</v>
      </c>
      <c r="J990" t="s">
        <v>2761</v>
      </c>
      <c r="M990" t="s">
        <v>1257</v>
      </c>
      <c r="P990">
        <v>90213930</v>
      </c>
      <c r="R990">
        <v>13</v>
      </c>
      <c r="S990">
        <v>14</v>
      </c>
      <c r="X990" t="s">
        <v>3074</v>
      </c>
      <c r="Z990" t="s">
        <v>1260</v>
      </c>
      <c r="AA990" t="s">
        <v>1261</v>
      </c>
      <c r="AE990">
        <v>44005</v>
      </c>
      <c r="AH990">
        <v>0</v>
      </c>
      <c r="AK990" t="s">
        <v>1260</v>
      </c>
      <c r="AM990" t="s">
        <v>1260</v>
      </c>
      <c r="AN990" t="s">
        <v>1260</v>
      </c>
      <c r="AQ990" t="s">
        <v>1263</v>
      </c>
      <c r="AR990" t="s">
        <v>1257</v>
      </c>
      <c r="AS990" t="s">
        <v>1260</v>
      </c>
      <c r="AT990">
        <v>1</v>
      </c>
      <c r="AX990" t="s">
        <v>1617</v>
      </c>
      <c r="AY990" t="s">
        <v>1264</v>
      </c>
      <c r="AZ990" t="s">
        <v>1265</v>
      </c>
      <c r="BI990" t="s">
        <v>1260</v>
      </c>
      <c r="BK990" t="str">
        <f>LEFT(Tabela_BaseCadastro[[#This Row],[Descrição]],SEARCH(" ",Tabela_BaseCadastro[[#This Row],[Descrição]],1)-1)</f>
        <v>28B220120S</v>
      </c>
      <c r="BL990" t="str">
        <f>TEXT(Tabela_BaseCadastro[[#This Row],[Unidade Venda '[EAN8, UPC12, EAN13, e DUN14']]],"0000000000000")</f>
        <v>0000000000000</v>
      </c>
      <c r="BM990" t="s">
        <v>1565</v>
      </c>
      <c r="BN990" t="str">
        <f>IF(Tabela_BaseCadastro[[#This Row],[P.Ativo CMED]]="",Tabela_BaseCadastro[[#This Row],[DESCRIÇÃO DO PRINCIPIO ATIVO]],Tabela_BaseCadastro[[#This Row],[P.Ativo CMED]])</f>
        <v>TISAGENLECLEUCEL</v>
      </c>
    </row>
    <row r="991" spans="1:66" x14ac:dyDescent="0.25">
      <c r="A991">
        <v>1773</v>
      </c>
      <c r="B991" t="s">
        <v>3075</v>
      </c>
      <c r="C991">
        <v>1645</v>
      </c>
      <c r="D991" t="s">
        <v>2759</v>
      </c>
      <c r="E991">
        <v>5</v>
      </c>
      <c r="F991" t="s">
        <v>2634</v>
      </c>
      <c r="G991">
        <v>10</v>
      </c>
      <c r="H991" s="1" t="s">
        <v>2760</v>
      </c>
      <c r="I991">
        <v>39</v>
      </c>
      <c r="J991" t="s">
        <v>2761</v>
      </c>
      <c r="M991" t="s">
        <v>2412</v>
      </c>
      <c r="N991" t="s">
        <v>2762</v>
      </c>
      <c r="O991" t="s">
        <v>2763</v>
      </c>
      <c r="P991">
        <v>90213930</v>
      </c>
      <c r="R991">
        <v>13</v>
      </c>
      <c r="S991">
        <v>13</v>
      </c>
      <c r="U991">
        <v>5456545654565</v>
      </c>
      <c r="V991">
        <v>5456545654565</v>
      </c>
      <c r="X991" t="s">
        <v>3076</v>
      </c>
      <c r="Z991" t="s">
        <v>1260</v>
      </c>
      <c r="AA991" t="s">
        <v>1261</v>
      </c>
      <c r="AE991">
        <v>44005</v>
      </c>
      <c r="AH991">
        <v>0</v>
      </c>
      <c r="AK991" t="s">
        <v>1260</v>
      </c>
      <c r="AM991" t="s">
        <v>1260</v>
      </c>
      <c r="AN991" t="s">
        <v>1260</v>
      </c>
      <c r="AQ991" t="s">
        <v>2412</v>
      </c>
      <c r="AR991" t="s">
        <v>2415</v>
      </c>
      <c r="AS991" t="s">
        <v>1260</v>
      </c>
      <c r="AT991">
        <v>1</v>
      </c>
      <c r="AX991" t="s">
        <v>1617</v>
      </c>
      <c r="AY991" t="s">
        <v>1264</v>
      </c>
      <c r="AZ991" t="s">
        <v>1265</v>
      </c>
      <c r="BI991" t="s">
        <v>1260</v>
      </c>
      <c r="BK991" t="str">
        <f>LEFT(Tabela_BaseCadastro[[#This Row],[Descrição]],SEARCH(" ",Tabela_BaseCadastro[[#This Row],[Descrição]],1)-1)</f>
        <v>28B222080S</v>
      </c>
      <c r="BL991" t="str">
        <f>TEXT(Tabela_BaseCadastro[[#This Row],[Unidade Venda '[EAN8, UPC12, EAN13, e DUN14']]],"0000000000000")</f>
        <v>5456545654565</v>
      </c>
      <c r="BN991">
        <f>IF(Tabela_BaseCadastro[[#This Row],[P.Ativo CMED]]="",Tabela_BaseCadastro[[#This Row],[DESCRIÇÃO DO PRINCIPIO ATIVO]],Tabela_BaseCadastro[[#This Row],[P.Ativo CMED]])</f>
        <v>0</v>
      </c>
    </row>
    <row r="992" spans="1:66" x14ac:dyDescent="0.25">
      <c r="A992">
        <v>1774</v>
      </c>
      <c r="B992" t="s">
        <v>3077</v>
      </c>
      <c r="C992">
        <v>1645</v>
      </c>
      <c r="D992" t="s">
        <v>2759</v>
      </c>
      <c r="E992">
        <v>5</v>
      </c>
      <c r="F992" t="s">
        <v>2634</v>
      </c>
      <c r="G992">
        <v>10</v>
      </c>
      <c r="H992" s="1" t="s">
        <v>2760</v>
      </c>
      <c r="I992">
        <v>39</v>
      </c>
      <c r="J992" t="s">
        <v>2761</v>
      </c>
      <c r="M992" t="s">
        <v>2412</v>
      </c>
      <c r="N992" t="s">
        <v>2762</v>
      </c>
      <c r="O992" t="s">
        <v>2763</v>
      </c>
      <c r="P992">
        <v>90213930</v>
      </c>
      <c r="R992">
        <v>13</v>
      </c>
      <c r="S992">
        <v>14</v>
      </c>
      <c r="U992">
        <v>8436045396792</v>
      </c>
      <c r="V992">
        <v>8436045396792</v>
      </c>
      <c r="X992" t="s">
        <v>3078</v>
      </c>
      <c r="Z992" t="s">
        <v>1260</v>
      </c>
      <c r="AA992" t="s">
        <v>1261</v>
      </c>
      <c r="AE992">
        <v>44005</v>
      </c>
      <c r="AH992">
        <v>0</v>
      </c>
      <c r="AK992" t="s">
        <v>1260</v>
      </c>
      <c r="AM992" t="s">
        <v>1260</v>
      </c>
      <c r="AN992" t="s">
        <v>1260</v>
      </c>
      <c r="AQ992" t="s">
        <v>2412</v>
      </c>
      <c r="AR992" t="s">
        <v>2415</v>
      </c>
      <c r="AS992" t="s">
        <v>1260</v>
      </c>
      <c r="AT992">
        <v>1</v>
      </c>
      <c r="AX992" t="s">
        <v>1260</v>
      </c>
      <c r="AY992" t="s">
        <v>1264</v>
      </c>
      <c r="AZ992" t="s">
        <v>1265</v>
      </c>
      <c r="BI992" t="s">
        <v>1260</v>
      </c>
      <c r="BK992" t="str">
        <f>LEFT(Tabela_BaseCadastro[[#This Row],[Descrição]],SEARCH(" ",Tabela_BaseCadastro[[#This Row],[Descrição]],1)-1)</f>
        <v>28B222100S</v>
      </c>
      <c r="BL992" t="str">
        <f>TEXT(Tabela_BaseCadastro[[#This Row],[Unidade Venda '[EAN8, UPC12, EAN13, e DUN14']]],"0000000000000")</f>
        <v>8436045396792</v>
      </c>
      <c r="BN992">
        <f>IF(Tabela_BaseCadastro[[#This Row],[P.Ativo CMED]]="",Tabela_BaseCadastro[[#This Row],[DESCRIÇÃO DO PRINCIPIO ATIVO]],Tabela_BaseCadastro[[#This Row],[P.Ativo CMED]])</f>
        <v>0</v>
      </c>
    </row>
    <row r="993" spans="1:66" x14ac:dyDescent="0.25">
      <c r="A993">
        <v>1775</v>
      </c>
      <c r="B993" t="s">
        <v>3079</v>
      </c>
      <c r="C993">
        <v>1645</v>
      </c>
      <c r="D993" t="s">
        <v>2759</v>
      </c>
      <c r="E993">
        <v>5</v>
      </c>
      <c r="F993" t="s">
        <v>2634</v>
      </c>
      <c r="G993">
        <v>2</v>
      </c>
      <c r="H993" s="1"/>
      <c r="I993">
        <v>39</v>
      </c>
      <c r="J993" t="s">
        <v>2761</v>
      </c>
      <c r="M993" t="s">
        <v>1257</v>
      </c>
      <c r="P993">
        <v>90213930</v>
      </c>
      <c r="R993">
        <v>13</v>
      </c>
      <c r="S993">
        <v>14</v>
      </c>
      <c r="X993" t="s">
        <v>3080</v>
      </c>
      <c r="Z993" t="s">
        <v>1260</v>
      </c>
      <c r="AA993" t="s">
        <v>1261</v>
      </c>
      <c r="AE993">
        <v>44005</v>
      </c>
      <c r="AH993">
        <v>0</v>
      </c>
      <c r="AK993" t="s">
        <v>1260</v>
      </c>
      <c r="AM993" t="s">
        <v>1260</v>
      </c>
      <c r="AN993" t="s">
        <v>1260</v>
      </c>
      <c r="AQ993" t="s">
        <v>1263</v>
      </c>
      <c r="AR993" t="s">
        <v>1257</v>
      </c>
      <c r="AS993" t="s">
        <v>1260</v>
      </c>
      <c r="AT993">
        <v>1</v>
      </c>
      <c r="AX993" t="s">
        <v>1617</v>
      </c>
      <c r="AY993" t="s">
        <v>1264</v>
      </c>
      <c r="AZ993" t="s">
        <v>1265</v>
      </c>
      <c r="BI993" t="s">
        <v>1260</v>
      </c>
      <c r="BK993" t="str">
        <f>LEFT(Tabela_BaseCadastro[[#This Row],[Descrição]],SEARCH(" ",Tabela_BaseCadastro[[#This Row],[Descrição]],1)-1)</f>
        <v>28B222120S</v>
      </c>
      <c r="BL993" t="str">
        <f>TEXT(Tabela_BaseCadastro[[#This Row],[Unidade Venda '[EAN8, UPC12, EAN13, e DUN14']]],"0000000000000")</f>
        <v>0000000000000</v>
      </c>
      <c r="BM993" t="s">
        <v>1565</v>
      </c>
      <c r="BN993" t="str">
        <f>IF(Tabela_BaseCadastro[[#This Row],[P.Ativo CMED]]="",Tabela_BaseCadastro[[#This Row],[DESCRIÇÃO DO PRINCIPIO ATIVO]],Tabela_BaseCadastro[[#This Row],[P.Ativo CMED]])</f>
        <v>TISAGENLECLEUCEL</v>
      </c>
    </row>
    <row r="994" spans="1:66" x14ac:dyDescent="0.25">
      <c r="A994">
        <v>1776</v>
      </c>
      <c r="B994" t="s">
        <v>3081</v>
      </c>
      <c r="C994">
        <v>1645</v>
      </c>
      <c r="D994" t="s">
        <v>2759</v>
      </c>
      <c r="E994">
        <v>5</v>
      </c>
      <c r="F994" t="s">
        <v>2634</v>
      </c>
      <c r="G994">
        <v>10</v>
      </c>
      <c r="H994" s="1" t="s">
        <v>2760</v>
      </c>
      <c r="I994">
        <v>39</v>
      </c>
      <c r="J994" t="s">
        <v>2761</v>
      </c>
      <c r="M994" t="s">
        <v>2412</v>
      </c>
      <c r="N994" t="s">
        <v>2762</v>
      </c>
      <c r="O994" t="s">
        <v>2763</v>
      </c>
      <c r="P994">
        <v>90213930</v>
      </c>
      <c r="R994">
        <v>13</v>
      </c>
      <c r="S994">
        <v>14</v>
      </c>
      <c r="U994">
        <v>8436045396723</v>
      </c>
      <c r="V994">
        <v>8436045396723</v>
      </c>
      <c r="X994" t="s">
        <v>3082</v>
      </c>
      <c r="Z994" t="s">
        <v>1260</v>
      </c>
      <c r="AA994" t="s">
        <v>1261</v>
      </c>
      <c r="AE994">
        <v>44005</v>
      </c>
      <c r="AH994">
        <v>0</v>
      </c>
      <c r="AK994" t="s">
        <v>1260</v>
      </c>
      <c r="AM994" t="s">
        <v>1260</v>
      </c>
      <c r="AN994" t="s">
        <v>1260</v>
      </c>
      <c r="AQ994" t="s">
        <v>2412</v>
      </c>
      <c r="AR994" t="s">
        <v>2415</v>
      </c>
      <c r="AS994" t="s">
        <v>1260</v>
      </c>
      <c r="AT994">
        <v>1</v>
      </c>
      <c r="AX994" t="s">
        <v>1260</v>
      </c>
      <c r="AY994" t="s">
        <v>1264</v>
      </c>
      <c r="AZ994" t="s">
        <v>1265</v>
      </c>
      <c r="BI994" t="s">
        <v>1260</v>
      </c>
      <c r="BK994" t="str">
        <f>LEFT(Tabela_BaseCadastro[[#This Row],[Descrição]],SEARCH(" ",Tabela_BaseCadastro[[#This Row],[Descrição]],1)-1)</f>
        <v>28B224080S</v>
      </c>
      <c r="BL994" t="str">
        <f>TEXT(Tabela_BaseCadastro[[#This Row],[Unidade Venda '[EAN8, UPC12, EAN13, e DUN14']]],"0000000000000")</f>
        <v>8436045396723</v>
      </c>
      <c r="BN994">
        <f>IF(Tabela_BaseCadastro[[#This Row],[P.Ativo CMED]]="",Tabela_BaseCadastro[[#This Row],[DESCRIÇÃO DO PRINCIPIO ATIVO]],Tabela_BaseCadastro[[#This Row],[P.Ativo CMED]])</f>
        <v>0</v>
      </c>
    </row>
    <row r="995" spans="1:66" x14ac:dyDescent="0.25">
      <c r="A995">
        <v>1777</v>
      </c>
      <c r="B995" t="s">
        <v>3083</v>
      </c>
      <c r="C995">
        <v>1645</v>
      </c>
      <c r="D995" t="s">
        <v>2759</v>
      </c>
      <c r="E995">
        <v>5</v>
      </c>
      <c r="F995" t="s">
        <v>2634</v>
      </c>
      <c r="G995">
        <v>10</v>
      </c>
      <c r="H995" s="1" t="s">
        <v>2760</v>
      </c>
      <c r="I995">
        <v>39</v>
      </c>
      <c r="J995" t="s">
        <v>2761</v>
      </c>
      <c r="M995" t="s">
        <v>2412</v>
      </c>
      <c r="N995" t="s">
        <v>2762</v>
      </c>
      <c r="O995" t="s">
        <v>2763</v>
      </c>
      <c r="P995">
        <v>90213930</v>
      </c>
      <c r="R995">
        <v>13</v>
      </c>
      <c r="S995">
        <v>13</v>
      </c>
      <c r="U995">
        <v>8436045396808</v>
      </c>
      <c r="V995">
        <v>8436045396808</v>
      </c>
      <c r="X995" t="s">
        <v>3084</v>
      </c>
      <c r="Z995" t="s">
        <v>1260</v>
      </c>
      <c r="AA995" t="s">
        <v>1261</v>
      </c>
      <c r="AE995">
        <v>44005</v>
      </c>
      <c r="AH995">
        <v>0</v>
      </c>
      <c r="AK995" t="s">
        <v>1260</v>
      </c>
      <c r="AM995" t="s">
        <v>1260</v>
      </c>
      <c r="AN995" t="s">
        <v>1260</v>
      </c>
      <c r="AQ995" t="s">
        <v>2412</v>
      </c>
      <c r="AR995" t="s">
        <v>2415</v>
      </c>
      <c r="AS995" t="s">
        <v>1260</v>
      </c>
      <c r="AT995">
        <v>1</v>
      </c>
      <c r="AX995" t="s">
        <v>1260</v>
      </c>
      <c r="AY995" t="s">
        <v>1264</v>
      </c>
      <c r="AZ995" t="s">
        <v>1265</v>
      </c>
      <c r="BI995" t="s">
        <v>1260</v>
      </c>
      <c r="BK995" t="str">
        <f>LEFT(Tabela_BaseCadastro[[#This Row],[Descrição]],SEARCH(" ",Tabela_BaseCadastro[[#This Row],[Descrição]],1)-1)</f>
        <v>28B224100S</v>
      </c>
      <c r="BL995" t="str">
        <f>TEXT(Tabela_BaseCadastro[[#This Row],[Unidade Venda '[EAN8, UPC12, EAN13, e DUN14']]],"0000000000000")</f>
        <v>8436045396808</v>
      </c>
      <c r="BN995">
        <f>IF(Tabela_BaseCadastro[[#This Row],[P.Ativo CMED]]="",Tabela_BaseCadastro[[#This Row],[DESCRIÇÃO DO PRINCIPIO ATIVO]],Tabela_BaseCadastro[[#This Row],[P.Ativo CMED]])</f>
        <v>0</v>
      </c>
    </row>
    <row r="996" spans="1:66" x14ac:dyDescent="0.25">
      <c r="A996">
        <v>1778</v>
      </c>
      <c r="B996" t="s">
        <v>3085</v>
      </c>
      <c r="C996">
        <v>1645</v>
      </c>
      <c r="D996" t="s">
        <v>2759</v>
      </c>
      <c r="E996">
        <v>5</v>
      </c>
      <c r="F996" t="s">
        <v>2634</v>
      </c>
      <c r="G996">
        <v>2</v>
      </c>
      <c r="H996" s="1"/>
      <c r="I996">
        <v>39</v>
      </c>
      <c r="J996" t="s">
        <v>2761</v>
      </c>
      <c r="M996" t="s">
        <v>1257</v>
      </c>
      <c r="P996">
        <v>90213930</v>
      </c>
      <c r="R996">
        <v>13</v>
      </c>
      <c r="S996">
        <v>14</v>
      </c>
      <c r="X996" t="s">
        <v>3086</v>
      </c>
      <c r="Z996" t="s">
        <v>1260</v>
      </c>
      <c r="AA996" t="s">
        <v>1261</v>
      </c>
      <c r="AE996">
        <v>44005</v>
      </c>
      <c r="AH996">
        <v>0</v>
      </c>
      <c r="AK996" t="s">
        <v>1260</v>
      </c>
      <c r="AM996" t="s">
        <v>1260</v>
      </c>
      <c r="AN996" t="s">
        <v>1260</v>
      </c>
      <c r="AQ996" t="s">
        <v>1263</v>
      </c>
      <c r="AR996" t="s">
        <v>1257</v>
      </c>
      <c r="AS996" t="s">
        <v>1260</v>
      </c>
      <c r="AT996">
        <v>1</v>
      </c>
      <c r="AX996" t="s">
        <v>1617</v>
      </c>
      <c r="AY996" t="s">
        <v>1264</v>
      </c>
      <c r="AZ996" t="s">
        <v>1265</v>
      </c>
      <c r="BI996" t="s">
        <v>1260</v>
      </c>
      <c r="BK996" t="str">
        <f>LEFT(Tabela_BaseCadastro[[#This Row],[Descrição]],SEARCH(" ",Tabela_BaseCadastro[[#This Row],[Descrição]],1)-1)</f>
        <v>28B224120S</v>
      </c>
      <c r="BL996" t="str">
        <f>TEXT(Tabela_BaseCadastro[[#This Row],[Unidade Venda '[EAN8, UPC12, EAN13, e DUN14']]],"0000000000000")</f>
        <v>0000000000000</v>
      </c>
      <c r="BM996" t="s">
        <v>1565</v>
      </c>
      <c r="BN996" t="str">
        <f>IF(Tabela_BaseCadastro[[#This Row],[P.Ativo CMED]]="",Tabela_BaseCadastro[[#This Row],[DESCRIÇÃO DO PRINCIPIO ATIVO]],Tabela_BaseCadastro[[#This Row],[P.Ativo CMED]])</f>
        <v>TISAGENLECLEUCEL</v>
      </c>
    </row>
    <row r="997" spans="1:66" x14ac:dyDescent="0.25">
      <c r="A997">
        <v>1779</v>
      </c>
      <c r="B997" t="s">
        <v>3087</v>
      </c>
      <c r="C997">
        <v>1645</v>
      </c>
      <c r="D997" t="s">
        <v>2759</v>
      </c>
      <c r="E997">
        <v>5</v>
      </c>
      <c r="F997" t="s">
        <v>2634</v>
      </c>
      <c r="G997">
        <v>10</v>
      </c>
      <c r="H997" s="1" t="s">
        <v>2760</v>
      </c>
      <c r="I997">
        <v>39</v>
      </c>
      <c r="J997" t="s">
        <v>2761</v>
      </c>
      <c r="M997" t="s">
        <v>2412</v>
      </c>
      <c r="N997" t="s">
        <v>2762</v>
      </c>
      <c r="O997" t="s">
        <v>2763</v>
      </c>
      <c r="P997">
        <v>90213930</v>
      </c>
      <c r="R997">
        <v>13</v>
      </c>
      <c r="S997">
        <v>13</v>
      </c>
      <c r="U997">
        <v>8436045396730</v>
      </c>
      <c r="V997">
        <v>8436045396730</v>
      </c>
      <c r="X997" t="s">
        <v>3088</v>
      </c>
      <c r="Z997" t="s">
        <v>1260</v>
      </c>
      <c r="AA997" t="s">
        <v>1261</v>
      </c>
      <c r="AE997">
        <v>44005</v>
      </c>
      <c r="AH997">
        <v>0</v>
      </c>
      <c r="AK997" t="s">
        <v>1260</v>
      </c>
      <c r="AM997" t="s">
        <v>1260</v>
      </c>
      <c r="AN997" t="s">
        <v>1260</v>
      </c>
      <c r="AQ997" t="s">
        <v>2412</v>
      </c>
      <c r="AR997" t="s">
        <v>2415</v>
      </c>
      <c r="AS997" t="s">
        <v>1260</v>
      </c>
      <c r="AT997">
        <v>1</v>
      </c>
      <c r="AX997" t="s">
        <v>1260</v>
      </c>
      <c r="AY997" t="s">
        <v>1264</v>
      </c>
      <c r="AZ997" t="s">
        <v>1265</v>
      </c>
      <c r="BI997" t="s">
        <v>1260</v>
      </c>
      <c r="BK997" t="str">
        <f>LEFT(Tabela_BaseCadastro[[#This Row],[Descrição]],SEARCH(" ",Tabela_BaseCadastro[[#This Row],[Descrição]],1)-1)</f>
        <v>28B226080S</v>
      </c>
      <c r="BL997" t="str">
        <f>TEXT(Tabela_BaseCadastro[[#This Row],[Unidade Venda '[EAN8, UPC12, EAN13, e DUN14']]],"0000000000000")</f>
        <v>8436045396730</v>
      </c>
      <c r="BN997">
        <f>IF(Tabela_BaseCadastro[[#This Row],[P.Ativo CMED]]="",Tabela_BaseCadastro[[#This Row],[DESCRIÇÃO DO PRINCIPIO ATIVO]],Tabela_BaseCadastro[[#This Row],[P.Ativo CMED]])</f>
        <v>0</v>
      </c>
    </row>
    <row r="998" spans="1:66" x14ac:dyDescent="0.25">
      <c r="A998">
        <v>1780</v>
      </c>
      <c r="B998" t="s">
        <v>3089</v>
      </c>
      <c r="C998">
        <v>1645</v>
      </c>
      <c r="D998" t="s">
        <v>2759</v>
      </c>
      <c r="E998">
        <v>5</v>
      </c>
      <c r="F998" t="s">
        <v>2634</v>
      </c>
      <c r="G998">
        <v>10</v>
      </c>
      <c r="H998" s="1" t="s">
        <v>2760</v>
      </c>
      <c r="I998">
        <v>39</v>
      </c>
      <c r="J998" t="s">
        <v>2761</v>
      </c>
      <c r="M998" t="s">
        <v>2412</v>
      </c>
      <c r="N998" t="s">
        <v>2762</v>
      </c>
      <c r="O998" t="s">
        <v>2763</v>
      </c>
      <c r="P998">
        <v>90213930</v>
      </c>
      <c r="R998">
        <v>13</v>
      </c>
      <c r="S998">
        <v>13</v>
      </c>
      <c r="U998">
        <v>8436045396815</v>
      </c>
      <c r="V998">
        <v>8436045396815</v>
      </c>
      <c r="X998" t="s">
        <v>3090</v>
      </c>
      <c r="Z998" t="s">
        <v>1260</v>
      </c>
      <c r="AA998" t="s">
        <v>1261</v>
      </c>
      <c r="AE998">
        <v>44005</v>
      </c>
      <c r="AH998">
        <v>0</v>
      </c>
      <c r="AK998" t="s">
        <v>1260</v>
      </c>
      <c r="AM998" t="s">
        <v>1260</v>
      </c>
      <c r="AN998" t="s">
        <v>1260</v>
      </c>
      <c r="AQ998" t="s">
        <v>2412</v>
      </c>
      <c r="AR998" t="s">
        <v>2415</v>
      </c>
      <c r="AS998" t="s">
        <v>1260</v>
      </c>
      <c r="AT998">
        <v>1</v>
      </c>
      <c r="AX998" t="s">
        <v>1260</v>
      </c>
      <c r="AY998" t="s">
        <v>1264</v>
      </c>
      <c r="AZ998" t="s">
        <v>1265</v>
      </c>
      <c r="BI998" t="s">
        <v>1260</v>
      </c>
      <c r="BK998" t="str">
        <f>LEFT(Tabela_BaseCadastro[[#This Row],[Descrição]],SEARCH(" ",Tabela_BaseCadastro[[#This Row],[Descrição]],1)-1)</f>
        <v>28B226100S</v>
      </c>
      <c r="BL998" t="str">
        <f>TEXT(Tabela_BaseCadastro[[#This Row],[Unidade Venda '[EAN8, UPC12, EAN13, e DUN14']]],"0000000000000")</f>
        <v>8436045396815</v>
      </c>
      <c r="BN998">
        <f>IF(Tabela_BaseCadastro[[#This Row],[P.Ativo CMED]]="",Tabela_BaseCadastro[[#This Row],[DESCRIÇÃO DO PRINCIPIO ATIVO]],Tabela_BaseCadastro[[#This Row],[P.Ativo CMED]])</f>
        <v>0</v>
      </c>
    </row>
    <row r="999" spans="1:66" x14ac:dyDescent="0.25">
      <c r="A999">
        <v>1781</v>
      </c>
      <c r="B999" t="s">
        <v>3091</v>
      </c>
      <c r="C999">
        <v>1645</v>
      </c>
      <c r="D999" t="s">
        <v>2759</v>
      </c>
      <c r="E999">
        <v>5</v>
      </c>
      <c r="F999" t="s">
        <v>2634</v>
      </c>
      <c r="G999">
        <v>2</v>
      </c>
      <c r="H999" s="1"/>
      <c r="I999">
        <v>39</v>
      </c>
      <c r="J999" t="s">
        <v>2761</v>
      </c>
      <c r="M999" t="s">
        <v>1257</v>
      </c>
      <c r="P999">
        <v>90213930</v>
      </c>
      <c r="R999">
        <v>13</v>
      </c>
      <c r="S999">
        <v>14</v>
      </c>
      <c r="X999" t="s">
        <v>3092</v>
      </c>
      <c r="Z999" t="s">
        <v>1260</v>
      </c>
      <c r="AA999" t="s">
        <v>1261</v>
      </c>
      <c r="AE999">
        <v>44005</v>
      </c>
      <c r="AH999">
        <v>0</v>
      </c>
      <c r="AK999" t="s">
        <v>1260</v>
      </c>
      <c r="AM999" t="s">
        <v>1260</v>
      </c>
      <c r="AN999" t="s">
        <v>1260</v>
      </c>
      <c r="AQ999" t="s">
        <v>1263</v>
      </c>
      <c r="AR999" t="s">
        <v>1257</v>
      </c>
      <c r="AS999" t="s">
        <v>1260</v>
      </c>
      <c r="AT999">
        <v>1</v>
      </c>
      <c r="AX999" t="s">
        <v>1617</v>
      </c>
      <c r="AY999" t="s">
        <v>1264</v>
      </c>
      <c r="AZ999" t="s">
        <v>1265</v>
      </c>
      <c r="BI999" t="s">
        <v>1260</v>
      </c>
      <c r="BK999" t="str">
        <f>LEFT(Tabela_BaseCadastro[[#This Row],[Descrição]],SEARCH(" ",Tabela_BaseCadastro[[#This Row],[Descrição]],1)-1)</f>
        <v>28B226120S</v>
      </c>
      <c r="BL999" t="str">
        <f>TEXT(Tabela_BaseCadastro[[#This Row],[Unidade Venda '[EAN8, UPC12, EAN13, e DUN14']]],"0000000000000")</f>
        <v>0000000000000</v>
      </c>
      <c r="BM999" t="s">
        <v>1565</v>
      </c>
      <c r="BN999" t="str">
        <f>IF(Tabela_BaseCadastro[[#This Row],[P.Ativo CMED]]="",Tabela_BaseCadastro[[#This Row],[DESCRIÇÃO DO PRINCIPIO ATIVO]],Tabela_BaseCadastro[[#This Row],[P.Ativo CMED]])</f>
        <v>TISAGENLECLEUCEL</v>
      </c>
    </row>
    <row r="1000" spans="1:66" x14ac:dyDescent="0.25">
      <c r="A1000">
        <v>1782</v>
      </c>
      <c r="B1000" t="s">
        <v>3093</v>
      </c>
      <c r="C1000">
        <v>1645</v>
      </c>
      <c r="D1000" t="s">
        <v>2759</v>
      </c>
      <c r="E1000">
        <v>5</v>
      </c>
      <c r="F1000" t="s">
        <v>2634</v>
      </c>
      <c r="G1000">
        <v>10</v>
      </c>
      <c r="H1000" s="1" t="s">
        <v>2760</v>
      </c>
      <c r="I1000">
        <v>39</v>
      </c>
      <c r="J1000" t="s">
        <v>2761</v>
      </c>
      <c r="M1000" t="s">
        <v>2412</v>
      </c>
      <c r="N1000" t="s">
        <v>2762</v>
      </c>
      <c r="O1000" t="s">
        <v>2763</v>
      </c>
      <c r="P1000">
        <v>90213930</v>
      </c>
      <c r="R1000">
        <v>13</v>
      </c>
      <c r="S1000">
        <v>14</v>
      </c>
      <c r="U1000">
        <v>8436045396747</v>
      </c>
      <c r="V1000">
        <v>8436045396747</v>
      </c>
      <c r="X1000" t="s">
        <v>3094</v>
      </c>
      <c r="Z1000" t="s">
        <v>1260</v>
      </c>
      <c r="AA1000" t="s">
        <v>1261</v>
      </c>
      <c r="AE1000">
        <v>44005</v>
      </c>
      <c r="AH1000">
        <v>0</v>
      </c>
      <c r="AK1000" t="s">
        <v>1260</v>
      </c>
      <c r="AM1000" t="s">
        <v>1260</v>
      </c>
      <c r="AN1000" t="s">
        <v>1260</v>
      </c>
      <c r="AQ1000" t="s">
        <v>2412</v>
      </c>
      <c r="AR1000" t="s">
        <v>2415</v>
      </c>
      <c r="AS1000" t="s">
        <v>1260</v>
      </c>
      <c r="AT1000">
        <v>1</v>
      </c>
      <c r="AX1000" t="s">
        <v>1260</v>
      </c>
      <c r="AY1000" t="s">
        <v>1264</v>
      </c>
      <c r="AZ1000" t="s">
        <v>1265</v>
      </c>
      <c r="BI1000" t="s">
        <v>1260</v>
      </c>
      <c r="BK1000" t="str">
        <f>LEFT(Tabela_BaseCadastro[[#This Row],[Descrição]],SEARCH(" ",Tabela_BaseCadastro[[#This Row],[Descrição]],1)-1)</f>
        <v>28B228080S</v>
      </c>
      <c r="BL1000" t="str">
        <f>TEXT(Tabela_BaseCadastro[[#This Row],[Unidade Venda '[EAN8, UPC12, EAN13, e DUN14']]],"0000000000000")</f>
        <v>8436045396747</v>
      </c>
      <c r="BN1000">
        <f>IF(Tabela_BaseCadastro[[#This Row],[P.Ativo CMED]]="",Tabela_BaseCadastro[[#This Row],[DESCRIÇÃO DO PRINCIPIO ATIVO]],Tabela_BaseCadastro[[#This Row],[P.Ativo CMED]])</f>
        <v>0</v>
      </c>
    </row>
    <row r="1001" spans="1:66" x14ac:dyDescent="0.25">
      <c r="A1001">
        <v>1783</v>
      </c>
      <c r="B1001" t="s">
        <v>3095</v>
      </c>
      <c r="C1001">
        <v>1645</v>
      </c>
      <c r="D1001" t="s">
        <v>2759</v>
      </c>
      <c r="E1001">
        <v>5</v>
      </c>
      <c r="F1001" t="s">
        <v>2634</v>
      </c>
      <c r="G1001">
        <v>10</v>
      </c>
      <c r="H1001" s="1" t="s">
        <v>2760</v>
      </c>
      <c r="I1001">
        <v>39</v>
      </c>
      <c r="J1001" t="s">
        <v>2761</v>
      </c>
      <c r="M1001" t="s">
        <v>2412</v>
      </c>
      <c r="N1001" t="s">
        <v>2762</v>
      </c>
      <c r="O1001" t="s">
        <v>2763</v>
      </c>
      <c r="P1001">
        <v>90213930</v>
      </c>
      <c r="R1001">
        <v>13</v>
      </c>
      <c r="S1001">
        <v>13</v>
      </c>
      <c r="U1001">
        <v>8436045396822</v>
      </c>
      <c r="V1001">
        <v>8436045396822</v>
      </c>
      <c r="X1001" t="s">
        <v>3096</v>
      </c>
      <c r="Z1001" t="s">
        <v>1260</v>
      </c>
      <c r="AA1001" t="s">
        <v>1261</v>
      </c>
      <c r="AE1001">
        <v>44005</v>
      </c>
      <c r="AH1001">
        <v>0</v>
      </c>
      <c r="AK1001" t="s">
        <v>1260</v>
      </c>
      <c r="AM1001" t="s">
        <v>1260</v>
      </c>
      <c r="AN1001" t="s">
        <v>1260</v>
      </c>
      <c r="AQ1001" t="s">
        <v>2412</v>
      </c>
      <c r="AR1001" t="s">
        <v>2415</v>
      </c>
      <c r="AS1001" t="s">
        <v>1260</v>
      </c>
      <c r="AT1001">
        <v>1</v>
      </c>
      <c r="AX1001" t="s">
        <v>1260</v>
      </c>
      <c r="AY1001" t="s">
        <v>1264</v>
      </c>
      <c r="AZ1001" t="s">
        <v>1265</v>
      </c>
      <c r="BI1001" t="s">
        <v>1260</v>
      </c>
      <c r="BK1001" t="str">
        <f>LEFT(Tabela_BaseCadastro[[#This Row],[Descrição]],SEARCH(" ",Tabela_BaseCadastro[[#This Row],[Descrição]],1)-1)</f>
        <v>28B228100S</v>
      </c>
      <c r="BL1001" t="str">
        <f>TEXT(Tabela_BaseCadastro[[#This Row],[Unidade Venda '[EAN8, UPC12, EAN13, e DUN14']]],"0000000000000")</f>
        <v>8436045396822</v>
      </c>
      <c r="BN1001">
        <f>IF(Tabela_BaseCadastro[[#This Row],[P.Ativo CMED]]="",Tabela_BaseCadastro[[#This Row],[DESCRIÇÃO DO PRINCIPIO ATIVO]],Tabela_BaseCadastro[[#This Row],[P.Ativo CMED]])</f>
        <v>0</v>
      </c>
    </row>
    <row r="1002" spans="1:66" x14ac:dyDescent="0.25">
      <c r="A1002">
        <v>1784</v>
      </c>
      <c r="B1002" t="s">
        <v>3097</v>
      </c>
      <c r="C1002">
        <v>1645</v>
      </c>
      <c r="D1002" t="s">
        <v>2759</v>
      </c>
      <c r="E1002">
        <v>5</v>
      </c>
      <c r="F1002" t="s">
        <v>2634</v>
      </c>
      <c r="G1002">
        <v>2</v>
      </c>
      <c r="H1002" s="1"/>
      <c r="I1002">
        <v>39</v>
      </c>
      <c r="J1002" t="s">
        <v>2761</v>
      </c>
      <c r="M1002" t="s">
        <v>1257</v>
      </c>
      <c r="P1002">
        <v>90213930</v>
      </c>
      <c r="R1002">
        <v>13</v>
      </c>
      <c r="S1002">
        <v>14</v>
      </c>
      <c r="X1002" t="s">
        <v>3098</v>
      </c>
      <c r="Z1002" t="s">
        <v>1260</v>
      </c>
      <c r="AA1002" t="s">
        <v>1261</v>
      </c>
      <c r="AE1002">
        <v>44005</v>
      </c>
      <c r="AH1002">
        <v>0</v>
      </c>
      <c r="AK1002" t="s">
        <v>1260</v>
      </c>
      <c r="AM1002" t="s">
        <v>1260</v>
      </c>
      <c r="AN1002" t="s">
        <v>1260</v>
      </c>
      <c r="AQ1002" t="s">
        <v>1263</v>
      </c>
      <c r="AR1002" t="s">
        <v>1257</v>
      </c>
      <c r="AS1002" t="s">
        <v>1260</v>
      </c>
      <c r="AT1002">
        <v>1</v>
      </c>
      <c r="AX1002" t="s">
        <v>1617</v>
      </c>
      <c r="AY1002" t="s">
        <v>1264</v>
      </c>
      <c r="AZ1002" t="s">
        <v>1265</v>
      </c>
      <c r="BI1002" t="s">
        <v>1260</v>
      </c>
      <c r="BK1002" t="str">
        <f>LEFT(Tabela_BaseCadastro[[#This Row],[Descrição]],SEARCH(" ",Tabela_BaseCadastro[[#This Row],[Descrição]],1)-1)</f>
        <v>28B228120S</v>
      </c>
      <c r="BL1002" t="str">
        <f>TEXT(Tabela_BaseCadastro[[#This Row],[Unidade Venda '[EAN8, UPC12, EAN13, e DUN14']]],"0000000000000")</f>
        <v>0000000000000</v>
      </c>
      <c r="BM1002" t="s">
        <v>1565</v>
      </c>
      <c r="BN1002" t="str">
        <f>IF(Tabela_BaseCadastro[[#This Row],[P.Ativo CMED]]="",Tabela_BaseCadastro[[#This Row],[DESCRIÇÃO DO PRINCIPIO ATIVO]],Tabela_BaseCadastro[[#This Row],[P.Ativo CMED]])</f>
        <v>TISAGENLECLEUCEL</v>
      </c>
    </row>
    <row r="1003" spans="1:66" x14ac:dyDescent="0.25">
      <c r="A1003">
        <v>1785</v>
      </c>
      <c r="B1003" t="s">
        <v>3099</v>
      </c>
      <c r="C1003">
        <v>1645</v>
      </c>
      <c r="D1003" t="s">
        <v>2759</v>
      </c>
      <c r="E1003">
        <v>5</v>
      </c>
      <c r="F1003" t="s">
        <v>2634</v>
      </c>
      <c r="G1003">
        <v>10</v>
      </c>
      <c r="H1003" s="1" t="s">
        <v>2760</v>
      </c>
      <c r="I1003">
        <v>39</v>
      </c>
      <c r="J1003" t="s">
        <v>2761</v>
      </c>
      <c r="M1003" t="s">
        <v>1257</v>
      </c>
      <c r="N1003" t="s">
        <v>2762</v>
      </c>
      <c r="O1003" t="s">
        <v>2763</v>
      </c>
      <c r="P1003">
        <v>90213930</v>
      </c>
      <c r="R1003">
        <v>13</v>
      </c>
      <c r="S1003">
        <v>13</v>
      </c>
      <c r="U1003">
        <v>8436045396754</v>
      </c>
      <c r="V1003">
        <v>8436045396754</v>
      </c>
      <c r="X1003" t="s">
        <v>3100</v>
      </c>
      <c r="Z1003" t="s">
        <v>1260</v>
      </c>
      <c r="AA1003" t="s">
        <v>1261</v>
      </c>
      <c r="AE1003">
        <v>44005</v>
      </c>
      <c r="AH1003">
        <v>0</v>
      </c>
      <c r="AK1003" t="s">
        <v>1260</v>
      </c>
      <c r="AM1003" t="s">
        <v>1260</v>
      </c>
      <c r="AN1003" t="s">
        <v>1260</v>
      </c>
      <c r="AQ1003" t="s">
        <v>2412</v>
      </c>
      <c r="AR1003" t="s">
        <v>2415</v>
      </c>
      <c r="AS1003" t="s">
        <v>1260</v>
      </c>
      <c r="AT1003">
        <v>1</v>
      </c>
      <c r="AX1003" t="s">
        <v>1260</v>
      </c>
      <c r="AY1003" t="s">
        <v>1264</v>
      </c>
      <c r="AZ1003" t="s">
        <v>1265</v>
      </c>
      <c r="BI1003" t="s">
        <v>1260</v>
      </c>
      <c r="BK1003" t="str">
        <f>LEFT(Tabela_BaseCadastro[[#This Row],[Descrição]],SEARCH(" ",Tabela_BaseCadastro[[#This Row],[Descrição]],1)-1)</f>
        <v>28B230080S</v>
      </c>
      <c r="BL1003" t="str">
        <f>TEXT(Tabela_BaseCadastro[[#This Row],[Unidade Venda '[EAN8, UPC12, EAN13, e DUN14']]],"0000000000000")</f>
        <v>8436045396754</v>
      </c>
      <c r="BN1003">
        <f>IF(Tabela_BaseCadastro[[#This Row],[P.Ativo CMED]]="",Tabela_BaseCadastro[[#This Row],[DESCRIÇÃO DO PRINCIPIO ATIVO]],Tabela_BaseCadastro[[#This Row],[P.Ativo CMED]])</f>
        <v>0</v>
      </c>
    </row>
    <row r="1004" spans="1:66" x14ac:dyDescent="0.25">
      <c r="A1004">
        <v>1786</v>
      </c>
      <c r="B1004" t="s">
        <v>3101</v>
      </c>
      <c r="C1004">
        <v>1645</v>
      </c>
      <c r="D1004" t="s">
        <v>2759</v>
      </c>
      <c r="E1004">
        <v>5</v>
      </c>
      <c r="F1004" t="s">
        <v>2634</v>
      </c>
      <c r="G1004">
        <v>10</v>
      </c>
      <c r="H1004" s="1" t="s">
        <v>2760</v>
      </c>
      <c r="I1004">
        <v>39</v>
      </c>
      <c r="J1004" t="s">
        <v>2761</v>
      </c>
      <c r="M1004" t="s">
        <v>2412</v>
      </c>
      <c r="N1004" t="s">
        <v>2762</v>
      </c>
      <c r="O1004" t="s">
        <v>2763</v>
      </c>
      <c r="P1004">
        <v>90213930</v>
      </c>
      <c r="R1004">
        <v>13</v>
      </c>
      <c r="S1004">
        <v>13</v>
      </c>
      <c r="U1004">
        <v>8436045396839</v>
      </c>
      <c r="V1004">
        <v>8436045396839</v>
      </c>
      <c r="X1004" t="s">
        <v>3102</v>
      </c>
      <c r="Z1004" t="s">
        <v>1260</v>
      </c>
      <c r="AA1004" t="s">
        <v>1261</v>
      </c>
      <c r="AE1004">
        <v>44005</v>
      </c>
      <c r="AH1004">
        <v>0</v>
      </c>
      <c r="AK1004" t="s">
        <v>1260</v>
      </c>
      <c r="AM1004" t="s">
        <v>1260</v>
      </c>
      <c r="AN1004" t="s">
        <v>1260</v>
      </c>
      <c r="AQ1004" t="s">
        <v>2412</v>
      </c>
      <c r="AR1004" t="s">
        <v>2415</v>
      </c>
      <c r="AS1004" t="s">
        <v>1260</v>
      </c>
      <c r="AT1004">
        <v>1</v>
      </c>
      <c r="AX1004" t="s">
        <v>1260</v>
      </c>
      <c r="AY1004" t="s">
        <v>1264</v>
      </c>
      <c r="AZ1004" t="s">
        <v>1265</v>
      </c>
      <c r="BI1004" t="s">
        <v>1260</v>
      </c>
      <c r="BK1004" t="str">
        <f>LEFT(Tabela_BaseCadastro[[#This Row],[Descrição]],SEARCH(" ",Tabela_BaseCadastro[[#This Row],[Descrição]],1)-1)</f>
        <v>28B230100S</v>
      </c>
      <c r="BL1004" t="str">
        <f>TEXT(Tabela_BaseCadastro[[#This Row],[Unidade Venda '[EAN8, UPC12, EAN13, e DUN14']]],"0000000000000")</f>
        <v>8436045396839</v>
      </c>
      <c r="BN1004">
        <f>IF(Tabela_BaseCadastro[[#This Row],[P.Ativo CMED]]="",Tabela_BaseCadastro[[#This Row],[DESCRIÇÃO DO PRINCIPIO ATIVO]],Tabela_BaseCadastro[[#This Row],[P.Ativo CMED]])</f>
        <v>0</v>
      </c>
    </row>
    <row r="1005" spans="1:66" x14ac:dyDescent="0.25">
      <c r="A1005">
        <v>1787</v>
      </c>
      <c r="B1005" t="s">
        <v>3103</v>
      </c>
      <c r="C1005">
        <v>1645</v>
      </c>
      <c r="D1005" t="s">
        <v>2759</v>
      </c>
      <c r="E1005">
        <v>5</v>
      </c>
      <c r="F1005" t="s">
        <v>2634</v>
      </c>
      <c r="G1005">
        <v>10</v>
      </c>
      <c r="H1005" s="1" t="s">
        <v>2760</v>
      </c>
      <c r="I1005">
        <v>39</v>
      </c>
      <c r="J1005" t="s">
        <v>2761</v>
      </c>
      <c r="M1005" t="s">
        <v>2412</v>
      </c>
      <c r="N1005" t="s">
        <v>2762</v>
      </c>
      <c r="O1005" t="s">
        <v>2763</v>
      </c>
      <c r="P1005">
        <v>90213930</v>
      </c>
      <c r="R1005">
        <v>13</v>
      </c>
      <c r="S1005">
        <v>13</v>
      </c>
      <c r="U1005">
        <v>8436045396914</v>
      </c>
      <c r="V1005">
        <v>8436045396914</v>
      </c>
      <c r="X1005" t="s">
        <v>3104</v>
      </c>
      <c r="Z1005" t="s">
        <v>1260</v>
      </c>
      <c r="AA1005" t="s">
        <v>1261</v>
      </c>
      <c r="AE1005">
        <v>44005</v>
      </c>
      <c r="AH1005">
        <v>0</v>
      </c>
      <c r="AK1005" t="s">
        <v>1260</v>
      </c>
      <c r="AM1005" t="s">
        <v>1260</v>
      </c>
      <c r="AN1005" t="s">
        <v>1260</v>
      </c>
      <c r="AQ1005" t="s">
        <v>2412</v>
      </c>
      <c r="AR1005" t="s">
        <v>2415</v>
      </c>
      <c r="AS1005" t="s">
        <v>1260</v>
      </c>
      <c r="AT1005">
        <v>1</v>
      </c>
      <c r="AX1005" t="s">
        <v>1617</v>
      </c>
      <c r="AY1005" t="s">
        <v>1264</v>
      </c>
      <c r="AZ1005" t="s">
        <v>1265</v>
      </c>
      <c r="BI1005" t="s">
        <v>1260</v>
      </c>
      <c r="BK1005" t="str">
        <f>LEFT(Tabela_BaseCadastro[[#This Row],[Descrição]],SEARCH(" ",Tabela_BaseCadastro[[#This Row],[Descrição]],1)-1)</f>
        <v>28B230120S</v>
      </c>
      <c r="BL1005" t="str">
        <f>TEXT(Tabela_BaseCadastro[[#This Row],[Unidade Venda '[EAN8, UPC12, EAN13, e DUN14']]],"0000000000000")</f>
        <v>8436045396914</v>
      </c>
      <c r="BN1005">
        <f>IF(Tabela_BaseCadastro[[#This Row],[P.Ativo CMED]]="",Tabela_BaseCadastro[[#This Row],[DESCRIÇÃO DO PRINCIPIO ATIVO]],Tabela_BaseCadastro[[#This Row],[P.Ativo CMED]])</f>
        <v>0</v>
      </c>
    </row>
    <row r="1006" spans="1:66" x14ac:dyDescent="0.25">
      <c r="A1006">
        <v>1788</v>
      </c>
      <c r="B1006" t="s">
        <v>3105</v>
      </c>
      <c r="C1006">
        <v>1645</v>
      </c>
      <c r="D1006" t="s">
        <v>2759</v>
      </c>
      <c r="E1006">
        <v>5</v>
      </c>
      <c r="F1006" t="s">
        <v>2634</v>
      </c>
      <c r="G1006">
        <v>2</v>
      </c>
      <c r="H1006" s="1"/>
      <c r="I1006">
        <v>39</v>
      </c>
      <c r="J1006" t="s">
        <v>2761</v>
      </c>
      <c r="M1006" t="s">
        <v>1257</v>
      </c>
      <c r="P1006">
        <v>90213930</v>
      </c>
      <c r="R1006">
        <v>13</v>
      </c>
      <c r="S1006">
        <v>14</v>
      </c>
      <c r="X1006" t="s">
        <v>3106</v>
      </c>
      <c r="Z1006" t="s">
        <v>1260</v>
      </c>
      <c r="AA1006" t="s">
        <v>1261</v>
      </c>
      <c r="AE1006">
        <v>44005</v>
      </c>
      <c r="AH1006">
        <v>0</v>
      </c>
      <c r="AK1006" t="s">
        <v>1260</v>
      </c>
      <c r="AM1006" t="s">
        <v>1260</v>
      </c>
      <c r="AN1006" t="s">
        <v>1260</v>
      </c>
      <c r="AQ1006" t="s">
        <v>1263</v>
      </c>
      <c r="AR1006" t="s">
        <v>1257</v>
      </c>
      <c r="AS1006" t="s">
        <v>1260</v>
      </c>
      <c r="AT1006">
        <v>1</v>
      </c>
      <c r="AX1006" t="s">
        <v>1617</v>
      </c>
      <c r="AY1006" t="s">
        <v>1264</v>
      </c>
      <c r="AZ1006" t="s">
        <v>1265</v>
      </c>
      <c r="BI1006" t="s">
        <v>1260</v>
      </c>
      <c r="BK1006" t="str">
        <f>LEFT(Tabela_BaseCadastro[[#This Row],[Descrição]],SEARCH(" ",Tabela_BaseCadastro[[#This Row],[Descrição]],1)-1)</f>
        <v>28B233080S</v>
      </c>
      <c r="BL1006" t="str">
        <f>TEXT(Tabela_BaseCadastro[[#This Row],[Unidade Venda '[EAN8, UPC12, EAN13, e DUN14']]],"0000000000000")</f>
        <v>0000000000000</v>
      </c>
      <c r="BM1006" t="s">
        <v>1565</v>
      </c>
      <c r="BN1006" t="str">
        <f>IF(Tabela_BaseCadastro[[#This Row],[P.Ativo CMED]]="",Tabela_BaseCadastro[[#This Row],[DESCRIÇÃO DO PRINCIPIO ATIVO]],Tabela_BaseCadastro[[#This Row],[P.Ativo CMED]])</f>
        <v>TISAGENLECLEUCEL</v>
      </c>
    </row>
    <row r="1007" spans="1:66" x14ac:dyDescent="0.25">
      <c r="A1007">
        <v>1789</v>
      </c>
      <c r="B1007" t="s">
        <v>3107</v>
      </c>
      <c r="C1007">
        <v>1645</v>
      </c>
      <c r="D1007" t="s">
        <v>2759</v>
      </c>
      <c r="E1007">
        <v>5</v>
      </c>
      <c r="F1007" t="s">
        <v>2634</v>
      </c>
      <c r="G1007">
        <v>2</v>
      </c>
      <c r="H1007" s="1"/>
      <c r="I1007">
        <v>39</v>
      </c>
      <c r="J1007" t="s">
        <v>2761</v>
      </c>
      <c r="M1007" t="s">
        <v>1257</v>
      </c>
      <c r="P1007">
        <v>90213930</v>
      </c>
      <c r="R1007">
        <v>13</v>
      </c>
      <c r="S1007">
        <v>14</v>
      </c>
      <c r="X1007" t="s">
        <v>3108</v>
      </c>
      <c r="Z1007" t="s">
        <v>1260</v>
      </c>
      <c r="AA1007" t="s">
        <v>1261</v>
      </c>
      <c r="AE1007">
        <v>44005</v>
      </c>
      <c r="AH1007">
        <v>0</v>
      </c>
      <c r="AK1007" t="s">
        <v>1260</v>
      </c>
      <c r="AM1007" t="s">
        <v>1260</v>
      </c>
      <c r="AN1007" t="s">
        <v>1260</v>
      </c>
      <c r="AQ1007" t="s">
        <v>1263</v>
      </c>
      <c r="AR1007" t="s">
        <v>1257</v>
      </c>
      <c r="AS1007" t="s">
        <v>1260</v>
      </c>
      <c r="AT1007">
        <v>1</v>
      </c>
      <c r="AX1007" t="s">
        <v>1617</v>
      </c>
      <c r="AY1007" t="s">
        <v>1264</v>
      </c>
      <c r="AZ1007" t="s">
        <v>1265</v>
      </c>
      <c r="BI1007" t="s">
        <v>1260</v>
      </c>
      <c r="BK1007" t="str">
        <f>LEFT(Tabela_BaseCadastro[[#This Row],[Descrição]],SEARCH(" ",Tabela_BaseCadastro[[#This Row],[Descrição]],1)-1)</f>
        <v>28B233100S</v>
      </c>
      <c r="BL1007" t="str">
        <f>TEXT(Tabela_BaseCadastro[[#This Row],[Unidade Venda '[EAN8, UPC12, EAN13, e DUN14']]],"0000000000000")</f>
        <v>0000000000000</v>
      </c>
      <c r="BM1007" t="s">
        <v>1565</v>
      </c>
      <c r="BN1007" t="str">
        <f>IF(Tabela_BaseCadastro[[#This Row],[P.Ativo CMED]]="",Tabela_BaseCadastro[[#This Row],[DESCRIÇÃO DO PRINCIPIO ATIVO]],Tabela_BaseCadastro[[#This Row],[P.Ativo CMED]])</f>
        <v>TISAGENLECLEUCEL</v>
      </c>
    </row>
    <row r="1008" spans="1:66" x14ac:dyDescent="0.25">
      <c r="A1008">
        <v>1790</v>
      </c>
      <c r="B1008" t="s">
        <v>3109</v>
      </c>
      <c r="C1008">
        <v>1645</v>
      </c>
      <c r="D1008" t="s">
        <v>2759</v>
      </c>
      <c r="E1008">
        <v>5</v>
      </c>
      <c r="F1008" t="s">
        <v>2634</v>
      </c>
      <c r="G1008">
        <v>2</v>
      </c>
      <c r="H1008" s="1"/>
      <c r="I1008">
        <v>39</v>
      </c>
      <c r="J1008" t="s">
        <v>2761</v>
      </c>
      <c r="M1008" t="s">
        <v>1257</v>
      </c>
      <c r="P1008">
        <v>90213930</v>
      </c>
      <c r="R1008">
        <v>13</v>
      </c>
      <c r="S1008">
        <v>14</v>
      </c>
      <c r="X1008" t="s">
        <v>3110</v>
      </c>
      <c r="Z1008" t="s">
        <v>1260</v>
      </c>
      <c r="AA1008" t="s">
        <v>1261</v>
      </c>
      <c r="AE1008">
        <v>44005</v>
      </c>
      <c r="AH1008">
        <v>0</v>
      </c>
      <c r="AK1008" t="s">
        <v>1260</v>
      </c>
      <c r="AM1008" t="s">
        <v>1260</v>
      </c>
      <c r="AN1008" t="s">
        <v>1260</v>
      </c>
      <c r="AQ1008" t="s">
        <v>1263</v>
      </c>
      <c r="AR1008" t="s">
        <v>1257</v>
      </c>
      <c r="AS1008" t="s">
        <v>1260</v>
      </c>
      <c r="AT1008">
        <v>1</v>
      </c>
      <c r="AX1008" t="s">
        <v>1617</v>
      </c>
      <c r="AY1008" t="s">
        <v>1264</v>
      </c>
      <c r="AZ1008" t="s">
        <v>1265</v>
      </c>
      <c r="BI1008" t="s">
        <v>1260</v>
      </c>
      <c r="BK1008" t="str">
        <f>LEFT(Tabela_BaseCadastro[[#This Row],[Descrição]],SEARCH(" ",Tabela_BaseCadastro[[#This Row],[Descrição]],1)-1)</f>
        <v>28B233120S</v>
      </c>
      <c r="BL1008" t="str">
        <f>TEXT(Tabela_BaseCadastro[[#This Row],[Unidade Venda '[EAN8, UPC12, EAN13, e DUN14']]],"0000000000000")</f>
        <v>0000000000000</v>
      </c>
      <c r="BM1008" t="s">
        <v>1565</v>
      </c>
      <c r="BN1008" t="str">
        <f>IF(Tabela_BaseCadastro[[#This Row],[P.Ativo CMED]]="",Tabela_BaseCadastro[[#This Row],[DESCRIÇÃO DO PRINCIPIO ATIVO]],Tabela_BaseCadastro[[#This Row],[P.Ativo CMED]])</f>
        <v>TISAGENLECLEUCEL</v>
      </c>
    </row>
    <row r="1009" spans="1:66" x14ac:dyDescent="0.25">
      <c r="A1009">
        <v>1791</v>
      </c>
      <c r="B1009" t="s">
        <v>3111</v>
      </c>
      <c r="C1009">
        <v>1645</v>
      </c>
      <c r="D1009" t="s">
        <v>2759</v>
      </c>
      <c r="E1009">
        <v>5</v>
      </c>
      <c r="F1009" t="s">
        <v>2634</v>
      </c>
      <c r="G1009">
        <v>10</v>
      </c>
      <c r="H1009" s="1" t="s">
        <v>2760</v>
      </c>
      <c r="I1009">
        <v>39</v>
      </c>
      <c r="J1009" t="s">
        <v>2761</v>
      </c>
      <c r="M1009" t="s">
        <v>1257</v>
      </c>
      <c r="N1009" t="s">
        <v>2762</v>
      </c>
      <c r="O1009" t="s">
        <v>2763</v>
      </c>
      <c r="P1009">
        <v>90213930</v>
      </c>
      <c r="R1009">
        <v>13</v>
      </c>
      <c r="S1009">
        <v>14</v>
      </c>
      <c r="U1009">
        <v>8436045396778</v>
      </c>
      <c r="V1009">
        <v>8436045396778</v>
      </c>
      <c r="X1009" t="s">
        <v>3112</v>
      </c>
      <c r="Z1009" t="s">
        <v>1260</v>
      </c>
      <c r="AA1009" t="s">
        <v>1261</v>
      </c>
      <c r="AE1009">
        <v>44005</v>
      </c>
      <c r="AH1009">
        <v>0</v>
      </c>
      <c r="AK1009" t="s">
        <v>1260</v>
      </c>
      <c r="AM1009" t="s">
        <v>1260</v>
      </c>
      <c r="AN1009" t="s">
        <v>1260</v>
      </c>
      <c r="AQ1009" t="s">
        <v>1263</v>
      </c>
      <c r="AR1009" t="s">
        <v>1257</v>
      </c>
      <c r="AS1009" t="s">
        <v>1260</v>
      </c>
      <c r="AT1009">
        <v>1</v>
      </c>
      <c r="AX1009" t="s">
        <v>1260</v>
      </c>
      <c r="AY1009" t="s">
        <v>1264</v>
      </c>
      <c r="AZ1009" t="s">
        <v>1265</v>
      </c>
      <c r="BI1009" t="s">
        <v>1260</v>
      </c>
      <c r="BK1009" t="str">
        <f>LEFT(Tabela_BaseCadastro[[#This Row],[Descrição]],SEARCH(" ",Tabela_BaseCadastro[[#This Row],[Descrição]],1)-1)</f>
        <v>28B236080S</v>
      </c>
      <c r="BL1009" t="str">
        <f>TEXT(Tabela_BaseCadastro[[#This Row],[Unidade Venda '[EAN8, UPC12, EAN13, e DUN14']]],"0000000000000")</f>
        <v>8436045396778</v>
      </c>
      <c r="BN1009">
        <f>IF(Tabela_BaseCadastro[[#This Row],[P.Ativo CMED]]="",Tabela_BaseCadastro[[#This Row],[DESCRIÇÃO DO PRINCIPIO ATIVO]],Tabela_BaseCadastro[[#This Row],[P.Ativo CMED]])</f>
        <v>0</v>
      </c>
    </row>
    <row r="1010" spans="1:66" x14ac:dyDescent="0.25">
      <c r="A1010">
        <v>1792</v>
      </c>
      <c r="B1010" t="s">
        <v>3113</v>
      </c>
      <c r="C1010">
        <v>1645</v>
      </c>
      <c r="D1010" t="s">
        <v>2759</v>
      </c>
      <c r="E1010">
        <v>5</v>
      </c>
      <c r="F1010" t="s">
        <v>2634</v>
      </c>
      <c r="G1010">
        <v>10</v>
      </c>
      <c r="H1010" s="1" t="s">
        <v>2760</v>
      </c>
      <c r="I1010">
        <v>39</v>
      </c>
      <c r="J1010" t="s">
        <v>2761</v>
      </c>
      <c r="M1010" t="s">
        <v>2412</v>
      </c>
      <c r="N1010" t="s">
        <v>2762</v>
      </c>
      <c r="O1010" t="s">
        <v>2763</v>
      </c>
      <c r="P1010">
        <v>90213930</v>
      </c>
      <c r="R1010">
        <v>13</v>
      </c>
      <c r="S1010">
        <v>14</v>
      </c>
      <c r="U1010">
        <v>8436045396853</v>
      </c>
      <c r="V1010">
        <v>8436045396853</v>
      </c>
      <c r="X1010" t="s">
        <v>3114</v>
      </c>
      <c r="Z1010" t="s">
        <v>1260</v>
      </c>
      <c r="AA1010" t="s">
        <v>1261</v>
      </c>
      <c r="AE1010">
        <v>44005</v>
      </c>
      <c r="AH1010">
        <v>0</v>
      </c>
      <c r="AK1010" t="s">
        <v>1260</v>
      </c>
      <c r="AM1010" t="s">
        <v>1260</v>
      </c>
      <c r="AN1010" t="s">
        <v>1260</v>
      </c>
      <c r="AQ1010" t="s">
        <v>2412</v>
      </c>
      <c r="AR1010" t="s">
        <v>2415</v>
      </c>
      <c r="AS1010" t="s">
        <v>1260</v>
      </c>
      <c r="AT1010">
        <v>1</v>
      </c>
      <c r="AX1010" t="s">
        <v>1260</v>
      </c>
      <c r="AY1010" t="s">
        <v>1264</v>
      </c>
      <c r="AZ1010" t="s">
        <v>1265</v>
      </c>
      <c r="BI1010" t="s">
        <v>1260</v>
      </c>
      <c r="BK1010" t="str">
        <f>LEFT(Tabela_BaseCadastro[[#This Row],[Descrição]],SEARCH(" ",Tabela_BaseCadastro[[#This Row],[Descrição]],1)-1)</f>
        <v>28B236100S</v>
      </c>
      <c r="BL1010" t="str">
        <f>TEXT(Tabela_BaseCadastro[[#This Row],[Unidade Venda '[EAN8, UPC12, EAN13, e DUN14']]],"0000000000000")</f>
        <v>8436045396853</v>
      </c>
      <c r="BN1010">
        <f>IF(Tabela_BaseCadastro[[#This Row],[P.Ativo CMED]]="",Tabela_BaseCadastro[[#This Row],[DESCRIÇÃO DO PRINCIPIO ATIVO]],Tabela_BaseCadastro[[#This Row],[P.Ativo CMED]])</f>
        <v>0</v>
      </c>
    </row>
    <row r="1011" spans="1:66" x14ac:dyDescent="0.25">
      <c r="A1011">
        <v>1793</v>
      </c>
      <c r="B1011" t="s">
        <v>3115</v>
      </c>
      <c r="C1011">
        <v>1645</v>
      </c>
      <c r="D1011" t="s">
        <v>2759</v>
      </c>
      <c r="E1011">
        <v>5</v>
      </c>
      <c r="F1011" t="s">
        <v>2634</v>
      </c>
      <c r="G1011">
        <v>10</v>
      </c>
      <c r="H1011" s="1" t="s">
        <v>2760</v>
      </c>
      <c r="I1011">
        <v>39</v>
      </c>
      <c r="J1011" t="s">
        <v>2761</v>
      </c>
      <c r="M1011" t="s">
        <v>2412</v>
      </c>
      <c r="N1011" t="s">
        <v>2762</v>
      </c>
      <c r="O1011" t="s">
        <v>2763</v>
      </c>
      <c r="P1011">
        <v>90213930</v>
      </c>
      <c r="R1011">
        <v>13</v>
      </c>
      <c r="S1011">
        <v>13</v>
      </c>
      <c r="U1011">
        <v>6020506020502</v>
      </c>
      <c r="V1011">
        <v>6020506020502</v>
      </c>
      <c r="X1011" t="s">
        <v>3116</v>
      </c>
      <c r="Z1011" t="s">
        <v>1260</v>
      </c>
      <c r="AA1011" t="s">
        <v>1261</v>
      </c>
      <c r="AE1011">
        <v>44005</v>
      </c>
      <c r="AH1011">
        <v>0</v>
      </c>
      <c r="AK1011" t="s">
        <v>1260</v>
      </c>
      <c r="AM1011" t="s">
        <v>1260</v>
      </c>
      <c r="AN1011" t="s">
        <v>1260</v>
      </c>
      <c r="AQ1011" t="s">
        <v>2412</v>
      </c>
      <c r="AR1011" t="s">
        <v>2415</v>
      </c>
      <c r="AS1011" t="s">
        <v>1260</v>
      </c>
      <c r="AT1011">
        <v>1</v>
      </c>
      <c r="AX1011" t="s">
        <v>1617</v>
      </c>
      <c r="AY1011" t="s">
        <v>1264</v>
      </c>
      <c r="AZ1011" t="s">
        <v>1265</v>
      </c>
      <c r="BI1011" t="s">
        <v>1260</v>
      </c>
      <c r="BK1011" t="str">
        <f>LEFT(Tabela_BaseCadastro[[#This Row],[Descrição]],SEARCH(" ",Tabela_BaseCadastro[[#This Row],[Descrição]],1)-1)</f>
        <v>28B236120S</v>
      </c>
      <c r="BL1011" t="str">
        <f>TEXT(Tabela_BaseCadastro[[#This Row],[Unidade Venda '[EAN8, UPC12, EAN13, e DUN14']]],"0000000000000")</f>
        <v>6020506020502</v>
      </c>
      <c r="BN1011">
        <f>IF(Tabela_BaseCadastro[[#This Row],[P.Ativo CMED]]="",Tabela_BaseCadastro[[#This Row],[DESCRIÇÃO DO PRINCIPIO ATIVO]],Tabela_BaseCadastro[[#This Row],[P.Ativo CMED]])</f>
        <v>0</v>
      </c>
    </row>
    <row r="1012" spans="1:66" x14ac:dyDescent="0.25">
      <c r="A1012">
        <v>1794</v>
      </c>
      <c r="B1012" t="s">
        <v>3117</v>
      </c>
      <c r="C1012">
        <v>1645</v>
      </c>
      <c r="D1012" t="s">
        <v>2759</v>
      </c>
      <c r="E1012">
        <v>5</v>
      </c>
      <c r="F1012" t="s">
        <v>2634</v>
      </c>
      <c r="G1012">
        <v>10</v>
      </c>
      <c r="H1012" s="1" t="s">
        <v>2760</v>
      </c>
      <c r="I1012">
        <v>39</v>
      </c>
      <c r="J1012" t="s">
        <v>2761</v>
      </c>
      <c r="M1012" t="s">
        <v>2412</v>
      </c>
      <c r="N1012" t="s">
        <v>2762</v>
      </c>
      <c r="O1012" t="s">
        <v>2763</v>
      </c>
      <c r="P1012">
        <v>90213930</v>
      </c>
      <c r="R1012">
        <v>13</v>
      </c>
      <c r="S1012">
        <v>13</v>
      </c>
      <c r="U1012">
        <v>8585858585858</v>
      </c>
      <c r="V1012">
        <v>8585858585858</v>
      </c>
      <c r="X1012" t="s">
        <v>3118</v>
      </c>
      <c r="Z1012" t="s">
        <v>1260</v>
      </c>
      <c r="AA1012" t="s">
        <v>1261</v>
      </c>
      <c r="AE1012">
        <v>44005</v>
      </c>
      <c r="AH1012">
        <v>0</v>
      </c>
      <c r="AK1012" t="s">
        <v>1260</v>
      </c>
      <c r="AM1012" t="s">
        <v>1260</v>
      </c>
      <c r="AN1012" t="s">
        <v>1260</v>
      </c>
      <c r="AQ1012" t="s">
        <v>2412</v>
      </c>
      <c r="AR1012" t="s">
        <v>2415</v>
      </c>
      <c r="AS1012" t="s">
        <v>1260</v>
      </c>
      <c r="AT1012">
        <v>1</v>
      </c>
      <c r="AX1012" t="s">
        <v>1617</v>
      </c>
      <c r="AY1012" t="s">
        <v>1264</v>
      </c>
      <c r="AZ1012" t="s">
        <v>1265</v>
      </c>
      <c r="BI1012" t="s">
        <v>1260</v>
      </c>
      <c r="BK1012" t="str">
        <f>LEFT(Tabela_BaseCadastro[[#This Row],[Descrição]],SEARCH(" ",Tabela_BaseCadastro[[#This Row],[Descrição]],1)-1)</f>
        <v>28C220040S</v>
      </c>
      <c r="BL1012" t="str">
        <f>TEXT(Tabela_BaseCadastro[[#This Row],[Unidade Venda '[EAN8, UPC12, EAN13, e DUN14']]],"0000000000000")</f>
        <v>8585858585858</v>
      </c>
      <c r="BN1012">
        <f>IF(Tabela_BaseCadastro[[#This Row],[P.Ativo CMED]]="",Tabela_BaseCadastro[[#This Row],[DESCRIÇÃO DO PRINCIPIO ATIVO]],Tabela_BaseCadastro[[#This Row],[P.Ativo CMED]])</f>
        <v>0</v>
      </c>
    </row>
    <row r="1013" spans="1:66" x14ac:dyDescent="0.25">
      <c r="A1013">
        <v>1795</v>
      </c>
      <c r="B1013" t="s">
        <v>3119</v>
      </c>
      <c r="C1013">
        <v>1645</v>
      </c>
      <c r="D1013" t="s">
        <v>2759</v>
      </c>
      <c r="E1013">
        <v>5</v>
      </c>
      <c r="F1013" t="s">
        <v>2634</v>
      </c>
      <c r="G1013">
        <v>2</v>
      </c>
      <c r="H1013" s="1"/>
      <c r="I1013">
        <v>39</v>
      </c>
      <c r="J1013" t="s">
        <v>2761</v>
      </c>
      <c r="M1013" t="s">
        <v>1257</v>
      </c>
      <c r="P1013">
        <v>90213930</v>
      </c>
      <c r="R1013">
        <v>13</v>
      </c>
      <c r="S1013">
        <v>14</v>
      </c>
      <c r="X1013" t="s">
        <v>3120</v>
      </c>
      <c r="Z1013" t="s">
        <v>1260</v>
      </c>
      <c r="AA1013" t="s">
        <v>1261</v>
      </c>
      <c r="AE1013">
        <v>44005</v>
      </c>
      <c r="AH1013">
        <v>0</v>
      </c>
      <c r="AK1013" t="s">
        <v>1260</v>
      </c>
      <c r="AM1013" t="s">
        <v>1260</v>
      </c>
      <c r="AN1013" t="s">
        <v>1260</v>
      </c>
      <c r="AQ1013" t="s">
        <v>1263</v>
      </c>
      <c r="AR1013" t="s">
        <v>1257</v>
      </c>
      <c r="AS1013" t="s">
        <v>1260</v>
      </c>
      <c r="AT1013">
        <v>1</v>
      </c>
      <c r="AX1013" t="s">
        <v>1617</v>
      </c>
      <c r="AY1013" t="s">
        <v>1264</v>
      </c>
      <c r="AZ1013" t="s">
        <v>1265</v>
      </c>
      <c r="BI1013" t="s">
        <v>1260</v>
      </c>
      <c r="BK1013" t="str">
        <f>LEFT(Tabela_BaseCadastro[[#This Row],[Descrição]],SEARCH(" ",Tabela_BaseCadastro[[#This Row],[Descrição]],1)-1)</f>
        <v>28C220055S</v>
      </c>
      <c r="BL1013" t="str">
        <f>TEXT(Tabela_BaseCadastro[[#This Row],[Unidade Venda '[EAN8, UPC12, EAN13, e DUN14']]],"0000000000000")</f>
        <v>0000000000000</v>
      </c>
      <c r="BM1013" t="s">
        <v>1565</v>
      </c>
      <c r="BN1013" t="str">
        <f>IF(Tabela_BaseCadastro[[#This Row],[P.Ativo CMED]]="",Tabela_BaseCadastro[[#This Row],[DESCRIÇÃO DO PRINCIPIO ATIVO]],Tabela_BaseCadastro[[#This Row],[P.Ativo CMED]])</f>
        <v>TISAGENLECLEUCEL</v>
      </c>
    </row>
    <row r="1014" spans="1:66" x14ac:dyDescent="0.25">
      <c r="A1014">
        <v>1796</v>
      </c>
      <c r="B1014" t="s">
        <v>3121</v>
      </c>
      <c r="C1014">
        <v>1645</v>
      </c>
      <c r="D1014" t="s">
        <v>2759</v>
      </c>
      <c r="E1014">
        <v>5</v>
      </c>
      <c r="F1014" t="s">
        <v>2634</v>
      </c>
      <c r="G1014">
        <v>2</v>
      </c>
      <c r="H1014" s="1"/>
      <c r="I1014">
        <v>39</v>
      </c>
      <c r="J1014" t="s">
        <v>2761</v>
      </c>
      <c r="M1014" t="s">
        <v>1257</v>
      </c>
      <c r="P1014">
        <v>90213930</v>
      </c>
      <c r="R1014">
        <v>13</v>
      </c>
      <c r="S1014">
        <v>14</v>
      </c>
      <c r="X1014" t="s">
        <v>3122</v>
      </c>
      <c r="Z1014" t="s">
        <v>1260</v>
      </c>
      <c r="AA1014" t="s">
        <v>1261</v>
      </c>
      <c r="AE1014">
        <v>44005</v>
      </c>
      <c r="AH1014">
        <v>0</v>
      </c>
      <c r="AK1014" t="s">
        <v>1260</v>
      </c>
      <c r="AM1014" t="s">
        <v>1260</v>
      </c>
      <c r="AN1014" t="s">
        <v>1260</v>
      </c>
      <c r="AQ1014" t="s">
        <v>1263</v>
      </c>
      <c r="AR1014" t="s">
        <v>1257</v>
      </c>
      <c r="AS1014" t="s">
        <v>1260</v>
      </c>
      <c r="AT1014">
        <v>1</v>
      </c>
      <c r="AX1014" t="s">
        <v>1617</v>
      </c>
      <c r="AY1014" t="s">
        <v>1264</v>
      </c>
      <c r="AZ1014" t="s">
        <v>1265</v>
      </c>
      <c r="BI1014" t="s">
        <v>1260</v>
      </c>
      <c r="BK1014" t="str">
        <f>LEFT(Tabela_BaseCadastro[[#This Row],[Descrição]],SEARCH(" ",Tabela_BaseCadastro[[#This Row],[Descrição]],1)-1)</f>
        <v>28C220070S</v>
      </c>
      <c r="BL1014" t="str">
        <f>TEXT(Tabela_BaseCadastro[[#This Row],[Unidade Venda '[EAN8, UPC12, EAN13, e DUN14']]],"0000000000000")</f>
        <v>0000000000000</v>
      </c>
      <c r="BM1014" t="s">
        <v>1565</v>
      </c>
      <c r="BN1014" t="str">
        <f>IF(Tabela_BaseCadastro[[#This Row],[P.Ativo CMED]]="",Tabela_BaseCadastro[[#This Row],[DESCRIÇÃO DO PRINCIPIO ATIVO]],Tabela_BaseCadastro[[#This Row],[P.Ativo CMED]])</f>
        <v>TISAGENLECLEUCEL</v>
      </c>
    </row>
    <row r="1015" spans="1:66" x14ac:dyDescent="0.25">
      <c r="A1015">
        <v>1797</v>
      </c>
      <c r="B1015" t="s">
        <v>3123</v>
      </c>
      <c r="C1015">
        <v>1645</v>
      </c>
      <c r="D1015" t="s">
        <v>2759</v>
      </c>
      <c r="E1015">
        <v>5</v>
      </c>
      <c r="F1015" t="s">
        <v>2634</v>
      </c>
      <c r="G1015">
        <v>2</v>
      </c>
      <c r="H1015" s="1"/>
      <c r="I1015">
        <v>39</v>
      </c>
      <c r="J1015" t="s">
        <v>2761</v>
      </c>
      <c r="M1015" t="s">
        <v>1257</v>
      </c>
      <c r="P1015">
        <v>90213930</v>
      </c>
      <c r="R1015">
        <v>13</v>
      </c>
      <c r="S1015">
        <v>14</v>
      </c>
      <c r="X1015" t="s">
        <v>3124</v>
      </c>
      <c r="Z1015" t="s">
        <v>1260</v>
      </c>
      <c r="AA1015" t="s">
        <v>1261</v>
      </c>
      <c r="AE1015">
        <v>44005</v>
      </c>
      <c r="AH1015">
        <v>0</v>
      </c>
      <c r="AK1015" t="s">
        <v>1260</v>
      </c>
      <c r="AM1015" t="s">
        <v>1260</v>
      </c>
      <c r="AN1015" t="s">
        <v>1260</v>
      </c>
      <c r="AQ1015" t="s">
        <v>1263</v>
      </c>
      <c r="AR1015" t="s">
        <v>1257</v>
      </c>
      <c r="AS1015" t="s">
        <v>1260</v>
      </c>
      <c r="AT1015">
        <v>1</v>
      </c>
      <c r="AX1015" t="s">
        <v>1617</v>
      </c>
      <c r="AY1015" t="s">
        <v>1264</v>
      </c>
      <c r="AZ1015" t="s">
        <v>1265</v>
      </c>
      <c r="BI1015" t="s">
        <v>1260</v>
      </c>
      <c r="BK1015" t="str">
        <f>LEFT(Tabela_BaseCadastro[[#This Row],[Descrição]],SEARCH(" ",Tabela_BaseCadastro[[#This Row],[Descrição]],1)-1)</f>
        <v>28C222040S</v>
      </c>
      <c r="BL1015" t="str">
        <f>TEXT(Tabela_BaseCadastro[[#This Row],[Unidade Venda '[EAN8, UPC12, EAN13, e DUN14']]],"0000000000000")</f>
        <v>0000000000000</v>
      </c>
      <c r="BM1015" t="s">
        <v>1565</v>
      </c>
      <c r="BN1015" t="str">
        <f>IF(Tabela_BaseCadastro[[#This Row],[P.Ativo CMED]]="",Tabela_BaseCadastro[[#This Row],[DESCRIÇÃO DO PRINCIPIO ATIVO]],Tabela_BaseCadastro[[#This Row],[P.Ativo CMED]])</f>
        <v>TISAGENLECLEUCEL</v>
      </c>
    </row>
    <row r="1016" spans="1:66" x14ac:dyDescent="0.25">
      <c r="A1016">
        <v>1798</v>
      </c>
      <c r="B1016" t="s">
        <v>3125</v>
      </c>
      <c r="C1016">
        <v>1645</v>
      </c>
      <c r="D1016" t="s">
        <v>2759</v>
      </c>
      <c r="E1016">
        <v>5</v>
      </c>
      <c r="F1016" t="s">
        <v>2634</v>
      </c>
      <c r="G1016">
        <v>2</v>
      </c>
      <c r="H1016" s="1"/>
      <c r="I1016">
        <v>39</v>
      </c>
      <c r="J1016" t="s">
        <v>2761</v>
      </c>
      <c r="M1016" t="s">
        <v>1257</v>
      </c>
      <c r="P1016">
        <v>90213930</v>
      </c>
      <c r="R1016">
        <v>13</v>
      </c>
      <c r="S1016">
        <v>14</v>
      </c>
      <c r="X1016" t="s">
        <v>3126</v>
      </c>
      <c r="Z1016" t="s">
        <v>1260</v>
      </c>
      <c r="AA1016" t="s">
        <v>1261</v>
      </c>
      <c r="AE1016">
        <v>44005</v>
      </c>
      <c r="AH1016">
        <v>0</v>
      </c>
      <c r="AK1016" t="s">
        <v>1260</v>
      </c>
      <c r="AM1016" t="s">
        <v>1260</v>
      </c>
      <c r="AN1016" t="s">
        <v>1260</v>
      </c>
      <c r="AQ1016" t="s">
        <v>1263</v>
      </c>
      <c r="AR1016" t="s">
        <v>1257</v>
      </c>
      <c r="AS1016" t="s">
        <v>1260</v>
      </c>
      <c r="AT1016">
        <v>1</v>
      </c>
      <c r="AX1016" t="s">
        <v>1617</v>
      </c>
      <c r="AY1016" t="s">
        <v>1264</v>
      </c>
      <c r="AZ1016" t="s">
        <v>1265</v>
      </c>
      <c r="BI1016" t="s">
        <v>1260</v>
      </c>
      <c r="BK1016" t="str">
        <f>LEFT(Tabela_BaseCadastro[[#This Row],[Descrição]],SEARCH(" ",Tabela_BaseCadastro[[#This Row],[Descrição]],1)-1)</f>
        <v>28C222055S</v>
      </c>
      <c r="BL1016" t="str">
        <f>TEXT(Tabela_BaseCadastro[[#This Row],[Unidade Venda '[EAN8, UPC12, EAN13, e DUN14']]],"0000000000000")</f>
        <v>0000000000000</v>
      </c>
      <c r="BM1016" t="s">
        <v>1565</v>
      </c>
      <c r="BN1016" t="str">
        <f>IF(Tabela_BaseCadastro[[#This Row],[P.Ativo CMED]]="",Tabela_BaseCadastro[[#This Row],[DESCRIÇÃO DO PRINCIPIO ATIVO]],Tabela_BaseCadastro[[#This Row],[P.Ativo CMED]])</f>
        <v>TISAGENLECLEUCEL</v>
      </c>
    </row>
    <row r="1017" spans="1:66" x14ac:dyDescent="0.25">
      <c r="A1017">
        <v>1799</v>
      </c>
      <c r="B1017" t="s">
        <v>3127</v>
      </c>
      <c r="C1017">
        <v>1645</v>
      </c>
      <c r="D1017" t="s">
        <v>2759</v>
      </c>
      <c r="E1017">
        <v>5</v>
      </c>
      <c r="F1017" t="s">
        <v>2634</v>
      </c>
      <c r="G1017">
        <v>2</v>
      </c>
      <c r="H1017" s="1"/>
      <c r="I1017">
        <v>39</v>
      </c>
      <c r="J1017" t="s">
        <v>2761</v>
      </c>
      <c r="M1017" t="s">
        <v>1257</v>
      </c>
      <c r="P1017">
        <v>90213930</v>
      </c>
      <c r="R1017">
        <v>13</v>
      </c>
      <c r="S1017">
        <v>14</v>
      </c>
      <c r="X1017" t="s">
        <v>3128</v>
      </c>
      <c r="Z1017" t="s">
        <v>1260</v>
      </c>
      <c r="AA1017" t="s">
        <v>1261</v>
      </c>
      <c r="AE1017">
        <v>44005</v>
      </c>
      <c r="AH1017">
        <v>0</v>
      </c>
      <c r="AK1017" t="s">
        <v>1260</v>
      </c>
      <c r="AM1017" t="s">
        <v>1260</v>
      </c>
      <c r="AN1017" t="s">
        <v>1260</v>
      </c>
      <c r="AQ1017" t="s">
        <v>1263</v>
      </c>
      <c r="AR1017" t="s">
        <v>1257</v>
      </c>
      <c r="AS1017" t="s">
        <v>1260</v>
      </c>
      <c r="AT1017">
        <v>1</v>
      </c>
      <c r="AX1017" t="s">
        <v>1617</v>
      </c>
      <c r="AY1017" t="s">
        <v>1264</v>
      </c>
      <c r="AZ1017" t="s">
        <v>1265</v>
      </c>
      <c r="BI1017" t="s">
        <v>1260</v>
      </c>
      <c r="BK1017" t="str">
        <f>LEFT(Tabela_BaseCadastro[[#This Row],[Descrição]],SEARCH(" ",Tabela_BaseCadastro[[#This Row],[Descrição]],1)-1)</f>
        <v>28C222070S</v>
      </c>
      <c r="BL1017" t="str">
        <f>TEXT(Tabela_BaseCadastro[[#This Row],[Unidade Venda '[EAN8, UPC12, EAN13, e DUN14']]],"0000000000000")</f>
        <v>0000000000000</v>
      </c>
      <c r="BM1017" t="s">
        <v>1565</v>
      </c>
      <c r="BN1017" t="str">
        <f>IF(Tabela_BaseCadastro[[#This Row],[P.Ativo CMED]]="",Tabela_BaseCadastro[[#This Row],[DESCRIÇÃO DO PRINCIPIO ATIVO]],Tabela_BaseCadastro[[#This Row],[P.Ativo CMED]])</f>
        <v>TISAGENLECLEUCEL</v>
      </c>
    </row>
    <row r="1018" spans="1:66" x14ac:dyDescent="0.25">
      <c r="A1018">
        <v>1800</v>
      </c>
      <c r="B1018" t="s">
        <v>3129</v>
      </c>
      <c r="C1018">
        <v>1645</v>
      </c>
      <c r="D1018" t="s">
        <v>2759</v>
      </c>
      <c r="E1018">
        <v>5</v>
      </c>
      <c r="F1018" t="s">
        <v>2634</v>
      </c>
      <c r="G1018">
        <v>2</v>
      </c>
      <c r="H1018" s="1"/>
      <c r="I1018">
        <v>39</v>
      </c>
      <c r="J1018" t="s">
        <v>2761</v>
      </c>
      <c r="M1018" t="s">
        <v>1257</v>
      </c>
      <c r="P1018">
        <v>90213930</v>
      </c>
      <c r="R1018">
        <v>13</v>
      </c>
      <c r="S1018">
        <v>14</v>
      </c>
      <c r="X1018" t="s">
        <v>3130</v>
      </c>
      <c r="Z1018" t="s">
        <v>1260</v>
      </c>
      <c r="AA1018" t="s">
        <v>1261</v>
      </c>
      <c r="AE1018">
        <v>44005</v>
      </c>
      <c r="AH1018">
        <v>0</v>
      </c>
      <c r="AK1018" t="s">
        <v>1260</v>
      </c>
      <c r="AM1018" t="s">
        <v>1260</v>
      </c>
      <c r="AN1018" t="s">
        <v>1260</v>
      </c>
      <c r="AQ1018" t="s">
        <v>1263</v>
      </c>
      <c r="AR1018" t="s">
        <v>1257</v>
      </c>
      <c r="AS1018" t="s">
        <v>1260</v>
      </c>
      <c r="AT1018">
        <v>1</v>
      </c>
      <c r="AX1018" t="s">
        <v>1617</v>
      </c>
      <c r="AY1018" t="s">
        <v>1264</v>
      </c>
      <c r="AZ1018" t="s">
        <v>1265</v>
      </c>
      <c r="BI1018" t="s">
        <v>1260</v>
      </c>
      <c r="BK1018" t="str">
        <f>LEFT(Tabela_BaseCadastro[[#This Row],[Descrição]],SEARCH(" ",Tabela_BaseCadastro[[#This Row],[Descrição]],1)-1)</f>
        <v>28C224040S</v>
      </c>
      <c r="BL1018" t="str">
        <f>TEXT(Tabela_BaseCadastro[[#This Row],[Unidade Venda '[EAN8, UPC12, EAN13, e DUN14']]],"0000000000000")</f>
        <v>0000000000000</v>
      </c>
      <c r="BM1018" t="s">
        <v>1565</v>
      </c>
      <c r="BN1018" t="str">
        <f>IF(Tabela_BaseCadastro[[#This Row],[P.Ativo CMED]]="",Tabela_BaseCadastro[[#This Row],[DESCRIÇÃO DO PRINCIPIO ATIVO]],Tabela_BaseCadastro[[#This Row],[P.Ativo CMED]])</f>
        <v>TISAGENLECLEUCEL</v>
      </c>
    </row>
    <row r="1019" spans="1:66" x14ac:dyDescent="0.25">
      <c r="A1019">
        <v>1801</v>
      </c>
      <c r="B1019" t="s">
        <v>3131</v>
      </c>
      <c r="C1019">
        <v>1645</v>
      </c>
      <c r="D1019" t="s">
        <v>2759</v>
      </c>
      <c r="E1019">
        <v>5</v>
      </c>
      <c r="F1019" t="s">
        <v>2634</v>
      </c>
      <c r="G1019">
        <v>2</v>
      </c>
      <c r="H1019" s="1"/>
      <c r="I1019">
        <v>39</v>
      </c>
      <c r="J1019" t="s">
        <v>2761</v>
      </c>
      <c r="M1019" t="s">
        <v>1257</v>
      </c>
      <c r="P1019">
        <v>90213930</v>
      </c>
      <c r="R1019">
        <v>13</v>
      </c>
      <c r="S1019">
        <v>14</v>
      </c>
      <c r="X1019" t="s">
        <v>3132</v>
      </c>
      <c r="Z1019" t="s">
        <v>1260</v>
      </c>
      <c r="AA1019" t="s">
        <v>1261</v>
      </c>
      <c r="AE1019">
        <v>44005</v>
      </c>
      <c r="AH1019">
        <v>0</v>
      </c>
      <c r="AK1019" t="s">
        <v>1260</v>
      </c>
      <c r="AM1019" t="s">
        <v>1260</v>
      </c>
      <c r="AN1019" t="s">
        <v>1260</v>
      </c>
      <c r="AQ1019" t="s">
        <v>1263</v>
      </c>
      <c r="AR1019" t="s">
        <v>1257</v>
      </c>
      <c r="AS1019" t="s">
        <v>1260</v>
      </c>
      <c r="AT1019">
        <v>1</v>
      </c>
      <c r="AX1019" t="s">
        <v>1617</v>
      </c>
      <c r="AY1019" t="s">
        <v>1264</v>
      </c>
      <c r="AZ1019" t="s">
        <v>1265</v>
      </c>
      <c r="BI1019" t="s">
        <v>1260</v>
      </c>
      <c r="BK1019" t="str">
        <f>LEFT(Tabela_BaseCadastro[[#This Row],[Descrição]],SEARCH(" ",Tabela_BaseCadastro[[#This Row],[Descrição]],1)-1)</f>
        <v>28C224055S</v>
      </c>
      <c r="BL1019" t="str">
        <f>TEXT(Tabela_BaseCadastro[[#This Row],[Unidade Venda '[EAN8, UPC12, EAN13, e DUN14']]],"0000000000000")</f>
        <v>0000000000000</v>
      </c>
      <c r="BM1019" t="s">
        <v>1565</v>
      </c>
      <c r="BN1019" t="str">
        <f>IF(Tabela_BaseCadastro[[#This Row],[P.Ativo CMED]]="",Tabela_BaseCadastro[[#This Row],[DESCRIÇÃO DO PRINCIPIO ATIVO]],Tabela_BaseCadastro[[#This Row],[P.Ativo CMED]])</f>
        <v>TISAGENLECLEUCEL</v>
      </c>
    </row>
    <row r="1020" spans="1:66" x14ac:dyDescent="0.25">
      <c r="A1020">
        <v>1802</v>
      </c>
      <c r="B1020" t="s">
        <v>3133</v>
      </c>
      <c r="C1020">
        <v>1645</v>
      </c>
      <c r="D1020" t="s">
        <v>2759</v>
      </c>
      <c r="E1020">
        <v>5</v>
      </c>
      <c r="F1020" t="s">
        <v>2634</v>
      </c>
      <c r="G1020">
        <v>2</v>
      </c>
      <c r="H1020" s="1"/>
      <c r="I1020">
        <v>39</v>
      </c>
      <c r="J1020" t="s">
        <v>2761</v>
      </c>
      <c r="M1020" t="s">
        <v>1257</v>
      </c>
      <c r="P1020">
        <v>90213930</v>
      </c>
      <c r="R1020">
        <v>13</v>
      </c>
      <c r="S1020">
        <v>14</v>
      </c>
      <c r="X1020" t="s">
        <v>3134</v>
      </c>
      <c r="Z1020" t="s">
        <v>1260</v>
      </c>
      <c r="AA1020" t="s">
        <v>1261</v>
      </c>
      <c r="AE1020">
        <v>44005</v>
      </c>
      <c r="AH1020">
        <v>0</v>
      </c>
      <c r="AK1020" t="s">
        <v>1260</v>
      </c>
      <c r="AM1020" t="s">
        <v>1260</v>
      </c>
      <c r="AN1020" t="s">
        <v>1260</v>
      </c>
      <c r="AQ1020" t="s">
        <v>1263</v>
      </c>
      <c r="AR1020" t="s">
        <v>1257</v>
      </c>
      <c r="AS1020" t="s">
        <v>1260</v>
      </c>
      <c r="AT1020">
        <v>1</v>
      </c>
      <c r="AX1020" t="s">
        <v>1617</v>
      </c>
      <c r="AY1020" t="s">
        <v>1264</v>
      </c>
      <c r="AZ1020" t="s">
        <v>1265</v>
      </c>
      <c r="BI1020" t="s">
        <v>1260</v>
      </c>
      <c r="BK1020" t="str">
        <f>LEFT(Tabela_BaseCadastro[[#This Row],[Descrição]],SEARCH(" ",Tabela_BaseCadastro[[#This Row],[Descrição]],1)-1)</f>
        <v>28C224070S</v>
      </c>
      <c r="BL1020" t="str">
        <f>TEXT(Tabela_BaseCadastro[[#This Row],[Unidade Venda '[EAN8, UPC12, EAN13, e DUN14']]],"0000000000000")</f>
        <v>0000000000000</v>
      </c>
      <c r="BM1020" t="s">
        <v>1565</v>
      </c>
      <c r="BN1020" t="str">
        <f>IF(Tabela_BaseCadastro[[#This Row],[P.Ativo CMED]]="",Tabela_BaseCadastro[[#This Row],[DESCRIÇÃO DO PRINCIPIO ATIVO]],Tabela_BaseCadastro[[#This Row],[P.Ativo CMED]])</f>
        <v>TISAGENLECLEUCEL</v>
      </c>
    </row>
    <row r="1021" spans="1:66" x14ac:dyDescent="0.25">
      <c r="A1021">
        <v>1803</v>
      </c>
      <c r="B1021" t="s">
        <v>3135</v>
      </c>
      <c r="C1021">
        <v>1645</v>
      </c>
      <c r="D1021" t="s">
        <v>2759</v>
      </c>
      <c r="E1021">
        <v>5</v>
      </c>
      <c r="F1021" t="s">
        <v>2634</v>
      </c>
      <c r="G1021">
        <v>2</v>
      </c>
      <c r="H1021" s="1"/>
      <c r="I1021">
        <v>39</v>
      </c>
      <c r="J1021" t="s">
        <v>2761</v>
      </c>
      <c r="M1021" t="s">
        <v>1257</v>
      </c>
      <c r="P1021">
        <v>90213930</v>
      </c>
      <c r="R1021">
        <v>13</v>
      </c>
      <c r="S1021">
        <v>14</v>
      </c>
      <c r="X1021" t="s">
        <v>3136</v>
      </c>
      <c r="Z1021" t="s">
        <v>1260</v>
      </c>
      <c r="AA1021" t="s">
        <v>1261</v>
      </c>
      <c r="AE1021">
        <v>44005</v>
      </c>
      <c r="AH1021">
        <v>0</v>
      </c>
      <c r="AK1021" t="s">
        <v>1260</v>
      </c>
      <c r="AM1021" t="s">
        <v>1260</v>
      </c>
      <c r="AN1021" t="s">
        <v>1260</v>
      </c>
      <c r="AQ1021" t="s">
        <v>1263</v>
      </c>
      <c r="AR1021" t="s">
        <v>1257</v>
      </c>
      <c r="AS1021" t="s">
        <v>1260</v>
      </c>
      <c r="AT1021">
        <v>1</v>
      </c>
      <c r="AX1021" t="s">
        <v>1617</v>
      </c>
      <c r="AY1021" t="s">
        <v>1264</v>
      </c>
      <c r="AZ1021" t="s">
        <v>1265</v>
      </c>
      <c r="BI1021" t="s">
        <v>1260</v>
      </c>
      <c r="BK1021" t="str">
        <f>LEFT(Tabela_BaseCadastro[[#This Row],[Descrição]],SEARCH(" ",Tabela_BaseCadastro[[#This Row],[Descrição]],1)-1)</f>
        <v>28C226040S</v>
      </c>
      <c r="BL1021" t="str">
        <f>TEXT(Tabela_BaseCadastro[[#This Row],[Unidade Venda '[EAN8, UPC12, EAN13, e DUN14']]],"0000000000000")</f>
        <v>0000000000000</v>
      </c>
      <c r="BM1021" t="s">
        <v>1565</v>
      </c>
      <c r="BN1021" t="str">
        <f>IF(Tabela_BaseCadastro[[#This Row],[P.Ativo CMED]]="",Tabela_BaseCadastro[[#This Row],[DESCRIÇÃO DO PRINCIPIO ATIVO]],Tabela_BaseCadastro[[#This Row],[P.Ativo CMED]])</f>
        <v>TISAGENLECLEUCEL</v>
      </c>
    </row>
    <row r="1022" spans="1:66" x14ac:dyDescent="0.25">
      <c r="A1022">
        <v>1804</v>
      </c>
      <c r="B1022" t="s">
        <v>3137</v>
      </c>
      <c r="C1022">
        <v>1645</v>
      </c>
      <c r="D1022" t="s">
        <v>2759</v>
      </c>
      <c r="E1022">
        <v>5</v>
      </c>
      <c r="F1022" t="s">
        <v>2634</v>
      </c>
      <c r="G1022">
        <v>2</v>
      </c>
      <c r="H1022" s="1"/>
      <c r="I1022">
        <v>39</v>
      </c>
      <c r="J1022" t="s">
        <v>2761</v>
      </c>
      <c r="M1022" t="s">
        <v>1257</v>
      </c>
      <c r="P1022">
        <v>90213930</v>
      </c>
      <c r="R1022">
        <v>13</v>
      </c>
      <c r="S1022">
        <v>14</v>
      </c>
      <c r="X1022" t="s">
        <v>3138</v>
      </c>
      <c r="Z1022" t="s">
        <v>1260</v>
      </c>
      <c r="AA1022" t="s">
        <v>1261</v>
      </c>
      <c r="AE1022">
        <v>44005</v>
      </c>
      <c r="AH1022">
        <v>0</v>
      </c>
      <c r="AK1022" t="s">
        <v>1260</v>
      </c>
      <c r="AM1022" t="s">
        <v>1260</v>
      </c>
      <c r="AN1022" t="s">
        <v>1260</v>
      </c>
      <c r="AQ1022" t="s">
        <v>1263</v>
      </c>
      <c r="AR1022" t="s">
        <v>1257</v>
      </c>
      <c r="AS1022" t="s">
        <v>1260</v>
      </c>
      <c r="AT1022">
        <v>1</v>
      </c>
      <c r="AX1022" t="s">
        <v>1617</v>
      </c>
      <c r="AY1022" t="s">
        <v>1264</v>
      </c>
      <c r="AZ1022" t="s">
        <v>1265</v>
      </c>
      <c r="BI1022" t="s">
        <v>1260</v>
      </c>
      <c r="BK1022" t="str">
        <f>LEFT(Tabela_BaseCadastro[[#This Row],[Descrição]],SEARCH(" ",Tabela_BaseCadastro[[#This Row],[Descrição]],1)-1)</f>
        <v>28C226055S</v>
      </c>
      <c r="BL1022" t="str">
        <f>TEXT(Tabela_BaseCadastro[[#This Row],[Unidade Venda '[EAN8, UPC12, EAN13, e DUN14']]],"0000000000000")</f>
        <v>0000000000000</v>
      </c>
      <c r="BM1022" t="s">
        <v>1565</v>
      </c>
      <c r="BN1022" t="str">
        <f>IF(Tabela_BaseCadastro[[#This Row],[P.Ativo CMED]]="",Tabela_BaseCadastro[[#This Row],[DESCRIÇÃO DO PRINCIPIO ATIVO]],Tabela_BaseCadastro[[#This Row],[P.Ativo CMED]])</f>
        <v>TISAGENLECLEUCEL</v>
      </c>
    </row>
    <row r="1023" spans="1:66" x14ac:dyDescent="0.25">
      <c r="A1023">
        <v>1805</v>
      </c>
      <c r="B1023" t="s">
        <v>3139</v>
      </c>
      <c r="C1023">
        <v>1645</v>
      </c>
      <c r="D1023" t="s">
        <v>2759</v>
      </c>
      <c r="E1023">
        <v>5</v>
      </c>
      <c r="F1023" t="s">
        <v>2634</v>
      </c>
      <c r="G1023">
        <v>2</v>
      </c>
      <c r="H1023" s="1"/>
      <c r="I1023">
        <v>39</v>
      </c>
      <c r="J1023" t="s">
        <v>2761</v>
      </c>
      <c r="M1023" t="s">
        <v>1257</v>
      </c>
      <c r="P1023">
        <v>90213930</v>
      </c>
      <c r="R1023">
        <v>13</v>
      </c>
      <c r="S1023">
        <v>14</v>
      </c>
      <c r="X1023" t="s">
        <v>3140</v>
      </c>
      <c r="Z1023" t="s">
        <v>1260</v>
      </c>
      <c r="AA1023" t="s">
        <v>1261</v>
      </c>
      <c r="AE1023">
        <v>44005</v>
      </c>
      <c r="AH1023">
        <v>0</v>
      </c>
      <c r="AK1023" t="s">
        <v>1260</v>
      </c>
      <c r="AM1023" t="s">
        <v>1260</v>
      </c>
      <c r="AN1023" t="s">
        <v>1260</v>
      </c>
      <c r="AQ1023" t="s">
        <v>1263</v>
      </c>
      <c r="AR1023" t="s">
        <v>1257</v>
      </c>
      <c r="AS1023" t="s">
        <v>1260</v>
      </c>
      <c r="AT1023">
        <v>1</v>
      </c>
      <c r="AX1023" t="s">
        <v>1617</v>
      </c>
      <c r="AY1023" t="s">
        <v>1264</v>
      </c>
      <c r="AZ1023" t="s">
        <v>1265</v>
      </c>
      <c r="BI1023" t="s">
        <v>1260</v>
      </c>
      <c r="BK1023" t="str">
        <f>LEFT(Tabela_BaseCadastro[[#This Row],[Descrição]],SEARCH(" ",Tabela_BaseCadastro[[#This Row],[Descrição]],1)-1)</f>
        <v>28C226070S</v>
      </c>
      <c r="BL1023" t="str">
        <f>TEXT(Tabela_BaseCadastro[[#This Row],[Unidade Venda '[EAN8, UPC12, EAN13, e DUN14']]],"0000000000000")</f>
        <v>0000000000000</v>
      </c>
      <c r="BM1023" t="s">
        <v>1565</v>
      </c>
      <c r="BN1023" t="str">
        <f>IF(Tabela_BaseCadastro[[#This Row],[P.Ativo CMED]]="",Tabela_BaseCadastro[[#This Row],[DESCRIÇÃO DO PRINCIPIO ATIVO]],Tabela_BaseCadastro[[#This Row],[P.Ativo CMED]])</f>
        <v>TISAGENLECLEUCEL</v>
      </c>
    </row>
    <row r="1024" spans="1:66" x14ac:dyDescent="0.25">
      <c r="A1024">
        <v>1806</v>
      </c>
      <c r="B1024" t="s">
        <v>3141</v>
      </c>
      <c r="C1024">
        <v>1645</v>
      </c>
      <c r="D1024" t="s">
        <v>2759</v>
      </c>
      <c r="E1024">
        <v>5</v>
      </c>
      <c r="F1024" t="s">
        <v>2634</v>
      </c>
      <c r="G1024">
        <v>10</v>
      </c>
      <c r="H1024" s="1" t="s">
        <v>2760</v>
      </c>
      <c r="I1024">
        <v>39</v>
      </c>
      <c r="J1024" t="s">
        <v>2761</v>
      </c>
      <c r="M1024" t="s">
        <v>2412</v>
      </c>
      <c r="N1024" t="s">
        <v>2762</v>
      </c>
      <c r="O1024" t="s">
        <v>2763</v>
      </c>
      <c r="P1024">
        <v>90213930</v>
      </c>
      <c r="R1024">
        <v>13</v>
      </c>
      <c r="S1024">
        <v>13</v>
      </c>
      <c r="U1024">
        <v>1010103030133</v>
      </c>
      <c r="V1024">
        <v>1010103030133</v>
      </c>
      <c r="X1024" t="s">
        <v>3142</v>
      </c>
      <c r="Z1024" t="s">
        <v>1260</v>
      </c>
      <c r="AA1024" t="s">
        <v>1261</v>
      </c>
      <c r="AE1024">
        <v>44005</v>
      </c>
      <c r="AH1024">
        <v>0</v>
      </c>
      <c r="AK1024" t="s">
        <v>1260</v>
      </c>
      <c r="AM1024" t="s">
        <v>1260</v>
      </c>
      <c r="AN1024" t="s">
        <v>1260</v>
      </c>
      <c r="AQ1024" t="s">
        <v>2412</v>
      </c>
      <c r="AR1024" t="s">
        <v>2415</v>
      </c>
      <c r="AS1024" t="s">
        <v>1260</v>
      </c>
      <c r="AT1024">
        <v>1</v>
      </c>
      <c r="AX1024" t="s">
        <v>1617</v>
      </c>
      <c r="AY1024" t="s">
        <v>1264</v>
      </c>
      <c r="AZ1024" t="s">
        <v>1265</v>
      </c>
      <c r="BI1024" t="s">
        <v>1260</v>
      </c>
      <c r="BK1024" t="str">
        <f>LEFT(Tabela_BaseCadastro[[#This Row],[Descrição]],SEARCH(" ",Tabela_BaseCadastro[[#This Row],[Descrição]],1)-1)</f>
        <v>28C228040S</v>
      </c>
      <c r="BL1024" t="str">
        <f>TEXT(Tabela_BaseCadastro[[#This Row],[Unidade Venda '[EAN8, UPC12, EAN13, e DUN14']]],"0000000000000")</f>
        <v>1010103030133</v>
      </c>
      <c r="BN1024">
        <f>IF(Tabela_BaseCadastro[[#This Row],[P.Ativo CMED]]="",Tabela_BaseCadastro[[#This Row],[DESCRIÇÃO DO PRINCIPIO ATIVO]],Tabela_BaseCadastro[[#This Row],[P.Ativo CMED]])</f>
        <v>0</v>
      </c>
    </row>
    <row r="1025" spans="1:66" x14ac:dyDescent="0.25">
      <c r="A1025">
        <v>1807</v>
      </c>
      <c r="B1025" t="s">
        <v>3143</v>
      </c>
      <c r="C1025">
        <v>1645</v>
      </c>
      <c r="D1025" t="s">
        <v>2759</v>
      </c>
      <c r="E1025">
        <v>5</v>
      </c>
      <c r="F1025" t="s">
        <v>2634</v>
      </c>
      <c r="G1025">
        <v>2</v>
      </c>
      <c r="H1025" s="1"/>
      <c r="I1025">
        <v>39</v>
      </c>
      <c r="J1025" t="s">
        <v>2761</v>
      </c>
      <c r="M1025" t="s">
        <v>1257</v>
      </c>
      <c r="P1025">
        <v>90213930</v>
      </c>
      <c r="R1025">
        <v>13</v>
      </c>
      <c r="S1025">
        <v>14</v>
      </c>
      <c r="X1025" t="s">
        <v>3144</v>
      </c>
      <c r="Z1025" t="s">
        <v>1260</v>
      </c>
      <c r="AA1025" t="s">
        <v>1261</v>
      </c>
      <c r="AE1025">
        <v>44005</v>
      </c>
      <c r="AH1025">
        <v>0</v>
      </c>
      <c r="AK1025" t="s">
        <v>1260</v>
      </c>
      <c r="AM1025" t="s">
        <v>1260</v>
      </c>
      <c r="AN1025" t="s">
        <v>1260</v>
      </c>
      <c r="AQ1025" t="s">
        <v>1263</v>
      </c>
      <c r="AR1025" t="s">
        <v>1257</v>
      </c>
      <c r="AS1025" t="s">
        <v>1260</v>
      </c>
      <c r="AT1025">
        <v>1</v>
      </c>
      <c r="AX1025" t="s">
        <v>1617</v>
      </c>
      <c r="AY1025" t="s">
        <v>1264</v>
      </c>
      <c r="AZ1025" t="s">
        <v>1265</v>
      </c>
      <c r="BI1025" t="s">
        <v>1260</v>
      </c>
      <c r="BK1025" t="str">
        <f>LEFT(Tabela_BaseCadastro[[#This Row],[Descrição]],SEARCH(" ",Tabela_BaseCadastro[[#This Row],[Descrição]],1)-1)</f>
        <v>28C228055S</v>
      </c>
      <c r="BL1025" t="str">
        <f>TEXT(Tabela_BaseCadastro[[#This Row],[Unidade Venda '[EAN8, UPC12, EAN13, e DUN14']]],"0000000000000")</f>
        <v>0000000000000</v>
      </c>
      <c r="BM1025" t="s">
        <v>1565</v>
      </c>
      <c r="BN1025" t="str">
        <f>IF(Tabela_BaseCadastro[[#This Row],[P.Ativo CMED]]="",Tabela_BaseCadastro[[#This Row],[DESCRIÇÃO DO PRINCIPIO ATIVO]],Tabela_BaseCadastro[[#This Row],[P.Ativo CMED]])</f>
        <v>TISAGENLECLEUCEL</v>
      </c>
    </row>
    <row r="1026" spans="1:66" x14ac:dyDescent="0.25">
      <c r="A1026">
        <v>1808</v>
      </c>
      <c r="B1026" t="s">
        <v>3145</v>
      </c>
      <c r="C1026">
        <v>1645</v>
      </c>
      <c r="D1026" t="s">
        <v>2759</v>
      </c>
      <c r="E1026">
        <v>5</v>
      </c>
      <c r="F1026" t="s">
        <v>2634</v>
      </c>
      <c r="G1026">
        <v>2</v>
      </c>
      <c r="H1026" s="1"/>
      <c r="I1026">
        <v>39</v>
      </c>
      <c r="J1026" t="s">
        <v>2761</v>
      </c>
      <c r="M1026" t="s">
        <v>1257</v>
      </c>
      <c r="P1026">
        <v>90213930</v>
      </c>
      <c r="R1026">
        <v>13</v>
      </c>
      <c r="S1026">
        <v>14</v>
      </c>
      <c r="X1026" t="s">
        <v>3146</v>
      </c>
      <c r="Z1026" t="s">
        <v>1260</v>
      </c>
      <c r="AA1026" t="s">
        <v>1261</v>
      </c>
      <c r="AE1026">
        <v>44005</v>
      </c>
      <c r="AH1026">
        <v>0</v>
      </c>
      <c r="AK1026" t="s">
        <v>1260</v>
      </c>
      <c r="AM1026" t="s">
        <v>1260</v>
      </c>
      <c r="AN1026" t="s">
        <v>1260</v>
      </c>
      <c r="AQ1026" t="s">
        <v>1263</v>
      </c>
      <c r="AR1026" t="s">
        <v>1257</v>
      </c>
      <c r="AS1026" t="s">
        <v>1260</v>
      </c>
      <c r="AT1026">
        <v>1</v>
      </c>
      <c r="AX1026" t="s">
        <v>1617</v>
      </c>
      <c r="AY1026" t="s">
        <v>1264</v>
      </c>
      <c r="AZ1026" t="s">
        <v>1265</v>
      </c>
      <c r="BI1026" t="s">
        <v>1260</v>
      </c>
      <c r="BK1026" t="str">
        <f>LEFT(Tabela_BaseCadastro[[#This Row],[Descrição]],SEARCH(" ",Tabela_BaseCadastro[[#This Row],[Descrição]],1)-1)</f>
        <v>28C228070S</v>
      </c>
      <c r="BL1026" t="str">
        <f>TEXT(Tabela_BaseCadastro[[#This Row],[Unidade Venda '[EAN8, UPC12, EAN13, e DUN14']]],"0000000000000")</f>
        <v>0000000000000</v>
      </c>
      <c r="BM1026" t="s">
        <v>1565</v>
      </c>
      <c r="BN1026" t="str">
        <f>IF(Tabela_BaseCadastro[[#This Row],[P.Ativo CMED]]="",Tabela_BaseCadastro[[#This Row],[DESCRIÇÃO DO PRINCIPIO ATIVO]],Tabela_BaseCadastro[[#This Row],[P.Ativo CMED]])</f>
        <v>TISAGENLECLEUCEL</v>
      </c>
    </row>
    <row r="1027" spans="1:66" x14ac:dyDescent="0.25">
      <c r="A1027">
        <v>1809</v>
      </c>
      <c r="B1027" t="s">
        <v>3147</v>
      </c>
      <c r="C1027">
        <v>1645</v>
      </c>
      <c r="D1027" t="s">
        <v>2759</v>
      </c>
      <c r="E1027">
        <v>5</v>
      </c>
      <c r="F1027" t="s">
        <v>2634</v>
      </c>
      <c r="G1027">
        <v>2</v>
      </c>
      <c r="H1027" s="1"/>
      <c r="I1027">
        <v>39</v>
      </c>
      <c r="J1027" t="s">
        <v>2761</v>
      </c>
      <c r="M1027" t="s">
        <v>1257</v>
      </c>
      <c r="P1027">
        <v>90213930</v>
      </c>
      <c r="R1027">
        <v>13</v>
      </c>
      <c r="S1027">
        <v>14</v>
      </c>
      <c r="X1027" t="s">
        <v>3148</v>
      </c>
      <c r="Z1027" t="s">
        <v>1260</v>
      </c>
      <c r="AA1027" t="s">
        <v>1261</v>
      </c>
      <c r="AE1027">
        <v>44005</v>
      </c>
      <c r="AH1027">
        <v>0</v>
      </c>
      <c r="AK1027" t="s">
        <v>1260</v>
      </c>
      <c r="AM1027" t="s">
        <v>1260</v>
      </c>
      <c r="AN1027" t="s">
        <v>1260</v>
      </c>
      <c r="AQ1027" t="s">
        <v>1263</v>
      </c>
      <c r="AR1027" t="s">
        <v>1257</v>
      </c>
      <c r="AS1027" t="s">
        <v>1260</v>
      </c>
      <c r="AT1027">
        <v>1</v>
      </c>
      <c r="AX1027" t="s">
        <v>1617</v>
      </c>
      <c r="AY1027" t="s">
        <v>1264</v>
      </c>
      <c r="AZ1027" t="s">
        <v>1265</v>
      </c>
      <c r="BI1027" t="s">
        <v>1260</v>
      </c>
      <c r="BK1027" t="str">
        <f>LEFT(Tabela_BaseCadastro[[#This Row],[Descrição]],SEARCH(" ",Tabela_BaseCadastro[[#This Row],[Descrição]],1)-1)</f>
        <v>28C230040S</v>
      </c>
      <c r="BL1027" t="str">
        <f>TEXT(Tabela_BaseCadastro[[#This Row],[Unidade Venda '[EAN8, UPC12, EAN13, e DUN14']]],"0000000000000")</f>
        <v>0000000000000</v>
      </c>
      <c r="BM1027" t="s">
        <v>1565</v>
      </c>
      <c r="BN1027" t="str">
        <f>IF(Tabela_BaseCadastro[[#This Row],[P.Ativo CMED]]="",Tabela_BaseCadastro[[#This Row],[DESCRIÇÃO DO PRINCIPIO ATIVO]],Tabela_BaseCadastro[[#This Row],[P.Ativo CMED]])</f>
        <v>TISAGENLECLEUCEL</v>
      </c>
    </row>
    <row r="1028" spans="1:66" x14ac:dyDescent="0.25">
      <c r="A1028">
        <v>1810</v>
      </c>
      <c r="B1028" t="s">
        <v>3149</v>
      </c>
      <c r="C1028">
        <v>1645</v>
      </c>
      <c r="D1028" t="s">
        <v>2759</v>
      </c>
      <c r="E1028">
        <v>5</v>
      </c>
      <c r="F1028" t="s">
        <v>2634</v>
      </c>
      <c r="G1028">
        <v>2</v>
      </c>
      <c r="H1028" s="1"/>
      <c r="I1028">
        <v>39</v>
      </c>
      <c r="J1028" t="s">
        <v>2761</v>
      </c>
      <c r="M1028" t="s">
        <v>1257</v>
      </c>
      <c r="P1028">
        <v>90213930</v>
      </c>
      <c r="R1028">
        <v>13</v>
      </c>
      <c r="S1028">
        <v>14</v>
      </c>
      <c r="X1028" t="s">
        <v>3150</v>
      </c>
      <c r="Z1028" t="s">
        <v>1260</v>
      </c>
      <c r="AA1028" t="s">
        <v>1261</v>
      </c>
      <c r="AE1028">
        <v>44005</v>
      </c>
      <c r="AH1028">
        <v>0</v>
      </c>
      <c r="AK1028" t="s">
        <v>1260</v>
      </c>
      <c r="AM1028" t="s">
        <v>1260</v>
      </c>
      <c r="AN1028" t="s">
        <v>1260</v>
      </c>
      <c r="AQ1028" t="s">
        <v>1263</v>
      </c>
      <c r="AR1028" t="s">
        <v>1257</v>
      </c>
      <c r="AS1028" t="s">
        <v>1260</v>
      </c>
      <c r="AT1028">
        <v>1</v>
      </c>
      <c r="AX1028" t="s">
        <v>1617</v>
      </c>
      <c r="AY1028" t="s">
        <v>1264</v>
      </c>
      <c r="AZ1028" t="s">
        <v>1265</v>
      </c>
      <c r="BI1028" t="s">
        <v>1260</v>
      </c>
      <c r="BK1028" t="str">
        <f>LEFT(Tabela_BaseCadastro[[#This Row],[Descrição]],SEARCH(" ",Tabela_BaseCadastro[[#This Row],[Descrição]],1)-1)</f>
        <v>28C230055S</v>
      </c>
      <c r="BL1028" t="str">
        <f>TEXT(Tabela_BaseCadastro[[#This Row],[Unidade Venda '[EAN8, UPC12, EAN13, e DUN14']]],"0000000000000")</f>
        <v>0000000000000</v>
      </c>
      <c r="BM1028" t="s">
        <v>1565</v>
      </c>
      <c r="BN1028" t="str">
        <f>IF(Tabela_BaseCadastro[[#This Row],[P.Ativo CMED]]="",Tabela_BaseCadastro[[#This Row],[DESCRIÇÃO DO PRINCIPIO ATIVO]],Tabela_BaseCadastro[[#This Row],[P.Ativo CMED]])</f>
        <v>TISAGENLECLEUCEL</v>
      </c>
    </row>
    <row r="1029" spans="1:66" x14ac:dyDescent="0.25">
      <c r="A1029">
        <v>1811</v>
      </c>
      <c r="B1029" t="s">
        <v>3151</v>
      </c>
      <c r="C1029">
        <v>1645</v>
      </c>
      <c r="D1029" t="s">
        <v>2759</v>
      </c>
      <c r="E1029">
        <v>5</v>
      </c>
      <c r="F1029" t="s">
        <v>2634</v>
      </c>
      <c r="G1029">
        <v>2</v>
      </c>
      <c r="H1029" s="1"/>
      <c r="I1029">
        <v>39</v>
      </c>
      <c r="J1029" t="s">
        <v>2761</v>
      </c>
      <c r="M1029" t="s">
        <v>1257</v>
      </c>
      <c r="P1029">
        <v>90213930</v>
      </c>
      <c r="R1029">
        <v>13</v>
      </c>
      <c r="S1029">
        <v>14</v>
      </c>
      <c r="X1029" t="s">
        <v>3152</v>
      </c>
      <c r="Z1029" t="s">
        <v>1260</v>
      </c>
      <c r="AA1029" t="s">
        <v>1261</v>
      </c>
      <c r="AE1029">
        <v>44005</v>
      </c>
      <c r="AH1029">
        <v>0</v>
      </c>
      <c r="AK1029" t="s">
        <v>1260</v>
      </c>
      <c r="AM1029" t="s">
        <v>1260</v>
      </c>
      <c r="AN1029" t="s">
        <v>1260</v>
      </c>
      <c r="AQ1029" t="s">
        <v>1263</v>
      </c>
      <c r="AR1029" t="s">
        <v>1257</v>
      </c>
      <c r="AS1029" t="s">
        <v>1260</v>
      </c>
      <c r="AT1029">
        <v>1</v>
      </c>
      <c r="AX1029" t="s">
        <v>1617</v>
      </c>
      <c r="AY1029" t="s">
        <v>1264</v>
      </c>
      <c r="AZ1029" t="s">
        <v>1265</v>
      </c>
      <c r="BI1029" t="s">
        <v>1260</v>
      </c>
      <c r="BK1029" t="str">
        <f>LEFT(Tabela_BaseCadastro[[#This Row],[Descrição]],SEARCH(" ",Tabela_BaseCadastro[[#This Row],[Descrição]],1)-1)</f>
        <v>28C230070S</v>
      </c>
      <c r="BL1029" t="str">
        <f>TEXT(Tabela_BaseCadastro[[#This Row],[Unidade Venda '[EAN8, UPC12, EAN13, e DUN14']]],"0000000000000")</f>
        <v>0000000000000</v>
      </c>
      <c r="BM1029" t="s">
        <v>1565</v>
      </c>
      <c r="BN1029" t="str">
        <f>IF(Tabela_BaseCadastro[[#This Row],[P.Ativo CMED]]="",Tabela_BaseCadastro[[#This Row],[DESCRIÇÃO DO PRINCIPIO ATIVO]],Tabela_BaseCadastro[[#This Row],[P.Ativo CMED]])</f>
        <v>TISAGENLECLEUCEL</v>
      </c>
    </row>
    <row r="1030" spans="1:66" x14ac:dyDescent="0.25">
      <c r="A1030">
        <v>1812</v>
      </c>
      <c r="B1030" t="s">
        <v>3153</v>
      </c>
      <c r="C1030">
        <v>1645</v>
      </c>
      <c r="D1030" t="s">
        <v>2759</v>
      </c>
      <c r="E1030">
        <v>5</v>
      </c>
      <c r="F1030" t="s">
        <v>2634</v>
      </c>
      <c r="G1030">
        <v>2</v>
      </c>
      <c r="H1030" s="1"/>
      <c r="I1030">
        <v>39</v>
      </c>
      <c r="J1030" t="s">
        <v>2761</v>
      </c>
      <c r="M1030" t="s">
        <v>1257</v>
      </c>
      <c r="P1030">
        <v>90213930</v>
      </c>
      <c r="R1030">
        <v>13</v>
      </c>
      <c r="S1030">
        <v>14</v>
      </c>
      <c r="X1030" t="s">
        <v>3154</v>
      </c>
      <c r="Z1030" t="s">
        <v>1260</v>
      </c>
      <c r="AA1030" t="s">
        <v>1261</v>
      </c>
      <c r="AE1030">
        <v>44005</v>
      </c>
      <c r="AH1030">
        <v>0</v>
      </c>
      <c r="AK1030" t="s">
        <v>1260</v>
      </c>
      <c r="AM1030" t="s">
        <v>1260</v>
      </c>
      <c r="AN1030" t="s">
        <v>1260</v>
      </c>
      <c r="AQ1030" t="s">
        <v>1263</v>
      </c>
      <c r="AR1030" t="s">
        <v>1257</v>
      </c>
      <c r="AS1030" t="s">
        <v>1260</v>
      </c>
      <c r="AT1030">
        <v>1</v>
      </c>
      <c r="AX1030" t="s">
        <v>1617</v>
      </c>
      <c r="AY1030" t="s">
        <v>1264</v>
      </c>
      <c r="AZ1030" t="s">
        <v>1265</v>
      </c>
      <c r="BI1030" t="s">
        <v>1260</v>
      </c>
      <c r="BK1030" t="str">
        <f>LEFT(Tabela_BaseCadastro[[#This Row],[Descrição]],SEARCH(" ",Tabela_BaseCadastro[[#This Row],[Descrição]],1)-1)</f>
        <v>28C233040S</v>
      </c>
      <c r="BL1030" t="str">
        <f>TEXT(Tabela_BaseCadastro[[#This Row],[Unidade Venda '[EAN8, UPC12, EAN13, e DUN14']]],"0000000000000")</f>
        <v>0000000000000</v>
      </c>
      <c r="BM1030" t="s">
        <v>1565</v>
      </c>
      <c r="BN1030" t="str">
        <f>IF(Tabela_BaseCadastro[[#This Row],[P.Ativo CMED]]="",Tabela_BaseCadastro[[#This Row],[DESCRIÇÃO DO PRINCIPIO ATIVO]],Tabela_BaseCadastro[[#This Row],[P.Ativo CMED]])</f>
        <v>TISAGENLECLEUCEL</v>
      </c>
    </row>
    <row r="1031" spans="1:66" x14ac:dyDescent="0.25">
      <c r="A1031">
        <v>1813</v>
      </c>
      <c r="B1031" t="s">
        <v>3155</v>
      </c>
      <c r="C1031">
        <v>1645</v>
      </c>
      <c r="D1031" t="s">
        <v>2759</v>
      </c>
      <c r="E1031">
        <v>5</v>
      </c>
      <c r="F1031" t="s">
        <v>2634</v>
      </c>
      <c r="G1031">
        <v>2</v>
      </c>
      <c r="H1031" s="1"/>
      <c r="I1031">
        <v>39</v>
      </c>
      <c r="J1031" t="s">
        <v>2761</v>
      </c>
      <c r="M1031" t="s">
        <v>1257</v>
      </c>
      <c r="P1031">
        <v>90213930</v>
      </c>
      <c r="R1031">
        <v>13</v>
      </c>
      <c r="S1031">
        <v>14</v>
      </c>
      <c r="X1031" t="s">
        <v>3156</v>
      </c>
      <c r="Z1031" t="s">
        <v>1260</v>
      </c>
      <c r="AA1031" t="s">
        <v>1261</v>
      </c>
      <c r="AE1031">
        <v>44005</v>
      </c>
      <c r="AH1031">
        <v>0</v>
      </c>
      <c r="AK1031" t="s">
        <v>1260</v>
      </c>
      <c r="AM1031" t="s">
        <v>1260</v>
      </c>
      <c r="AN1031" t="s">
        <v>1260</v>
      </c>
      <c r="AQ1031" t="s">
        <v>1263</v>
      </c>
      <c r="AR1031" t="s">
        <v>1257</v>
      </c>
      <c r="AS1031" t="s">
        <v>1260</v>
      </c>
      <c r="AT1031">
        <v>1</v>
      </c>
      <c r="AX1031" t="s">
        <v>1617</v>
      </c>
      <c r="AY1031" t="s">
        <v>1264</v>
      </c>
      <c r="AZ1031" t="s">
        <v>1265</v>
      </c>
      <c r="BI1031" t="s">
        <v>1260</v>
      </c>
      <c r="BK1031" t="str">
        <f>LEFT(Tabela_BaseCadastro[[#This Row],[Descrição]],SEARCH(" ",Tabela_BaseCadastro[[#This Row],[Descrição]],1)-1)</f>
        <v>28C233055S</v>
      </c>
      <c r="BL1031" t="str">
        <f>TEXT(Tabela_BaseCadastro[[#This Row],[Unidade Venda '[EAN8, UPC12, EAN13, e DUN14']]],"0000000000000")</f>
        <v>0000000000000</v>
      </c>
      <c r="BM1031" t="s">
        <v>1565</v>
      </c>
      <c r="BN1031" t="str">
        <f>IF(Tabela_BaseCadastro[[#This Row],[P.Ativo CMED]]="",Tabela_BaseCadastro[[#This Row],[DESCRIÇÃO DO PRINCIPIO ATIVO]],Tabela_BaseCadastro[[#This Row],[P.Ativo CMED]])</f>
        <v>TISAGENLECLEUCEL</v>
      </c>
    </row>
    <row r="1032" spans="1:66" x14ac:dyDescent="0.25">
      <c r="A1032">
        <v>1814</v>
      </c>
      <c r="B1032" t="s">
        <v>3157</v>
      </c>
      <c r="C1032">
        <v>1645</v>
      </c>
      <c r="D1032" t="s">
        <v>2759</v>
      </c>
      <c r="E1032">
        <v>5</v>
      </c>
      <c r="F1032" t="s">
        <v>2634</v>
      </c>
      <c r="G1032">
        <v>2</v>
      </c>
      <c r="H1032" s="1"/>
      <c r="I1032">
        <v>39</v>
      </c>
      <c r="J1032" t="s">
        <v>2761</v>
      </c>
      <c r="M1032" t="s">
        <v>1257</v>
      </c>
      <c r="P1032">
        <v>90213930</v>
      </c>
      <c r="R1032">
        <v>13</v>
      </c>
      <c r="S1032">
        <v>14</v>
      </c>
      <c r="X1032" t="s">
        <v>3158</v>
      </c>
      <c r="Z1032" t="s">
        <v>1260</v>
      </c>
      <c r="AA1032" t="s">
        <v>1261</v>
      </c>
      <c r="AE1032">
        <v>44005</v>
      </c>
      <c r="AH1032">
        <v>0</v>
      </c>
      <c r="AK1032" t="s">
        <v>1260</v>
      </c>
      <c r="AM1032" t="s">
        <v>1260</v>
      </c>
      <c r="AN1032" t="s">
        <v>1260</v>
      </c>
      <c r="AQ1032" t="s">
        <v>1263</v>
      </c>
      <c r="AR1032" t="s">
        <v>1257</v>
      </c>
      <c r="AS1032" t="s">
        <v>1260</v>
      </c>
      <c r="AT1032">
        <v>1</v>
      </c>
      <c r="AX1032" t="s">
        <v>1617</v>
      </c>
      <c r="AY1032" t="s">
        <v>1264</v>
      </c>
      <c r="AZ1032" t="s">
        <v>1265</v>
      </c>
      <c r="BI1032" t="s">
        <v>1260</v>
      </c>
      <c r="BK1032" t="str">
        <f>LEFT(Tabela_BaseCadastro[[#This Row],[Descrição]],SEARCH(" ",Tabela_BaseCadastro[[#This Row],[Descrição]],1)-1)</f>
        <v>28C233070S</v>
      </c>
      <c r="BL1032" t="str">
        <f>TEXT(Tabela_BaseCadastro[[#This Row],[Unidade Venda '[EAN8, UPC12, EAN13, e DUN14']]],"0000000000000")</f>
        <v>0000000000000</v>
      </c>
      <c r="BM1032" t="s">
        <v>1565</v>
      </c>
      <c r="BN1032" t="str">
        <f>IF(Tabela_BaseCadastro[[#This Row],[P.Ativo CMED]]="",Tabela_BaseCadastro[[#This Row],[DESCRIÇÃO DO PRINCIPIO ATIVO]],Tabela_BaseCadastro[[#This Row],[P.Ativo CMED]])</f>
        <v>TISAGENLECLEUCEL</v>
      </c>
    </row>
    <row r="1033" spans="1:66" x14ac:dyDescent="0.25">
      <c r="A1033">
        <v>1815</v>
      </c>
      <c r="B1033" t="s">
        <v>3159</v>
      </c>
      <c r="C1033">
        <v>1645</v>
      </c>
      <c r="D1033" t="s">
        <v>2759</v>
      </c>
      <c r="E1033">
        <v>5</v>
      </c>
      <c r="F1033" t="s">
        <v>2634</v>
      </c>
      <c r="G1033">
        <v>2</v>
      </c>
      <c r="H1033" s="1"/>
      <c r="I1033">
        <v>39</v>
      </c>
      <c r="J1033" t="s">
        <v>2761</v>
      </c>
      <c r="M1033" t="s">
        <v>1257</v>
      </c>
      <c r="P1033">
        <v>90213930</v>
      </c>
      <c r="R1033">
        <v>13</v>
      </c>
      <c r="S1033">
        <v>14</v>
      </c>
      <c r="X1033" t="s">
        <v>3160</v>
      </c>
      <c r="Z1033" t="s">
        <v>1260</v>
      </c>
      <c r="AA1033" t="s">
        <v>1261</v>
      </c>
      <c r="AE1033">
        <v>44005</v>
      </c>
      <c r="AH1033">
        <v>0</v>
      </c>
      <c r="AK1033" t="s">
        <v>1260</v>
      </c>
      <c r="AM1033" t="s">
        <v>1260</v>
      </c>
      <c r="AN1033" t="s">
        <v>1260</v>
      </c>
      <c r="AQ1033" t="s">
        <v>1263</v>
      </c>
      <c r="AR1033" t="s">
        <v>1257</v>
      </c>
      <c r="AS1033" t="s">
        <v>1260</v>
      </c>
      <c r="AT1033">
        <v>1</v>
      </c>
      <c r="AX1033" t="s">
        <v>1617</v>
      </c>
      <c r="AY1033" t="s">
        <v>1264</v>
      </c>
      <c r="AZ1033" t="s">
        <v>1265</v>
      </c>
      <c r="BI1033" t="s">
        <v>1260</v>
      </c>
      <c r="BK1033" t="str">
        <f>LEFT(Tabela_BaseCadastro[[#This Row],[Descrição]],SEARCH(" ",Tabela_BaseCadastro[[#This Row],[Descrição]],1)-1)</f>
        <v>28C236040S</v>
      </c>
      <c r="BL1033" t="str">
        <f>TEXT(Tabela_BaseCadastro[[#This Row],[Unidade Venda '[EAN8, UPC12, EAN13, e DUN14']]],"0000000000000")</f>
        <v>0000000000000</v>
      </c>
      <c r="BM1033" t="s">
        <v>1565</v>
      </c>
      <c r="BN1033" t="str">
        <f>IF(Tabela_BaseCadastro[[#This Row],[P.Ativo CMED]]="",Tabela_BaseCadastro[[#This Row],[DESCRIÇÃO DO PRINCIPIO ATIVO]],Tabela_BaseCadastro[[#This Row],[P.Ativo CMED]])</f>
        <v>TISAGENLECLEUCEL</v>
      </c>
    </row>
    <row r="1034" spans="1:66" x14ac:dyDescent="0.25">
      <c r="A1034">
        <v>1816</v>
      </c>
      <c r="B1034" t="s">
        <v>3161</v>
      </c>
      <c r="C1034">
        <v>1645</v>
      </c>
      <c r="D1034" t="s">
        <v>2759</v>
      </c>
      <c r="E1034">
        <v>5</v>
      </c>
      <c r="F1034" t="s">
        <v>2634</v>
      </c>
      <c r="G1034">
        <v>2</v>
      </c>
      <c r="H1034" s="1"/>
      <c r="I1034">
        <v>39</v>
      </c>
      <c r="J1034" t="s">
        <v>2761</v>
      </c>
      <c r="M1034" t="s">
        <v>1257</v>
      </c>
      <c r="P1034">
        <v>90213930</v>
      </c>
      <c r="R1034">
        <v>13</v>
      </c>
      <c r="S1034">
        <v>14</v>
      </c>
      <c r="X1034" t="s">
        <v>3162</v>
      </c>
      <c r="Z1034" t="s">
        <v>1260</v>
      </c>
      <c r="AA1034" t="s">
        <v>1261</v>
      </c>
      <c r="AE1034">
        <v>44005</v>
      </c>
      <c r="AH1034">
        <v>0</v>
      </c>
      <c r="AK1034" t="s">
        <v>1260</v>
      </c>
      <c r="AM1034" t="s">
        <v>1260</v>
      </c>
      <c r="AN1034" t="s">
        <v>1260</v>
      </c>
      <c r="AQ1034" t="s">
        <v>1263</v>
      </c>
      <c r="AR1034" t="s">
        <v>1257</v>
      </c>
      <c r="AS1034" t="s">
        <v>1260</v>
      </c>
      <c r="AT1034">
        <v>1</v>
      </c>
      <c r="AX1034" t="s">
        <v>1617</v>
      </c>
      <c r="AY1034" t="s">
        <v>1264</v>
      </c>
      <c r="AZ1034" t="s">
        <v>1265</v>
      </c>
      <c r="BI1034" t="s">
        <v>1260</v>
      </c>
      <c r="BK1034" t="str">
        <f>LEFT(Tabela_BaseCadastro[[#This Row],[Descrição]],SEARCH(" ",Tabela_BaseCadastro[[#This Row],[Descrição]],1)-1)</f>
        <v>28C236055S</v>
      </c>
      <c r="BL1034" t="str">
        <f>TEXT(Tabela_BaseCadastro[[#This Row],[Unidade Venda '[EAN8, UPC12, EAN13, e DUN14']]],"0000000000000")</f>
        <v>0000000000000</v>
      </c>
      <c r="BM1034" t="s">
        <v>1565</v>
      </c>
      <c r="BN1034" t="str">
        <f>IF(Tabela_BaseCadastro[[#This Row],[P.Ativo CMED]]="",Tabela_BaseCadastro[[#This Row],[DESCRIÇÃO DO PRINCIPIO ATIVO]],Tabela_BaseCadastro[[#This Row],[P.Ativo CMED]])</f>
        <v>TISAGENLECLEUCEL</v>
      </c>
    </row>
    <row r="1035" spans="1:66" x14ac:dyDescent="0.25">
      <c r="A1035">
        <v>1817</v>
      </c>
      <c r="B1035" t="s">
        <v>3163</v>
      </c>
      <c r="C1035">
        <v>1645</v>
      </c>
      <c r="D1035" t="s">
        <v>2759</v>
      </c>
      <c r="E1035">
        <v>5</v>
      </c>
      <c r="F1035" t="s">
        <v>2634</v>
      </c>
      <c r="G1035">
        <v>2</v>
      </c>
      <c r="H1035" s="1"/>
      <c r="I1035">
        <v>39</v>
      </c>
      <c r="J1035" t="s">
        <v>2761</v>
      </c>
      <c r="M1035" t="s">
        <v>1257</v>
      </c>
      <c r="P1035">
        <v>90213930</v>
      </c>
      <c r="R1035">
        <v>13</v>
      </c>
      <c r="S1035">
        <v>14</v>
      </c>
      <c r="X1035" t="s">
        <v>3164</v>
      </c>
      <c r="Z1035" t="s">
        <v>1260</v>
      </c>
      <c r="AA1035" t="s">
        <v>1261</v>
      </c>
      <c r="AE1035">
        <v>44005</v>
      </c>
      <c r="AH1035">
        <v>0</v>
      </c>
      <c r="AK1035" t="s">
        <v>1260</v>
      </c>
      <c r="AM1035" t="s">
        <v>1260</v>
      </c>
      <c r="AN1035" t="s">
        <v>1260</v>
      </c>
      <c r="AQ1035" t="s">
        <v>1263</v>
      </c>
      <c r="AR1035" t="s">
        <v>1257</v>
      </c>
      <c r="AS1035" t="s">
        <v>1260</v>
      </c>
      <c r="AT1035">
        <v>1</v>
      </c>
      <c r="AX1035" t="s">
        <v>1617</v>
      </c>
      <c r="AY1035" t="s">
        <v>1264</v>
      </c>
      <c r="AZ1035" t="s">
        <v>1265</v>
      </c>
      <c r="BI1035" t="s">
        <v>1260</v>
      </c>
      <c r="BK1035" t="str">
        <f>LEFT(Tabela_BaseCadastro[[#This Row],[Descrição]],SEARCH(" ",Tabela_BaseCadastro[[#This Row],[Descrição]],1)-1)</f>
        <v>28C236070S</v>
      </c>
      <c r="BL1035" t="str">
        <f>TEXT(Tabela_BaseCadastro[[#This Row],[Unidade Venda '[EAN8, UPC12, EAN13, e DUN14']]],"0000000000000")</f>
        <v>0000000000000</v>
      </c>
      <c r="BM1035" t="s">
        <v>1565</v>
      </c>
      <c r="BN1035" t="str">
        <f>IF(Tabela_BaseCadastro[[#This Row],[P.Ativo CMED]]="",Tabela_BaseCadastro[[#This Row],[DESCRIÇÃO DO PRINCIPIO ATIVO]],Tabela_BaseCadastro[[#This Row],[P.Ativo CMED]])</f>
        <v>TISAGENLECLEUCEL</v>
      </c>
    </row>
    <row r="1036" spans="1:66" x14ac:dyDescent="0.25">
      <c r="A1036">
        <v>1818</v>
      </c>
      <c r="B1036" t="s">
        <v>3165</v>
      </c>
      <c r="C1036">
        <v>1645</v>
      </c>
      <c r="D1036" t="s">
        <v>2759</v>
      </c>
      <c r="E1036">
        <v>5</v>
      </c>
      <c r="F1036" t="s">
        <v>2634</v>
      </c>
      <c r="G1036">
        <v>2</v>
      </c>
      <c r="H1036" s="1"/>
      <c r="I1036">
        <v>39</v>
      </c>
      <c r="J1036" t="s">
        <v>2761</v>
      </c>
      <c r="M1036" t="s">
        <v>1257</v>
      </c>
      <c r="P1036">
        <v>90213930</v>
      </c>
      <c r="R1036">
        <v>13</v>
      </c>
      <c r="S1036">
        <v>14</v>
      </c>
      <c r="X1036" t="s">
        <v>3166</v>
      </c>
      <c r="Z1036" t="s">
        <v>1260</v>
      </c>
      <c r="AA1036" t="s">
        <v>1261</v>
      </c>
      <c r="AE1036">
        <v>44005</v>
      </c>
      <c r="AH1036">
        <v>0</v>
      </c>
      <c r="AK1036" t="s">
        <v>1260</v>
      </c>
      <c r="AM1036" t="s">
        <v>1260</v>
      </c>
      <c r="AN1036" t="s">
        <v>1260</v>
      </c>
      <c r="AQ1036" t="s">
        <v>1263</v>
      </c>
      <c r="AR1036" t="s">
        <v>1257</v>
      </c>
      <c r="AS1036" t="s">
        <v>1260</v>
      </c>
      <c r="AT1036">
        <v>1</v>
      </c>
      <c r="AX1036" t="s">
        <v>1617</v>
      </c>
      <c r="AY1036" t="s">
        <v>1264</v>
      </c>
      <c r="AZ1036" t="s">
        <v>1265</v>
      </c>
      <c r="BI1036" t="s">
        <v>1260</v>
      </c>
      <c r="BK1036" t="str">
        <f>LEFT(Tabela_BaseCadastro[[#This Row],[Descrição]],SEARCH(" ",Tabela_BaseCadastro[[#This Row],[Descrição]],1)-1)</f>
        <v>M322090222290S</v>
      </c>
      <c r="BL1036" t="str">
        <f>TEXT(Tabela_BaseCadastro[[#This Row],[Unidade Venda '[EAN8, UPC12, EAN13, e DUN14']]],"0000000000000")</f>
        <v>0000000000000</v>
      </c>
      <c r="BM1036" t="s">
        <v>1565</v>
      </c>
      <c r="BN1036" t="str">
        <f>IF(Tabela_BaseCadastro[[#This Row],[P.Ativo CMED]]="",Tabela_BaseCadastro[[#This Row],[DESCRIÇÃO DO PRINCIPIO ATIVO]],Tabela_BaseCadastro[[#This Row],[P.Ativo CMED]])</f>
        <v>TISAGENLECLEUCEL</v>
      </c>
    </row>
    <row r="1037" spans="1:66" x14ac:dyDescent="0.25">
      <c r="A1037">
        <v>1819</v>
      </c>
      <c r="B1037" t="s">
        <v>3167</v>
      </c>
      <c r="C1037">
        <v>1645</v>
      </c>
      <c r="D1037" t="s">
        <v>2759</v>
      </c>
      <c r="E1037">
        <v>5</v>
      </c>
      <c r="F1037" t="s">
        <v>2634</v>
      </c>
      <c r="G1037">
        <v>2</v>
      </c>
      <c r="H1037" s="1"/>
      <c r="I1037">
        <v>39</v>
      </c>
      <c r="J1037" t="s">
        <v>2761</v>
      </c>
      <c r="M1037" t="s">
        <v>1257</v>
      </c>
      <c r="P1037">
        <v>90213930</v>
      </c>
      <c r="R1037">
        <v>13</v>
      </c>
      <c r="S1037">
        <v>14</v>
      </c>
      <c r="X1037" t="s">
        <v>3168</v>
      </c>
      <c r="Z1037" t="s">
        <v>1260</v>
      </c>
      <c r="AA1037" t="s">
        <v>1261</v>
      </c>
      <c r="AE1037">
        <v>44005</v>
      </c>
      <c r="AH1037">
        <v>0</v>
      </c>
      <c r="AK1037" t="s">
        <v>1260</v>
      </c>
      <c r="AM1037" t="s">
        <v>1260</v>
      </c>
      <c r="AN1037" t="s">
        <v>1260</v>
      </c>
      <c r="AQ1037" t="s">
        <v>1263</v>
      </c>
      <c r="AR1037" t="s">
        <v>1257</v>
      </c>
      <c r="AS1037" t="s">
        <v>1260</v>
      </c>
      <c r="AT1037">
        <v>1</v>
      </c>
      <c r="AX1037" t="s">
        <v>1617</v>
      </c>
      <c r="AY1037" t="s">
        <v>1264</v>
      </c>
      <c r="AZ1037" t="s">
        <v>1265</v>
      </c>
      <c r="BI1037" t="s">
        <v>1260</v>
      </c>
      <c r="BK1037" t="str">
        <f>LEFT(Tabela_BaseCadastro[[#This Row],[Descrição]],SEARCH(" ",Tabela_BaseCadastro[[#This Row],[Descrição]],1)-1)</f>
        <v>M322150222290S</v>
      </c>
      <c r="BL1037" t="str">
        <f>TEXT(Tabela_BaseCadastro[[#This Row],[Unidade Venda '[EAN8, UPC12, EAN13, e DUN14']]],"0000000000000")</f>
        <v>0000000000000</v>
      </c>
      <c r="BM1037" t="s">
        <v>1565</v>
      </c>
      <c r="BN1037" t="str">
        <f>IF(Tabela_BaseCadastro[[#This Row],[P.Ativo CMED]]="",Tabela_BaseCadastro[[#This Row],[DESCRIÇÃO DO PRINCIPIO ATIVO]],Tabela_BaseCadastro[[#This Row],[P.Ativo CMED]])</f>
        <v>TISAGENLECLEUCEL</v>
      </c>
    </row>
    <row r="1038" spans="1:66" x14ac:dyDescent="0.25">
      <c r="A1038">
        <v>1820</v>
      </c>
      <c r="B1038" t="s">
        <v>3169</v>
      </c>
      <c r="C1038">
        <v>1645</v>
      </c>
      <c r="D1038" t="s">
        <v>2759</v>
      </c>
      <c r="E1038">
        <v>5</v>
      </c>
      <c r="F1038" t="s">
        <v>2634</v>
      </c>
      <c r="G1038">
        <v>2</v>
      </c>
      <c r="H1038" s="1"/>
      <c r="I1038">
        <v>39</v>
      </c>
      <c r="J1038" t="s">
        <v>2761</v>
      </c>
      <c r="M1038" t="s">
        <v>1257</v>
      </c>
      <c r="P1038">
        <v>90213930</v>
      </c>
      <c r="R1038">
        <v>13</v>
      </c>
      <c r="S1038">
        <v>14</v>
      </c>
      <c r="X1038" t="s">
        <v>3170</v>
      </c>
      <c r="Z1038" t="s">
        <v>1260</v>
      </c>
      <c r="AA1038" t="s">
        <v>1261</v>
      </c>
      <c r="AE1038">
        <v>44005</v>
      </c>
      <c r="AH1038">
        <v>0</v>
      </c>
      <c r="AK1038" t="s">
        <v>1260</v>
      </c>
      <c r="AM1038" t="s">
        <v>1260</v>
      </c>
      <c r="AN1038" t="s">
        <v>1260</v>
      </c>
      <c r="AQ1038" t="s">
        <v>1263</v>
      </c>
      <c r="AR1038" t="s">
        <v>1257</v>
      </c>
      <c r="AS1038" t="s">
        <v>1260</v>
      </c>
      <c r="AT1038">
        <v>1</v>
      </c>
      <c r="AX1038" t="s">
        <v>1617</v>
      </c>
      <c r="AY1038" t="s">
        <v>1264</v>
      </c>
      <c r="AZ1038" t="s">
        <v>1265</v>
      </c>
      <c r="BI1038" t="s">
        <v>1260</v>
      </c>
      <c r="BK1038" t="str">
        <f>LEFT(Tabela_BaseCadastro[[#This Row],[Descrição]],SEARCH(" ",Tabela_BaseCadastro[[#This Row],[Descrição]],1)-1)</f>
        <v>M322190222290S</v>
      </c>
      <c r="BL1038" t="str">
        <f>TEXT(Tabela_BaseCadastro[[#This Row],[Unidade Venda '[EAN8, UPC12, EAN13, e DUN14']]],"0000000000000")</f>
        <v>0000000000000</v>
      </c>
      <c r="BM1038" t="s">
        <v>1565</v>
      </c>
      <c r="BN1038" t="str">
        <f>IF(Tabela_BaseCadastro[[#This Row],[P.Ativo CMED]]="",Tabela_BaseCadastro[[#This Row],[DESCRIÇÃO DO PRINCIPIO ATIVO]],Tabela_BaseCadastro[[#This Row],[P.Ativo CMED]])</f>
        <v>TISAGENLECLEUCEL</v>
      </c>
    </row>
    <row r="1039" spans="1:66" x14ac:dyDescent="0.25">
      <c r="A1039">
        <v>1821</v>
      </c>
      <c r="B1039" t="s">
        <v>3171</v>
      </c>
      <c r="C1039">
        <v>1645</v>
      </c>
      <c r="D1039" t="s">
        <v>2759</v>
      </c>
      <c r="E1039">
        <v>5</v>
      </c>
      <c r="F1039" t="s">
        <v>2634</v>
      </c>
      <c r="G1039">
        <v>2</v>
      </c>
      <c r="H1039" s="1"/>
      <c r="I1039">
        <v>39</v>
      </c>
      <c r="J1039" t="s">
        <v>2761</v>
      </c>
      <c r="M1039" t="s">
        <v>1257</v>
      </c>
      <c r="P1039">
        <v>90213930</v>
      </c>
      <c r="R1039">
        <v>13</v>
      </c>
      <c r="S1039">
        <v>14</v>
      </c>
      <c r="X1039" t="s">
        <v>3172</v>
      </c>
      <c r="Z1039" t="s">
        <v>1260</v>
      </c>
      <c r="AA1039" t="s">
        <v>1261</v>
      </c>
      <c r="AE1039">
        <v>44005</v>
      </c>
      <c r="AH1039">
        <v>0</v>
      </c>
      <c r="AK1039" t="s">
        <v>1260</v>
      </c>
      <c r="AM1039" t="s">
        <v>1260</v>
      </c>
      <c r="AN1039" t="s">
        <v>1260</v>
      </c>
      <c r="AQ1039" t="s">
        <v>1263</v>
      </c>
      <c r="AR1039" t="s">
        <v>1257</v>
      </c>
      <c r="AS1039" t="s">
        <v>1260</v>
      </c>
      <c r="AT1039">
        <v>1</v>
      </c>
      <c r="AX1039" t="s">
        <v>1617</v>
      </c>
      <c r="AY1039" t="s">
        <v>1264</v>
      </c>
      <c r="AZ1039" t="s">
        <v>1265</v>
      </c>
      <c r="BI1039" t="s">
        <v>1260</v>
      </c>
      <c r="BK1039" t="str">
        <f>LEFT(Tabela_BaseCadastro[[#This Row],[Descrição]],SEARCH(" ",Tabela_BaseCadastro[[#This Row],[Descrição]],1)-1)</f>
        <v>M322250222390S</v>
      </c>
      <c r="BL1039" t="str">
        <f>TEXT(Tabela_BaseCadastro[[#This Row],[Unidade Venda '[EAN8, UPC12, EAN13, e DUN14']]],"0000000000000")</f>
        <v>0000000000000</v>
      </c>
      <c r="BM1039" t="s">
        <v>1565</v>
      </c>
      <c r="BN1039" t="str">
        <f>IF(Tabela_BaseCadastro[[#This Row],[P.Ativo CMED]]="",Tabela_BaseCadastro[[#This Row],[DESCRIÇÃO DO PRINCIPIO ATIVO]],Tabela_BaseCadastro[[#This Row],[P.Ativo CMED]])</f>
        <v>TISAGENLECLEUCEL</v>
      </c>
    </row>
    <row r="1040" spans="1:66" x14ac:dyDescent="0.25">
      <c r="A1040">
        <v>1822</v>
      </c>
      <c r="B1040" t="s">
        <v>3173</v>
      </c>
      <c r="C1040">
        <v>1645</v>
      </c>
      <c r="D1040" t="s">
        <v>2759</v>
      </c>
      <c r="E1040">
        <v>5</v>
      </c>
      <c r="F1040" t="s">
        <v>2634</v>
      </c>
      <c r="G1040">
        <v>2</v>
      </c>
      <c r="H1040" s="1"/>
      <c r="I1040">
        <v>39</v>
      </c>
      <c r="J1040" t="s">
        <v>2761</v>
      </c>
      <c r="M1040" t="s">
        <v>1257</v>
      </c>
      <c r="P1040">
        <v>90213930</v>
      </c>
      <c r="R1040">
        <v>13</v>
      </c>
      <c r="S1040">
        <v>14</v>
      </c>
      <c r="X1040" t="s">
        <v>3174</v>
      </c>
      <c r="Z1040" t="s">
        <v>1260</v>
      </c>
      <c r="AA1040" t="s">
        <v>1261</v>
      </c>
      <c r="AE1040">
        <v>44005</v>
      </c>
      <c r="AH1040">
        <v>0</v>
      </c>
      <c r="AK1040" t="s">
        <v>1260</v>
      </c>
      <c r="AM1040" t="s">
        <v>1260</v>
      </c>
      <c r="AN1040" t="s">
        <v>1260</v>
      </c>
      <c r="AQ1040" t="s">
        <v>1263</v>
      </c>
      <c r="AR1040" t="s">
        <v>1257</v>
      </c>
      <c r="AS1040" t="s">
        <v>1260</v>
      </c>
      <c r="AT1040">
        <v>1</v>
      </c>
      <c r="AX1040" t="s">
        <v>1617</v>
      </c>
      <c r="AY1040" t="s">
        <v>1264</v>
      </c>
      <c r="AZ1040" t="s">
        <v>1265</v>
      </c>
      <c r="BI1040" t="s">
        <v>1260</v>
      </c>
      <c r="BK1040" t="str">
        <f>LEFT(Tabela_BaseCadastro[[#This Row],[Descrição]],SEARCH(" ",Tabela_BaseCadastro[[#This Row],[Descrição]],1)-1)</f>
        <v>M324090242290S</v>
      </c>
      <c r="BL1040" t="str">
        <f>TEXT(Tabela_BaseCadastro[[#This Row],[Unidade Venda '[EAN8, UPC12, EAN13, e DUN14']]],"0000000000000")</f>
        <v>0000000000000</v>
      </c>
      <c r="BM1040" t="s">
        <v>1565</v>
      </c>
      <c r="BN1040" t="str">
        <f>IF(Tabela_BaseCadastro[[#This Row],[P.Ativo CMED]]="",Tabela_BaseCadastro[[#This Row],[DESCRIÇÃO DO PRINCIPIO ATIVO]],Tabela_BaseCadastro[[#This Row],[P.Ativo CMED]])</f>
        <v>TISAGENLECLEUCEL</v>
      </c>
    </row>
    <row r="1041" spans="1:66" x14ac:dyDescent="0.25">
      <c r="A1041">
        <v>1823</v>
      </c>
      <c r="B1041" t="s">
        <v>3175</v>
      </c>
      <c r="C1041">
        <v>1645</v>
      </c>
      <c r="D1041" t="s">
        <v>2759</v>
      </c>
      <c r="E1041">
        <v>5</v>
      </c>
      <c r="F1041" t="s">
        <v>2634</v>
      </c>
      <c r="G1041">
        <v>2</v>
      </c>
      <c r="H1041" s="1"/>
      <c r="I1041">
        <v>39</v>
      </c>
      <c r="J1041" t="s">
        <v>2761</v>
      </c>
      <c r="M1041" t="s">
        <v>1257</v>
      </c>
      <c r="P1041">
        <v>90213930</v>
      </c>
      <c r="R1041">
        <v>13</v>
      </c>
      <c r="S1041">
        <v>14</v>
      </c>
      <c r="X1041" t="s">
        <v>3176</v>
      </c>
      <c r="Z1041" t="s">
        <v>1260</v>
      </c>
      <c r="AA1041" t="s">
        <v>1261</v>
      </c>
      <c r="AE1041">
        <v>44005</v>
      </c>
      <c r="AH1041">
        <v>0</v>
      </c>
      <c r="AK1041" t="s">
        <v>1260</v>
      </c>
      <c r="AM1041" t="s">
        <v>1260</v>
      </c>
      <c r="AN1041" t="s">
        <v>1260</v>
      </c>
      <c r="AQ1041" t="s">
        <v>1263</v>
      </c>
      <c r="AR1041" t="s">
        <v>1257</v>
      </c>
      <c r="AS1041" t="s">
        <v>1260</v>
      </c>
      <c r="AT1041">
        <v>1</v>
      </c>
      <c r="AX1041" t="s">
        <v>1617</v>
      </c>
      <c r="AY1041" t="s">
        <v>1264</v>
      </c>
      <c r="AZ1041" t="s">
        <v>1265</v>
      </c>
      <c r="BI1041" t="s">
        <v>1260</v>
      </c>
      <c r="BK1041" t="str">
        <f>LEFT(Tabela_BaseCadastro[[#This Row],[Descrição]],SEARCH(" ",Tabela_BaseCadastro[[#This Row],[Descrição]],1)-1)</f>
        <v>M324150242290S</v>
      </c>
      <c r="BL1041" t="str">
        <f>TEXT(Tabela_BaseCadastro[[#This Row],[Unidade Venda '[EAN8, UPC12, EAN13, e DUN14']]],"0000000000000")</f>
        <v>0000000000000</v>
      </c>
      <c r="BM1041" t="s">
        <v>1565</v>
      </c>
      <c r="BN1041" t="str">
        <f>IF(Tabela_BaseCadastro[[#This Row],[P.Ativo CMED]]="",Tabela_BaseCadastro[[#This Row],[DESCRIÇÃO DO PRINCIPIO ATIVO]],Tabela_BaseCadastro[[#This Row],[P.Ativo CMED]])</f>
        <v>TISAGENLECLEUCEL</v>
      </c>
    </row>
    <row r="1042" spans="1:66" x14ac:dyDescent="0.25">
      <c r="A1042">
        <v>1824</v>
      </c>
      <c r="B1042" t="s">
        <v>3177</v>
      </c>
      <c r="C1042">
        <v>1645</v>
      </c>
      <c r="D1042" t="s">
        <v>2759</v>
      </c>
      <c r="E1042">
        <v>5</v>
      </c>
      <c r="F1042" t="s">
        <v>2634</v>
      </c>
      <c r="G1042">
        <v>2</v>
      </c>
      <c r="H1042" s="1"/>
      <c r="I1042">
        <v>39</v>
      </c>
      <c r="J1042" t="s">
        <v>2761</v>
      </c>
      <c r="M1042" t="s">
        <v>1257</v>
      </c>
      <c r="P1042">
        <v>90213930</v>
      </c>
      <c r="R1042">
        <v>13</v>
      </c>
      <c r="S1042">
        <v>14</v>
      </c>
      <c r="X1042" t="s">
        <v>3178</v>
      </c>
      <c r="Z1042" t="s">
        <v>1260</v>
      </c>
      <c r="AA1042" t="s">
        <v>1261</v>
      </c>
      <c r="AE1042">
        <v>44005</v>
      </c>
      <c r="AH1042">
        <v>0</v>
      </c>
      <c r="AK1042" t="s">
        <v>1260</v>
      </c>
      <c r="AM1042" t="s">
        <v>1260</v>
      </c>
      <c r="AN1042" t="s">
        <v>1260</v>
      </c>
      <c r="AQ1042" t="s">
        <v>1263</v>
      </c>
      <c r="AR1042" t="s">
        <v>1257</v>
      </c>
      <c r="AS1042" t="s">
        <v>1260</v>
      </c>
      <c r="AT1042">
        <v>1</v>
      </c>
      <c r="AX1042" t="s">
        <v>1617</v>
      </c>
      <c r="AY1042" t="s">
        <v>1264</v>
      </c>
      <c r="AZ1042" t="s">
        <v>1265</v>
      </c>
      <c r="BI1042" t="s">
        <v>1260</v>
      </c>
      <c r="BK1042" t="str">
        <f>LEFT(Tabela_BaseCadastro[[#This Row],[Descrição]],SEARCH(" ",Tabela_BaseCadastro[[#This Row],[Descrição]],1)-1)</f>
        <v>M324190242290S</v>
      </c>
      <c r="BL1042" t="str">
        <f>TEXT(Tabela_BaseCadastro[[#This Row],[Unidade Venda '[EAN8, UPC12, EAN13, e DUN14']]],"0000000000000")</f>
        <v>0000000000000</v>
      </c>
      <c r="BM1042" t="s">
        <v>1565</v>
      </c>
      <c r="BN1042" t="str">
        <f>IF(Tabela_BaseCadastro[[#This Row],[P.Ativo CMED]]="",Tabela_BaseCadastro[[#This Row],[DESCRIÇÃO DO PRINCIPIO ATIVO]],Tabela_BaseCadastro[[#This Row],[P.Ativo CMED]])</f>
        <v>TISAGENLECLEUCEL</v>
      </c>
    </row>
    <row r="1043" spans="1:66" x14ac:dyDescent="0.25">
      <c r="A1043">
        <v>1825</v>
      </c>
      <c r="B1043" t="s">
        <v>3179</v>
      </c>
      <c r="C1043">
        <v>1645</v>
      </c>
      <c r="D1043" t="s">
        <v>2759</v>
      </c>
      <c r="E1043">
        <v>5</v>
      </c>
      <c r="F1043" t="s">
        <v>2634</v>
      </c>
      <c r="G1043">
        <v>2</v>
      </c>
      <c r="H1043" s="1"/>
      <c r="I1043">
        <v>39</v>
      </c>
      <c r="J1043" t="s">
        <v>2761</v>
      </c>
      <c r="M1043" t="s">
        <v>1257</v>
      </c>
      <c r="P1043">
        <v>90213930</v>
      </c>
      <c r="R1043">
        <v>13</v>
      </c>
      <c r="S1043">
        <v>14</v>
      </c>
      <c r="X1043" t="s">
        <v>3180</v>
      </c>
      <c r="Z1043" t="s">
        <v>1260</v>
      </c>
      <c r="AA1043" t="s">
        <v>1261</v>
      </c>
      <c r="AE1043">
        <v>44005</v>
      </c>
      <c r="AH1043">
        <v>0</v>
      </c>
      <c r="AK1043" t="s">
        <v>1260</v>
      </c>
      <c r="AM1043" t="s">
        <v>1260</v>
      </c>
      <c r="AN1043" t="s">
        <v>1260</v>
      </c>
      <c r="AQ1043" t="s">
        <v>1263</v>
      </c>
      <c r="AR1043" t="s">
        <v>1257</v>
      </c>
      <c r="AS1043" t="s">
        <v>1260</v>
      </c>
      <c r="AT1043">
        <v>1</v>
      </c>
      <c r="AX1043" t="s">
        <v>1617</v>
      </c>
      <c r="AY1043" t="s">
        <v>1264</v>
      </c>
      <c r="AZ1043" t="s">
        <v>1265</v>
      </c>
      <c r="BI1043" t="s">
        <v>1260</v>
      </c>
      <c r="BK1043" t="str">
        <f>LEFT(Tabela_BaseCadastro[[#This Row],[Descrição]],SEARCH(" ",Tabela_BaseCadastro[[#This Row],[Descrição]],1)-1)</f>
        <v>M324250242390S</v>
      </c>
      <c r="BL1043" t="str">
        <f>TEXT(Tabela_BaseCadastro[[#This Row],[Unidade Venda '[EAN8, UPC12, EAN13, e DUN14']]],"0000000000000")</f>
        <v>0000000000000</v>
      </c>
      <c r="BM1043" t="s">
        <v>1565</v>
      </c>
      <c r="BN1043" t="str">
        <f>IF(Tabela_BaseCadastro[[#This Row],[P.Ativo CMED]]="",Tabela_BaseCadastro[[#This Row],[DESCRIÇÃO DO PRINCIPIO ATIVO]],Tabela_BaseCadastro[[#This Row],[P.Ativo CMED]])</f>
        <v>TISAGENLECLEUCEL</v>
      </c>
    </row>
    <row r="1044" spans="1:66" x14ac:dyDescent="0.25">
      <c r="A1044">
        <v>1826</v>
      </c>
      <c r="B1044" t="s">
        <v>3181</v>
      </c>
      <c r="C1044">
        <v>1645</v>
      </c>
      <c r="D1044" t="s">
        <v>2759</v>
      </c>
      <c r="E1044">
        <v>5</v>
      </c>
      <c r="F1044" t="s">
        <v>2634</v>
      </c>
      <c r="G1044">
        <v>2</v>
      </c>
      <c r="H1044" s="1"/>
      <c r="I1044">
        <v>39</v>
      </c>
      <c r="J1044" t="s">
        <v>2761</v>
      </c>
      <c r="M1044" t="s">
        <v>1257</v>
      </c>
      <c r="P1044">
        <v>90213930</v>
      </c>
      <c r="R1044">
        <v>13</v>
      </c>
      <c r="S1044">
        <v>14</v>
      </c>
      <c r="X1044" t="s">
        <v>3182</v>
      </c>
      <c r="Z1044" t="s">
        <v>1260</v>
      </c>
      <c r="AA1044" t="s">
        <v>1261</v>
      </c>
      <c r="AE1044">
        <v>44005</v>
      </c>
      <c r="AH1044">
        <v>0</v>
      </c>
      <c r="AK1044" t="s">
        <v>1260</v>
      </c>
      <c r="AM1044" t="s">
        <v>1260</v>
      </c>
      <c r="AN1044" t="s">
        <v>1260</v>
      </c>
      <c r="AQ1044" t="s">
        <v>1263</v>
      </c>
      <c r="AR1044" t="s">
        <v>1257</v>
      </c>
      <c r="AS1044" t="s">
        <v>1260</v>
      </c>
      <c r="AT1044">
        <v>1</v>
      </c>
      <c r="AX1044" t="s">
        <v>1617</v>
      </c>
      <c r="AY1044" t="s">
        <v>1264</v>
      </c>
      <c r="AZ1044" t="s">
        <v>1265</v>
      </c>
      <c r="BI1044" t="s">
        <v>1260</v>
      </c>
      <c r="BK1044" t="str">
        <f>LEFT(Tabela_BaseCadastro[[#This Row],[Descrição]],SEARCH(" ",Tabela_BaseCadastro[[#This Row],[Descrição]],1)-1)</f>
        <v>M326095262290S</v>
      </c>
      <c r="BL1044" t="str">
        <f>TEXT(Tabela_BaseCadastro[[#This Row],[Unidade Venda '[EAN8, UPC12, EAN13, e DUN14']]],"0000000000000")</f>
        <v>0000000000000</v>
      </c>
      <c r="BM1044" t="s">
        <v>1565</v>
      </c>
      <c r="BN1044" t="str">
        <f>IF(Tabela_BaseCadastro[[#This Row],[P.Ativo CMED]]="",Tabela_BaseCadastro[[#This Row],[DESCRIÇÃO DO PRINCIPIO ATIVO]],Tabela_BaseCadastro[[#This Row],[P.Ativo CMED]])</f>
        <v>TISAGENLECLEUCEL</v>
      </c>
    </row>
    <row r="1045" spans="1:66" x14ac:dyDescent="0.25">
      <c r="A1045">
        <v>1827</v>
      </c>
      <c r="B1045" t="s">
        <v>3183</v>
      </c>
      <c r="C1045">
        <v>1645</v>
      </c>
      <c r="D1045" t="s">
        <v>2759</v>
      </c>
      <c r="E1045">
        <v>5</v>
      </c>
      <c r="F1045" t="s">
        <v>2634</v>
      </c>
      <c r="G1045">
        <v>2</v>
      </c>
      <c r="H1045" s="1"/>
      <c r="I1045">
        <v>39</v>
      </c>
      <c r="J1045" t="s">
        <v>2761</v>
      </c>
      <c r="M1045" t="s">
        <v>1257</v>
      </c>
      <c r="P1045">
        <v>90213930</v>
      </c>
      <c r="R1045">
        <v>13</v>
      </c>
      <c r="S1045">
        <v>14</v>
      </c>
      <c r="X1045" t="s">
        <v>3184</v>
      </c>
      <c r="Z1045" t="s">
        <v>1260</v>
      </c>
      <c r="AA1045" t="s">
        <v>1261</v>
      </c>
      <c r="AE1045">
        <v>44005</v>
      </c>
      <c r="AH1045">
        <v>0</v>
      </c>
      <c r="AK1045" t="s">
        <v>1260</v>
      </c>
      <c r="AM1045" t="s">
        <v>1260</v>
      </c>
      <c r="AN1045" t="s">
        <v>1260</v>
      </c>
      <c r="AQ1045" t="s">
        <v>1263</v>
      </c>
      <c r="AR1045" t="s">
        <v>1257</v>
      </c>
      <c r="AS1045" t="s">
        <v>1260</v>
      </c>
      <c r="AT1045">
        <v>1</v>
      </c>
      <c r="AX1045" t="s">
        <v>1617</v>
      </c>
      <c r="AY1045" t="s">
        <v>1264</v>
      </c>
      <c r="AZ1045" t="s">
        <v>1265</v>
      </c>
      <c r="BI1045" t="s">
        <v>1260</v>
      </c>
      <c r="BK1045" t="str">
        <f>LEFT(Tabela_BaseCadastro[[#This Row],[Descrição]],SEARCH(" ",Tabela_BaseCadastro[[#This Row],[Descrição]],1)-1)</f>
        <v>M326155262290S</v>
      </c>
      <c r="BL1045" t="str">
        <f>TEXT(Tabela_BaseCadastro[[#This Row],[Unidade Venda '[EAN8, UPC12, EAN13, e DUN14']]],"0000000000000")</f>
        <v>0000000000000</v>
      </c>
      <c r="BM1045" t="s">
        <v>1565</v>
      </c>
      <c r="BN1045" t="str">
        <f>IF(Tabela_BaseCadastro[[#This Row],[P.Ativo CMED]]="",Tabela_BaseCadastro[[#This Row],[DESCRIÇÃO DO PRINCIPIO ATIVO]],Tabela_BaseCadastro[[#This Row],[P.Ativo CMED]])</f>
        <v>TISAGENLECLEUCEL</v>
      </c>
    </row>
    <row r="1046" spans="1:66" x14ac:dyDescent="0.25">
      <c r="A1046">
        <v>1828</v>
      </c>
      <c r="B1046" t="s">
        <v>3185</v>
      </c>
      <c r="C1046">
        <v>1645</v>
      </c>
      <c r="D1046" t="s">
        <v>2759</v>
      </c>
      <c r="E1046">
        <v>5</v>
      </c>
      <c r="F1046" t="s">
        <v>2634</v>
      </c>
      <c r="G1046">
        <v>2</v>
      </c>
      <c r="H1046" s="1"/>
      <c r="I1046">
        <v>39</v>
      </c>
      <c r="J1046" t="s">
        <v>2761</v>
      </c>
      <c r="M1046" t="s">
        <v>1257</v>
      </c>
      <c r="P1046">
        <v>90213930</v>
      </c>
      <c r="R1046">
        <v>13</v>
      </c>
      <c r="S1046">
        <v>14</v>
      </c>
      <c r="X1046" t="s">
        <v>3186</v>
      </c>
      <c r="Z1046" t="s">
        <v>1260</v>
      </c>
      <c r="AA1046" t="s">
        <v>1261</v>
      </c>
      <c r="AE1046">
        <v>44005</v>
      </c>
      <c r="AH1046">
        <v>0</v>
      </c>
      <c r="AK1046" t="s">
        <v>1260</v>
      </c>
      <c r="AM1046" t="s">
        <v>1260</v>
      </c>
      <c r="AN1046" t="s">
        <v>1260</v>
      </c>
      <c r="AQ1046" t="s">
        <v>1263</v>
      </c>
      <c r="AR1046" t="s">
        <v>1257</v>
      </c>
      <c r="AS1046" t="s">
        <v>1260</v>
      </c>
      <c r="AT1046">
        <v>1</v>
      </c>
      <c r="AX1046" t="s">
        <v>1617</v>
      </c>
      <c r="AY1046" t="s">
        <v>1264</v>
      </c>
      <c r="AZ1046" t="s">
        <v>1265</v>
      </c>
      <c r="BI1046" t="s">
        <v>1260</v>
      </c>
      <c r="BK1046" t="str">
        <f>LEFT(Tabela_BaseCadastro[[#This Row],[Descrição]],SEARCH(" ",Tabela_BaseCadastro[[#This Row],[Descrição]],1)-1)</f>
        <v>M326195262290S</v>
      </c>
      <c r="BL1046" t="str">
        <f>TEXT(Tabela_BaseCadastro[[#This Row],[Unidade Venda '[EAN8, UPC12, EAN13, e DUN14']]],"0000000000000")</f>
        <v>0000000000000</v>
      </c>
      <c r="BM1046" t="s">
        <v>1565</v>
      </c>
      <c r="BN1046" t="str">
        <f>IF(Tabela_BaseCadastro[[#This Row],[P.Ativo CMED]]="",Tabela_BaseCadastro[[#This Row],[DESCRIÇÃO DO PRINCIPIO ATIVO]],Tabela_BaseCadastro[[#This Row],[P.Ativo CMED]])</f>
        <v>TISAGENLECLEUCEL</v>
      </c>
    </row>
    <row r="1047" spans="1:66" x14ac:dyDescent="0.25">
      <c r="A1047">
        <v>1829</v>
      </c>
      <c r="B1047" t="s">
        <v>3187</v>
      </c>
      <c r="C1047">
        <v>1645</v>
      </c>
      <c r="D1047" t="s">
        <v>2759</v>
      </c>
      <c r="E1047">
        <v>5</v>
      </c>
      <c r="F1047" t="s">
        <v>2634</v>
      </c>
      <c r="G1047">
        <v>2</v>
      </c>
      <c r="H1047" s="1"/>
      <c r="I1047">
        <v>39</v>
      </c>
      <c r="J1047" t="s">
        <v>2761</v>
      </c>
      <c r="M1047" t="s">
        <v>1257</v>
      </c>
      <c r="P1047">
        <v>90213930</v>
      </c>
      <c r="R1047">
        <v>13</v>
      </c>
      <c r="S1047">
        <v>14</v>
      </c>
      <c r="X1047" t="s">
        <v>3188</v>
      </c>
      <c r="Z1047" t="s">
        <v>1260</v>
      </c>
      <c r="AA1047" t="s">
        <v>1261</v>
      </c>
      <c r="AE1047">
        <v>44005</v>
      </c>
      <c r="AH1047">
        <v>0</v>
      </c>
      <c r="AK1047" t="s">
        <v>1260</v>
      </c>
      <c r="AM1047" t="s">
        <v>1260</v>
      </c>
      <c r="AN1047" t="s">
        <v>1260</v>
      </c>
      <c r="AQ1047" t="s">
        <v>1263</v>
      </c>
      <c r="AR1047" t="s">
        <v>1257</v>
      </c>
      <c r="AS1047" t="s">
        <v>1260</v>
      </c>
      <c r="AT1047">
        <v>1</v>
      </c>
      <c r="AX1047" t="s">
        <v>1617</v>
      </c>
      <c r="AY1047" t="s">
        <v>1264</v>
      </c>
      <c r="AZ1047" t="s">
        <v>1265</v>
      </c>
      <c r="BI1047" t="s">
        <v>1260</v>
      </c>
      <c r="BK1047" t="str">
        <f>LEFT(Tabela_BaseCadastro[[#This Row],[Descrição]],SEARCH(" ",Tabela_BaseCadastro[[#This Row],[Descrição]],1)-1)</f>
        <v>M326250262390S</v>
      </c>
      <c r="BL1047" t="str">
        <f>TEXT(Tabela_BaseCadastro[[#This Row],[Unidade Venda '[EAN8, UPC12, EAN13, e DUN14']]],"0000000000000")</f>
        <v>0000000000000</v>
      </c>
      <c r="BM1047" t="s">
        <v>1565</v>
      </c>
      <c r="BN1047" t="str">
        <f>IF(Tabela_BaseCadastro[[#This Row],[P.Ativo CMED]]="",Tabela_BaseCadastro[[#This Row],[DESCRIÇÃO DO PRINCIPIO ATIVO]],Tabela_BaseCadastro[[#This Row],[P.Ativo CMED]])</f>
        <v>TISAGENLECLEUCEL</v>
      </c>
    </row>
    <row r="1048" spans="1:66" x14ac:dyDescent="0.25">
      <c r="A1048">
        <v>1830</v>
      </c>
      <c r="B1048" t="s">
        <v>3189</v>
      </c>
      <c r="C1048">
        <v>1645</v>
      </c>
      <c r="D1048" t="s">
        <v>2759</v>
      </c>
      <c r="E1048">
        <v>5</v>
      </c>
      <c r="F1048" t="s">
        <v>2634</v>
      </c>
      <c r="G1048">
        <v>2</v>
      </c>
      <c r="H1048" s="1"/>
      <c r="I1048">
        <v>39</v>
      </c>
      <c r="J1048" t="s">
        <v>2761</v>
      </c>
      <c r="M1048" t="s">
        <v>1257</v>
      </c>
      <c r="P1048">
        <v>90213930</v>
      </c>
      <c r="R1048">
        <v>13</v>
      </c>
      <c r="S1048">
        <v>14</v>
      </c>
      <c r="X1048" t="s">
        <v>3190</v>
      </c>
      <c r="Z1048" t="s">
        <v>1260</v>
      </c>
      <c r="AA1048" t="s">
        <v>1261</v>
      </c>
      <c r="AE1048">
        <v>44005</v>
      </c>
      <c r="AH1048">
        <v>0</v>
      </c>
      <c r="AK1048" t="s">
        <v>1260</v>
      </c>
      <c r="AM1048" t="s">
        <v>1260</v>
      </c>
      <c r="AN1048" t="s">
        <v>1260</v>
      </c>
      <c r="AQ1048" t="s">
        <v>1263</v>
      </c>
      <c r="AR1048" t="s">
        <v>1257</v>
      </c>
      <c r="AS1048" t="s">
        <v>1260</v>
      </c>
      <c r="AT1048">
        <v>1</v>
      </c>
      <c r="AX1048" t="s">
        <v>1617</v>
      </c>
      <c r="AY1048" t="s">
        <v>1264</v>
      </c>
      <c r="AZ1048" t="s">
        <v>1265</v>
      </c>
      <c r="BI1048" t="s">
        <v>1260</v>
      </c>
      <c r="BK1048" t="str">
        <f>LEFT(Tabela_BaseCadastro[[#This Row],[Descrição]],SEARCH(" ",Tabela_BaseCadastro[[#This Row],[Descrição]],1)-1)</f>
        <v>M328095282290S</v>
      </c>
      <c r="BL1048" t="str">
        <f>TEXT(Tabela_BaseCadastro[[#This Row],[Unidade Venda '[EAN8, UPC12, EAN13, e DUN14']]],"0000000000000")</f>
        <v>0000000000000</v>
      </c>
      <c r="BM1048" t="s">
        <v>1565</v>
      </c>
      <c r="BN1048" t="str">
        <f>IF(Tabela_BaseCadastro[[#This Row],[P.Ativo CMED]]="",Tabela_BaseCadastro[[#This Row],[DESCRIÇÃO DO PRINCIPIO ATIVO]],Tabela_BaseCadastro[[#This Row],[P.Ativo CMED]])</f>
        <v>TISAGENLECLEUCEL</v>
      </c>
    </row>
    <row r="1049" spans="1:66" x14ac:dyDescent="0.25">
      <c r="A1049">
        <v>1831</v>
      </c>
      <c r="B1049" t="s">
        <v>3191</v>
      </c>
      <c r="C1049">
        <v>1645</v>
      </c>
      <c r="D1049" t="s">
        <v>2759</v>
      </c>
      <c r="E1049">
        <v>5</v>
      </c>
      <c r="F1049" t="s">
        <v>2634</v>
      </c>
      <c r="G1049">
        <v>2</v>
      </c>
      <c r="H1049" s="1"/>
      <c r="I1049">
        <v>39</v>
      </c>
      <c r="J1049" t="s">
        <v>2761</v>
      </c>
      <c r="M1049" t="s">
        <v>1257</v>
      </c>
      <c r="P1049">
        <v>90213930</v>
      </c>
      <c r="R1049">
        <v>13</v>
      </c>
      <c r="S1049">
        <v>14</v>
      </c>
      <c r="X1049" t="s">
        <v>3192</v>
      </c>
      <c r="Z1049" t="s">
        <v>1260</v>
      </c>
      <c r="AA1049" t="s">
        <v>1261</v>
      </c>
      <c r="AE1049">
        <v>44005</v>
      </c>
      <c r="AH1049">
        <v>0</v>
      </c>
      <c r="AK1049" t="s">
        <v>1260</v>
      </c>
      <c r="AM1049" t="s">
        <v>1260</v>
      </c>
      <c r="AN1049" t="s">
        <v>1260</v>
      </c>
      <c r="AQ1049" t="s">
        <v>1263</v>
      </c>
      <c r="AR1049" t="s">
        <v>1257</v>
      </c>
      <c r="AS1049" t="s">
        <v>1260</v>
      </c>
      <c r="AT1049">
        <v>1</v>
      </c>
      <c r="AX1049" t="s">
        <v>1617</v>
      </c>
      <c r="AY1049" t="s">
        <v>1264</v>
      </c>
      <c r="AZ1049" t="s">
        <v>1265</v>
      </c>
      <c r="BI1049" t="s">
        <v>1260</v>
      </c>
      <c r="BK1049" t="str">
        <f>LEFT(Tabela_BaseCadastro[[#This Row],[Descrição]],SEARCH(" ",Tabela_BaseCadastro[[#This Row],[Descrição]],1)-1)</f>
        <v>M328155242290S</v>
      </c>
      <c r="BL1049" t="str">
        <f>TEXT(Tabela_BaseCadastro[[#This Row],[Unidade Venda '[EAN8, UPC12, EAN13, e DUN14']]],"0000000000000")</f>
        <v>0000000000000</v>
      </c>
      <c r="BM1049" t="s">
        <v>1565</v>
      </c>
      <c r="BN1049" t="str">
        <f>IF(Tabela_BaseCadastro[[#This Row],[P.Ativo CMED]]="",Tabela_BaseCadastro[[#This Row],[DESCRIÇÃO DO PRINCIPIO ATIVO]],Tabela_BaseCadastro[[#This Row],[P.Ativo CMED]])</f>
        <v>TISAGENLECLEUCEL</v>
      </c>
    </row>
    <row r="1050" spans="1:66" x14ac:dyDescent="0.25">
      <c r="A1050">
        <v>1832</v>
      </c>
      <c r="B1050" t="s">
        <v>3193</v>
      </c>
      <c r="C1050">
        <v>1645</v>
      </c>
      <c r="D1050" t="s">
        <v>2759</v>
      </c>
      <c r="E1050">
        <v>5</v>
      </c>
      <c r="F1050" t="s">
        <v>2634</v>
      </c>
      <c r="G1050">
        <v>2</v>
      </c>
      <c r="H1050" s="1"/>
      <c r="I1050">
        <v>39</v>
      </c>
      <c r="J1050" t="s">
        <v>2761</v>
      </c>
      <c r="M1050" t="s">
        <v>1257</v>
      </c>
      <c r="P1050">
        <v>90213930</v>
      </c>
      <c r="R1050">
        <v>13</v>
      </c>
      <c r="S1050">
        <v>14</v>
      </c>
      <c r="X1050" t="s">
        <v>3194</v>
      </c>
      <c r="Z1050" t="s">
        <v>1260</v>
      </c>
      <c r="AA1050" t="s">
        <v>1261</v>
      </c>
      <c r="AE1050">
        <v>44005</v>
      </c>
      <c r="AH1050">
        <v>0</v>
      </c>
      <c r="AK1050" t="s">
        <v>1260</v>
      </c>
      <c r="AM1050" t="s">
        <v>1260</v>
      </c>
      <c r="AN1050" t="s">
        <v>1260</v>
      </c>
      <c r="AQ1050" t="s">
        <v>1263</v>
      </c>
      <c r="AR1050" t="s">
        <v>1257</v>
      </c>
      <c r="AS1050" t="s">
        <v>1260</v>
      </c>
      <c r="AT1050">
        <v>1</v>
      </c>
      <c r="AX1050" t="s">
        <v>1617</v>
      </c>
      <c r="AY1050" t="s">
        <v>1264</v>
      </c>
      <c r="AZ1050" t="s">
        <v>1265</v>
      </c>
      <c r="BI1050" t="s">
        <v>1260</v>
      </c>
      <c r="BK1050" t="str">
        <f>LEFT(Tabela_BaseCadastro[[#This Row],[Descrição]],SEARCH(" ",Tabela_BaseCadastro[[#This Row],[Descrição]],1)-1)</f>
        <v>M328155282290S</v>
      </c>
      <c r="BL1050" t="str">
        <f>TEXT(Tabela_BaseCadastro[[#This Row],[Unidade Venda '[EAN8, UPC12, EAN13, e DUN14']]],"0000000000000")</f>
        <v>0000000000000</v>
      </c>
      <c r="BM1050" t="s">
        <v>1565</v>
      </c>
      <c r="BN1050" t="str">
        <f>IF(Tabela_BaseCadastro[[#This Row],[P.Ativo CMED]]="",Tabela_BaseCadastro[[#This Row],[DESCRIÇÃO DO PRINCIPIO ATIVO]],Tabela_BaseCadastro[[#This Row],[P.Ativo CMED]])</f>
        <v>TISAGENLECLEUCEL</v>
      </c>
    </row>
    <row r="1051" spans="1:66" x14ac:dyDescent="0.25">
      <c r="A1051">
        <v>1833</v>
      </c>
      <c r="B1051" t="s">
        <v>3195</v>
      </c>
      <c r="C1051">
        <v>1645</v>
      </c>
      <c r="D1051" t="s">
        <v>2759</v>
      </c>
      <c r="E1051">
        <v>5</v>
      </c>
      <c r="F1051" t="s">
        <v>2634</v>
      </c>
      <c r="G1051">
        <v>2</v>
      </c>
      <c r="H1051" s="1"/>
      <c r="I1051">
        <v>39</v>
      </c>
      <c r="J1051" t="s">
        <v>2761</v>
      </c>
      <c r="M1051" t="s">
        <v>1257</v>
      </c>
      <c r="P1051">
        <v>90213930</v>
      </c>
      <c r="R1051">
        <v>13</v>
      </c>
      <c r="S1051">
        <v>14</v>
      </c>
      <c r="X1051" t="s">
        <v>3196</v>
      </c>
      <c r="Z1051" t="s">
        <v>1260</v>
      </c>
      <c r="AA1051" t="s">
        <v>1261</v>
      </c>
      <c r="AE1051">
        <v>44005</v>
      </c>
      <c r="AH1051">
        <v>0</v>
      </c>
      <c r="AK1051" t="s">
        <v>1260</v>
      </c>
      <c r="AM1051" t="s">
        <v>1260</v>
      </c>
      <c r="AN1051" t="s">
        <v>1260</v>
      </c>
      <c r="AQ1051" t="s">
        <v>1263</v>
      </c>
      <c r="AR1051" t="s">
        <v>1257</v>
      </c>
      <c r="AS1051" t="s">
        <v>1260</v>
      </c>
      <c r="AT1051">
        <v>1</v>
      </c>
      <c r="AX1051" t="s">
        <v>1617</v>
      </c>
      <c r="AY1051" t="s">
        <v>1264</v>
      </c>
      <c r="AZ1051" t="s">
        <v>1265</v>
      </c>
      <c r="BI1051" t="s">
        <v>1260</v>
      </c>
      <c r="BK1051" t="str">
        <f>LEFT(Tabela_BaseCadastro[[#This Row],[Descrição]],SEARCH(" ",Tabela_BaseCadastro[[#This Row],[Descrição]],1)-1)</f>
        <v>M328195242290S</v>
      </c>
      <c r="BL1051" t="str">
        <f>TEXT(Tabela_BaseCadastro[[#This Row],[Unidade Venda '[EAN8, UPC12, EAN13, e DUN14']]],"0000000000000")</f>
        <v>0000000000000</v>
      </c>
      <c r="BM1051" t="s">
        <v>1565</v>
      </c>
      <c r="BN1051" t="str">
        <f>IF(Tabela_BaseCadastro[[#This Row],[P.Ativo CMED]]="",Tabela_BaseCadastro[[#This Row],[DESCRIÇÃO DO PRINCIPIO ATIVO]],Tabela_BaseCadastro[[#This Row],[P.Ativo CMED]])</f>
        <v>TISAGENLECLEUCEL</v>
      </c>
    </row>
    <row r="1052" spans="1:66" x14ac:dyDescent="0.25">
      <c r="A1052">
        <v>1834</v>
      </c>
      <c r="B1052" t="s">
        <v>3197</v>
      </c>
      <c r="C1052">
        <v>1645</v>
      </c>
      <c r="D1052" t="s">
        <v>2759</v>
      </c>
      <c r="E1052">
        <v>5</v>
      </c>
      <c r="F1052" t="s">
        <v>2634</v>
      </c>
      <c r="G1052">
        <v>8</v>
      </c>
      <c r="H1052" s="1" t="s">
        <v>2635</v>
      </c>
      <c r="I1052">
        <v>39</v>
      </c>
      <c r="J1052" t="s">
        <v>2761</v>
      </c>
      <c r="M1052" t="s">
        <v>1257</v>
      </c>
      <c r="N1052" t="s">
        <v>2762</v>
      </c>
      <c r="O1052" t="s">
        <v>2763</v>
      </c>
      <c r="P1052">
        <v>90213930</v>
      </c>
      <c r="R1052">
        <v>13</v>
      </c>
      <c r="S1052">
        <v>13</v>
      </c>
      <c r="U1052">
        <v>8436045392527</v>
      </c>
      <c r="V1052">
        <v>8436045392527</v>
      </c>
      <c r="X1052" t="s">
        <v>3198</v>
      </c>
      <c r="Z1052" t="s">
        <v>1260</v>
      </c>
      <c r="AA1052" t="s">
        <v>1261</v>
      </c>
      <c r="AE1052">
        <v>44005</v>
      </c>
      <c r="AH1052">
        <v>0</v>
      </c>
      <c r="AK1052" t="s">
        <v>1260</v>
      </c>
      <c r="AM1052" t="s">
        <v>1260</v>
      </c>
      <c r="AN1052" t="s">
        <v>1260</v>
      </c>
      <c r="AQ1052" t="s">
        <v>2412</v>
      </c>
      <c r="AR1052" t="s">
        <v>2415</v>
      </c>
      <c r="AS1052" t="s">
        <v>1260</v>
      </c>
      <c r="AT1052">
        <v>1</v>
      </c>
      <c r="AX1052" t="s">
        <v>1260</v>
      </c>
      <c r="AY1052" t="s">
        <v>1264</v>
      </c>
      <c r="AZ1052" t="s">
        <v>1265</v>
      </c>
      <c r="BI1052" t="s">
        <v>1260</v>
      </c>
      <c r="BK1052" t="str">
        <f>LEFT(Tabela_BaseCadastro[[#This Row],[Descrição]],SEARCH(" ",Tabela_BaseCadastro[[#This Row],[Descrição]],1)-1)</f>
        <v>M328195282290S</v>
      </c>
      <c r="BL1052" t="str">
        <f>TEXT(Tabela_BaseCadastro[[#This Row],[Unidade Venda '[EAN8, UPC12, EAN13, e DUN14']]],"0000000000000")</f>
        <v>8436045392527</v>
      </c>
      <c r="BN1052">
        <f>IF(Tabela_BaseCadastro[[#This Row],[P.Ativo CMED]]="",Tabela_BaseCadastro[[#This Row],[DESCRIÇÃO DO PRINCIPIO ATIVO]],Tabela_BaseCadastro[[#This Row],[P.Ativo CMED]])</f>
        <v>0</v>
      </c>
    </row>
    <row r="1053" spans="1:66" x14ac:dyDescent="0.25">
      <c r="A1053">
        <v>1835</v>
      </c>
      <c r="B1053" t="s">
        <v>3199</v>
      </c>
      <c r="C1053">
        <v>1645</v>
      </c>
      <c r="D1053" t="s">
        <v>2759</v>
      </c>
      <c r="E1053">
        <v>5</v>
      </c>
      <c r="F1053" t="s">
        <v>2634</v>
      </c>
      <c r="G1053">
        <v>2</v>
      </c>
      <c r="H1053" s="1"/>
      <c r="I1053">
        <v>39</v>
      </c>
      <c r="J1053" t="s">
        <v>2761</v>
      </c>
      <c r="M1053" t="s">
        <v>1257</v>
      </c>
      <c r="P1053">
        <v>90213930</v>
      </c>
      <c r="R1053">
        <v>13</v>
      </c>
      <c r="S1053">
        <v>14</v>
      </c>
      <c r="X1053" t="s">
        <v>3200</v>
      </c>
      <c r="Z1053" t="s">
        <v>1260</v>
      </c>
      <c r="AA1053" t="s">
        <v>1261</v>
      </c>
      <c r="AE1053">
        <v>44005</v>
      </c>
      <c r="AH1053">
        <v>0</v>
      </c>
      <c r="AK1053" t="s">
        <v>1260</v>
      </c>
      <c r="AM1053" t="s">
        <v>1260</v>
      </c>
      <c r="AN1053" t="s">
        <v>1260</v>
      </c>
      <c r="AQ1053" t="s">
        <v>1263</v>
      </c>
      <c r="AR1053" t="s">
        <v>1257</v>
      </c>
      <c r="AS1053" t="s">
        <v>1260</v>
      </c>
      <c r="AT1053">
        <v>1</v>
      </c>
      <c r="AX1053" t="s">
        <v>1617</v>
      </c>
      <c r="AY1053" t="s">
        <v>1264</v>
      </c>
      <c r="AZ1053" t="s">
        <v>1265</v>
      </c>
      <c r="BI1053" t="s">
        <v>1260</v>
      </c>
      <c r="BK1053" t="str">
        <f>LEFT(Tabela_BaseCadastro[[#This Row],[Descrição]],SEARCH(" ",Tabela_BaseCadastro[[#This Row],[Descrição]],1)-1)</f>
        <v>M328250282390S</v>
      </c>
      <c r="BL1053" t="str">
        <f>TEXT(Tabela_BaseCadastro[[#This Row],[Unidade Venda '[EAN8, UPC12, EAN13, e DUN14']]],"0000000000000")</f>
        <v>0000000000000</v>
      </c>
      <c r="BM1053" t="s">
        <v>1565</v>
      </c>
      <c r="BN1053" t="str">
        <f>IF(Tabela_BaseCadastro[[#This Row],[P.Ativo CMED]]="",Tabela_BaseCadastro[[#This Row],[DESCRIÇÃO DO PRINCIPIO ATIVO]],Tabela_BaseCadastro[[#This Row],[P.Ativo CMED]])</f>
        <v>TISAGENLECLEUCEL</v>
      </c>
    </row>
    <row r="1054" spans="1:66" x14ac:dyDescent="0.25">
      <c r="A1054">
        <v>1836</v>
      </c>
      <c r="B1054" t="s">
        <v>3201</v>
      </c>
      <c r="C1054">
        <v>1645</v>
      </c>
      <c r="D1054" t="s">
        <v>2759</v>
      </c>
      <c r="E1054">
        <v>5</v>
      </c>
      <c r="F1054" t="s">
        <v>2634</v>
      </c>
      <c r="G1054">
        <v>10</v>
      </c>
      <c r="H1054" s="1" t="s">
        <v>2760</v>
      </c>
      <c r="I1054">
        <v>39</v>
      </c>
      <c r="J1054" t="s">
        <v>2761</v>
      </c>
      <c r="M1054" t="s">
        <v>2412</v>
      </c>
      <c r="N1054" t="s">
        <v>2762</v>
      </c>
      <c r="O1054" t="s">
        <v>2763</v>
      </c>
      <c r="P1054">
        <v>90213930</v>
      </c>
      <c r="R1054">
        <v>13</v>
      </c>
      <c r="S1054">
        <v>13</v>
      </c>
      <c r="U1054">
        <v>6020506020501</v>
      </c>
      <c r="V1054">
        <v>6020506020501</v>
      </c>
      <c r="X1054" t="s">
        <v>3202</v>
      </c>
      <c r="Z1054" t="s">
        <v>1260</v>
      </c>
      <c r="AA1054" t="s">
        <v>1261</v>
      </c>
      <c r="AE1054">
        <v>44005</v>
      </c>
      <c r="AH1054">
        <v>0</v>
      </c>
      <c r="AK1054" t="s">
        <v>1260</v>
      </c>
      <c r="AM1054" t="s">
        <v>1260</v>
      </c>
      <c r="AN1054" t="s">
        <v>1260</v>
      </c>
      <c r="AQ1054" t="s">
        <v>2412</v>
      </c>
      <c r="AR1054" t="s">
        <v>2415</v>
      </c>
      <c r="AS1054" t="s">
        <v>1260</v>
      </c>
      <c r="AT1054">
        <v>1</v>
      </c>
      <c r="AX1054" t="s">
        <v>1617</v>
      </c>
      <c r="AY1054" t="s">
        <v>1264</v>
      </c>
      <c r="AZ1054" t="s">
        <v>1265</v>
      </c>
      <c r="BI1054" t="s">
        <v>1260</v>
      </c>
      <c r="BK1054" t="str">
        <f>LEFT(Tabela_BaseCadastro[[#This Row],[Descrição]],SEARCH(" ",Tabela_BaseCadastro[[#This Row],[Descrição]],1)-1)</f>
        <v>M330095302290S</v>
      </c>
      <c r="BL1054" t="str">
        <f>TEXT(Tabela_BaseCadastro[[#This Row],[Unidade Venda '[EAN8, UPC12, EAN13, e DUN14']]],"0000000000000")</f>
        <v>6020506020501</v>
      </c>
      <c r="BN1054">
        <f>IF(Tabela_BaseCadastro[[#This Row],[P.Ativo CMED]]="",Tabela_BaseCadastro[[#This Row],[DESCRIÇÃO DO PRINCIPIO ATIVO]],Tabela_BaseCadastro[[#This Row],[P.Ativo CMED]])</f>
        <v>0</v>
      </c>
    </row>
    <row r="1055" spans="1:66" x14ac:dyDescent="0.25">
      <c r="A1055">
        <v>1837</v>
      </c>
      <c r="B1055" t="s">
        <v>3203</v>
      </c>
      <c r="C1055">
        <v>1645</v>
      </c>
      <c r="D1055" t="s">
        <v>2759</v>
      </c>
      <c r="E1055">
        <v>5</v>
      </c>
      <c r="F1055" t="s">
        <v>2634</v>
      </c>
      <c r="G1055">
        <v>2</v>
      </c>
      <c r="H1055" s="1"/>
      <c r="I1055">
        <v>39</v>
      </c>
      <c r="J1055" t="s">
        <v>2761</v>
      </c>
      <c r="M1055" t="s">
        <v>1257</v>
      </c>
      <c r="P1055">
        <v>90213930</v>
      </c>
      <c r="R1055">
        <v>13</v>
      </c>
      <c r="S1055">
        <v>14</v>
      </c>
      <c r="X1055" t="s">
        <v>3204</v>
      </c>
      <c r="Z1055" t="s">
        <v>1260</v>
      </c>
      <c r="AA1055" t="s">
        <v>1261</v>
      </c>
      <c r="AE1055">
        <v>44005</v>
      </c>
      <c r="AH1055">
        <v>0</v>
      </c>
      <c r="AK1055" t="s">
        <v>1260</v>
      </c>
      <c r="AM1055" t="s">
        <v>1260</v>
      </c>
      <c r="AN1055" t="s">
        <v>1260</v>
      </c>
      <c r="AQ1055" t="s">
        <v>1263</v>
      </c>
      <c r="AR1055" t="s">
        <v>1257</v>
      </c>
      <c r="AS1055" t="s">
        <v>1260</v>
      </c>
      <c r="AT1055">
        <v>1</v>
      </c>
      <c r="AX1055" t="s">
        <v>1617</v>
      </c>
      <c r="AY1055" t="s">
        <v>1264</v>
      </c>
      <c r="AZ1055" t="s">
        <v>1265</v>
      </c>
      <c r="BI1055" t="s">
        <v>1260</v>
      </c>
      <c r="BK1055" t="str">
        <f>LEFT(Tabela_BaseCadastro[[#This Row],[Descrição]],SEARCH(" ",Tabela_BaseCadastro[[#This Row],[Descrição]],1)-1)</f>
        <v>M330155262290S</v>
      </c>
      <c r="BL1055" t="str">
        <f>TEXT(Tabela_BaseCadastro[[#This Row],[Unidade Venda '[EAN8, UPC12, EAN13, e DUN14']]],"0000000000000")</f>
        <v>0000000000000</v>
      </c>
      <c r="BM1055" t="s">
        <v>1565</v>
      </c>
      <c r="BN1055" t="str">
        <f>IF(Tabela_BaseCadastro[[#This Row],[P.Ativo CMED]]="",Tabela_BaseCadastro[[#This Row],[DESCRIÇÃO DO PRINCIPIO ATIVO]],Tabela_BaseCadastro[[#This Row],[P.Ativo CMED]])</f>
        <v>TISAGENLECLEUCEL</v>
      </c>
    </row>
    <row r="1056" spans="1:66" x14ac:dyDescent="0.25">
      <c r="A1056">
        <v>1838</v>
      </c>
      <c r="B1056" t="s">
        <v>3205</v>
      </c>
      <c r="C1056">
        <v>1645</v>
      </c>
      <c r="D1056" t="s">
        <v>2759</v>
      </c>
      <c r="E1056">
        <v>5</v>
      </c>
      <c r="F1056" t="s">
        <v>2634</v>
      </c>
      <c r="G1056">
        <v>2</v>
      </c>
      <c r="H1056" s="1"/>
      <c r="I1056">
        <v>39</v>
      </c>
      <c r="J1056" t="s">
        <v>2761</v>
      </c>
      <c r="M1056" t="s">
        <v>1257</v>
      </c>
      <c r="P1056">
        <v>90213930</v>
      </c>
      <c r="R1056">
        <v>13</v>
      </c>
      <c r="S1056">
        <v>14</v>
      </c>
      <c r="X1056" t="s">
        <v>3206</v>
      </c>
      <c r="Z1056" t="s">
        <v>1260</v>
      </c>
      <c r="AA1056" t="s">
        <v>1261</v>
      </c>
      <c r="AE1056">
        <v>44005</v>
      </c>
      <c r="AH1056">
        <v>0</v>
      </c>
      <c r="AK1056" t="s">
        <v>1260</v>
      </c>
      <c r="AM1056" t="s">
        <v>1260</v>
      </c>
      <c r="AN1056" t="s">
        <v>1260</v>
      </c>
      <c r="AQ1056" t="s">
        <v>1263</v>
      </c>
      <c r="AR1056" t="s">
        <v>1257</v>
      </c>
      <c r="AS1056" t="s">
        <v>1260</v>
      </c>
      <c r="AT1056">
        <v>1</v>
      </c>
      <c r="AX1056" t="s">
        <v>1617</v>
      </c>
      <c r="AY1056" t="s">
        <v>1264</v>
      </c>
      <c r="AZ1056" t="s">
        <v>1265</v>
      </c>
      <c r="BI1056" t="s">
        <v>1260</v>
      </c>
      <c r="BK1056" t="str">
        <f>LEFT(Tabela_BaseCadastro[[#This Row],[Descrição]],SEARCH(" ",Tabela_BaseCadastro[[#This Row],[Descrição]],1)-1)</f>
        <v>M330155302290S</v>
      </c>
      <c r="BL1056" t="str">
        <f>TEXT(Tabela_BaseCadastro[[#This Row],[Unidade Venda '[EAN8, UPC12, EAN13, e DUN14']]],"0000000000000")</f>
        <v>0000000000000</v>
      </c>
      <c r="BM1056" t="s">
        <v>1565</v>
      </c>
      <c r="BN1056" t="str">
        <f>IF(Tabela_BaseCadastro[[#This Row],[P.Ativo CMED]]="",Tabela_BaseCadastro[[#This Row],[DESCRIÇÃO DO PRINCIPIO ATIVO]],Tabela_BaseCadastro[[#This Row],[P.Ativo CMED]])</f>
        <v>TISAGENLECLEUCEL</v>
      </c>
    </row>
    <row r="1057" spans="1:66" x14ac:dyDescent="0.25">
      <c r="A1057">
        <v>1839</v>
      </c>
      <c r="B1057" t="s">
        <v>3207</v>
      </c>
      <c r="C1057">
        <v>1645</v>
      </c>
      <c r="D1057" t="s">
        <v>2759</v>
      </c>
      <c r="E1057">
        <v>5</v>
      </c>
      <c r="F1057" t="s">
        <v>2634</v>
      </c>
      <c r="G1057">
        <v>2</v>
      </c>
      <c r="H1057" s="1"/>
      <c r="I1057">
        <v>39</v>
      </c>
      <c r="J1057" t="s">
        <v>2761</v>
      </c>
      <c r="M1057" t="s">
        <v>1257</v>
      </c>
      <c r="P1057">
        <v>90213930</v>
      </c>
      <c r="R1057">
        <v>13</v>
      </c>
      <c r="S1057">
        <v>14</v>
      </c>
      <c r="X1057" t="s">
        <v>3208</v>
      </c>
      <c r="Z1057" t="s">
        <v>1260</v>
      </c>
      <c r="AA1057" t="s">
        <v>1261</v>
      </c>
      <c r="AE1057">
        <v>44005</v>
      </c>
      <c r="AH1057">
        <v>0</v>
      </c>
      <c r="AK1057" t="s">
        <v>1260</v>
      </c>
      <c r="AM1057" t="s">
        <v>1260</v>
      </c>
      <c r="AN1057" t="s">
        <v>1260</v>
      </c>
      <c r="AQ1057" t="s">
        <v>1263</v>
      </c>
      <c r="AR1057" t="s">
        <v>1257</v>
      </c>
      <c r="AS1057" t="s">
        <v>1260</v>
      </c>
      <c r="AT1057">
        <v>1</v>
      </c>
      <c r="AX1057" t="s">
        <v>1617</v>
      </c>
      <c r="AY1057" t="s">
        <v>1264</v>
      </c>
      <c r="AZ1057" t="s">
        <v>1265</v>
      </c>
      <c r="BI1057" t="s">
        <v>1260</v>
      </c>
      <c r="BK1057" t="str">
        <f>LEFT(Tabela_BaseCadastro[[#This Row],[Descrição]],SEARCH(" ",Tabela_BaseCadastro[[#This Row],[Descrição]],1)-1)</f>
        <v>M330200262390S</v>
      </c>
      <c r="BL1057" t="str">
        <f>TEXT(Tabela_BaseCadastro[[#This Row],[Unidade Venda '[EAN8, UPC12, EAN13, e DUN14']]],"0000000000000")</f>
        <v>0000000000000</v>
      </c>
      <c r="BM1057" t="s">
        <v>1565</v>
      </c>
      <c r="BN1057" t="str">
        <f>IF(Tabela_BaseCadastro[[#This Row],[P.Ativo CMED]]="",Tabela_BaseCadastro[[#This Row],[DESCRIÇÃO DO PRINCIPIO ATIVO]],Tabela_BaseCadastro[[#This Row],[P.Ativo CMED]])</f>
        <v>TISAGENLECLEUCEL</v>
      </c>
    </row>
    <row r="1058" spans="1:66" x14ac:dyDescent="0.25">
      <c r="A1058">
        <v>1840</v>
      </c>
      <c r="B1058" t="s">
        <v>3209</v>
      </c>
      <c r="C1058">
        <v>1645</v>
      </c>
      <c r="D1058" t="s">
        <v>2759</v>
      </c>
      <c r="E1058">
        <v>5</v>
      </c>
      <c r="F1058" t="s">
        <v>2634</v>
      </c>
      <c r="G1058">
        <v>8</v>
      </c>
      <c r="H1058" s="1" t="s">
        <v>2635</v>
      </c>
      <c r="I1058">
        <v>39</v>
      </c>
      <c r="J1058" t="s">
        <v>2761</v>
      </c>
      <c r="M1058" t="s">
        <v>1257</v>
      </c>
      <c r="N1058" t="s">
        <v>2762</v>
      </c>
      <c r="O1058" t="s">
        <v>2763</v>
      </c>
      <c r="P1058">
        <v>90213930</v>
      </c>
      <c r="R1058">
        <v>13</v>
      </c>
      <c r="S1058">
        <v>13</v>
      </c>
      <c r="T1058">
        <v>13</v>
      </c>
      <c r="U1058">
        <v>8436045392534</v>
      </c>
      <c r="V1058">
        <v>8436045392534</v>
      </c>
      <c r="X1058" t="s">
        <v>3210</v>
      </c>
      <c r="Z1058" t="s">
        <v>1260</v>
      </c>
      <c r="AA1058" t="s">
        <v>1261</v>
      </c>
      <c r="AE1058">
        <v>44005</v>
      </c>
      <c r="AH1058">
        <v>0</v>
      </c>
      <c r="AK1058" t="s">
        <v>1260</v>
      </c>
      <c r="AM1058" t="s">
        <v>1260</v>
      </c>
      <c r="AN1058" t="s">
        <v>1260</v>
      </c>
      <c r="AQ1058" t="s">
        <v>2412</v>
      </c>
      <c r="AR1058" t="s">
        <v>2415</v>
      </c>
      <c r="AS1058" t="s">
        <v>1260</v>
      </c>
      <c r="AT1058">
        <v>1</v>
      </c>
      <c r="AX1058" t="s">
        <v>1260</v>
      </c>
      <c r="AY1058" t="s">
        <v>1264</v>
      </c>
      <c r="AZ1058" t="s">
        <v>1265</v>
      </c>
      <c r="BI1058" t="s">
        <v>1260</v>
      </c>
      <c r="BK1058" t="str">
        <f>LEFT(Tabela_BaseCadastro[[#This Row],[Descrição]],SEARCH(" ",Tabela_BaseCadastro[[#This Row],[Descrição]],1)-1)</f>
        <v>M330200302390S</v>
      </c>
      <c r="BL1058" t="str">
        <f>TEXT(Tabela_BaseCadastro[[#This Row],[Unidade Venda '[EAN8, UPC12, EAN13, e DUN14']]],"0000000000000")</f>
        <v>8436045392534</v>
      </c>
      <c r="BN1058">
        <f>IF(Tabela_BaseCadastro[[#This Row],[P.Ativo CMED]]="",Tabela_BaseCadastro[[#This Row],[DESCRIÇÃO DO PRINCIPIO ATIVO]],Tabela_BaseCadastro[[#This Row],[P.Ativo CMED]])</f>
        <v>0</v>
      </c>
    </row>
    <row r="1059" spans="1:66" x14ac:dyDescent="0.25">
      <c r="A1059">
        <v>1841</v>
      </c>
      <c r="B1059" t="s">
        <v>3211</v>
      </c>
      <c r="C1059">
        <v>1645</v>
      </c>
      <c r="D1059" t="s">
        <v>2759</v>
      </c>
      <c r="E1059">
        <v>5</v>
      </c>
      <c r="F1059" t="s">
        <v>2634</v>
      </c>
      <c r="G1059">
        <v>2</v>
      </c>
      <c r="H1059" s="1"/>
      <c r="I1059">
        <v>39</v>
      </c>
      <c r="J1059" t="s">
        <v>2761</v>
      </c>
      <c r="M1059" t="s">
        <v>1257</v>
      </c>
      <c r="P1059">
        <v>90213930</v>
      </c>
      <c r="R1059">
        <v>13</v>
      </c>
      <c r="S1059">
        <v>14</v>
      </c>
      <c r="X1059" t="s">
        <v>3212</v>
      </c>
      <c r="Z1059" t="s">
        <v>1260</v>
      </c>
      <c r="AA1059" t="s">
        <v>1261</v>
      </c>
      <c r="AE1059">
        <v>44005</v>
      </c>
      <c r="AH1059">
        <v>0</v>
      </c>
      <c r="AK1059" t="s">
        <v>1260</v>
      </c>
      <c r="AM1059" t="s">
        <v>1260</v>
      </c>
      <c r="AN1059" t="s">
        <v>1260</v>
      </c>
      <c r="AQ1059" t="s">
        <v>1263</v>
      </c>
      <c r="AR1059" t="s">
        <v>1257</v>
      </c>
      <c r="AS1059" t="s">
        <v>1260</v>
      </c>
      <c r="AT1059">
        <v>1</v>
      </c>
      <c r="AX1059" t="s">
        <v>1617</v>
      </c>
      <c r="AY1059" t="s">
        <v>1264</v>
      </c>
      <c r="AZ1059" t="s">
        <v>1265</v>
      </c>
      <c r="BI1059" t="s">
        <v>1260</v>
      </c>
      <c r="BK1059" t="str">
        <f>LEFT(Tabela_BaseCadastro[[#This Row],[Descrição]],SEARCH(" ",Tabela_BaseCadastro[[#This Row],[Descrição]],1)-1)</f>
        <v>M330250262390S</v>
      </c>
      <c r="BL1059" t="str">
        <f>TEXT(Tabela_BaseCadastro[[#This Row],[Unidade Venda '[EAN8, UPC12, EAN13, e DUN14']]],"0000000000000")</f>
        <v>0000000000000</v>
      </c>
      <c r="BM1059" t="s">
        <v>1565</v>
      </c>
      <c r="BN1059" t="str">
        <f>IF(Tabela_BaseCadastro[[#This Row],[P.Ativo CMED]]="",Tabela_BaseCadastro[[#This Row],[DESCRIÇÃO DO PRINCIPIO ATIVO]],Tabela_BaseCadastro[[#This Row],[P.Ativo CMED]])</f>
        <v>TISAGENLECLEUCEL</v>
      </c>
    </row>
    <row r="1060" spans="1:66" x14ac:dyDescent="0.25">
      <c r="A1060">
        <v>1842</v>
      </c>
      <c r="B1060" t="s">
        <v>3213</v>
      </c>
      <c r="C1060">
        <v>1645</v>
      </c>
      <c r="D1060" t="s">
        <v>2759</v>
      </c>
      <c r="E1060">
        <v>5</v>
      </c>
      <c r="F1060" t="s">
        <v>2634</v>
      </c>
      <c r="G1060">
        <v>2</v>
      </c>
      <c r="H1060" s="1"/>
      <c r="I1060">
        <v>39</v>
      </c>
      <c r="J1060" t="s">
        <v>2761</v>
      </c>
      <c r="M1060" t="s">
        <v>1257</v>
      </c>
      <c r="P1060">
        <v>90213930</v>
      </c>
      <c r="R1060">
        <v>13</v>
      </c>
      <c r="S1060">
        <v>14</v>
      </c>
      <c r="X1060" t="s">
        <v>3214</v>
      </c>
      <c r="Z1060" t="s">
        <v>1260</v>
      </c>
      <c r="AA1060" t="s">
        <v>1261</v>
      </c>
      <c r="AE1060">
        <v>44005</v>
      </c>
      <c r="AH1060">
        <v>0</v>
      </c>
      <c r="AK1060" t="s">
        <v>1260</v>
      </c>
      <c r="AM1060" t="s">
        <v>1260</v>
      </c>
      <c r="AN1060" t="s">
        <v>1260</v>
      </c>
      <c r="AQ1060" t="s">
        <v>1263</v>
      </c>
      <c r="AR1060" t="s">
        <v>1257</v>
      </c>
      <c r="AS1060" t="s">
        <v>1260</v>
      </c>
      <c r="AT1060">
        <v>1</v>
      </c>
      <c r="AX1060" t="s">
        <v>1617</v>
      </c>
      <c r="AY1060" t="s">
        <v>1264</v>
      </c>
      <c r="AZ1060" t="s">
        <v>1265</v>
      </c>
      <c r="BI1060" t="s">
        <v>1260</v>
      </c>
      <c r="BK1060" t="str">
        <f>LEFT(Tabela_BaseCadastro[[#This Row],[Descrição]],SEARCH(" ",Tabela_BaseCadastro[[#This Row],[Descrição]],1)-1)</f>
        <v>M330250302390S</v>
      </c>
      <c r="BL1060" t="str">
        <f>TEXT(Tabela_BaseCadastro[[#This Row],[Unidade Venda '[EAN8, UPC12, EAN13, e DUN14']]],"0000000000000")</f>
        <v>0000000000000</v>
      </c>
      <c r="BM1060" t="s">
        <v>1565</v>
      </c>
      <c r="BN1060" t="str">
        <f>IF(Tabela_BaseCadastro[[#This Row],[P.Ativo CMED]]="",Tabela_BaseCadastro[[#This Row],[DESCRIÇÃO DO PRINCIPIO ATIVO]],Tabela_BaseCadastro[[#This Row],[P.Ativo CMED]])</f>
        <v>TISAGENLECLEUCEL</v>
      </c>
    </row>
    <row r="1061" spans="1:66" x14ac:dyDescent="0.25">
      <c r="A1061">
        <v>1843</v>
      </c>
      <c r="B1061" t="s">
        <v>3215</v>
      </c>
      <c r="C1061">
        <v>1645</v>
      </c>
      <c r="D1061" t="s">
        <v>2759</v>
      </c>
      <c r="E1061">
        <v>5</v>
      </c>
      <c r="F1061" t="s">
        <v>2634</v>
      </c>
      <c r="G1061">
        <v>2</v>
      </c>
      <c r="H1061" s="1"/>
      <c r="I1061">
        <v>39</v>
      </c>
      <c r="J1061" t="s">
        <v>2761</v>
      </c>
      <c r="M1061" t="s">
        <v>1257</v>
      </c>
      <c r="P1061">
        <v>90213930</v>
      </c>
      <c r="R1061">
        <v>13</v>
      </c>
      <c r="S1061">
        <v>14</v>
      </c>
      <c r="X1061" t="s">
        <v>3216</v>
      </c>
      <c r="Z1061" t="s">
        <v>1260</v>
      </c>
      <c r="AA1061" t="s">
        <v>1261</v>
      </c>
      <c r="AE1061">
        <v>44005</v>
      </c>
      <c r="AH1061">
        <v>0</v>
      </c>
      <c r="AK1061" t="s">
        <v>1260</v>
      </c>
      <c r="AM1061" t="s">
        <v>1260</v>
      </c>
      <c r="AN1061" t="s">
        <v>1260</v>
      </c>
      <c r="AQ1061" t="s">
        <v>1263</v>
      </c>
      <c r="AR1061" t="s">
        <v>1257</v>
      </c>
      <c r="AS1061" t="s">
        <v>1260</v>
      </c>
      <c r="AT1061">
        <v>1</v>
      </c>
      <c r="AX1061" t="s">
        <v>1617</v>
      </c>
      <c r="AY1061" t="s">
        <v>1264</v>
      </c>
      <c r="AZ1061" t="s">
        <v>1265</v>
      </c>
      <c r="BI1061" t="s">
        <v>1260</v>
      </c>
      <c r="BK1061" t="str">
        <f>LEFT(Tabela_BaseCadastro[[#This Row],[Descrição]],SEARCH(" ",Tabela_BaseCadastro[[#This Row],[Descrição]],1)-1)</f>
        <v>M332095322290S</v>
      </c>
      <c r="BL1061" t="str">
        <f>TEXT(Tabela_BaseCadastro[[#This Row],[Unidade Venda '[EAN8, UPC12, EAN13, e DUN14']]],"0000000000000")</f>
        <v>0000000000000</v>
      </c>
      <c r="BM1061" t="s">
        <v>1565</v>
      </c>
      <c r="BN1061" t="str">
        <f>IF(Tabela_BaseCadastro[[#This Row],[P.Ativo CMED]]="",Tabela_BaseCadastro[[#This Row],[DESCRIÇÃO DO PRINCIPIO ATIVO]],Tabela_BaseCadastro[[#This Row],[P.Ativo CMED]])</f>
        <v>TISAGENLECLEUCEL</v>
      </c>
    </row>
    <row r="1062" spans="1:66" x14ac:dyDescent="0.25">
      <c r="A1062">
        <v>1844</v>
      </c>
      <c r="B1062" t="s">
        <v>3217</v>
      </c>
      <c r="C1062">
        <v>1645</v>
      </c>
      <c r="D1062" t="s">
        <v>2759</v>
      </c>
      <c r="E1062">
        <v>5</v>
      </c>
      <c r="F1062" t="s">
        <v>2634</v>
      </c>
      <c r="G1062">
        <v>2</v>
      </c>
      <c r="H1062" s="1"/>
      <c r="I1062">
        <v>39</v>
      </c>
      <c r="J1062" t="s">
        <v>2761</v>
      </c>
      <c r="M1062" t="s">
        <v>1257</v>
      </c>
      <c r="P1062">
        <v>90213930</v>
      </c>
      <c r="R1062">
        <v>13</v>
      </c>
      <c r="S1062">
        <v>14</v>
      </c>
      <c r="X1062" t="s">
        <v>3218</v>
      </c>
      <c r="Z1062" t="s">
        <v>1260</v>
      </c>
      <c r="AA1062" t="s">
        <v>1261</v>
      </c>
      <c r="AE1062">
        <v>44005</v>
      </c>
      <c r="AH1062">
        <v>0</v>
      </c>
      <c r="AK1062" t="s">
        <v>1260</v>
      </c>
      <c r="AM1062" t="s">
        <v>1260</v>
      </c>
      <c r="AN1062" t="s">
        <v>1260</v>
      </c>
      <c r="AQ1062" t="s">
        <v>1263</v>
      </c>
      <c r="AR1062" t="s">
        <v>1257</v>
      </c>
      <c r="AS1062" t="s">
        <v>1260</v>
      </c>
      <c r="AT1062">
        <v>1</v>
      </c>
      <c r="AX1062" t="s">
        <v>1617</v>
      </c>
      <c r="AY1062" t="s">
        <v>1264</v>
      </c>
      <c r="AZ1062" t="s">
        <v>1265</v>
      </c>
      <c r="BI1062" t="s">
        <v>1260</v>
      </c>
      <c r="BK1062" t="str">
        <f>LEFT(Tabela_BaseCadastro[[#This Row],[Descrição]],SEARCH(" ",Tabela_BaseCadastro[[#This Row],[Descrição]],1)-1)</f>
        <v>M332155282290S</v>
      </c>
      <c r="BL1062" t="str">
        <f>TEXT(Tabela_BaseCadastro[[#This Row],[Unidade Venda '[EAN8, UPC12, EAN13, e DUN14']]],"0000000000000")</f>
        <v>0000000000000</v>
      </c>
      <c r="BM1062" t="s">
        <v>1565</v>
      </c>
      <c r="BN1062" t="str">
        <f>IF(Tabela_BaseCadastro[[#This Row],[P.Ativo CMED]]="",Tabela_BaseCadastro[[#This Row],[DESCRIÇÃO DO PRINCIPIO ATIVO]],Tabela_BaseCadastro[[#This Row],[P.Ativo CMED]])</f>
        <v>TISAGENLECLEUCEL</v>
      </c>
    </row>
    <row r="1063" spans="1:66" x14ac:dyDescent="0.25">
      <c r="A1063">
        <v>1845</v>
      </c>
      <c r="B1063" t="s">
        <v>3219</v>
      </c>
      <c r="C1063">
        <v>1645</v>
      </c>
      <c r="D1063" t="s">
        <v>2759</v>
      </c>
      <c r="E1063">
        <v>5</v>
      </c>
      <c r="F1063" t="s">
        <v>2634</v>
      </c>
      <c r="G1063">
        <v>2</v>
      </c>
      <c r="H1063" s="1"/>
      <c r="I1063">
        <v>39</v>
      </c>
      <c r="J1063" t="s">
        <v>2761</v>
      </c>
      <c r="M1063" t="s">
        <v>1257</v>
      </c>
      <c r="P1063">
        <v>90213930</v>
      </c>
      <c r="R1063">
        <v>13</v>
      </c>
      <c r="S1063">
        <v>14</v>
      </c>
      <c r="X1063" t="s">
        <v>3220</v>
      </c>
      <c r="Z1063" t="s">
        <v>1260</v>
      </c>
      <c r="AA1063" t="s">
        <v>1261</v>
      </c>
      <c r="AE1063">
        <v>44005</v>
      </c>
      <c r="AH1063">
        <v>0</v>
      </c>
      <c r="AK1063" t="s">
        <v>1260</v>
      </c>
      <c r="AM1063" t="s">
        <v>1260</v>
      </c>
      <c r="AN1063" t="s">
        <v>1260</v>
      </c>
      <c r="AQ1063" t="s">
        <v>1263</v>
      </c>
      <c r="AR1063" t="s">
        <v>1257</v>
      </c>
      <c r="AS1063" t="s">
        <v>1260</v>
      </c>
      <c r="AT1063">
        <v>1</v>
      </c>
      <c r="AX1063" t="s">
        <v>1617</v>
      </c>
      <c r="AY1063" t="s">
        <v>1264</v>
      </c>
      <c r="AZ1063" t="s">
        <v>1265</v>
      </c>
      <c r="BI1063" t="s">
        <v>1260</v>
      </c>
      <c r="BK1063" t="str">
        <f>LEFT(Tabela_BaseCadastro[[#This Row],[Descrição]],SEARCH(" ",Tabela_BaseCadastro[[#This Row],[Descrição]],1)-1)</f>
        <v>M332155322290S</v>
      </c>
      <c r="BL1063" t="str">
        <f>TEXT(Tabela_BaseCadastro[[#This Row],[Unidade Venda '[EAN8, UPC12, EAN13, e DUN14']]],"0000000000000")</f>
        <v>0000000000000</v>
      </c>
      <c r="BM1063" t="s">
        <v>1565</v>
      </c>
      <c r="BN1063" t="str">
        <f>IF(Tabela_BaseCadastro[[#This Row],[P.Ativo CMED]]="",Tabela_BaseCadastro[[#This Row],[DESCRIÇÃO DO PRINCIPIO ATIVO]],Tabela_BaseCadastro[[#This Row],[P.Ativo CMED]])</f>
        <v>TISAGENLECLEUCEL</v>
      </c>
    </row>
    <row r="1064" spans="1:66" x14ac:dyDescent="0.25">
      <c r="A1064">
        <v>1846</v>
      </c>
      <c r="B1064" t="s">
        <v>3221</v>
      </c>
      <c r="C1064">
        <v>1645</v>
      </c>
      <c r="D1064" t="s">
        <v>2759</v>
      </c>
      <c r="E1064">
        <v>5</v>
      </c>
      <c r="F1064" t="s">
        <v>2634</v>
      </c>
      <c r="G1064">
        <v>2</v>
      </c>
      <c r="H1064" s="1"/>
      <c r="I1064">
        <v>39</v>
      </c>
      <c r="J1064" t="s">
        <v>2761</v>
      </c>
      <c r="M1064" t="s">
        <v>1257</v>
      </c>
      <c r="P1064">
        <v>90213930</v>
      </c>
      <c r="R1064">
        <v>13</v>
      </c>
      <c r="S1064">
        <v>14</v>
      </c>
      <c r="X1064" t="s">
        <v>3222</v>
      </c>
      <c r="Z1064" t="s">
        <v>1260</v>
      </c>
      <c r="AA1064" t="s">
        <v>1261</v>
      </c>
      <c r="AE1064">
        <v>44005</v>
      </c>
      <c r="AH1064">
        <v>0</v>
      </c>
      <c r="AK1064" t="s">
        <v>1260</v>
      </c>
      <c r="AM1064" t="s">
        <v>1260</v>
      </c>
      <c r="AN1064" t="s">
        <v>1260</v>
      </c>
      <c r="AQ1064" t="s">
        <v>1263</v>
      </c>
      <c r="AR1064" t="s">
        <v>1257</v>
      </c>
      <c r="AS1064" t="s">
        <v>1260</v>
      </c>
      <c r="AT1064">
        <v>1</v>
      </c>
      <c r="AX1064" t="s">
        <v>1617</v>
      </c>
      <c r="AY1064" t="s">
        <v>1264</v>
      </c>
      <c r="AZ1064" t="s">
        <v>1265</v>
      </c>
      <c r="BI1064" t="s">
        <v>1260</v>
      </c>
      <c r="BK1064" t="str">
        <f>LEFT(Tabela_BaseCadastro[[#This Row],[Descrição]],SEARCH(" ",Tabela_BaseCadastro[[#This Row],[Descrição]],1)-1)</f>
        <v>M332200282390S</v>
      </c>
      <c r="BL1064" t="str">
        <f>TEXT(Tabela_BaseCadastro[[#This Row],[Unidade Venda '[EAN8, UPC12, EAN13, e DUN14']]],"0000000000000")</f>
        <v>0000000000000</v>
      </c>
      <c r="BM1064" t="s">
        <v>1565</v>
      </c>
      <c r="BN1064" t="str">
        <f>IF(Tabela_BaseCadastro[[#This Row],[P.Ativo CMED]]="",Tabela_BaseCadastro[[#This Row],[DESCRIÇÃO DO PRINCIPIO ATIVO]],Tabela_BaseCadastro[[#This Row],[P.Ativo CMED]])</f>
        <v>TISAGENLECLEUCEL</v>
      </c>
    </row>
    <row r="1065" spans="1:66" x14ac:dyDescent="0.25">
      <c r="A1065">
        <v>1847</v>
      </c>
      <c r="B1065" t="s">
        <v>3223</v>
      </c>
      <c r="C1065">
        <v>1645</v>
      </c>
      <c r="D1065" t="s">
        <v>2759</v>
      </c>
      <c r="E1065">
        <v>5</v>
      </c>
      <c r="F1065" t="s">
        <v>2634</v>
      </c>
      <c r="G1065">
        <v>2</v>
      </c>
      <c r="H1065" s="1"/>
      <c r="I1065">
        <v>39</v>
      </c>
      <c r="J1065" t="s">
        <v>2761</v>
      </c>
      <c r="M1065" t="s">
        <v>1257</v>
      </c>
      <c r="P1065">
        <v>90213930</v>
      </c>
      <c r="R1065">
        <v>13</v>
      </c>
      <c r="S1065">
        <v>14</v>
      </c>
      <c r="X1065" t="s">
        <v>3224</v>
      </c>
      <c r="Z1065" t="s">
        <v>1260</v>
      </c>
      <c r="AA1065" t="s">
        <v>1261</v>
      </c>
      <c r="AE1065">
        <v>44005</v>
      </c>
      <c r="AH1065">
        <v>0</v>
      </c>
      <c r="AK1065" t="s">
        <v>1260</v>
      </c>
      <c r="AM1065" t="s">
        <v>1260</v>
      </c>
      <c r="AN1065" t="s">
        <v>1260</v>
      </c>
      <c r="AQ1065" t="s">
        <v>1263</v>
      </c>
      <c r="AR1065" t="s">
        <v>1257</v>
      </c>
      <c r="AS1065" t="s">
        <v>1260</v>
      </c>
      <c r="AT1065">
        <v>1</v>
      </c>
      <c r="AX1065" t="s">
        <v>1617</v>
      </c>
      <c r="AY1065" t="s">
        <v>1264</v>
      </c>
      <c r="AZ1065" t="s">
        <v>1265</v>
      </c>
      <c r="BI1065" t="s">
        <v>1260</v>
      </c>
      <c r="BK1065" t="str">
        <f>LEFT(Tabela_BaseCadastro[[#This Row],[Descrição]],SEARCH(" ",Tabela_BaseCadastro[[#This Row],[Descrição]],1)-1)</f>
        <v>M332200322390S</v>
      </c>
      <c r="BL1065" t="str">
        <f>TEXT(Tabela_BaseCadastro[[#This Row],[Unidade Venda '[EAN8, UPC12, EAN13, e DUN14']]],"0000000000000")</f>
        <v>0000000000000</v>
      </c>
      <c r="BM1065" t="s">
        <v>1565</v>
      </c>
      <c r="BN1065" t="str">
        <f>IF(Tabela_BaseCadastro[[#This Row],[P.Ativo CMED]]="",Tabela_BaseCadastro[[#This Row],[DESCRIÇÃO DO PRINCIPIO ATIVO]],Tabela_BaseCadastro[[#This Row],[P.Ativo CMED]])</f>
        <v>TISAGENLECLEUCEL</v>
      </c>
    </row>
    <row r="1066" spans="1:66" x14ac:dyDescent="0.25">
      <c r="A1066">
        <v>1848</v>
      </c>
      <c r="B1066" t="s">
        <v>3225</v>
      </c>
      <c r="C1066">
        <v>1645</v>
      </c>
      <c r="D1066" t="s">
        <v>2759</v>
      </c>
      <c r="E1066">
        <v>5</v>
      </c>
      <c r="F1066" t="s">
        <v>2634</v>
      </c>
      <c r="G1066">
        <v>2</v>
      </c>
      <c r="H1066" s="1"/>
      <c r="I1066">
        <v>39</v>
      </c>
      <c r="J1066" t="s">
        <v>2761</v>
      </c>
      <c r="M1066" t="s">
        <v>1257</v>
      </c>
      <c r="P1066">
        <v>90213930</v>
      </c>
      <c r="R1066">
        <v>13</v>
      </c>
      <c r="S1066">
        <v>14</v>
      </c>
      <c r="X1066" t="s">
        <v>3226</v>
      </c>
      <c r="Z1066" t="s">
        <v>1260</v>
      </c>
      <c r="AA1066" t="s">
        <v>1261</v>
      </c>
      <c r="AE1066">
        <v>44005</v>
      </c>
      <c r="AH1066">
        <v>0</v>
      </c>
      <c r="AK1066" t="s">
        <v>1260</v>
      </c>
      <c r="AM1066" t="s">
        <v>1260</v>
      </c>
      <c r="AN1066" t="s">
        <v>1260</v>
      </c>
      <c r="AQ1066" t="s">
        <v>1263</v>
      </c>
      <c r="AR1066" t="s">
        <v>1257</v>
      </c>
      <c r="AS1066" t="s">
        <v>1260</v>
      </c>
      <c r="AT1066">
        <v>1</v>
      </c>
      <c r="AX1066" t="s">
        <v>1617</v>
      </c>
      <c r="AY1066" t="s">
        <v>1264</v>
      </c>
      <c r="AZ1066" t="s">
        <v>1265</v>
      </c>
      <c r="BI1066" t="s">
        <v>1260</v>
      </c>
      <c r="BK1066" t="str">
        <f>LEFT(Tabela_BaseCadastro[[#This Row],[Descrição]],SEARCH(" ",Tabela_BaseCadastro[[#This Row],[Descrição]],1)-1)</f>
        <v>M332250282490S</v>
      </c>
      <c r="BL1066" t="str">
        <f>TEXT(Tabela_BaseCadastro[[#This Row],[Unidade Venda '[EAN8, UPC12, EAN13, e DUN14']]],"0000000000000")</f>
        <v>0000000000000</v>
      </c>
      <c r="BM1066" t="s">
        <v>1565</v>
      </c>
      <c r="BN1066" t="str">
        <f>IF(Tabela_BaseCadastro[[#This Row],[P.Ativo CMED]]="",Tabela_BaseCadastro[[#This Row],[DESCRIÇÃO DO PRINCIPIO ATIVO]],Tabela_BaseCadastro[[#This Row],[P.Ativo CMED]])</f>
        <v>TISAGENLECLEUCEL</v>
      </c>
    </row>
    <row r="1067" spans="1:66" x14ac:dyDescent="0.25">
      <c r="A1067">
        <v>1849</v>
      </c>
      <c r="B1067" t="s">
        <v>3227</v>
      </c>
      <c r="C1067">
        <v>1645</v>
      </c>
      <c r="D1067" t="s">
        <v>2759</v>
      </c>
      <c r="E1067">
        <v>5</v>
      </c>
      <c r="F1067" t="s">
        <v>2634</v>
      </c>
      <c r="G1067">
        <v>2</v>
      </c>
      <c r="H1067" s="1"/>
      <c r="I1067">
        <v>39</v>
      </c>
      <c r="J1067" t="s">
        <v>2761</v>
      </c>
      <c r="M1067" t="s">
        <v>1257</v>
      </c>
      <c r="P1067">
        <v>90213930</v>
      </c>
      <c r="R1067">
        <v>13</v>
      </c>
      <c r="S1067">
        <v>14</v>
      </c>
      <c r="X1067" t="s">
        <v>3228</v>
      </c>
      <c r="Z1067" t="s">
        <v>1260</v>
      </c>
      <c r="AA1067" t="s">
        <v>1261</v>
      </c>
      <c r="AE1067">
        <v>44005</v>
      </c>
      <c r="AH1067">
        <v>0</v>
      </c>
      <c r="AK1067" t="s">
        <v>1260</v>
      </c>
      <c r="AM1067" t="s">
        <v>1260</v>
      </c>
      <c r="AN1067" t="s">
        <v>1260</v>
      </c>
      <c r="AQ1067" t="s">
        <v>1263</v>
      </c>
      <c r="AR1067" t="s">
        <v>1257</v>
      </c>
      <c r="AS1067" t="s">
        <v>1260</v>
      </c>
      <c r="AT1067">
        <v>1</v>
      </c>
      <c r="AX1067" t="s">
        <v>1617</v>
      </c>
      <c r="AY1067" t="s">
        <v>1264</v>
      </c>
      <c r="AZ1067" t="s">
        <v>1265</v>
      </c>
      <c r="BI1067" t="s">
        <v>1260</v>
      </c>
      <c r="BK1067" t="str">
        <f>LEFT(Tabela_BaseCadastro[[#This Row],[Descrição]],SEARCH(" ",Tabela_BaseCadastro[[#This Row],[Descrição]],1)-1)</f>
        <v>M332250322490S</v>
      </c>
      <c r="BL1067" t="str">
        <f>TEXT(Tabela_BaseCadastro[[#This Row],[Unidade Venda '[EAN8, UPC12, EAN13, e DUN14']]],"0000000000000")</f>
        <v>0000000000000</v>
      </c>
      <c r="BM1067" t="s">
        <v>1565</v>
      </c>
      <c r="BN1067" t="str">
        <f>IF(Tabela_BaseCadastro[[#This Row],[P.Ativo CMED]]="",Tabela_BaseCadastro[[#This Row],[DESCRIÇÃO DO PRINCIPIO ATIVO]],Tabela_BaseCadastro[[#This Row],[P.Ativo CMED]])</f>
        <v>TISAGENLECLEUCEL</v>
      </c>
    </row>
    <row r="1068" spans="1:66" x14ac:dyDescent="0.25">
      <c r="A1068">
        <v>1850</v>
      </c>
      <c r="B1068" t="s">
        <v>3229</v>
      </c>
      <c r="C1068">
        <v>1645</v>
      </c>
      <c r="D1068" t="s">
        <v>2759</v>
      </c>
      <c r="E1068">
        <v>5</v>
      </c>
      <c r="F1068" t="s">
        <v>2634</v>
      </c>
      <c r="G1068">
        <v>2</v>
      </c>
      <c r="H1068" s="1"/>
      <c r="I1068">
        <v>39</v>
      </c>
      <c r="J1068" t="s">
        <v>2761</v>
      </c>
      <c r="M1068" t="s">
        <v>1257</v>
      </c>
      <c r="P1068">
        <v>90213930</v>
      </c>
      <c r="R1068">
        <v>13</v>
      </c>
      <c r="S1068">
        <v>14</v>
      </c>
      <c r="X1068" t="s">
        <v>3230</v>
      </c>
      <c r="Z1068" t="s">
        <v>1260</v>
      </c>
      <c r="AA1068" t="s">
        <v>1261</v>
      </c>
      <c r="AE1068">
        <v>44005</v>
      </c>
      <c r="AH1068">
        <v>0</v>
      </c>
      <c r="AK1068" t="s">
        <v>1260</v>
      </c>
      <c r="AM1068" t="s">
        <v>1260</v>
      </c>
      <c r="AN1068" t="s">
        <v>1260</v>
      </c>
      <c r="AQ1068" t="s">
        <v>1263</v>
      </c>
      <c r="AR1068" t="s">
        <v>1257</v>
      </c>
      <c r="AS1068" t="s">
        <v>1260</v>
      </c>
      <c r="AT1068">
        <v>1</v>
      </c>
      <c r="AX1068" t="s">
        <v>1617</v>
      </c>
      <c r="AY1068" t="s">
        <v>1264</v>
      </c>
      <c r="AZ1068" t="s">
        <v>1265</v>
      </c>
      <c r="BI1068" t="s">
        <v>1260</v>
      </c>
      <c r="BK1068" t="str">
        <f>LEFT(Tabela_BaseCadastro[[#This Row],[Descrição]],SEARCH(" ",Tabela_BaseCadastro[[#This Row],[Descrição]],1)-1)</f>
        <v>M334100342390S</v>
      </c>
      <c r="BL1068" t="str">
        <f>TEXT(Tabela_BaseCadastro[[#This Row],[Unidade Venda '[EAN8, UPC12, EAN13, e DUN14']]],"0000000000000")</f>
        <v>0000000000000</v>
      </c>
      <c r="BM1068" t="s">
        <v>1565</v>
      </c>
      <c r="BN1068" t="str">
        <f>IF(Tabela_BaseCadastro[[#This Row],[P.Ativo CMED]]="",Tabela_BaseCadastro[[#This Row],[DESCRIÇÃO DO PRINCIPIO ATIVO]],Tabela_BaseCadastro[[#This Row],[P.Ativo CMED]])</f>
        <v>TISAGENLECLEUCEL</v>
      </c>
    </row>
    <row r="1069" spans="1:66" x14ac:dyDescent="0.25">
      <c r="A1069">
        <v>1851</v>
      </c>
      <c r="B1069" t="s">
        <v>3231</v>
      </c>
      <c r="C1069">
        <v>1645</v>
      </c>
      <c r="D1069" t="s">
        <v>2759</v>
      </c>
      <c r="E1069">
        <v>5</v>
      </c>
      <c r="F1069" t="s">
        <v>2634</v>
      </c>
      <c r="G1069">
        <v>2</v>
      </c>
      <c r="H1069" s="1"/>
      <c r="I1069">
        <v>39</v>
      </c>
      <c r="J1069" t="s">
        <v>2761</v>
      </c>
      <c r="M1069" t="s">
        <v>1257</v>
      </c>
      <c r="P1069">
        <v>90213930</v>
      </c>
      <c r="R1069">
        <v>13</v>
      </c>
      <c r="S1069">
        <v>14</v>
      </c>
      <c r="X1069" t="s">
        <v>3232</v>
      </c>
      <c r="Z1069" t="s">
        <v>1260</v>
      </c>
      <c r="AA1069" t="s">
        <v>1261</v>
      </c>
      <c r="AE1069">
        <v>44005</v>
      </c>
      <c r="AH1069">
        <v>0</v>
      </c>
      <c r="AK1069" t="s">
        <v>1260</v>
      </c>
      <c r="AM1069" t="s">
        <v>1260</v>
      </c>
      <c r="AN1069" t="s">
        <v>1260</v>
      </c>
      <c r="AQ1069" t="s">
        <v>1263</v>
      </c>
      <c r="AR1069" t="s">
        <v>1257</v>
      </c>
      <c r="AS1069" t="s">
        <v>1260</v>
      </c>
      <c r="AT1069">
        <v>1</v>
      </c>
      <c r="AX1069" t="s">
        <v>1617</v>
      </c>
      <c r="AY1069" t="s">
        <v>1264</v>
      </c>
      <c r="AZ1069" t="s">
        <v>1265</v>
      </c>
      <c r="BI1069" t="s">
        <v>1260</v>
      </c>
      <c r="BK1069" t="str">
        <f>LEFT(Tabela_BaseCadastro[[#This Row],[Descrição]],SEARCH(" ",Tabela_BaseCadastro[[#This Row],[Descrição]],1)-1)</f>
        <v>M334145302390S</v>
      </c>
      <c r="BL1069" t="str">
        <f>TEXT(Tabela_BaseCadastro[[#This Row],[Unidade Venda '[EAN8, UPC12, EAN13, e DUN14']]],"0000000000000")</f>
        <v>0000000000000</v>
      </c>
      <c r="BM1069" t="s">
        <v>1565</v>
      </c>
      <c r="BN1069" t="str">
        <f>IF(Tabela_BaseCadastro[[#This Row],[P.Ativo CMED]]="",Tabela_BaseCadastro[[#This Row],[DESCRIÇÃO DO PRINCIPIO ATIVO]],Tabela_BaseCadastro[[#This Row],[P.Ativo CMED]])</f>
        <v>TISAGENLECLEUCEL</v>
      </c>
    </row>
    <row r="1070" spans="1:66" x14ac:dyDescent="0.25">
      <c r="A1070">
        <v>1852</v>
      </c>
      <c r="B1070" t="s">
        <v>3233</v>
      </c>
      <c r="C1070">
        <v>1645</v>
      </c>
      <c r="D1070" t="s">
        <v>2759</v>
      </c>
      <c r="E1070">
        <v>5</v>
      </c>
      <c r="F1070" t="s">
        <v>2634</v>
      </c>
      <c r="G1070">
        <v>2</v>
      </c>
      <c r="H1070" s="1"/>
      <c r="I1070">
        <v>39</v>
      </c>
      <c r="J1070" t="s">
        <v>2761</v>
      </c>
      <c r="M1070" t="s">
        <v>1257</v>
      </c>
      <c r="P1070">
        <v>90213930</v>
      </c>
      <c r="R1070">
        <v>13</v>
      </c>
      <c r="S1070">
        <v>14</v>
      </c>
      <c r="X1070" t="s">
        <v>3234</v>
      </c>
      <c r="Z1070" t="s">
        <v>1260</v>
      </c>
      <c r="AA1070" t="s">
        <v>1261</v>
      </c>
      <c r="AE1070">
        <v>44005</v>
      </c>
      <c r="AH1070">
        <v>0</v>
      </c>
      <c r="AK1070" t="s">
        <v>1260</v>
      </c>
      <c r="AM1070" t="s">
        <v>1260</v>
      </c>
      <c r="AN1070" t="s">
        <v>1260</v>
      </c>
      <c r="AQ1070" t="s">
        <v>1263</v>
      </c>
      <c r="AR1070" t="s">
        <v>1257</v>
      </c>
      <c r="AS1070" t="s">
        <v>1260</v>
      </c>
      <c r="AT1070">
        <v>1</v>
      </c>
      <c r="AX1070" t="s">
        <v>1617</v>
      </c>
      <c r="AY1070" t="s">
        <v>1264</v>
      </c>
      <c r="AZ1070" t="s">
        <v>1265</v>
      </c>
      <c r="BI1070" t="s">
        <v>1260</v>
      </c>
      <c r="BK1070" t="str">
        <f>LEFT(Tabela_BaseCadastro[[#This Row],[Descrição]],SEARCH(" ",Tabela_BaseCadastro[[#This Row],[Descrição]],1)-1)</f>
        <v>M334145342390S</v>
      </c>
      <c r="BL1070" t="str">
        <f>TEXT(Tabela_BaseCadastro[[#This Row],[Unidade Venda '[EAN8, UPC12, EAN13, e DUN14']]],"0000000000000")</f>
        <v>0000000000000</v>
      </c>
      <c r="BM1070" t="s">
        <v>1565</v>
      </c>
      <c r="BN1070" t="str">
        <f>IF(Tabela_BaseCadastro[[#This Row],[P.Ativo CMED]]="",Tabela_BaseCadastro[[#This Row],[DESCRIÇÃO DO PRINCIPIO ATIVO]],Tabela_BaseCadastro[[#This Row],[P.Ativo CMED]])</f>
        <v>TISAGENLECLEUCEL</v>
      </c>
    </row>
    <row r="1071" spans="1:66" x14ac:dyDescent="0.25">
      <c r="A1071">
        <v>1853</v>
      </c>
      <c r="B1071" t="s">
        <v>3235</v>
      </c>
      <c r="C1071">
        <v>1645</v>
      </c>
      <c r="D1071" t="s">
        <v>2759</v>
      </c>
      <c r="E1071">
        <v>5</v>
      </c>
      <c r="F1071" t="s">
        <v>2634</v>
      </c>
      <c r="G1071">
        <v>2</v>
      </c>
      <c r="H1071" s="1"/>
      <c r="I1071">
        <v>39</v>
      </c>
      <c r="J1071" t="s">
        <v>2761</v>
      </c>
      <c r="M1071" t="s">
        <v>1257</v>
      </c>
      <c r="P1071">
        <v>90213930</v>
      </c>
      <c r="R1071">
        <v>13</v>
      </c>
      <c r="S1071">
        <v>14</v>
      </c>
      <c r="X1071" t="s">
        <v>3236</v>
      </c>
      <c r="Z1071" t="s">
        <v>1260</v>
      </c>
      <c r="AA1071" t="s">
        <v>1261</v>
      </c>
      <c r="AE1071">
        <v>44005</v>
      </c>
      <c r="AH1071">
        <v>0</v>
      </c>
      <c r="AK1071" t="s">
        <v>1260</v>
      </c>
      <c r="AM1071" t="s">
        <v>1260</v>
      </c>
      <c r="AN1071" t="s">
        <v>1260</v>
      </c>
      <c r="AQ1071" t="s">
        <v>1263</v>
      </c>
      <c r="AR1071" t="s">
        <v>1257</v>
      </c>
      <c r="AS1071" t="s">
        <v>1260</v>
      </c>
      <c r="AT1071">
        <v>1</v>
      </c>
      <c r="AX1071" t="s">
        <v>1617</v>
      </c>
      <c r="AY1071" t="s">
        <v>1264</v>
      </c>
      <c r="AZ1071" t="s">
        <v>1265</v>
      </c>
      <c r="BI1071" t="s">
        <v>1260</v>
      </c>
      <c r="BK1071" t="str">
        <f>LEFT(Tabela_BaseCadastro[[#This Row],[Descrição]],SEARCH(" ",Tabela_BaseCadastro[[#This Row],[Descrição]],1)-1)</f>
        <v>M334200302490S</v>
      </c>
      <c r="BL1071" t="str">
        <f>TEXT(Tabela_BaseCadastro[[#This Row],[Unidade Venda '[EAN8, UPC12, EAN13, e DUN14']]],"0000000000000")</f>
        <v>0000000000000</v>
      </c>
      <c r="BM1071" t="s">
        <v>1565</v>
      </c>
      <c r="BN1071" t="str">
        <f>IF(Tabela_BaseCadastro[[#This Row],[P.Ativo CMED]]="",Tabela_BaseCadastro[[#This Row],[DESCRIÇÃO DO PRINCIPIO ATIVO]],Tabela_BaseCadastro[[#This Row],[P.Ativo CMED]])</f>
        <v>TISAGENLECLEUCEL</v>
      </c>
    </row>
    <row r="1072" spans="1:66" x14ac:dyDescent="0.25">
      <c r="A1072">
        <v>1854</v>
      </c>
      <c r="B1072" t="s">
        <v>3237</v>
      </c>
      <c r="C1072">
        <v>1645</v>
      </c>
      <c r="D1072" t="s">
        <v>2759</v>
      </c>
      <c r="E1072">
        <v>5</v>
      </c>
      <c r="F1072" t="s">
        <v>2634</v>
      </c>
      <c r="G1072">
        <v>10</v>
      </c>
      <c r="H1072" s="1" t="s">
        <v>2760</v>
      </c>
      <c r="I1072">
        <v>39</v>
      </c>
      <c r="J1072" t="s">
        <v>2761</v>
      </c>
      <c r="M1072" t="s">
        <v>2412</v>
      </c>
      <c r="N1072" t="s">
        <v>2762</v>
      </c>
      <c r="O1072" t="s">
        <v>2763</v>
      </c>
      <c r="P1072">
        <v>90213930</v>
      </c>
      <c r="R1072">
        <v>13</v>
      </c>
      <c r="S1072">
        <v>13</v>
      </c>
      <c r="U1072">
        <v>8436045392558</v>
      </c>
      <c r="V1072">
        <v>8436045392558</v>
      </c>
      <c r="X1072" t="s">
        <v>3238</v>
      </c>
      <c r="Z1072" t="s">
        <v>1260</v>
      </c>
      <c r="AA1072" t="s">
        <v>1261</v>
      </c>
      <c r="AE1072">
        <v>44005</v>
      </c>
      <c r="AH1072">
        <v>0</v>
      </c>
      <c r="AK1072" t="s">
        <v>1260</v>
      </c>
      <c r="AM1072" t="s">
        <v>1260</v>
      </c>
      <c r="AN1072" t="s">
        <v>1260</v>
      </c>
      <c r="AQ1072" t="s">
        <v>2412</v>
      </c>
      <c r="AR1072" t="s">
        <v>2415</v>
      </c>
      <c r="AS1072" t="s">
        <v>1260</v>
      </c>
      <c r="AT1072">
        <v>1</v>
      </c>
      <c r="AX1072" t="s">
        <v>1260</v>
      </c>
      <c r="AY1072" t="s">
        <v>1264</v>
      </c>
      <c r="AZ1072" t="s">
        <v>1265</v>
      </c>
      <c r="BI1072" t="s">
        <v>1260</v>
      </c>
      <c r="BK1072" t="str">
        <f>LEFT(Tabela_BaseCadastro[[#This Row],[Descrição]],SEARCH(" ",Tabela_BaseCadastro[[#This Row],[Descrição]],1)-1)</f>
        <v>28M334200342490S</v>
      </c>
      <c r="BL1072" t="str">
        <f>TEXT(Tabela_BaseCadastro[[#This Row],[Unidade Venda '[EAN8, UPC12, EAN13, e DUN14']]],"0000000000000")</f>
        <v>8436045392558</v>
      </c>
      <c r="BN1072">
        <f>IF(Tabela_BaseCadastro[[#This Row],[P.Ativo CMED]]="",Tabela_BaseCadastro[[#This Row],[DESCRIÇÃO DO PRINCIPIO ATIVO]],Tabela_BaseCadastro[[#This Row],[P.Ativo CMED]])</f>
        <v>0</v>
      </c>
    </row>
    <row r="1073" spans="1:66" x14ac:dyDescent="0.25">
      <c r="A1073">
        <v>1855</v>
      </c>
      <c r="B1073" t="s">
        <v>3239</v>
      </c>
      <c r="C1073">
        <v>1645</v>
      </c>
      <c r="D1073" t="s">
        <v>2759</v>
      </c>
      <c r="E1073">
        <v>5</v>
      </c>
      <c r="F1073" t="s">
        <v>2634</v>
      </c>
      <c r="G1073">
        <v>2</v>
      </c>
      <c r="H1073" s="1"/>
      <c r="I1073">
        <v>39</v>
      </c>
      <c r="J1073" t="s">
        <v>2761</v>
      </c>
      <c r="M1073" t="s">
        <v>1257</v>
      </c>
      <c r="P1073">
        <v>90213930</v>
      </c>
      <c r="R1073">
        <v>13</v>
      </c>
      <c r="S1073">
        <v>14</v>
      </c>
      <c r="X1073" t="s">
        <v>3240</v>
      </c>
      <c r="Z1073" t="s">
        <v>1260</v>
      </c>
      <c r="AA1073" t="s">
        <v>1261</v>
      </c>
      <c r="AE1073">
        <v>44005</v>
      </c>
      <c r="AH1073">
        <v>0</v>
      </c>
      <c r="AK1073" t="s">
        <v>1260</v>
      </c>
      <c r="AM1073" t="s">
        <v>1260</v>
      </c>
      <c r="AN1073" t="s">
        <v>1260</v>
      </c>
      <c r="AQ1073" t="s">
        <v>1263</v>
      </c>
      <c r="AR1073" t="s">
        <v>1257</v>
      </c>
      <c r="AS1073" t="s">
        <v>1260</v>
      </c>
      <c r="AT1073">
        <v>1</v>
      </c>
      <c r="AX1073" t="s">
        <v>1617</v>
      </c>
      <c r="AY1073" t="s">
        <v>1264</v>
      </c>
      <c r="AZ1073" t="s">
        <v>1265</v>
      </c>
      <c r="BI1073" t="s">
        <v>1260</v>
      </c>
      <c r="BK1073" t="str">
        <f>LEFT(Tabela_BaseCadastro[[#This Row],[Descrição]],SEARCH(" ",Tabela_BaseCadastro[[#This Row],[Descrição]],1)-1)</f>
        <v>M334250302490S</v>
      </c>
      <c r="BL1073" t="str">
        <f>TEXT(Tabela_BaseCadastro[[#This Row],[Unidade Venda '[EAN8, UPC12, EAN13, e DUN14']]],"0000000000000")</f>
        <v>0000000000000</v>
      </c>
      <c r="BM1073" t="s">
        <v>1565</v>
      </c>
      <c r="BN1073" t="str">
        <f>IF(Tabela_BaseCadastro[[#This Row],[P.Ativo CMED]]="",Tabela_BaseCadastro[[#This Row],[DESCRIÇÃO DO PRINCIPIO ATIVO]],Tabela_BaseCadastro[[#This Row],[P.Ativo CMED]])</f>
        <v>TISAGENLECLEUCEL</v>
      </c>
    </row>
    <row r="1074" spans="1:66" x14ac:dyDescent="0.25">
      <c r="A1074">
        <v>1856</v>
      </c>
      <c r="B1074" t="s">
        <v>3241</v>
      </c>
      <c r="C1074">
        <v>1645</v>
      </c>
      <c r="D1074" t="s">
        <v>2759</v>
      </c>
      <c r="E1074">
        <v>5</v>
      </c>
      <c r="F1074" t="s">
        <v>2634</v>
      </c>
      <c r="G1074">
        <v>2</v>
      </c>
      <c r="H1074" s="1"/>
      <c r="I1074">
        <v>39</v>
      </c>
      <c r="J1074" t="s">
        <v>2761</v>
      </c>
      <c r="M1074" t="s">
        <v>1257</v>
      </c>
      <c r="P1074">
        <v>90213930</v>
      </c>
      <c r="R1074">
        <v>13</v>
      </c>
      <c r="S1074">
        <v>14</v>
      </c>
      <c r="X1074" t="s">
        <v>3242</v>
      </c>
      <c r="Z1074" t="s">
        <v>1260</v>
      </c>
      <c r="AA1074" t="s">
        <v>1261</v>
      </c>
      <c r="AE1074">
        <v>44005</v>
      </c>
      <c r="AH1074">
        <v>0</v>
      </c>
      <c r="AK1074" t="s">
        <v>1260</v>
      </c>
      <c r="AM1074" t="s">
        <v>1260</v>
      </c>
      <c r="AN1074" t="s">
        <v>1260</v>
      </c>
      <c r="AQ1074" t="s">
        <v>1263</v>
      </c>
      <c r="AR1074" t="s">
        <v>1257</v>
      </c>
      <c r="AS1074" t="s">
        <v>1260</v>
      </c>
      <c r="AT1074">
        <v>1</v>
      </c>
      <c r="AX1074" t="s">
        <v>1617</v>
      </c>
      <c r="AY1074" t="s">
        <v>1264</v>
      </c>
      <c r="AZ1074" t="s">
        <v>1265</v>
      </c>
      <c r="BI1074" t="s">
        <v>1260</v>
      </c>
      <c r="BK1074" t="str">
        <f>LEFT(Tabela_BaseCadastro[[#This Row],[Descrição]],SEARCH(" ",Tabela_BaseCadastro[[#This Row],[Descrição]],1)-1)</f>
        <v>M334250342490S</v>
      </c>
      <c r="BL1074" t="str">
        <f>TEXT(Tabela_BaseCadastro[[#This Row],[Unidade Venda '[EAN8, UPC12, EAN13, e DUN14']]],"0000000000000")</f>
        <v>0000000000000</v>
      </c>
      <c r="BM1074" t="s">
        <v>1565</v>
      </c>
      <c r="BN1074" t="str">
        <f>IF(Tabela_BaseCadastro[[#This Row],[P.Ativo CMED]]="",Tabela_BaseCadastro[[#This Row],[DESCRIÇÃO DO PRINCIPIO ATIVO]],Tabela_BaseCadastro[[#This Row],[P.Ativo CMED]])</f>
        <v>TISAGENLECLEUCEL</v>
      </c>
    </row>
    <row r="1075" spans="1:66" x14ac:dyDescent="0.25">
      <c r="A1075">
        <v>1857</v>
      </c>
      <c r="B1075" t="s">
        <v>3243</v>
      </c>
      <c r="C1075">
        <v>1645</v>
      </c>
      <c r="D1075" t="s">
        <v>2759</v>
      </c>
      <c r="E1075">
        <v>5</v>
      </c>
      <c r="F1075" t="s">
        <v>2634</v>
      </c>
      <c r="G1075">
        <v>2</v>
      </c>
      <c r="H1075" s="1"/>
      <c r="I1075">
        <v>39</v>
      </c>
      <c r="J1075" t="s">
        <v>2761</v>
      </c>
      <c r="M1075" t="s">
        <v>1257</v>
      </c>
      <c r="P1075">
        <v>90213930</v>
      </c>
      <c r="R1075">
        <v>13</v>
      </c>
      <c r="S1075">
        <v>14</v>
      </c>
      <c r="X1075" t="s">
        <v>3244</v>
      </c>
      <c r="Z1075" t="s">
        <v>1260</v>
      </c>
      <c r="AA1075" t="s">
        <v>1261</v>
      </c>
      <c r="AE1075">
        <v>44005</v>
      </c>
      <c r="AH1075">
        <v>0</v>
      </c>
      <c r="AK1075" t="s">
        <v>1260</v>
      </c>
      <c r="AM1075" t="s">
        <v>1260</v>
      </c>
      <c r="AN1075" t="s">
        <v>1260</v>
      </c>
      <c r="AQ1075" t="s">
        <v>1263</v>
      </c>
      <c r="AR1075" t="s">
        <v>1257</v>
      </c>
      <c r="AS1075" t="s">
        <v>1260</v>
      </c>
      <c r="AT1075">
        <v>1</v>
      </c>
      <c r="AX1075" t="s">
        <v>1617</v>
      </c>
      <c r="AY1075" t="s">
        <v>1264</v>
      </c>
      <c r="AZ1075" t="s">
        <v>1265</v>
      </c>
      <c r="BI1075" t="s">
        <v>1260</v>
      </c>
      <c r="BK1075" t="str">
        <f>LEFT(Tabela_BaseCadastro[[#This Row],[Descrição]],SEARCH(" ",Tabela_BaseCadastro[[#This Row],[Descrição]],1)-1)</f>
        <v>M336100362390S</v>
      </c>
      <c r="BL1075" t="str">
        <f>TEXT(Tabela_BaseCadastro[[#This Row],[Unidade Venda '[EAN8, UPC12, EAN13, e DUN14']]],"0000000000000")</f>
        <v>0000000000000</v>
      </c>
      <c r="BM1075" t="s">
        <v>1565</v>
      </c>
      <c r="BN1075" t="str">
        <f>IF(Tabela_BaseCadastro[[#This Row],[P.Ativo CMED]]="",Tabela_BaseCadastro[[#This Row],[DESCRIÇÃO DO PRINCIPIO ATIVO]],Tabela_BaseCadastro[[#This Row],[P.Ativo CMED]])</f>
        <v>TISAGENLECLEUCEL</v>
      </c>
    </row>
    <row r="1076" spans="1:66" x14ac:dyDescent="0.25">
      <c r="A1076">
        <v>1858</v>
      </c>
      <c r="B1076" t="s">
        <v>3245</v>
      </c>
      <c r="C1076">
        <v>1645</v>
      </c>
      <c r="D1076" t="s">
        <v>2759</v>
      </c>
      <c r="E1076">
        <v>5</v>
      </c>
      <c r="F1076" t="s">
        <v>2634</v>
      </c>
      <c r="G1076">
        <v>2</v>
      </c>
      <c r="H1076" s="1"/>
      <c r="I1076">
        <v>39</v>
      </c>
      <c r="J1076" t="s">
        <v>2761</v>
      </c>
      <c r="M1076" t="s">
        <v>1257</v>
      </c>
      <c r="P1076">
        <v>90213930</v>
      </c>
      <c r="R1076">
        <v>13</v>
      </c>
      <c r="S1076">
        <v>14</v>
      </c>
      <c r="X1076" t="s">
        <v>3246</v>
      </c>
      <c r="Z1076" t="s">
        <v>1260</v>
      </c>
      <c r="AA1076" t="s">
        <v>1261</v>
      </c>
      <c r="AE1076">
        <v>44005</v>
      </c>
      <c r="AH1076">
        <v>0</v>
      </c>
      <c r="AK1076" t="s">
        <v>1260</v>
      </c>
      <c r="AM1076" t="s">
        <v>1260</v>
      </c>
      <c r="AN1076" t="s">
        <v>1260</v>
      </c>
      <c r="AQ1076" t="s">
        <v>1263</v>
      </c>
      <c r="AR1076" t="s">
        <v>1257</v>
      </c>
      <c r="AS1076" t="s">
        <v>1260</v>
      </c>
      <c r="AT1076">
        <v>1</v>
      </c>
      <c r="AX1076" t="s">
        <v>1617</v>
      </c>
      <c r="AY1076" t="s">
        <v>1264</v>
      </c>
      <c r="AZ1076" t="s">
        <v>1265</v>
      </c>
      <c r="BI1076" t="s">
        <v>1260</v>
      </c>
      <c r="BK1076" t="str">
        <f>LEFT(Tabela_BaseCadastro[[#This Row],[Descrição]],SEARCH(" ",Tabela_BaseCadastro[[#This Row],[Descrição]],1)-1)</f>
        <v>M336145322490S</v>
      </c>
      <c r="BL1076" t="str">
        <f>TEXT(Tabela_BaseCadastro[[#This Row],[Unidade Venda '[EAN8, UPC12, EAN13, e DUN14']]],"0000000000000")</f>
        <v>0000000000000</v>
      </c>
      <c r="BM1076" t="s">
        <v>1565</v>
      </c>
      <c r="BN1076" t="str">
        <f>IF(Tabela_BaseCadastro[[#This Row],[P.Ativo CMED]]="",Tabela_BaseCadastro[[#This Row],[DESCRIÇÃO DO PRINCIPIO ATIVO]],Tabela_BaseCadastro[[#This Row],[P.Ativo CMED]])</f>
        <v>TISAGENLECLEUCEL</v>
      </c>
    </row>
    <row r="1077" spans="1:66" x14ac:dyDescent="0.25">
      <c r="A1077">
        <v>1859</v>
      </c>
      <c r="B1077" t="s">
        <v>3247</v>
      </c>
      <c r="C1077">
        <v>1645</v>
      </c>
      <c r="D1077" t="s">
        <v>2759</v>
      </c>
      <c r="E1077">
        <v>5</v>
      </c>
      <c r="F1077" t="s">
        <v>2634</v>
      </c>
      <c r="G1077">
        <v>2</v>
      </c>
      <c r="H1077" s="1"/>
      <c r="I1077">
        <v>39</v>
      </c>
      <c r="J1077" t="s">
        <v>2761</v>
      </c>
      <c r="M1077" t="s">
        <v>1257</v>
      </c>
      <c r="P1077">
        <v>90213930</v>
      </c>
      <c r="R1077">
        <v>13</v>
      </c>
      <c r="S1077">
        <v>14</v>
      </c>
      <c r="X1077" t="s">
        <v>3248</v>
      </c>
      <c r="Z1077" t="s">
        <v>1260</v>
      </c>
      <c r="AA1077" t="s">
        <v>1261</v>
      </c>
      <c r="AE1077">
        <v>44005</v>
      </c>
      <c r="AH1077">
        <v>0</v>
      </c>
      <c r="AK1077" t="s">
        <v>1260</v>
      </c>
      <c r="AM1077" t="s">
        <v>1260</v>
      </c>
      <c r="AN1077" t="s">
        <v>1260</v>
      </c>
      <c r="AQ1077" t="s">
        <v>1263</v>
      </c>
      <c r="AR1077" t="s">
        <v>1257</v>
      </c>
      <c r="AS1077" t="s">
        <v>1260</v>
      </c>
      <c r="AT1077">
        <v>1</v>
      </c>
      <c r="AX1077" t="s">
        <v>1617</v>
      </c>
      <c r="AY1077" t="s">
        <v>1264</v>
      </c>
      <c r="AZ1077" t="s">
        <v>1265</v>
      </c>
      <c r="BI1077" t="s">
        <v>1260</v>
      </c>
      <c r="BK1077" t="str">
        <f>LEFT(Tabela_BaseCadastro[[#This Row],[Descrição]],SEARCH(" ",Tabela_BaseCadastro[[#This Row],[Descrição]],1)-1)</f>
        <v>M336145362490S</v>
      </c>
      <c r="BL1077" t="str">
        <f>TEXT(Tabela_BaseCadastro[[#This Row],[Unidade Venda '[EAN8, UPC12, EAN13, e DUN14']]],"0000000000000")</f>
        <v>0000000000000</v>
      </c>
      <c r="BM1077" t="s">
        <v>1565</v>
      </c>
      <c r="BN1077" t="str">
        <f>IF(Tabela_BaseCadastro[[#This Row],[P.Ativo CMED]]="",Tabela_BaseCadastro[[#This Row],[DESCRIÇÃO DO PRINCIPIO ATIVO]],Tabela_BaseCadastro[[#This Row],[P.Ativo CMED]])</f>
        <v>TISAGENLECLEUCEL</v>
      </c>
    </row>
    <row r="1078" spans="1:66" x14ac:dyDescent="0.25">
      <c r="A1078">
        <v>1860</v>
      </c>
      <c r="B1078" t="s">
        <v>3249</v>
      </c>
      <c r="C1078">
        <v>1645</v>
      </c>
      <c r="D1078" t="s">
        <v>2759</v>
      </c>
      <c r="E1078">
        <v>5</v>
      </c>
      <c r="F1078" t="s">
        <v>2634</v>
      </c>
      <c r="G1078">
        <v>10</v>
      </c>
      <c r="H1078" s="1" t="s">
        <v>2760</v>
      </c>
      <c r="I1078">
        <v>39</v>
      </c>
      <c r="J1078" t="s">
        <v>2761</v>
      </c>
      <c r="M1078" t="s">
        <v>2412</v>
      </c>
      <c r="N1078" t="s">
        <v>2762</v>
      </c>
      <c r="O1078" t="s">
        <v>2763</v>
      </c>
      <c r="P1078">
        <v>90213930</v>
      </c>
      <c r="R1078">
        <v>13</v>
      </c>
      <c r="S1078">
        <v>13</v>
      </c>
      <c r="U1078">
        <v>1020105010202</v>
      </c>
      <c r="V1078">
        <v>1020105010202</v>
      </c>
      <c r="X1078" t="s">
        <v>3250</v>
      </c>
      <c r="Z1078" t="s">
        <v>1260</v>
      </c>
      <c r="AA1078" t="s">
        <v>1261</v>
      </c>
      <c r="AE1078">
        <v>44005</v>
      </c>
      <c r="AH1078">
        <v>0</v>
      </c>
      <c r="AK1078" t="s">
        <v>1260</v>
      </c>
      <c r="AM1078" t="s">
        <v>1260</v>
      </c>
      <c r="AN1078" t="s">
        <v>1260</v>
      </c>
      <c r="AQ1078" t="s">
        <v>2412</v>
      </c>
      <c r="AR1078" t="s">
        <v>2415</v>
      </c>
      <c r="AS1078" t="s">
        <v>1260</v>
      </c>
      <c r="AT1078">
        <v>1</v>
      </c>
      <c r="AX1078" t="s">
        <v>1260</v>
      </c>
      <c r="AY1078" t="s">
        <v>1264</v>
      </c>
      <c r="AZ1078" t="s">
        <v>1265</v>
      </c>
      <c r="BI1078" t="s">
        <v>1260</v>
      </c>
      <c r="BK1078" t="str">
        <f>LEFT(Tabela_BaseCadastro[[#This Row],[Descrição]],SEARCH(" ",Tabela_BaseCadastro[[#This Row],[Descrição]],1)-1)</f>
        <v>M336190322490S</v>
      </c>
      <c r="BL1078" t="str">
        <f>TEXT(Tabela_BaseCadastro[[#This Row],[Unidade Venda '[EAN8, UPC12, EAN13, e DUN14']]],"0000000000000")</f>
        <v>1020105010202</v>
      </c>
      <c r="BN1078">
        <f>IF(Tabela_BaseCadastro[[#This Row],[P.Ativo CMED]]="",Tabela_BaseCadastro[[#This Row],[DESCRIÇÃO DO PRINCIPIO ATIVO]],Tabela_BaseCadastro[[#This Row],[P.Ativo CMED]])</f>
        <v>0</v>
      </c>
    </row>
    <row r="1079" spans="1:66" x14ac:dyDescent="0.25">
      <c r="A1079">
        <v>1861</v>
      </c>
      <c r="B1079" t="s">
        <v>3251</v>
      </c>
      <c r="C1079">
        <v>1645</v>
      </c>
      <c r="D1079" t="s">
        <v>2759</v>
      </c>
      <c r="E1079">
        <v>5</v>
      </c>
      <c r="F1079" t="s">
        <v>2634</v>
      </c>
      <c r="G1079">
        <v>10</v>
      </c>
      <c r="H1079" s="1" t="s">
        <v>2760</v>
      </c>
      <c r="I1079">
        <v>39</v>
      </c>
      <c r="J1079" t="s">
        <v>2761</v>
      </c>
      <c r="M1079" t="s">
        <v>2412</v>
      </c>
      <c r="N1079" t="s">
        <v>2762</v>
      </c>
      <c r="O1079" t="s">
        <v>2763</v>
      </c>
      <c r="P1079">
        <v>90213930</v>
      </c>
      <c r="R1079">
        <v>13</v>
      </c>
      <c r="S1079">
        <v>13</v>
      </c>
      <c r="U1079">
        <v>8436045392565</v>
      </c>
      <c r="V1079">
        <v>8436045392565</v>
      </c>
      <c r="X1079" t="s">
        <v>3252</v>
      </c>
      <c r="Z1079" t="s">
        <v>1260</v>
      </c>
      <c r="AA1079" t="s">
        <v>1261</v>
      </c>
      <c r="AE1079">
        <v>44005</v>
      </c>
      <c r="AH1079">
        <v>0</v>
      </c>
      <c r="AK1079" t="s">
        <v>1260</v>
      </c>
      <c r="AM1079" t="s">
        <v>1260</v>
      </c>
      <c r="AN1079" t="s">
        <v>1260</v>
      </c>
      <c r="AQ1079" t="s">
        <v>2412</v>
      </c>
      <c r="AR1079" t="s">
        <v>2415</v>
      </c>
      <c r="AS1079" t="s">
        <v>1260</v>
      </c>
      <c r="AT1079">
        <v>1</v>
      </c>
      <c r="AX1079" t="s">
        <v>1260</v>
      </c>
      <c r="AY1079" t="s">
        <v>1264</v>
      </c>
      <c r="AZ1079" t="s">
        <v>1265</v>
      </c>
      <c r="BI1079" t="s">
        <v>1260</v>
      </c>
      <c r="BK1079" t="str">
        <f>LEFT(Tabela_BaseCadastro[[#This Row],[Descrição]],SEARCH(" ",Tabela_BaseCadastro[[#This Row],[Descrição]],1)-1)</f>
        <v>28M336190362490S</v>
      </c>
      <c r="BL1079" t="str">
        <f>TEXT(Tabela_BaseCadastro[[#This Row],[Unidade Venda '[EAN8, UPC12, EAN13, e DUN14']]],"0000000000000")</f>
        <v>8436045392565</v>
      </c>
      <c r="BN1079">
        <f>IF(Tabela_BaseCadastro[[#This Row],[P.Ativo CMED]]="",Tabela_BaseCadastro[[#This Row],[DESCRIÇÃO DO PRINCIPIO ATIVO]],Tabela_BaseCadastro[[#This Row],[P.Ativo CMED]])</f>
        <v>0</v>
      </c>
    </row>
    <row r="1080" spans="1:66" x14ac:dyDescent="0.25">
      <c r="A1080">
        <v>1862</v>
      </c>
      <c r="B1080" t="s">
        <v>3253</v>
      </c>
      <c r="C1080">
        <v>1645</v>
      </c>
      <c r="D1080" t="s">
        <v>2759</v>
      </c>
      <c r="E1080">
        <v>5</v>
      </c>
      <c r="F1080" t="s">
        <v>2634</v>
      </c>
      <c r="G1080">
        <v>2</v>
      </c>
      <c r="H1080" s="1"/>
      <c r="I1080">
        <v>39</v>
      </c>
      <c r="J1080" t="s">
        <v>2761</v>
      </c>
      <c r="M1080" t="s">
        <v>1257</v>
      </c>
      <c r="P1080">
        <v>90213930</v>
      </c>
      <c r="R1080">
        <v>13</v>
      </c>
      <c r="S1080">
        <v>14</v>
      </c>
      <c r="X1080" t="s">
        <v>3254</v>
      </c>
      <c r="Z1080" t="s">
        <v>1260</v>
      </c>
      <c r="AA1080" t="s">
        <v>1261</v>
      </c>
      <c r="AE1080">
        <v>44005</v>
      </c>
      <c r="AH1080">
        <v>0</v>
      </c>
      <c r="AK1080" t="s">
        <v>1260</v>
      </c>
      <c r="AM1080" t="s">
        <v>1260</v>
      </c>
      <c r="AN1080" t="s">
        <v>1260</v>
      </c>
      <c r="AQ1080" t="s">
        <v>1263</v>
      </c>
      <c r="AR1080" t="s">
        <v>1257</v>
      </c>
      <c r="AS1080" t="s">
        <v>1260</v>
      </c>
      <c r="AT1080">
        <v>1</v>
      </c>
      <c r="AX1080" t="s">
        <v>1617</v>
      </c>
      <c r="AY1080" t="s">
        <v>1264</v>
      </c>
      <c r="AZ1080" t="s">
        <v>1265</v>
      </c>
      <c r="BI1080" t="s">
        <v>1260</v>
      </c>
      <c r="BK1080" t="str">
        <f>LEFT(Tabela_BaseCadastro[[#This Row],[Descrição]],SEARCH(" ",Tabela_BaseCadastro[[#This Row],[Descrição]],1)-1)</f>
        <v>M336250322490S</v>
      </c>
      <c r="BL1080" t="str">
        <f>TEXT(Tabela_BaseCadastro[[#This Row],[Unidade Venda '[EAN8, UPC12, EAN13, e DUN14']]],"0000000000000")</f>
        <v>0000000000000</v>
      </c>
      <c r="BM1080" t="s">
        <v>1565</v>
      </c>
      <c r="BN1080" t="str">
        <f>IF(Tabela_BaseCadastro[[#This Row],[P.Ativo CMED]]="",Tabela_BaseCadastro[[#This Row],[DESCRIÇÃO DO PRINCIPIO ATIVO]],Tabela_BaseCadastro[[#This Row],[P.Ativo CMED]])</f>
        <v>TISAGENLECLEUCEL</v>
      </c>
    </row>
    <row r="1081" spans="1:66" x14ac:dyDescent="0.25">
      <c r="A1081">
        <v>1863</v>
      </c>
      <c r="B1081" t="s">
        <v>3255</v>
      </c>
      <c r="C1081">
        <v>1645</v>
      </c>
      <c r="D1081" t="s">
        <v>2759</v>
      </c>
      <c r="E1081">
        <v>5</v>
      </c>
      <c r="F1081" t="s">
        <v>2634</v>
      </c>
      <c r="G1081">
        <v>10</v>
      </c>
      <c r="H1081" s="1" t="s">
        <v>2760</v>
      </c>
      <c r="I1081">
        <v>39</v>
      </c>
      <c r="J1081" t="s">
        <v>2761</v>
      </c>
      <c r="M1081" t="s">
        <v>2412</v>
      </c>
      <c r="N1081" t="s">
        <v>2762</v>
      </c>
      <c r="O1081" t="s">
        <v>2763</v>
      </c>
      <c r="P1081">
        <v>90213930</v>
      </c>
      <c r="R1081">
        <v>13</v>
      </c>
      <c r="S1081">
        <v>13</v>
      </c>
      <c r="U1081">
        <v>8436045392695</v>
      </c>
      <c r="V1081">
        <v>8436045392695</v>
      </c>
      <c r="X1081" t="s">
        <v>3256</v>
      </c>
      <c r="Z1081" t="s">
        <v>1260</v>
      </c>
      <c r="AA1081" t="s">
        <v>1261</v>
      </c>
      <c r="AE1081">
        <v>44005</v>
      </c>
      <c r="AH1081">
        <v>0</v>
      </c>
      <c r="AK1081" t="s">
        <v>1260</v>
      </c>
      <c r="AM1081" t="s">
        <v>1260</v>
      </c>
      <c r="AN1081" t="s">
        <v>1260</v>
      </c>
      <c r="AQ1081" t="s">
        <v>1263</v>
      </c>
      <c r="AR1081" t="s">
        <v>1257</v>
      </c>
      <c r="AS1081" t="s">
        <v>1260</v>
      </c>
      <c r="AT1081">
        <v>1</v>
      </c>
      <c r="AX1081" t="s">
        <v>1260</v>
      </c>
      <c r="AY1081" t="s">
        <v>1264</v>
      </c>
      <c r="AZ1081" t="s">
        <v>1265</v>
      </c>
      <c r="BI1081" t="s">
        <v>1260</v>
      </c>
      <c r="BK1081" t="str">
        <f>LEFT(Tabela_BaseCadastro[[#This Row],[Descrição]],SEARCH(" ",Tabela_BaseCadastro[[#This Row],[Descrição]],1)-1)</f>
        <v>28M336250362490S</v>
      </c>
      <c r="BL1081" t="str">
        <f>TEXT(Tabela_BaseCadastro[[#This Row],[Unidade Venda '[EAN8, UPC12, EAN13, e DUN14']]],"0000000000000")</f>
        <v>8436045392695</v>
      </c>
      <c r="BN1081">
        <f>IF(Tabela_BaseCadastro[[#This Row],[P.Ativo CMED]]="",Tabela_BaseCadastro[[#This Row],[DESCRIÇÃO DO PRINCIPIO ATIVO]],Tabela_BaseCadastro[[#This Row],[P.Ativo CMED]])</f>
        <v>0</v>
      </c>
    </row>
    <row r="1082" spans="1:66" x14ac:dyDescent="0.25">
      <c r="A1082">
        <v>1864</v>
      </c>
      <c r="B1082" t="s">
        <v>3257</v>
      </c>
      <c r="C1082">
        <v>1645</v>
      </c>
      <c r="D1082" t="s">
        <v>2759</v>
      </c>
      <c r="E1082">
        <v>5</v>
      </c>
      <c r="F1082" t="s">
        <v>2634</v>
      </c>
      <c r="G1082">
        <v>2</v>
      </c>
      <c r="H1082" s="1"/>
      <c r="I1082">
        <v>39</v>
      </c>
      <c r="J1082" t="s">
        <v>2761</v>
      </c>
      <c r="M1082" t="s">
        <v>1257</v>
      </c>
      <c r="P1082">
        <v>90213930</v>
      </c>
      <c r="R1082">
        <v>13</v>
      </c>
      <c r="S1082">
        <v>14</v>
      </c>
      <c r="X1082" t="s">
        <v>3258</v>
      </c>
      <c r="Z1082" t="s">
        <v>1260</v>
      </c>
      <c r="AA1082" t="s">
        <v>1261</v>
      </c>
      <c r="AE1082">
        <v>44005</v>
      </c>
      <c r="AH1082">
        <v>0</v>
      </c>
      <c r="AK1082" t="s">
        <v>1260</v>
      </c>
      <c r="AM1082" t="s">
        <v>1260</v>
      </c>
      <c r="AN1082" t="s">
        <v>1260</v>
      </c>
      <c r="AQ1082" t="s">
        <v>1263</v>
      </c>
      <c r="AR1082" t="s">
        <v>1257</v>
      </c>
      <c r="AS1082" t="s">
        <v>1260</v>
      </c>
      <c r="AT1082">
        <v>1</v>
      </c>
      <c r="AX1082" t="s">
        <v>1617</v>
      </c>
      <c r="AY1082" t="s">
        <v>1264</v>
      </c>
      <c r="AZ1082" t="s">
        <v>1265</v>
      </c>
      <c r="BI1082" t="s">
        <v>1260</v>
      </c>
      <c r="BK1082" t="str">
        <f>LEFT(Tabela_BaseCadastro[[#This Row],[Descrição]],SEARCH(" ",Tabela_BaseCadastro[[#This Row],[Descrição]],1)-1)</f>
        <v>M338100382490S</v>
      </c>
      <c r="BL1082" t="str">
        <f>TEXT(Tabela_BaseCadastro[[#This Row],[Unidade Venda '[EAN8, UPC12, EAN13, e DUN14']]],"0000000000000")</f>
        <v>0000000000000</v>
      </c>
      <c r="BM1082" t="s">
        <v>1565</v>
      </c>
      <c r="BN1082" t="str">
        <f>IF(Tabela_BaseCadastro[[#This Row],[P.Ativo CMED]]="",Tabela_BaseCadastro[[#This Row],[DESCRIÇÃO DO PRINCIPIO ATIVO]],Tabela_BaseCadastro[[#This Row],[P.Ativo CMED]])</f>
        <v>TISAGENLECLEUCEL</v>
      </c>
    </row>
    <row r="1083" spans="1:66" x14ac:dyDescent="0.25">
      <c r="A1083">
        <v>1865</v>
      </c>
      <c r="B1083" t="s">
        <v>3259</v>
      </c>
      <c r="C1083">
        <v>1645</v>
      </c>
      <c r="D1083" t="s">
        <v>2759</v>
      </c>
      <c r="E1083">
        <v>5</v>
      </c>
      <c r="F1083" t="s">
        <v>2634</v>
      </c>
      <c r="G1083">
        <v>10</v>
      </c>
      <c r="H1083" s="1" t="s">
        <v>2760</v>
      </c>
      <c r="I1083">
        <v>39</v>
      </c>
      <c r="J1083" t="s">
        <v>2761</v>
      </c>
      <c r="M1083" t="s">
        <v>2412</v>
      </c>
      <c r="N1083" t="s">
        <v>2762</v>
      </c>
      <c r="O1083" t="s">
        <v>2763</v>
      </c>
      <c r="P1083">
        <v>90213930</v>
      </c>
      <c r="R1083">
        <v>13</v>
      </c>
      <c r="S1083">
        <v>13</v>
      </c>
      <c r="U1083">
        <v>8436045392800</v>
      </c>
      <c r="V1083">
        <v>8436045392800</v>
      </c>
      <c r="X1083" t="s">
        <v>3260</v>
      </c>
      <c r="Z1083" t="s">
        <v>1260</v>
      </c>
      <c r="AA1083" t="s">
        <v>1261</v>
      </c>
      <c r="AE1083">
        <v>44005</v>
      </c>
      <c r="AH1083">
        <v>0</v>
      </c>
      <c r="AK1083" t="s">
        <v>1260</v>
      </c>
      <c r="AM1083" t="s">
        <v>1260</v>
      </c>
      <c r="AN1083" t="s">
        <v>1260</v>
      </c>
      <c r="AQ1083" t="s">
        <v>2412</v>
      </c>
      <c r="AR1083" t="s">
        <v>2415</v>
      </c>
      <c r="AS1083" t="s">
        <v>1260</v>
      </c>
      <c r="AT1083">
        <v>1</v>
      </c>
      <c r="AX1083" t="s">
        <v>1260</v>
      </c>
      <c r="AY1083" t="s">
        <v>1264</v>
      </c>
      <c r="AZ1083" t="s">
        <v>1265</v>
      </c>
      <c r="BI1083" t="s">
        <v>1260</v>
      </c>
      <c r="BK1083" t="str">
        <f>LEFT(Tabela_BaseCadastro[[#This Row],[Descrição]],SEARCH(" ",Tabela_BaseCadastro[[#This Row],[Descrição]],1)-1)</f>
        <v>M338145342490S</v>
      </c>
      <c r="BL1083" t="str">
        <f>TEXT(Tabela_BaseCadastro[[#This Row],[Unidade Venda '[EAN8, UPC12, EAN13, e DUN14']]],"0000000000000")</f>
        <v>8436045392800</v>
      </c>
      <c r="BN1083">
        <f>IF(Tabela_BaseCadastro[[#This Row],[P.Ativo CMED]]="",Tabela_BaseCadastro[[#This Row],[DESCRIÇÃO DO PRINCIPIO ATIVO]],Tabela_BaseCadastro[[#This Row],[P.Ativo CMED]])</f>
        <v>0</v>
      </c>
    </row>
    <row r="1084" spans="1:66" x14ac:dyDescent="0.25">
      <c r="A1084">
        <v>1866</v>
      </c>
      <c r="B1084" t="s">
        <v>3261</v>
      </c>
      <c r="C1084">
        <v>1645</v>
      </c>
      <c r="D1084" t="s">
        <v>2759</v>
      </c>
      <c r="E1084">
        <v>5</v>
      </c>
      <c r="F1084" t="s">
        <v>2634</v>
      </c>
      <c r="G1084">
        <v>2</v>
      </c>
      <c r="H1084" s="1"/>
      <c r="I1084">
        <v>39</v>
      </c>
      <c r="J1084" t="s">
        <v>2761</v>
      </c>
      <c r="M1084" t="s">
        <v>1257</v>
      </c>
      <c r="P1084">
        <v>90213930</v>
      </c>
      <c r="R1084">
        <v>13</v>
      </c>
      <c r="S1084">
        <v>14</v>
      </c>
      <c r="X1084" t="s">
        <v>3262</v>
      </c>
      <c r="Z1084" t="s">
        <v>1260</v>
      </c>
      <c r="AA1084" t="s">
        <v>1261</v>
      </c>
      <c r="AE1084">
        <v>44005</v>
      </c>
      <c r="AH1084">
        <v>0</v>
      </c>
      <c r="AK1084" t="s">
        <v>1260</v>
      </c>
      <c r="AM1084" t="s">
        <v>1260</v>
      </c>
      <c r="AN1084" t="s">
        <v>1260</v>
      </c>
      <c r="AQ1084" t="s">
        <v>1263</v>
      </c>
      <c r="AR1084" t="s">
        <v>1257</v>
      </c>
      <c r="AS1084" t="s">
        <v>1260</v>
      </c>
      <c r="AT1084">
        <v>1</v>
      </c>
      <c r="AX1084" t="s">
        <v>1617</v>
      </c>
      <c r="AY1084" t="s">
        <v>1264</v>
      </c>
      <c r="AZ1084" t="s">
        <v>1265</v>
      </c>
      <c r="BI1084" t="s">
        <v>1260</v>
      </c>
      <c r="BK1084" t="str">
        <f>LEFT(Tabela_BaseCadastro[[#This Row],[Descrição]],SEARCH(" ",Tabela_BaseCadastro[[#This Row],[Descrição]],1)-1)</f>
        <v>M338145382490S</v>
      </c>
      <c r="BL1084" t="str">
        <f>TEXT(Tabela_BaseCadastro[[#This Row],[Unidade Venda '[EAN8, UPC12, EAN13, e DUN14']]],"0000000000000")</f>
        <v>0000000000000</v>
      </c>
      <c r="BM1084" t="s">
        <v>1565</v>
      </c>
      <c r="BN1084" t="str">
        <f>IF(Tabela_BaseCadastro[[#This Row],[P.Ativo CMED]]="",Tabela_BaseCadastro[[#This Row],[DESCRIÇÃO DO PRINCIPIO ATIVO]],Tabela_BaseCadastro[[#This Row],[P.Ativo CMED]])</f>
        <v>TISAGENLECLEUCEL</v>
      </c>
    </row>
    <row r="1085" spans="1:66" x14ac:dyDescent="0.25">
      <c r="A1085">
        <v>1867</v>
      </c>
      <c r="B1085" t="s">
        <v>3263</v>
      </c>
      <c r="C1085">
        <v>1645</v>
      </c>
      <c r="D1085" t="s">
        <v>2759</v>
      </c>
      <c r="E1085">
        <v>5</v>
      </c>
      <c r="F1085" t="s">
        <v>2634</v>
      </c>
      <c r="G1085">
        <v>2</v>
      </c>
      <c r="H1085" s="1"/>
      <c r="I1085">
        <v>39</v>
      </c>
      <c r="J1085" t="s">
        <v>2761</v>
      </c>
      <c r="M1085" t="s">
        <v>1257</v>
      </c>
      <c r="P1085">
        <v>90213930</v>
      </c>
      <c r="R1085">
        <v>13</v>
      </c>
      <c r="S1085">
        <v>14</v>
      </c>
      <c r="X1085" t="s">
        <v>3264</v>
      </c>
      <c r="Z1085" t="s">
        <v>1260</v>
      </c>
      <c r="AA1085" t="s">
        <v>1261</v>
      </c>
      <c r="AE1085">
        <v>44005</v>
      </c>
      <c r="AH1085">
        <v>0</v>
      </c>
      <c r="AK1085" t="s">
        <v>1260</v>
      </c>
      <c r="AM1085" t="s">
        <v>1260</v>
      </c>
      <c r="AN1085" t="s">
        <v>1260</v>
      </c>
      <c r="AQ1085" t="s">
        <v>1263</v>
      </c>
      <c r="AR1085" t="s">
        <v>1257</v>
      </c>
      <c r="AS1085" t="s">
        <v>1260</v>
      </c>
      <c r="AT1085">
        <v>1</v>
      </c>
      <c r="AX1085" t="s">
        <v>1617</v>
      </c>
      <c r="AY1085" t="s">
        <v>1264</v>
      </c>
      <c r="AZ1085" t="s">
        <v>1265</v>
      </c>
      <c r="BI1085" t="s">
        <v>1260</v>
      </c>
      <c r="BK1085" t="str">
        <f>LEFT(Tabela_BaseCadastro[[#This Row],[Descrição]],SEARCH(" ",Tabela_BaseCadastro[[#This Row],[Descrição]],1)-1)</f>
        <v>M338190342590S</v>
      </c>
      <c r="BL1085" t="str">
        <f>TEXT(Tabela_BaseCadastro[[#This Row],[Unidade Venda '[EAN8, UPC12, EAN13, e DUN14']]],"0000000000000")</f>
        <v>0000000000000</v>
      </c>
      <c r="BM1085" t="s">
        <v>1565</v>
      </c>
      <c r="BN1085" t="str">
        <f>IF(Tabela_BaseCadastro[[#This Row],[P.Ativo CMED]]="",Tabela_BaseCadastro[[#This Row],[DESCRIÇÃO DO PRINCIPIO ATIVO]],Tabela_BaseCadastro[[#This Row],[P.Ativo CMED]])</f>
        <v>TISAGENLECLEUCEL</v>
      </c>
    </row>
    <row r="1086" spans="1:66" x14ac:dyDescent="0.25">
      <c r="A1086">
        <v>1868</v>
      </c>
      <c r="B1086" t="s">
        <v>3265</v>
      </c>
      <c r="C1086">
        <v>1645</v>
      </c>
      <c r="D1086" t="s">
        <v>2759</v>
      </c>
      <c r="E1086">
        <v>5</v>
      </c>
      <c r="F1086" t="s">
        <v>2634</v>
      </c>
      <c r="G1086">
        <v>10</v>
      </c>
      <c r="H1086" s="1" t="s">
        <v>2760</v>
      </c>
      <c r="I1086">
        <v>39</v>
      </c>
      <c r="J1086" t="s">
        <v>2761</v>
      </c>
      <c r="M1086" t="s">
        <v>2412</v>
      </c>
      <c r="N1086" t="s">
        <v>2762</v>
      </c>
      <c r="O1086" t="s">
        <v>2763</v>
      </c>
      <c r="P1086">
        <v>90213930</v>
      </c>
      <c r="R1086">
        <v>13</v>
      </c>
      <c r="S1086">
        <v>13</v>
      </c>
      <c r="U1086">
        <v>8436045392572</v>
      </c>
      <c r="V1086">
        <v>8436045392572</v>
      </c>
      <c r="X1086" t="s">
        <v>3266</v>
      </c>
      <c r="Z1086" t="s">
        <v>1260</v>
      </c>
      <c r="AA1086" t="s">
        <v>1261</v>
      </c>
      <c r="AE1086">
        <v>44005</v>
      </c>
      <c r="AH1086">
        <v>0</v>
      </c>
      <c r="AK1086" t="s">
        <v>1260</v>
      </c>
      <c r="AM1086" t="s">
        <v>1260</v>
      </c>
      <c r="AN1086" t="s">
        <v>1260</v>
      </c>
      <c r="AQ1086" t="s">
        <v>2412</v>
      </c>
      <c r="AR1086" t="s">
        <v>2415</v>
      </c>
      <c r="AS1086" t="s">
        <v>1260</v>
      </c>
      <c r="AT1086">
        <v>1</v>
      </c>
      <c r="AX1086" t="s">
        <v>1260</v>
      </c>
      <c r="AY1086" t="s">
        <v>1264</v>
      </c>
      <c r="AZ1086" t="s">
        <v>1265</v>
      </c>
      <c r="BI1086" t="s">
        <v>1260</v>
      </c>
      <c r="BK1086" t="str">
        <f>LEFT(Tabela_BaseCadastro[[#This Row],[Descrição]],SEARCH(" ",Tabela_BaseCadastro[[#This Row],[Descrição]],1)-1)</f>
        <v>28M338190382590S</v>
      </c>
      <c r="BL1086" t="str">
        <f>TEXT(Tabela_BaseCadastro[[#This Row],[Unidade Venda '[EAN8, UPC12, EAN13, e DUN14']]],"0000000000000")</f>
        <v>8436045392572</v>
      </c>
      <c r="BN1086">
        <f>IF(Tabela_BaseCadastro[[#This Row],[P.Ativo CMED]]="",Tabela_BaseCadastro[[#This Row],[DESCRIÇÃO DO PRINCIPIO ATIVO]],Tabela_BaseCadastro[[#This Row],[P.Ativo CMED]])</f>
        <v>0</v>
      </c>
    </row>
    <row r="1087" spans="1:66" x14ac:dyDescent="0.25">
      <c r="A1087">
        <v>1869</v>
      </c>
      <c r="B1087" t="s">
        <v>3267</v>
      </c>
      <c r="C1087">
        <v>1645</v>
      </c>
      <c r="D1087" t="s">
        <v>2759</v>
      </c>
      <c r="E1087">
        <v>5</v>
      </c>
      <c r="F1087" t="s">
        <v>2634</v>
      </c>
      <c r="G1087">
        <v>2</v>
      </c>
      <c r="H1087" s="1"/>
      <c r="I1087">
        <v>39</v>
      </c>
      <c r="J1087" t="s">
        <v>2761</v>
      </c>
      <c r="M1087" t="s">
        <v>1257</v>
      </c>
      <c r="P1087">
        <v>90213930</v>
      </c>
      <c r="R1087">
        <v>13</v>
      </c>
      <c r="S1087">
        <v>14</v>
      </c>
      <c r="X1087" t="s">
        <v>3268</v>
      </c>
      <c r="Z1087" t="s">
        <v>1260</v>
      </c>
      <c r="AA1087" t="s">
        <v>1261</v>
      </c>
      <c r="AE1087">
        <v>44005</v>
      </c>
      <c r="AH1087">
        <v>0</v>
      </c>
      <c r="AK1087" t="s">
        <v>1260</v>
      </c>
      <c r="AM1087" t="s">
        <v>1260</v>
      </c>
      <c r="AN1087" t="s">
        <v>1260</v>
      </c>
      <c r="AQ1087" t="s">
        <v>1263</v>
      </c>
      <c r="AR1087" t="s">
        <v>1257</v>
      </c>
      <c r="AS1087" t="s">
        <v>1260</v>
      </c>
      <c r="AT1087">
        <v>1</v>
      </c>
      <c r="AX1087" t="s">
        <v>1617</v>
      </c>
      <c r="AY1087" t="s">
        <v>1264</v>
      </c>
      <c r="AZ1087" t="s">
        <v>1265</v>
      </c>
      <c r="BI1087" t="s">
        <v>1260</v>
      </c>
      <c r="BK1087" t="str">
        <f>LEFT(Tabela_BaseCadastro[[#This Row],[Descrição]],SEARCH(" ",Tabela_BaseCadastro[[#This Row],[Descrição]],1)-1)</f>
        <v>M338250342590S</v>
      </c>
      <c r="BL1087" t="str">
        <f>TEXT(Tabela_BaseCadastro[[#This Row],[Unidade Venda '[EAN8, UPC12, EAN13, e DUN14']]],"0000000000000")</f>
        <v>0000000000000</v>
      </c>
      <c r="BM1087" t="s">
        <v>1565</v>
      </c>
      <c r="BN1087" t="str">
        <f>IF(Tabela_BaseCadastro[[#This Row],[P.Ativo CMED]]="",Tabela_BaseCadastro[[#This Row],[DESCRIÇÃO DO PRINCIPIO ATIVO]],Tabela_BaseCadastro[[#This Row],[P.Ativo CMED]])</f>
        <v>TISAGENLECLEUCEL</v>
      </c>
    </row>
    <row r="1088" spans="1:66" x14ac:dyDescent="0.25">
      <c r="A1088">
        <v>1870</v>
      </c>
      <c r="B1088" t="s">
        <v>3269</v>
      </c>
      <c r="C1088">
        <v>1645</v>
      </c>
      <c r="D1088" t="s">
        <v>2759</v>
      </c>
      <c r="E1088">
        <v>5</v>
      </c>
      <c r="F1088" t="s">
        <v>2634</v>
      </c>
      <c r="G1088">
        <v>2</v>
      </c>
      <c r="H1088" s="1"/>
      <c r="I1088">
        <v>39</v>
      </c>
      <c r="J1088" t="s">
        <v>2761</v>
      </c>
      <c r="M1088" t="s">
        <v>1257</v>
      </c>
      <c r="P1088">
        <v>90213930</v>
      </c>
      <c r="R1088">
        <v>13</v>
      </c>
      <c r="S1088">
        <v>14</v>
      </c>
      <c r="X1088" t="s">
        <v>3270</v>
      </c>
      <c r="Z1088" t="s">
        <v>1260</v>
      </c>
      <c r="AA1088" t="s">
        <v>1261</v>
      </c>
      <c r="AE1088">
        <v>44005</v>
      </c>
      <c r="AH1088">
        <v>0</v>
      </c>
      <c r="AK1088" t="s">
        <v>1260</v>
      </c>
      <c r="AM1088" t="s">
        <v>1260</v>
      </c>
      <c r="AN1088" t="s">
        <v>1260</v>
      </c>
      <c r="AQ1088" t="s">
        <v>1263</v>
      </c>
      <c r="AR1088" t="s">
        <v>1257</v>
      </c>
      <c r="AS1088" t="s">
        <v>1260</v>
      </c>
      <c r="AT1088">
        <v>1</v>
      </c>
      <c r="AX1088" t="s">
        <v>1617</v>
      </c>
      <c r="AY1088" t="s">
        <v>1264</v>
      </c>
      <c r="AZ1088" t="s">
        <v>1265</v>
      </c>
      <c r="BI1088" t="s">
        <v>1260</v>
      </c>
      <c r="BK1088" t="str">
        <f>LEFT(Tabela_BaseCadastro[[#This Row],[Descrição]],SEARCH(" ",Tabela_BaseCadastro[[#This Row],[Descrição]],1)-1)</f>
        <v>M338250382590S</v>
      </c>
      <c r="BL1088" t="str">
        <f>TEXT(Tabela_BaseCadastro[[#This Row],[Unidade Venda '[EAN8, UPC12, EAN13, e DUN14']]],"0000000000000")</f>
        <v>0000000000000</v>
      </c>
      <c r="BM1088" t="s">
        <v>1565</v>
      </c>
      <c r="BN1088" t="str">
        <f>IF(Tabela_BaseCadastro[[#This Row],[P.Ativo CMED]]="",Tabela_BaseCadastro[[#This Row],[DESCRIÇÃO DO PRINCIPIO ATIVO]],Tabela_BaseCadastro[[#This Row],[P.Ativo CMED]])</f>
        <v>TISAGENLECLEUCEL</v>
      </c>
    </row>
    <row r="1089" spans="1:66" x14ac:dyDescent="0.25">
      <c r="A1089">
        <v>1871</v>
      </c>
      <c r="B1089" t="s">
        <v>3271</v>
      </c>
      <c r="C1089">
        <v>1645</v>
      </c>
      <c r="D1089" t="s">
        <v>2759</v>
      </c>
      <c r="E1089">
        <v>5</v>
      </c>
      <c r="F1089" t="s">
        <v>2634</v>
      </c>
      <c r="G1089">
        <v>2</v>
      </c>
      <c r="H1089" s="1"/>
      <c r="I1089">
        <v>39</v>
      </c>
      <c r="J1089" t="s">
        <v>2761</v>
      </c>
      <c r="M1089" t="s">
        <v>1257</v>
      </c>
      <c r="P1089">
        <v>90213930</v>
      </c>
      <c r="R1089">
        <v>13</v>
      </c>
      <c r="S1089">
        <v>14</v>
      </c>
      <c r="X1089" t="s">
        <v>3272</v>
      </c>
      <c r="Z1089" t="s">
        <v>1260</v>
      </c>
      <c r="AA1089" t="s">
        <v>1261</v>
      </c>
      <c r="AE1089">
        <v>44005</v>
      </c>
      <c r="AH1089">
        <v>0</v>
      </c>
      <c r="AK1089" t="s">
        <v>1260</v>
      </c>
      <c r="AM1089" t="s">
        <v>1260</v>
      </c>
      <c r="AN1089" t="s">
        <v>1260</v>
      </c>
      <c r="AQ1089" t="s">
        <v>1263</v>
      </c>
      <c r="AR1089" t="s">
        <v>1257</v>
      </c>
      <c r="AS1089" t="s">
        <v>1260</v>
      </c>
      <c r="AT1089">
        <v>1</v>
      </c>
      <c r="AX1089" t="s">
        <v>1617</v>
      </c>
      <c r="AY1089" t="s">
        <v>1264</v>
      </c>
      <c r="AZ1089" t="s">
        <v>1265</v>
      </c>
      <c r="BI1089" t="s">
        <v>1260</v>
      </c>
      <c r="BK1089" t="str">
        <f>LEFT(Tabela_BaseCadastro[[#This Row],[Descrição]],SEARCH(" ",Tabela_BaseCadastro[[#This Row],[Descrição]],1)-1)</f>
        <v>M340105402490S</v>
      </c>
      <c r="BL1089" t="str">
        <f>TEXT(Tabela_BaseCadastro[[#This Row],[Unidade Venda '[EAN8, UPC12, EAN13, e DUN14']]],"0000000000000")</f>
        <v>0000000000000</v>
      </c>
      <c r="BM1089" t="s">
        <v>1565</v>
      </c>
      <c r="BN1089" t="str">
        <f>IF(Tabela_BaseCadastro[[#This Row],[P.Ativo CMED]]="",Tabela_BaseCadastro[[#This Row],[DESCRIÇÃO DO PRINCIPIO ATIVO]],Tabela_BaseCadastro[[#This Row],[P.Ativo CMED]])</f>
        <v>TISAGENLECLEUCEL</v>
      </c>
    </row>
    <row r="1090" spans="1:66" x14ac:dyDescent="0.25">
      <c r="A1090">
        <v>1872</v>
      </c>
      <c r="B1090" t="s">
        <v>3273</v>
      </c>
      <c r="C1090">
        <v>1645</v>
      </c>
      <c r="D1090" t="s">
        <v>2759</v>
      </c>
      <c r="E1090">
        <v>5</v>
      </c>
      <c r="F1090" t="s">
        <v>2634</v>
      </c>
      <c r="G1090">
        <v>2</v>
      </c>
      <c r="H1090" s="1"/>
      <c r="I1090">
        <v>39</v>
      </c>
      <c r="J1090" t="s">
        <v>2761</v>
      </c>
      <c r="M1090" t="s">
        <v>1257</v>
      </c>
      <c r="P1090">
        <v>90213930</v>
      </c>
      <c r="R1090">
        <v>13</v>
      </c>
      <c r="S1090">
        <v>14</v>
      </c>
      <c r="X1090" t="s">
        <v>3274</v>
      </c>
      <c r="Z1090" t="s">
        <v>1260</v>
      </c>
      <c r="AA1090" t="s">
        <v>1261</v>
      </c>
      <c r="AE1090">
        <v>44005</v>
      </c>
      <c r="AH1090">
        <v>0</v>
      </c>
      <c r="AK1090" t="s">
        <v>1260</v>
      </c>
      <c r="AM1090" t="s">
        <v>1260</v>
      </c>
      <c r="AN1090" t="s">
        <v>1260</v>
      </c>
      <c r="AQ1090" t="s">
        <v>1263</v>
      </c>
      <c r="AR1090" t="s">
        <v>1257</v>
      </c>
      <c r="AS1090" t="s">
        <v>1260</v>
      </c>
      <c r="AT1090">
        <v>1</v>
      </c>
      <c r="AX1090" t="s">
        <v>1617</v>
      </c>
      <c r="AY1090" t="s">
        <v>1264</v>
      </c>
      <c r="AZ1090" t="s">
        <v>1265</v>
      </c>
      <c r="BI1090" t="s">
        <v>1260</v>
      </c>
      <c r="BK1090" t="str">
        <f>LEFT(Tabela_BaseCadastro[[#This Row],[Descrição]],SEARCH(" ",Tabela_BaseCadastro[[#This Row],[Descrição]],1)-1)</f>
        <v>M340145362590S</v>
      </c>
      <c r="BL1090" t="str">
        <f>TEXT(Tabela_BaseCadastro[[#This Row],[Unidade Venda '[EAN8, UPC12, EAN13, e DUN14']]],"0000000000000")</f>
        <v>0000000000000</v>
      </c>
      <c r="BM1090" t="s">
        <v>1565</v>
      </c>
      <c r="BN1090" t="str">
        <f>IF(Tabela_BaseCadastro[[#This Row],[P.Ativo CMED]]="",Tabela_BaseCadastro[[#This Row],[DESCRIÇÃO DO PRINCIPIO ATIVO]],Tabela_BaseCadastro[[#This Row],[P.Ativo CMED]])</f>
        <v>TISAGENLECLEUCEL</v>
      </c>
    </row>
    <row r="1091" spans="1:66" x14ac:dyDescent="0.25">
      <c r="A1091">
        <v>1873</v>
      </c>
      <c r="B1091" t="s">
        <v>3275</v>
      </c>
      <c r="C1091">
        <v>1645</v>
      </c>
      <c r="D1091" t="s">
        <v>2759</v>
      </c>
      <c r="E1091">
        <v>5</v>
      </c>
      <c r="F1091" t="s">
        <v>2634</v>
      </c>
      <c r="G1091">
        <v>2</v>
      </c>
      <c r="H1091" s="1"/>
      <c r="I1091">
        <v>39</v>
      </c>
      <c r="J1091" t="s">
        <v>2761</v>
      </c>
      <c r="M1091" t="s">
        <v>1257</v>
      </c>
      <c r="P1091">
        <v>90213930</v>
      </c>
      <c r="R1091">
        <v>13</v>
      </c>
      <c r="S1091">
        <v>14</v>
      </c>
      <c r="X1091" t="s">
        <v>3276</v>
      </c>
      <c r="Z1091" t="s">
        <v>1260</v>
      </c>
      <c r="AA1091" t="s">
        <v>1261</v>
      </c>
      <c r="AE1091">
        <v>44005</v>
      </c>
      <c r="AH1091">
        <v>0</v>
      </c>
      <c r="AK1091" t="s">
        <v>1260</v>
      </c>
      <c r="AM1091" t="s">
        <v>1260</v>
      </c>
      <c r="AN1091" t="s">
        <v>1260</v>
      </c>
      <c r="AQ1091" t="s">
        <v>1263</v>
      </c>
      <c r="AR1091" t="s">
        <v>1257</v>
      </c>
      <c r="AS1091" t="s">
        <v>1260</v>
      </c>
      <c r="AT1091">
        <v>1</v>
      </c>
      <c r="AX1091" t="s">
        <v>1617</v>
      </c>
      <c r="AY1091" t="s">
        <v>1264</v>
      </c>
      <c r="AZ1091" t="s">
        <v>1265</v>
      </c>
      <c r="BI1091" t="s">
        <v>1260</v>
      </c>
      <c r="BK1091" t="str">
        <f>LEFT(Tabela_BaseCadastro[[#This Row],[Descrição]],SEARCH(" ",Tabela_BaseCadastro[[#This Row],[Descrição]],1)-1)</f>
        <v>M340145402590S</v>
      </c>
      <c r="BL1091" t="str">
        <f>TEXT(Tabela_BaseCadastro[[#This Row],[Unidade Venda '[EAN8, UPC12, EAN13, e DUN14']]],"0000000000000")</f>
        <v>0000000000000</v>
      </c>
      <c r="BM1091" t="s">
        <v>1565</v>
      </c>
      <c r="BN1091" t="str">
        <f>IF(Tabela_BaseCadastro[[#This Row],[P.Ativo CMED]]="",Tabela_BaseCadastro[[#This Row],[DESCRIÇÃO DO PRINCIPIO ATIVO]],Tabela_BaseCadastro[[#This Row],[P.Ativo CMED]])</f>
        <v>TISAGENLECLEUCEL</v>
      </c>
    </row>
    <row r="1092" spans="1:66" x14ac:dyDescent="0.25">
      <c r="A1092">
        <v>1874</v>
      </c>
      <c r="B1092" t="s">
        <v>3277</v>
      </c>
      <c r="C1092">
        <v>1645</v>
      </c>
      <c r="D1092" t="s">
        <v>2759</v>
      </c>
      <c r="E1092">
        <v>5</v>
      </c>
      <c r="F1092" t="s">
        <v>2634</v>
      </c>
      <c r="G1092">
        <v>2</v>
      </c>
      <c r="H1092" s="1"/>
      <c r="I1092">
        <v>39</v>
      </c>
      <c r="J1092" t="s">
        <v>2761</v>
      </c>
      <c r="M1092" t="s">
        <v>1257</v>
      </c>
      <c r="P1092">
        <v>90213930</v>
      </c>
      <c r="R1092">
        <v>13</v>
      </c>
      <c r="S1092">
        <v>14</v>
      </c>
      <c r="X1092" t="s">
        <v>3278</v>
      </c>
      <c r="Z1092" t="s">
        <v>1260</v>
      </c>
      <c r="AA1092" t="s">
        <v>1261</v>
      </c>
      <c r="AE1092">
        <v>44005</v>
      </c>
      <c r="AH1092">
        <v>0</v>
      </c>
      <c r="AK1092" t="s">
        <v>1260</v>
      </c>
      <c r="AM1092" t="s">
        <v>1260</v>
      </c>
      <c r="AN1092" t="s">
        <v>1260</v>
      </c>
      <c r="AQ1092" t="s">
        <v>1263</v>
      </c>
      <c r="AR1092" t="s">
        <v>1257</v>
      </c>
      <c r="AS1092" t="s">
        <v>1260</v>
      </c>
      <c r="AT1092">
        <v>1</v>
      </c>
      <c r="AX1092" t="s">
        <v>1617</v>
      </c>
      <c r="AY1092" t="s">
        <v>1264</v>
      </c>
      <c r="AZ1092" t="s">
        <v>1265</v>
      </c>
      <c r="BI1092" t="s">
        <v>1260</v>
      </c>
      <c r="BK1092" t="str">
        <f>LEFT(Tabela_BaseCadastro[[#This Row],[Descrição]],SEARCH(" ",Tabela_BaseCadastro[[#This Row],[Descrição]],1)-1)</f>
        <v>M340195362590S</v>
      </c>
      <c r="BL1092" t="str">
        <f>TEXT(Tabela_BaseCadastro[[#This Row],[Unidade Venda '[EAN8, UPC12, EAN13, e DUN14']]],"0000000000000")</f>
        <v>0000000000000</v>
      </c>
      <c r="BM1092" t="s">
        <v>1565</v>
      </c>
      <c r="BN1092" t="str">
        <f>IF(Tabela_BaseCadastro[[#This Row],[P.Ativo CMED]]="",Tabela_BaseCadastro[[#This Row],[DESCRIÇÃO DO PRINCIPIO ATIVO]],Tabela_BaseCadastro[[#This Row],[P.Ativo CMED]])</f>
        <v>TISAGENLECLEUCEL</v>
      </c>
    </row>
    <row r="1093" spans="1:66" x14ac:dyDescent="0.25">
      <c r="A1093">
        <v>1875</v>
      </c>
      <c r="B1093" t="s">
        <v>3279</v>
      </c>
      <c r="C1093">
        <v>1645</v>
      </c>
      <c r="D1093" t="s">
        <v>2759</v>
      </c>
      <c r="E1093">
        <v>5</v>
      </c>
      <c r="F1093" t="s">
        <v>2634</v>
      </c>
      <c r="G1093">
        <v>10</v>
      </c>
      <c r="H1093" s="1" t="s">
        <v>2760</v>
      </c>
      <c r="I1093">
        <v>39</v>
      </c>
      <c r="J1093" t="s">
        <v>2761</v>
      </c>
      <c r="M1093" t="s">
        <v>2412</v>
      </c>
      <c r="N1093" t="s">
        <v>2762</v>
      </c>
      <c r="O1093" t="s">
        <v>2763</v>
      </c>
      <c r="P1093">
        <v>90213930</v>
      </c>
      <c r="R1093">
        <v>13</v>
      </c>
      <c r="S1093">
        <v>13</v>
      </c>
      <c r="U1093">
        <v>8436045392589</v>
      </c>
      <c r="V1093">
        <v>8436045392589</v>
      </c>
      <c r="X1093" t="s">
        <v>3280</v>
      </c>
      <c r="Z1093" t="s">
        <v>1260</v>
      </c>
      <c r="AA1093" t="s">
        <v>1261</v>
      </c>
      <c r="AE1093">
        <v>44005</v>
      </c>
      <c r="AH1093">
        <v>0</v>
      </c>
      <c r="AK1093" t="s">
        <v>1260</v>
      </c>
      <c r="AM1093" t="s">
        <v>1260</v>
      </c>
      <c r="AN1093" t="s">
        <v>1260</v>
      </c>
      <c r="AQ1093" t="s">
        <v>2412</v>
      </c>
      <c r="AR1093" t="s">
        <v>2415</v>
      </c>
      <c r="AS1093" t="s">
        <v>1260</v>
      </c>
      <c r="AT1093">
        <v>1</v>
      </c>
      <c r="AX1093" t="s">
        <v>1260</v>
      </c>
      <c r="AY1093" t="s">
        <v>1264</v>
      </c>
      <c r="AZ1093" t="s">
        <v>1265</v>
      </c>
      <c r="BI1093" t="s">
        <v>1260</v>
      </c>
      <c r="BK1093" t="str">
        <f>LEFT(Tabela_BaseCadastro[[#This Row],[Descrição]],SEARCH(" ",Tabela_BaseCadastro[[#This Row],[Descrição]],1)-1)</f>
        <v>28M340195402590S</v>
      </c>
      <c r="BL1093" t="str">
        <f>TEXT(Tabela_BaseCadastro[[#This Row],[Unidade Venda '[EAN8, UPC12, EAN13, e DUN14']]],"0000000000000")</f>
        <v>8436045392589</v>
      </c>
      <c r="BN1093">
        <f>IF(Tabela_BaseCadastro[[#This Row],[P.Ativo CMED]]="",Tabela_BaseCadastro[[#This Row],[DESCRIÇÃO DO PRINCIPIO ATIVO]],Tabela_BaseCadastro[[#This Row],[P.Ativo CMED]])</f>
        <v>0</v>
      </c>
    </row>
    <row r="1094" spans="1:66" x14ac:dyDescent="0.25">
      <c r="A1094">
        <v>1876</v>
      </c>
      <c r="B1094" t="s">
        <v>3281</v>
      </c>
      <c r="C1094">
        <v>1645</v>
      </c>
      <c r="D1094" t="s">
        <v>2759</v>
      </c>
      <c r="E1094">
        <v>5</v>
      </c>
      <c r="F1094" t="s">
        <v>2634</v>
      </c>
      <c r="G1094">
        <v>10</v>
      </c>
      <c r="H1094" s="1" t="s">
        <v>2760</v>
      </c>
      <c r="I1094">
        <v>39</v>
      </c>
      <c r="J1094" t="s">
        <v>2761</v>
      </c>
      <c r="M1094" t="s">
        <v>1257</v>
      </c>
      <c r="N1094" t="s">
        <v>2762</v>
      </c>
      <c r="O1094" t="s">
        <v>2763</v>
      </c>
      <c r="P1094">
        <v>90213930</v>
      </c>
      <c r="R1094">
        <v>13</v>
      </c>
      <c r="S1094">
        <v>13</v>
      </c>
      <c r="U1094">
        <v>1011101110110</v>
      </c>
      <c r="V1094">
        <v>1011101110110</v>
      </c>
      <c r="X1094" t="s">
        <v>3282</v>
      </c>
      <c r="Z1094" t="s">
        <v>1260</v>
      </c>
      <c r="AA1094" t="s">
        <v>1261</v>
      </c>
      <c r="AE1094">
        <v>44005</v>
      </c>
      <c r="AH1094">
        <v>0</v>
      </c>
      <c r="AK1094" t="s">
        <v>1260</v>
      </c>
      <c r="AM1094" t="s">
        <v>1260</v>
      </c>
      <c r="AN1094" t="s">
        <v>1260</v>
      </c>
      <c r="AQ1094" t="s">
        <v>1263</v>
      </c>
      <c r="AR1094" t="s">
        <v>1257</v>
      </c>
      <c r="AS1094" t="s">
        <v>1260</v>
      </c>
      <c r="AT1094">
        <v>1</v>
      </c>
      <c r="AX1094" t="s">
        <v>1260</v>
      </c>
      <c r="AY1094" t="s">
        <v>1264</v>
      </c>
      <c r="AZ1094" t="s">
        <v>1265</v>
      </c>
      <c r="BI1094" t="s">
        <v>1260</v>
      </c>
      <c r="BK1094" t="str">
        <f>LEFT(Tabela_BaseCadastro[[#This Row],[Descrição]],SEARCH(" ",Tabela_BaseCadastro[[#This Row],[Descrição]],1)-1)</f>
        <v>M340250362590S</v>
      </c>
      <c r="BL1094" t="str">
        <f>TEXT(Tabela_BaseCadastro[[#This Row],[Unidade Venda '[EAN8, UPC12, EAN13, e DUN14']]],"0000000000000")</f>
        <v>1011101110110</v>
      </c>
      <c r="BN1094">
        <f>IF(Tabela_BaseCadastro[[#This Row],[P.Ativo CMED]]="",Tabela_BaseCadastro[[#This Row],[DESCRIÇÃO DO PRINCIPIO ATIVO]],Tabela_BaseCadastro[[#This Row],[P.Ativo CMED]])</f>
        <v>0</v>
      </c>
    </row>
    <row r="1095" spans="1:66" x14ac:dyDescent="0.25">
      <c r="A1095">
        <v>1877</v>
      </c>
      <c r="B1095" t="s">
        <v>3283</v>
      </c>
      <c r="C1095">
        <v>1645</v>
      </c>
      <c r="D1095" t="s">
        <v>2759</v>
      </c>
      <c r="E1095">
        <v>5</v>
      </c>
      <c r="F1095" t="s">
        <v>2634</v>
      </c>
      <c r="G1095">
        <v>2</v>
      </c>
      <c r="H1095" s="1"/>
      <c r="I1095">
        <v>39</v>
      </c>
      <c r="J1095" t="s">
        <v>2761</v>
      </c>
      <c r="M1095" t="s">
        <v>1257</v>
      </c>
      <c r="P1095">
        <v>90213930</v>
      </c>
      <c r="R1095">
        <v>13</v>
      </c>
      <c r="S1095">
        <v>14</v>
      </c>
      <c r="X1095" t="s">
        <v>3284</v>
      </c>
      <c r="Z1095" t="s">
        <v>1260</v>
      </c>
      <c r="AA1095" t="s">
        <v>1261</v>
      </c>
      <c r="AE1095">
        <v>44005</v>
      </c>
      <c r="AH1095">
        <v>0</v>
      </c>
      <c r="AK1095" t="s">
        <v>1260</v>
      </c>
      <c r="AM1095" t="s">
        <v>1260</v>
      </c>
      <c r="AN1095" t="s">
        <v>1260</v>
      </c>
      <c r="AQ1095" t="s">
        <v>1263</v>
      </c>
      <c r="AR1095" t="s">
        <v>1257</v>
      </c>
      <c r="AS1095" t="s">
        <v>1260</v>
      </c>
      <c r="AT1095">
        <v>1</v>
      </c>
      <c r="AX1095" t="s">
        <v>1617</v>
      </c>
      <c r="AY1095" t="s">
        <v>1264</v>
      </c>
      <c r="AZ1095" t="s">
        <v>1265</v>
      </c>
      <c r="BI1095" t="s">
        <v>1260</v>
      </c>
      <c r="BK1095" t="str">
        <f>LEFT(Tabela_BaseCadastro[[#This Row],[Descrição]],SEARCH(" ",Tabela_BaseCadastro[[#This Row],[Descrição]],1)-1)</f>
        <v>M340250402590S</v>
      </c>
      <c r="BL1095" t="str">
        <f>TEXT(Tabela_BaseCadastro[[#This Row],[Unidade Venda '[EAN8, UPC12, EAN13, e DUN14']]],"0000000000000")</f>
        <v>0000000000000</v>
      </c>
      <c r="BM1095" t="s">
        <v>1565</v>
      </c>
      <c r="BN1095" t="str">
        <f>IF(Tabela_BaseCadastro[[#This Row],[P.Ativo CMED]]="",Tabela_BaseCadastro[[#This Row],[DESCRIÇÃO DO PRINCIPIO ATIVO]],Tabela_BaseCadastro[[#This Row],[P.Ativo CMED]])</f>
        <v>TISAGENLECLEUCEL</v>
      </c>
    </row>
    <row r="1096" spans="1:66" x14ac:dyDescent="0.25">
      <c r="A1096">
        <v>1878</v>
      </c>
      <c r="B1096" t="s">
        <v>3285</v>
      </c>
      <c r="C1096">
        <v>1645</v>
      </c>
      <c r="D1096" t="s">
        <v>2759</v>
      </c>
      <c r="E1096">
        <v>5</v>
      </c>
      <c r="F1096" t="s">
        <v>2634</v>
      </c>
      <c r="G1096">
        <v>2</v>
      </c>
      <c r="H1096" s="1"/>
      <c r="I1096">
        <v>39</v>
      </c>
      <c r="J1096" t="s">
        <v>2761</v>
      </c>
      <c r="M1096" t="s">
        <v>1257</v>
      </c>
      <c r="P1096">
        <v>90213930</v>
      </c>
      <c r="R1096">
        <v>13</v>
      </c>
      <c r="S1096">
        <v>14</v>
      </c>
      <c r="X1096" t="s">
        <v>3286</v>
      </c>
      <c r="Z1096" t="s">
        <v>1260</v>
      </c>
      <c r="AA1096" t="s">
        <v>1261</v>
      </c>
      <c r="AE1096">
        <v>44005</v>
      </c>
      <c r="AH1096">
        <v>0</v>
      </c>
      <c r="AK1096" t="s">
        <v>1260</v>
      </c>
      <c r="AM1096" t="s">
        <v>1260</v>
      </c>
      <c r="AN1096" t="s">
        <v>1260</v>
      </c>
      <c r="AQ1096" t="s">
        <v>1263</v>
      </c>
      <c r="AR1096" t="s">
        <v>1257</v>
      </c>
      <c r="AS1096" t="s">
        <v>1260</v>
      </c>
      <c r="AT1096">
        <v>1</v>
      </c>
      <c r="AX1096" t="s">
        <v>1617</v>
      </c>
      <c r="AY1096" t="s">
        <v>1264</v>
      </c>
      <c r="AZ1096" t="s">
        <v>1265</v>
      </c>
      <c r="BI1096" t="s">
        <v>1260</v>
      </c>
      <c r="BK1096" t="str">
        <f>LEFT(Tabela_BaseCadastro[[#This Row],[Descrição]],SEARCH(" ",Tabela_BaseCadastro[[#This Row],[Descrição]],1)-1)</f>
        <v>M342105422590S</v>
      </c>
      <c r="BL1096" t="str">
        <f>TEXT(Tabela_BaseCadastro[[#This Row],[Unidade Venda '[EAN8, UPC12, EAN13, e DUN14']]],"0000000000000")</f>
        <v>0000000000000</v>
      </c>
      <c r="BM1096" t="s">
        <v>1565</v>
      </c>
      <c r="BN1096" t="str">
        <f>IF(Tabela_BaseCadastro[[#This Row],[P.Ativo CMED]]="",Tabela_BaseCadastro[[#This Row],[DESCRIÇÃO DO PRINCIPIO ATIVO]],Tabela_BaseCadastro[[#This Row],[P.Ativo CMED]])</f>
        <v>TISAGENLECLEUCEL</v>
      </c>
    </row>
    <row r="1097" spans="1:66" x14ac:dyDescent="0.25">
      <c r="A1097">
        <v>1879</v>
      </c>
      <c r="B1097" t="s">
        <v>3287</v>
      </c>
      <c r="C1097">
        <v>1645</v>
      </c>
      <c r="D1097" t="s">
        <v>2759</v>
      </c>
      <c r="E1097">
        <v>5</v>
      </c>
      <c r="F1097" t="s">
        <v>2634</v>
      </c>
      <c r="G1097">
        <v>2</v>
      </c>
      <c r="H1097" s="1"/>
      <c r="I1097">
        <v>39</v>
      </c>
      <c r="J1097" t="s">
        <v>2761</v>
      </c>
      <c r="M1097" t="s">
        <v>1257</v>
      </c>
      <c r="P1097">
        <v>90213930</v>
      </c>
      <c r="R1097">
        <v>13</v>
      </c>
      <c r="S1097">
        <v>14</v>
      </c>
      <c r="X1097" t="s">
        <v>3288</v>
      </c>
      <c r="Z1097" t="s">
        <v>1260</v>
      </c>
      <c r="AA1097" t="s">
        <v>1261</v>
      </c>
      <c r="AE1097">
        <v>44005</v>
      </c>
      <c r="AH1097">
        <v>0</v>
      </c>
      <c r="AK1097" t="s">
        <v>1260</v>
      </c>
      <c r="AM1097" t="s">
        <v>1260</v>
      </c>
      <c r="AN1097" t="s">
        <v>1260</v>
      </c>
      <c r="AQ1097" t="s">
        <v>1263</v>
      </c>
      <c r="AR1097" t="s">
        <v>1257</v>
      </c>
      <c r="AS1097" t="s">
        <v>1260</v>
      </c>
      <c r="AT1097">
        <v>1</v>
      </c>
      <c r="AX1097" t="s">
        <v>1617</v>
      </c>
      <c r="AY1097" t="s">
        <v>1264</v>
      </c>
      <c r="AZ1097" t="s">
        <v>1265</v>
      </c>
      <c r="BI1097" t="s">
        <v>1260</v>
      </c>
      <c r="BK1097" t="str">
        <f>LEFT(Tabela_BaseCadastro[[#This Row],[Descrição]],SEARCH(" ",Tabela_BaseCadastro[[#This Row],[Descrição]],1)-1)</f>
        <v>M342150382590S</v>
      </c>
      <c r="BL1097" t="str">
        <f>TEXT(Tabela_BaseCadastro[[#This Row],[Unidade Venda '[EAN8, UPC12, EAN13, e DUN14']]],"0000000000000")</f>
        <v>0000000000000</v>
      </c>
      <c r="BM1097" t="s">
        <v>1565</v>
      </c>
      <c r="BN1097" t="str">
        <f>IF(Tabela_BaseCadastro[[#This Row],[P.Ativo CMED]]="",Tabela_BaseCadastro[[#This Row],[DESCRIÇÃO DO PRINCIPIO ATIVO]],Tabela_BaseCadastro[[#This Row],[P.Ativo CMED]])</f>
        <v>TISAGENLECLEUCEL</v>
      </c>
    </row>
    <row r="1098" spans="1:66" x14ac:dyDescent="0.25">
      <c r="A1098">
        <v>1880</v>
      </c>
      <c r="B1098" t="s">
        <v>3289</v>
      </c>
      <c r="C1098">
        <v>1645</v>
      </c>
      <c r="D1098" t="s">
        <v>2759</v>
      </c>
      <c r="E1098">
        <v>5</v>
      </c>
      <c r="F1098" t="s">
        <v>2634</v>
      </c>
      <c r="G1098">
        <v>2</v>
      </c>
      <c r="H1098" s="1"/>
      <c r="I1098">
        <v>39</v>
      </c>
      <c r="J1098" t="s">
        <v>2761</v>
      </c>
      <c r="M1098" t="s">
        <v>1257</v>
      </c>
      <c r="P1098">
        <v>90213930</v>
      </c>
      <c r="R1098">
        <v>13</v>
      </c>
      <c r="S1098">
        <v>14</v>
      </c>
      <c r="X1098" t="s">
        <v>3290</v>
      </c>
      <c r="Z1098" t="s">
        <v>1260</v>
      </c>
      <c r="AA1098" t="s">
        <v>1261</v>
      </c>
      <c r="AE1098">
        <v>44005</v>
      </c>
      <c r="AH1098">
        <v>0</v>
      </c>
      <c r="AK1098" t="s">
        <v>1260</v>
      </c>
      <c r="AM1098" t="s">
        <v>1260</v>
      </c>
      <c r="AN1098" t="s">
        <v>1260</v>
      </c>
      <c r="AQ1098" t="s">
        <v>1263</v>
      </c>
      <c r="AR1098" t="s">
        <v>1257</v>
      </c>
      <c r="AS1098" t="s">
        <v>1260</v>
      </c>
      <c r="AT1098">
        <v>1</v>
      </c>
      <c r="AX1098" t="s">
        <v>1617</v>
      </c>
      <c r="AY1098" t="s">
        <v>1264</v>
      </c>
      <c r="AZ1098" t="s">
        <v>1265</v>
      </c>
      <c r="BI1098" t="s">
        <v>1260</v>
      </c>
      <c r="BK1098" t="str">
        <f>LEFT(Tabela_BaseCadastro[[#This Row],[Descrição]],SEARCH(" ",Tabela_BaseCadastro[[#This Row],[Descrição]],1)-1)</f>
        <v>M342150422590S</v>
      </c>
      <c r="BL1098" t="str">
        <f>TEXT(Tabela_BaseCadastro[[#This Row],[Unidade Venda '[EAN8, UPC12, EAN13, e DUN14']]],"0000000000000")</f>
        <v>0000000000000</v>
      </c>
      <c r="BM1098" t="s">
        <v>1565</v>
      </c>
      <c r="BN1098" t="str">
        <f>IF(Tabela_BaseCadastro[[#This Row],[P.Ativo CMED]]="",Tabela_BaseCadastro[[#This Row],[DESCRIÇÃO DO PRINCIPIO ATIVO]],Tabela_BaseCadastro[[#This Row],[P.Ativo CMED]])</f>
        <v>TISAGENLECLEUCEL</v>
      </c>
    </row>
    <row r="1099" spans="1:66" x14ac:dyDescent="0.25">
      <c r="A1099">
        <v>1881</v>
      </c>
      <c r="B1099" t="s">
        <v>3291</v>
      </c>
      <c r="C1099">
        <v>1645</v>
      </c>
      <c r="D1099" t="s">
        <v>2759</v>
      </c>
      <c r="E1099">
        <v>5</v>
      </c>
      <c r="F1099" t="s">
        <v>2634</v>
      </c>
      <c r="G1099">
        <v>2</v>
      </c>
      <c r="H1099" s="1"/>
      <c r="I1099">
        <v>39</v>
      </c>
      <c r="J1099" t="s">
        <v>2761</v>
      </c>
      <c r="M1099" t="s">
        <v>1257</v>
      </c>
      <c r="P1099">
        <v>90213930</v>
      </c>
      <c r="R1099">
        <v>13</v>
      </c>
      <c r="S1099">
        <v>14</v>
      </c>
      <c r="X1099" t="s">
        <v>3292</v>
      </c>
      <c r="Z1099" t="s">
        <v>1260</v>
      </c>
      <c r="AA1099" t="s">
        <v>1261</v>
      </c>
      <c r="AE1099">
        <v>44005</v>
      </c>
      <c r="AH1099">
        <v>0</v>
      </c>
      <c r="AK1099" t="s">
        <v>1260</v>
      </c>
      <c r="AM1099" t="s">
        <v>1260</v>
      </c>
      <c r="AN1099" t="s">
        <v>1260</v>
      </c>
      <c r="AQ1099" t="s">
        <v>1263</v>
      </c>
      <c r="AR1099" t="s">
        <v>1257</v>
      </c>
      <c r="AS1099" t="s">
        <v>1260</v>
      </c>
      <c r="AT1099">
        <v>1</v>
      </c>
      <c r="AX1099" t="s">
        <v>1617</v>
      </c>
      <c r="AY1099" t="s">
        <v>1264</v>
      </c>
      <c r="AZ1099" t="s">
        <v>1265</v>
      </c>
      <c r="BI1099" t="s">
        <v>1260</v>
      </c>
      <c r="BK1099" t="str">
        <f>LEFT(Tabela_BaseCadastro[[#This Row],[Descrição]],SEARCH(" ",Tabela_BaseCadastro[[#This Row],[Descrição]],1)-1)</f>
        <v>M342195382590S</v>
      </c>
      <c r="BL1099" t="str">
        <f>TEXT(Tabela_BaseCadastro[[#This Row],[Unidade Venda '[EAN8, UPC12, EAN13, e DUN14']]],"0000000000000")</f>
        <v>0000000000000</v>
      </c>
      <c r="BM1099" t="s">
        <v>1565</v>
      </c>
      <c r="BN1099" t="str">
        <f>IF(Tabela_BaseCadastro[[#This Row],[P.Ativo CMED]]="",Tabela_BaseCadastro[[#This Row],[DESCRIÇÃO DO PRINCIPIO ATIVO]],Tabela_BaseCadastro[[#This Row],[P.Ativo CMED]])</f>
        <v>TISAGENLECLEUCEL</v>
      </c>
    </row>
    <row r="1100" spans="1:66" x14ac:dyDescent="0.25">
      <c r="A1100">
        <v>1882</v>
      </c>
      <c r="B1100" t="s">
        <v>3293</v>
      </c>
      <c r="C1100">
        <v>1645</v>
      </c>
      <c r="D1100" t="s">
        <v>2759</v>
      </c>
      <c r="E1100">
        <v>5</v>
      </c>
      <c r="F1100" t="s">
        <v>2634</v>
      </c>
      <c r="G1100">
        <v>2</v>
      </c>
      <c r="H1100" s="1"/>
      <c r="I1100">
        <v>39</v>
      </c>
      <c r="J1100" t="s">
        <v>2761</v>
      </c>
      <c r="M1100" t="s">
        <v>1257</v>
      </c>
      <c r="P1100">
        <v>90213930</v>
      </c>
      <c r="R1100">
        <v>13</v>
      </c>
      <c r="S1100">
        <v>14</v>
      </c>
      <c r="X1100" t="s">
        <v>3294</v>
      </c>
      <c r="Z1100" t="s">
        <v>1260</v>
      </c>
      <c r="AA1100" t="s">
        <v>1261</v>
      </c>
      <c r="AE1100">
        <v>44005</v>
      </c>
      <c r="AH1100">
        <v>0</v>
      </c>
      <c r="AK1100" t="s">
        <v>1260</v>
      </c>
      <c r="AM1100" t="s">
        <v>1260</v>
      </c>
      <c r="AN1100" t="s">
        <v>1260</v>
      </c>
      <c r="AQ1100" t="s">
        <v>1263</v>
      </c>
      <c r="AR1100" t="s">
        <v>1257</v>
      </c>
      <c r="AS1100" t="s">
        <v>1260</v>
      </c>
      <c r="AT1100">
        <v>1</v>
      </c>
      <c r="AX1100" t="s">
        <v>1617</v>
      </c>
      <c r="AY1100" t="s">
        <v>1264</v>
      </c>
      <c r="AZ1100" t="s">
        <v>1265</v>
      </c>
      <c r="BI1100" t="s">
        <v>1260</v>
      </c>
      <c r="BK1100" t="str">
        <f>LEFT(Tabela_BaseCadastro[[#This Row],[Descrição]],SEARCH(" ",Tabela_BaseCadastro[[#This Row],[Descrição]],1)-1)</f>
        <v>M342195422590S</v>
      </c>
      <c r="BL1100" t="str">
        <f>TEXT(Tabela_BaseCadastro[[#This Row],[Unidade Venda '[EAN8, UPC12, EAN13, e DUN14']]],"0000000000000")</f>
        <v>0000000000000</v>
      </c>
      <c r="BM1100" t="s">
        <v>1565</v>
      </c>
      <c r="BN1100" t="str">
        <f>IF(Tabela_BaseCadastro[[#This Row],[P.Ativo CMED]]="",Tabela_BaseCadastro[[#This Row],[DESCRIÇÃO DO PRINCIPIO ATIVO]],Tabela_BaseCadastro[[#This Row],[P.Ativo CMED]])</f>
        <v>TISAGENLECLEUCEL</v>
      </c>
    </row>
    <row r="1101" spans="1:66" x14ac:dyDescent="0.25">
      <c r="A1101">
        <v>1883</v>
      </c>
      <c r="B1101" t="s">
        <v>3295</v>
      </c>
      <c r="C1101">
        <v>1645</v>
      </c>
      <c r="D1101" t="s">
        <v>2759</v>
      </c>
      <c r="E1101">
        <v>5</v>
      </c>
      <c r="F1101" t="s">
        <v>2634</v>
      </c>
      <c r="G1101">
        <v>2</v>
      </c>
      <c r="H1101" s="1"/>
      <c r="I1101">
        <v>39</v>
      </c>
      <c r="J1101" t="s">
        <v>2761</v>
      </c>
      <c r="M1101" t="s">
        <v>1257</v>
      </c>
      <c r="P1101">
        <v>90213930</v>
      </c>
      <c r="R1101">
        <v>13</v>
      </c>
      <c r="S1101">
        <v>14</v>
      </c>
      <c r="X1101" t="s">
        <v>3296</v>
      </c>
      <c r="Z1101" t="s">
        <v>1260</v>
      </c>
      <c r="AA1101" t="s">
        <v>1261</v>
      </c>
      <c r="AE1101">
        <v>44005</v>
      </c>
      <c r="AH1101">
        <v>0</v>
      </c>
      <c r="AK1101" t="s">
        <v>1260</v>
      </c>
      <c r="AM1101" t="s">
        <v>1260</v>
      </c>
      <c r="AN1101" t="s">
        <v>1260</v>
      </c>
      <c r="AQ1101" t="s">
        <v>1263</v>
      </c>
      <c r="AR1101" t="s">
        <v>1257</v>
      </c>
      <c r="AS1101" t="s">
        <v>1260</v>
      </c>
      <c r="AT1101">
        <v>1</v>
      </c>
      <c r="AX1101" t="s">
        <v>1617</v>
      </c>
      <c r="AY1101" t="s">
        <v>1264</v>
      </c>
      <c r="AZ1101" t="s">
        <v>1265</v>
      </c>
      <c r="BI1101" t="s">
        <v>1260</v>
      </c>
      <c r="BK1101" t="str">
        <f>LEFT(Tabela_BaseCadastro[[#This Row],[Descrição]],SEARCH(" ",Tabela_BaseCadastro[[#This Row],[Descrição]],1)-1)</f>
        <v>M342250382590S</v>
      </c>
      <c r="BL1101" t="str">
        <f>TEXT(Tabela_BaseCadastro[[#This Row],[Unidade Venda '[EAN8, UPC12, EAN13, e DUN14']]],"0000000000000")</f>
        <v>0000000000000</v>
      </c>
      <c r="BM1101" t="s">
        <v>1565</v>
      </c>
      <c r="BN1101" t="str">
        <f>IF(Tabela_BaseCadastro[[#This Row],[P.Ativo CMED]]="",Tabela_BaseCadastro[[#This Row],[DESCRIÇÃO DO PRINCIPIO ATIVO]],Tabela_BaseCadastro[[#This Row],[P.Ativo CMED]])</f>
        <v>TISAGENLECLEUCEL</v>
      </c>
    </row>
    <row r="1102" spans="1:66" x14ac:dyDescent="0.25">
      <c r="A1102">
        <v>1884</v>
      </c>
      <c r="B1102" t="s">
        <v>3297</v>
      </c>
      <c r="C1102">
        <v>1645</v>
      </c>
      <c r="D1102" t="s">
        <v>2759</v>
      </c>
      <c r="E1102">
        <v>5</v>
      </c>
      <c r="F1102" t="s">
        <v>2634</v>
      </c>
      <c r="G1102">
        <v>2</v>
      </c>
      <c r="H1102" s="1"/>
      <c r="I1102">
        <v>39</v>
      </c>
      <c r="J1102" t="s">
        <v>2761</v>
      </c>
      <c r="M1102" t="s">
        <v>1257</v>
      </c>
      <c r="P1102">
        <v>90213930</v>
      </c>
      <c r="R1102">
        <v>13</v>
      </c>
      <c r="S1102">
        <v>14</v>
      </c>
      <c r="X1102" t="s">
        <v>3298</v>
      </c>
      <c r="Z1102" t="s">
        <v>1260</v>
      </c>
      <c r="AA1102" t="s">
        <v>1261</v>
      </c>
      <c r="AE1102">
        <v>44005</v>
      </c>
      <c r="AH1102">
        <v>0</v>
      </c>
      <c r="AK1102" t="s">
        <v>1260</v>
      </c>
      <c r="AM1102" t="s">
        <v>1260</v>
      </c>
      <c r="AN1102" t="s">
        <v>1260</v>
      </c>
      <c r="AQ1102" t="s">
        <v>1263</v>
      </c>
      <c r="AR1102" t="s">
        <v>1257</v>
      </c>
      <c r="AS1102" t="s">
        <v>1260</v>
      </c>
      <c r="AT1102">
        <v>1</v>
      </c>
      <c r="AX1102" t="s">
        <v>1617</v>
      </c>
      <c r="AY1102" t="s">
        <v>1264</v>
      </c>
      <c r="AZ1102" t="s">
        <v>1265</v>
      </c>
      <c r="BI1102" t="s">
        <v>1260</v>
      </c>
      <c r="BK1102" t="str">
        <f>LEFT(Tabela_BaseCadastro[[#This Row],[Descrição]],SEARCH(" ",Tabela_BaseCadastro[[#This Row],[Descrição]],1)-1)</f>
        <v>M342250422590S</v>
      </c>
      <c r="BL1102" t="str">
        <f>TEXT(Tabela_BaseCadastro[[#This Row],[Unidade Venda '[EAN8, UPC12, EAN13, e DUN14']]],"0000000000000")</f>
        <v>0000000000000</v>
      </c>
      <c r="BM1102" t="s">
        <v>1565</v>
      </c>
      <c r="BN1102" t="str">
        <f>IF(Tabela_BaseCadastro[[#This Row],[P.Ativo CMED]]="",Tabela_BaseCadastro[[#This Row],[DESCRIÇÃO DO PRINCIPIO ATIVO]],Tabela_BaseCadastro[[#This Row],[P.Ativo CMED]])</f>
        <v>TISAGENLECLEUCEL</v>
      </c>
    </row>
    <row r="1103" spans="1:66" x14ac:dyDescent="0.25">
      <c r="A1103">
        <v>1885</v>
      </c>
      <c r="B1103" t="s">
        <v>3299</v>
      </c>
      <c r="C1103">
        <v>1645</v>
      </c>
      <c r="D1103" t="s">
        <v>2759</v>
      </c>
      <c r="E1103">
        <v>5</v>
      </c>
      <c r="F1103" t="s">
        <v>2634</v>
      </c>
      <c r="G1103">
        <v>2</v>
      </c>
      <c r="H1103" s="1"/>
      <c r="I1103">
        <v>39</v>
      </c>
      <c r="J1103" t="s">
        <v>2761</v>
      </c>
      <c r="M1103" t="s">
        <v>1257</v>
      </c>
      <c r="P1103">
        <v>90213930</v>
      </c>
      <c r="R1103">
        <v>13</v>
      </c>
      <c r="S1103">
        <v>14</v>
      </c>
      <c r="X1103" t="s">
        <v>3300</v>
      </c>
      <c r="Z1103" t="s">
        <v>1260</v>
      </c>
      <c r="AA1103" t="s">
        <v>1261</v>
      </c>
      <c r="AE1103">
        <v>44005</v>
      </c>
      <c r="AH1103">
        <v>0</v>
      </c>
      <c r="AK1103" t="s">
        <v>1260</v>
      </c>
      <c r="AM1103" t="s">
        <v>1260</v>
      </c>
      <c r="AN1103" t="s">
        <v>1260</v>
      </c>
      <c r="AQ1103" t="s">
        <v>1263</v>
      </c>
      <c r="AR1103" t="s">
        <v>1257</v>
      </c>
      <c r="AS1103" t="s">
        <v>1260</v>
      </c>
      <c r="AT1103">
        <v>1</v>
      </c>
      <c r="AX1103" t="s">
        <v>1617</v>
      </c>
      <c r="AY1103" t="s">
        <v>1264</v>
      </c>
      <c r="AZ1103" t="s">
        <v>1265</v>
      </c>
      <c r="BI1103" t="s">
        <v>1260</v>
      </c>
      <c r="BK1103" t="str">
        <f>LEFT(Tabela_BaseCadastro[[#This Row],[Descrição]],SEARCH(" ",Tabela_BaseCadastro[[#This Row],[Descrição]],1)-1)</f>
        <v>M344105442590S</v>
      </c>
      <c r="BL1103" t="str">
        <f>TEXT(Tabela_BaseCadastro[[#This Row],[Unidade Venda '[EAN8, UPC12, EAN13, e DUN14']]],"0000000000000")</f>
        <v>0000000000000</v>
      </c>
      <c r="BM1103" t="s">
        <v>1565</v>
      </c>
      <c r="BN1103" t="str">
        <f>IF(Tabela_BaseCadastro[[#This Row],[P.Ativo CMED]]="",Tabela_BaseCadastro[[#This Row],[DESCRIÇÃO DO PRINCIPIO ATIVO]],Tabela_BaseCadastro[[#This Row],[P.Ativo CMED]])</f>
        <v>TISAGENLECLEUCEL</v>
      </c>
    </row>
    <row r="1104" spans="1:66" x14ac:dyDescent="0.25">
      <c r="A1104">
        <v>1886</v>
      </c>
      <c r="B1104" t="s">
        <v>3301</v>
      </c>
      <c r="C1104">
        <v>1645</v>
      </c>
      <c r="D1104" t="s">
        <v>2759</v>
      </c>
      <c r="E1104">
        <v>5</v>
      </c>
      <c r="F1104" t="s">
        <v>2634</v>
      </c>
      <c r="G1104">
        <v>2</v>
      </c>
      <c r="H1104" s="1"/>
      <c r="I1104">
        <v>39</v>
      </c>
      <c r="J1104" t="s">
        <v>2761</v>
      </c>
      <c r="M1104" t="s">
        <v>1257</v>
      </c>
      <c r="P1104">
        <v>90213930</v>
      </c>
      <c r="R1104">
        <v>13</v>
      </c>
      <c r="S1104">
        <v>14</v>
      </c>
      <c r="X1104" t="s">
        <v>3302</v>
      </c>
      <c r="Z1104" t="s">
        <v>1260</v>
      </c>
      <c r="AA1104" t="s">
        <v>1261</v>
      </c>
      <c r="AE1104">
        <v>44005</v>
      </c>
      <c r="AH1104">
        <v>0</v>
      </c>
      <c r="AK1104" t="s">
        <v>1260</v>
      </c>
      <c r="AM1104" t="s">
        <v>1260</v>
      </c>
      <c r="AN1104" t="s">
        <v>1260</v>
      </c>
      <c r="AQ1104" t="s">
        <v>1263</v>
      </c>
      <c r="AR1104" t="s">
        <v>1257</v>
      </c>
      <c r="AS1104" t="s">
        <v>1260</v>
      </c>
      <c r="AT1104">
        <v>1</v>
      </c>
      <c r="AX1104" t="s">
        <v>1617</v>
      </c>
      <c r="AY1104" t="s">
        <v>1264</v>
      </c>
      <c r="AZ1104" t="s">
        <v>1265</v>
      </c>
      <c r="BI1104" t="s">
        <v>1260</v>
      </c>
      <c r="BK1104" t="str">
        <f>LEFT(Tabela_BaseCadastro[[#This Row],[Descrição]],SEARCH(" ",Tabela_BaseCadastro[[#This Row],[Descrição]],1)-1)</f>
        <v>M344155402590S</v>
      </c>
      <c r="BL1104" t="str">
        <f>TEXT(Tabela_BaseCadastro[[#This Row],[Unidade Venda '[EAN8, UPC12, EAN13, e DUN14']]],"0000000000000")</f>
        <v>0000000000000</v>
      </c>
      <c r="BM1104" t="s">
        <v>1565</v>
      </c>
      <c r="BN1104" t="str">
        <f>IF(Tabela_BaseCadastro[[#This Row],[P.Ativo CMED]]="",Tabela_BaseCadastro[[#This Row],[DESCRIÇÃO DO PRINCIPIO ATIVO]],Tabela_BaseCadastro[[#This Row],[P.Ativo CMED]])</f>
        <v>TISAGENLECLEUCEL</v>
      </c>
    </row>
    <row r="1105" spans="1:66" x14ac:dyDescent="0.25">
      <c r="A1105">
        <v>1887</v>
      </c>
      <c r="B1105" t="s">
        <v>3303</v>
      </c>
      <c r="C1105">
        <v>1645</v>
      </c>
      <c r="D1105" t="s">
        <v>2759</v>
      </c>
      <c r="E1105">
        <v>5</v>
      </c>
      <c r="F1105" t="s">
        <v>2634</v>
      </c>
      <c r="G1105">
        <v>2</v>
      </c>
      <c r="H1105" s="1"/>
      <c r="I1105">
        <v>39</v>
      </c>
      <c r="J1105" t="s">
        <v>2761</v>
      </c>
      <c r="M1105" t="s">
        <v>1257</v>
      </c>
      <c r="P1105">
        <v>90213930</v>
      </c>
      <c r="R1105">
        <v>13</v>
      </c>
      <c r="S1105">
        <v>14</v>
      </c>
      <c r="X1105" t="s">
        <v>3304</v>
      </c>
      <c r="Z1105" t="s">
        <v>1260</v>
      </c>
      <c r="AA1105" t="s">
        <v>1261</v>
      </c>
      <c r="AE1105">
        <v>44005</v>
      </c>
      <c r="AH1105">
        <v>0</v>
      </c>
      <c r="AK1105" t="s">
        <v>1260</v>
      </c>
      <c r="AM1105" t="s">
        <v>1260</v>
      </c>
      <c r="AN1105" t="s">
        <v>1260</v>
      </c>
      <c r="AQ1105" t="s">
        <v>1263</v>
      </c>
      <c r="AR1105" t="s">
        <v>1257</v>
      </c>
      <c r="AS1105" t="s">
        <v>1260</v>
      </c>
      <c r="AT1105">
        <v>1</v>
      </c>
      <c r="AX1105" t="s">
        <v>1617</v>
      </c>
      <c r="AY1105" t="s">
        <v>1264</v>
      </c>
      <c r="AZ1105" t="s">
        <v>1265</v>
      </c>
      <c r="BI1105" t="s">
        <v>1260</v>
      </c>
      <c r="BK1105" t="str">
        <f>LEFT(Tabela_BaseCadastro[[#This Row],[Descrição]],SEARCH(" ",Tabela_BaseCadastro[[#This Row],[Descrição]],1)-1)</f>
        <v>M344155442590S</v>
      </c>
      <c r="BL1105" t="str">
        <f>TEXT(Tabela_BaseCadastro[[#This Row],[Unidade Venda '[EAN8, UPC12, EAN13, e DUN14']]],"0000000000000")</f>
        <v>0000000000000</v>
      </c>
      <c r="BM1105" t="s">
        <v>1565</v>
      </c>
      <c r="BN1105" t="str">
        <f>IF(Tabela_BaseCadastro[[#This Row],[P.Ativo CMED]]="",Tabela_BaseCadastro[[#This Row],[DESCRIÇÃO DO PRINCIPIO ATIVO]],Tabela_BaseCadastro[[#This Row],[P.Ativo CMED]])</f>
        <v>TISAGENLECLEUCEL</v>
      </c>
    </row>
    <row r="1106" spans="1:66" x14ac:dyDescent="0.25">
      <c r="A1106">
        <v>1888</v>
      </c>
      <c r="B1106" t="s">
        <v>3305</v>
      </c>
      <c r="C1106">
        <v>1645</v>
      </c>
      <c r="D1106" t="s">
        <v>2759</v>
      </c>
      <c r="E1106">
        <v>5</v>
      </c>
      <c r="F1106" t="s">
        <v>2634</v>
      </c>
      <c r="G1106">
        <v>2</v>
      </c>
      <c r="H1106" s="1"/>
      <c r="I1106">
        <v>39</v>
      </c>
      <c r="J1106" t="s">
        <v>2761</v>
      </c>
      <c r="M1106" t="s">
        <v>1257</v>
      </c>
      <c r="P1106">
        <v>90213930</v>
      </c>
      <c r="R1106">
        <v>13</v>
      </c>
      <c r="S1106">
        <v>14</v>
      </c>
      <c r="X1106" t="s">
        <v>3306</v>
      </c>
      <c r="Z1106" t="s">
        <v>1260</v>
      </c>
      <c r="AA1106" t="s">
        <v>1261</v>
      </c>
      <c r="AE1106">
        <v>44005</v>
      </c>
      <c r="AH1106">
        <v>0</v>
      </c>
      <c r="AK1106" t="s">
        <v>1260</v>
      </c>
      <c r="AM1106" t="s">
        <v>1260</v>
      </c>
      <c r="AN1106" t="s">
        <v>1260</v>
      </c>
      <c r="AQ1106" t="s">
        <v>1263</v>
      </c>
      <c r="AR1106" t="s">
        <v>1257</v>
      </c>
      <c r="AS1106" t="s">
        <v>1260</v>
      </c>
      <c r="AT1106">
        <v>1</v>
      </c>
      <c r="AX1106" t="s">
        <v>1617</v>
      </c>
      <c r="AY1106" t="s">
        <v>1264</v>
      </c>
      <c r="AZ1106" t="s">
        <v>1265</v>
      </c>
      <c r="BI1106" t="s">
        <v>1260</v>
      </c>
      <c r="BK1106" t="str">
        <f>LEFT(Tabela_BaseCadastro[[#This Row],[Descrição]],SEARCH(" ",Tabela_BaseCadastro[[#This Row],[Descrição]],1)-1)</f>
        <v>M344200402590S</v>
      </c>
      <c r="BL1106" t="str">
        <f>TEXT(Tabela_BaseCadastro[[#This Row],[Unidade Venda '[EAN8, UPC12, EAN13, e DUN14']]],"0000000000000")</f>
        <v>0000000000000</v>
      </c>
      <c r="BM1106" t="s">
        <v>1565</v>
      </c>
      <c r="BN1106" t="str">
        <f>IF(Tabela_BaseCadastro[[#This Row],[P.Ativo CMED]]="",Tabela_BaseCadastro[[#This Row],[DESCRIÇÃO DO PRINCIPIO ATIVO]],Tabela_BaseCadastro[[#This Row],[P.Ativo CMED]])</f>
        <v>TISAGENLECLEUCEL</v>
      </c>
    </row>
    <row r="1107" spans="1:66" x14ac:dyDescent="0.25">
      <c r="A1107">
        <v>1889</v>
      </c>
      <c r="B1107" t="s">
        <v>3307</v>
      </c>
      <c r="C1107">
        <v>1645</v>
      </c>
      <c r="D1107" t="s">
        <v>2759</v>
      </c>
      <c r="E1107">
        <v>5</v>
      </c>
      <c r="F1107" t="s">
        <v>2634</v>
      </c>
      <c r="G1107">
        <v>2</v>
      </c>
      <c r="H1107" s="1"/>
      <c r="I1107">
        <v>39</v>
      </c>
      <c r="J1107" t="s">
        <v>2761</v>
      </c>
      <c r="M1107" t="s">
        <v>1257</v>
      </c>
      <c r="P1107">
        <v>90213930</v>
      </c>
      <c r="R1107">
        <v>13</v>
      </c>
      <c r="S1107">
        <v>14</v>
      </c>
      <c r="X1107" t="s">
        <v>3308</v>
      </c>
      <c r="Z1107" t="s">
        <v>1260</v>
      </c>
      <c r="AA1107" t="s">
        <v>1261</v>
      </c>
      <c r="AE1107">
        <v>44005</v>
      </c>
      <c r="AH1107">
        <v>0</v>
      </c>
      <c r="AK1107" t="s">
        <v>1260</v>
      </c>
      <c r="AM1107" t="s">
        <v>1260</v>
      </c>
      <c r="AN1107" t="s">
        <v>1260</v>
      </c>
      <c r="AQ1107" t="s">
        <v>1263</v>
      </c>
      <c r="AR1107" t="s">
        <v>1257</v>
      </c>
      <c r="AS1107" t="s">
        <v>1260</v>
      </c>
      <c r="AT1107">
        <v>1</v>
      </c>
      <c r="AX1107" t="s">
        <v>1617</v>
      </c>
      <c r="AY1107" t="s">
        <v>1264</v>
      </c>
      <c r="AZ1107" t="s">
        <v>1265</v>
      </c>
      <c r="BI1107" t="s">
        <v>1260</v>
      </c>
      <c r="BK1107" t="str">
        <f>LEFT(Tabela_BaseCadastro[[#This Row],[Descrição]],SEARCH(" ",Tabela_BaseCadastro[[#This Row],[Descrição]],1)-1)</f>
        <v>M344200442590S</v>
      </c>
      <c r="BL1107" t="str">
        <f>TEXT(Tabela_BaseCadastro[[#This Row],[Unidade Venda '[EAN8, UPC12, EAN13, e DUN14']]],"0000000000000")</f>
        <v>0000000000000</v>
      </c>
      <c r="BM1107" t="s">
        <v>1565</v>
      </c>
      <c r="BN1107" t="str">
        <f>IF(Tabela_BaseCadastro[[#This Row],[P.Ativo CMED]]="",Tabela_BaseCadastro[[#This Row],[DESCRIÇÃO DO PRINCIPIO ATIVO]],Tabela_BaseCadastro[[#This Row],[P.Ativo CMED]])</f>
        <v>TISAGENLECLEUCEL</v>
      </c>
    </row>
    <row r="1108" spans="1:66" x14ac:dyDescent="0.25">
      <c r="A1108">
        <v>1890</v>
      </c>
      <c r="B1108" t="s">
        <v>3309</v>
      </c>
      <c r="C1108">
        <v>1645</v>
      </c>
      <c r="D1108" t="s">
        <v>2759</v>
      </c>
      <c r="E1108">
        <v>5</v>
      </c>
      <c r="F1108" t="s">
        <v>2634</v>
      </c>
      <c r="G1108">
        <v>2</v>
      </c>
      <c r="H1108" s="1"/>
      <c r="I1108">
        <v>39</v>
      </c>
      <c r="J1108" t="s">
        <v>2761</v>
      </c>
      <c r="M1108" t="s">
        <v>1257</v>
      </c>
      <c r="P1108">
        <v>90213930</v>
      </c>
      <c r="R1108">
        <v>13</v>
      </c>
      <c r="S1108">
        <v>14</v>
      </c>
      <c r="X1108" t="s">
        <v>3310</v>
      </c>
      <c r="Z1108" t="s">
        <v>1260</v>
      </c>
      <c r="AA1108" t="s">
        <v>1261</v>
      </c>
      <c r="AE1108">
        <v>44005</v>
      </c>
      <c r="AH1108">
        <v>0</v>
      </c>
      <c r="AK1108" t="s">
        <v>1260</v>
      </c>
      <c r="AM1108" t="s">
        <v>1260</v>
      </c>
      <c r="AN1108" t="s">
        <v>1260</v>
      </c>
      <c r="AQ1108" t="s">
        <v>1263</v>
      </c>
      <c r="AR1108" t="s">
        <v>1257</v>
      </c>
      <c r="AS1108" t="s">
        <v>1260</v>
      </c>
      <c r="AT1108">
        <v>1</v>
      </c>
      <c r="AX1108" t="s">
        <v>1617</v>
      </c>
      <c r="AY1108" t="s">
        <v>1264</v>
      </c>
      <c r="AZ1108" t="s">
        <v>1265</v>
      </c>
      <c r="BI1108" t="s">
        <v>1260</v>
      </c>
      <c r="BK1108" t="str">
        <f>LEFT(Tabela_BaseCadastro[[#This Row],[Descrição]],SEARCH(" ",Tabela_BaseCadastro[[#This Row],[Descrição]],1)-1)</f>
        <v>M344250402690S</v>
      </c>
      <c r="BL1108" t="str">
        <f>TEXT(Tabela_BaseCadastro[[#This Row],[Unidade Venda '[EAN8, UPC12, EAN13, e DUN14']]],"0000000000000")</f>
        <v>0000000000000</v>
      </c>
      <c r="BM1108" t="s">
        <v>1565</v>
      </c>
      <c r="BN1108" t="str">
        <f>IF(Tabela_BaseCadastro[[#This Row],[P.Ativo CMED]]="",Tabela_BaseCadastro[[#This Row],[DESCRIÇÃO DO PRINCIPIO ATIVO]],Tabela_BaseCadastro[[#This Row],[P.Ativo CMED]])</f>
        <v>TISAGENLECLEUCEL</v>
      </c>
    </row>
    <row r="1109" spans="1:66" x14ac:dyDescent="0.25">
      <c r="A1109">
        <v>1891</v>
      </c>
      <c r="B1109" t="s">
        <v>3311</v>
      </c>
      <c r="C1109">
        <v>1645</v>
      </c>
      <c r="D1109" t="s">
        <v>2759</v>
      </c>
      <c r="E1109">
        <v>5</v>
      </c>
      <c r="F1109" t="s">
        <v>2634</v>
      </c>
      <c r="G1109">
        <v>2</v>
      </c>
      <c r="H1109" s="1"/>
      <c r="I1109">
        <v>39</v>
      </c>
      <c r="J1109" t="s">
        <v>2761</v>
      </c>
      <c r="M1109" t="s">
        <v>1257</v>
      </c>
      <c r="P1109">
        <v>90213930</v>
      </c>
      <c r="R1109">
        <v>13</v>
      </c>
      <c r="S1109">
        <v>14</v>
      </c>
      <c r="X1109" t="s">
        <v>3312</v>
      </c>
      <c r="Z1109" t="s">
        <v>1260</v>
      </c>
      <c r="AA1109" t="s">
        <v>1261</v>
      </c>
      <c r="AE1109">
        <v>44005</v>
      </c>
      <c r="AH1109">
        <v>0</v>
      </c>
      <c r="AK1109" t="s">
        <v>1260</v>
      </c>
      <c r="AM1109" t="s">
        <v>1260</v>
      </c>
      <c r="AN1109" t="s">
        <v>1260</v>
      </c>
      <c r="AQ1109" t="s">
        <v>1263</v>
      </c>
      <c r="AR1109" t="s">
        <v>1257</v>
      </c>
      <c r="AS1109" t="s">
        <v>1260</v>
      </c>
      <c r="AT1109">
        <v>1</v>
      </c>
      <c r="AX1109" t="s">
        <v>1617</v>
      </c>
      <c r="AY1109" t="s">
        <v>1264</v>
      </c>
      <c r="AZ1109" t="s">
        <v>1265</v>
      </c>
      <c r="BI1109" t="s">
        <v>1260</v>
      </c>
      <c r="BK1109" t="str">
        <f>LEFT(Tabela_BaseCadastro[[#This Row],[Descrição]],SEARCH(" ",Tabela_BaseCadastro[[#This Row],[Descrição]],1)-1)</f>
        <v>M344250442690S</v>
      </c>
      <c r="BL1109" t="str">
        <f>TEXT(Tabela_BaseCadastro[[#This Row],[Unidade Venda '[EAN8, UPC12, EAN13, e DUN14']]],"0000000000000")</f>
        <v>0000000000000</v>
      </c>
      <c r="BM1109" t="s">
        <v>1565</v>
      </c>
      <c r="BN1109" t="str">
        <f>IF(Tabela_BaseCadastro[[#This Row],[P.Ativo CMED]]="",Tabela_BaseCadastro[[#This Row],[DESCRIÇÃO DO PRINCIPIO ATIVO]],Tabela_BaseCadastro[[#This Row],[P.Ativo CMED]])</f>
        <v>TISAGENLECLEUCEL</v>
      </c>
    </row>
    <row r="1110" spans="1:66" x14ac:dyDescent="0.25">
      <c r="A1110">
        <v>1892</v>
      </c>
      <c r="B1110" t="s">
        <v>3313</v>
      </c>
      <c r="C1110">
        <v>1645</v>
      </c>
      <c r="D1110" t="s">
        <v>2759</v>
      </c>
      <c r="E1110">
        <v>5</v>
      </c>
      <c r="F1110" t="s">
        <v>2634</v>
      </c>
      <c r="G1110">
        <v>2</v>
      </c>
      <c r="H1110" s="1"/>
      <c r="I1110">
        <v>39</v>
      </c>
      <c r="J1110" t="s">
        <v>2761</v>
      </c>
      <c r="M1110" t="s">
        <v>1257</v>
      </c>
      <c r="P1110">
        <v>90213930</v>
      </c>
      <c r="R1110">
        <v>13</v>
      </c>
      <c r="S1110">
        <v>14</v>
      </c>
      <c r="X1110" t="s">
        <v>3314</v>
      </c>
      <c r="Z1110" t="s">
        <v>1260</v>
      </c>
      <c r="AA1110" t="s">
        <v>1261</v>
      </c>
      <c r="AE1110">
        <v>44005</v>
      </c>
      <c r="AH1110">
        <v>0</v>
      </c>
      <c r="AK1110" t="s">
        <v>1260</v>
      </c>
      <c r="AM1110" t="s">
        <v>1260</v>
      </c>
      <c r="AN1110" t="s">
        <v>1260</v>
      </c>
      <c r="AQ1110" t="s">
        <v>1263</v>
      </c>
      <c r="AR1110" t="s">
        <v>1257</v>
      </c>
      <c r="AS1110" t="s">
        <v>1260</v>
      </c>
      <c r="AT1110">
        <v>1</v>
      </c>
      <c r="AX1110" t="s">
        <v>1617</v>
      </c>
      <c r="AY1110" t="s">
        <v>1264</v>
      </c>
      <c r="AZ1110" t="s">
        <v>1265</v>
      </c>
      <c r="BI1110" t="s">
        <v>1260</v>
      </c>
      <c r="BK1110" t="str">
        <f>LEFT(Tabela_BaseCadastro[[#This Row],[Descrição]],SEARCH(" ",Tabela_BaseCadastro[[#This Row],[Descrição]],1)-1)</f>
        <v>M346105462690S</v>
      </c>
      <c r="BL1110" t="str">
        <f>TEXT(Tabela_BaseCadastro[[#This Row],[Unidade Venda '[EAN8, UPC12, EAN13, e DUN14']]],"0000000000000")</f>
        <v>0000000000000</v>
      </c>
      <c r="BM1110" t="s">
        <v>1565</v>
      </c>
      <c r="BN1110" t="str">
        <f>IF(Tabela_BaseCadastro[[#This Row],[P.Ativo CMED]]="",Tabela_BaseCadastro[[#This Row],[DESCRIÇÃO DO PRINCIPIO ATIVO]],Tabela_BaseCadastro[[#This Row],[P.Ativo CMED]])</f>
        <v>TISAGENLECLEUCEL</v>
      </c>
    </row>
    <row r="1111" spans="1:66" x14ac:dyDescent="0.25">
      <c r="A1111">
        <v>1893</v>
      </c>
      <c r="B1111" t="s">
        <v>3315</v>
      </c>
      <c r="C1111">
        <v>1645</v>
      </c>
      <c r="D1111" t="s">
        <v>2759</v>
      </c>
      <c r="E1111">
        <v>5</v>
      </c>
      <c r="F1111" t="s">
        <v>2634</v>
      </c>
      <c r="G1111">
        <v>2</v>
      </c>
      <c r="H1111" s="1"/>
      <c r="I1111">
        <v>39</v>
      </c>
      <c r="J1111" t="s">
        <v>2761</v>
      </c>
      <c r="M1111" t="s">
        <v>1257</v>
      </c>
      <c r="P1111">
        <v>90213930</v>
      </c>
      <c r="R1111">
        <v>13</v>
      </c>
      <c r="S1111">
        <v>14</v>
      </c>
      <c r="X1111" t="s">
        <v>3316</v>
      </c>
      <c r="Z1111" t="s">
        <v>1260</v>
      </c>
      <c r="AA1111" t="s">
        <v>1261</v>
      </c>
      <c r="AE1111">
        <v>44005</v>
      </c>
      <c r="AH1111">
        <v>0</v>
      </c>
      <c r="AK1111" t="s">
        <v>1260</v>
      </c>
      <c r="AM1111" t="s">
        <v>1260</v>
      </c>
      <c r="AN1111" t="s">
        <v>1260</v>
      </c>
      <c r="AQ1111" t="s">
        <v>1263</v>
      </c>
      <c r="AR1111" t="s">
        <v>1257</v>
      </c>
      <c r="AS1111" t="s">
        <v>1260</v>
      </c>
      <c r="AT1111">
        <v>1</v>
      </c>
      <c r="AX1111" t="s">
        <v>1617</v>
      </c>
      <c r="AY1111" t="s">
        <v>1264</v>
      </c>
      <c r="AZ1111" t="s">
        <v>1265</v>
      </c>
      <c r="BI1111" t="s">
        <v>1260</v>
      </c>
      <c r="BK1111" t="str">
        <f>LEFT(Tabela_BaseCadastro[[#This Row],[Descrição]],SEARCH(" ",Tabela_BaseCadastro[[#This Row],[Descrição]],1)-1)</f>
        <v>M346155422690S</v>
      </c>
      <c r="BL1111" t="str">
        <f>TEXT(Tabela_BaseCadastro[[#This Row],[Unidade Venda '[EAN8, UPC12, EAN13, e DUN14']]],"0000000000000")</f>
        <v>0000000000000</v>
      </c>
      <c r="BM1111" t="s">
        <v>1565</v>
      </c>
      <c r="BN1111" t="str">
        <f>IF(Tabela_BaseCadastro[[#This Row],[P.Ativo CMED]]="",Tabela_BaseCadastro[[#This Row],[DESCRIÇÃO DO PRINCIPIO ATIVO]],Tabela_BaseCadastro[[#This Row],[P.Ativo CMED]])</f>
        <v>TISAGENLECLEUCEL</v>
      </c>
    </row>
    <row r="1112" spans="1:66" x14ac:dyDescent="0.25">
      <c r="A1112">
        <v>1894</v>
      </c>
      <c r="B1112" t="s">
        <v>3317</v>
      </c>
      <c r="C1112">
        <v>1645</v>
      </c>
      <c r="D1112" t="s">
        <v>2759</v>
      </c>
      <c r="E1112">
        <v>5</v>
      </c>
      <c r="F1112" t="s">
        <v>2634</v>
      </c>
      <c r="G1112">
        <v>2</v>
      </c>
      <c r="H1112" s="1"/>
      <c r="I1112">
        <v>39</v>
      </c>
      <c r="J1112" t="s">
        <v>2761</v>
      </c>
      <c r="M1112" t="s">
        <v>1257</v>
      </c>
      <c r="P1112">
        <v>90213930</v>
      </c>
      <c r="R1112">
        <v>13</v>
      </c>
      <c r="S1112">
        <v>14</v>
      </c>
      <c r="X1112" t="s">
        <v>3318</v>
      </c>
      <c r="Z1112" t="s">
        <v>1260</v>
      </c>
      <c r="AA1112" t="s">
        <v>1261</v>
      </c>
      <c r="AE1112">
        <v>44005</v>
      </c>
      <c r="AH1112">
        <v>0</v>
      </c>
      <c r="AK1112" t="s">
        <v>1260</v>
      </c>
      <c r="AM1112" t="s">
        <v>1260</v>
      </c>
      <c r="AN1112" t="s">
        <v>1260</v>
      </c>
      <c r="AQ1112" t="s">
        <v>1263</v>
      </c>
      <c r="AR1112" t="s">
        <v>1257</v>
      </c>
      <c r="AS1112" t="s">
        <v>1260</v>
      </c>
      <c r="AT1112">
        <v>1</v>
      </c>
      <c r="AX1112" t="s">
        <v>1617</v>
      </c>
      <c r="AY1112" t="s">
        <v>1264</v>
      </c>
      <c r="AZ1112" t="s">
        <v>1265</v>
      </c>
      <c r="BI1112" t="s">
        <v>1260</v>
      </c>
      <c r="BK1112" t="str">
        <f>LEFT(Tabela_BaseCadastro[[#This Row],[Descrição]],SEARCH(" ",Tabela_BaseCadastro[[#This Row],[Descrição]],1)-1)</f>
        <v>M346155462690S</v>
      </c>
      <c r="BL1112" t="str">
        <f>TEXT(Tabela_BaseCadastro[[#This Row],[Unidade Venda '[EAN8, UPC12, EAN13, e DUN14']]],"0000000000000")</f>
        <v>0000000000000</v>
      </c>
      <c r="BM1112" t="s">
        <v>1565</v>
      </c>
      <c r="BN1112" t="str">
        <f>IF(Tabela_BaseCadastro[[#This Row],[P.Ativo CMED]]="",Tabela_BaseCadastro[[#This Row],[DESCRIÇÃO DO PRINCIPIO ATIVO]],Tabela_BaseCadastro[[#This Row],[P.Ativo CMED]])</f>
        <v>TISAGENLECLEUCEL</v>
      </c>
    </row>
    <row r="1113" spans="1:66" x14ac:dyDescent="0.25">
      <c r="A1113">
        <v>1895</v>
      </c>
      <c r="B1113" t="s">
        <v>3319</v>
      </c>
      <c r="C1113">
        <v>1645</v>
      </c>
      <c r="D1113" t="s">
        <v>2759</v>
      </c>
      <c r="E1113">
        <v>5</v>
      </c>
      <c r="F1113" t="s">
        <v>2634</v>
      </c>
      <c r="G1113">
        <v>2</v>
      </c>
      <c r="H1113" s="1"/>
      <c r="I1113">
        <v>39</v>
      </c>
      <c r="J1113" t="s">
        <v>2761</v>
      </c>
      <c r="M1113" t="s">
        <v>1257</v>
      </c>
      <c r="P1113">
        <v>90213930</v>
      </c>
      <c r="R1113">
        <v>13</v>
      </c>
      <c r="S1113">
        <v>14</v>
      </c>
      <c r="X1113" t="s">
        <v>3320</v>
      </c>
      <c r="Z1113" t="s">
        <v>1260</v>
      </c>
      <c r="AA1113" t="s">
        <v>1261</v>
      </c>
      <c r="AE1113">
        <v>44005</v>
      </c>
      <c r="AH1113">
        <v>0</v>
      </c>
      <c r="AK1113" t="s">
        <v>1260</v>
      </c>
      <c r="AM1113" t="s">
        <v>1260</v>
      </c>
      <c r="AN1113" t="s">
        <v>1260</v>
      </c>
      <c r="AQ1113" t="s">
        <v>1263</v>
      </c>
      <c r="AR1113" t="s">
        <v>1257</v>
      </c>
      <c r="AS1113" t="s">
        <v>1260</v>
      </c>
      <c r="AT1113">
        <v>1</v>
      </c>
      <c r="AX1113" t="s">
        <v>1617</v>
      </c>
      <c r="AY1113" t="s">
        <v>1264</v>
      </c>
      <c r="AZ1113" t="s">
        <v>1265</v>
      </c>
      <c r="BI1113" t="s">
        <v>1260</v>
      </c>
      <c r="BK1113" t="str">
        <f>LEFT(Tabela_BaseCadastro[[#This Row],[Descrição]],SEARCH(" ",Tabela_BaseCadastro[[#This Row],[Descrição]],1)-1)</f>
        <v>M346200422690S</v>
      </c>
      <c r="BL1113" t="str">
        <f>TEXT(Tabela_BaseCadastro[[#This Row],[Unidade Venda '[EAN8, UPC12, EAN13, e DUN14']]],"0000000000000")</f>
        <v>0000000000000</v>
      </c>
      <c r="BM1113" t="s">
        <v>1565</v>
      </c>
      <c r="BN1113" t="str">
        <f>IF(Tabela_BaseCadastro[[#This Row],[P.Ativo CMED]]="",Tabela_BaseCadastro[[#This Row],[DESCRIÇÃO DO PRINCIPIO ATIVO]],Tabela_BaseCadastro[[#This Row],[P.Ativo CMED]])</f>
        <v>TISAGENLECLEUCEL</v>
      </c>
    </row>
    <row r="1114" spans="1:66" x14ac:dyDescent="0.25">
      <c r="A1114">
        <v>1896</v>
      </c>
      <c r="B1114" t="s">
        <v>3321</v>
      </c>
      <c r="C1114">
        <v>1645</v>
      </c>
      <c r="D1114" t="s">
        <v>2759</v>
      </c>
      <c r="E1114">
        <v>5</v>
      </c>
      <c r="F1114" t="s">
        <v>2634</v>
      </c>
      <c r="G1114">
        <v>2</v>
      </c>
      <c r="H1114" s="1"/>
      <c r="I1114">
        <v>39</v>
      </c>
      <c r="J1114" t="s">
        <v>2761</v>
      </c>
      <c r="M1114" t="s">
        <v>1257</v>
      </c>
      <c r="P1114">
        <v>90213930</v>
      </c>
      <c r="R1114">
        <v>13</v>
      </c>
      <c r="S1114">
        <v>14</v>
      </c>
      <c r="X1114" t="s">
        <v>3322</v>
      </c>
      <c r="Z1114" t="s">
        <v>1260</v>
      </c>
      <c r="AA1114" t="s">
        <v>1261</v>
      </c>
      <c r="AE1114">
        <v>44005</v>
      </c>
      <c r="AH1114">
        <v>0</v>
      </c>
      <c r="AK1114" t="s">
        <v>1260</v>
      </c>
      <c r="AM1114" t="s">
        <v>1260</v>
      </c>
      <c r="AN1114" t="s">
        <v>1260</v>
      </c>
      <c r="AQ1114" t="s">
        <v>1263</v>
      </c>
      <c r="AR1114" t="s">
        <v>1257</v>
      </c>
      <c r="AS1114" t="s">
        <v>1260</v>
      </c>
      <c r="AT1114">
        <v>1</v>
      </c>
      <c r="AX1114" t="s">
        <v>1617</v>
      </c>
      <c r="AY1114" t="s">
        <v>1264</v>
      </c>
      <c r="AZ1114" t="s">
        <v>1265</v>
      </c>
      <c r="BI1114" t="s">
        <v>1260</v>
      </c>
      <c r="BK1114" t="str">
        <f>LEFT(Tabela_BaseCadastro[[#This Row],[Descrição]],SEARCH(" ",Tabela_BaseCadastro[[#This Row],[Descrição]],1)-1)</f>
        <v>M346200462690S</v>
      </c>
      <c r="BL1114" t="str">
        <f>TEXT(Tabela_BaseCadastro[[#This Row],[Unidade Venda '[EAN8, UPC12, EAN13, e DUN14']]],"0000000000000")</f>
        <v>0000000000000</v>
      </c>
      <c r="BM1114" t="s">
        <v>1565</v>
      </c>
      <c r="BN1114" t="str">
        <f>IF(Tabela_BaseCadastro[[#This Row],[P.Ativo CMED]]="",Tabela_BaseCadastro[[#This Row],[DESCRIÇÃO DO PRINCIPIO ATIVO]],Tabela_BaseCadastro[[#This Row],[P.Ativo CMED]])</f>
        <v>TISAGENLECLEUCEL</v>
      </c>
    </row>
    <row r="1115" spans="1:66" x14ac:dyDescent="0.25">
      <c r="A1115">
        <v>1897</v>
      </c>
      <c r="B1115" t="s">
        <v>3323</v>
      </c>
      <c r="C1115">
        <v>1645</v>
      </c>
      <c r="D1115" t="s">
        <v>2759</v>
      </c>
      <c r="E1115">
        <v>5</v>
      </c>
      <c r="F1115" t="s">
        <v>2634</v>
      </c>
      <c r="G1115">
        <v>2</v>
      </c>
      <c r="H1115" s="1"/>
      <c r="I1115">
        <v>39</v>
      </c>
      <c r="J1115" t="s">
        <v>2761</v>
      </c>
      <c r="M1115" t="s">
        <v>1257</v>
      </c>
      <c r="P1115">
        <v>90213930</v>
      </c>
      <c r="R1115">
        <v>13</v>
      </c>
      <c r="S1115">
        <v>14</v>
      </c>
      <c r="X1115" t="s">
        <v>3324</v>
      </c>
      <c r="Z1115" t="s">
        <v>1260</v>
      </c>
      <c r="AA1115" t="s">
        <v>1261</v>
      </c>
      <c r="AE1115">
        <v>44005</v>
      </c>
      <c r="AH1115">
        <v>0</v>
      </c>
      <c r="AK1115" t="s">
        <v>1260</v>
      </c>
      <c r="AM1115" t="s">
        <v>1260</v>
      </c>
      <c r="AN1115" t="s">
        <v>1260</v>
      </c>
      <c r="AQ1115" t="s">
        <v>1263</v>
      </c>
      <c r="AR1115" t="s">
        <v>1257</v>
      </c>
      <c r="AS1115" t="s">
        <v>1260</v>
      </c>
      <c r="AT1115">
        <v>1</v>
      </c>
      <c r="AX1115" t="s">
        <v>1617</v>
      </c>
      <c r="AY1115" t="s">
        <v>1264</v>
      </c>
      <c r="AZ1115" t="s">
        <v>1265</v>
      </c>
      <c r="BI1115" t="s">
        <v>1260</v>
      </c>
      <c r="BK1115" t="str">
        <f>LEFT(Tabela_BaseCadastro[[#This Row],[Descrição]],SEARCH(" ",Tabela_BaseCadastro[[#This Row],[Descrição]],1)-1)</f>
        <v>M346250422690S</v>
      </c>
      <c r="BL1115" t="str">
        <f>TEXT(Tabela_BaseCadastro[[#This Row],[Unidade Venda '[EAN8, UPC12, EAN13, e DUN14']]],"0000000000000")</f>
        <v>0000000000000</v>
      </c>
      <c r="BM1115" t="s">
        <v>1565</v>
      </c>
      <c r="BN1115" t="str">
        <f>IF(Tabela_BaseCadastro[[#This Row],[P.Ativo CMED]]="",Tabela_BaseCadastro[[#This Row],[DESCRIÇÃO DO PRINCIPIO ATIVO]],Tabela_BaseCadastro[[#This Row],[P.Ativo CMED]])</f>
        <v>TISAGENLECLEUCEL</v>
      </c>
    </row>
    <row r="1116" spans="1:66" x14ac:dyDescent="0.25">
      <c r="A1116">
        <v>1898</v>
      </c>
      <c r="B1116" t="s">
        <v>3325</v>
      </c>
      <c r="C1116">
        <v>1645</v>
      </c>
      <c r="D1116" t="s">
        <v>2759</v>
      </c>
      <c r="E1116">
        <v>5</v>
      </c>
      <c r="F1116" t="s">
        <v>2634</v>
      </c>
      <c r="G1116">
        <v>2</v>
      </c>
      <c r="H1116" s="1"/>
      <c r="I1116">
        <v>39</v>
      </c>
      <c r="J1116" t="s">
        <v>2761</v>
      </c>
      <c r="M1116" t="s">
        <v>1257</v>
      </c>
      <c r="P1116">
        <v>90213930</v>
      </c>
      <c r="R1116">
        <v>13</v>
      </c>
      <c r="S1116">
        <v>14</v>
      </c>
      <c r="X1116" t="s">
        <v>3326</v>
      </c>
      <c r="Z1116" t="s">
        <v>1260</v>
      </c>
      <c r="AA1116" t="s">
        <v>1261</v>
      </c>
      <c r="AE1116">
        <v>44005</v>
      </c>
      <c r="AH1116">
        <v>0</v>
      </c>
      <c r="AK1116" t="s">
        <v>1260</v>
      </c>
      <c r="AM1116" t="s">
        <v>1260</v>
      </c>
      <c r="AN1116" t="s">
        <v>1260</v>
      </c>
      <c r="AQ1116" t="s">
        <v>1263</v>
      </c>
      <c r="AR1116" t="s">
        <v>1257</v>
      </c>
      <c r="AS1116" t="s">
        <v>1260</v>
      </c>
      <c r="AT1116">
        <v>1</v>
      </c>
      <c r="AX1116" t="s">
        <v>1617</v>
      </c>
      <c r="AY1116" t="s">
        <v>1264</v>
      </c>
      <c r="AZ1116" t="s">
        <v>1265</v>
      </c>
      <c r="BI1116" t="s">
        <v>1260</v>
      </c>
      <c r="BK1116" t="str">
        <f>LEFT(Tabela_BaseCadastro[[#This Row],[Descrição]],SEARCH(" ",Tabela_BaseCadastro[[#This Row],[Descrição]],1)-1)</f>
        <v>M346250462690S</v>
      </c>
      <c r="BL1116" t="str">
        <f>TEXT(Tabela_BaseCadastro[[#This Row],[Unidade Venda '[EAN8, UPC12, EAN13, e DUN14']]],"0000000000000")</f>
        <v>0000000000000</v>
      </c>
      <c r="BM1116" t="s">
        <v>1565</v>
      </c>
      <c r="BN1116" t="str">
        <f>IF(Tabela_BaseCadastro[[#This Row],[P.Ativo CMED]]="",Tabela_BaseCadastro[[#This Row],[DESCRIÇÃO DO PRINCIPIO ATIVO]],Tabela_BaseCadastro[[#This Row],[P.Ativo CMED]])</f>
        <v>TISAGENLECLEUCEL</v>
      </c>
    </row>
    <row r="1117" spans="1:66" x14ac:dyDescent="0.25">
      <c r="A1117">
        <v>1899</v>
      </c>
      <c r="B1117" t="s">
        <v>3327</v>
      </c>
      <c r="C1117">
        <v>1645</v>
      </c>
      <c r="D1117" t="s">
        <v>2759</v>
      </c>
      <c r="E1117">
        <v>5</v>
      </c>
      <c r="F1117" t="s">
        <v>2634</v>
      </c>
      <c r="G1117">
        <v>2</v>
      </c>
      <c r="H1117" s="1"/>
      <c r="I1117">
        <v>39</v>
      </c>
      <c r="J1117" t="s">
        <v>2761</v>
      </c>
      <c r="M1117" t="s">
        <v>1257</v>
      </c>
      <c r="P1117">
        <v>90213930</v>
      </c>
      <c r="R1117">
        <v>13</v>
      </c>
      <c r="S1117">
        <v>14</v>
      </c>
      <c r="X1117" t="s">
        <v>3328</v>
      </c>
      <c r="Z1117" t="s">
        <v>1260</v>
      </c>
      <c r="AA1117" t="s">
        <v>1261</v>
      </c>
      <c r="AE1117">
        <v>44005</v>
      </c>
      <c r="AH1117">
        <v>0</v>
      </c>
      <c r="AK1117" t="s">
        <v>1260</v>
      </c>
      <c r="AM1117" t="s">
        <v>1260</v>
      </c>
      <c r="AN1117" t="s">
        <v>1260</v>
      </c>
      <c r="AQ1117" t="s">
        <v>1263</v>
      </c>
      <c r="AR1117" t="s">
        <v>1257</v>
      </c>
      <c r="AS1117" t="s">
        <v>1260</v>
      </c>
      <c r="AT1117">
        <v>1</v>
      </c>
      <c r="AX1117" t="s">
        <v>1617</v>
      </c>
      <c r="AY1117" t="s">
        <v>1264</v>
      </c>
      <c r="AZ1117" t="s">
        <v>1265</v>
      </c>
      <c r="BI1117" t="s">
        <v>1260</v>
      </c>
      <c r="BK1117" t="str">
        <f>LEFT(Tabela_BaseCadastro[[#This Row],[Descrição]],SEARCH(" ",Tabela_BaseCadastro[[#This Row],[Descrição]],1)-1)</f>
        <v>RACA35185CM</v>
      </c>
      <c r="BL1117" t="str">
        <f>TEXT(Tabela_BaseCadastro[[#This Row],[Unidade Venda '[EAN8, UPC12, EAN13, e DUN14']]],"0000000000000")</f>
        <v>0000000000000</v>
      </c>
      <c r="BM1117" t="s">
        <v>1565</v>
      </c>
      <c r="BN1117" t="str">
        <f>IF(Tabela_BaseCadastro[[#This Row],[P.Ativo CMED]]="",Tabela_BaseCadastro[[#This Row],[DESCRIÇÃO DO PRINCIPIO ATIVO]],Tabela_BaseCadastro[[#This Row],[P.Ativo CMED]])</f>
        <v>TISAGENLECLEUCEL</v>
      </c>
    </row>
    <row r="1118" spans="1:66" x14ac:dyDescent="0.25">
      <c r="A1118">
        <v>1900</v>
      </c>
      <c r="B1118" t="s">
        <v>3329</v>
      </c>
      <c r="C1118">
        <v>1645</v>
      </c>
      <c r="D1118" t="s">
        <v>2759</v>
      </c>
      <c r="E1118">
        <v>5</v>
      </c>
      <c r="F1118" t="s">
        <v>2634</v>
      </c>
      <c r="G1118">
        <v>10</v>
      </c>
      <c r="H1118" s="1" t="s">
        <v>2760</v>
      </c>
      <c r="I1118">
        <v>39</v>
      </c>
      <c r="J1118" t="s">
        <v>2761</v>
      </c>
      <c r="M1118" t="s">
        <v>2412</v>
      </c>
      <c r="N1118" t="s">
        <v>2762</v>
      </c>
      <c r="O1118" t="s">
        <v>2763</v>
      </c>
      <c r="P1118">
        <v>90213930</v>
      </c>
      <c r="R1118">
        <v>13</v>
      </c>
      <c r="S1118">
        <v>13</v>
      </c>
      <c r="U1118">
        <v>4987350705822</v>
      </c>
      <c r="V1118">
        <v>4987350705822</v>
      </c>
      <c r="X1118" t="s">
        <v>3330</v>
      </c>
      <c r="Z1118" t="s">
        <v>1260</v>
      </c>
      <c r="AA1118" t="s">
        <v>1270</v>
      </c>
      <c r="AE1118">
        <v>44005</v>
      </c>
      <c r="AH1118">
        <v>0</v>
      </c>
      <c r="AK1118" t="s">
        <v>1260</v>
      </c>
      <c r="AM1118" t="s">
        <v>1260</v>
      </c>
      <c r="AN1118" t="s">
        <v>1260</v>
      </c>
      <c r="AQ1118" t="s">
        <v>2412</v>
      </c>
      <c r="AR1118" t="s">
        <v>2415</v>
      </c>
      <c r="AS1118" t="s">
        <v>1260</v>
      </c>
      <c r="AT1118">
        <v>1</v>
      </c>
      <c r="AX1118" t="s">
        <v>1617</v>
      </c>
      <c r="AY1118" t="s">
        <v>1264</v>
      </c>
      <c r="AZ1118" t="s">
        <v>1265</v>
      </c>
      <c r="BI1118" t="s">
        <v>1260</v>
      </c>
      <c r="BK1118" t="str">
        <f>LEFT(Tabela_BaseCadastro[[#This Row],[Descrição]],SEARCH(" ",Tabela_BaseCadastro[[#This Row],[Descrição]],1)-1)</f>
        <v>RACA35265CM</v>
      </c>
      <c r="BL1118" t="str">
        <f>TEXT(Tabela_BaseCadastro[[#This Row],[Unidade Venda '[EAN8, UPC12, EAN13, e DUN14']]],"0000000000000")</f>
        <v>4987350705822</v>
      </c>
      <c r="BN1118">
        <f>IF(Tabela_BaseCadastro[[#This Row],[P.Ativo CMED]]="",Tabela_BaseCadastro[[#This Row],[DESCRIÇÃO DO PRINCIPIO ATIVO]],Tabela_BaseCadastro[[#This Row],[P.Ativo CMED]])</f>
        <v>0</v>
      </c>
    </row>
    <row r="1119" spans="1:66" x14ac:dyDescent="0.25">
      <c r="A1119">
        <v>1901</v>
      </c>
      <c r="B1119" t="s">
        <v>3331</v>
      </c>
      <c r="C1119">
        <v>1939</v>
      </c>
      <c r="D1119" t="s">
        <v>2759</v>
      </c>
      <c r="E1119">
        <v>5</v>
      </c>
      <c r="F1119" t="s">
        <v>2634</v>
      </c>
      <c r="G1119">
        <v>10</v>
      </c>
      <c r="H1119" s="1" t="s">
        <v>2760</v>
      </c>
      <c r="I1119">
        <v>39</v>
      </c>
      <c r="J1119" t="s">
        <v>2761</v>
      </c>
      <c r="M1119" t="s">
        <v>1257</v>
      </c>
      <c r="N1119" t="s">
        <v>3332</v>
      </c>
      <c r="O1119" t="s">
        <v>1275</v>
      </c>
      <c r="P1119">
        <v>90183929</v>
      </c>
      <c r="R1119">
        <v>13</v>
      </c>
      <c r="S1119">
        <v>14</v>
      </c>
      <c r="U1119">
        <v>4987350486332</v>
      </c>
      <c r="V1119">
        <v>0</v>
      </c>
      <c r="X1119" t="s">
        <v>3333</v>
      </c>
      <c r="Z1119" t="s">
        <v>1260</v>
      </c>
      <c r="AA1119" t="s">
        <v>1261</v>
      </c>
      <c r="AE1119">
        <v>44005</v>
      </c>
      <c r="AH1119">
        <v>0</v>
      </c>
      <c r="AK1119" t="s">
        <v>1260</v>
      </c>
      <c r="AM1119" t="s">
        <v>1260</v>
      </c>
      <c r="AN1119" t="s">
        <v>1260</v>
      </c>
      <c r="AQ1119" t="s">
        <v>1263</v>
      </c>
      <c r="AR1119" t="s">
        <v>1257</v>
      </c>
      <c r="AS1119" t="s">
        <v>1260</v>
      </c>
      <c r="AT1119">
        <v>1</v>
      </c>
      <c r="AX1119" t="s">
        <v>1260</v>
      </c>
      <c r="AY1119" t="s">
        <v>1264</v>
      </c>
      <c r="AZ1119" t="s">
        <v>1265</v>
      </c>
      <c r="BI1119" t="s">
        <v>1260</v>
      </c>
      <c r="BK1119" t="str">
        <f>LEFT(Tabela_BaseCadastro[[#This Row],[Descrição]],SEARCH(" ",Tabela_BaseCadastro[[#This Row],[Descrição]],1)-1)</f>
        <v>RAFA14301CM</v>
      </c>
      <c r="BL1119" t="str">
        <f>TEXT(Tabela_BaseCadastro[[#This Row],[Unidade Venda '[EAN8, UPC12, EAN13, e DUN14']]],"0000000000000")</f>
        <v>4987350486332</v>
      </c>
      <c r="BN1119">
        <f>IF(Tabela_BaseCadastro[[#This Row],[P.Ativo CMED]]="",Tabela_BaseCadastro[[#This Row],[DESCRIÇÃO DO PRINCIPIO ATIVO]],Tabela_BaseCadastro[[#This Row],[P.Ativo CMED]])</f>
        <v>0</v>
      </c>
    </row>
    <row r="1120" spans="1:66" x14ac:dyDescent="0.25">
      <c r="A1120">
        <v>1902</v>
      </c>
      <c r="B1120" t="s">
        <v>3334</v>
      </c>
      <c r="C1120">
        <v>1645</v>
      </c>
      <c r="D1120" t="s">
        <v>2759</v>
      </c>
      <c r="E1120">
        <v>5</v>
      </c>
      <c r="F1120" t="s">
        <v>2634</v>
      </c>
      <c r="G1120">
        <v>10</v>
      </c>
      <c r="H1120" s="1" t="s">
        <v>2760</v>
      </c>
      <c r="I1120">
        <v>39</v>
      </c>
      <c r="J1120" t="s">
        <v>2761</v>
      </c>
      <c r="M1120" t="s">
        <v>1257</v>
      </c>
      <c r="N1120" t="s">
        <v>3332</v>
      </c>
      <c r="O1120" t="s">
        <v>1275</v>
      </c>
      <c r="P1120">
        <v>90183929</v>
      </c>
      <c r="R1120">
        <v>13</v>
      </c>
      <c r="S1120">
        <v>14</v>
      </c>
      <c r="U1120">
        <v>4987350486370</v>
      </c>
      <c r="V1120">
        <v>0</v>
      </c>
      <c r="X1120" t="s">
        <v>3335</v>
      </c>
      <c r="Z1120" t="s">
        <v>1260</v>
      </c>
      <c r="AA1120" t="s">
        <v>1261</v>
      </c>
      <c r="AE1120">
        <v>44005</v>
      </c>
      <c r="AH1120">
        <v>0</v>
      </c>
      <c r="AK1120" t="s">
        <v>1260</v>
      </c>
      <c r="AM1120" t="s">
        <v>1260</v>
      </c>
      <c r="AN1120" t="s">
        <v>1260</v>
      </c>
      <c r="AQ1120" t="s">
        <v>1263</v>
      </c>
      <c r="AR1120" t="s">
        <v>1257</v>
      </c>
      <c r="AS1120" t="s">
        <v>1260</v>
      </c>
      <c r="AT1120">
        <v>1</v>
      </c>
      <c r="AX1120" t="s">
        <v>1260</v>
      </c>
      <c r="AY1120" t="s">
        <v>1264</v>
      </c>
      <c r="AZ1120" t="s">
        <v>1265</v>
      </c>
      <c r="BI1120" t="s">
        <v>1260</v>
      </c>
      <c r="BK1120" t="str">
        <f>LEFT(Tabela_BaseCadastro[[#This Row],[Descrição]],SEARCH(" ",Tabela_BaseCadastro[[#This Row],[Descrição]],1)-1)</f>
        <v>RAFA18301CM</v>
      </c>
      <c r="BL1120" t="str">
        <f>TEXT(Tabela_BaseCadastro[[#This Row],[Unidade Venda '[EAN8, UPC12, EAN13, e DUN14']]],"0000000000000")</f>
        <v>4987350486370</v>
      </c>
      <c r="BN1120">
        <f>IF(Tabela_BaseCadastro[[#This Row],[P.Ativo CMED]]="",Tabela_BaseCadastro[[#This Row],[DESCRIÇÃO DO PRINCIPIO ATIVO]],Tabela_BaseCadastro[[#This Row],[P.Ativo CMED]])</f>
        <v>0</v>
      </c>
    </row>
    <row r="1121" spans="1:66" x14ac:dyDescent="0.25">
      <c r="A1121">
        <v>1903</v>
      </c>
      <c r="B1121" t="s">
        <v>3336</v>
      </c>
      <c r="C1121">
        <v>1645</v>
      </c>
      <c r="D1121" t="s">
        <v>2759</v>
      </c>
      <c r="E1121">
        <v>5</v>
      </c>
      <c r="F1121" t="s">
        <v>2634</v>
      </c>
      <c r="G1121">
        <v>8</v>
      </c>
      <c r="H1121" s="1" t="s">
        <v>2635</v>
      </c>
      <c r="I1121">
        <v>39</v>
      </c>
      <c r="J1121" t="s">
        <v>2761</v>
      </c>
      <c r="M1121" t="s">
        <v>1257</v>
      </c>
      <c r="N1121" t="s">
        <v>2655</v>
      </c>
      <c r="O1121" t="s">
        <v>1275</v>
      </c>
      <c r="P1121">
        <v>90183929</v>
      </c>
      <c r="R1121">
        <v>13</v>
      </c>
      <c r="S1121">
        <v>14</v>
      </c>
      <c r="U1121">
        <v>4987350711151</v>
      </c>
      <c r="V1121">
        <v>4987350711151</v>
      </c>
      <c r="X1121" t="s">
        <v>3337</v>
      </c>
      <c r="Z1121" t="s">
        <v>1260</v>
      </c>
      <c r="AA1121" t="s">
        <v>1261</v>
      </c>
      <c r="AE1121">
        <v>44005</v>
      </c>
      <c r="AH1121">
        <v>0</v>
      </c>
      <c r="AK1121" t="s">
        <v>1260</v>
      </c>
      <c r="AM1121" t="s">
        <v>1260</v>
      </c>
      <c r="AN1121" t="s">
        <v>1260</v>
      </c>
      <c r="AQ1121" t="s">
        <v>1263</v>
      </c>
      <c r="AR1121" t="s">
        <v>1257</v>
      </c>
      <c r="AS1121" t="s">
        <v>1260</v>
      </c>
      <c r="AT1121">
        <v>1</v>
      </c>
      <c r="AX1121" t="s">
        <v>1260</v>
      </c>
      <c r="AY1121" t="s">
        <v>1264</v>
      </c>
      <c r="AZ1121" t="s">
        <v>1265</v>
      </c>
      <c r="BI1121" t="s">
        <v>1260</v>
      </c>
      <c r="BK1121" t="str">
        <f>LEFT(Tabela_BaseCadastro[[#This Row],[Descrição]],SEARCH(" ",Tabela_BaseCadastro[[#This Row],[Descrição]],1)-1)</f>
        <v>REGL35153M</v>
      </c>
      <c r="BL1121" t="str">
        <f>TEXT(Tabela_BaseCadastro[[#This Row],[Unidade Venda '[EAN8, UPC12, EAN13, e DUN14']]],"0000000000000")</f>
        <v>4987350711151</v>
      </c>
      <c r="BN1121">
        <f>IF(Tabela_BaseCadastro[[#This Row],[P.Ativo CMED]]="",Tabela_BaseCadastro[[#This Row],[DESCRIÇÃO DO PRINCIPIO ATIVO]],Tabela_BaseCadastro[[#This Row],[P.Ativo CMED]])</f>
        <v>0</v>
      </c>
    </row>
    <row r="1122" spans="1:66" x14ac:dyDescent="0.25">
      <c r="A1122">
        <v>1904</v>
      </c>
      <c r="B1122" t="s">
        <v>3338</v>
      </c>
      <c r="C1122">
        <v>1645</v>
      </c>
      <c r="D1122" t="s">
        <v>2759</v>
      </c>
      <c r="E1122">
        <v>5</v>
      </c>
      <c r="F1122" t="s">
        <v>2634</v>
      </c>
      <c r="G1122">
        <v>10</v>
      </c>
      <c r="H1122" s="1" t="s">
        <v>2760</v>
      </c>
      <c r="I1122">
        <v>39</v>
      </c>
      <c r="J1122" t="s">
        <v>2761</v>
      </c>
      <c r="M1122" t="s">
        <v>2412</v>
      </c>
      <c r="N1122" t="s">
        <v>2655</v>
      </c>
      <c r="O1122" t="s">
        <v>1275</v>
      </c>
      <c r="P1122">
        <v>90183929</v>
      </c>
      <c r="R1122">
        <v>13</v>
      </c>
      <c r="S1122">
        <v>13</v>
      </c>
      <c r="U1122">
        <v>8935221210025</v>
      </c>
      <c r="V1122">
        <v>0</v>
      </c>
      <c r="X1122" t="s">
        <v>3339</v>
      </c>
      <c r="Z1122" t="s">
        <v>1260</v>
      </c>
      <c r="AA1122" t="s">
        <v>1261</v>
      </c>
      <c r="AE1122">
        <v>44005</v>
      </c>
      <c r="AH1122">
        <v>0</v>
      </c>
      <c r="AK1122" t="s">
        <v>1260</v>
      </c>
      <c r="AM1122" t="s">
        <v>1260</v>
      </c>
      <c r="AN1122" t="s">
        <v>1260</v>
      </c>
      <c r="AQ1122" t="s">
        <v>2412</v>
      </c>
      <c r="AR1122" t="s">
        <v>2415</v>
      </c>
      <c r="AS1122" t="s">
        <v>1260</v>
      </c>
      <c r="AT1122">
        <v>1</v>
      </c>
      <c r="AX1122" t="s">
        <v>1260</v>
      </c>
      <c r="AY1122" t="s">
        <v>1264</v>
      </c>
      <c r="AZ1122" t="s">
        <v>1265</v>
      </c>
      <c r="BI1122" t="s">
        <v>1260</v>
      </c>
      <c r="BK1122" t="str">
        <f>LEFT(Tabela_BaseCadastro[[#This Row],[Descrição]],SEARCH(" ",Tabela_BaseCadastro[[#This Row],[Descrição]],1)-1)</f>
        <v>RFGA18263M</v>
      </c>
      <c r="BL1122" t="str">
        <f>TEXT(Tabela_BaseCadastro[[#This Row],[Unidade Venda '[EAN8, UPC12, EAN13, e DUN14']]],"0000000000000")</f>
        <v>8935221210025</v>
      </c>
      <c r="BN1122">
        <f>IF(Tabela_BaseCadastro[[#This Row],[P.Ativo CMED]]="",Tabela_BaseCadastro[[#This Row],[DESCRIÇÃO DO PRINCIPIO ATIVO]],Tabela_BaseCadastro[[#This Row],[P.Ativo CMED]])</f>
        <v>0</v>
      </c>
    </row>
    <row r="1123" spans="1:66" x14ac:dyDescent="0.25">
      <c r="A1123">
        <v>1905</v>
      </c>
      <c r="B1123" t="s">
        <v>3340</v>
      </c>
      <c r="C1123">
        <v>1645</v>
      </c>
      <c r="D1123" t="s">
        <v>2759</v>
      </c>
      <c r="E1123">
        <v>5</v>
      </c>
      <c r="F1123" t="s">
        <v>2634</v>
      </c>
      <c r="G1123">
        <v>10</v>
      </c>
      <c r="H1123" s="1" t="s">
        <v>2760</v>
      </c>
      <c r="I1123">
        <v>39</v>
      </c>
      <c r="J1123" t="s">
        <v>2761</v>
      </c>
      <c r="M1123" t="s">
        <v>1257</v>
      </c>
      <c r="N1123" t="s">
        <v>2655</v>
      </c>
      <c r="O1123" t="s">
        <v>1275</v>
      </c>
      <c r="P1123">
        <v>90183929</v>
      </c>
      <c r="R1123">
        <v>13</v>
      </c>
      <c r="S1123">
        <v>14</v>
      </c>
      <c r="U1123">
        <v>4987350715531</v>
      </c>
      <c r="V1123">
        <v>4987350715531</v>
      </c>
      <c r="X1123" t="s">
        <v>3341</v>
      </c>
      <c r="Z1123" t="s">
        <v>1260</v>
      </c>
      <c r="AA1123" t="s">
        <v>1261</v>
      </c>
      <c r="AE1123">
        <v>44005</v>
      </c>
      <c r="AH1123">
        <v>0</v>
      </c>
      <c r="AK1123" t="s">
        <v>1260</v>
      </c>
      <c r="AM1123" t="s">
        <v>1260</v>
      </c>
      <c r="AN1123" t="s">
        <v>1260</v>
      </c>
      <c r="AQ1123" t="s">
        <v>1263</v>
      </c>
      <c r="AR1123" t="s">
        <v>1257</v>
      </c>
      <c r="AS1123" t="s">
        <v>1260</v>
      </c>
      <c r="AT1123">
        <v>1</v>
      </c>
      <c r="AX1123" t="s">
        <v>1260</v>
      </c>
      <c r="AY1123" t="s">
        <v>1264</v>
      </c>
      <c r="AZ1123" t="s">
        <v>1265</v>
      </c>
      <c r="BI1123" t="s">
        <v>1260</v>
      </c>
      <c r="BK1123" t="str">
        <f>LEFT(Tabela_BaseCadastro[[#This Row],[Descrição]],SEARCH(" ",Tabela_BaseCadastro[[#This Row],[Descrição]],1)-1)</f>
        <v>RFGA32153M</v>
      </c>
      <c r="BL1123" t="str">
        <f>TEXT(Tabela_BaseCadastro[[#This Row],[Unidade Venda '[EAN8, UPC12, EAN13, e DUN14']]],"0000000000000")</f>
        <v>4987350715531</v>
      </c>
      <c r="BN1123">
        <f>IF(Tabela_BaseCadastro[[#This Row],[P.Ativo CMED]]="",Tabela_BaseCadastro[[#This Row],[DESCRIÇÃO DO PRINCIPIO ATIVO]],Tabela_BaseCadastro[[#This Row],[P.Ativo CMED]])</f>
        <v>0</v>
      </c>
    </row>
    <row r="1124" spans="1:66" x14ac:dyDescent="0.25">
      <c r="A1124">
        <v>1906</v>
      </c>
      <c r="B1124" t="s">
        <v>3342</v>
      </c>
      <c r="C1124">
        <v>1645</v>
      </c>
      <c r="D1124" t="s">
        <v>2759</v>
      </c>
      <c r="E1124">
        <v>5</v>
      </c>
      <c r="F1124" t="s">
        <v>2634</v>
      </c>
      <c r="G1124">
        <v>10</v>
      </c>
      <c r="H1124" s="1" t="s">
        <v>2760</v>
      </c>
      <c r="I1124">
        <v>39</v>
      </c>
      <c r="J1124" t="s">
        <v>2761</v>
      </c>
      <c r="M1124" t="s">
        <v>1257</v>
      </c>
      <c r="N1124" t="s">
        <v>1614</v>
      </c>
      <c r="O1124" t="s">
        <v>1615</v>
      </c>
      <c r="P1124">
        <v>90189099</v>
      </c>
      <c r="R1124">
        <v>13</v>
      </c>
      <c r="S1124">
        <v>14</v>
      </c>
      <c r="U1124">
        <v>7898146077016</v>
      </c>
      <c r="V1124">
        <v>7898146077016</v>
      </c>
      <c r="X1124" t="s">
        <v>3343</v>
      </c>
      <c r="Z1124" t="s">
        <v>1260</v>
      </c>
      <c r="AA1124" t="s">
        <v>1261</v>
      </c>
      <c r="AE1124">
        <v>44005</v>
      </c>
      <c r="AH1124">
        <v>0</v>
      </c>
      <c r="AK1124" t="s">
        <v>1260</v>
      </c>
      <c r="AM1124" t="s">
        <v>1260</v>
      </c>
      <c r="AN1124" t="s">
        <v>1260</v>
      </c>
      <c r="AQ1124" t="s">
        <v>1263</v>
      </c>
      <c r="AR1124" t="s">
        <v>1257</v>
      </c>
      <c r="AS1124" t="s">
        <v>1260</v>
      </c>
      <c r="AT1124">
        <v>1</v>
      </c>
      <c r="AX1124" t="s">
        <v>1617</v>
      </c>
      <c r="AY1124" t="s">
        <v>1264</v>
      </c>
      <c r="AZ1124" t="s">
        <v>1265</v>
      </c>
      <c r="BI1124" t="s">
        <v>1260</v>
      </c>
      <c r="BK1124" t="str">
        <f>LEFT(Tabela_BaseCadastro[[#This Row],[Descrição]],SEARCH(" ",Tabela_BaseCadastro[[#This Row],[Descrição]],1)-1)</f>
        <v>RFGA32263M</v>
      </c>
      <c r="BL1124" t="str">
        <f>TEXT(Tabela_BaseCadastro[[#This Row],[Unidade Venda '[EAN8, UPC12, EAN13, e DUN14']]],"0000000000000")</f>
        <v>7898146077016</v>
      </c>
      <c r="BN1124">
        <f>IF(Tabela_BaseCadastro[[#This Row],[P.Ativo CMED]]="",Tabela_BaseCadastro[[#This Row],[DESCRIÇÃO DO PRINCIPIO ATIVO]],Tabela_BaseCadastro[[#This Row],[P.Ativo CMED]])</f>
        <v>0</v>
      </c>
    </row>
    <row r="1125" spans="1:66" x14ac:dyDescent="0.25">
      <c r="A1125">
        <v>1907</v>
      </c>
      <c r="B1125" t="s">
        <v>3344</v>
      </c>
      <c r="C1125">
        <v>1645</v>
      </c>
      <c r="D1125" t="s">
        <v>2759</v>
      </c>
      <c r="E1125">
        <v>5</v>
      </c>
      <c r="F1125" t="s">
        <v>2634</v>
      </c>
      <c r="G1125">
        <v>10</v>
      </c>
      <c r="H1125" s="1" t="s">
        <v>2760</v>
      </c>
      <c r="I1125">
        <v>39</v>
      </c>
      <c r="J1125" t="s">
        <v>2761</v>
      </c>
      <c r="M1125" t="s">
        <v>1257</v>
      </c>
      <c r="N1125" t="s">
        <v>3332</v>
      </c>
      <c r="O1125" t="s">
        <v>1275</v>
      </c>
      <c r="P1125">
        <v>90183929</v>
      </c>
      <c r="R1125">
        <v>13</v>
      </c>
      <c r="S1125">
        <v>14</v>
      </c>
      <c r="U1125">
        <v>8935221210803</v>
      </c>
      <c r="V1125">
        <v>0</v>
      </c>
      <c r="X1125" t="s">
        <v>3345</v>
      </c>
      <c r="Z1125" t="s">
        <v>1260</v>
      </c>
      <c r="AA1125" t="s">
        <v>1261</v>
      </c>
      <c r="AE1125">
        <v>44005</v>
      </c>
      <c r="AH1125">
        <v>0</v>
      </c>
      <c r="AK1125" t="s">
        <v>1260</v>
      </c>
      <c r="AM1125" t="s">
        <v>1260</v>
      </c>
      <c r="AN1125" t="s">
        <v>1260</v>
      </c>
      <c r="AQ1125" t="s">
        <v>1263</v>
      </c>
      <c r="AR1125" t="s">
        <v>1257</v>
      </c>
      <c r="AS1125" t="s">
        <v>1260</v>
      </c>
      <c r="AT1125">
        <v>1</v>
      </c>
      <c r="AX1125" t="s">
        <v>1260</v>
      </c>
      <c r="AY1125" t="s">
        <v>1264</v>
      </c>
      <c r="AZ1125" t="s">
        <v>1265</v>
      </c>
      <c r="BI1125" t="s">
        <v>1260</v>
      </c>
      <c r="BK1125" t="str">
        <f>LEFT(Tabela_BaseCadastro[[#This Row],[Descrição]],SEARCH(" ",Tabela_BaseCadastro[[#This Row],[Descrição]],1)-1)</f>
        <v>RFGA35153M</v>
      </c>
      <c r="BL1125" t="str">
        <f>TEXT(Tabela_BaseCadastro[[#This Row],[Unidade Venda '[EAN8, UPC12, EAN13, e DUN14']]],"0000000000000")</f>
        <v>8935221210803</v>
      </c>
      <c r="BN1125">
        <f>IF(Tabela_BaseCadastro[[#This Row],[P.Ativo CMED]]="",Tabela_BaseCadastro[[#This Row],[DESCRIÇÃO DO PRINCIPIO ATIVO]],Tabela_BaseCadastro[[#This Row],[P.Ativo CMED]])</f>
        <v>0</v>
      </c>
    </row>
    <row r="1126" spans="1:66" x14ac:dyDescent="0.25">
      <c r="A1126">
        <v>1908</v>
      </c>
      <c r="B1126" t="s">
        <v>3346</v>
      </c>
      <c r="C1126">
        <v>1645</v>
      </c>
      <c r="D1126" t="s">
        <v>2759</v>
      </c>
      <c r="E1126">
        <v>5</v>
      </c>
      <c r="F1126" t="s">
        <v>2634</v>
      </c>
      <c r="G1126">
        <v>10</v>
      </c>
      <c r="H1126" s="1" t="s">
        <v>2760</v>
      </c>
      <c r="I1126">
        <v>39</v>
      </c>
      <c r="J1126" t="s">
        <v>2761</v>
      </c>
      <c r="M1126" t="s">
        <v>2412</v>
      </c>
      <c r="N1126" t="s">
        <v>3347</v>
      </c>
      <c r="O1126" t="s">
        <v>2763</v>
      </c>
      <c r="P1126">
        <v>90213930</v>
      </c>
      <c r="R1126">
        <v>13</v>
      </c>
      <c r="S1126">
        <v>13</v>
      </c>
      <c r="U1126">
        <v>8935221210810</v>
      </c>
      <c r="X1126" t="s">
        <v>3348</v>
      </c>
      <c r="Z1126" t="s">
        <v>1260</v>
      </c>
      <c r="AA1126" t="s">
        <v>1261</v>
      </c>
      <c r="AE1126">
        <v>44005</v>
      </c>
      <c r="AH1126">
        <v>0</v>
      </c>
      <c r="AK1126" t="s">
        <v>1260</v>
      </c>
      <c r="AM1126" t="s">
        <v>1260</v>
      </c>
      <c r="AN1126" t="s">
        <v>1260</v>
      </c>
      <c r="AQ1126" t="s">
        <v>2412</v>
      </c>
      <c r="AR1126" t="s">
        <v>2415</v>
      </c>
      <c r="AS1126" t="s">
        <v>1260</v>
      </c>
      <c r="AT1126">
        <v>1</v>
      </c>
      <c r="AX1126" t="s">
        <v>1260</v>
      </c>
      <c r="AY1126" t="s">
        <v>1264</v>
      </c>
      <c r="AZ1126" t="s">
        <v>1265</v>
      </c>
      <c r="BI1126" t="s">
        <v>1260</v>
      </c>
      <c r="BK1126" t="str">
        <f>LEFT(Tabela_BaseCadastro[[#This Row],[Descrição]],SEARCH(" ",Tabela_BaseCadastro[[#This Row],[Descrição]],1)-1)</f>
        <v>RFGA35183M</v>
      </c>
      <c r="BL1126" t="str">
        <f>TEXT(Tabela_BaseCadastro[[#This Row],[Unidade Venda '[EAN8, UPC12, EAN13, e DUN14']]],"0000000000000")</f>
        <v>8935221210810</v>
      </c>
      <c r="BN1126">
        <f>IF(Tabela_BaseCadastro[[#This Row],[P.Ativo CMED]]="",Tabela_BaseCadastro[[#This Row],[DESCRIÇÃO DO PRINCIPIO ATIVO]],Tabela_BaseCadastro[[#This Row],[P.Ativo CMED]])</f>
        <v>0</v>
      </c>
    </row>
    <row r="1127" spans="1:66" x14ac:dyDescent="0.25">
      <c r="A1127">
        <v>1909</v>
      </c>
      <c r="B1127" t="s">
        <v>3349</v>
      </c>
      <c r="C1127">
        <v>1645</v>
      </c>
      <c r="D1127" t="s">
        <v>2759</v>
      </c>
      <c r="E1127">
        <v>5</v>
      </c>
      <c r="F1127" t="s">
        <v>2634</v>
      </c>
      <c r="G1127">
        <v>10</v>
      </c>
      <c r="H1127" s="1" t="s">
        <v>2760</v>
      </c>
      <c r="I1127">
        <v>39</v>
      </c>
      <c r="J1127" t="s">
        <v>2761</v>
      </c>
      <c r="M1127" t="s">
        <v>2412</v>
      </c>
      <c r="N1127" t="s">
        <v>3332</v>
      </c>
      <c r="O1127" t="s">
        <v>1275</v>
      </c>
      <c r="P1127">
        <v>90183929</v>
      </c>
      <c r="R1127">
        <v>14</v>
      </c>
      <c r="S1127">
        <v>14</v>
      </c>
      <c r="U1127">
        <v>1909</v>
      </c>
      <c r="V1127">
        <v>0</v>
      </c>
      <c r="X1127" t="s">
        <v>3350</v>
      </c>
      <c r="Z1127" t="s">
        <v>1260</v>
      </c>
      <c r="AA1127" t="s">
        <v>1261</v>
      </c>
      <c r="AE1127">
        <v>44005</v>
      </c>
      <c r="AH1127">
        <v>0</v>
      </c>
      <c r="AK1127" t="s">
        <v>1260</v>
      </c>
      <c r="AM1127" t="s">
        <v>1260</v>
      </c>
      <c r="AN1127" t="s">
        <v>1260</v>
      </c>
      <c r="AQ1127" t="s">
        <v>2412</v>
      </c>
      <c r="AR1127" t="s">
        <v>2415</v>
      </c>
      <c r="AS1127" t="s">
        <v>1260</v>
      </c>
      <c r="AT1127">
        <v>1</v>
      </c>
      <c r="AX1127" t="s">
        <v>1260</v>
      </c>
      <c r="AY1127" t="s">
        <v>1264</v>
      </c>
      <c r="AZ1127" t="s">
        <v>1265</v>
      </c>
      <c r="BI1127" t="s">
        <v>1260</v>
      </c>
      <c r="BK1127" t="str">
        <f>LEFT(Tabela_BaseCadastro[[#This Row],[Descrição]],SEARCH(" ",Tabela_BaseCadastro[[#This Row],[Descrição]],1)-1)</f>
        <v>RFGA35263M</v>
      </c>
      <c r="BL1127" t="str">
        <f>TEXT(Tabela_BaseCadastro[[#This Row],[Unidade Venda '[EAN8, UPC12, EAN13, e DUN14']]],"0000000000000")</f>
        <v>0000000001909</v>
      </c>
      <c r="BN1127">
        <f>IF(Tabela_BaseCadastro[[#This Row],[P.Ativo CMED]]="",Tabela_BaseCadastro[[#This Row],[DESCRIÇÃO DO PRINCIPIO ATIVO]],Tabela_BaseCadastro[[#This Row],[P.Ativo CMED]])</f>
        <v>0</v>
      </c>
    </row>
    <row r="1128" spans="1:66" x14ac:dyDescent="0.25">
      <c r="A1128">
        <v>1910</v>
      </c>
      <c r="B1128" t="s">
        <v>3351</v>
      </c>
      <c r="C1128">
        <v>1645</v>
      </c>
      <c r="D1128" t="s">
        <v>2759</v>
      </c>
      <c r="E1128">
        <v>5</v>
      </c>
      <c r="F1128" t="s">
        <v>2634</v>
      </c>
      <c r="G1128">
        <v>10</v>
      </c>
      <c r="H1128" s="1" t="s">
        <v>2760</v>
      </c>
      <c r="I1128">
        <v>39</v>
      </c>
      <c r="J1128" t="s">
        <v>2761</v>
      </c>
      <c r="M1128" t="s">
        <v>1257</v>
      </c>
      <c r="N1128" t="s">
        <v>3332</v>
      </c>
      <c r="O1128" t="s">
        <v>1275</v>
      </c>
      <c r="P1128">
        <v>90183929</v>
      </c>
      <c r="R1128">
        <v>13</v>
      </c>
      <c r="S1128">
        <v>14</v>
      </c>
      <c r="U1128">
        <v>4987350716378</v>
      </c>
      <c r="V1128">
        <v>4987350716378</v>
      </c>
      <c r="X1128" t="s">
        <v>3352</v>
      </c>
      <c r="Z1128" t="s">
        <v>1260</v>
      </c>
      <c r="AA1128" t="s">
        <v>1261</v>
      </c>
      <c r="AE1128">
        <v>44005</v>
      </c>
      <c r="AH1128">
        <v>0</v>
      </c>
      <c r="AK1128" t="s">
        <v>1260</v>
      </c>
      <c r="AM1128" t="s">
        <v>1260</v>
      </c>
      <c r="AN1128" t="s">
        <v>1260</v>
      </c>
      <c r="AQ1128" t="s">
        <v>1263</v>
      </c>
      <c r="AR1128" t="s">
        <v>1257</v>
      </c>
      <c r="AS1128" t="s">
        <v>1260</v>
      </c>
      <c r="AT1128">
        <v>1</v>
      </c>
      <c r="AX1128" t="s">
        <v>1260</v>
      </c>
      <c r="AY1128" t="s">
        <v>1264</v>
      </c>
      <c r="AZ1128" t="s">
        <v>1265</v>
      </c>
      <c r="BI1128" t="s">
        <v>1260</v>
      </c>
      <c r="BK1128" t="str">
        <f>LEFT(Tabela_BaseCadastro[[#This Row],[Descrição]],SEARCH(" ",Tabela_BaseCadastro[[#This Row],[Descrição]],1)-1)</f>
        <v>RFGA35303M</v>
      </c>
      <c r="BL1128" t="str">
        <f>TEXT(Tabela_BaseCadastro[[#This Row],[Unidade Venda '[EAN8, UPC12, EAN13, e DUN14']]],"0000000000000")</f>
        <v>4987350716378</v>
      </c>
      <c r="BN1128">
        <f>IF(Tabela_BaseCadastro[[#This Row],[P.Ativo CMED]]="",Tabela_BaseCadastro[[#This Row],[DESCRIÇÃO DO PRINCIPIO ATIVO]],Tabela_BaseCadastro[[#This Row],[P.Ativo CMED]])</f>
        <v>0</v>
      </c>
    </row>
    <row r="1129" spans="1:66" x14ac:dyDescent="0.25">
      <c r="A1129">
        <v>1911</v>
      </c>
      <c r="B1129" t="s">
        <v>3353</v>
      </c>
      <c r="C1129">
        <v>1645</v>
      </c>
      <c r="D1129" t="s">
        <v>2759</v>
      </c>
      <c r="E1129">
        <v>5</v>
      </c>
      <c r="F1129" t="s">
        <v>2634</v>
      </c>
      <c r="G1129">
        <v>10</v>
      </c>
      <c r="H1129" s="1" t="s">
        <v>2760</v>
      </c>
      <c r="I1129">
        <v>39</v>
      </c>
      <c r="J1129" t="s">
        <v>2761</v>
      </c>
      <c r="M1129" t="s">
        <v>1257</v>
      </c>
      <c r="N1129" t="s">
        <v>3332</v>
      </c>
      <c r="O1129" t="s">
        <v>1275</v>
      </c>
      <c r="P1129">
        <v>90189099</v>
      </c>
      <c r="R1129">
        <v>13</v>
      </c>
      <c r="S1129">
        <v>14</v>
      </c>
      <c r="U1129">
        <v>7899278996343</v>
      </c>
      <c r="V1129">
        <v>7899278996343</v>
      </c>
      <c r="X1129" t="s">
        <v>3354</v>
      </c>
      <c r="Z1129" t="s">
        <v>1260</v>
      </c>
      <c r="AA1129" t="s">
        <v>1261</v>
      </c>
      <c r="AE1129">
        <v>44005</v>
      </c>
      <c r="AH1129">
        <v>0</v>
      </c>
      <c r="AK1129" t="s">
        <v>1260</v>
      </c>
      <c r="AM1129" t="s">
        <v>1260</v>
      </c>
      <c r="AN1129" t="s">
        <v>1260</v>
      </c>
      <c r="AQ1129" t="s">
        <v>1263</v>
      </c>
      <c r="AR1129" t="s">
        <v>1257</v>
      </c>
      <c r="AS1129" t="s">
        <v>1260</v>
      </c>
      <c r="AT1129">
        <v>1</v>
      </c>
      <c r="AX1129" t="s">
        <v>1617</v>
      </c>
      <c r="AY1129" t="s">
        <v>1264</v>
      </c>
      <c r="AZ1129" t="s">
        <v>1265</v>
      </c>
      <c r="BI1129" t="s">
        <v>1260</v>
      </c>
      <c r="BK1129" t="str">
        <f>LEFT(Tabela_BaseCadastro[[#This Row],[Descrição]],SEARCH(" ",Tabela_BaseCadastro[[#This Row],[Descrição]],1)-1)</f>
        <v>RFGB35153M</v>
      </c>
      <c r="BL1129" t="str">
        <f>TEXT(Tabela_BaseCadastro[[#This Row],[Unidade Venda '[EAN8, UPC12, EAN13, e DUN14']]],"0000000000000")</f>
        <v>7899278996343</v>
      </c>
      <c r="BN1129">
        <f>IF(Tabela_BaseCadastro[[#This Row],[P.Ativo CMED]]="",Tabela_BaseCadastro[[#This Row],[DESCRIÇÃO DO PRINCIPIO ATIVO]],Tabela_BaseCadastro[[#This Row],[P.Ativo CMED]])</f>
        <v>0</v>
      </c>
    </row>
    <row r="1130" spans="1:66" x14ac:dyDescent="0.25">
      <c r="A1130">
        <v>1912</v>
      </c>
      <c r="B1130" t="s">
        <v>3355</v>
      </c>
      <c r="C1130">
        <v>1645</v>
      </c>
      <c r="D1130" t="s">
        <v>2759</v>
      </c>
      <c r="E1130">
        <v>5</v>
      </c>
      <c r="F1130" t="s">
        <v>2634</v>
      </c>
      <c r="G1130">
        <v>10</v>
      </c>
      <c r="H1130" s="1" t="s">
        <v>2760</v>
      </c>
      <c r="I1130">
        <v>39</v>
      </c>
      <c r="J1130" t="s">
        <v>2761</v>
      </c>
      <c r="M1130" t="s">
        <v>2412</v>
      </c>
      <c r="N1130" t="s">
        <v>3332</v>
      </c>
      <c r="O1130" t="s">
        <v>1275</v>
      </c>
      <c r="P1130">
        <v>90213930</v>
      </c>
      <c r="R1130">
        <v>13</v>
      </c>
      <c r="S1130">
        <v>13</v>
      </c>
      <c r="U1130">
        <v>2010201020101</v>
      </c>
      <c r="V1130">
        <v>0</v>
      </c>
      <c r="X1130" t="s">
        <v>3356</v>
      </c>
      <c r="Z1130" t="s">
        <v>1260</v>
      </c>
      <c r="AA1130" t="s">
        <v>1261</v>
      </c>
      <c r="AE1130">
        <v>44005</v>
      </c>
      <c r="AH1130">
        <v>0</v>
      </c>
      <c r="AK1130" t="s">
        <v>1260</v>
      </c>
      <c r="AM1130" t="s">
        <v>1260</v>
      </c>
      <c r="AN1130" t="s">
        <v>1260</v>
      </c>
      <c r="AQ1130" t="s">
        <v>2412</v>
      </c>
      <c r="AR1130" t="s">
        <v>2415</v>
      </c>
      <c r="AS1130" t="s">
        <v>1260</v>
      </c>
      <c r="AT1130">
        <v>1</v>
      </c>
      <c r="AX1130" t="s">
        <v>1260</v>
      </c>
      <c r="AY1130" t="s">
        <v>1264</v>
      </c>
      <c r="AZ1130" t="s">
        <v>1265</v>
      </c>
      <c r="BI1130" t="s">
        <v>1260</v>
      </c>
      <c r="BK1130" t="str">
        <f>LEFT(Tabela_BaseCadastro[[#This Row],[Descrição]],SEARCH(" ",Tabela_BaseCadastro[[#This Row],[Descrição]],1)-1)</f>
        <v>RFGS35153M</v>
      </c>
      <c r="BL1130" t="str">
        <f>TEXT(Tabela_BaseCadastro[[#This Row],[Unidade Venda '[EAN8, UPC12, EAN13, e DUN14']]],"0000000000000")</f>
        <v>2010201020101</v>
      </c>
      <c r="BN1130">
        <f>IF(Tabela_BaseCadastro[[#This Row],[P.Ativo CMED]]="",Tabela_BaseCadastro[[#This Row],[DESCRIÇÃO DO PRINCIPIO ATIVO]],Tabela_BaseCadastro[[#This Row],[P.Ativo CMED]])</f>
        <v>0</v>
      </c>
    </row>
    <row r="1131" spans="1:66" x14ac:dyDescent="0.25">
      <c r="A1131">
        <v>1913</v>
      </c>
      <c r="B1131" t="s">
        <v>3357</v>
      </c>
      <c r="C1131">
        <v>1645</v>
      </c>
      <c r="D1131" t="s">
        <v>2759</v>
      </c>
      <c r="E1131">
        <v>5</v>
      </c>
      <c r="F1131" t="s">
        <v>2634</v>
      </c>
      <c r="G1131">
        <v>8</v>
      </c>
      <c r="H1131" s="1" t="s">
        <v>2635</v>
      </c>
      <c r="I1131">
        <v>39</v>
      </c>
      <c r="J1131" t="s">
        <v>2761</v>
      </c>
      <c r="M1131" t="s">
        <v>1257</v>
      </c>
      <c r="N1131" t="s">
        <v>3332</v>
      </c>
      <c r="O1131" t="s">
        <v>1275</v>
      </c>
      <c r="P1131">
        <v>90183929</v>
      </c>
      <c r="R1131">
        <v>13</v>
      </c>
      <c r="S1131">
        <v>14</v>
      </c>
      <c r="U1131">
        <v>8935221210490</v>
      </c>
      <c r="V1131">
        <v>0</v>
      </c>
      <c r="X1131" t="s">
        <v>3358</v>
      </c>
      <c r="Z1131" t="s">
        <v>1260</v>
      </c>
      <c r="AA1131" t="s">
        <v>1261</v>
      </c>
      <c r="AE1131">
        <v>44005</v>
      </c>
      <c r="AH1131">
        <v>0</v>
      </c>
      <c r="AK1131" t="s">
        <v>1260</v>
      </c>
      <c r="AM1131" t="s">
        <v>1260</v>
      </c>
      <c r="AN1131" t="s">
        <v>1260</v>
      </c>
      <c r="AQ1131" t="s">
        <v>1263</v>
      </c>
      <c r="AR1131" t="s">
        <v>1257</v>
      </c>
      <c r="AS1131" t="s">
        <v>1260</v>
      </c>
      <c r="AT1131">
        <v>1</v>
      </c>
      <c r="AX1131" t="s">
        <v>1260</v>
      </c>
      <c r="AY1131" t="s">
        <v>1264</v>
      </c>
      <c r="AZ1131" t="s">
        <v>1265</v>
      </c>
      <c r="BI1131" t="s">
        <v>1260</v>
      </c>
      <c r="BK1131" t="str">
        <f>LEFT(Tabela_BaseCadastro[[#This Row],[Descrição]],SEARCH(" ",Tabela_BaseCadastro[[#This Row],[Descrição]],1)-1)</f>
        <v>RFGS35183M</v>
      </c>
      <c r="BL1131" t="str">
        <f>TEXT(Tabela_BaseCadastro[[#This Row],[Unidade Venda '[EAN8, UPC12, EAN13, e DUN14']]],"0000000000000")</f>
        <v>8935221210490</v>
      </c>
      <c r="BN1131">
        <f>IF(Tabela_BaseCadastro[[#This Row],[P.Ativo CMED]]="",Tabela_BaseCadastro[[#This Row],[DESCRIÇÃO DO PRINCIPIO ATIVO]],Tabela_BaseCadastro[[#This Row],[P.Ativo CMED]])</f>
        <v>0</v>
      </c>
    </row>
    <row r="1132" spans="1:66" x14ac:dyDescent="0.25">
      <c r="A1132">
        <v>1914</v>
      </c>
      <c r="B1132" t="s">
        <v>3359</v>
      </c>
      <c r="C1132">
        <v>1645</v>
      </c>
      <c r="D1132" t="s">
        <v>2759</v>
      </c>
      <c r="E1132">
        <v>5</v>
      </c>
      <c r="F1132" t="s">
        <v>2634</v>
      </c>
      <c r="G1132">
        <v>10</v>
      </c>
      <c r="H1132" s="1" t="s">
        <v>2760</v>
      </c>
      <c r="I1132">
        <v>39</v>
      </c>
      <c r="J1132" t="s">
        <v>2761</v>
      </c>
      <c r="M1132" t="s">
        <v>2412</v>
      </c>
      <c r="N1132" t="s">
        <v>3332</v>
      </c>
      <c r="O1132" t="s">
        <v>1275</v>
      </c>
      <c r="P1132">
        <v>90183929</v>
      </c>
      <c r="R1132">
        <v>13</v>
      </c>
      <c r="S1132">
        <v>13</v>
      </c>
      <c r="U1132">
        <v>8935221210513</v>
      </c>
      <c r="V1132">
        <v>8935221210513</v>
      </c>
      <c r="X1132" t="s">
        <v>3360</v>
      </c>
      <c r="Z1132" t="s">
        <v>1260</v>
      </c>
      <c r="AA1132" t="s">
        <v>1261</v>
      </c>
      <c r="AE1132">
        <v>44005</v>
      </c>
      <c r="AH1132">
        <v>0</v>
      </c>
      <c r="AK1132" t="s">
        <v>1260</v>
      </c>
      <c r="AM1132" t="s">
        <v>1260</v>
      </c>
      <c r="AN1132" t="s">
        <v>1260</v>
      </c>
      <c r="AQ1132" t="s">
        <v>2412</v>
      </c>
      <c r="AR1132" t="s">
        <v>2415</v>
      </c>
      <c r="AS1132" t="s">
        <v>1260</v>
      </c>
      <c r="AT1132">
        <v>1</v>
      </c>
      <c r="AX1132" t="s">
        <v>1260</v>
      </c>
      <c r="AY1132" t="s">
        <v>1264</v>
      </c>
      <c r="AZ1132" t="s">
        <v>1265</v>
      </c>
      <c r="BI1132" t="s">
        <v>1260</v>
      </c>
      <c r="BK1132" t="str">
        <f>LEFT(Tabela_BaseCadastro[[#This Row],[Descrição]],SEARCH(" ",Tabela_BaseCadastro[[#This Row],[Descrição]],1)-1)</f>
        <v>RFGS35263M</v>
      </c>
      <c r="BL1132" t="str">
        <f>TEXT(Tabela_BaseCadastro[[#This Row],[Unidade Venda '[EAN8, UPC12, EAN13, e DUN14']]],"0000000000000")</f>
        <v>8935221210513</v>
      </c>
      <c r="BN1132">
        <f>IF(Tabela_BaseCadastro[[#This Row],[P.Ativo CMED]]="",Tabela_BaseCadastro[[#This Row],[DESCRIÇÃO DO PRINCIPIO ATIVO]],Tabela_BaseCadastro[[#This Row],[P.Ativo CMED]])</f>
        <v>0</v>
      </c>
    </row>
    <row r="1133" spans="1:66" x14ac:dyDescent="0.25">
      <c r="A1133">
        <v>1915</v>
      </c>
      <c r="B1133" t="s">
        <v>3361</v>
      </c>
      <c r="C1133">
        <v>1645</v>
      </c>
      <c r="D1133" t="s">
        <v>2759</v>
      </c>
      <c r="E1133">
        <v>5</v>
      </c>
      <c r="F1133" t="s">
        <v>2634</v>
      </c>
      <c r="G1133">
        <v>8</v>
      </c>
      <c r="H1133" s="1" t="s">
        <v>2635</v>
      </c>
      <c r="I1133">
        <v>39</v>
      </c>
      <c r="J1133" t="s">
        <v>2761</v>
      </c>
      <c r="M1133" t="s">
        <v>1257</v>
      </c>
      <c r="N1133" t="s">
        <v>3332</v>
      </c>
      <c r="O1133" t="s">
        <v>1275</v>
      </c>
      <c r="P1133">
        <v>90183929</v>
      </c>
      <c r="R1133">
        <v>13</v>
      </c>
      <c r="S1133">
        <v>13</v>
      </c>
      <c r="U1133">
        <v>4987350718778</v>
      </c>
      <c r="V1133">
        <v>4987350718778</v>
      </c>
      <c r="X1133" t="s">
        <v>3362</v>
      </c>
      <c r="Z1133" t="s">
        <v>1260</v>
      </c>
      <c r="AA1133" t="s">
        <v>1261</v>
      </c>
      <c r="AE1133">
        <v>44005</v>
      </c>
      <c r="AH1133">
        <v>0</v>
      </c>
      <c r="AK1133" t="s">
        <v>1260</v>
      </c>
      <c r="AM1133" t="s">
        <v>1260</v>
      </c>
      <c r="AN1133" t="s">
        <v>1260</v>
      </c>
      <c r="AQ1133" t="s">
        <v>2412</v>
      </c>
      <c r="AR1133" t="s">
        <v>2415</v>
      </c>
      <c r="AS1133" t="s">
        <v>1260</v>
      </c>
      <c r="AT1133">
        <v>1</v>
      </c>
      <c r="AX1133" t="s">
        <v>1260</v>
      </c>
      <c r="AY1133" t="s">
        <v>1264</v>
      </c>
      <c r="AZ1133" t="s">
        <v>1265</v>
      </c>
      <c r="BI1133" t="s">
        <v>1260</v>
      </c>
      <c r="BK1133" t="str">
        <f>LEFT(Tabela_BaseCadastro[[#This Row],[Descrição]],SEARCH(" ",Tabela_BaseCadastro[[#This Row],[Descrição]],1)-1)</f>
        <v>RFHA35263M</v>
      </c>
      <c r="BL1133" t="str">
        <f>TEXT(Tabela_BaseCadastro[[#This Row],[Unidade Venda '[EAN8, UPC12, EAN13, e DUN14']]],"0000000000000")</f>
        <v>4987350718778</v>
      </c>
      <c r="BN1133">
        <f>IF(Tabela_BaseCadastro[[#This Row],[P.Ativo CMED]]="",Tabela_BaseCadastro[[#This Row],[DESCRIÇÃO DO PRINCIPIO ATIVO]],Tabela_BaseCadastro[[#This Row],[P.Ativo CMED]])</f>
        <v>0</v>
      </c>
    </row>
    <row r="1134" spans="1:66" x14ac:dyDescent="0.25">
      <c r="A1134">
        <v>1916</v>
      </c>
      <c r="B1134" t="s">
        <v>3363</v>
      </c>
      <c r="C1134">
        <v>1645</v>
      </c>
      <c r="D1134" t="s">
        <v>2759</v>
      </c>
      <c r="E1134">
        <v>5</v>
      </c>
      <c r="F1134" t="s">
        <v>2634</v>
      </c>
      <c r="G1134">
        <v>10</v>
      </c>
      <c r="H1134" s="1" t="s">
        <v>2760</v>
      </c>
      <c r="I1134">
        <v>39</v>
      </c>
      <c r="J1134" t="s">
        <v>2761</v>
      </c>
      <c r="M1134" t="s">
        <v>1257</v>
      </c>
      <c r="N1134" t="s">
        <v>3332</v>
      </c>
      <c r="O1134" t="s">
        <v>1275</v>
      </c>
      <c r="P1134">
        <v>90189099</v>
      </c>
      <c r="R1134">
        <v>13</v>
      </c>
      <c r="S1134">
        <v>14</v>
      </c>
      <c r="U1134">
        <v>8001228018500</v>
      </c>
      <c r="V1134">
        <v>8001228018500</v>
      </c>
      <c r="X1134" t="s">
        <v>3364</v>
      </c>
      <c r="Z1134" t="s">
        <v>1260</v>
      </c>
      <c r="AA1134" t="s">
        <v>1261</v>
      </c>
      <c r="AE1134">
        <v>44005</v>
      </c>
      <c r="AH1134">
        <v>0</v>
      </c>
      <c r="AK1134" t="s">
        <v>1260</v>
      </c>
      <c r="AM1134" t="s">
        <v>1260</v>
      </c>
      <c r="AN1134" t="s">
        <v>1260</v>
      </c>
      <c r="AQ1134" t="s">
        <v>1263</v>
      </c>
      <c r="AR1134" t="s">
        <v>1257</v>
      </c>
      <c r="AS1134" t="s">
        <v>1260</v>
      </c>
      <c r="AT1134">
        <v>1</v>
      </c>
      <c r="AX1134" t="s">
        <v>1617</v>
      </c>
      <c r="AY1134" t="s">
        <v>1264</v>
      </c>
      <c r="AZ1134" t="s">
        <v>1265</v>
      </c>
      <c r="BI1134" t="s">
        <v>1260</v>
      </c>
      <c r="BK1134" t="str">
        <f>LEFT(Tabela_BaseCadastro[[#This Row],[Descrição]],SEARCH(" ",Tabela_BaseCadastro[[#This Row],[Descrição]],1)-1)</f>
        <v>RFPA18263M</v>
      </c>
      <c r="BL1134" t="str">
        <f>TEXT(Tabela_BaseCadastro[[#This Row],[Unidade Venda '[EAN8, UPC12, EAN13, e DUN14']]],"0000000000000")</f>
        <v>8001228018500</v>
      </c>
      <c r="BN1134">
        <f>IF(Tabela_BaseCadastro[[#This Row],[P.Ativo CMED]]="",Tabela_BaseCadastro[[#This Row],[DESCRIÇÃO DO PRINCIPIO ATIVO]],Tabela_BaseCadastro[[#This Row],[P.Ativo CMED]])</f>
        <v>0</v>
      </c>
    </row>
    <row r="1135" spans="1:66" x14ac:dyDescent="0.25">
      <c r="A1135">
        <v>1917</v>
      </c>
      <c r="B1135" t="s">
        <v>3365</v>
      </c>
      <c r="C1135">
        <v>1645</v>
      </c>
      <c r="D1135" t="s">
        <v>2759</v>
      </c>
      <c r="E1135">
        <v>5</v>
      </c>
      <c r="F1135" t="s">
        <v>2634</v>
      </c>
      <c r="G1135">
        <v>10</v>
      </c>
      <c r="H1135" s="1" t="s">
        <v>2760</v>
      </c>
      <c r="I1135">
        <v>39</v>
      </c>
      <c r="J1135" t="s">
        <v>2761</v>
      </c>
      <c r="M1135" t="s">
        <v>2412</v>
      </c>
      <c r="N1135" t="s">
        <v>3332</v>
      </c>
      <c r="O1135" t="s">
        <v>1275</v>
      </c>
      <c r="P1135">
        <v>90183929</v>
      </c>
      <c r="R1135">
        <v>13</v>
      </c>
      <c r="S1135">
        <v>13</v>
      </c>
      <c r="U1135">
        <v>4987350719096</v>
      </c>
      <c r="V1135">
        <v>8935221210629</v>
      </c>
      <c r="X1135" t="s">
        <v>3366</v>
      </c>
      <c r="Z1135" t="s">
        <v>1260</v>
      </c>
      <c r="AA1135" t="s">
        <v>1261</v>
      </c>
      <c r="AE1135">
        <v>44005</v>
      </c>
      <c r="AH1135">
        <v>0</v>
      </c>
      <c r="AK1135" t="s">
        <v>1260</v>
      </c>
      <c r="AM1135" t="s">
        <v>1260</v>
      </c>
      <c r="AN1135" t="s">
        <v>1260</v>
      </c>
      <c r="AQ1135" t="s">
        <v>2412</v>
      </c>
      <c r="AR1135" t="s">
        <v>2415</v>
      </c>
      <c r="AS1135" t="s">
        <v>1260</v>
      </c>
      <c r="AT1135">
        <v>1</v>
      </c>
      <c r="AX1135" t="s">
        <v>1260</v>
      </c>
      <c r="AY1135" t="s">
        <v>1264</v>
      </c>
      <c r="AZ1135" t="s">
        <v>1265</v>
      </c>
      <c r="BI1135" t="s">
        <v>1260</v>
      </c>
      <c r="BK1135" t="str">
        <f>LEFT(Tabela_BaseCadastro[[#This Row],[Descrição]],SEARCH(" ",Tabela_BaseCadastro[[#This Row],[Descrição]],1)-1)</f>
        <v>RFPA35153M</v>
      </c>
      <c r="BL1135" t="str">
        <f>TEXT(Tabela_BaseCadastro[[#This Row],[Unidade Venda '[EAN8, UPC12, EAN13, e DUN14']]],"0000000000000")</f>
        <v>4987350719096</v>
      </c>
      <c r="BN1135">
        <f>IF(Tabela_BaseCadastro[[#This Row],[P.Ativo CMED]]="",Tabela_BaseCadastro[[#This Row],[DESCRIÇÃO DO PRINCIPIO ATIVO]],Tabela_BaseCadastro[[#This Row],[P.Ativo CMED]])</f>
        <v>0</v>
      </c>
    </row>
    <row r="1136" spans="1:66" x14ac:dyDescent="0.25">
      <c r="A1136">
        <v>1918</v>
      </c>
      <c r="B1136" t="s">
        <v>3367</v>
      </c>
      <c r="C1136">
        <v>1645</v>
      </c>
      <c r="D1136" t="s">
        <v>2759</v>
      </c>
      <c r="E1136">
        <v>5</v>
      </c>
      <c r="F1136" t="s">
        <v>2634</v>
      </c>
      <c r="G1136">
        <v>10</v>
      </c>
      <c r="H1136" s="1" t="s">
        <v>2760</v>
      </c>
      <c r="I1136">
        <v>39</v>
      </c>
      <c r="J1136" t="s">
        <v>2761</v>
      </c>
      <c r="M1136" t="s">
        <v>1257</v>
      </c>
      <c r="N1136" t="s">
        <v>3332</v>
      </c>
      <c r="O1136" t="s">
        <v>1275</v>
      </c>
      <c r="P1136">
        <v>90183929</v>
      </c>
      <c r="R1136">
        <v>13</v>
      </c>
      <c r="S1136">
        <v>13</v>
      </c>
      <c r="T1136">
        <v>13</v>
      </c>
      <c r="U1136">
        <v>8935221210636</v>
      </c>
      <c r="V1136">
        <v>0</v>
      </c>
      <c r="W1136">
        <v>8935221210636</v>
      </c>
      <c r="X1136" t="s">
        <v>3368</v>
      </c>
      <c r="Z1136" t="s">
        <v>1260</v>
      </c>
      <c r="AA1136" t="s">
        <v>1261</v>
      </c>
      <c r="AE1136">
        <v>44005</v>
      </c>
      <c r="AH1136">
        <v>0</v>
      </c>
      <c r="AK1136" t="s">
        <v>1260</v>
      </c>
      <c r="AM1136" t="s">
        <v>1260</v>
      </c>
      <c r="AN1136" t="s">
        <v>1260</v>
      </c>
      <c r="AQ1136" t="s">
        <v>1263</v>
      </c>
      <c r="AR1136" t="s">
        <v>1257</v>
      </c>
      <c r="AS1136" t="s">
        <v>1260</v>
      </c>
      <c r="AT1136">
        <v>1</v>
      </c>
      <c r="AX1136" t="s">
        <v>1260</v>
      </c>
      <c r="AY1136" t="s">
        <v>1264</v>
      </c>
      <c r="AZ1136" t="s">
        <v>1265</v>
      </c>
      <c r="BD1136">
        <v>8001228018500</v>
      </c>
      <c r="BI1136" t="s">
        <v>1260</v>
      </c>
      <c r="BK1136" t="str">
        <f>LEFT(Tabela_BaseCadastro[[#This Row],[Descrição]],SEARCH(" ",Tabela_BaseCadastro[[#This Row],[Descrição]],1)-1)</f>
        <v>RFPA35183M</v>
      </c>
      <c r="BL1136" t="str">
        <f>TEXT(Tabela_BaseCadastro[[#This Row],[Unidade Venda '[EAN8, UPC12, EAN13, e DUN14']]],"0000000000000")</f>
        <v>8935221210636</v>
      </c>
      <c r="BN1136">
        <f>IF(Tabela_BaseCadastro[[#This Row],[P.Ativo CMED]]="",Tabela_BaseCadastro[[#This Row],[DESCRIÇÃO DO PRINCIPIO ATIVO]],Tabela_BaseCadastro[[#This Row],[P.Ativo CMED]])</f>
        <v>0</v>
      </c>
    </row>
    <row r="1137" spans="1:66" x14ac:dyDescent="0.25">
      <c r="A1137">
        <v>1919</v>
      </c>
      <c r="B1137" t="s">
        <v>3369</v>
      </c>
      <c r="C1137">
        <v>1939</v>
      </c>
      <c r="D1137" t="s">
        <v>2759</v>
      </c>
      <c r="E1137">
        <v>5</v>
      </c>
      <c r="F1137" t="s">
        <v>2634</v>
      </c>
      <c r="G1137">
        <v>10</v>
      </c>
      <c r="H1137" s="1" t="s">
        <v>2760</v>
      </c>
      <c r="I1137">
        <v>39</v>
      </c>
      <c r="J1137" t="s">
        <v>2761</v>
      </c>
      <c r="M1137" t="s">
        <v>2412</v>
      </c>
      <c r="N1137" t="s">
        <v>3332</v>
      </c>
      <c r="O1137" t="s">
        <v>1275</v>
      </c>
      <c r="P1137">
        <v>90183929</v>
      </c>
      <c r="R1137">
        <v>14</v>
      </c>
      <c r="S1137">
        <v>14</v>
      </c>
      <c r="U1137">
        <v>7890000019191</v>
      </c>
      <c r="V1137">
        <v>0</v>
      </c>
      <c r="X1137" t="s">
        <v>3370</v>
      </c>
      <c r="Y1137" t="s">
        <v>3370</v>
      </c>
      <c r="Z1137" t="s">
        <v>1260</v>
      </c>
      <c r="AA1137" t="s">
        <v>1261</v>
      </c>
      <c r="AE1137">
        <v>44005</v>
      </c>
      <c r="AH1137">
        <v>0</v>
      </c>
      <c r="AK1137" t="s">
        <v>1260</v>
      </c>
      <c r="AM1137" t="s">
        <v>1260</v>
      </c>
      <c r="AN1137" t="s">
        <v>1260</v>
      </c>
      <c r="AQ1137" t="s">
        <v>2412</v>
      </c>
      <c r="AR1137" t="s">
        <v>2415</v>
      </c>
      <c r="AS1137" t="s">
        <v>1260</v>
      </c>
      <c r="AT1137">
        <v>1</v>
      </c>
      <c r="AX1137" t="s">
        <v>1260</v>
      </c>
      <c r="AY1137" t="s">
        <v>1264</v>
      </c>
      <c r="AZ1137" t="s">
        <v>1265</v>
      </c>
      <c r="BI1137" t="s">
        <v>1260</v>
      </c>
      <c r="BK1137" t="str">
        <f>LEFT(Tabela_BaseCadastro[[#This Row],[Descrição]],SEARCH(" ",Tabela_BaseCadastro[[#This Row],[Descrição]],1)-1)</f>
        <v>RFPA35263M</v>
      </c>
      <c r="BL1137" t="str">
        <f>TEXT(Tabela_BaseCadastro[[#This Row],[Unidade Venda '[EAN8, UPC12, EAN13, e DUN14']]],"0000000000000")</f>
        <v>7890000019191</v>
      </c>
      <c r="BN1137">
        <f>IF(Tabela_BaseCadastro[[#This Row],[P.Ativo CMED]]="",Tabela_BaseCadastro[[#This Row],[DESCRIÇÃO DO PRINCIPIO ATIVO]],Tabela_BaseCadastro[[#This Row],[P.Ativo CMED]])</f>
        <v>0</v>
      </c>
    </row>
    <row r="1138" spans="1:66" x14ac:dyDescent="0.25">
      <c r="A1138">
        <v>1920</v>
      </c>
      <c r="B1138" t="s">
        <v>3371</v>
      </c>
      <c r="C1138">
        <v>1645</v>
      </c>
      <c r="D1138" t="s">
        <v>2759</v>
      </c>
      <c r="E1138">
        <v>5</v>
      </c>
      <c r="F1138" t="s">
        <v>2634</v>
      </c>
      <c r="G1138">
        <v>10</v>
      </c>
      <c r="H1138" s="1" t="s">
        <v>2760</v>
      </c>
      <c r="I1138">
        <v>39</v>
      </c>
      <c r="J1138" t="s">
        <v>2761</v>
      </c>
      <c r="M1138" t="s">
        <v>2412</v>
      </c>
      <c r="N1138" t="s">
        <v>3332</v>
      </c>
      <c r="O1138" t="s">
        <v>1275</v>
      </c>
      <c r="P1138">
        <v>90183929</v>
      </c>
      <c r="R1138">
        <v>13</v>
      </c>
      <c r="S1138">
        <v>13</v>
      </c>
      <c r="U1138">
        <v>4987350766977</v>
      </c>
      <c r="V1138">
        <v>0</v>
      </c>
      <c r="X1138" t="s">
        <v>3372</v>
      </c>
      <c r="Z1138" t="s">
        <v>1260</v>
      </c>
      <c r="AA1138" t="s">
        <v>1261</v>
      </c>
      <c r="AE1138">
        <v>44005</v>
      </c>
      <c r="AH1138">
        <v>0</v>
      </c>
      <c r="AK1138" t="s">
        <v>1260</v>
      </c>
      <c r="AM1138" t="s">
        <v>1260</v>
      </c>
      <c r="AN1138" t="s">
        <v>1260</v>
      </c>
      <c r="AQ1138" t="s">
        <v>2412</v>
      </c>
      <c r="AR1138" t="s">
        <v>2415</v>
      </c>
      <c r="AS1138" t="s">
        <v>1260</v>
      </c>
      <c r="AT1138">
        <v>1</v>
      </c>
      <c r="AX1138" t="s">
        <v>1260</v>
      </c>
      <c r="AY1138" t="s">
        <v>1264</v>
      </c>
      <c r="AZ1138" t="s">
        <v>1265</v>
      </c>
      <c r="BI1138" t="s">
        <v>1260</v>
      </c>
      <c r="BK1138" t="str">
        <f>LEFT(Tabela_BaseCadastro[[#This Row],[Descrição]],SEARCH(" ",Tabela_BaseCadastro[[#This Row],[Descrição]],1)-1)</f>
        <v>RFPA35303M</v>
      </c>
      <c r="BL1138" t="str">
        <f>TEXT(Tabela_BaseCadastro[[#This Row],[Unidade Venda '[EAN8, UPC12, EAN13, e DUN14']]],"0000000000000")</f>
        <v>4987350766977</v>
      </c>
      <c r="BN1138">
        <f>IF(Tabela_BaseCadastro[[#This Row],[P.Ativo CMED]]="",Tabela_BaseCadastro[[#This Row],[DESCRIÇÃO DO PRINCIPIO ATIVO]],Tabela_BaseCadastro[[#This Row],[P.Ativo CMED]])</f>
        <v>0</v>
      </c>
    </row>
    <row r="1139" spans="1:66" x14ac:dyDescent="0.25">
      <c r="A1139">
        <v>1921</v>
      </c>
      <c r="B1139" t="s">
        <v>3373</v>
      </c>
      <c r="C1139">
        <v>1645</v>
      </c>
      <c r="D1139" t="s">
        <v>2759</v>
      </c>
      <c r="E1139">
        <v>5</v>
      </c>
      <c r="F1139" t="s">
        <v>2634</v>
      </c>
      <c r="G1139">
        <v>10</v>
      </c>
      <c r="H1139" s="1" t="s">
        <v>2760</v>
      </c>
      <c r="I1139">
        <v>39</v>
      </c>
      <c r="J1139" t="s">
        <v>2761</v>
      </c>
      <c r="M1139" t="s">
        <v>1257</v>
      </c>
      <c r="N1139" t="s">
        <v>3332</v>
      </c>
      <c r="O1139" t="s">
        <v>1275</v>
      </c>
      <c r="P1139">
        <v>90183929</v>
      </c>
      <c r="R1139">
        <v>13</v>
      </c>
      <c r="S1139">
        <v>14</v>
      </c>
      <c r="U1139">
        <v>8935221210698</v>
      </c>
      <c r="V1139">
        <v>0</v>
      </c>
      <c r="X1139" t="s">
        <v>3374</v>
      </c>
      <c r="Z1139" t="s">
        <v>1260</v>
      </c>
      <c r="AA1139" t="s">
        <v>1261</v>
      </c>
      <c r="AE1139">
        <v>44005</v>
      </c>
      <c r="AH1139">
        <v>0</v>
      </c>
      <c r="AK1139" t="s">
        <v>1260</v>
      </c>
      <c r="AM1139" t="s">
        <v>1260</v>
      </c>
      <c r="AN1139" t="s">
        <v>1260</v>
      </c>
      <c r="AQ1139" t="s">
        <v>1263</v>
      </c>
      <c r="AR1139" t="s">
        <v>1257</v>
      </c>
      <c r="AS1139" t="s">
        <v>1260</v>
      </c>
      <c r="AT1139">
        <v>1</v>
      </c>
      <c r="AX1139" t="s">
        <v>1260</v>
      </c>
      <c r="AY1139" t="s">
        <v>1264</v>
      </c>
      <c r="AZ1139" t="s">
        <v>1265</v>
      </c>
      <c r="BI1139" t="s">
        <v>1260</v>
      </c>
      <c r="BK1139" t="str">
        <f>LEFT(Tabela_BaseCadastro[[#This Row],[Descrição]],SEARCH(" ",Tabela_BaseCadastro[[#This Row],[Descrição]],1)-1)</f>
        <v>RFPS35153M</v>
      </c>
      <c r="BL1139" t="str">
        <f>TEXT(Tabela_BaseCadastro[[#This Row],[Unidade Venda '[EAN8, UPC12, EAN13, e DUN14']]],"0000000000000")</f>
        <v>8935221210698</v>
      </c>
      <c r="BN1139">
        <f>IF(Tabela_BaseCadastro[[#This Row],[P.Ativo CMED]]="",Tabela_BaseCadastro[[#This Row],[DESCRIÇÃO DO PRINCIPIO ATIVO]],Tabela_BaseCadastro[[#This Row],[P.Ativo CMED]])</f>
        <v>0</v>
      </c>
    </row>
    <row r="1140" spans="1:66" x14ac:dyDescent="0.25">
      <c r="A1140">
        <v>1922</v>
      </c>
      <c r="B1140" t="s">
        <v>3375</v>
      </c>
      <c r="C1140">
        <v>1645</v>
      </c>
      <c r="D1140" t="s">
        <v>2759</v>
      </c>
      <c r="E1140">
        <v>5</v>
      </c>
      <c r="F1140" t="s">
        <v>2634</v>
      </c>
      <c r="G1140">
        <v>10</v>
      </c>
      <c r="H1140" s="1" t="s">
        <v>2760</v>
      </c>
      <c r="I1140">
        <v>39</v>
      </c>
      <c r="J1140" t="s">
        <v>2761</v>
      </c>
      <c r="M1140" t="s">
        <v>2412</v>
      </c>
      <c r="N1140" t="s">
        <v>3332</v>
      </c>
      <c r="O1140" t="s">
        <v>1275</v>
      </c>
      <c r="P1140">
        <v>90183929</v>
      </c>
      <c r="R1140">
        <v>13</v>
      </c>
      <c r="S1140">
        <v>13</v>
      </c>
      <c r="U1140">
        <v>8935221210711</v>
      </c>
      <c r="V1140">
        <v>0</v>
      </c>
      <c r="X1140" t="s">
        <v>3376</v>
      </c>
      <c r="Z1140" t="s">
        <v>1260</v>
      </c>
      <c r="AA1140" t="s">
        <v>1261</v>
      </c>
      <c r="AE1140">
        <v>44005</v>
      </c>
      <c r="AH1140">
        <v>0</v>
      </c>
      <c r="AK1140" t="s">
        <v>1260</v>
      </c>
      <c r="AM1140" t="s">
        <v>1260</v>
      </c>
      <c r="AN1140" t="s">
        <v>1260</v>
      </c>
      <c r="AQ1140" t="s">
        <v>2412</v>
      </c>
      <c r="AR1140" t="s">
        <v>2415</v>
      </c>
      <c r="AS1140" t="s">
        <v>1260</v>
      </c>
      <c r="AT1140">
        <v>1</v>
      </c>
      <c r="AX1140" t="s">
        <v>1260</v>
      </c>
      <c r="AY1140" t="s">
        <v>1264</v>
      </c>
      <c r="AZ1140" t="s">
        <v>1265</v>
      </c>
      <c r="BI1140" t="s">
        <v>1260</v>
      </c>
      <c r="BK1140" t="str">
        <f>LEFT(Tabela_BaseCadastro[[#This Row],[Descrição]],SEARCH(" ",Tabela_BaseCadastro[[#This Row],[Descrição]],1)-1)</f>
        <v>RFPS35263M</v>
      </c>
      <c r="BL1140" t="str">
        <f>TEXT(Tabela_BaseCadastro[[#This Row],[Unidade Venda '[EAN8, UPC12, EAN13, e DUN14']]],"0000000000000")</f>
        <v>8935221210711</v>
      </c>
      <c r="BN1140">
        <f>IF(Tabela_BaseCadastro[[#This Row],[P.Ativo CMED]]="",Tabela_BaseCadastro[[#This Row],[DESCRIÇÃO DO PRINCIPIO ATIVO]],Tabela_BaseCadastro[[#This Row],[P.Ativo CMED]])</f>
        <v>0</v>
      </c>
    </row>
    <row r="1141" spans="1:66" x14ac:dyDescent="0.25">
      <c r="A1141">
        <v>1923</v>
      </c>
      <c r="B1141" t="s">
        <v>3377</v>
      </c>
      <c r="C1141">
        <v>1645</v>
      </c>
      <c r="D1141" t="s">
        <v>2759</v>
      </c>
      <c r="E1141">
        <v>5</v>
      </c>
      <c r="F1141" t="s">
        <v>2634</v>
      </c>
      <c r="G1141">
        <v>10</v>
      </c>
      <c r="H1141" s="1" t="s">
        <v>2760</v>
      </c>
      <c r="I1141">
        <v>39</v>
      </c>
      <c r="J1141" t="s">
        <v>2761</v>
      </c>
      <c r="M1141" t="s">
        <v>2412</v>
      </c>
      <c r="N1141" t="s">
        <v>3332</v>
      </c>
      <c r="O1141" t="s">
        <v>1275</v>
      </c>
      <c r="P1141">
        <v>90183929</v>
      </c>
      <c r="R1141">
        <v>13</v>
      </c>
      <c r="S1141">
        <v>13</v>
      </c>
      <c r="U1141">
        <v>4987350767516</v>
      </c>
      <c r="V1141">
        <v>0</v>
      </c>
      <c r="X1141" t="s">
        <v>3378</v>
      </c>
      <c r="Z1141" t="s">
        <v>1260</v>
      </c>
      <c r="AA1141" t="s">
        <v>1261</v>
      </c>
      <c r="AE1141">
        <v>44005</v>
      </c>
      <c r="AH1141">
        <v>0</v>
      </c>
      <c r="AK1141" t="s">
        <v>1260</v>
      </c>
      <c r="AM1141" t="s">
        <v>1260</v>
      </c>
      <c r="AN1141" t="s">
        <v>1260</v>
      </c>
      <c r="AQ1141" t="s">
        <v>2412</v>
      </c>
      <c r="AR1141" t="s">
        <v>2415</v>
      </c>
      <c r="AS1141" t="s">
        <v>1260</v>
      </c>
      <c r="AT1141">
        <v>1</v>
      </c>
      <c r="AX1141" t="s">
        <v>1260</v>
      </c>
      <c r="AY1141" t="s">
        <v>1264</v>
      </c>
      <c r="AZ1141" t="s">
        <v>1265</v>
      </c>
      <c r="BI1141" t="s">
        <v>1260</v>
      </c>
      <c r="BK1141" t="str">
        <f>LEFT(Tabela_BaseCadastro[[#This Row],[Descrição]],SEARCH(" ",Tabela_BaseCadastro[[#This Row],[Descrição]],1)-1)</f>
        <v>RFWA14110M</v>
      </c>
      <c r="BL1141" t="str">
        <f>TEXT(Tabela_BaseCadastro[[#This Row],[Unidade Venda '[EAN8, UPC12, EAN13, e DUN14']]],"0000000000000")</f>
        <v>4987350767516</v>
      </c>
      <c r="BN1141">
        <f>IF(Tabela_BaseCadastro[[#This Row],[P.Ativo CMED]]="",Tabela_BaseCadastro[[#This Row],[DESCRIÇÃO DO PRINCIPIO ATIVO]],Tabela_BaseCadastro[[#This Row],[P.Ativo CMED]])</f>
        <v>0</v>
      </c>
    </row>
    <row r="1142" spans="1:66" x14ac:dyDescent="0.25">
      <c r="A1142">
        <v>1924</v>
      </c>
      <c r="B1142" t="s">
        <v>3379</v>
      </c>
      <c r="C1142">
        <v>1645</v>
      </c>
      <c r="D1142" t="s">
        <v>2759</v>
      </c>
      <c r="E1142">
        <v>5</v>
      </c>
      <c r="F1142" t="s">
        <v>2634</v>
      </c>
      <c r="G1142">
        <v>10</v>
      </c>
      <c r="H1142" s="1" t="s">
        <v>2760</v>
      </c>
      <c r="I1142">
        <v>39</v>
      </c>
      <c r="J1142" t="s">
        <v>2761</v>
      </c>
      <c r="M1142" t="s">
        <v>2412</v>
      </c>
      <c r="N1142" t="s">
        <v>3332</v>
      </c>
      <c r="O1142" t="s">
        <v>1275</v>
      </c>
      <c r="P1142">
        <v>90183929</v>
      </c>
      <c r="R1142">
        <v>13</v>
      </c>
      <c r="S1142">
        <v>13</v>
      </c>
      <c r="U1142">
        <v>4987350767493</v>
      </c>
      <c r="V1142">
        <v>4987350767493</v>
      </c>
      <c r="X1142" t="s">
        <v>3380</v>
      </c>
      <c r="Z1142" t="s">
        <v>1260</v>
      </c>
      <c r="AA1142" t="s">
        <v>1261</v>
      </c>
      <c r="AE1142">
        <v>44005</v>
      </c>
      <c r="AH1142">
        <v>0</v>
      </c>
      <c r="AK1142" t="s">
        <v>1260</v>
      </c>
      <c r="AM1142" t="s">
        <v>1260</v>
      </c>
      <c r="AN1142" t="s">
        <v>1260</v>
      </c>
      <c r="AQ1142" t="s">
        <v>2412</v>
      </c>
      <c r="AR1142" t="s">
        <v>2415</v>
      </c>
      <c r="AS1142" t="s">
        <v>1260</v>
      </c>
      <c r="AT1142">
        <v>1</v>
      </c>
      <c r="AX1142" t="s">
        <v>1260</v>
      </c>
      <c r="AY1142" t="s">
        <v>1264</v>
      </c>
      <c r="AZ1142" t="s">
        <v>1265</v>
      </c>
      <c r="BI1142" t="s">
        <v>1260</v>
      </c>
      <c r="BK1142" t="str">
        <f>LEFT(Tabela_BaseCadastro[[#This Row],[Descrição]],SEARCH(" ",Tabela_BaseCadastro[[#This Row],[Descrição]],1)-1)</f>
        <v>RFWA15110M</v>
      </c>
      <c r="BL1142" t="str">
        <f>TEXT(Tabela_BaseCadastro[[#This Row],[Unidade Venda '[EAN8, UPC12, EAN13, e DUN14']]],"0000000000000")</f>
        <v>4987350767493</v>
      </c>
      <c r="BN1142">
        <f>IF(Tabela_BaseCadastro[[#This Row],[P.Ativo CMED]]="",Tabela_BaseCadastro[[#This Row],[DESCRIÇÃO DO PRINCIPIO ATIVO]],Tabela_BaseCadastro[[#This Row],[P.Ativo CMED]])</f>
        <v>0</v>
      </c>
    </row>
    <row r="1143" spans="1:66" x14ac:dyDescent="0.25">
      <c r="A1143">
        <v>1925</v>
      </c>
      <c r="B1143" t="s">
        <v>3381</v>
      </c>
      <c r="C1143">
        <v>1645</v>
      </c>
      <c r="D1143" t="s">
        <v>2759</v>
      </c>
      <c r="E1143">
        <v>5</v>
      </c>
      <c r="F1143" t="s">
        <v>2634</v>
      </c>
      <c r="G1143">
        <v>2</v>
      </c>
      <c r="H1143" s="1"/>
      <c r="I1143">
        <v>39</v>
      </c>
      <c r="J1143" t="s">
        <v>2761</v>
      </c>
      <c r="M1143" t="s">
        <v>1257</v>
      </c>
      <c r="P1143">
        <v>90213930</v>
      </c>
      <c r="R1143">
        <v>13</v>
      </c>
      <c r="S1143">
        <v>14</v>
      </c>
      <c r="X1143" t="s">
        <v>3382</v>
      </c>
      <c r="Z1143" t="s">
        <v>1260</v>
      </c>
      <c r="AA1143" t="s">
        <v>1261</v>
      </c>
      <c r="AE1143">
        <v>44005</v>
      </c>
      <c r="AH1143">
        <v>0</v>
      </c>
      <c r="AK1143" t="s">
        <v>1260</v>
      </c>
      <c r="AM1143" t="s">
        <v>1260</v>
      </c>
      <c r="AN1143" t="s">
        <v>1260</v>
      </c>
      <c r="AQ1143" t="s">
        <v>1263</v>
      </c>
      <c r="AR1143" t="s">
        <v>1257</v>
      </c>
      <c r="AS1143" t="s">
        <v>1260</v>
      </c>
      <c r="AT1143">
        <v>1</v>
      </c>
      <c r="AX1143" t="s">
        <v>1617</v>
      </c>
      <c r="AY1143" t="s">
        <v>1264</v>
      </c>
      <c r="AZ1143" t="s">
        <v>1265</v>
      </c>
      <c r="BI1143" t="s">
        <v>1260</v>
      </c>
      <c r="BK1143" t="str">
        <f>LEFT(Tabela_BaseCadastro[[#This Row],[Descrição]],SEARCH(" ",Tabela_BaseCadastro[[#This Row],[Descrição]],1)-1)</f>
        <v>RFWA24110M</v>
      </c>
      <c r="BL1143" t="str">
        <f>TEXT(Tabela_BaseCadastro[[#This Row],[Unidade Venda '[EAN8, UPC12, EAN13, e DUN14']]],"0000000000000")</f>
        <v>0000000000000</v>
      </c>
      <c r="BM1143" t="s">
        <v>1565</v>
      </c>
      <c r="BN1143" t="str">
        <f>IF(Tabela_BaseCadastro[[#This Row],[P.Ativo CMED]]="",Tabela_BaseCadastro[[#This Row],[DESCRIÇÃO DO PRINCIPIO ATIVO]],Tabela_BaseCadastro[[#This Row],[P.Ativo CMED]])</f>
        <v>TISAGENLECLEUCEL</v>
      </c>
    </row>
    <row r="1144" spans="1:66" x14ac:dyDescent="0.25">
      <c r="A1144">
        <v>1926</v>
      </c>
      <c r="B1144" t="s">
        <v>3383</v>
      </c>
      <c r="C1144">
        <v>1645</v>
      </c>
      <c r="D1144" t="s">
        <v>2759</v>
      </c>
      <c r="E1144">
        <v>5</v>
      </c>
      <c r="F1144" t="s">
        <v>2634</v>
      </c>
      <c r="G1144">
        <v>10</v>
      </c>
      <c r="H1144" s="1" t="s">
        <v>2760</v>
      </c>
      <c r="I1144">
        <v>39</v>
      </c>
      <c r="J1144" t="s">
        <v>2761</v>
      </c>
      <c r="M1144" t="s">
        <v>2412</v>
      </c>
      <c r="N1144" t="s">
        <v>3332</v>
      </c>
      <c r="O1144" t="s">
        <v>1275</v>
      </c>
      <c r="P1144">
        <v>90183929</v>
      </c>
      <c r="R1144">
        <v>13</v>
      </c>
      <c r="S1144">
        <v>13</v>
      </c>
      <c r="U1144">
        <v>4987350767517</v>
      </c>
      <c r="V1144">
        <v>4987350767517</v>
      </c>
      <c r="X1144" t="s">
        <v>3384</v>
      </c>
      <c r="Z1144" t="s">
        <v>1260</v>
      </c>
      <c r="AA1144" t="s">
        <v>1261</v>
      </c>
      <c r="AE1144">
        <v>44005</v>
      </c>
      <c r="AH1144">
        <v>0</v>
      </c>
      <c r="AK1144" t="s">
        <v>1260</v>
      </c>
      <c r="AM1144" t="s">
        <v>1260</v>
      </c>
      <c r="AN1144" t="s">
        <v>1260</v>
      </c>
      <c r="AQ1144" t="s">
        <v>2412</v>
      </c>
      <c r="AR1144" t="s">
        <v>2415</v>
      </c>
      <c r="AS1144" t="s">
        <v>1260</v>
      </c>
      <c r="AT1144">
        <v>1</v>
      </c>
      <c r="AX1144" t="s">
        <v>1260</v>
      </c>
      <c r="AY1144" t="s">
        <v>1264</v>
      </c>
      <c r="AZ1144" t="s">
        <v>1265</v>
      </c>
      <c r="BI1144" t="s">
        <v>1260</v>
      </c>
      <c r="BK1144" t="str">
        <f>LEFT(Tabela_BaseCadastro[[#This Row],[Descrição]],SEARCH(" ",Tabela_BaseCadastro[[#This Row],[Descrição]],1)-1)</f>
        <v>RFWA25110M</v>
      </c>
      <c r="BL1144" t="str">
        <f>TEXT(Tabela_BaseCadastro[[#This Row],[Unidade Venda '[EAN8, UPC12, EAN13, e DUN14']]],"0000000000000")</f>
        <v>4987350767517</v>
      </c>
      <c r="BN1144">
        <f>IF(Tabela_BaseCadastro[[#This Row],[P.Ativo CMED]]="",Tabela_BaseCadastro[[#This Row],[DESCRIÇÃO DO PRINCIPIO ATIVO]],Tabela_BaseCadastro[[#This Row],[P.Ativo CMED]])</f>
        <v>0</v>
      </c>
    </row>
    <row r="1145" spans="1:66" x14ac:dyDescent="0.25">
      <c r="A1145">
        <v>1927</v>
      </c>
      <c r="B1145" t="s">
        <v>3385</v>
      </c>
      <c r="C1145">
        <v>1645</v>
      </c>
      <c r="D1145" t="s">
        <v>2759</v>
      </c>
      <c r="E1145">
        <v>5</v>
      </c>
      <c r="F1145" t="s">
        <v>2634</v>
      </c>
      <c r="G1145">
        <v>10</v>
      </c>
      <c r="H1145" s="1" t="s">
        <v>2760</v>
      </c>
      <c r="I1145">
        <v>39</v>
      </c>
      <c r="J1145" t="s">
        <v>2761</v>
      </c>
      <c r="M1145" t="s">
        <v>1257</v>
      </c>
      <c r="N1145" t="s">
        <v>1614</v>
      </c>
      <c r="O1145" t="s">
        <v>1615</v>
      </c>
      <c r="P1145">
        <v>90189099</v>
      </c>
      <c r="R1145">
        <v>13</v>
      </c>
      <c r="S1145">
        <v>14</v>
      </c>
      <c r="U1145">
        <v>8001228006900</v>
      </c>
      <c r="V1145">
        <v>8001228006900</v>
      </c>
      <c r="X1145" t="s">
        <v>3386</v>
      </c>
      <c r="Z1145" t="s">
        <v>1260</v>
      </c>
      <c r="AA1145" t="s">
        <v>1261</v>
      </c>
      <c r="AE1145">
        <v>44005</v>
      </c>
      <c r="AH1145">
        <v>0</v>
      </c>
      <c r="AK1145" t="s">
        <v>1260</v>
      </c>
      <c r="AM1145" t="s">
        <v>1260</v>
      </c>
      <c r="AN1145" t="s">
        <v>1260</v>
      </c>
      <c r="AQ1145" t="s">
        <v>1263</v>
      </c>
      <c r="AR1145" t="s">
        <v>1257</v>
      </c>
      <c r="AS1145" t="s">
        <v>1260</v>
      </c>
      <c r="AT1145">
        <v>1</v>
      </c>
      <c r="AX1145" t="s">
        <v>1617</v>
      </c>
      <c r="AY1145" t="s">
        <v>1264</v>
      </c>
      <c r="AZ1145" t="s">
        <v>1265</v>
      </c>
      <c r="BI1145" t="s">
        <v>1260</v>
      </c>
      <c r="BK1145" t="str">
        <f>LEFT(Tabela_BaseCadastro[[#This Row],[Descrição]],SEARCH(" ",Tabela_BaseCadastro[[#This Row],[Descrição]],1)-1)</f>
        <v>RFWA34110M</v>
      </c>
      <c r="BL1145" t="str">
        <f>TEXT(Tabela_BaseCadastro[[#This Row],[Unidade Venda '[EAN8, UPC12, EAN13, e DUN14']]],"0000000000000")</f>
        <v>8001228006900</v>
      </c>
      <c r="BN1145">
        <f>IF(Tabela_BaseCadastro[[#This Row],[P.Ativo CMED]]="",Tabela_BaseCadastro[[#This Row],[DESCRIÇÃO DO PRINCIPIO ATIVO]],Tabela_BaseCadastro[[#This Row],[P.Ativo CMED]])</f>
        <v>0</v>
      </c>
    </row>
    <row r="1146" spans="1:66" x14ac:dyDescent="0.25">
      <c r="A1146">
        <v>1928</v>
      </c>
      <c r="B1146" t="s">
        <v>3387</v>
      </c>
      <c r="C1146">
        <v>1645</v>
      </c>
      <c r="D1146" t="s">
        <v>2759</v>
      </c>
      <c r="E1146">
        <v>5</v>
      </c>
      <c r="F1146" t="s">
        <v>2634</v>
      </c>
      <c r="G1146">
        <v>10</v>
      </c>
      <c r="H1146" s="1" t="s">
        <v>2760</v>
      </c>
      <c r="I1146">
        <v>39</v>
      </c>
      <c r="J1146" t="s">
        <v>2761</v>
      </c>
      <c r="M1146" t="s">
        <v>1257</v>
      </c>
      <c r="N1146" t="s">
        <v>1620</v>
      </c>
      <c r="O1146" t="s">
        <v>1615</v>
      </c>
      <c r="P1146">
        <v>30051090</v>
      </c>
      <c r="R1146">
        <v>13</v>
      </c>
      <c r="S1146">
        <v>14</v>
      </c>
      <c r="U1146">
        <v>800122800690</v>
      </c>
      <c r="V1146">
        <v>800122800690</v>
      </c>
      <c r="X1146" t="s">
        <v>3388</v>
      </c>
      <c r="Z1146" t="s">
        <v>1260</v>
      </c>
      <c r="AA1146" t="s">
        <v>1261</v>
      </c>
      <c r="AE1146">
        <v>44005</v>
      </c>
      <c r="AH1146">
        <v>0</v>
      </c>
      <c r="AK1146" t="s">
        <v>1260</v>
      </c>
      <c r="AM1146" t="s">
        <v>1260</v>
      </c>
      <c r="AN1146" t="s">
        <v>1260</v>
      </c>
      <c r="AQ1146" t="s">
        <v>1263</v>
      </c>
      <c r="AR1146" t="s">
        <v>1257</v>
      </c>
      <c r="AS1146" t="s">
        <v>1260</v>
      </c>
      <c r="AT1146">
        <v>1</v>
      </c>
      <c r="AX1146" t="s">
        <v>1617</v>
      </c>
      <c r="AY1146" t="s">
        <v>1264</v>
      </c>
      <c r="AZ1146" t="s">
        <v>1265</v>
      </c>
      <c r="BI1146" t="s">
        <v>1260</v>
      </c>
      <c r="BK1146" t="str">
        <f>LEFT(Tabela_BaseCadastro[[#This Row],[Descrição]],SEARCH(" ",Tabela_BaseCadastro[[#This Row],[Descrição]],1)-1)</f>
        <v>RFWB14110M</v>
      </c>
      <c r="BL1146" t="str">
        <f>TEXT(Tabela_BaseCadastro[[#This Row],[Unidade Venda '[EAN8, UPC12, EAN13, e DUN14']]],"0000000000000")</f>
        <v>0800122800690</v>
      </c>
      <c r="BN1146">
        <f>IF(Tabela_BaseCadastro[[#This Row],[P.Ativo CMED]]="",Tabela_BaseCadastro[[#This Row],[DESCRIÇÃO DO PRINCIPIO ATIVO]],Tabela_BaseCadastro[[#This Row],[P.Ativo CMED]])</f>
        <v>0</v>
      </c>
    </row>
    <row r="1147" spans="1:66" x14ac:dyDescent="0.25">
      <c r="A1147">
        <v>1929</v>
      </c>
      <c r="B1147" t="s">
        <v>3389</v>
      </c>
      <c r="C1147">
        <v>1645</v>
      </c>
      <c r="D1147" t="s">
        <v>2759</v>
      </c>
      <c r="E1147">
        <v>5</v>
      </c>
      <c r="F1147" t="s">
        <v>2634</v>
      </c>
      <c r="G1147">
        <v>10</v>
      </c>
      <c r="H1147" s="1" t="s">
        <v>2760</v>
      </c>
      <c r="I1147">
        <v>39</v>
      </c>
      <c r="J1147" t="s">
        <v>2761</v>
      </c>
      <c r="M1147" t="s">
        <v>1257</v>
      </c>
      <c r="N1147" t="s">
        <v>1620</v>
      </c>
      <c r="O1147" t="s">
        <v>1615</v>
      </c>
      <c r="P1147">
        <v>30051090</v>
      </c>
      <c r="R1147">
        <v>13</v>
      </c>
      <c r="S1147">
        <v>14</v>
      </c>
      <c r="U1147">
        <v>80012280069</v>
      </c>
      <c r="V1147">
        <v>80012280069</v>
      </c>
      <c r="X1147" t="s">
        <v>3390</v>
      </c>
      <c r="Z1147" t="s">
        <v>1260</v>
      </c>
      <c r="AA1147" t="s">
        <v>1261</v>
      </c>
      <c r="AE1147">
        <v>44005</v>
      </c>
      <c r="AH1147">
        <v>0</v>
      </c>
      <c r="AK1147" t="s">
        <v>1260</v>
      </c>
      <c r="AM1147" t="s">
        <v>1260</v>
      </c>
      <c r="AN1147" t="s">
        <v>1260</v>
      </c>
      <c r="AQ1147" t="s">
        <v>1263</v>
      </c>
      <c r="AR1147" t="s">
        <v>1257</v>
      </c>
      <c r="AS1147" t="s">
        <v>1260</v>
      </c>
      <c r="AT1147">
        <v>1</v>
      </c>
      <c r="AX1147" t="s">
        <v>1617</v>
      </c>
      <c r="AY1147" t="s">
        <v>1264</v>
      </c>
      <c r="AZ1147" t="s">
        <v>1265</v>
      </c>
      <c r="BI1147" t="s">
        <v>1260</v>
      </c>
      <c r="BK1147" t="str">
        <f>LEFT(Tabela_BaseCadastro[[#This Row],[Descrição]],SEARCH(" ",Tabela_BaseCadastro[[#This Row],[Descrição]],1)-1)</f>
        <v>RFWH14110M</v>
      </c>
      <c r="BL1147" t="str">
        <f>TEXT(Tabela_BaseCadastro[[#This Row],[Unidade Venda '[EAN8, UPC12, EAN13, e DUN14']]],"0000000000000")</f>
        <v>0080012280069</v>
      </c>
      <c r="BN1147">
        <f>IF(Tabela_BaseCadastro[[#This Row],[P.Ativo CMED]]="",Tabela_BaseCadastro[[#This Row],[DESCRIÇÃO DO PRINCIPIO ATIVO]],Tabela_BaseCadastro[[#This Row],[P.Ativo CMED]])</f>
        <v>0</v>
      </c>
    </row>
    <row r="1148" spans="1:66" x14ac:dyDescent="0.25">
      <c r="A1148">
        <v>1930</v>
      </c>
      <c r="B1148" t="s">
        <v>3391</v>
      </c>
      <c r="C1148">
        <v>1645</v>
      </c>
      <c r="D1148" t="s">
        <v>2759</v>
      </c>
      <c r="E1148">
        <v>5</v>
      </c>
      <c r="F1148" t="s">
        <v>2634</v>
      </c>
      <c r="G1148">
        <v>8</v>
      </c>
      <c r="H1148" s="1" t="s">
        <v>2635</v>
      </c>
      <c r="I1148">
        <v>39</v>
      </c>
      <c r="J1148" t="s">
        <v>2761</v>
      </c>
      <c r="M1148" t="s">
        <v>1257</v>
      </c>
      <c r="N1148" t="s">
        <v>3332</v>
      </c>
      <c r="O1148" t="s">
        <v>1275</v>
      </c>
      <c r="P1148">
        <v>90183929</v>
      </c>
      <c r="R1148">
        <v>13</v>
      </c>
      <c r="S1148">
        <v>13</v>
      </c>
      <c r="U1148">
        <v>4987350735935</v>
      </c>
      <c r="V1148">
        <v>0</v>
      </c>
      <c r="X1148" t="s">
        <v>3392</v>
      </c>
      <c r="Z1148" t="s">
        <v>1260</v>
      </c>
      <c r="AA1148" t="s">
        <v>1261</v>
      </c>
      <c r="AE1148">
        <v>44005</v>
      </c>
      <c r="AH1148">
        <v>0</v>
      </c>
      <c r="AK1148" t="s">
        <v>1260</v>
      </c>
      <c r="AM1148" t="s">
        <v>1260</v>
      </c>
      <c r="AN1148" t="s">
        <v>1260</v>
      </c>
      <c r="AQ1148" t="s">
        <v>2412</v>
      </c>
      <c r="AR1148" t="s">
        <v>2415</v>
      </c>
      <c r="AS1148" t="s">
        <v>1260</v>
      </c>
      <c r="AT1148">
        <v>1</v>
      </c>
      <c r="AX1148" t="s">
        <v>1260</v>
      </c>
      <c r="AY1148" t="s">
        <v>1264</v>
      </c>
      <c r="AZ1148" t="s">
        <v>1265</v>
      </c>
      <c r="BI1148" t="s">
        <v>1260</v>
      </c>
      <c r="BK1148" t="str">
        <f>LEFT(Tabela_BaseCadastro[[#This Row],[Descrição]],SEARCH(" ",Tabela_BaseCadastro[[#This Row],[Descrição]],1)-1)</f>
        <v>RFWH14112M</v>
      </c>
      <c r="BL1148" t="str">
        <f>TEXT(Tabela_BaseCadastro[[#This Row],[Unidade Venda '[EAN8, UPC12, EAN13, e DUN14']]],"0000000000000")</f>
        <v>4987350735935</v>
      </c>
      <c r="BN1148">
        <f>IF(Tabela_BaseCadastro[[#This Row],[P.Ativo CMED]]="",Tabela_BaseCadastro[[#This Row],[DESCRIÇÃO DO PRINCIPIO ATIVO]],Tabela_BaseCadastro[[#This Row],[P.Ativo CMED]])</f>
        <v>0</v>
      </c>
    </row>
    <row r="1149" spans="1:66" x14ac:dyDescent="0.25">
      <c r="A1149">
        <v>1931</v>
      </c>
      <c r="B1149" t="s">
        <v>3393</v>
      </c>
      <c r="C1149">
        <v>1645</v>
      </c>
      <c r="D1149" t="s">
        <v>2759</v>
      </c>
      <c r="E1149">
        <v>5</v>
      </c>
      <c r="F1149" t="s">
        <v>2634</v>
      </c>
      <c r="G1149">
        <v>10</v>
      </c>
      <c r="H1149" s="1" t="s">
        <v>2760</v>
      </c>
      <c r="I1149">
        <v>39</v>
      </c>
      <c r="J1149" t="s">
        <v>2761</v>
      </c>
      <c r="M1149" t="s">
        <v>2412</v>
      </c>
      <c r="N1149" t="s">
        <v>3332</v>
      </c>
      <c r="O1149" t="s">
        <v>1275</v>
      </c>
      <c r="P1149">
        <v>90183929</v>
      </c>
      <c r="R1149">
        <v>13</v>
      </c>
      <c r="S1149">
        <v>13</v>
      </c>
      <c r="U1149">
        <v>4987350721211</v>
      </c>
      <c r="V1149">
        <v>0</v>
      </c>
      <c r="X1149" t="s">
        <v>3394</v>
      </c>
      <c r="Z1149" t="s">
        <v>1260</v>
      </c>
      <c r="AA1149" t="s">
        <v>1261</v>
      </c>
      <c r="AE1149">
        <v>44005</v>
      </c>
      <c r="AH1149">
        <v>0</v>
      </c>
      <c r="AK1149" t="s">
        <v>1260</v>
      </c>
      <c r="AM1149" t="s">
        <v>1260</v>
      </c>
      <c r="AN1149" t="s">
        <v>1260</v>
      </c>
      <c r="AQ1149" t="s">
        <v>2412</v>
      </c>
      <c r="AR1149" t="s">
        <v>2415</v>
      </c>
      <c r="AS1149" t="s">
        <v>1260</v>
      </c>
      <c r="AT1149">
        <v>1</v>
      </c>
      <c r="AX1149" t="s">
        <v>1260</v>
      </c>
      <c r="AY1149" t="s">
        <v>1264</v>
      </c>
      <c r="AZ1149" t="s">
        <v>1265</v>
      </c>
      <c r="BI1149" t="s">
        <v>1260</v>
      </c>
      <c r="BK1149" t="str">
        <f>LEFT(Tabela_BaseCadastro[[#This Row],[Descrição]],SEARCH(" ",Tabela_BaseCadastro[[#This Row],[Descrição]],1)-1)</f>
        <v>RFXB15108M</v>
      </c>
      <c r="BL1149" t="str">
        <f>TEXT(Tabela_BaseCadastro[[#This Row],[Unidade Venda '[EAN8, UPC12, EAN13, e DUN14']]],"0000000000000")</f>
        <v>4987350721211</v>
      </c>
      <c r="BN1149">
        <f>IF(Tabela_BaseCadastro[[#This Row],[P.Ativo CMED]]="",Tabela_BaseCadastro[[#This Row],[DESCRIÇÃO DO PRINCIPIO ATIVO]],Tabela_BaseCadastro[[#This Row],[P.Ativo CMED]])</f>
        <v>0</v>
      </c>
    </row>
    <row r="1150" spans="1:66" x14ac:dyDescent="0.25">
      <c r="A1150">
        <v>1932</v>
      </c>
      <c r="B1150" t="s">
        <v>3395</v>
      </c>
      <c r="C1150">
        <v>1645</v>
      </c>
      <c r="D1150" t="s">
        <v>2759</v>
      </c>
      <c r="E1150">
        <v>5</v>
      </c>
      <c r="F1150" t="s">
        <v>2634</v>
      </c>
      <c r="G1150">
        <v>10</v>
      </c>
      <c r="H1150" s="1" t="s">
        <v>2760</v>
      </c>
      <c r="I1150">
        <v>39</v>
      </c>
      <c r="J1150" t="s">
        <v>2761</v>
      </c>
      <c r="M1150" t="s">
        <v>1257</v>
      </c>
      <c r="N1150" t="s">
        <v>1620</v>
      </c>
      <c r="O1150" t="s">
        <v>1615</v>
      </c>
      <c r="P1150">
        <v>30051090</v>
      </c>
      <c r="R1150">
        <v>13</v>
      </c>
      <c r="S1150">
        <v>14</v>
      </c>
      <c r="U1150">
        <v>7891463000910</v>
      </c>
      <c r="V1150">
        <v>7891463000910</v>
      </c>
      <c r="X1150" t="s">
        <v>3396</v>
      </c>
      <c r="Z1150" t="s">
        <v>1260</v>
      </c>
      <c r="AA1150" t="s">
        <v>1261</v>
      </c>
      <c r="AE1150">
        <v>44005</v>
      </c>
      <c r="AH1150">
        <v>0</v>
      </c>
      <c r="AK1150" t="s">
        <v>1260</v>
      </c>
      <c r="AM1150" t="s">
        <v>1260</v>
      </c>
      <c r="AN1150" t="s">
        <v>1260</v>
      </c>
      <c r="AQ1150" t="s">
        <v>1263</v>
      </c>
      <c r="AR1150" t="s">
        <v>1257</v>
      </c>
      <c r="AS1150" t="s">
        <v>1260</v>
      </c>
      <c r="AT1150">
        <v>1</v>
      </c>
      <c r="AX1150" t="s">
        <v>1617</v>
      </c>
      <c r="AY1150" t="s">
        <v>1264</v>
      </c>
      <c r="AZ1150" t="s">
        <v>1265</v>
      </c>
      <c r="BI1150" t="s">
        <v>1260</v>
      </c>
      <c r="BK1150" t="str">
        <f>LEFT(Tabela_BaseCadastro[[#This Row],[Descrição]],SEARCH(" ",Tabela_BaseCadastro[[#This Row],[Descrição]],1)-1)</f>
        <v>RFXB4510GM</v>
      </c>
      <c r="BL1150" t="str">
        <f>TEXT(Tabela_BaseCadastro[[#This Row],[Unidade Venda '[EAN8, UPC12, EAN13, e DUN14']]],"0000000000000")</f>
        <v>7891463000910</v>
      </c>
      <c r="BN1150">
        <f>IF(Tabela_BaseCadastro[[#This Row],[P.Ativo CMED]]="",Tabela_BaseCadastro[[#This Row],[DESCRIÇÃO DO PRINCIPIO ATIVO]],Tabela_BaseCadastro[[#This Row],[P.Ativo CMED]])</f>
        <v>0</v>
      </c>
    </row>
    <row r="1151" spans="1:66" x14ac:dyDescent="0.25">
      <c r="A1151">
        <v>1933</v>
      </c>
      <c r="B1151" t="s">
        <v>3397</v>
      </c>
      <c r="C1151">
        <v>1645</v>
      </c>
      <c r="D1151" t="s">
        <v>2759</v>
      </c>
      <c r="E1151">
        <v>5</v>
      </c>
      <c r="F1151" t="s">
        <v>2634</v>
      </c>
      <c r="G1151">
        <v>10</v>
      </c>
      <c r="H1151" s="1" t="s">
        <v>2760</v>
      </c>
      <c r="I1151">
        <v>39</v>
      </c>
      <c r="J1151" t="s">
        <v>2761</v>
      </c>
      <c r="M1151" t="s">
        <v>1257</v>
      </c>
      <c r="N1151" t="s">
        <v>2655</v>
      </c>
      <c r="O1151" t="s">
        <v>1275</v>
      </c>
      <c r="P1151">
        <v>90183929</v>
      </c>
      <c r="R1151">
        <v>13</v>
      </c>
      <c r="S1151">
        <v>14</v>
      </c>
      <c r="U1151">
        <v>4987350721297</v>
      </c>
      <c r="V1151">
        <v>4987350721297</v>
      </c>
      <c r="X1151" t="s">
        <v>3398</v>
      </c>
      <c r="Z1151" t="s">
        <v>1260</v>
      </c>
      <c r="AA1151" t="s">
        <v>1261</v>
      </c>
      <c r="AE1151">
        <v>44005</v>
      </c>
      <c r="AH1151">
        <v>0</v>
      </c>
      <c r="AK1151" t="s">
        <v>1260</v>
      </c>
      <c r="AM1151" t="s">
        <v>1260</v>
      </c>
      <c r="AN1151" t="s">
        <v>1260</v>
      </c>
      <c r="AQ1151" t="s">
        <v>1263</v>
      </c>
      <c r="AR1151" t="s">
        <v>1257</v>
      </c>
      <c r="AS1151" t="s">
        <v>1260</v>
      </c>
      <c r="AT1151">
        <v>1</v>
      </c>
      <c r="AX1151" t="s">
        <v>1260</v>
      </c>
      <c r="AY1151" t="s">
        <v>1264</v>
      </c>
      <c r="AZ1151" t="s">
        <v>1265</v>
      </c>
      <c r="BI1151" t="s">
        <v>1260</v>
      </c>
      <c r="BK1151" t="str">
        <f>LEFT(Tabela_BaseCadastro[[#This Row],[Descrição]],SEARCH(" ",Tabela_BaseCadastro[[#This Row],[Descrição]],1)-1)</f>
        <v>RFXB55108M</v>
      </c>
      <c r="BL1151" t="str">
        <f>TEXT(Tabela_BaseCadastro[[#This Row],[Unidade Venda '[EAN8, UPC12, EAN13, e DUN14']]],"0000000000000")</f>
        <v>4987350721297</v>
      </c>
      <c r="BN1151">
        <f>IF(Tabela_BaseCadastro[[#This Row],[P.Ativo CMED]]="",Tabela_BaseCadastro[[#This Row],[DESCRIÇÃO DO PRINCIPIO ATIVO]],Tabela_BaseCadastro[[#This Row],[P.Ativo CMED]])</f>
        <v>0</v>
      </c>
    </row>
    <row r="1152" spans="1:66" x14ac:dyDescent="0.25">
      <c r="A1152">
        <v>1934</v>
      </c>
      <c r="B1152" t="s">
        <v>3399</v>
      </c>
      <c r="C1152">
        <v>1645</v>
      </c>
      <c r="D1152" t="s">
        <v>2759</v>
      </c>
      <c r="E1152">
        <v>5</v>
      </c>
      <c r="F1152" t="s">
        <v>2634</v>
      </c>
      <c r="G1152">
        <v>10</v>
      </c>
      <c r="H1152" s="1" t="s">
        <v>2760</v>
      </c>
      <c r="I1152">
        <v>39</v>
      </c>
      <c r="J1152" t="s">
        <v>2761</v>
      </c>
      <c r="M1152" t="s">
        <v>1257</v>
      </c>
      <c r="N1152" t="s">
        <v>1620</v>
      </c>
      <c r="O1152" t="s">
        <v>1615</v>
      </c>
      <c r="P1152">
        <v>30051090</v>
      </c>
      <c r="R1152">
        <v>13</v>
      </c>
      <c r="S1152">
        <v>14</v>
      </c>
      <c r="U1152">
        <v>7898283816851</v>
      </c>
      <c r="V1152">
        <v>7898283816851</v>
      </c>
      <c r="X1152" t="s">
        <v>3400</v>
      </c>
      <c r="Z1152" t="s">
        <v>1260</v>
      </c>
      <c r="AA1152" t="s">
        <v>1261</v>
      </c>
      <c r="AE1152">
        <v>44005</v>
      </c>
      <c r="AH1152">
        <v>0</v>
      </c>
      <c r="AK1152" t="s">
        <v>1260</v>
      </c>
      <c r="AM1152" t="s">
        <v>1260</v>
      </c>
      <c r="AN1152" t="s">
        <v>1260</v>
      </c>
      <c r="AQ1152" t="s">
        <v>1263</v>
      </c>
      <c r="AR1152" t="s">
        <v>1257</v>
      </c>
      <c r="AS1152" t="s">
        <v>1260</v>
      </c>
      <c r="AT1152">
        <v>1</v>
      </c>
      <c r="AX1152" t="s">
        <v>1617</v>
      </c>
      <c r="AY1152" t="s">
        <v>1264</v>
      </c>
      <c r="AZ1152" t="s">
        <v>1265</v>
      </c>
      <c r="BI1152" t="s">
        <v>1260</v>
      </c>
      <c r="BK1152" t="str">
        <f>LEFT(Tabela_BaseCadastro[[#This Row],[Descrição]],SEARCH(" ",Tabela_BaseCadastro[[#This Row],[Descrição]],1)-1)</f>
        <v>RFXB5510GM</v>
      </c>
      <c r="BL1152" t="str">
        <f>TEXT(Tabela_BaseCadastro[[#This Row],[Unidade Venda '[EAN8, UPC12, EAN13, e DUN14']]],"0000000000000")</f>
        <v>7898283816851</v>
      </c>
      <c r="BN1152">
        <f>IF(Tabela_BaseCadastro[[#This Row],[P.Ativo CMED]]="",Tabela_BaseCadastro[[#This Row],[DESCRIÇÃO DO PRINCIPIO ATIVO]],Tabela_BaseCadastro[[#This Row],[P.Ativo CMED]])</f>
        <v>0</v>
      </c>
    </row>
    <row r="1153" spans="1:66" x14ac:dyDescent="0.25">
      <c r="A1153">
        <v>1935</v>
      </c>
      <c r="B1153" t="s">
        <v>3401</v>
      </c>
      <c r="C1153">
        <v>1645</v>
      </c>
      <c r="D1153" t="s">
        <v>2759</v>
      </c>
      <c r="E1153">
        <v>5</v>
      </c>
      <c r="F1153" t="s">
        <v>2634</v>
      </c>
      <c r="G1153">
        <v>10</v>
      </c>
      <c r="H1153" s="1" t="s">
        <v>2760</v>
      </c>
      <c r="I1153">
        <v>39</v>
      </c>
      <c r="J1153" t="s">
        <v>2761</v>
      </c>
      <c r="M1153" t="s">
        <v>2412</v>
      </c>
      <c r="N1153" t="s">
        <v>3332</v>
      </c>
      <c r="O1153" t="s">
        <v>1275</v>
      </c>
      <c r="P1153">
        <v>90183929</v>
      </c>
      <c r="R1153">
        <v>13</v>
      </c>
      <c r="S1153">
        <v>13</v>
      </c>
      <c r="U1153">
        <v>4987350721310</v>
      </c>
      <c r="V1153">
        <v>4987350721310</v>
      </c>
      <c r="X1153" t="s">
        <v>3402</v>
      </c>
      <c r="Z1153" t="s">
        <v>1260</v>
      </c>
      <c r="AA1153" t="s">
        <v>1261</v>
      </c>
      <c r="AE1153">
        <v>44005</v>
      </c>
      <c r="AH1153">
        <v>0</v>
      </c>
      <c r="AK1153" t="s">
        <v>1260</v>
      </c>
      <c r="AM1153" t="s">
        <v>1260</v>
      </c>
      <c r="AN1153" t="s">
        <v>1260</v>
      </c>
      <c r="AQ1153" t="s">
        <v>2412</v>
      </c>
      <c r="AR1153" t="s">
        <v>2415</v>
      </c>
      <c r="AS1153" t="s">
        <v>1260</v>
      </c>
      <c r="AT1153">
        <v>1</v>
      </c>
      <c r="AX1153" t="s">
        <v>1260</v>
      </c>
      <c r="AY1153" t="s">
        <v>1264</v>
      </c>
      <c r="AZ1153" t="s">
        <v>1265</v>
      </c>
      <c r="BI1153" t="s">
        <v>1260</v>
      </c>
      <c r="BK1153" t="str">
        <f>LEFT(Tabela_BaseCadastro[[#This Row],[Descrição]],SEARCH(" ",Tabela_BaseCadastro[[#This Row],[Descrição]],1)-1)</f>
        <v>RFXB55110M</v>
      </c>
      <c r="BL1153" t="str">
        <f>TEXT(Tabela_BaseCadastro[[#This Row],[Unidade Venda '[EAN8, UPC12, EAN13, e DUN14']]],"0000000000000")</f>
        <v>4987350721310</v>
      </c>
      <c r="BN1153">
        <f>IF(Tabela_BaseCadastro[[#This Row],[P.Ativo CMED]]="",Tabela_BaseCadastro[[#This Row],[DESCRIÇÃO DO PRINCIPIO ATIVO]],Tabela_BaseCadastro[[#This Row],[P.Ativo CMED]])</f>
        <v>0</v>
      </c>
    </row>
    <row r="1154" spans="1:66" x14ac:dyDescent="0.25">
      <c r="A1154">
        <v>1936</v>
      </c>
      <c r="B1154" t="s">
        <v>3403</v>
      </c>
      <c r="C1154">
        <v>1645</v>
      </c>
      <c r="D1154" t="s">
        <v>2759</v>
      </c>
      <c r="E1154">
        <v>5</v>
      </c>
      <c r="F1154" t="s">
        <v>2634</v>
      </c>
      <c r="G1154">
        <v>10</v>
      </c>
      <c r="H1154" s="1" t="s">
        <v>2760</v>
      </c>
      <c r="I1154">
        <v>39</v>
      </c>
      <c r="J1154" t="s">
        <v>2761</v>
      </c>
      <c r="M1154" t="s">
        <v>2412</v>
      </c>
      <c r="N1154" t="s">
        <v>3332</v>
      </c>
      <c r="O1154" t="s">
        <v>1275</v>
      </c>
      <c r="P1154">
        <v>90183929</v>
      </c>
      <c r="R1154">
        <v>13</v>
      </c>
      <c r="S1154">
        <v>13</v>
      </c>
      <c r="U1154">
        <v>4987350721358</v>
      </c>
      <c r="V1154">
        <v>4987350721358</v>
      </c>
      <c r="X1154" t="s">
        <v>3404</v>
      </c>
      <c r="Z1154" t="s">
        <v>1260</v>
      </c>
      <c r="AA1154" t="s">
        <v>1261</v>
      </c>
      <c r="AE1154">
        <v>44005</v>
      </c>
      <c r="AH1154">
        <v>0</v>
      </c>
      <c r="AK1154" t="s">
        <v>1260</v>
      </c>
      <c r="AM1154" t="s">
        <v>1260</v>
      </c>
      <c r="AN1154" t="s">
        <v>1260</v>
      </c>
      <c r="AQ1154" t="s">
        <v>2412</v>
      </c>
      <c r="AR1154" t="s">
        <v>2415</v>
      </c>
      <c r="AS1154" t="s">
        <v>1260</v>
      </c>
      <c r="AT1154">
        <v>1</v>
      </c>
      <c r="AX1154" t="s">
        <v>1260</v>
      </c>
      <c r="AY1154" t="s">
        <v>1264</v>
      </c>
      <c r="AZ1154" t="s">
        <v>1265</v>
      </c>
      <c r="BI1154" t="s">
        <v>1260</v>
      </c>
      <c r="BK1154" t="str">
        <f>LEFT(Tabela_BaseCadastro[[#This Row],[Descrição]],SEARCH(" ",Tabela_BaseCadastro[[#This Row],[Descrição]],1)-1)</f>
        <v>RFXB65108M</v>
      </c>
      <c r="BL1154" t="str">
        <f>TEXT(Tabela_BaseCadastro[[#This Row],[Unidade Venda '[EAN8, UPC12, EAN13, e DUN14']]],"0000000000000")</f>
        <v>4987350721358</v>
      </c>
      <c r="BN1154">
        <f>IF(Tabela_BaseCadastro[[#This Row],[P.Ativo CMED]]="",Tabela_BaseCadastro[[#This Row],[DESCRIÇÃO DO PRINCIPIO ATIVO]],Tabela_BaseCadastro[[#This Row],[P.Ativo CMED]])</f>
        <v>0</v>
      </c>
    </row>
    <row r="1155" spans="1:66" x14ac:dyDescent="0.25">
      <c r="A1155">
        <v>1937</v>
      </c>
      <c r="B1155" t="s">
        <v>3405</v>
      </c>
      <c r="C1155">
        <v>1645</v>
      </c>
      <c r="D1155" t="s">
        <v>2759</v>
      </c>
      <c r="E1155">
        <v>5</v>
      </c>
      <c r="F1155" t="s">
        <v>2634</v>
      </c>
      <c r="G1155">
        <v>10</v>
      </c>
      <c r="H1155" s="1" t="s">
        <v>2760</v>
      </c>
      <c r="I1155">
        <v>39</v>
      </c>
      <c r="J1155" t="s">
        <v>2761</v>
      </c>
      <c r="M1155" t="s">
        <v>1257</v>
      </c>
      <c r="N1155" t="s">
        <v>3406</v>
      </c>
      <c r="P1155">
        <v>30051090</v>
      </c>
      <c r="R1155">
        <v>13</v>
      </c>
      <c r="S1155">
        <v>14</v>
      </c>
      <c r="U1155">
        <v>70100292000</v>
      </c>
      <c r="V1155">
        <v>70100292000</v>
      </c>
      <c r="X1155" t="s">
        <v>3407</v>
      </c>
      <c r="Z1155" t="s">
        <v>1260</v>
      </c>
      <c r="AA1155" t="s">
        <v>1261</v>
      </c>
      <c r="AE1155">
        <v>44005</v>
      </c>
      <c r="AH1155">
        <v>0</v>
      </c>
      <c r="AK1155" t="s">
        <v>1260</v>
      </c>
      <c r="AM1155" t="s">
        <v>1260</v>
      </c>
      <c r="AN1155" t="s">
        <v>1260</v>
      </c>
      <c r="AQ1155" t="s">
        <v>1263</v>
      </c>
      <c r="AR1155" t="s">
        <v>1257</v>
      </c>
      <c r="AS1155" t="s">
        <v>1260</v>
      </c>
      <c r="AT1155">
        <v>1</v>
      </c>
      <c r="AX1155" t="s">
        <v>1617</v>
      </c>
      <c r="AY1155" t="s">
        <v>1264</v>
      </c>
      <c r="AZ1155" t="s">
        <v>1265</v>
      </c>
      <c r="BI1155" t="s">
        <v>1260</v>
      </c>
      <c r="BK1155" t="str">
        <f>LEFT(Tabela_BaseCadastro[[#This Row],[Descrição]],SEARCH(" ",Tabela_BaseCadastro[[#This Row],[Descrição]],1)-1)</f>
        <v>RFXG95107M</v>
      </c>
      <c r="BL1155" t="str">
        <f>TEXT(Tabela_BaseCadastro[[#This Row],[Unidade Venda '[EAN8, UPC12, EAN13, e DUN14']]],"0000000000000")</f>
        <v>0070100292000</v>
      </c>
      <c r="BN1155">
        <f>IF(Tabela_BaseCadastro[[#This Row],[P.Ativo CMED]]="",Tabela_BaseCadastro[[#This Row],[DESCRIÇÃO DO PRINCIPIO ATIVO]],Tabela_BaseCadastro[[#This Row],[P.Ativo CMED]])</f>
        <v>0</v>
      </c>
    </row>
    <row r="1156" spans="1:66" x14ac:dyDescent="0.25">
      <c r="A1156">
        <v>1938</v>
      </c>
      <c r="B1156" t="s">
        <v>3408</v>
      </c>
      <c r="C1156">
        <v>1645</v>
      </c>
      <c r="D1156" t="s">
        <v>2759</v>
      </c>
      <c r="E1156">
        <v>5</v>
      </c>
      <c r="F1156" t="s">
        <v>2634</v>
      </c>
      <c r="G1156">
        <v>10</v>
      </c>
      <c r="H1156" s="1" t="s">
        <v>2760</v>
      </c>
      <c r="I1156">
        <v>39</v>
      </c>
      <c r="J1156" t="s">
        <v>2761</v>
      </c>
      <c r="M1156" t="s">
        <v>1257</v>
      </c>
      <c r="N1156" t="s">
        <v>3406</v>
      </c>
      <c r="P1156">
        <v>30051090</v>
      </c>
      <c r="R1156">
        <v>13</v>
      </c>
      <c r="S1156">
        <v>14</v>
      </c>
      <c r="U1156">
        <v>7135351800</v>
      </c>
      <c r="V1156">
        <v>7135351800</v>
      </c>
      <c r="X1156" t="s">
        <v>3409</v>
      </c>
      <c r="Z1156" t="s">
        <v>1260</v>
      </c>
      <c r="AA1156" t="s">
        <v>1261</v>
      </c>
      <c r="AE1156">
        <v>44005</v>
      </c>
      <c r="AH1156">
        <v>0</v>
      </c>
      <c r="AK1156" t="s">
        <v>1260</v>
      </c>
      <c r="AM1156" t="s">
        <v>1260</v>
      </c>
      <c r="AN1156" t="s">
        <v>1260</v>
      </c>
      <c r="AQ1156" t="s">
        <v>1263</v>
      </c>
      <c r="AR1156" t="s">
        <v>1257</v>
      </c>
      <c r="AS1156" t="s">
        <v>1260</v>
      </c>
      <c r="AT1156">
        <v>1</v>
      </c>
      <c r="AX1156" t="s">
        <v>1617</v>
      </c>
      <c r="AY1156" t="s">
        <v>1264</v>
      </c>
      <c r="AZ1156" t="s">
        <v>1265</v>
      </c>
      <c r="BI1156" t="s">
        <v>1260</v>
      </c>
      <c r="BK1156" t="str">
        <f>LEFT(Tabela_BaseCadastro[[#This Row],[Descrição]],SEARCH(" ",Tabela_BaseCadastro[[#This Row],[Descrição]],1)-1)</f>
        <v>RFXV95111M</v>
      </c>
      <c r="BL1156" t="str">
        <f>TEXT(Tabela_BaseCadastro[[#This Row],[Unidade Venda '[EAN8, UPC12, EAN13, e DUN14']]],"0000000000000")</f>
        <v>0007135351800</v>
      </c>
      <c r="BN1156">
        <f>IF(Tabela_BaseCadastro[[#This Row],[P.Ativo CMED]]="",Tabela_BaseCadastro[[#This Row],[DESCRIÇÃO DO PRINCIPIO ATIVO]],Tabela_BaseCadastro[[#This Row],[P.Ativo CMED]])</f>
        <v>0</v>
      </c>
    </row>
    <row r="1157" spans="1:66" x14ac:dyDescent="0.25">
      <c r="A1157">
        <v>1939</v>
      </c>
      <c r="B1157" t="s">
        <v>3410</v>
      </c>
      <c r="C1157">
        <v>1645</v>
      </c>
      <c r="D1157" t="s">
        <v>2759</v>
      </c>
      <c r="E1157">
        <v>5</v>
      </c>
      <c r="F1157" t="s">
        <v>2634</v>
      </c>
      <c r="G1157">
        <v>10</v>
      </c>
      <c r="H1157" s="1" t="s">
        <v>2760</v>
      </c>
      <c r="I1157">
        <v>39</v>
      </c>
      <c r="J1157" t="s">
        <v>2761</v>
      </c>
      <c r="M1157" t="s">
        <v>1257</v>
      </c>
      <c r="N1157" t="s">
        <v>3406</v>
      </c>
      <c r="P1157">
        <v>30051090</v>
      </c>
      <c r="R1157">
        <v>13</v>
      </c>
      <c r="S1157">
        <v>14</v>
      </c>
      <c r="U1157">
        <v>7135353400</v>
      </c>
      <c r="V1157">
        <v>7135353400</v>
      </c>
      <c r="X1157" t="s">
        <v>3411</v>
      </c>
      <c r="Z1157" t="s">
        <v>1260</v>
      </c>
      <c r="AA1157" t="s">
        <v>1261</v>
      </c>
      <c r="AE1157">
        <v>44005</v>
      </c>
      <c r="AH1157">
        <v>0</v>
      </c>
      <c r="AK1157" t="s">
        <v>1260</v>
      </c>
      <c r="AM1157" t="s">
        <v>1260</v>
      </c>
      <c r="AN1157" t="s">
        <v>1260</v>
      </c>
      <c r="AQ1157" t="s">
        <v>1263</v>
      </c>
      <c r="AR1157" t="s">
        <v>1257</v>
      </c>
      <c r="AS1157" t="s">
        <v>1260</v>
      </c>
      <c r="AT1157">
        <v>1</v>
      </c>
      <c r="AX1157" t="s">
        <v>1617</v>
      </c>
      <c r="AY1157" t="s">
        <v>1264</v>
      </c>
      <c r="AZ1157" t="s">
        <v>1265</v>
      </c>
      <c r="BI1157" t="s">
        <v>1260</v>
      </c>
      <c r="BK1157" t="str">
        <f>LEFT(Tabela_BaseCadastro[[#This Row],[Descrição]],SEARCH(" ",Tabela_BaseCadastro[[#This Row],[Descrição]],1)-1)</f>
        <v>RFXW35110M</v>
      </c>
      <c r="BL1157" t="str">
        <f>TEXT(Tabela_BaseCadastro[[#This Row],[Unidade Venda '[EAN8, UPC12, EAN13, e DUN14']]],"0000000000000")</f>
        <v>0007135353400</v>
      </c>
      <c r="BN1157">
        <f>IF(Tabela_BaseCadastro[[#This Row],[P.Ativo CMED]]="",Tabela_BaseCadastro[[#This Row],[DESCRIÇÃO DO PRINCIPIO ATIVO]],Tabela_BaseCadastro[[#This Row],[P.Ativo CMED]])</f>
        <v>0</v>
      </c>
    </row>
    <row r="1158" spans="1:66" x14ac:dyDescent="0.25">
      <c r="A1158">
        <v>1940</v>
      </c>
      <c r="B1158" t="s">
        <v>3412</v>
      </c>
      <c r="C1158">
        <v>1645</v>
      </c>
      <c r="D1158" t="s">
        <v>2759</v>
      </c>
      <c r="E1158">
        <v>5</v>
      </c>
      <c r="F1158" t="s">
        <v>2634</v>
      </c>
      <c r="G1158">
        <v>10</v>
      </c>
      <c r="H1158" s="1" t="s">
        <v>2760</v>
      </c>
      <c r="I1158">
        <v>39</v>
      </c>
      <c r="J1158" t="s">
        <v>2761</v>
      </c>
      <c r="M1158" t="s">
        <v>1257</v>
      </c>
      <c r="N1158" t="s">
        <v>3406</v>
      </c>
      <c r="P1158">
        <v>30051090</v>
      </c>
      <c r="R1158">
        <v>13</v>
      </c>
      <c r="S1158">
        <v>14</v>
      </c>
      <c r="U1158">
        <v>7135372000</v>
      </c>
      <c r="V1158">
        <v>7135372000</v>
      </c>
      <c r="X1158" t="s">
        <v>3413</v>
      </c>
      <c r="Z1158" t="s">
        <v>1260</v>
      </c>
      <c r="AA1158" t="s">
        <v>1261</v>
      </c>
      <c r="AE1158">
        <v>44005</v>
      </c>
      <c r="AH1158">
        <v>0</v>
      </c>
      <c r="AK1158" t="s">
        <v>1260</v>
      </c>
      <c r="AM1158" t="s">
        <v>1260</v>
      </c>
      <c r="AN1158" t="s">
        <v>1260</v>
      </c>
      <c r="AQ1158" t="s">
        <v>1263</v>
      </c>
      <c r="AR1158" t="s">
        <v>1257</v>
      </c>
      <c r="AS1158" t="s">
        <v>1260</v>
      </c>
      <c r="AT1158">
        <v>1</v>
      </c>
      <c r="AX1158" t="s">
        <v>1617</v>
      </c>
      <c r="AY1158" t="s">
        <v>1264</v>
      </c>
      <c r="AZ1158" t="s">
        <v>1265</v>
      </c>
      <c r="BI1158" t="s">
        <v>1260</v>
      </c>
      <c r="BK1158" t="str">
        <f>LEFT(Tabela_BaseCadastro[[#This Row],[Descrição]],SEARCH(" ",Tabela_BaseCadastro[[#This Row],[Descrição]],1)-1)</f>
        <v>RFYA15110M</v>
      </c>
      <c r="BL1158" t="str">
        <f>TEXT(Tabela_BaseCadastro[[#This Row],[Unidade Venda '[EAN8, UPC12, EAN13, e DUN14']]],"0000000000000")</f>
        <v>0007135372000</v>
      </c>
      <c r="BN1158">
        <f>IF(Tabela_BaseCadastro[[#This Row],[P.Ativo CMED]]="",Tabela_BaseCadastro[[#This Row],[DESCRIÇÃO DO PRINCIPIO ATIVO]],Tabela_BaseCadastro[[#This Row],[P.Ativo CMED]])</f>
        <v>0</v>
      </c>
    </row>
    <row r="1159" spans="1:66" x14ac:dyDescent="0.25">
      <c r="A1159">
        <v>1941</v>
      </c>
      <c r="B1159" t="s">
        <v>3414</v>
      </c>
      <c r="C1159">
        <v>1645</v>
      </c>
      <c r="D1159" t="s">
        <v>2759</v>
      </c>
      <c r="E1159">
        <v>5</v>
      </c>
      <c r="F1159" t="s">
        <v>2634</v>
      </c>
      <c r="G1159">
        <v>10</v>
      </c>
      <c r="H1159" s="1" t="s">
        <v>2760</v>
      </c>
      <c r="I1159">
        <v>39</v>
      </c>
      <c r="J1159" t="s">
        <v>2761</v>
      </c>
      <c r="M1159" t="s">
        <v>1257</v>
      </c>
      <c r="N1159" t="s">
        <v>3406</v>
      </c>
      <c r="P1159">
        <v>30051090</v>
      </c>
      <c r="R1159">
        <v>13</v>
      </c>
      <c r="S1159">
        <v>14</v>
      </c>
      <c r="U1159">
        <v>7135374700</v>
      </c>
      <c r="V1159">
        <v>7135374700</v>
      </c>
      <c r="X1159" t="s">
        <v>3415</v>
      </c>
      <c r="Z1159" t="s">
        <v>1260</v>
      </c>
      <c r="AA1159" t="s">
        <v>1261</v>
      </c>
      <c r="AE1159">
        <v>44005</v>
      </c>
      <c r="AH1159">
        <v>0</v>
      </c>
      <c r="AK1159" t="s">
        <v>1260</v>
      </c>
      <c r="AM1159" t="s">
        <v>1260</v>
      </c>
      <c r="AN1159" t="s">
        <v>1260</v>
      </c>
      <c r="AQ1159" t="s">
        <v>1263</v>
      </c>
      <c r="AR1159" t="s">
        <v>1257</v>
      </c>
      <c r="AS1159" t="s">
        <v>1260</v>
      </c>
      <c r="AT1159">
        <v>1</v>
      </c>
      <c r="AX1159" t="s">
        <v>1617</v>
      </c>
      <c r="AY1159" t="s">
        <v>1264</v>
      </c>
      <c r="AZ1159" t="s">
        <v>1265</v>
      </c>
      <c r="BI1159" t="s">
        <v>1260</v>
      </c>
      <c r="BK1159" t="str">
        <f>LEFT(Tabela_BaseCadastro[[#This Row],[Descrição]],SEARCH(" ",Tabela_BaseCadastro[[#This Row],[Descrição]],1)-1)</f>
        <v>RFYA25110M</v>
      </c>
      <c r="BL1159" t="str">
        <f>TEXT(Tabela_BaseCadastro[[#This Row],[Unidade Venda '[EAN8, UPC12, EAN13, e DUN14']]],"0000000000000")</f>
        <v>0007135374700</v>
      </c>
      <c r="BN1159">
        <f>IF(Tabela_BaseCadastro[[#This Row],[P.Ativo CMED]]="",Tabela_BaseCadastro[[#This Row],[DESCRIÇÃO DO PRINCIPIO ATIVO]],Tabela_BaseCadastro[[#This Row],[P.Ativo CMED]])</f>
        <v>0</v>
      </c>
    </row>
    <row r="1160" spans="1:66" x14ac:dyDescent="0.25">
      <c r="A1160">
        <v>1942</v>
      </c>
      <c r="B1160" t="s">
        <v>3416</v>
      </c>
      <c r="C1160">
        <v>1645</v>
      </c>
      <c r="D1160" t="s">
        <v>2759</v>
      </c>
      <c r="E1160">
        <v>5</v>
      </c>
      <c r="F1160" t="s">
        <v>2634</v>
      </c>
      <c r="G1160">
        <v>10</v>
      </c>
      <c r="H1160" s="1" t="s">
        <v>2760</v>
      </c>
      <c r="I1160">
        <v>39</v>
      </c>
      <c r="J1160" t="s">
        <v>2761</v>
      </c>
      <c r="M1160" t="s">
        <v>1257</v>
      </c>
      <c r="N1160" t="s">
        <v>1614</v>
      </c>
      <c r="O1160" t="s">
        <v>1615</v>
      </c>
      <c r="P1160">
        <v>90189099</v>
      </c>
      <c r="R1160">
        <v>13</v>
      </c>
      <c r="S1160">
        <v>14</v>
      </c>
      <c r="U1160">
        <v>71353038</v>
      </c>
      <c r="V1160">
        <v>71353038</v>
      </c>
      <c r="X1160" t="s">
        <v>3417</v>
      </c>
      <c r="Z1160" t="s">
        <v>1260</v>
      </c>
      <c r="AA1160" t="s">
        <v>1261</v>
      </c>
      <c r="AE1160">
        <v>44005</v>
      </c>
      <c r="AH1160">
        <v>0</v>
      </c>
      <c r="AK1160" t="s">
        <v>1260</v>
      </c>
      <c r="AM1160" t="s">
        <v>1260</v>
      </c>
      <c r="AN1160" t="s">
        <v>1260</v>
      </c>
      <c r="AQ1160" t="s">
        <v>1263</v>
      </c>
      <c r="AR1160" t="s">
        <v>1257</v>
      </c>
      <c r="AS1160" t="s">
        <v>1260</v>
      </c>
      <c r="AT1160">
        <v>1</v>
      </c>
      <c r="AX1160" t="s">
        <v>1617</v>
      </c>
      <c r="AY1160" t="s">
        <v>1264</v>
      </c>
      <c r="AZ1160" t="s">
        <v>1265</v>
      </c>
      <c r="BI1160" t="s">
        <v>1260</v>
      </c>
      <c r="BK1160" t="str">
        <f>LEFT(Tabela_BaseCadastro[[#This Row],[Descrição]],SEARCH(" ",Tabela_BaseCadastro[[#This Row],[Descrição]],1)-1)</f>
        <v>RFYB15110M</v>
      </c>
      <c r="BL1160" t="str">
        <f>TEXT(Tabela_BaseCadastro[[#This Row],[Unidade Venda '[EAN8, UPC12, EAN13, e DUN14']]],"0000000000000")</f>
        <v>0000071353038</v>
      </c>
      <c r="BN1160">
        <f>IF(Tabela_BaseCadastro[[#This Row],[P.Ativo CMED]]="",Tabela_BaseCadastro[[#This Row],[DESCRIÇÃO DO PRINCIPIO ATIVO]],Tabela_BaseCadastro[[#This Row],[P.Ativo CMED]])</f>
        <v>0</v>
      </c>
    </row>
    <row r="1161" spans="1:66" x14ac:dyDescent="0.25">
      <c r="A1161">
        <v>1943</v>
      </c>
      <c r="B1161" t="s">
        <v>3418</v>
      </c>
      <c r="C1161">
        <v>1645</v>
      </c>
      <c r="D1161" t="s">
        <v>2759</v>
      </c>
      <c r="E1161">
        <v>5</v>
      </c>
      <c r="F1161" t="s">
        <v>2634</v>
      </c>
      <c r="G1161">
        <v>10</v>
      </c>
      <c r="H1161" s="1" t="s">
        <v>2760</v>
      </c>
      <c r="I1161">
        <v>39</v>
      </c>
      <c r="J1161" t="s">
        <v>2761</v>
      </c>
      <c r="M1161" t="s">
        <v>1257</v>
      </c>
      <c r="N1161" t="s">
        <v>3406</v>
      </c>
      <c r="P1161">
        <v>30051090</v>
      </c>
      <c r="R1161">
        <v>13</v>
      </c>
      <c r="S1161">
        <v>14</v>
      </c>
      <c r="U1161">
        <v>71352813</v>
      </c>
      <c r="V1161">
        <v>71352813</v>
      </c>
      <c r="X1161" t="s">
        <v>3419</v>
      </c>
      <c r="Z1161" t="s">
        <v>1260</v>
      </c>
      <c r="AA1161" t="s">
        <v>1261</v>
      </c>
      <c r="AE1161">
        <v>44005</v>
      </c>
      <c r="AH1161">
        <v>0</v>
      </c>
      <c r="AK1161" t="s">
        <v>1260</v>
      </c>
      <c r="AM1161" t="s">
        <v>1260</v>
      </c>
      <c r="AN1161" t="s">
        <v>1260</v>
      </c>
      <c r="AQ1161" t="s">
        <v>1263</v>
      </c>
      <c r="AR1161" t="s">
        <v>1257</v>
      </c>
      <c r="AS1161" t="s">
        <v>1260</v>
      </c>
      <c r="AT1161">
        <v>1</v>
      </c>
      <c r="AX1161" t="s">
        <v>1617</v>
      </c>
      <c r="AY1161" t="s">
        <v>1264</v>
      </c>
      <c r="AZ1161" t="s">
        <v>1265</v>
      </c>
      <c r="BI1161" t="s">
        <v>1260</v>
      </c>
      <c r="BK1161" t="str">
        <f>LEFT(Tabela_BaseCadastro[[#This Row],[Descrição]],SEARCH(" ",Tabela_BaseCadastro[[#This Row],[Descrição]],1)-1)</f>
        <v>RFYE15110M</v>
      </c>
      <c r="BL1161" t="str">
        <f>TEXT(Tabela_BaseCadastro[[#This Row],[Unidade Venda '[EAN8, UPC12, EAN13, e DUN14']]],"0000000000000")</f>
        <v>0000071352813</v>
      </c>
      <c r="BN1161">
        <f>IF(Tabela_BaseCadastro[[#This Row],[P.Ativo CMED]]="",Tabela_BaseCadastro[[#This Row],[DESCRIÇÃO DO PRINCIPIO ATIVO]],Tabela_BaseCadastro[[#This Row],[P.Ativo CMED]])</f>
        <v>0</v>
      </c>
    </row>
    <row r="1162" spans="1:66" x14ac:dyDescent="0.25">
      <c r="A1162">
        <v>1944</v>
      </c>
      <c r="B1162" t="s">
        <v>3420</v>
      </c>
      <c r="C1162">
        <v>1645</v>
      </c>
      <c r="D1162" t="s">
        <v>2759</v>
      </c>
      <c r="E1162">
        <v>5</v>
      </c>
      <c r="F1162" t="s">
        <v>2634</v>
      </c>
      <c r="G1162">
        <v>10</v>
      </c>
      <c r="H1162" s="1" t="s">
        <v>2760</v>
      </c>
      <c r="I1162">
        <v>39</v>
      </c>
      <c r="J1162" t="s">
        <v>2761</v>
      </c>
      <c r="M1162" t="s">
        <v>1257</v>
      </c>
      <c r="N1162" t="s">
        <v>2655</v>
      </c>
      <c r="O1162" t="s">
        <v>1275</v>
      </c>
      <c r="P1162">
        <v>90183929</v>
      </c>
      <c r="R1162">
        <v>13</v>
      </c>
      <c r="S1162">
        <v>13</v>
      </c>
      <c r="U1162">
        <v>4987350721730</v>
      </c>
      <c r="V1162">
        <v>4987350721730</v>
      </c>
      <c r="X1162" t="s">
        <v>3421</v>
      </c>
      <c r="Z1162" t="s">
        <v>1260</v>
      </c>
      <c r="AA1162" t="s">
        <v>1261</v>
      </c>
      <c r="AE1162">
        <v>44005</v>
      </c>
      <c r="AH1162">
        <v>0</v>
      </c>
      <c r="AK1162" t="s">
        <v>1260</v>
      </c>
      <c r="AM1162" t="s">
        <v>1260</v>
      </c>
      <c r="AN1162" t="s">
        <v>1260</v>
      </c>
      <c r="AQ1162" t="s">
        <v>2412</v>
      </c>
      <c r="AR1162" t="s">
        <v>2415</v>
      </c>
      <c r="AS1162" t="s">
        <v>1260</v>
      </c>
      <c r="AT1162">
        <v>1</v>
      </c>
      <c r="AX1162" t="s">
        <v>1260</v>
      </c>
      <c r="AY1162" t="s">
        <v>1264</v>
      </c>
      <c r="AZ1162" t="s">
        <v>1265</v>
      </c>
      <c r="BI1162" t="s">
        <v>1260</v>
      </c>
      <c r="BK1162" t="str">
        <f>LEFT(Tabela_BaseCadastro[[#This Row],[Descrição]],SEARCH(" ",Tabela_BaseCadastro[[#This Row],[Descrição]],1)-1)</f>
        <v>RFYH15110M</v>
      </c>
      <c r="BL1162" t="str">
        <f>TEXT(Tabela_BaseCadastro[[#This Row],[Unidade Venda '[EAN8, UPC12, EAN13, e DUN14']]],"0000000000000")</f>
        <v>4987350721730</v>
      </c>
      <c r="BN1162">
        <f>IF(Tabela_BaseCadastro[[#This Row],[P.Ativo CMED]]="",Tabela_BaseCadastro[[#This Row],[DESCRIÇÃO DO PRINCIPIO ATIVO]],Tabela_BaseCadastro[[#This Row],[P.Ativo CMED]])</f>
        <v>0</v>
      </c>
    </row>
    <row r="1163" spans="1:66" x14ac:dyDescent="0.25">
      <c r="A1163">
        <v>1945</v>
      </c>
      <c r="B1163" t="s">
        <v>3422</v>
      </c>
      <c r="C1163">
        <v>1645</v>
      </c>
      <c r="D1163" t="s">
        <v>2759</v>
      </c>
      <c r="E1163">
        <v>5</v>
      </c>
      <c r="F1163" t="s">
        <v>2634</v>
      </c>
      <c r="G1163">
        <v>10</v>
      </c>
      <c r="H1163" s="1" t="s">
        <v>2760</v>
      </c>
      <c r="I1163">
        <v>39</v>
      </c>
      <c r="J1163" t="s">
        <v>2761</v>
      </c>
      <c r="M1163" t="s">
        <v>2412</v>
      </c>
      <c r="N1163" t="s">
        <v>2655</v>
      </c>
      <c r="O1163" t="s">
        <v>1275</v>
      </c>
      <c r="P1163">
        <v>90183929</v>
      </c>
      <c r="R1163">
        <v>13</v>
      </c>
      <c r="S1163">
        <v>13</v>
      </c>
      <c r="U1163">
        <v>4987350761378</v>
      </c>
      <c r="V1163">
        <v>0</v>
      </c>
      <c r="X1163" t="s">
        <v>3423</v>
      </c>
      <c r="Z1163" t="s">
        <v>1260</v>
      </c>
      <c r="AA1163" t="s">
        <v>1261</v>
      </c>
      <c r="AE1163">
        <v>44005</v>
      </c>
      <c r="AH1163">
        <v>0</v>
      </c>
      <c r="AK1163" t="s">
        <v>1260</v>
      </c>
      <c r="AM1163" t="s">
        <v>1260</v>
      </c>
      <c r="AN1163" t="s">
        <v>1260</v>
      </c>
      <c r="AQ1163" t="s">
        <v>2412</v>
      </c>
      <c r="AR1163" t="s">
        <v>2415</v>
      </c>
      <c r="AS1163" t="s">
        <v>1260</v>
      </c>
      <c r="AT1163">
        <v>1</v>
      </c>
      <c r="AX1163" t="s">
        <v>1260</v>
      </c>
      <c r="AY1163" t="s">
        <v>1264</v>
      </c>
      <c r="AZ1163" t="s">
        <v>1265</v>
      </c>
      <c r="BI1163" t="s">
        <v>1260</v>
      </c>
      <c r="BK1163" t="str">
        <f>LEFT(Tabela_BaseCadastro[[#This Row],[Descrição]],SEARCH(" ",Tabela_BaseCadastro[[#This Row],[Descrição]],1)-1)</f>
        <v>RFYH15111M</v>
      </c>
      <c r="BL1163" t="str">
        <f>TEXT(Tabela_BaseCadastro[[#This Row],[Unidade Venda '[EAN8, UPC12, EAN13, e DUN14']]],"0000000000000")</f>
        <v>4987350761378</v>
      </c>
      <c r="BN1163">
        <f>IF(Tabela_BaseCadastro[[#This Row],[P.Ativo CMED]]="",Tabela_BaseCadastro[[#This Row],[DESCRIÇÃO DO PRINCIPIO ATIVO]],Tabela_BaseCadastro[[#This Row],[P.Ativo CMED]])</f>
        <v>0</v>
      </c>
    </row>
    <row r="1164" spans="1:66" x14ac:dyDescent="0.25">
      <c r="A1164">
        <v>1946</v>
      </c>
      <c r="B1164" t="s">
        <v>3424</v>
      </c>
      <c r="C1164">
        <v>1645</v>
      </c>
      <c r="D1164" t="s">
        <v>2759</v>
      </c>
      <c r="E1164">
        <v>5</v>
      </c>
      <c r="F1164" t="s">
        <v>2634</v>
      </c>
      <c r="G1164">
        <v>10</v>
      </c>
      <c r="H1164" s="1" t="s">
        <v>2760</v>
      </c>
      <c r="I1164">
        <v>39</v>
      </c>
      <c r="J1164" t="s">
        <v>2761</v>
      </c>
      <c r="M1164" t="s">
        <v>1257</v>
      </c>
      <c r="N1164" t="s">
        <v>1620</v>
      </c>
      <c r="O1164" t="s">
        <v>1615</v>
      </c>
      <c r="P1164">
        <v>30051090</v>
      </c>
      <c r="R1164">
        <v>13</v>
      </c>
      <c r="S1164">
        <v>14</v>
      </c>
      <c r="U1164">
        <v>71354867</v>
      </c>
      <c r="V1164">
        <v>71354867</v>
      </c>
      <c r="X1164" t="s">
        <v>3425</v>
      </c>
      <c r="Z1164" t="s">
        <v>1260</v>
      </c>
      <c r="AA1164" t="s">
        <v>1261</v>
      </c>
      <c r="AE1164">
        <v>44005</v>
      </c>
      <c r="AH1164">
        <v>0</v>
      </c>
      <c r="AK1164" t="s">
        <v>1260</v>
      </c>
      <c r="AM1164" t="s">
        <v>1260</v>
      </c>
      <c r="AN1164" t="s">
        <v>1260</v>
      </c>
      <c r="AQ1164" t="s">
        <v>1263</v>
      </c>
      <c r="AR1164" t="s">
        <v>1257</v>
      </c>
      <c r="AS1164" t="s">
        <v>1260</v>
      </c>
      <c r="AT1164">
        <v>1</v>
      </c>
      <c r="AX1164" t="s">
        <v>1617</v>
      </c>
      <c r="AY1164" t="s">
        <v>1264</v>
      </c>
      <c r="AZ1164" t="s">
        <v>1265</v>
      </c>
      <c r="BI1164" t="s">
        <v>1260</v>
      </c>
      <c r="BK1164" t="str">
        <f>LEFT(Tabela_BaseCadastro[[#This Row],[Descrição]],SEARCH(" ",Tabela_BaseCadastro[[#This Row],[Descrição]],1)-1)</f>
        <v>RFZB44108M</v>
      </c>
      <c r="BL1164" t="str">
        <f>TEXT(Tabela_BaseCadastro[[#This Row],[Unidade Venda '[EAN8, UPC12, EAN13, e DUN14']]],"0000000000000")</f>
        <v>0000071354867</v>
      </c>
      <c r="BN1164">
        <f>IF(Tabela_BaseCadastro[[#This Row],[P.Ativo CMED]]="",Tabela_BaseCadastro[[#This Row],[DESCRIÇÃO DO PRINCIPIO ATIVO]],Tabela_BaseCadastro[[#This Row],[P.Ativo CMED]])</f>
        <v>0</v>
      </c>
    </row>
    <row r="1165" spans="1:66" x14ac:dyDescent="0.25">
      <c r="A1165">
        <v>1947</v>
      </c>
      <c r="B1165" t="s">
        <v>3426</v>
      </c>
      <c r="C1165">
        <v>1645</v>
      </c>
      <c r="D1165" t="s">
        <v>2759</v>
      </c>
      <c r="E1165">
        <v>5</v>
      </c>
      <c r="F1165" t="s">
        <v>2634</v>
      </c>
      <c r="G1165">
        <v>10</v>
      </c>
      <c r="H1165" s="1" t="s">
        <v>2760</v>
      </c>
      <c r="I1165">
        <v>39</v>
      </c>
      <c r="J1165" t="s">
        <v>2761</v>
      </c>
      <c r="M1165" t="s">
        <v>1257</v>
      </c>
      <c r="N1165" t="s">
        <v>1620</v>
      </c>
      <c r="O1165" t="s">
        <v>1615</v>
      </c>
      <c r="P1165">
        <v>30051090</v>
      </c>
      <c r="R1165">
        <v>13</v>
      </c>
      <c r="S1165">
        <v>14</v>
      </c>
      <c r="U1165">
        <v>71354875</v>
      </c>
      <c r="V1165">
        <v>71354875</v>
      </c>
      <c r="X1165" t="s">
        <v>3427</v>
      </c>
      <c r="Z1165" t="s">
        <v>1260</v>
      </c>
      <c r="AA1165" t="s">
        <v>1261</v>
      </c>
      <c r="AE1165">
        <v>44005</v>
      </c>
      <c r="AH1165">
        <v>0</v>
      </c>
      <c r="AK1165" t="s">
        <v>1260</v>
      </c>
      <c r="AM1165" t="s">
        <v>1260</v>
      </c>
      <c r="AN1165" t="s">
        <v>1260</v>
      </c>
      <c r="AQ1165" t="s">
        <v>1263</v>
      </c>
      <c r="AR1165" t="s">
        <v>1257</v>
      </c>
      <c r="AS1165" t="s">
        <v>1260</v>
      </c>
      <c r="AT1165">
        <v>1</v>
      </c>
      <c r="AX1165" t="s">
        <v>1617</v>
      </c>
      <c r="AY1165" t="s">
        <v>1264</v>
      </c>
      <c r="AZ1165" t="s">
        <v>1265</v>
      </c>
      <c r="BI1165" t="s">
        <v>1260</v>
      </c>
      <c r="BK1165" t="str">
        <f>LEFT(Tabela_BaseCadastro[[#This Row],[Descrição]],SEARCH(" ",Tabela_BaseCadastro[[#This Row],[Descrição]],1)-1)</f>
        <v>RFZB4410GM</v>
      </c>
      <c r="BL1165" t="str">
        <f>TEXT(Tabela_BaseCadastro[[#This Row],[Unidade Venda '[EAN8, UPC12, EAN13, e DUN14']]],"0000000000000")</f>
        <v>0000071354875</v>
      </c>
      <c r="BN1165">
        <f>IF(Tabela_BaseCadastro[[#This Row],[P.Ativo CMED]]="",Tabela_BaseCadastro[[#This Row],[DESCRIÇÃO DO PRINCIPIO ATIVO]],Tabela_BaseCadastro[[#This Row],[P.Ativo CMED]])</f>
        <v>0</v>
      </c>
    </row>
    <row r="1166" spans="1:66" x14ac:dyDescent="0.25">
      <c r="A1166">
        <v>1948</v>
      </c>
      <c r="B1166" t="s">
        <v>3428</v>
      </c>
      <c r="C1166">
        <v>1645</v>
      </c>
      <c r="D1166" t="s">
        <v>2759</v>
      </c>
      <c r="E1166">
        <v>5</v>
      </c>
      <c r="F1166" t="s">
        <v>2634</v>
      </c>
      <c r="G1166">
        <v>10</v>
      </c>
      <c r="H1166" s="1" t="s">
        <v>2760</v>
      </c>
      <c r="I1166">
        <v>39</v>
      </c>
      <c r="J1166" t="s">
        <v>2761</v>
      </c>
      <c r="M1166" t="s">
        <v>1257</v>
      </c>
      <c r="N1166" t="s">
        <v>1620</v>
      </c>
      <c r="O1166" t="s">
        <v>1615</v>
      </c>
      <c r="P1166">
        <v>30051090</v>
      </c>
      <c r="R1166">
        <v>13</v>
      </c>
      <c r="S1166">
        <v>14</v>
      </c>
      <c r="U1166">
        <v>713548750</v>
      </c>
      <c r="V1166">
        <v>713548750</v>
      </c>
      <c r="X1166" t="s">
        <v>3429</v>
      </c>
      <c r="Z1166" t="s">
        <v>1260</v>
      </c>
      <c r="AA1166" t="s">
        <v>1261</v>
      </c>
      <c r="AE1166">
        <v>44005</v>
      </c>
      <c r="AH1166">
        <v>0</v>
      </c>
      <c r="AK1166" t="s">
        <v>1260</v>
      </c>
      <c r="AM1166" t="s">
        <v>1260</v>
      </c>
      <c r="AN1166" t="s">
        <v>1260</v>
      </c>
      <c r="AQ1166" t="s">
        <v>1263</v>
      </c>
      <c r="AR1166" t="s">
        <v>1257</v>
      </c>
      <c r="AS1166" t="s">
        <v>1260</v>
      </c>
      <c r="AT1166">
        <v>1</v>
      </c>
      <c r="AX1166" t="s">
        <v>1617</v>
      </c>
      <c r="AY1166" t="s">
        <v>1264</v>
      </c>
      <c r="AZ1166" t="s">
        <v>1265</v>
      </c>
      <c r="BI1166" t="s">
        <v>1260</v>
      </c>
      <c r="BK1166" t="str">
        <f>LEFT(Tabela_BaseCadastro[[#This Row],[Descrição]],SEARCH(" ",Tabela_BaseCadastro[[#This Row],[Descrição]],1)-1)</f>
        <v>RFZB5410GM</v>
      </c>
      <c r="BL1166" t="str">
        <f>TEXT(Tabela_BaseCadastro[[#This Row],[Unidade Venda '[EAN8, UPC12, EAN13, e DUN14']]],"0000000000000")</f>
        <v>0000713548750</v>
      </c>
      <c r="BN1166">
        <f>IF(Tabela_BaseCadastro[[#This Row],[P.Ativo CMED]]="",Tabela_BaseCadastro[[#This Row],[DESCRIÇÃO DO PRINCIPIO ATIVO]],Tabela_BaseCadastro[[#This Row],[P.Ativo CMED]])</f>
        <v>0</v>
      </c>
    </row>
    <row r="1167" spans="1:66" x14ac:dyDescent="0.25">
      <c r="A1167">
        <v>1949</v>
      </c>
      <c r="B1167" t="s">
        <v>3430</v>
      </c>
      <c r="C1167">
        <v>1645</v>
      </c>
      <c r="D1167" t="s">
        <v>2759</v>
      </c>
      <c r="E1167">
        <v>5</v>
      </c>
      <c r="F1167" t="s">
        <v>2634</v>
      </c>
      <c r="G1167">
        <v>10</v>
      </c>
      <c r="H1167" s="1" t="s">
        <v>2760</v>
      </c>
      <c r="I1167">
        <v>39</v>
      </c>
      <c r="J1167" t="s">
        <v>2761</v>
      </c>
      <c r="M1167" t="s">
        <v>1257</v>
      </c>
      <c r="N1167" t="s">
        <v>1620</v>
      </c>
      <c r="O1167" t="s">
        <v>1615</v>
      </c>
      <c r="P1167">
        <v>30051090</v>
      </c>
      <c r="R1167">
        <v>13</v>
      </c>
      <c r="S1167">
        <v>14</v>
      </c>
      <c r="U1167">
        <v>71354883</v>
      </c>
      <c r="V1167">
        <v>71354883</v>
      </c>
      <c r="X1167" t="s">
        <v>3431</v>
      </c>
      <c r="Z1167" t="s">
        <v>1260</v>
      </c>
      <c r="AA1167" t="s">
        <v>1261</v>
      </c>
      <c r="AE1167">
        <v>44005</v>
      </c>
      <c r="AH1167">
        <v>0</v>
      </c>
      <c r="AK1167" t="s">
        <v>1260</v>
      </c>
      <c r="AM1167" t="s">
        <v>1260</v>
      </c>
      <c r="AN1167" t="s">
        <v>1260</v>
      </c>
      <c r="AQ1167" t="s">
        <v>1263</v>
      </c>
      <c r="AR1167" t="s">
        <v>1257</v>
      </c>
      <c r="AS1167" t="s">
        <v>1260</v>
      </c>
      <c r="AT1167">
        <v>1</v>
      </c>
      <c r="AX1167" t="s">
        <v>1617</v>
      </c>
      <c r="AY1167" t="s">
        <v>1264</v>
      </c>
      <c r="AZ1167" t="s">
        <v>1265</v>
      </c>
      <c r="BI1167" t="s">
        <v>1260</v>
      </c>
      <c r="BK1167" t="str">
        <f>LEFT(Tabela_BaseCadastro[[#This Row],[Descrição]],SEARCH(" ",Tabela_BaseCadastro[[#This Row],[Descrição]],1)-1)</f>
        <v>RFZB54110M</v>
      </c>
      <c r="BL1167" t="str">
        <f>TEXT(Tabela_BaseCadastro[[#This Row],[Unidade Venda '[EAN8, UPC12, EAN13, e DUN14']]],"0000000000000")</f>
        <v>0000071354883</v>
      </c>
      <c r="BN1167">
        <f>IF(Tabela_BaseCadastro[[#This Row],[P.Ativo CMED]]="",Tabela_BaseCadastro[[#This Row],[DESCRIÇÃO DO PRINCIPIO ATIVO]],Tabela_BaseCadastro[[#This Row],[P.Ativo CMED]])</f>
        <v>0</v>
      </c>
    </row>
    <row r="1168" spans="1:66" x14ac:dyDescent="0.25">
      <c r="A1168">
        <v>1950</v>
      </c>
      <c r="B1168" t="s">
        <v>3432</v>
      </c>
      <c r="C1168">
        <v>1645</v>
      </c>
      <c r="D1168" t="s">
        <v>2759</v>
      </c>
      <c r="E1168">
        <v>5</v>
      </c>
      <c r="F1168" t="s">
        <v>2634</v>
      </c>
      <c r="G1168">
        <v>10</v>
      </c>
      <c r="H1168" s="1" t="s">
        <v>2760</v>
      </c>
      <c r="I1168">
        <v>39</v>
      </c>
      <c r="J1168" t="s">
        <v>2761</v>
      </c>
      <c r="M1168" t="s">
        <v>1257</v>
      </c>
      <c r="N1168" t="s">
        <v>1620</v>
      </c>
      <c r="O1168" t="s">
        <v>1615</v>
      </c>
      <c r="P1168">
        <v>30051090</v>
      </c>
      <c r="R1168">
        <v>13</v>
      </c>
      <c r="S1168">
        <v>14</v>
      </c>
      <c r="U1168">
        <v>71352945</v>
      </c>
      <c r="V1168">
        <v>71352945</v>
      </c>
      <c r="X1168" t="s">
        <v>3433</v>
      </c>
      <c r="Z1168" t="s">
        <v>1260</v>
      </c>
      <c r="AA1168" t="s">
        <v>1261</v>
      </c>
      <c r="AE1168">
        <v>44005</v>
      </c>
      <c r="AH1168">
        <v>0</v>
      </c>
      <c r="AK1168" t="s">
        <v>1260</v>
      </c>
      <c r="AM1168" t="s">
        <v>1260</v>
      </c>
      <c r="AN1168" t="s">
        <v>1260</v>
      </c>
      <c r="AQ1168" t="s">
        <v>1263</v>
      </c>
      <c r="AR1168" t="s">
        <v>1257</v>
      </c>
      <c r="AS1168" t="s">
        <v>1260</v>
      </c>
      <c r="AT1168">
        <v>1</v>
      </c>
      <c r="AX1168" t="s">
        <v>1617</v>
      </c>
      <c r="AY1168" t="s">
        <v>1264</v>
      </c>
      <c r="AZ1168" t="s">
        <v>1265</v>
      </c>
      <c r="BI1168" t="s">
        <v>1260</v>
      </c>
      <c r="BK1168" t="str">
        <f>LEFT(Tabela_BaseCadastro[[#This Row],[Descrição]],SEARCH(" ",Tabela_BaseCadastro[[#This Row],[Descrição]],1)-1)</f>
        <v>RFZB5510GM</v>
      </c>
      <c r="BL1168" t="str">
        <f>TEXT(Tabela_BaseCadastro[[#This Row],[Unidade Venda '[EAN8, UPC12, EAN13, e DUN14']]],"0000000000000")</f>
        <v>0000071352945</v>
      </c>
      <c r="BN1168">
        <f>IF(Tabela_BaseCadastro[[#This Row],[P.Ativo CMED]]="",Tabela_BaseCadastro[[#This Row],[DESCRIÇÃO DO PRINCIPIO ATIVO]],Tabela_BaseCadastro[[#This Row],[P.Ativo CMED]])</f>
        <v>0</v>
      </c>
    </row>
    <row r="1169" spans="1:66" x14ac:dyDescent="0.25">
      <c r="A1169">
        <v>1951</v>
      </c>
      <c r="B1169" t="s">
        <v>3434</v>
      </c>
      <c r="C1169">
        <v>1645</v>
      </c>
      <c r="D1169" t="s">
        <v>2759</v>
      </c>
      <c r="E1169">
        <v>5</v>
      </c>
      <c r="F1169" t="s">
        <v>2634</v>
      </c>
      <c r="G1169">
        <v>10</v>
      </c>
      <c r="H1169" s="1" t="s">
        <v>2760</v>
      </c>
      <c r="I1169">
        <v>39</v>
      </c>
      <c r="J1169" t="s">
        <v>2761</v>
      </c>
      <c r="M1169" t="s">
        <v>1257</v>
      </c>
      <c r="N1169" t="s">
        <v>1620</v>
      </c>
      <c r="O1169" t="s">
        <v>1615</v>
      </c>
      <c r="P1169">
        <v>30051090</v>
      </c>
      <c r="R1169">
        <v>13</v>
      </c>
      <c r="S1169">
        <v>14</v>
      </c>
      <c r="U1169">
        <v>71354476</v>
      </c>
      <c r="V1169">
        <v>71354476</v>
      </c>
      <c r="X1169" t="s">
        <v>3435</v>
      </c>
      <c r="Z1169" t="s">
        <v>1260</v>
      </c>
      <c r="AA1169" t="s">
        <v>1261</v>
      </c>
      <c r="AE1169">
        <v>44005</v>
      </c>
      <c r="AH1169">
        <v>0</v>
      </c>
      <c r="AK1169" t="s">
        <v>1260</v>
      </c>
      <c r="AM1169" t="s">
        <v>1260</v>
      </c>
      <c r="AN1169" t="s">
        <v>1260</v>
      </c>
      <c r="AQ1169" t="s">
        <v>1263</v>
      </c>
      <c r="AR1169" t="s">
        <v>1257</v>
      </c>
      <c r="AS1169" t="s">
        <v>1260</v>
      </c>
      <c r="AT1169">
        <v>1</v>
      </c>
      <c r="AX1169" t="s">
        <v>1617</v>
      </c>
      <c r="AY1169" t="s">
        <v>1264</v>
      </c>
      <c r="AZ1169" t="s">
        <v>1265</v>
      </c>
      <c r="BI1169" t="s">
        <v>1260</v>
      </c>
      <c r="BK1169" t="str">
        <f>LEFT(Tabela_BaseCadastro[[#This Row],[Descrição]],SEARCH(" ",Tabela_BaseCadastro[[#This Row],[Descrição]],1)-1)</f>
        <v>RFZD4410GM</v>
      </c>
      <c r="BL1169" t="str">
        <f>TEXT(Tabela_BaseCadastro[[#This Row],[Unidade Venda '[EAN8, UPC12, EAN13, e DUN14']]],"0000000000000")</f>
        <v>0000071354476</v>
      </c>
      <c r="BN1169">
        <f>IF(Tabela_BaseCadastro[[#This Row],[P.Ativo CMED]]="",Tabela_BaseCadastro[[#This Row],[DESCRIÇÃO DO PRINCIPIO ATIVO]],Tabela_BaseCadastro[[#This Row],[P.Ativo CMED]])</f>
        <v>0</v>
      </c>
    </row>
    <row r="1170" spans="1:66" x14ac:dyDescent="0.25">
      <c r="A1170">
        <v>1952</v>
      </c>
      <c r="B1170" t="s">
        <v>3436</v>
      </c>
      <c r="C1170">
        <v>1645</v>
      </c>
      <c r="D1170" t="s">
        <v>2759</v>
      </c>
      <c r="E1170">
        <v>5</v>
      </c>
      <c r="F1170" t="s">
        <v>2634</v>
      </c>
      <c r="G1170">
        <v>10</v>
      </c>
      <c r="H1170" s="1" t="s">
        <v>2760</v>
      </c>
      <c r="I1170">
        <v>39</v>
      </c>
      <c r="J1170" t="s">
        <v>2761</v>
      </c>
      <c r="M1170" t="s">
        <v>1257</v>
      </c>
      <c r="N1170" t="s">
        <v>1620</v>
      </c>
      <c r="O1170" t="s">
        <v>1615</v>
      </c>
      <c r="P1170">
        <v>30051090</v>
      </c>
      <c r="R1170">
        <v>13</v>
      </c>
      <c r="S1170">
        <v>14</v>
      </c>
      <c r="U1170">
        <v>71355251</v>
      </c>
      <c r="V1170">
        <v>71355251</v>
      </c>
      <c r="X1170" t="s">
        <v>3437</v>
      </c>
      <c r="Z1170" t="s">
        <v>1260</v>
      </c>
      <c r="AA1170" t="s">
        <v>1261</v>
      </c>
      <c r="AE1170">
        <v>44005</v>
      </c>
      <c r="AH1170">
        <v>0</v>
      </c>
      <c r="AK1170" t="s">
        <v>1260</v>
      </c>
      <c r="AM1170" t="s">
        <v>1260</v>
      </c>
      <c r="AN1170" t="s">
        <v>1260</v>
      </c>
      <c r="AQ1170" t="s">
        <v>1263</v>
      </c>
      <c r="AR1170" t="s">
        <v>1257</v>
      </c>
      <c r="AS1170" t="s">
        <v>1260</v>
      </c>
      <c r="AT1170">
        <v>1</v>
      </c>
      <c r="AX1170" t="s">
        <v>1617</v>
      </c>
      <c r="AY1170" t="s">
        <v>1264</v>
      </c>
      <c r="AZ1170" t="s">
        <v>1265</v>
      </c>
      <c r="BI1170" t="s">
        <v>1260</v>
      </c>
      <c r="BK1170" t="str">
        <f>LEFT(Tabela_BaseCadastro[[#This Row],[Descrição]],SEARCH(" ",Tabela_BaseCadastro[[#This Row],[Descrição]],1)-1)</f>
        <v>RFZM74110M</v>
      </c>
      <c r="BL1170" t="str">
        <f>TEXT(Tabela_BaseCadastro[[#This Row],[Unidade Venda '[EAN8, UPC12, EAN13, e DUN14']]],"0000000000000")</f>
        <v>0000071355251</v>
      </c>
      <c r="BN1170">
        <f>IF(Tabela_BaseCadastro[[#This Row],[P.Ativo CMED]]="",Tabela_BaseCadastro[[#This Row],[DESCRIÇÃO DO PRINCIPIO ATIVO]],Tabela_BaseCadastro[[#This Row],[P.Ativo CMED]])</f>
        <v>0</v>
      </c>
    </row>
    <row r="1171" spans="1:66" x14ac:dyDescent="0.25">
      <c r="A1171">
        <v>1953</v>
      </c>
      <c r="B1171" t="s">
        <v>3438</v>
      </c>
      <c r="C1171">
        <v>1645</v>
      </c>
      <c r="D1171" t="s">
        <v>2759</v>
      </c>
      <c r="E1171">
        <v>5</v>
      </c>
      <c r="F1171" t="s">
        <v>2634</v>
      </c>
      <c r="G1171">
        <v>10</v>
      </c>
      <c r="H1171" s="1" t="s">
        <v>2760</v>
      </c>
      <c r="I1171">
        <v>39</v>
      </c>
      <c r="J1171" t="s">
        <v>2761</v>
      </c>
      <c r="M1171" t="s">
        <v>1257</v>
      </c>
      <c r="N1171" t="s">
        <v>1620</v>
      </c>
      <c r="O1171" t="s">
        <v>1615</v>
      </c>
      <c r="P1171">
        <v>30051090</v>
      </c>
      <c r="R1171">
        <v>13</v>
      </c>
      <c r="S1171">
        <v>14</v>
      </c>
      <c r="U1171">
        <v>71355278</v>
      </c>
      <c r="V1171">
        <v>71355278</v>
      </c>
      <c r="X1171" t="s">
        <v>3439</v>
      </c>
      <c r="Z1171" t="s">
        <v>1260</v>
      </c>
      <c r="AA1171" t="s">
        <v>1261</v>
      </c>
      <c r="AE1171">
        <v>44005</v>
      </c>
      <c r="AH1171">
        <v>0</v>
      </c>
      <c r="AK1171" t="s">
        <v>1260</v>
      </c>
      <c r="AM1171" t="s">
        <v>1260</v>
      </c>
      <c r="AN1171" t="s">
        <v>1260</v>
      </c>
      <c r="AQ1171" t="s">
        <v>1263</v>
      </c>
      <c r="AR1171" t="s">
        <v>1257</v>
      </c>
      <c r="AS1171" t="s">
        <v>1260</v>
      </c>
      <c r="AT1171">
        <v>1</v>
      </c>
      <c r="AX1171" t="s">
        <v>1617</v>
      </c>
      <c r="AY1171" t="s">
        <v>1264</v>
      </c>
      <c r="AZ1171" t="s">
        <v>1265</v>
      </c>
      <c r="BI1171" t="s">
        <v>1260</v>
      </c>
      <c r="BK1171" t="str">
        <f>LEFT(Tabela_BaseCadastro[[#This Row],[Descrição]],SEARCH(" ",Tabela_BaseCadastro[[#This Row],[Descrição]],1)-1)</f>
        <v>RFZM74112M</v>
      </c>
      <c r="BL1171" t="str">
        <f>TEXT(Tabela_BaseCadastro[[#This Row],[Unidade Venda '[EAN8, UPC12, EAN13, e DUN14']]],"0000000000000")</f>
        <v>0000071355278</v>
      </c>
      <c r="BN1171">
        <f>IF(Tabela_BaseCadastro[[#This Row],[P.Ativo CMED]]="",Tabela_BaseCadastro[[#This Row],[DESCRIÇÃO DO PRINCIPIO ATIVO]],Tabela_BaseCadastro[[#This Row],[P.Ativo CMED]])</f>
        <v>0</v>
      </c>
    </row>
    <row r="1172" spans="1:66" x14ac:dyDescent="0.25">
      <c r="A1172">
        <v>1954</v>
      </c>
      <c r="B1172" t="s">
        <v>3440</v>
      </c>
      <c r="C1172">
        <v>1645</v>
      </c>
      <c r="D1172" t="s">
        <v>2759</v>
      </c>
      <c r="E1172">
        <v>5</v>
      </c>
      <c r="F1172" t="s">
        <v>2634</v>
      </c>
      <c r="G1172">
        <v>10</v>
      </c>
      <c r="H1172" s="1" t="s">
        <v>2760</v>
      </c>
      <c r="I1172">
        <v>39</v>
      </c>
      <c r="J1172" t="s">
        <v>2761</v>
      </c>
      <c r="M1172" t="s">
        <v>1257</v>
      </c>
      <c r="N1172" t="s">
        <v>1620</v>
      </c>
      <c r="O1172" t="s">
        <v>1615</v>
      </c>
      <c r="P1172">
        <v>30051090</v>
      </c>
      <c r="R1172">
        <v>13</v>
      </c>
      <c r="S1172">
        <v>14</v>
      </c>
      <c r="U1172">
        <v>71354565</v>
      </c>
      <c r="V1172">
        <v>71354565</v>
      </c>
      <c r="X1172" t="s">
        <v>3441</v>
      </c>
      <c r="Z1172" t="s">
        <v>1260</v>
      </c>
      <c r="AA1172" t="s">
        <v>1261</v>
      </c>
      <c r="AE1172">
        <v>44005</v>
      </c>
      <c r="AH1172">
        <v>0</v>
      </c>
      <c r="AK1172" t="s">
        <v>1260</v>
      </c>
      <c r="AM1172" t="s">
        <v>1260</v>
      </c>
      <c r="AN1172" t="s">
        <v>1260</v>
      </c>
      <c r="AQ1172" t="s">
        <v>1263</v>
      </c>
      <c r="AR1172" t="s">
        <v>1257</v>
      </c>
      <c r="AS1172" t="s">
        <v>1260</v>
      </c>
      <c r="AT1172">
        <v>1</v>
      </c>
      <c r="AX1172" t="s">
        <v>1617</v>
      </c>
      <c r="AY1172" t="s">
        <v>1264</v>
      </c>
      <c r="AZ1172" t="s">
        <v>1265</v>
      </c>
      <c r="BI1172" t="s">
        <v>1260</v>
      </c>
      <c r="BK1172" t="str">
        <f>LEFT(Tabela_BaseCadastro[[#This Row],[Descrição]],SEARCH(" ",Tabela_BaseCadastro[[#This Row],[Descrição]],1)-1)</f>
        <v>RFZV95110M</v>
      </c>
      <c r="BL1172" t="str">
        <f>TEXT(Tabela_BaseCadastro[[#This Row],[Unidade Venda '[EAN8, UPC12, EAN13, e DUN14']]],"0000000000000")</f>
        <v>0000071354565</v>
      </c>
      <c r="BN1172">
        <f>IF(Tabela_BaseCadastro[[#This Row],[P.Ativo CMED]]="",Tabela_BaseCadastro[[#This Row],[DESCRIÇÃO DO PRINCIPIO ATIVO]],Tabela_BaseCadastro[[#This Row],[P.Ativo CMED]])</f>
        <v>0</v>
      </c>
    </row>
    <row r="1173" spans="1:66" x14ac:dyDescent="0.25">
      <c r="A1173">
        <v>1955</v>
      </c>
      <c r="B1173" t="s">
        <v>3442</v>
      </c>
      <c r="C1173">
        <v>1645</v>
      </c>
      <c r="D1173" t="s">
        <v>2759</v>
      </c>
      <c r="E1173">
        <v>5</v>
      </c>
      <c r="F1173" t="s">
        <v>2634</v>
      </c>
      <c r="G1173">
        <v>10</v>
      </c>
      <c r="H1173" s="1" t="s">
        <v>2760</v>
      </c>
      <c r="I1173">
        <v>39</v>
      </c>
      <c r="J1173" t="s">
        <v>2761</v>
      </c>
      <c r="M1173" t="s">
        <v>1257</v>
      </c>
      <c r="N1173" t="s">
        <v>1620</v>
      </c>
      <c r="O1173" t="s">
        <v>1615</v>
      </c>
      <c r="P1173">
        <v>30051090</v>
      </c>
      <c r="R1173">
        <v>13</v>
      </c>
      <c r="S1173">
        <v>14</v>
      </c>
      <c r="U1173">
        <v>71355090</v>
      </c>
      <c r="V1173">
        <v>71355090</v>
      </c>
      <c r="X1173" t="s">
        <v>3443</v>
      </c>
      <c r="Z1173" t="s">
        <v>1260</v>
      </c>
      <c r="AA1173" t="s">
        <v>1261</v>
      </c>
      <c r="AE1173">
        <v>44005</v>
      </c>
      <c r="AH1173">
        <v>0</v>
      </c>
      <c r="AK1173" t="s">
        <v>1260</v>
      </c>
      <c r="AM1173" t="s">
        <v>1260</v>
      </c>
      <c r="AN1173" t="s">
        <v>1260</v>
      </c>
      <c r="AQ1173" t="s">
        <v>1263</v>
      </c>
      <c r="AR1173" t="s">
        <v>1257</v>
      </c>
      <c r="AS1173" t="s">
        <v>1260</v>
      </c>
      <c r="AT1173">
        <v>1</v>
      </c>
      <c r="AX1173" t="s">
        <v>1617</v>
      </c>
      <c r="AY1173" t="s">
        <v>1264</v>
      </c>
      <c r="AZ1173" t="s">
        <v>1265</v>
      </c>
      <c r="BI1173" t="s">
        <v>1260</v>
      </c>
      <c r="BK1173" t="str">
        <f>LEFT(Tabela_BaseCadastro[[#This Row],[Descrição]],SEARCH(" ",Tabela_BaseCadastro[[#This Row],[Descrição]],1)-1)</f>
        <v>RFZW34110M</v>
      </c>
      <c r="BL1173" t="str">
        <f>TEXT(Tabela_BaseCadastro[[#This Row],[Unidade Venda '[EAN8, UPC12, EAN13, e DUN14']]],"0000000000000")</f>
        <v>0000071355090</v>
      </c>
      <c r="BN1173">
        <f>IF(Tabela_BaseCadastro[[#This Row],[P.Ativo CMED]]="",Tabela_BaseCadastro[[#This Row],[DESCRIÇÃO DO PRINCIPIO ATIVO]],Tabela_BaseCadastro[[#This Row],[P.Ativo CMED]])</f>
        <v>0</v>
      </c>
    </row>
    <row r="1174" spans="1:66" x14ac:dyDescent="0.25">
      <c r="A1174">
        <v>1956</v>
      </c>
      <c r="B1174" t="s">
        <v>3444</v>
      </c>
      <c r="C1174">
        <v>1645</v>
      </c>
      <c r="D1174" t="s">
        <v>2759</v>
      </c>
      <c r="E1174">
        <v>5</v>
      </c>
      <c r="F1174" t="s">
        <v>2634</v>
      </c>
      <c r="G1174">
        <v>10</v>
      </c>
      <c r="H1174" s="1" t="s">
        <v>2760</v>
      </c>
      <c r="I1174">
        <v>39</v>
      </c>
      <c r="J1174" t="s">
        <v>2761</v>
      </c>
      <c r="M1174" t="s">
        <v>2412</v>
      </c>
      <c r="N1174" t="s">
        <v>2762</v>
      </c>
      <c r="O1174" t="s">
        <v>2763</v>
      </c>
      <c r="P1174">
        <v>90213930</v>
      </c>
      <c r="R1174">
        <v>13</v>
      </c>
      <c r="S1174">
        <v>13</v>
      </c>
      <c r="U1174">
        <v>108935221221533</v>
      </c>
      <c r="V1174">
        <v>0</v>
      </c>
      <c r="X1174" t="s">
        <v>3445</v>
      </c>
      <c r="Z1174" t="s">
        <v>1260</v>
      </c>
      <c r="AA1174" t="s">
        <v>1261</v>
      </c>
      <c r="AE1174">
        <v>44005</v>
      </c>
      <c r="AH1174">
        <v>0</v>
      </c>
      <c r="AK1174" t="s">
        <v>1260</v>
      </c>
      <c r="AM1174" t="s">
        <v>1260</v>
      </c>
      <c r="AN1174" t="s">
        <v>1260</v>
      </c>
      <c r="AQ1174" t="s">
        <v>2412</v>
      </c>
      <c r="AR1174" t="s">
        <v>2415</v>
      </c>
      <c r="AS1174" t="s">
        <v>1260</v>
      </c>
      <c r="AT1174">
        <v>1</v>
      </c>
      <c r="AX1174" t="s">
        <v>1260</v>
      </c>
      <c r="AY1174" t="s">
        <v>1264</v>
      </c>
      <c r="AZ1174" t="s">
        <v>1265</v>
      </c>
      <c r="BI1174" t="s">
        <v>1260</v>
      </c>
      <c r="BK1174" t="str">
        <f>LEFT(Tabela_BaseCadastro[[#This Row],[Descrição]],SEARCH(" ",Tabela_BaseCadastro[[#This Row],[Descrição]],1)-1)</f>
        <v>RHAB44108M</v>
      </c>
      <c r="BL1174" t="str">
        <f>TEXT(Tabela_BaseCadastro[[#This Row],[Unidade Venda '[EAN8, UPC12, EAN13, e DUN14']]],"0000000000000")</f>
        <v>108935221221533</v>
      </c>
      <c r="BN1174">
        <f>IF(Tabela_BaseCadastro[[#This Row],[P.Ativo CMED]]="",Tabela_BaseCadastro[[#This Row],[DESCRIÇÃO DO PRINCIPIO ATIVO]],Tabela_BaseCadastro[[#This Row],[P.Ativo CMED]])</f>
        <v>0</v>
      </c>
    </row>
    <row r="1175" spans="1:66" x14ac:dyDescent="0.25">
      <c r="A1175">
        <v>1957</v>
      </c>
      <c r="B1175" t="s">
        <v>3446</v>
      </c>
      <c r="C1175">
        <v>1645</v>
      </c>
      <c r="D1175" t="s">
        <v>2759</v>
      </c>
      <c r="E1175">
        <v>5</v>
      </c>
      <c r="F1175" t="s">
        <v>2634</v>
      </c>
      <c r="G1175">
        <v>10</v>
      </c>
      <c r="H1175" s="1" t="s">
        <v>2760</v>
      </c>
      <c r="I1175">
        <v>39</v>
      </c>
      <c r="J1175" t="s">
        <v>2761</v>
      </c>
      <c r="M1175" t="s">
        <v>1257</v>
      </c>
      <c r="N1175" t="s">
        <v>3332</v>
      </c>
      <c r="O1175" t="s">
        <v>1275</v>
      </c>
      <c r="P1175">
        <v>90183929</v>
      </c>
      <c r="R1175">
        <v>13</v>
      </c>
      <c r="S1175">
        <v>14</v>
      </c>
      <c r="U1175">
        <v>8935221221557</v>
      </c>
      <c r="V1175">
        <v>0</v>
      </c>
      <c r="X1175" t="s">
        <v>3447</v>
      </c>
      <c r="Z1175" t="s">
        <v>1260</v>
      </c>
      <c r="AA1175" t="s">
        <v>1261</v>
      </c>
      <c r="AE1175">
        <v>44005</v>
      </c>
      <c r="AH1175">
        <v>0</v>
      </c>
      <c r="AK1175" t="s">
        <v>1260</v>
      </c>
      <c r="AM1175" t="s">
        <v>1260</v>
      </c>
      <c r="AN1175" t="s">
        <v>1260</v>
      </c>
      <c r="AQ1175" t="s">
        <v>1263</v>
      </c>
      <c r="AR1175" t="s">
        <v>1257</v>
      </c>
      <c r="AS1175" t="s">
        <v>1260</v>
      </c>
      <c r="AT1175">
        <v>1</v>
      </c>
      <c r="AX1175" t="s">
        <v>1260</v>
      </c>
      <c r="AY1175" t="s">
        <v>1264</v>
      </c>
      <c r="AZ1175" t="s">
        <v>1265</v>
      </c>
      <c r="BI1175" t="s">
        <v>1260</v>
      </c>
      <c r="BK1175" t="str">
        <f>LEFT(Tabela_BaseCadastro[[#This Row],[Descrição]],SEARCH(" ",Tabela_BaseCadastro[[#This Row],[Descrição]],1)-1)</f>
        <v>RHAB45108M</v>
      </c>
      <c r="BL1175" t="str">
        <f>TEXT(Tabela_BaseCadastro[[#This Row],[Unidade Venda '[EAN8, UPC12, EAN13, e DUN14']]],"0000000000000")</f>
        <v>8935221221557</v>
      </c>
      <c r="BN1175">
        <f>IF(Tabela_BaseCadastro[[#This Row],[P.Ativo CMED]]="",Tabela_BaseCadastro[[#This Row],[DESCRIÇÃO DO PRINCIPIO ATIVO]],Tabela_BaseCadastro[[#This Row],[P.Ativo CMED]])</f>
        <v>0</v>
      </c>
    </row>
    <row r="1176" spans="1:66" x14ac:dyDescent="0.25">
      <c r="A1176">
        <v>1958</v>
      </c>
      <c r="B1176" t="s">
        <v>3448</v>
      </c>
      <c r="C1176">
        <v>1645</v>
      </c>
      <c r="D1176" t="s">
        <v>2759</v>
      </c>
      <c r="E1176">
        <v>5</v>
      </c>
      <c r="F1176" t="s">
        <v>2634</v>
      </c>
      <c r="G1176">
        <v>10</v>
      </c>
      <c r="H1176" s="1" t="s">
        <v>2760</v>
      </c>
      <c r="I1176">
        <v>39</v>
      </c>
      <c r="J1176" t="s">
        <v>2761</v>
      </c>
      <c r="M1176" t="s">
        <v>2412</v>
      </c>
      <c r="N1176" t="s">
        <v>2655</v>
      </c>
      <c r="O1176" t="s">
        <v>1275</v>
      </c>
      <c r="P1176">
        <v>90183929</v>
      </c>
      <c r="R1176">
        <v>13</v>
      </c>
      <c r="S1176">
        <v>13</v>
      </c>
      <c r="U1176">
        <v>8935221212470</v>
      </c>
      <c r="V1176">
        <v>0</v>
      </c>
      <c r="X1176" t="s">
        <v>3449</v>
      </c>
      <c r="Z1176" t="s">
        <v>1260</v>
      </c>
      <c r="AA1176" t="s">
        <v>1261</v>
      </c>
      <c r="AE1176">
        <v>44005</v>
      </c>
      <c r="AH1176">
        <v>0</v>
      </c>
      <c r="AK1176" t="s">
        <v>1260</v>
      </c>
      <c r="AM1176" t="s">
        <v>1260</v>
      </c>
      <c r="AN1176" t="s">
        <v>1260</v>
      </c>
      <c r="AQ1176" t="s">
        <v>2412</v>
      </c>
      <c r="AR1176" t="s">
        <v>2415</v>
      </c>
      <c r="AS1176" t="s">
        <v>1260</v>
      </c>
      <c r="AT1176">
        <v>1</v>
      </c>
      <c r="AX1176" t="s">
        <v>1260</v>
      </c>
      <c r="AY1176" t="s">
        <v>1264</v>
      </c>
      <c r="AZ1176" t="s">
        <v>1265</v>
      </c>
      <c r="BI1176" t="s">
        <v>1260</v>
      </c>
      <c r="BK1176" t="str">
        <f>LEFT(Tabela_BaseCadastro[[#This Row],[Descrição]],SEARCH(" ",Tabela_BaseCadastro[[#This Row],[Descrição]],1)-1)</f>
        <v>RHAB54108M</v>
      </c>
      <c r="BL1176" t="str">
        <f>TEXT(Tabela_BaseCadastro[[#This Row],[Unidade Venda '[EAN8, UPC12, EAN13, e DUN14']]],"0000000000000")</f>
        <v>8935221212470</v>
      </c>
      <c r="BN1176">
        <f>IF(Tabela_BaseCadastro[[#This Row],[P.Ativo CMED]]="",Tabela_BaseCadastro[[#This Row],[DESCRIÇÃO DO PRINCIPIO ATIVO]],Tabela_BaseCadastro[[#This Row],[P.Ativo CMED]])</f>
        <v>0</v>
      </c>
    </row>
    <row r="1177" spans="1:66" x14ac:dyDescent="0.25">
      <c r="A1177">
        <v>1959</v>
      </c>
      <c r="B1177" t="s">
        <v>3450</v>
      </c>
      <c r="C1177">
        <v>1645</v>
      </c>
      <c r="D1177" t="s">
        <v>2759</v>
      </c>
      <c r="E1177">
        <v>5</v>
      </c>
      <c r="F1177" t="s">
        <v>2634</v>
      </c>
      <c r="G1177">
        <v>10</v>
      </c>
      <c r="H1177" s="1" t="s">
        <v>2760</v>
      </c>
      <c r="I1177">
        <v>39</v>
      </c>
      <c r="J1177" t="s">
        <v>2761</v>
      </c>
      <c r="M1177" t="s">
        <v>2412</v>
      </c>
      <c r="N1177" t="s">
        <v>2655</v>
      </c>
      <c r="O1177" t="s">
        <v>1275</v>
      </c>
      <c r="P1177">
        <v>90183929</v>
      </c>
      <c r="R1177">
        <v>13</v>
      </c>
      <c r="S1177">
        <v>13</v>
      </c>
      <c r="U1177">
        <v>8935221221588</v>
      </c>
      <c r="V1177">
        <v>0</v>
      </c>
      <c r="X1177" t="s">
        <v>3451</v>
      </c>
      <c r="Z1177" t="s">
        <v>1260</v>
      </c>
      <c r="AA1177" t="s">
        <v>1261</v>
      </c>
      <c r="AE1177">
        <v>44005</v>
      </c>
      <c r="AH1177">
        <v>0</v>
      </c>
      <c r="AK1177" t="s">
        <v>1260</v>
      </c>
      <c r="AM1177" t="s">
        <v>1260</v>
      </c>
      <c r="AN1177" t="s">
        <v>1260</v>
      </c>
      <c r="AQ1177" t="s">
        <v>2412</v>
      </c>
      <c r="AR1177" t="s">
        <v>2415</v>
      </c>
      <c r="AS1177" t="s">
        <v>1260</v>
      </c>
      <c r="AT1177">
        <v>1</v>
      </c>
      <c r="AX1177" t="s">
        <v>1260</v>
      </c>
      <c r="AY1177" t="s">
        <v>1264</v>
      </c>
      <c r="AZ1177" t="s">
        <v>1265</v>
      </c>
      <c r="BI1177" t="s">
        <v>1260</v>
      </c>
      <c r="BK1177" t="str">
        <f>LEFT(Tabela_BaseCadastro[[#This Row],[Descrição]],SEARCH(" ",Tabela_BaseCadastro[[#This Row],[Descrição]],1)-1)</f>
        <v>RHAB55108M</v>
      </c>
      <c r="BL1177" t="str">
        <f>TEXT(Tabela_BaseCadastro[[#This Row],[Unidade Venda '[EAN8, UPC12, EAN13, e DUN14']]],"0000000000000")</f>
        <v>8935221221588</v>
      </c>
      <c r="BN1177">
        <f>IF(Tabela_BaseCadastro[[#This Row],[P.Ativo CMED]]="",Tabela_BaseCadastro[[#This Row],[DESCRIÇÃO DO PRINCIPIO ATIVO]],Tabela_BaseCadastro[[#This Row],[P.Ativo CMED]])</f>
        <v>0</v>
      </c>
    </row>
    <row r="1178" spans="1:66" x14ac:dyDescent="0.25">
      <c r="A1178">
        <v>1960</v>
      </c>
      <c r="B1178" t="s">
        <v>3452</v>
      </c>
      <c r="C1178">
        <v>1645</v>
      </c>
      <c r="D1178" t="s">
        <v>2759</v>
      </c>
      <c r="E1178">
        <v>5</v>
      </c>
      <c r="F1178" t="s">
        <v>2634</v>
      </c>
      <c r="G1178">
        <v>10</v>
      </c>
      <c r="H1178" s="1" t="s">
        <v>2760</v>
      </c>
      <c r="I1178">
        <v>39</v>
      </c>
      <c r="J1178" t="s">
        <v>2761</v>
      </c>
      <c r="M1178" t="s">
        <v>1257</v>
      </c>
      <c r="N1178" t="s">
        <v>1620</v>
      </c>
      <c r="O1178" t="s">
        <v>1615</v>
      </c>
      <c r="P1178">
        <v>30051090</v>
      </c>
      <c r="R1178">
        <v>13</v>
      </c>
      <c r="S1178">
        <v>14</v>
      </c>
      <c r="U1178">
        <v>71354395</v>
      </c>
      <c r="V1178">
        <v>71354395</v>
      </c>
      <c r="X1178" t="s">
        <v>3453</v>
      </c>
      <c r="Z1178" t="s">
        <v>1260</v>
      </c>
      <c r="AA1178" t="s">
        <v>1261</v>
      </c>
      <c r="AE1178">
        <v>44005</v>
      </c>
      <c r="AH1178">
        <v>0</v>
      </c>
      <c r="AK1178" t="s">
        <v>1260</v>
      </c>
      <c r="AM1178" t="s">
        <v>1260</v>
      </c>
      <c r="AN1178" t="s">
        <v>1260</v>
      </c>
      <c r="AQ1178" t="s">
        <v>1263</v>
      </c>
      <c r="AR1178" t="s">
        <v>1257</v>
      </c>
      <c r="AS1178" t="s">
        <v>1260</v>
      </c>
      <c r="AT1178">
        <v>1</v>
      </c>
      <c r="AX1178" t="s">
        <v>1617</v>
      </c>
      <c r="AY1178" t="s">
        <v>1264</v>
      </c>
      <c r="AZ1178" t="s">
        <v>1265</v>
      </c>
      <c r="BI1178" t="s">
        <v>1260</v>
      </c>
      <c r="BK1178" t="str">
        <f>LEFT(Tabela_BaseCadastro[[#This Row],[Descrição]],SEARCH(" ",Tabela_BaseCadastro[[#This Row],[Descrição]],1)-1)</f>
        <v>RHAB65108M</v>
      </c>
      <c r="BL1178" t="str">
        <f>TEXT(Tabela_BaseCadastro[[#This Row],[Unidade Venda '[EAN8, UPC12, EAN13, e DUN14']]],"0000000000000")</f>
        <v>0000071354395</v>
      </c>
      <c r="BN1178">
        <f>IF(Tabela_BaseCadastro[[#This Row],[P.Ativo CMED]]="",Tabela_BaseCadastro[[#This Row],[DESCRIÇÃO DO PRINCIPIO ATIVO]],Tabela_BaseCadastro[[#This Row],[P.Ativo CMED]])</f>
        <v>0</v>
      </c>
    </row>
    <row r="1179" spans="1:66" x14ac:dyDescent="0.25">
      <c r="A1179">
        <v>1961</v>
      </c>
      <c r="B1179" t="s">
        <v>3454</v>
      </c>
      <c r="C1179">
        <v>1645</v>
      </c>
      <c r="D1179" t="s">
        <v>2759</v>
      </c>
      <c r="E1179">
        <v>5</v>
      </c>
      <c r="F1179" t="s">
        <v>2634</v>
      </c>
      <c r="G1179">
        <v>10</v>
      </c>
      <c r="H1179" s="1" t="s">
        <v>2760</v>
      </c>
      <c r="I1179">
        <v>39</v>
      </c>
      <c r="J1179" t="s">
        <v>2761</v>
      </c>
      <c r="M1179" t="s">
        <v>1257</v>
      </c>
      <c r="N1179" t="s">
        <v>2655</v>
      </c>
      <c r="O1179" t="s">
        <v>1275</v>
      </c>
      <c r="P1179">
        <v>90183929</v>
      </c>
      <c r="R1179">
        <v>13</v>
      </c>
      <c r="S1179">
        <v>14</v>
      </c>
      <c r="U1179">
        <v>4987350736710</v>
      </c>
      <c r="V1179">
        <v>0</v>
      </c>
      <c r="X1179" t="s">
        <v>3455</v>
      </c>
      <c r="Z1179" t="s">
        <v>1260</v>
      </c>
      <c r="AA1179" t="s">
        <v>1261</v>
      </c>
      <c r="AE1179">
        <v>44005</v>
      </c>
      <c r="AH1179">
        <v>0</v>
      </c>
      <c r="AK1179" t="s">
        <v>1260</v>
      </c>
      <c r="AM1179" t="s">
        <v>1260</v>
      </c>
      <c r="AN1179" t="s">
        <v>1260</v>
      </c>
      <c r="AQ1179" t="s">
        <v>1263</v>
      </c>
      <c r="AR1179" t="s">
        <v>1257</v>
      </c>
      <c r="AS1179" t="s">
        <v>1260</v>
      </c>
      <c r="AT1179">
        <v>1</v>
      </c>
      <c r="AX1179" t="s">
        <v>1260</v>
      </c>
      <c r="AY1179" t="s">
        <v>1264</v>
      </c>
      <c r="AZ1179" t="s">
        <v>1265</v>
      </c>
      <c r="BI1179" t="s">
        <v>1260</v>
      </c>
      <c r="BK1179" t="str">
        <f>LEFT(Tabela_BaseCadastro[[#This Row],[Descrição]],SEARCH(" ",Tabela_BaseCadastro[[#This Row],[Descrição]],1)-1)</f>
        <v>RHBA14110M</v>
      </c>
      <c r="BL1179" t="str">
        <f>TEXT(Tabela_BaseCadastro[[#This Row],[Unidade Venda '[EAN8, UPC12, EAN13, e DUN14']]],"0000000000000")</f>
        <v>4987350736710</v>
      </c>
      <c r="BN1179">
        <f>IF(Tabela_BaseCadastro[[#This Row],[P.Ativo CMED]]="",Tabela_BaseCadastro[[#This Row],[DESCRIÇÃO DO PRINCIPIO ATIVO]],Tabela_BaseCadastro[[#This Row],[P.Ativo CMED]])</f>
        <v>0</v>
      </c>
    </row>
    <row r="1180" spans="1:66" x14ac:dyDescent="0.25">
      <c r="A1180">
        <v>1962</v>
      </c>
      <c r="B1180" t="s">
        <v>3456</v>
      </c>
      <c r="C1180">
        <v>1645</v>
      </c>
      <c r="D1180" t="s">
        <v>2759</v>
      </c>
      <c r="E1180">
        <v>5</v>
      </c>
      <c r="F1180" t="s">
        <v>2634</v>
      </c>
      <c r="G1180">
        <v>10</v>
      </c>
      <c r="H1180" s="1" t="s">
        <v>2760</v>
      </c>
      <c r="I1180">
        <v>39</v>
      </c>
      <c r="J1180" t="s">
        <v>2761</v>
      </c>
      <c r="M1180" t="s">
        <v>2412</v>
      </c>
      <c r="N1180" t="s">
        <v>2655</v>
      </c>
      <c r="O1180" t="s">
        <v>1275</v>
      </c>
      <c r="P1180">
        <v>90183929</v>
      </c>
      <c r="R1180">
        <v>13</v>
      </c>
      <c r="S1180">
        <v>13</v>
      </c>
      <c r="U1180">
        <v>8935221221793</v>
      </c>
      <c r="V1180">
        <v>0</v>
      </c>
      <c r="X1180" t="s">
        <v>3457</v>
      </c>
      <c r="Z1180" t="s">
        <v>1260</v>
      </c>
      <c r="AA1180" t="s">
        <v>1261</v>
      </c>
      <c r="AE1180">
        <v>44005</v>
      </c>
      <c r="AH1180">
        <v>0</v>
      </c>
      <c r="AK1180" t="s">
        <v>1260</v>
      </c>
      <c r="AM1180" t="s">
        <v>1260</v>
      </c>
      <c r="AN1180" t="s">
        <v>1260</v>
      </c>
      <c r="AQ1180" t="s">
        <v>2412</v>
      </c>
      <c r="AR1180" t="s">
        <v>2415</v>
      </c>
      <c r="AS1180" t="s">
        <v>1260</v>
      </c>
      <c r="AT1180">
        <v>1</v>
      </c>
      <c r="AX1180" t="s">
        <v>1260</v>
      </c>
      <c r="AY1180" t="s">
        <v>1264</v>
      </c>
      <c r="AZ1180" t="s">
        <v>1265</v>
      </c>
      <c r="BI1180" t="s">
        <v>1260</v>
      </c>
      <c r="BK1180" t="str">
        <f>LEFT(Tabela_BaseCadastro[[#This Row],[Descrição]],SEARCH(" ",Tabela_BaseCadastro[[#This Row],[Descrição]],1)-1)</f>
        <v>RHBA15110M</v>
      </c>
      <c r="BL1180" t="str">
        <f>TEXT(Tabela_BaseCadastro[[#This Row],[Unidade Venda '[EAN8, UPC12, EAN13, e DUN14']]],"0000000000000")</f>
        <v>8935221221793</v>
      </c>
      <c r="BN1180">
        <f>IF(Tabela_BaseCadastro[[#This Row],[P.Ativo CMED]]="",Tabela_BaseCadastro[[#This Row],[DESCRIÇÃO DO PRINCIPIO ATIVO]],Tabela_BaseCadastro[[#This Row],[P.Ativo CMED]])</f>
        <v>0</v>
      </c>
    </row>
    <row r="1181" spans="1:66" x14ac:dyDescent="0.25">
      <c r="A1181">
        <v>1963</v>
      </c>
      <c r="B1181" t="s">
        <v>3458</v>
      </c>
      <c r="C1181">
        <v>1645</v>
      </c>
      <c r="D1181" t="s">
        <v>2759</v>
      </c>
      <c r="E1181">
        <v>5</v>
      </c>
      <c r="F1181" t="s">
        <v>2634</v>
      </c>
      <c r="G1181">
        <v>10</v>
      </c>
      <c r="H1181" s="1" t="s">
        <v>2760</v>
      </c>
      <c r="I1181">
        <v>39</v>
      </c>
      <c r="J1181" t="s">
        <v>2761</v>
      </c>
      <c r="M1181" t="s">
        <v>1257</v>
      </c>
      <c r="N1181" t="s">
        <v>2655</v>
      </c>
      <c r="O1181" t="s">
        <v>1275</v>
      </c>
      <c r="P1181">
        <v>90183929</v>
      </c>
      <c r="R1181">
        <v>13</v>
      </c>
      <c r="S1181">
        <v>14</v>
      </c>
      <c r="U1181">
        <v>8935221221809</v>
      </c>
      <c r="V1181">
        <v>0</v>
      </c>
      <c r="X1181" t="s">
        <v>3459</v>
      </c>
      <c r="Z1181" t="s">
        <v>1260</v>
      </c>
      <c r="AA1181" t="s">
        <v>1261</v>
      </c>
      <c r="AE1181">
        <v>44005</v>
      </c>
      <c r="AH1181">
        <v>0</v>
      </c>
      <c r="AK1181" t="s">
        <v>1260</v>
      </c>
      <c r="AM1181" t="s">
        <v>1260</v>
      </c>
      <c r="AN1181" t="s">
        <v>1260</v>
      </c>
      <c r="AQ1181" t="s">
        <v>1263</v>
      </c>
      <c r="AR1181" t="s">
        <v>1257</v>
      </c>
      <c r="AS1181" t="s">
        <v>1260</v>
      </c>
      <c r="AT1181">
        <v>1</v>
      </c>
      <c r="AX1181" t="s">
        <v>1260</v>
      </c>
      <c r="AY1181" t="s">
        <v>1264</v>
      </c>
      <c r="AZ1181" t="s">
        <v>1265</v>
      </c>
      <c r="BI1181" t="s">
        <v>1260</v>
      </c>
      <c r="BK1181" t="str">
        <f>LEFT(Tabela_BaseCadastro[[#This Row],[Descrição]],SEARCH(" ",Tabela_BaseCadastro[[#This Row],[Descrição]],1)-1)</f>
        <v>RHBA24110M</v>
      </c>
      <c r="BL1181" t="str">
        <f>TEXT(Tabela_BaseCadastro[[#This Row],[Unidade Venda '[EAN8, UPC12, EAN13, e DUN14']]],"0000000000000")</f>
        <v>8935221221809</v>
      </c>
      <c r="BN1181">
        <f>IF(Tabela_BaseCadastro[[#This Row],[P.Ativo CMED]]="",Tabela_BaseCadastro[[#This Row],[DESCRIÇÃO DO PRINCIPIO ATIVO]],Tabela_BaseCadastro[[#This Row],[P.Ativo CMED]])</f>
        <v>0</v>
      </c>
    </row>
    <row r="1182" spans="1:66" x14ac:dyDescent="0.25">
      <c r="A1182">
        <v>1964</v>
      </c>
      <c r="B1182" t="s">
        <v>3460</v>
      </c>
      <c r="C1182">
        <v>1939</v>
      </c>
      <c r="D1182" t="s">
        <v>2759</v>
      </c>
      <c r="E1182">
        <v>5</v>
      </c>
      <c r="F1182" t="s">
        <v>2634</v>
      </c>
      <c r="G1182">
        <v>10</v>
      </c>
      <c r="H1182" s="1" t="s">
        <v>2760</v>
      </c>
      <c r="I1182">
        <v>39</v>
      </c>
      <c r="J1182" t="s">
        <v>2761</v>
      </c>
      <c r="M1182" t="s">
        <v>2412</v>
      </c>
      <c r="N1182" t="s">
        <v>3332</v>
      </c>
      <c r="O1182" t="s">
        <v>1275</v>
      </c>
      <c r="P1182">
        <v>90183929</v>
      </c>
      <c r="R1182">
        <v>13</v>
      </c>
      <c r="S1182">
        <v>13</v>
      </c>
      <c r="U1182">
        <v>4987350736758</v>
      </c>
      <c r="V1182">
        <v>0</v>
      </c>
      <c r="X1182" t="s">
        <v>3461</v>
      </c>
      <c r="Z1182" t="s">
        <v>1260</v>
      </c>
      <c r="AA1182" t="s">
        <v>1261</v>
      </c>
      <c r="AE1182">
        <v>44005</v>
      </c>
      <c r="AH1182">
        <v>0</v>
      </c>
      <c r="AK1182" t="s">
        <v>1260</v>
      </c>
      <c r="AM1182" t="s">
        <v>1260</v>
      </c>
      <c r="AN1182" t="s">
        <v>1260</v>
      </c>
      <c r="AQ1182" t="s">
        <v>2412</v>
      </c>
      <c r="AR1182" t="s">
        <v>2415</v>
      </c>
      <c r="AS1182" t="s">
        <v>1260</v>
      </c>
      <c r="AT1182">
        <v>1</v>
      </c>
      <c r="AX1182" t="s">
        <v>1260</v>
      </c>
      <c r="AY1182" t="s">
        <v>1264</v>
      </c>
      <c r="AZ1182" t="s">
        <v>1265</v>
      </c>
      <c r="BI1182" t="s">
        <v>1260</v>
      </c>
      <c r="BK1182" t="str">
        <f>LEFT(Tabela_BaseCadastro[[#This Row],[Descrição]],SEARCH(" ",Tabela_BaseCadastro[[#This Row],[Descrição]],1)-1)</f>
        <v>RHBA25110M</v>
      </c>
      <c r="BL1182" t="str">
        <f>TEXT(Tabela_BaseCadastro[[#This Row],[Unidade Venda '[EAN8, UPC12, EAN13, e DUN14']]],"0000000000000")</f>
        <v>4987350736758</v>
      </c>
      <c r="BN1182">
        <f>IF(Tabela_BaseCadastro[[#This Row],[P.Ativo CMED]]="",Tabela_BaseCadastro[[#This Row],[DESCRIÇÃO DO PRINCIPIO ATIVO]],Tabela_BaseCadastro[[#This Row],[P.Ativo CMED]])</f>
        <v>0</v>
      </c>
    </row>
    <row r="1183" spans="1:66" x14ac:dyDescent="0.25">
      <c r="A1183">
        <v>1965</v>
      </c>
      <c r="B1183" t="s">
        <v>3462</v>
      </c>
      <c r="C1183">
        <v>1645</v>
      </c>
      <c r="D1183" t="s">
        <v>2759</v>
      </c>
      <c r="E1183">
        <v>5</v>
      </c>
      <c r="F1183" t="s">
        <v>2634</v>
      </c>
      <c r="G1183">
        <v>10</v>
      </c>
      <c r="H1183" s="1" t="s">
        <v>2760</v>
      </c>
      <c r="I1183">
        <v>39</v>
      </c>
      <c r="J1183" t="s">
        <v>2761</v>
      </c>
      <c r="M1183" t="s">
        <v>1257</v>
      </c>
      <c r="N1183" t="s">
        <v>3332</v>
      </c>
      <c r="O1183" t="s">
        <v>1275</v>
      </c>
      <c r="P1183">
        <v>90183929</v>
      </c>
      <c r="R1183">
        <v>13</v>
      </c>
      <c r="S1183">
        <v>14</v>
      </c>
      <c r="U1183">
        <v>4987350736772</v>
      </c>
      <c r="V1183">
        <v>0</v>
      </c>
      <c r="X1183" t="s">
        <v>3463</v>
      </c>
      <c r="Z1183" t="s">
        <v>1260</v>
      </c>
      <c r="AA1183" t="s">
        <v>1261</v>
      </c>
      <c r="AE1183">
        <v>44005</v>
      </c>
      <c r="AH1183">
        <v>0</v>
      </c>
      <c r="AK1183" t="s">
        <v>1260</v>
      </c>
      <c r="AM1183" t="s">
        <v>1260</v>
      </c>
      <c r="AN1183" t="s">
        <v>1260</v>
      </c>
      <c r="AQ1183" t="s">
        <v>1263</v>
      </c>
      <c r="AR1183" t="s">
        <v>1257</v>
      </c>
      <c r="AS1183" t="s">
        <v>1260</v>
      </c>
      <c r="AT1183">
        <v>1</v>
      </c>
      <c r="AX1183" t="s">
        <v>1260</v>
      </c>
      <c r="AY1183" t="s">
        <v>1264</v>
      </c>
      <c r="AZ1183" t="s">
        <v>1265</v>
      </c>
      <c r="BI1183" t="s">
        <v>1260</v>
      </c>
      <c r="BK1183" t="str">
        <f>LEFT(Tabela_BaseCadastro[[#This Row],[Descrição]],SEARCH(" ",Tabela_BaseCadastro[[#This Row],[Descrição]],1)-1)</f>
        <v>RHBA34110M</v>
      </c>
      <c r="BL1183" t="str">
        <f>TEXT(Tabela_BaseCadastro[[#This Row],[Unidade Venda '[EAN8, UPC12, EAN13, e DUN14']]],"0000000000000")</f>
        <v>4987350736772</v>
      </c>
      <c r="BN1183">
        <f>IF(Tabela_BaseCadastro[[#This Row],[P.Ativo CMED]]="",Tabela_BaseCadastro[[#This Row],[DESCRIÇÃO DO PRINCIPIO ATIVO]],Tabela_BaseCadastro[[#This Row],[P.Ativo CMED]])</f>
        <v>0</v>
      </c>
    </row>
    <row r="1184" spans="1:66" x14ac:dyDescent="0.25">
      <c r="A1184">
        <v>1966</v>
      </c>
      <c r="B1184" t="s">
        <v>3464</v>
      </c>
      <c r="C1184">
        <v>1645</v>
      </c>
      <c r="D1184" t="s">
        <v>2759</v>
      </c>
      <c r="E1184">
        <v>5</v>
      </c>
      <c r="F1184" t="s">
        <v>2634</v>
      </c>
      <c r="G1184">
        <v>10</v>
      </c>
      <c r="H1184" s="1" t="s">
        <v>2760</v>
      </c>
      <c r="I1184">
        <v>39</v>
      </c>
      <c r="J1184" t="s">
        <v>2761</v>
      </c>
      <c r="M1184" t="s">
        <v>1257</v>
      </c>
      <c r="N1184" t="s">
        <v>3332</v>
      </c>
      <c r="O1184" t="s">
        <v>1275</v>
      </c>
      <c r="P1184">
        <v>90183929</v>
      </c>
      <c r="R1184">
        <v>13</v>
      </c>
      <c r="S1184">
        <v>14</v>
      </c>
      <c r="U1184">
        <v>8935221221830</v>
      </c>
      <c r="V1184">
        <v>0</v>
      </c>
      <c r="X1184" t="s">
        <v>3465</v>
      </c>
      <c r="Z1184" t="s">
        <v>1260</v>
      </c>
      <c r="AA1184" t="s">
        <v>1261</v>
      </c>
      <c r="AE1184">
        <v>44005</v>
      </c>
      <c r="AH1184">
        <v>0</v>
      </c>
      <c r="AK1184" t="s">
        <v>1260</v>
      </c>
      <c r="AM1184" t="s">
        <v>1260</v>
      </c>
      <c r="AN1184" t="s">
        <v>1260</v>
      </c>
      <c r="AQ1184" t="s">
        <v>1263</v>
      </c>
      <c r="AR1184" t="s">
        <v>1257</v>
      </c>
      <c r="AS1184" t="s">
        <v>1260</v>
      </c>
      <c r="AT1184">
        <v>1</v>
      </c>
      <c r="AX1184" t="s">
        <v>1260</v>
      </c>
      <c r="AY1184" t="s">
        <v>1264</v>
      </c>
      <c r="AZ1184" t="s">
        <v>1265</v>
      </c>
      <c r="BI1184" t="s">
        <v>1260</v>
      </c>
      <c r="BK1184" t="str">
        <f>LEFT(Tabela_BaseCadastro[[#This Row],[Descrição]],SEARCH(" ",Tabela_BaseCadastro[[#This Row],[Descrição]],1)-1)</f>
        <v>RHBA35110M</v>
      </c>
      <c r="BL1184" t="str">
        <f>TEXT(Tabela_BaseCadastro[[#This Row],[Unidade Venda '[EAN8, UPC12, EAN13, e DUN14']]],"0000000000000")</f>
        <v>8935221221830</v>
      </c>
      <c r="BN1184">
        <f>IF(Tabela_BaseCadastro[[#This Row],[P.Ativo CMED]]="",Tabela_BaseCadastro[[#This Row],[DESCRIÇÃO DO PRINCIPIO ATIVO]],Tabela_BaseCadastro[[#This Row],[P.Ativo CMED]])</f>
        <v>0</v>
      </c>
    </row>
    <row r="1185" spans="1:66" x14ac:dyDescent="0.25">
      <c r="A1185">
        <v>1967</v>
      </c>
      <c r="B1185" t="s">
        <v>3466</v>
      </c>
      <c r="C1185">
        <v>1645</v>
      </c>
      <c r="D1185" t="s">
        <v>2759</v>
      </c>
      <c r="E1185">
        <v>5</v>
      </c>
      <c r="F1185" t="s">
        <v>2634</v>
      </c>
      <c r="G1185">
        <v>10</v>
      </c>
      <c r="H1185" s="1" t="s">
        <v>2760</v>
      </c>
      <c r="I1185">
        <v>39</v>
      </c>
      <c r="J1185" t="s">
        <v>2761</v>
      </c>
      <c r="M1185" t="s">
        <v>1257</v>
      </c>
      <c r="N1185" t="s">
        <v>1620</v>
      </c>
      <c r="O1185" t="s">
        <v>1615</v>
      </c>
      <c r="P1185">
        <v>30051090</v>
      </c>
      <c r="R1185">
        <v>13</v>
      </c>
      <c r="S1185">
        <v>14</v>
      </c>
      <c r="U1185">
        <v>71354620</v>
      </c>
      <c r="V1185">
        <v>71354620</v>
      </c>
      <c r="X1185" t="s">
        <v>3467</v>
      </c>
      <c r="Z1185" t="s">
        <v>1260</v>
      </c>
      <c r="AA1185" t="s">
        <v>1261</v>
      </c>
      <c r="AE1185">
        <v>44005</v>
      </c>
      <c r="AH1185">
        <v>0</v>
      </c>
      <c r="AK1185" t="s">
        <v>1260</v>
      </c>
      <c r="AM1185" t="s">
        <v>1260</v>
      </c>
      <c r="AN1185" t="s">
        <v>1260</v>
      </c>
      <c r="AQ1185" t="s">
        <v>1263</v>
      </c>
      <c r="AR1185" t="s">
        <v>1257</v>
      </c>
      <c r="AS1185" t="s">
        <v>1260</v>
      </c>
      <c r="AT1185">
        <v>1</v>
      </c>
      <c r="AX1185" t="s">
        <v>1617</v>
      </c>
      <c r="AY1185" t="s">
        <v>1264</v>
      </c>
      <c r="AZ1185" t="s">
        <v>1265</v>
      </c>
      <c r="BI1185" t="s">
        <v>1260</v>
      </c>
      <c r="BK1185" t="str">
        <f>LEFT(Tabela_BaseCadastro[[#This Row],[Descrição]],SEARCH(" ",Tabela_BaseCadastro[[#This Row],[Descrição]],1)-1)</f>
        <v>RHBB14110M</v>
      </c>
      <c r="BL1185" t="str">
        <f>TEXT(Tabela_BaseCadastro[[#This Row],[Unidade Venda '[EAN8, UPC12, EAN13, e DUN14']]],"0000000000000")</f>
        <v>0000071354620</v>
      </c>
      <c r="BN1185">
        <f>IF(Tabela_BaseCadastro[[#This Row],[P.Ativo CMED]]="",Tabela_BaseCadastro[[#This Row],[DESCRIÇÃO DO PRINCIPIO ATIVO]],Tabela_BaseCadastro[[#This Row],[P.Ativo CMED]])</f>
        <v>0</v>
      </c>
    </row>
    <row r="1186" spans="1:66" x14ac:dyDescent="0.25">
      <c r="A1186">
        <v>1968</v>
      </c>
      <c r="B1186" t="s">
        <v>3468</v>
      </c>
      <c r="C1186">
        <v>1645</v>
      </c>
      <c r="D1186" t="s">
        <v>2759</v>
      </c>
      <c r="E1186">
        <v>5</v>
      </c>
      <c r="F1186" t="s">
        <v>2634</v>
      </c>
      <c r="G1186">
        <v>10</v>
      </c>
      <c r="H1186" s="1" t="s">
        <v>2760</v>
      </c>
      <c r="I1186">
        <v>39</v>
      </c>
      <c r="J1186" t="s">
        <v>2761</v>
      </c>
      <c r="M1186" t="s">
        <v>2412</v>
      </c>
      <c r="N1186" t="s">
        <v>3332</v>
      </c>
      <c r="O1186" t="s">
        <v>1275</v>
      </c>
      <c r="P1186">
        <v>90183929</v>
      </c>
      <c r="R1186">
        <v>13</v>
      </c>
      <c r="S1186">
        <v>13</v>
      </c>
      <c r="U1186">
        <v>8935221221854</v>
      </c>
      <c r="V1186">
        <v>0</v>
      </c>
      <c r="X1186" t="s">
        <v>3469</v>
      </c>
      <c r="Z1186" t="s">
        <v>1260</v>
      </c>
      <c r="AA1186" t="s">
        <v>1261</v>
      </c>
      <c r="AE1186">
        <v>44005</v>
      </c>
      <c r="AH1186">
        <v>0</v>
      </c>
      <c r="AK1186" t="s">
        <v>1260</v>
      </c>
      <c r="AM1186" t="s">
        <v>1260</v>
      </c>
      <c r="AN1186" t="s">
        <v>1260</v>
      </c>
      <c r="AQ1186" t="s">
        <v>2412</v>
      </c>
      <c r="AR1186" t="s">
        <v>2415</v>
      </c>
      <c r="AS1186" t="s">
        <v>1260</v>
      </c>
      <c r="AT1186">
        <v>1</v>
      </c>
      <c r="AX1186" t="s">
        <v>1260</v>
      </c>
      <c r="AY1186" t="s">
        <v>1264</v>
      </c>
      <c r="AZ1186" t="s">
        <v>1265</v>
      </c>
      <c r="BI1186" t="s">
        <v>1260</v>
      </c>
      <c r="BK1186" t="str">
        <f>LEFT(Tabela_BaseCadastro[[#This Row],[Descrição]],SEARCH(" ",Tabela_BaseCadastro[[#This Row],[Descrição]],1)-1)</f>
        <v>RHBB15110M</v>
      </c>
      <c r="BL1186" t="str">
        <f>TEXT(Tabela_BaseCadastro[[#This Row],[Unidade Venda '[EAN8, UPC12, EAN13, e DUN14']]],"0000000000000")</f>
        <v>8935221221854</v>
      </c>
      <c r="BN1186">
        <f>IF(Tabela_BaseCadastro[[#This Row],[P.Ativo CMED]]="",Tabela_BaseCadastro[[#This Row],[DESCRIÇÃO DO PRINCIPIO ATIVO]],Tabela_BaseCadastro[[#This Row],[P.Ativo CMED]])</f>
        <v>0</v>
      </c>
    </row>
    <row r="1187" spans="1:66" x14ac:dyDescent="0.25">
      <c r="A1187">
        <v>1969</v>
      </c>
      <c r="B1187" t="s">
        <v>3470</v>
      </c>
      <c r="C1187">
        <v>1645</v>
      </c>
      <c r="D1187" t="s">
        <v>2759</v>
      </c>
      <c r="E1187">
        <v>5</v>
      </c>
      <c r="F1187" t="s">
        <v>2634</v>
      </c>
      <c r="G1187">
        <v>10</v>
      </c>
      <c r="H1187" s="1" t="s">
        <v>2760</v>
      </c>
      <c r="I1187">
        <v>39</v>
      </c>
      <c r="J1187" t="s">
        <v>2761</v>
      </c>
      <c r="M1187" t="s">
        <v>1257</v>
      </c>
      <c r="N1187" t="s">
        <v>1620</v>
      </c>
      <c r="O1187" t="s">
        <v>1615</v>
      </c>
      <c r="P1187">
        <v>30051090</v>
      </c>
      <c r="R1187">
        <v>13</v>
      </c>
      <c r="S1187">
        <v>14</v>
      </c>
      <c r="U1187">
        <v>71354069</v>
      </c>
      <c r="V1187">
        <v>71354069</v>
      </c>
      <c r="X1187" t="s">
        <v>3471</v>
      </c>
      <c r="Z1187" t="s">
        <v>1260</v>
      </c>
      <c r="AA1187" t="s">
        <v>1261</v>
      </c>
      <c r="AE1187">
        <v>44005</v>
      </c>
      <c r="AH1187">
        <v>0</v>
      </c>
      <c r="AK1187" t="s">
        <v>1260</v>
      </c>
      <c r="AM1187" t="s">
        <v>1260</v>
      </c>
      <c r="AN1187" t="s">
        <v>1260</v>
      </c>
      <c r="AQ1187" t="s">
        <v>1263</v>
      </c>
      <c r="AR1187" t="s">
        <v>1257</v>
      </c>
      <c r="AS1187" t="s">
        <v>1260</v>
      </c>
      <c r="AT1187">
        <v>1</v>
      </c>
      <c r="AX1187" t="s">
        <v>1617</v>
      </c>
      <c r="AY1187" t="s">
        <v>1264</v>
      </c>
      <c r="AZ1187" t="s">
        <v>1265</v>
      </c>
      <c r="BI1187" t="s">
        <v>1260</v>
      </c>
      <c r="BK1187" t="str">
        <f>LEFT(Tabela_BaseCadastro[[#This Row],[Descrição]],SEARCH(" ",Tabela_BaseCadastro[[#This Row],[Descrição]],1)-1)</f>
        <v>RHBB24110M</v>
      </c>
      <c r="BL1187" t="str">
        <f>TEXT(Tabela_BaseCadastro[[#This Row],[Unidade Venda '[EAN8, UPC12, EAN13, e DUN14']]],"0000000000000")</f>
        <v>0000071354069</v>
      </c>
      <c r="BN1187">
        <f>IF(Tabela_BaseCadastro[[#This Row],[P.Ativo CMED]]="",Tabela_BaseCadastro[[#This Row],[DESCRIÇÃO DO PRINCIPIO ATIVO]],Tabela_BaseCadastro[[#This Row],[P.Ativo CMED]])</f>
        <v>0</v>
      </c>
    </row>
    <row r="1188" spans="1:66" x14ac:dyDescent="0.25">
      <c r="A1188">
        <v>1970</v>
      </c>
      <c r="B1188" t="s">
        <v>3472</v>
      </c>
      <c r="C1188">
        <v>1645</v>
      </c>
      <c r="D1188" t="s">
        <v>2759</v>
      </c>
      <c r="E1188">
        <v>5</v>
      </c>
      <c r="F1188" t="s">
        <v>2634</v>
      </c>
      <c r="G1188">
        <v>10</v>
      </c>
      <c r="H1188" s="1" t="s">
        <v>2760</v>
      </c>
      <c r="I1188">
        <v>39</v>
      </c>
      <c r="J1188" t="s">
        <v>2761</v>
      </c>
      <c r="M1188" t="s">
        <v>1257</v>
      </c>
      <c r="N1188" t="s">
        <v>3332</v>
      </c>
      <c r="O1188" t="s">
        <v>1275</v>
      </c>
      <c r="P1188">
        <v>90183929</v>
      </c>
      <c r="R1188">
        <v>13</v>
      </c>
      <c r="S1188">
        <v>14</v>
      </c>
      <c r="U1188">
        <v>4987350736871</v>
      </c>
      <c r="V1188">
        <v>0</v>
      </c>
      <c r="X1188" t="s">
        <v>3473</v>
      </c>
      <c r="Z1188" t="s">
        <v>1260</v>
      </c>
      <c r="AA1188" t="s">
        <v>1261</v>
      </c>
      <c r="AE1188">
        <v>44005</v>
      </c>
      <c r="AH1188">
        <v>0</v>
      </c>
      <c r="AK1188" t="s">
        <v>1260</v>
      </c>
      <c r="AM1188" t="s">
        <v>1260</v>
      </c>
      <c r="AN1188" t="s">
        <v>1260</v>
      </c>
      <c r="AQ1188" t="s">
        <v>1263</v>
      </c>
      <c r="AR1188" t="s">
        <v>1257</v>
      </c>
      <c r="AS1188" t="s">
        <v>1260</v>
      </c>
      <c r="AT1188">
        <v>1</v>
      </c>
      <c r="AX1188" t="s">
        <v>1260</v>
      </c>
      <c r="AY1188" t="s">
        <v>1264</v>
      </c>
      <c r="AZ1188" t="s">
        <v>1265</v>
      </c>
      <c r="BI1188" t="s">
        <v>1260</v>
      </c>
      <c r="BK1188" t="str">
        <f>LEFT(Tabela_BaseCadastro[[#This Row],[Descrição]],SEARCH(" ",Tabela_BaseCadastro[[#This Row],[Descrição]],1)-1)</f>
        <v>RHBB25110M</v>
      </c>
      <c r="BL1188" t="str">
        <f>TEXT(Tabela_BaseCadastro[[#This Row],[Unidade Venda '[EAN8, UPC12, EAN13, e DUN14']]],"0000000000000")</f>
        <v>4987350736871</v>
      </c>
      <c r="BN1188">
        <f>IF(Tabela_BaseCadastro[[#This Row],[P.Ativo CMED]]="",Tabela_BaseCadastro[[#This Row],[DESCRIÇÃO DO PRINCIPIO ATIVO]],Tabela_BaseCadastro[[#This Row],[P.Ativo CMED]])</f>
        <v>0</v>
      </c>
    </row>
    <row r="1189" spans="1:66" x14ac:dyDescent="0.25">
      <c r="A1189">
        <v>1971</v>
      </c>
      <c r="B1189" t="s">
        <v>3474</v>
      </c>
      <c r="C1189">
        <v>1645</v>
      </c>
      <c r="D1189" t="s">
        <v>2759</v>
      </c>
      <c r="E1189">
        <v>5</v>
      </c>
      <c r="F1189" t="s">
        <v>2634</v>
      </c>
      <c r="G1189">
        <v>10</v>
      </c>
      <c r="H1189" s="1" t="s">
        <v>2760</v>
      </c>
      <c r="I1189">
        <v>39</v>
      </c>
      <c r="J1189" t="s">
        <v>2761</v>
      </c>
      <c r="M1189" t="s">
        <v>1257</v>
      </c>
      <c r="N1189" t="s">
        <v>1620</v>
      </c>
      <c r="O1189" t="s">
        <v>1615</v>
      </c>
      <c r="P1189">
        <v>30051090</v>
      </c>
      <c r="R1189">
        <v>13</v>
      </c>
      <c r="S1189">
        <v>14</v>
      </c>
      <c r="U1189">
        <v>71352830</v>
      </c>
      <c r="V1189">
        <v>71352830</v>
      </c>
      <c r="X1189" t="s">
        <v>3475</v>
      </c>
      <c r="Z1189" t="s">
        <v>1260</v>
      </c>
      <c r="AA1189" t="s">
        <v>1261</v>
      </c>
      <c r="AE1189">
        <v>44005</v>
      </c>
      <c r="AH1189">
        <v>0</v>
      </c>
      <c r="AK1189" t="s">
        <v>1260</v>
      </c>
      <c r="AM1189" t="s">
        <v>1260</v>
      </c>
      <c r="AN1189" t="s">
        <v>1260</v>
      </c>
      <c r="AQ1189" t="s">
        <v>1263</v>
      </c>
      <c r="AR1189" t="s">
        <v>1257</v>
      </c>
      <c r="AS1189" t="s">
        <v>1260</v>
      </c>
      <c r="AT1189">
        <v>1</v>
      </c>
      <c r="AX1189" t="s">
        <v>1617</v>
      </c>
      <c r="AY1189" t="s">
        <v>1264</v>
      </c>
      <c r="AZ1189" t="s">
        <v>1265</v>
      </c>
      <c r="BI1189" t="s">
        <v>1260</v>
      </c>
      <c r="BK1189" t="str">
        <f>LEFT(Tabela_BaseCadastro[[#This Row],[Descrição]],SEARCH(" ",Tabela_BaseCadastro[[#This Row],[Descrição]],1)-1)</f>
        <v>RHBE15110M</v>
      </c>
      <c r="BL1189" t="str">
        <f>TEXT(Tabela_BaseCadastro[[#This Row],[Unidade Venda '[EAN8, UPC12, EAN13, e DUN14']]],"0000000000000")</f>
        <v>0000071352830</v>
      </c>
      <c r="BN1189">
        <f>IF(Tabela_BaseCadastro[[#This Row],[P.Ativo CMED]]="",Tabela_BaseCadastro[[#This Row],[DESCRIÇÃO DO PRINCIPIO ATIVO]],Tabela_BaseCadastro[[#This Row],[P.Ativo CMED]])</f>
        <v>0</v>
      </c>
    </row>
    <row r="1190" spans="1:66" x14ac:dyDescent="0.25">
      <c r="A1190">
        <v>1972</v>
      </c>
      <c r="B1190" t="s">
        <v>3476</v>
      </c>
      <c r="C1190">
        <v>1645</v>
      </c>
      <c r="D1190" t="s">
        <v>2759</v>
      </c>
      <c r="E1190">
        <v>5</v>
      </c>
      <c r="F1190" t="s">
        <v>2634</v>
      </c>
      <c r="G1190">
        <v>10</v>
      </c>
      <c r="H1190" s="1" t="s">
        <v>2760</v>
      </c>
      <c r="I1190">
        <v>39</v>
      </c>
      <c r="J1190" t="s">
        <v>2761</v>
      </c>
      <c r="M1190" t="s">
        <v>1257</v>
      </c>
      <c r="N1190" t="s">
        <v>1620</v>
      </c>
      <c r="O1190" t="s">
        <v>1615</v>
      </c>
      <c r="P1190">
        <v>30051090</v>
      </c>
      <c r="R1190">
        <v>13</v>
      </c>
      <c r="S1190">
        <v>14</v>
      </c>
      <c r="U1190">
        <v>71352821</v>
      </c>
      <c r="V1190">
        <v>71352821</v>
      </c>
      <c r="X1190" t="s">
        <v>3477</v>
      </c>
      <c r="Z1190" t="s">
        <v>1260</v>
      </c>
      <c r="AA1190" t="s">
        <v>1261</v>
      </c>
      <c r="AE1190">
        <v>44005</v>
      </c>
      <c r="AH1190">
        <v>0</v>
      </c>
      <c r="AK1190" t="s">
        <v>1260</v>
      </c>
      <c r="AM1190" t="s">
        <v>1260</v>
      </c>
      <c r="AN1190" t="s">
        <v>1260</v>
      </c>
      <c r="AQ1190" t="s">
        <v>1263</v>
      </c>
      <c r="AR1190" t="s">
        <v>1257</v>
      </c>
      <c r="AS1190" t="s">
        <v>1260</v>
      </c>
      <c r="AT1190">
        <v>1</v>
      </c>
      <c r="AX1190" t="s">
        <v>1617</v>
      </c>
      <c r="AY1190" t="s">
        <v>1264</v>
      </c>
      <c r="AZ1190" t="s">
        <v>1265</v>
      </c>
      <c r="BI1190" t="s">
        <v>1260</v>
      </c>
      <c r="BK1190" t="str">
        <f>LEFT(Tabela_BaseCadastro[[#This Row],[Descrição]],SEARCH(" ",Tabela_BaseCadastro[[#This Row],[Descrição]],1)-1)</f>
        <v>RHBE25112M</v>
      </c>
      <c r="BL1190" t="str">
        <f>TEXT(Tabela_BaseCadastro[[#This Row],[Unidade Venda '[EAN8, UPC12, EAN13, e DUN14']]],"0000000000000")</f>
        <v>0000071352821</v>
      </c>
      <c r="BN1190">
        <f>IF(Tabela_BaseCadastro[[#This Row],[P.Ativo CMED]]="",Tabela_BaseCadastro[[#This Row],[DESCRIÇÃO DO PRINCIPIO ATIVO]],Tabela_BaseCadastro[[#This Row],[P.Ativo CMED]])</f>
        <v>0</v>
      </c>
    </row>
    <row r="1191" spans="1:66" x14ac:dyDescent="0.25">
      <c r="A1191">
        <v>1973</v>
      </c>
      <c r="B1191" t="s">
        <v>3478</v>
      </c>
      <c r="C1191">
        <v>1645</v>
      </c>
      <c r="D1191" t="s">
        <v>2759</v>
      </c>
      <c r="E1191">
        <v>5</v>
      </c>
      <c r="F1191" t="s">
        <v>2634</v>
      </c>
      <c r="G1191">
        <v>10</v>
      </c>
      <c r="H1191" s="1" t="s">
        <v>2760</v>
      </c>
      <c r="I1191">
        <v>39</v>
      </c>
      <c r="J1191" t="s">
        <v>2761</v>
      </c>
      <c r="M1191" t="s">
        <v>2412</v>
      </c>
      <c r="N1191" t="s">
        <v>3332</v>
      </c>
      <c r="O1191" t="s">
        <v>1275</v>
      </c>
      <c r="P1191">
        <v>90183929</v>
      </c>
      <c r="R1191">
        <v>13</v>
      </c>
      <c r="S1191">
        <v>13</v>
      </c>
      <c r="U1191">
        <v>4987350737113</v>
      </c>
      <c r="V1191">
        <v>0</v>
      </c>
      <c r="X1191" t="s">
        <v>3479</v>
      </c>
      <c r="Z1191" t="s">
        <v>1260</v>
      </c>
      <c r="AA1191" t="s">
        <v>1261</v>
      </c>
      <c r="AE1191">
        <v>44005</v>
      </c>
      <c r="AH1191">
        <v>0</v>
      </c>
      <c r="AK1191" t="s">
        <v>1260</v>
      </c>
      <c r="AM1191" t="s">
        <v>1260</v>
      </c>
      <c r="AN1191" t="s">
        <v>1260</v>
      </c>
      <c r="AQ1191" t="s">
        <v>2412</v>
      </c>
      <c r="AR1191" t="s">
        <v>2415</v>
      </c>
      <c r="AS1191" t="s">
        <v>1260</v>
      </c>
      <c r="AT1191">
        <v>1</v>
      </c>
      <c r="AX1191" t="s">
        <v>1260</v>
      </c>
      <c r="AY1191" t="s">
        <v>1264</v>
      </c>
      <c r="AZ1191" t="s">
        <v>1265</v>
      </c>
      <c r="BI1191" t="s">
        <v>1260</v>
      </c>
      <c r="BK1191" t="str">
        <f>LEFT(Tabela_BaseCadastro[[#This Row],[Descrição]],SEARCH(" ",Tabela_BaseCadastro[[#This Row],[Descrição]],1)-1)</f>
        <v>RHBH14110M</v>
      </c>
      <c r="BL1191" t="str">
        <f>TEXT(Tabela_BaseCadastro[[#This Row],[Unidade Venda '[EAN8, UPC12, EAN13, e DUN14']]],"0000000000000")</f>
        <v>4987350737113</v>
      </c>
      <c r="BN1191">
        <f>IF(Tabela_BaseCadastro[[#This Row],[P.Ativo CMED]]="",Tabela_BaseCadastro[[#This Row],[DESCRIÇÃO DO PRINCIPIO ATIVO]],Tabela_BaseCadastro[[#This Row],[P.Ativo CMED]])</f>
        <v>0</v>
      </c>
    </row>
    <row r="1192" spans="1:66" x14ac:dyDescent="0.25">
      <c r="A1192">
        <v>1974</v>
      </c>
      <c r="B1192" t="s">
        <v>3480</v>
      </c>
      <c r="C1192">
        <v>1939</v>
      </c>
      <c r="D1192" t="s">
        <v>2759</v>
      </c>
      <c r="E1192">
        <v>5</v>
      </c>
      <c r="F1192" t="s">
        <v>2634</v>
      </c>
      <c r="G1192">
        <v>10</v>
      </c>
      <c r="H1192" s="1" t="s">
        <v>2760</v>
      </c>
      <c r="I1192">
        <v>39</v>
      </c>
      <c r="J1192" t="s">
        <v>2761</v>
      </c>
      <c r="M1192" t="s">
        <v>2412</v>
      </c>
      <c r="N1192" t="s">
        <v>3332</v>
      </c>
      <c r="O1192" t="s">
        <v>1275</v>
      </c>
      <c r="P1192">
        <v>90183929</v>
      </c>
      <c r="R1192">
        <v>14</v>
      </c>
      <c r="S1192">
        <v>14</v>
      </c>
      <c r="U1192">
        <v>8935221201412</v>
      </c>
      <c r="V1192">
        <v>38935221212524</v>
      </c>
      <c r="X1192" t="s">
        <v>3481</v>
      </c>
      <c r="Z1192" t="s">
        <v>1260</v>
      </c>
      <c r="AA1192" t="s">
        <v>1261</v>
      </c>
      <c r="AE1192">
        <v>44005</v>
      </c>
      <c r="AH1192">
        <v>0</v>
      </c>
      <c r="AK1192" t="s">
        <v>1260</v>
      </c>
      <c r="AM1192" t="s">
        <v>1260</v>
      </c>
      <c r="AN1192" t="s">
        <v>1260</v>
      </c>
      <c r="AQ1192" t="s">
        <v>2412</v>
      </c>
      <c r="AR1192" t="s">
        <v>2415</v>
      </c>
      <c r="AS1192" t="s">
        <v>1260</v>
      </c>
      <c r="AT1192">
        <v>1</v>
      </c>
      <c r="AX1192" t="s">
        <v>1260</v>
      </c>
      <c r="AY1192" t="s">
        <v>1264</v>
      </c>
      <c r="AZ1192" t="s">
        <v>1265</v>
      </c>
      <c r="BI1192" t="s">
        <v>1260</v>
      </c>
      <c r="BK1192" t="str">
        <f>LEFT(Tabela_BaseCadastro[[#This Row],[Descrição]],SEARCH(" ",Tabela_BaseCadastro[[#This Row],[Descrição]],1)-1)</f>
        <v>RHBH15110M</v>
      </c>
      <c r="BL1192" t="str">
        <f>TEXT(Tabela_BaseCadastro[[#This Row],[Unidade Venda '[EAN8, UPC12, EAN13, e DUN14']]],"0000000000000")</f>
        <v>8935221201412</v>
      </c>
      <c r="BN1192">
        <f>IF(Tabela_BaseCadastro[[#This Row],[P.Ativo CMED]]="",Tabela_BaseCadastro[[#This Row],[DESCRIÇÃO DO PRINCIPIO ATIVO]],Tabela_BaseCadastro[[#This Row],[P.Ativo CMED]])</f>
        <v>0</v>
      </c>
    </row>
    <row r="1193" spans="1:66" x14ac:dyDescent="0.25">
      <c r="A1193">
        <v>1975</v>
      </c>
      <c r="B1193" t="s">
        <v>3482</v>
      </c>
      <c r="C1193">
        <v>1939</v>
      </c>
      <c r="D1193" t="s">
        <v>2759</v>
      </c>
      <c r="E1193">
        <v>5</v>
      </c>
      <c r="F1193" t="s">
        <v>2634</v>
      </c>
      <c r="G1193">
        <v>10</v>
      </c>
      <c r="H1193" s="1" t="s">
        <v>2760</v>
      </c>
      <c r="I1193">
        <v>39</v>
      </c>
      <c r="J1193" t="s">
        <v>2761</v>
      </c>
      <c r="M1193" t="s">
        <v>2412</v>
      </c>
      <c r="N1193" t="s">
        <v>2655</v>
      </c>
      <c r="O1193" t="s">
        <v>1275</v>
      </c>
      <c r="P1193">
        <v>90183929</v>
      </c>
      <c r="R1193">
        <v>13</v>
      </c>
      <c r="S1193">
        <v>13</v>
      </c>
      <c r="U1193">
        <v>123456789980</v>
      </c>
      <c r="V1193">
        <v>0</v>
      </c>
      <c r="X1193" t="s">
        <v>3483</v>
      </c>
      <c r="Z1193" t="s">
        <v>1260</v>
      </c>
      <c r="AA1193" t="s">
        <v>1261</v>
      </c>
      <c r="AE1193">
        <v>44005</v>
      </c>
      <c r="AH1193">
        <v>0</v>
      </c>
      <c r="AK1193" t="s">
        <v>1260</v>
      </c>
      <c r="AM1193" t="s">
        <v>1260</v>
      </c>
      <c r="AN1193" t="s">
        <v>1260</v>
      </c>
      <c r="AQ1193" t="s">
        <v>2412</v>
      </c>
      <c r="AR1193" t="s">
        <v>2415</v>
      </c>
      <c r="AS1193" t="s">
        <v>1260</v>
      </c>
      <c r="AT1193">
        <v>1</v>
      </c>
      <c r="AX1193" t="s">
        <v>1260</v>
      </c>
      <c r="AY1193" t="s">
        <v>1264</v>
      </c>
      <c r="AZ1193" t="s">
        <v>1265</v>
      </c>
      <c r="BI1193" t="s">
        <v>1260</v>
      </c>
      <c r="BK1193" t="str">
        <f>LEFT(Tabela_BaseCadastro[[#This Row],[Descrição]],SEARCH(" ",Tabela_BaseCadastro[[#This Row],[Descrição]],1)-1)</f>
        <v>RSA10K10SQ</v>
      </c>
      <c r="BL1193" t="str">
        <f>TEXT(Tabela_BaseCadastro[[#This Row],[Unidade Venda '[EAN8, UPC12, EAN13, e DUN14']]],"0000000000000")</f>
        <v>0123456789980</v>
      </c>
      <c r="BN1193">
        <f>IF(Tabela_BaseCadastro[[#This Row],[P.Ativo CMED]]="",Tabela_BaseCadastro[[#This Row],[DESCRIÇÃO DO PRINCIPIO ATIVO]],Tabela_BaseCadastro[[#This Row],[P.Ativo CMED]])</f>
        <v>0</v>
      </c>
    </row>
    <row r="1194" spans="1:66" x14ac:dyDescent="0.25">
      <c r="A1194">
        <v>1976</v>
      </c>
      <c r="B1194" t="s">
        <v>3484</v>
      </c>
      <c r="C1194">
        <v>1939</v>
      </c>
      <c r="D1194" t="s">
        <v>2759</v>
      </c>
      <c r="E1194">
        <v>5</v>
      </c>
      <c r="F1194" t="s">
        <v>2634</v>
      </c>
      <c r="G1194">
        <v>10</v>
      </c>
      <c r="H1194" s="1" t="s">
        <v>2760</v>
      </c>
      <c r="I1194">
        <v>39</v>
      </c>
      <c r="J1194" t="s">
        <v>2761</v>
      </c>
      <c r="M1194" t="s">
        <v>2412</v>
      </c>
      <c r="N1194" t="s">
        <v>2655</v>
      </c>
      <c r="O1194" t="s">
        <v>1275</v>
      </c>
      <c r="P1194">
        <v>90213930</v>
      </c>
      <c r="R1194">
        <v>13</v>
      </c>
      <c r="S1194">
        <v>13</v>
      </c>
      <c r="U1194">
        <v>123456789983</v>
      </c>
      <c r="V1194">
        <v>0</v>
      </c>
      <c r="X1194" t="s">
        <v>3485</v>
      </c>
      <c r="Z1194" t="s">
        <v>1260</v>
      </c>
      <c r="AA1194" t="s">
        <v>1261</v>
      </c>
      <c r="AE1194">
        <v>44005</v>
      </c>
      <c r="AH1194">
        <v>0</v>
      </c>
      <c r="AK1194" t="s">
        <v>1260</v>
      </c>
      <c r="AM1194" t="s">
        <v>1260</v>
      </c>
      <c r="AN1194" t="s">
        <v>1260</v>
      </c>
      <c r="AQ1194" t="s">
        <v>2412</v>
      </c>
      <c r="AR1194" t="s">
        <v>2415</v>
      </c>
      <c r="AS1194" t="s">
        <v>1260</v>
      </c>
      <c r="AT1194">
        <v>1</v>
      </c>
      <c r="AX1194" t="s">
        <v>1260</v>
      </c>
      <c r="AY1194" t="s">
        <v>1264</v>
      </c>
      <c r="AZ1194" t="s">
        <v>1265</v>
      </c>
      <c r="BI1194" t="s">
        <v>1260</v>
      </c>
      <c r="BK1194" t="str">
        <f>LEFT(Tabela_BaseCadastro[[#This Row],[Descrição]],SEARCH(" ",Tabela_BaseCadastro[[#This Row],[Descrição]],1)-1)</f>
        <v>RSA11K10SQ</v>
      </c>
      <c r="BL1194" t="str">
        <f>TEXT(Tabela_BaseCadastro[[#This Row],[Unidade Venda '[EAN8, UPC12, EAN13, e DUN14']]],"0000000000000")</f>
        <v>0123456789983</v>
      </c>
      <c r="BN1194">
        <f>IF(Tabela_BaseCadastro[[#This Row],[P.Ativo CMED]]="",Tabela_BaseCadastro[[#This Row],[DESCRIÇÃO DO PRINCIPIO ATIVO]],Tabela_BaseCadastro[[#This Row],[P.Ativo CMED]])</f>
        <v>0</v>
      </c>
    </row>
    <row r="1195" spans="1:66" x14ac:dyDescent="0.25">
      <c r="A1195">
        <v>1977</v>
      </c>
      <c r="B1195" t="s">
        <v>3486</v>
      </c>
      <c r="C1195">
        <v>1645</v>
      </c>
      <c r="D1195" t="s">
        <v>2759</v>
      </c>
      <c r="E1195">
        <v>5</v>
      </c>
      <c r="F1195" t="s">
        <v>2634</v>
      </c>
      <c r="G1195">
        <v>10</v>
      </c>
      <c r="H1195" s="1" t="s">
        <v>2760</v>
      </c>
      <c r="I1195">
        <v>39</v>
      </c>
      <c r="J1195" t="s">
        <v>2761</v>
      </c>
      <c r="M1195" t="s">
        <v>1257</v>
      </c>
      <c r="N1195" t="s">
        <v>1620</v>
      </c>
      <c r="O1195" t="s">
        <v>1615</v>
      </c>
      <c r="P1195">
        <v>30051090</v>
      </c>
      <c r="R1195">
        <v>13</v>
      </c>
      <c r="S1195">
        <v>14</v>
      </c>
      <c r="U1195">
        <v>80012280084</v>
      </c>
      <c r="V1195">
        <v>80012280084</v>
      </c>
      <c r="X1195" t="s">
        <v>3487</v>
      </c>
      <c r="Z1195" t="s">
        <v>1260</v>
      </c>
      <c r="AA1195" t="s">
        <v>1261</v>
      </c>
      <c r="AE1195">
        <v>44005</v>
      </c>
      <c r="AH1195">
        <v>0</v>
      </c>
      <c r="AK1195" t="s">
        <v>1260</v>
      </c>
      <c r="AM1195" t="s">
        <v>1260</v>
      </c>
      <c r="AN1195" t="s">
        <v>1260</v>
      </c>
      <c r="AQ1195" t="s">
        <v>1263</v>
      </c>
      <c r="AR1195" t="s">
        <v>1257</v>
      </c>
      <c r="AS1195" t="s">
        <v>1260</v>
      </c>
      <c r="AT1195">
        <v>1</v>
      </c>
      <c r="AX1195" t="s">
        <v>1617</v>
      </c>
      <c r="AY1195" t="s">
        <v>1264</v>
      </c>
      <c r="AZ1195" t="s">
        <v>1265</v>
      </c>
      <c r="BI1195" t="s">
        <v>1260</v>
      </c>
      <c r="BK1195" t="str">
        <f>LEFT(Tabela_BaseCadastro[[#This Row],[Descrição]],SEARCH(" ",Tabela_BaseCadastro[[#This Row],[Descrição]],1)-1)</f>
        <v>RSA40G05SQ</v>
      </c>
      <c r="BL1195" t="str">
        <f>TEXT(Tabela_BaseCadastro[[#This Row],[Unidade Venda '[EAN8, UPC12, EAN13, e DUN14']]],"0000000000000")</f>
        <v>0080012280084</v>
      </c>
      <c r="BN1195">
        <f>IF(Tabela_BaseCadastro[[#This Row],[P.Ativo CMED]]="",Tabela_BaseCadastro[[#This Row],[DESCRIÇÃO DO PRINCIPIO ATIVO]],Tabela_BaseCadastro[[#This Row],[P.Ativo CMED]])</f>
        <v>0</v>
      </c>
    </row>
    <row r="1196" spans="1:66" x14ac:dyDescent="0.25">
      <c r="A1196">
        <v>1978</v>
      </c>
      <c r="B1196" t="s">
        <v>3488</v>
      </c>
      <c r="C1196">
        <v>1645</v>
      </c>
      <c r="D1196" t="s">
        <v>2759</v>
      </c>
      <c r="E1196">
        <v>5</v>
      </c>
      <c r="F1196" t="s">
        <v>2634</v>
      </c>
      <c r="G1196">
        <v>10</v>
      </c>
      <c r="H1196" s="1" t="s">
        <v>2760</v>
      </c>
      <c r="I1196">
        <v>39</v>
      </c>
      <c r="J1196" t="s">
        <v>2761</v>
      </c>
      <c r="M1196" t="s">
        <v>1257</v>
      </c>
      <c r="N1196" t="s">
        <v>1620</v>
      </c>
      <c r="O1196" t="s">
        <v>1615</v>
      </c>
      <c r="P1196">
        <v>30051090</v>
      </c>
      <c r="R1196">
        <v>13</v>
      </c>
      <c r="S1196">
        <v>14</v>
      </c>
      <c r="U1196">
        <v>8001228008400</v>
      </c>
      <c r="V1196">
        <v>0</v>
      </c>
      <c r="X1196" t="s">
        <v>3489</v>
      </c>
      <c r="Z1196" t="s">
        <v>1260</v>
      </c>
      <c r="AA1196" t="s">
        <v>1261</v>
      </c>
      <c r="AE1196">
        <v>44005</v>
      </c>
      <c r="AH1196">
        <v>0</v>
      </c>
      <c r="AK1196" t="s">
        <v>1260</v>
      </c>
      <c r="AM1196" t="s">
        <v>1260</v>
      </c>
      <c r="AN1196" t="s">
        <v>1260</v>
      </c>
      <c r="AQ1196" t="s">
        <v>1263</v>
      </c>
      <c r="AR1196" t="s">
        <v>1257</v>
      </c>
      <c r="AS1196" t="s">
        <v>1260</v>
      </c>
      <c r="AT1196">
        <v>1</v>
      </c>
      <c r="AX1196" t="s">
        <v>1617</v>
      </c>
      <c r="AY1196" t="s">
        <v>1264</v>
      </c>
      <c r="AZ1196" t="s">
        <v>1265</v>
      </c>
      <c r="BI1196" t="s">
        <v>1260</v>
      </c>
      <c r="BK1196" t="str">
        <f>LEFT(Tabela_BaseCadastro[[#This Row],[Descrição]],SEARCH(" ",Tabela_BaseCadastro[[#This Row],[Descrição]],1)-1)</f>
        <v>RSA40G07SQ</v>
      </c>
      <c r="BL1196" t="str">
        <f>TEXT(Tabela_BaseCadastro[[#This Row],[Unidade Venda '[EAN8, UPC12, EAN13, e DUN14']]],"0000000000000")</f>
        <v>8001228008400</v>
      </c>
      <c r="BN1196">
        <f>IF(Tabela_BaseCadastro[[#This Row],[P.Ativo CMED]]="",Tabela_BaseCadastro[[#This Row],[DESCRIÇÃO DO PRINCIPIO ATIVO]],Tabela_BaseCadastro[[#This Row],[P.Ativo CMED]])</f>
        <v>0</v>
      </c>
    </row>
    <row r="1197" spans="1:66" x14ac:dyDescent="0.25">
      <c r="A1197">
        <v>1979</v>
      </c>
      <c r="B1197" t="s">
        <v>3490</v>
      </c>
      <c r="C1197">
        <v>1645</v>
      </c>
      <c r="D1197" t="s">
        <v>2759</v>
      </c>
      <c r="E1197">
        <v>5</v>
      </c>
      <c r="F1197" t="s">
        <v>2634</v>
      </c>
      <c r="G1197">
        <v>10</v>
      </c>
      <c r="H1197" s="1" t="s">
        <v>2760</v>
      </c>
      <c r="I1197">
        <v>39</v>
      </c>
      <c r="J1197" t="s">
        <v>2761</v>
      </c>
      <c r="M1197" t="s">
        <v>1257</v>
      </c>
      <c r="N1197" t="s">
        <v>1620</v>
      </c>
      <c r="O1197" t="s">
        <v>1615</v>
      </c>
      <c r="P1197">
        <v>30051090</v>
      </c>
      <c r="R1197">
        <v>13</v>
      </c>
      <c r="S1197">
        <v>14</v>
      </c>
      <c r="U1197">
        <v>80012280174</v>
      </c>
      <c r="V1197">
        <v>80012280174</v>
      </c>
      <c r="X1197" t="s">
        <v>3491</v>
      </c>
      <c r="Z1197" t="s">
        <v>1260</v>
      </c>
      <c r="AA1197" t="s">
        <v>1261</v>
      </c>
      <c r="AE1197">
        <v>44005</v>
      </c>
      <c r="AH1197">
        <v>0</v>
      </c>
      <c r="AK1197" t="s">
        <v>1260</v>
      </c>
      <c r="AM1197" t="s">
        <v>1260</v>
      </c>
      <c r="AN1197" t="s">
        <v>1260</v>
      </c>
      <c r="AQ1197" t="s">
        <v>1263</v>
      </c>
      <c r="AR1197" t="s">
        <v>1257</v>
      </c>
      <c r="AS1197" t="s">
        <v>1260</v>
      </c>
      <c r="AT1197">
        <v>1</v>
      </c>
      <c r="AX1197" t="s">
        <v>1617</v>
      </c>
      <c r="AY1197" t="s">
        <v>1264</v>
      </c>
      <c r="AZ1197" t="s">
        <v>1265</v>
      </c>
      <c r="BI1197" t="s">
        <v>1260</v>
      </c>
      <c r="BK1197" t="str">
        <f>LEFT(Tabela_BaseCadastro[[#This Row],[Descrição]],SEARCH(" ",Tabela_BaseCadastro[[#This Row],[Descrição]],1)-1)</f>
        <v>RSA40K10AQ</v>
      </c>
      <c r="BL1197" t="str">
        <f>TEXT(Tabela_BaseCadastro[[#This Row],[Unidade Venda '[EAN8, UPC12, EAN13, e DUN14']]],"0000000000000")</f>
        <v>0080012280174</v>
      </c>
      <c r="BN1197">
        <f>IF(Tabela_BaseCadastro[[#This Row],[P.Ativo CMED]]="",Tabela_BaseCadastro[[#This Row],[DESCRIÇÃO DO PRINCIPIO ATIVO]],Tabela_BaseCadastro[[#This Row],[P.Ativo CMED]])</f>
        <v>0</v>
      </c>
    </row>
    <row r="1198" spans="1:66" x14ac:dyDescent="0.25">
      <c r="A1198">
        <v>1980</v>
      </c>
      <c r="B1198" t="s">
        <v>3492</v>
      </c>
      <c r="C1198">
        <v>1645</v>
      </c>
      <c r="D1198" t="s">
        <v>2759</v>
      </c>
      <c r="E1198">
        <v>5</v>
      </c>
      <c r="F1198" t="s">
        <v>2634</v>
      </c>
      <c r="G1198">
        <v>10</v>
      </c>
      <c r="H1198" s="1" t="s">
        <v>2760</v>
      </c>
      <c r="I1198">
        <v>39</v>
      </c>
      <c r="J1198" t="s">
        <v>2761</v>
      </c>
      <c r="M1198" t="s">
        <v>1257</v>
      </c>
      <c r="N1198" t="s">
        <v>3332</v>
      </c>
      <c r="O1198" t="s">
        <v>1275</v>
      </c>
      <c r="P1198">
        <v>90183929</v>
      </c>
      <c r="R1198">
        <v>13</v>
      </c>
      <c r="S1198">
        <v>14</v>
      </c>
      <c r="U1198">
        <v>1980</v>
      </c>
      <c r="V1198">
        <v>0</v>
      </c>
      <c r="X1198" t="s">
        <v>3493</v>
      </c>
      <c r="Z1198" t="s">
        <v>1260</v>
      </c>
      <c r="AA1198" t="s">
        <v>1261</v>
      </c>
      <c r="AE1198">
        <v>44005</v>
      </c>
      <c r="AH1198">
        <v>0</v>
      </c>
      <c r="AK1198" t="s">
        <v>1260</v>
      </c>
      <c r="AM1198" t="s">
        <v>1260</v>
      </c>
      <c r="AN1198" t="s">
        <v>1260</v>
      </c>
      <c r="AQ1198" t="s">
        <v>1263</v>
      </c>
      <c r="AR1198" t="s">
        <v>1257</v>
      </c>
      <c r="AS1198" t="s">
        <v>1260</v>
      </c>
      <c r="AT1198">
        <v>1</v>
      </c>
      <c r="AX1198" t="s">
        <v>1260</v>
      </c>
      <c r="AY1198" t="s">
        <v>1264</v>
      </c>
      <c r="AZ1198" t="s">
        <v>1265</v>
      </c>
      <c r="BI1198" t="s">
        <v>1260</v>
      </c>
      <c r="BK1198" t="str">
        <f>LEFT(Tabela_BaseCadastro[[#This Row],[Descrição]],SEARCH(" ",Tabela_BaseCadastro[[#This Row],[Descrição]],1)-1)</f>
        <v>RSA50G07SQ</v>
      </c>
      <c r="BL1198" t="str">
        <f>TEXT(Tabela_BaseCadastro[[#This Row],[Unidade Venda '[EAN8, UPC12, EAN13, e DUN14']]],"0000000000000")</f>
        <v>0000000001980</v>
      </c>
      <c r="BN1198">
        <f>IF(Tabela_BaseCadastro[[#This Row],[P.Ativo CMED]]="",Tabela_BaseCadastro[[#This Row],[DESCRIÇÃO DO PRINCIPIO ATIVO]],Tabela_BaseCadastro[[#This Row],[P.Ativo CMED]])</f>
        <v>0</v>
      </c>
    </row>
    <row r="1199" spans="1:66" x14ac:dyDescent="0.25">
      <c r="A1199">
        <v>1981</v>
      </c>
      <c r="B1199" t="s">
        <v>3494</v>
      </c>
      <c r="C1199">
        <v>1645</v>
      </c>
      <c r="D1199" t="s">
        <v>2759</v>
      </c>
      <c r="E1199">
        <v>5</v>
      </c>
      <c r="F1199" t="s">
        <v>2634</v>
      </c>
      <c r="G1199">
        <v>10</v>
      </c>
      <c r="H1199" s="1" t="s">
        <v>2760</v>
      </c>
      <c r="I1199">
        <v>39</v>
      </c>
      <c r="J1199" t="s">
        <v>2761</v>
      </c>
      <c r="M1199" t="s">
        <v>2412</v>
      </c>
      <c r="N1199" t="s">
        <v>3332</v>
      </c>
      <c r="O1199" t="s">
        <v>1275</v>
      </c>
      <c r="P1199">
        <v>90183929</v>
      </c>
      <c r="R1199">
        <v>13</v>
      </c>
      <c r="S1199">
        <v>13</v>
      </c>
      <c r="U1199">
        <v>8935221210995</v>
      </c>
      <c r="V1199">
        <v>0</v>
      </c>
      <c r="X1199" t="s">
        <v>3495</v>
      </c>
      <c r="Z1199" t="s">
        <v>1260</v>
      </c>
      <c r="AA1199" t="s">
        <v>1261</v>
      </c>
      <c r="AE1199">
        <v>44005</v>
      </c>
      <c r="AH1199">
        <v>0</v>
      </c>
      <c r="AK1199" t="s">
        <v>1260</v>
      </c>
      <c r="AM1199" t="s">
        <v>1260</v>
      </c>
      <c r="AN1199" t="s">
        <v>1260</v>
      </c>
      <c r="AQ1199" t="s">
        <v>2412</v>
      </c>
      <c r="AR1199" t="s">
        <v>2415</v>
      </c>
      <c r="AS1199" t="s">
        <v>1260</v>
      </c>
      <c r="AT1199">
        <v>1</v>
      </c>
      <c r="AX1199" t="s">
        <v>1260</v>
      </c>
      <c r="AY1199" t="s">
        <v>1264</v>
      </c>
      <c r="AZ1199" t="s">
        <v>1265</v>
      </c>
      <c r="BI1199" t="s">
        <v>1260</v>
      </c>
      <c r="BK1199" t="str">
        <f>LEFT(Tabela_BaseCadastro[[#This Row],[Descrição]],SEARCH(" ",Tabela_BaseCadastro[[#This Row],[Descrição]],1)-1)</f>
        <v>RSA50K10AQ</v>
      </c>
      <c r="BL1199" t="str">
        <f>TEXT(Tabela_BaseCadastro[[#This Row],[Unidade Venda '[EAN8, UPC12, EAN13, e DUN14']]],"0000000000000")</f>
        <v>8935221210995</v>
      </c>
      <c r="BN1199">
        <f>IF(Tabela_BaseCadastro[[#This Row],[P.Ativo CMED]]="",Tabela_BaseCadastro[[#This Row],[DESCRIÇÃO DO PRINCIPIO ATIVO]],Tabela_BaseCadastro[[#This Row],[P.Ativo CMED]])</f>
        <v>0</v>
      </c>
    </row>
    <row r="1200" spans="1:66" x14ac:dyDescent="0.25">
      <c r="A1200">
        <v>1982</v>
      </c>
      <c r="B1200" t="s">
        <v>3496</v>
      </c>
      <c r="C1200">
        <v>1939</v>
      </c>
      <c r="D1200" t="s">
        <v>2759</v>
      </c>
      <c r="E1200">
        <v>5</v>
      </c>
      <c r="F1200" t="s">
        <v>2634</v>
      </c>
      <c r="G1200">
        <v>10</v>
      </c>
      <c r="H1200" s="1" t="s">
        <v>2760</v>
      </c>
      <c r="I1200">
        <v>39</v>
      </c>
      <c r="J1200" t="s">
        <v>2761</v>
      </c>
      <c r="M1200" t="s">
        <v>2412</v>
      </c>
      <c r="N1200" t="s">
        <v>2762</v>
      </c>
      <c r="O1200" t="s">
        <v>2763</v>
      </c>
      <c r="P1200">
        <v>90213930</v>
      </c>
      <c r="R1200">
        <v>13</v>
      </c>
      <c r="S1200">
        <v>13</v>
      </c>
      <c r="U1200">
        <v>2525252525252</v>
      </c>
      <c r="V1200">
        <v>0</v>
      </c>
      <c r="X1200" t="s">
        <v>3497</v>
      </c>
      <c r="Z1200" t="s">
        <v>1260</v>
      </c>
      <c r="AA1200" t="s">
        <v>1261</v>
      </c>
      <c r="AE1200">
        <v>44005</v>
      </c>
      <c r="AH1200">
        <v>0</v>
      </c>
      <c r="AK1200" t="s">
        <v>1260</v>
      </c>
      <c r="AM1200" t="s">
        <v>1260</v>
      </c>
      <c r="AN1200" t="s">
        <v>1260</v>
      </c>
      <c r="AQ1200" t="s">
        <v>2412</v>
      </c>
      <c r="AR1200" t="s">
        <v>2415</v>
      </c>
      <c r="AS1200" t="s">
        <v>1260</v>
      </c>
      <c r="AT1200">
        <v>1</v>
      </c>
      <c r="AX1200" t="s">
        <v>1260</v>
      </c>
      <c r="AY1200" t="s">
        <v>1264</v>
      </c>
      <c r="AZ1200" t="s">
        <v>1265</v>
      </c>
      <c r="BI1200" t="s">
        <v>1260</v>
      </c>
      <c r="BK1200" t="str">
        <f>LEFT(Tabela_BaseCadastro[[#This Row],[Descrição]],SEARCH(" ",Tabela_BaseCadastro[[#This Row],[Descrição]],1)-1)</f>
        <v>RSA50K25AQ</v>
      </c>
      <c r="BL1200" t="str">
        <f>TEXT(Tabela_BaseCadastro[[#This Row],[Unidade Venda '[EAN8, UPC12, EAN13, e DUN14']]],"0000000000000")</f>
        <v>2525252525252</v>
      </c>
      <c r="BN1200">
        <f>IF(Tabela_BaseCadastro[[#This Row],[P.Ativo CMED]]="",Tabela_BaseCadastro[[#This Row],[DESCRIÇÃO DO PRINCIPIO ATIVO]],Tabela_BaseCadastro[[#This Row],[P.Ativo CMED]])</f>
        <v>0</v>
      </c>
    </row>
    <row r="1201" spans="1:66" x14ac:dyDescent="0.25">
      <c r="A1201">
        <v>1983</v>
      </c>
      <c r="B1201" t="s">
        <v>3498</v>
      </c>
      <c r="C1201">
        <v>1645</v>
      </c>
      <c r="D1201" t="s">
        <v>2759</v>
      </c>
      <c r="E1201">
        <v>5</v>
      </c>
      <c r="F1201" t="s">
        <v>2634</v>
      </c>
      <c r="G1201">
        <v>10</v>
      </c>
      <c r="H1201" s="1" t="s">
        <v>2760</v>
      </c>
      <c r="I1201">
        <v>39</v>
      </c>
      <c r="J1201" t="s">
        <v>2761</v>
      </c>
      <c r="M1201" t="s">
        <v>1257</v>
      </c>
      <c r="N1201" t="s">
        <v>3332</v>
      </c>
      <c r="O1201" t="s">
        <v>1275</v>
      </c>
      <c r="P1201">
        <v>90183929</v>
      </c>
      <c r="R1201">
        <v>13</v>
      </c>
      <c r="S1201">
        <v>14</v>
      </c>
      <c r="U1201">
        <v>4987350725394</v>
      </c>
      <c r="V1201">
        <v>0</v>
      </c>
      <c r="X1201" t="s">
        <v>3499</v>
      </c>
      <c r="Z1201" t="s">
        <v>1260</v>
      </c>
      <c r="AA1201" t="s">
        <v>1261</v>
      </c>
      <c r="AE1201">
        <v>44005</v>
      </c>
      <c r="AH1201">
        <v>0</v>
      </c>
      <c r="AK1201" t="s">
        <v>1260</v>
      </c>
      <c r="AM1201" t="s">
        <v>1260</v>
      </c>
      <c r="AN1201" t="s">
        <v>1260</v>
      </c>
      <c r="AQ1201" t="s">
        <v>1263</v>
      </c>
      <c r="AR1201" t="s">
        <v>1257</v>
      </c>
      <c r="AS1201" t="s">
        <v>1260</v>
      </c>
      <c r="AT1201">
        <v>1</v>
      </c>
      <c r="AX1201" t="s">
        <v>1260</v>
      </c>
      <c r="AY1201" t="s">
        <v>1264</v>
      </c>
      <c r="AZ1201" t="s">
        <v>1265</v>
      </c>
      <c r="BI1201" t="s">
        <v>1260</v>
      </c>
      <c r="BK1201" t="str">
        <f>LEFT(Tabela_BaseCadastro[[#This Row],[Descrição]],SEARCH(" ",Tabela_BaseCadastro[[#This Row],[Descrição]],1)-1)</f>
        <v>RSA60G07SQ</v>
      </c>
      <c r="BL1201" t="str">
        <f>TEXT(Tabela_BaseCadastro[[#This Row],[Unidade Venda '[EAN8, UPC12, EAN13, e DUN14']]],"0000000000000")</f>
        <v>4987350725394</v>
      </c>
      <c r="BN1201">
        <f>IF(Tabela_BaseCadastro[[#This Row],[P.Ativo CMED]]="",Tabela_BaseCadastro[[#This Row],[DESCRIÇÃO DO PRINCIPIO ATIVO]],Tabela_BaseCadastro[[#This Row],[P.Ativo CMED]])</f>
        <v>0</v>
      </c>
    </row>
    <row r="1202" spans="1:66" x14ac:dyDescent="0.25">
      <c r="A1202">
        <v>1984</v>
      </c>
      <c r="B1202" t="s">
        <v>3500</v>
      </c>
      <c r="C1202">
        <v>1645</v>
      </c>
      <c r="D1202" t="s">
        <v>2759</v>
      </c>
      <c r="E1202">
        <v>5</v>
      </c>
      <c r="F1202" t="s">
        <v>2634</v>
      </c>
      <c r="G1202">
        <v>10</v>
      </c>
      <c r="H1202" s="1" t="s">
        <v>2760</v>
      </c>
      <c r="I1202">
        <v>39</v>
      </c>
      <c r="J1202" t="s">
        <v>2761</v>
      </c>
      <c r="M1202" t="s">
        <v>2412</v>
      </c>
      <c r="N1202" t="s">
        <v>3332</v>
      </c>
      <c r="O1202" t="s">
        <v>1275</v>
      </c>
      <c r="P1202">
        <v>90183929</v>
      </c>
      <c r="R1202">
        <v>13</v>
      </c>
      <c r="S1202">
        <v>13</v>
      </c>
      <c r="U1202">
        <v>4987350739230</v>
      </c>
      <c r="V1202">
        <v>0</v>
      </c>
      <c r="X1202" t="s">
        <v>3501</v>
      </c>
      <c r="Z1202" t="s">
        <v>1260</v>
      </c>
      <c r="AA1202" t="s">
        <v>1261</v>
      </c>
      <c r="AE1202">
        <v>44005</v>
      </c>
      <c r="AH1202">
        <v>0</v>
      </c>
      <c r="AK1202" t="s">
        <v>1260</v>
      </c>
      <c r="AM1202" t="s">
        <v>1260</v>
      </c>
      <c r="AN1202" t="s">
        <v>1260</v>
      </c>
      <c r="AQ1202" t="s">
        <v>2412</v>
      </c>
      <c r="AR1202" t="s">
        <v>2415</v>
      </c>
      <c r="AS1202" t="s">
        <v>1260</v>
      </c>
      <c r="AT1202">
        <v>1</v>
      </c>
      <c r="AX1202" t="s">
        <v>1260</v>
      </c>
      <c r="AY1202" t="s">
        <v>1264</v>
      </c>
      <c r="AZ1202" t="s">
        <v>1265</v>
      </c>
      <c r="BI1202" t="s">
        <v>1260</v>
      </c>
      <c r="BK1202" t="str">
        <f>LEFT(Tabela_BaseCadastro[[#This Row],[Descrição]],SEARCH(" ",Tabela_BaseCadastro[[#This Row],[Descrição]],1)-1)</f>
        <v>RSA60K10AQ</v>
      </c>
      <c r="BL1202" t="str">
        <f>TEXT(Tabela_BaseCadastro[[#This Row],[Unidade Venda '[EAN8, UPC12, EAN13, e DUN14']]],"0000000000000")</f>
        <v>4987350739230</v>
      </c>
      <c r="BN1202">
        <f>IF(Tabela_BaseCadastro[[#This Row],[P.Ativo CMED]]="",Tabela_BaseCadastro[[#This Row],[DESCRIÇÃO DO PRINCIPIO ATIVO]],Tabela_BaseCadastro[[#This Row],[P.Ativo CMED]])</f>
        <v>0</v>
      </c>
    </row>
    <row r="1203" spans="1:66" x14ac:dyDescent="0.25">
      <c r="A1203">
        <v>1985</v>
      </c>
      <c r="B1203" t="s">
        <v>3502</v>
      </c>
      <c r="C1203">
        <v>1939</v>
      </c>
      <c r="D1203" t="s">
        <v>2759</v>
      </c>
      <c r="E1203">
        <v>5</v>
      </c>
      <c r="F1203" t="s">
        <v>2634</v>
      </c>
      <c r="G1203">
        <v>10</v>
      </c>
      <c r="H1203" s="1" t="s">
        <v>2760</v>
      </c>
      <c r="I1203">
        <v>39</v>
      </c>
      <c r="J1203" t="s">
        <v>2761</v>
      </c>
      <c r="M1203" t="s">
        <v>2412</v>
      </c>
      <c r="N1203" t="s">
        <v>2762</v>
      </c>
      <c r="O1203" t="s">
        <v>2763</v>
      </c>
      <c r="P1203">
        <v>90213930</v>
      </c>
      <c r="R1203">
        <v>13</v>
      </c>
      <c r="S1203">
        <v>13</v>
      </c>
      <c r="U1203">
        <v>2525252525251</v>
      </c>
      <c r="V1203">
        <v>0</v>
      </c>
      <c r="X1203" t="s">
        <v>3503</v>
      </c>
      <c r="Z1203" t="s">
        <v>1260</v>
      </c>
      <c r="AA1203" t="s">
        <v>1261</v>
      </c>
      <c r="AE1203">
        <v>44005</v>
      </c>
      <c r="AH1203">
        <v>0</v>
      </c>
      <c r="AK1203" t="s">
        <v>1260</v>
      </c>
      <c r="AM1203" t="s">
        <v>1260</v>
      </c>
      <c r="AN1203" t="s">
        <v>1260</v>
      </c>
      <c r="AQ1203" t="s">
        <v>2412</v>
      </c>
      <c r="AR1203" t="s">
        <v>2415</v>
      </c>
      <c r="AS1203" t="s">
        <v>1260</v>
      </c>
      <c r="AT1203">
        <v>1</v>
      </c>
      <c r="AX1203" t="s">
        <v>1260</v>
      </c>
      <c r="AY1203" t="s">
        <v>1264</v>
      </c>
      <c r="AZ1203" t="s">
        <v>1265</v>
      </c>
      <c r="BI1203" t="s">
        <v>1260</v>
      </c>
      <c r="BK1203" t="str">
        <f>LEFT(Tabela_BaseCadastro[[#This Row],[Descrição]],SEARCH(" ",Tabela_BaseCadastro[[#This Row],[Descrição]],1)-1)</f>
        <v>RSA60K25AQ</v>
      </c>
      <c r="BL1203" t="str">
        <f>TEXT(Tabela_BaseCadastro[[#This Row],[Unidade Venda '[EAN8, UPC12, EAN13, e DUN14']]],"0000000000000")</f>
        <v>2525252525251</v>
      </c>
      <c r="BN1203">
        <f>IF(Tabela_BaseCadastro[[#This Row],[P.Ativo CMED]]="",Tabela_BaseCadastro[[#This Row],[DESCRIÇÃO DO PRINCIPIO ATIVO]],Tabela_BaseCadastro[[#This Row],[P.Ativo CMED]])</f>
        <v>0</v>
      </c>
    </row>
    <row r="1204" spans="1:66" x14ac:dyDescent="0.25">
      <c r="A1204">
        <v>1986</v>
      </c>
      <c r="B1204" t="s">
        <v>3504</v>
      </c>
      <c r="C1204">
        <v>1645</v>
      </c>
      <c r="D1204" t="s">
        <v>2759</v>
      </c>
      <c r="E1204">
        <v>5</v>
      </c>
      <c r="F1204" t="s">
        <v>2634</v>
      </c>
      <c r="G1204">
        <v>10</v>
      </c>
      <c r="H1204" s="1" t="s">
        <v>2760</v>
      </c>
      <c r="I1204">
        <v>39</v>
      </c>
      <c r="J1204" t="s">
        <v>2761</v>
      </c>
      <c r="M1204" t="s">
        <v>1257</v>
      </c>
      <c r="N1204" t="s">
        <v>3332</v>
      </c>
      <c r="O1204" t="s">
        <v>1275</v>
      </c>
      <c r="P1204">
        <v>90183929</v>
      </c>
      <c r="R1204">
        <v>13</v>
      </c>
      <c r="S1204">
        <v>14</v>
      </c>
      <c r="U1204">
        <v>8935221211138</v>
      </c>
      <c r="V1204">
        <v>0</v>
      </c>
      <c r="X1204" t="s">
        <v>3505</v>
      </c>
      <c r="Z1204" t="s">
        <v>1260</v>
      </c>
      <c r="AA1204" t="s">
        <v>1261</v>
      </c>
      <c r="AE1204">
        <v>44005</v>
      </c>
      <c r="AH1204">
        <v>0</v>
      </c>
      <c r="AK1204" t="s">
        <v>1260</v>
      </c>
      <c r="AM1204" t="s">
        <v>1260</v>
      </c>
      <c r="AN1204" t="s">
        <v>1260</v>
      </c>
      <c r="AQ1204" t="s">
        <v>1263</v>
      </c>
      <c r="AR1204" t="s">
        <v>1257</v>
      </c>
      <c r="AS1204" t="s">
        <v>1260</v>
      </c>
      <c r="AT1204">
        <v>1</v>
      </c>
      <c r="AX1204" t="s">
        <v>1260</v>
      </c>
      <c r="AY1204" t="s">
        <v>1264</v>
      </c>
      <c r="AZ1204" t="s">
        <v>1265</v>
      </c>
      <c r="BI1204" t="s">
        <v>1260</v>
      </c>
      <c r="BK1204" t="str">
        <f>LEFT(Tabela_BaseCadastro[[#This Row],[Descrição]],SEARCH(" ",Tabela_BaseCadastro[[#This Row],[Descrição]],1)-1)</f>
        <v>RSA70K10AQ</v>
      </c>
      <c r="BL1204" t="str">
        <f>TEXT(Tabela_BaseCadastro[[#This Row],[Unidade Venda '[EAN8, UPC12, EAN13, e DUN14']]],"0000000000000")</f>
        <v>8935221211138</v>
      </c>
      <c r="BN1204">
        <f>IF(Tabela_BaseCadastro[[#This Row],[P.Ativo CMED]]="",Tabela_BaseCadastro[[#This Row],[DESCRIÇÃO DO PRINCIPIO ATIVO]],Tabela_BaseCadastro[[#This Row],[P.Ativo CMED]])</f>
        <v>0</v>
      </c>
    </row>
    <row r="1205" spans="1:66" x14ac:dyDescent="0.25">
      <c r="A1205">
        <v>1987</v>
      </c>
      <c r="B1205" t="s">
        <v>3506</v>
      </c>
      <c r="C1205">
        <v>1645</v>
      </c>
      <c r="D1205" t="s">
        <v>2759</v>
      </c>
      <c r="E1205">
        <v>5</v>
      </c>
      <c r="F1205" t="s">
        <v>2634</v>
      </c>
      <c r="G1205">
        <v>10</v>
      </c>
      <c r="H1205" s="1" t="s">
        <v>2760</v>
      </c>
      <c r="I1205">
        <v>39</v>
      </c>
      <c r="J1205" t="s">
        <v>2761</v>
      </c>
      <c r="M1205" t="s">
        <v>1257</v>
      </c>
      <c r="N1205" t="s">
        <v>2762</v>
      </c>
      <c r="O1205" t="s">
        <v>2763</v>
      </c>
      <c r="P1205">
        <v>90213930</v>
      </c>
      <c r="R1205">
        <v>13</v>
      </c>
      <c r="S1205">
        <v>13</v>
      </c>
      <c r="U1205">
        <v>123456789987</v>
      </c>
      <c r="V1205">
        <v>123456789987</v>
      </c>
      <c r="X1205" t="s">
        <v>3507</v>
      </c>
      <c r="Z1205" t="s">
        <v>1260</v>
      </c>
      <c r="AA1205" t="s">
        <v>1261</v>
      </c>
      <c r="AE1205">
        <v>44005</v>
      </c>
      <c r="AH1205">
        <v>0</v>
      </c>
      <c r="AK1205" t="s">
        <v>1260</v>
      </c>
      <c r="AM1205" t="s">
        <v>1260</v>
      </c>
      <c r="AN1205" t="s">
        <v>1260</v>
      </c>
      <c r="AQ1205" t="s">
        <v>2412</v>
      </c>
      <c r="AR1205" t="s">
        <v>2415</v>
      </c>
      <c r="AS1205" t="s">
        <v>1260</v>
      </c>
      <c r="AT1205">
        <v>1</v>
      </c>
      <c r="AX1205" t="s">
        <v>1260</v>
      </c>
      <c r="AY1205" t="s">
        <v>1264</v>
      </c>
      <c r="AZ1205" t="s">
        <v>1265</v>
      </c>
      <c r="BI1205" t="s">
        <v>1260</v>
      </c>
      <c r="BK1205" t="str">
        <f>LEFT(Tabela_BaseCadastro[[#This Row],[Descrição]],SEARCH(" ",Tabela_BaseCadastro[[#This Row],[Descrição]],1)-1)</f>
        <v>RSA70K25AQ</v>
      </c>
      <c r="BL1205" t="str">
        <f>TEXT(Tabela_BaseCadastro[[#This Row],[Unidade Venda '[EAN8, UPC12, EAN13, e DUN14']]],"0000000000000")</f>
        <v>0123456789987</v>
      </c>
      <c r="BN1205">
        <f>IF(Tabela_BaseCadastro[[#This Row],[P.Ativo CMED]]="",Tabela_BaseCadastro[[#This Row],[DESCRIÇÃO DO PRINCIPIO ATIVO]],Tabela_BaseCadastro[[#This Row],[P.Ativo CMED]])</f>
        <v>0</v>
      </c>
    </row>
    <row r="1206" spans="1:66" x14ac:dyDescent="0.25">
      <c r="A1206">
        <v>1988</v>
      </c>
      <c r="B1206" t="s">
        <v>3508</v>
      </c>
      <c r="C1206">
        <v>1645</v>
      </c>
      <c r="D1206" t="s">
        <v>2759</v>
      </c>
      <c r="E1206">
        <v>5</v>
      </c>
      <c r="F1206" t="s">
        <v>2634</v>
      </c>
      <c r="G1206">
        <v>10</v>
      </c>
      <c r="H1206" s="1" t="s">
        <v>2760</v>
      </c>
      <c r="I1206">
        <v>39</v>
      </c>
      <c r="J1206" t="s">
        <v>2761</v>
      </c>
      <c r="M1206" t="s">
        <v>2412</v>
      </c>
      <c r="N1206" t="s">
        <v>3332</v>
      </c>
      <c r="O1206" t="s">
        <v>1275</v>
      </c>
      <c r="P1206">
        <v>90183929</v>
      </c>
      <c r="R1206">
        <v>13</v>
      </c>
      <c r="S1206">
        <v>13</v>
      </c>
      <c r="U1206">
        <v>4987350725530</v>
      </c>
      <c r="V1206">
        <v>0</v>
      </c>
      <c r="X1206" t="s">
        <v>3509</v>
      </c>
      <c r="Z1206" t="s">
        <v>1260</v>
      </c>
      <c r="AA1206" t="s">
        <v>1261</v>
      </c>
      <c r="AE1206">
        <v>44005</v>
      </c>
      <c r="AH1206">
        <v>0</v>
      </c>
      <c r="AK1206" t="s">
        <v>1260</v>
      </c>
      <c r="AM1206" t="s">
        <v>1260</v>
      </c>
      <c r="AN1206" t="s">
        <v>1260</v>
      </c>
      <c r="AQ1206" t="s">
        <v>2412</v>
      </c>
      <c r="AR1206" t="s">
        <v>2415</v>
      </c>
      <c r="AS1206" t="s">
        <v>1260</v>
      </c>
      <c r="AT1206">
        <v>1</v>
      </c>
      <c r="AX1206" t="s">
        <v>1260</v>
      </c>
      <c r="AY1206" t="s">
        <v>1264</v>
      </c>
      <c r="AZ1206" t="s">
        <v>1265</v>
      </c>
      <c r="BI1206" t="s">
        <v>1260</v>
      </c>
      <c r="BK1206" t="str">
        <f>LEFT(Tabela_BaseCadastro[[#This Row],[Descrição]],SEARCH(" ",Tabela_BaseCadastro[[#This Row],[Descrição]],1)-1)</f>
        <v>RSA80K10SQ</v>
      </c>
      <c r="BL1206" t="str">
        <f>TEXT(Tabela_BaseCadastro[[#This Row],[Unidade Venda '[EAN8, UPC12, EAN13, e DUN14']]],"0000000000000")</f>
        <v>4987350725530</v>
      </c>
      <c r="BN1206">
        <f>IF(Tabela_BaseCadastro[[#This Row],[P.Ativo CMED]]="",Tabela_BaseCadastro[[#This Row],[DESCRIÇÃO DO PRINCIPIO ATIVO]],Tabela_BaseCadastro[[#This Row],[P.Ativo CMED]])</f>
        <v>0</v>
      </c>
    </row>
    <row r="1207" spans="1:66" x14ac:dyDescent="0.25">
      <c r="A1207">
        <v>1989</v>
      </c>
      <c r="B1207" t="s">
        <v>3510</v>
      </c>
      <c r="C1207">
        <v>1939</v>
      </c>
      <c r="D1207" t="s">
        <v>2759</v>
      </c>
      <c r="E1207">
        <v>5</v>
      </c>
      <c r="F1207" t="s">
        <v>2634</v>
      </c>
      <c r="G1207">
        <v>10</v>
      </c>
      <c r="H1207" s="1" t="s">
        <v>2760</v>
      </c>
      <c r="I1207">
        <v>39</v>
      </c>
      <c r="J1207" t="s">
        <v>2761</v>
      </c>
      <c r="M1207" t="s">
        <v>2412</v>
      </c>
      <c r="N1207" t="s">
        <v>3332</v>
      </c>
      <c r="O1207" t="s">
        <v>1275</v>
      </c>
      <c r="P1207">
        <v>90183929</v>
      </c>
      <c r="R1207">
        <v>13</v>
      </c>
      <c r="S1207">
        <v>14</v>
      </c>
      <c r="U1207">
        <v>4987350725554</v>
      </c>
      <c r="V1207">
        <v>0</v>
      </c>
      <c r="X1207" t="s">
        <v>3511</v>
      </c>
      <c r="Z1207" t="s">
        <v>1260</v>
      </c>
      <c r="AA1207" t="s">
        <v>1261</v>
      </c>
      <c r="AE1207">
        <v>44005</v>
      </c>
      <c r="AH1207">
        <v>0</v>
      </c>
      <c r="AK1207" t="s">
        <v>1260</v>
      </c>
      <c r="AM1207" t="s">
        <v>1260</v>
      </c>
      <c r="AN1207" t="s">
        <v>1260</v>
      </c>
      <c r="AQ1207" t="s">
        <v>2412</v>
      </c>
      <c r="AR1207" t="s">
        <v>2415</v>
      </c>
      <c r="AS1207" t="s">
        <v>1260</v>
      </c>
      <c r="AT1207">
        <v>1</v>
      </c>
      <c r="AX1207" t="s">
        <v>1260</v>
      </c>
      <c r="AY1207" t="s">
        <v>1264</v>
      </c>
      <c r="AZ1207" t="s">
        <v>1265</v>
      </c>
      <c r="BI1207" t="s">
        <v>1260</v>
      </c>
      <c r="BK1207" t="str">
        <f>LEFT(Tabela_BaseCadastro[[#This Row],[Descrição]],SEARCH(" ",Tabela_BaseCadastro[[#This Row],[Descrição]],1)-1)</f>
        <v>RSA90K10SQ</v>
      </c>
      <c r="BL1207" t="str">
        <f>TEXT(Tabela_BaseCadastro[[#This Row],[Unidade Venda '[EAN8, UPC12, EAN13, e DUN14']]],"0000000000000")</f>
        <v>4987350725554</v>
      </c>
      <c r="BN1207">
        <f>IF(Tabela_BaseCadastro[[#This Row],[P.Ativo CMED]]="",Tabela_BaseCadastro[[#This Row],[DESCRIÇÃO DO PRINCIPIO ATIVO]],Tabela_BaseCadastro[[#This Row],[P.Ativo CMED]])</f>
        <v>0</v>
      </c>
    </row>
    <row r="1208" spans="1:66" x14ac:dyDescent="0.25">
      <c r="A1208">
        <v>1990</v>
      </c>
      <c r="B1208" t="s">
        <v>3512</v>
      </c>
      <c r="C1208">
        <v>1645</v>
      </c>
      <c r="D1208" t="s">
        <v>2759</v>
      </c>
      <c r="E1208">
        <v>5</v>
      </c>
      <c r="F1208" t="s">
        <v>2634</v>
      </c>
      <c r="G1208">
        <v>10</v>
      </c>
      <c r="H1208" s="1" t="s">
        <v>2760</v>
      </c>
      <c r="I1208">
        <v>39</v>
      </c>
      <c r="J1208" t="s">
        <v>2761</v>
      </c>
      <c r="M1208" t="s">
        <v>1257</v>
      </c>
      <c r="N1208" t="s">
        <v>2655</v>
      </c>
      <c r="O1208" t="s">
        <v>1275</v>
      </c>
      <c r="P1208">
        <v>90183929</v>
      </c>
      <c r="R1208">
        <v>13</v>
      </c>
      <c r="S1208">
        <v>14</v>
      </c>
      <c r="U1208">
        <v>4987350725592</v>
      </c>
      <c r="V1208">
        <v>0</v>
      </c>
      <c r="X1208" t="s">
        <v>3513</v>
      </c>
      <c r="Z1208" t="s">
        <v>1260</v>
      </c>
      <c r="AA1208" t="s">
        <v>1261</v>
      </c>
      <c r="AE1208">
        <v>44005</v>
      </c>
      <c r="AH1208">
        <v>0</v>
      </c>
      <c r="AK1208" t="s">
        <v>1260</v>
      </c>
      <c r="AM1208" t="s">
        <v>1260</v>
      </c>
      <c r="AN1208" t="s">
        <v>1260</v>
      </c>
      <c r="AQ1208" t="s">
        <v>2412</v>
      </c>
      <c r="AR1208" t="s">
        <v>2415</v>
      </c>
      <c r="AS1208" t="s">
        <v>1260</v>
      </c>
      <c r="AT1208">
        <v>1</v>
      </c>
      <c r="AX1208" t="s">
        <v>1260</v>
      </c>
      <c r="AY1208" t="s">
        <v>1264</v>
      </c>
      <c r="AZ1208" t="s">
        <v>1265</v>
      </c>
      <c r="BI1208" t="s">
        <v>1260</v>
      </c>
      <c r="BK1208" t="str">
        <f>LEFT(Tabela_BaseCadastro[[#This Row],[Descrição]],SEARCH(" ",Tabela_BaseCadastro[[#This Row],[Descrição]],1)-1)</f>
        <v>RSB10N10MQ</v>
      </c>
      <c r="BL1208" t="str">
        <f>TEXT(Tabela_BaseCadastro[[#This Row],[Unidade Venda '[EAN8, UPC12, EAN13, e DUN14']]],"0000000000000")</f>
        <v>4987350725592</v>
      </c>
      <c r="BN1208">
        <f>IF(Tabela_BaseCadastro[[#This Row],[P.Ativo CMED]]="",Tabela_BaseCadastro[[#This Row],[DESCRIÇÃO DO PRINCIPIO ATIVO]],Tabela_BaseCadastro[[#This Row],[P.Ativo CMED]])</f>
        <v>0</v>
      </c>
    </row>
    <row r="1209" spans="1:66" x14ac:dyDescent="0.25">
      <c r="A1209">
        <v>1991</v>
      </c>
      <c r="B1209" t="s">
        <v>3514</v>
      </c>
      <c r="C1209">
        <v>1645</v>
      </c>
      <c r="D1209" t="s">
        <v>2759</v>
      </c>
      <c r="E1209">
        <v>5</v>
      </c>
      <c r="F1209" t="s">
        <v>2634</v>
      </c>
      <c r="G1209">
        <v>10</v>
      </c>
      <c r="H1209" s="1" t="s">
        <v>2760</v>
      </c>
      <c r="I1209">
        <v>39</v>
      </c>
      <c r="J1209" t="s">
        <v>2761</v>
      </c>
      <c r="M1209" t="s">
        <v>1257</v>
      </c>
      <c r="N1209" t="s">
        <v>2655</v>
      </c>
      <c r="O1209" t="s">
        <v>1275</v>
      </c>
      <c r="P1209">
        <v>90183929</v>
      </c>
      <c r="R1209">
        <v>13</v>
      </c>
      <c r="S1209">
        <v>14</v>
      </c>
      <c r="U1209">
        <v>4987350725677</v>
      </c>
      <c r="V1209">
        <v>0</v>
      </c>
      <c r="X1209" t="s">
        <v>3515</v>
      </c>
      <c r="Z1209" t="s">
        <v>1260</v>
      </c>
      <c r="AA1209" t="s">
        <v>1261</v>
      </c>
      <c r="AE1209">
        <v>44005</v>
      </c>
      <c r="AH1209">
        <v>0</v>
      </c>
      <c r="AK1209" t="s">
        <v>1260</v>
      </c>
      <c r="AM1209" t="s">
        <v>1260</v>
      </c>
      <c r="AN1209" t="s">
        <v>1260</v>
      </c>
      <c r="AQ1209" t="s">
        <v>1263</v>
      </c>
      <c r="AR1209" t="s">
        <v>1257</v>
      </c>
      <c r="AS1209" t="s">
        <v>1260</v>
      </c>
      <c r="AT1209">
        <v>1</v>
      </c>
      <c r="AX1209" t="s">
        <v>1260</v>
      </c>
      <c r="AY1209" t="s">
        <v>1264</v>
      </c>
      <c r="AZ1209" t="s">
        <v>1265</v>
      </c>
      <c r="BI1209" t="s">
        <v>1260</v>
      </c>
      <c r="BK1209" t="str">
        <f>LEFT(Tabela_BaseCadastro[[#This Row],[Descrição]],SEARCH(" ",Tabela_BaseCadastro[[#This Row],[Descrição]],1)-1)</f>
        <v>RSB11N10MQ</v>
      </c>
      <c r="BL1209" t="str">
        <f>TEXT(Tabela_BaseCadastro[[#This Row],[Unidade Venda '[EAN8, UPC12, EAN13, e DUN14']]],"0000000000000")</f>
        <v>4987350725677</v>
      </c>
      <c r="BN1209">
        <f>IF(Tabela_BaseCadastro[[#This Row],[P.Ativo CMED]]="",Tabela_BaseCadastro[[#This Row],[DESCRIÇÃO DO PRINCIPIO ATIVO]],Tabela_BaseCadastro[[#This Row],[P.Ativo CMED]])</f>
        <v>0</v>
      </c>
    </row>
    <row r="1210" spans="1:66" x14ac:dyDescent="0.25">
      <c r="A1210">
        <v>1992</v>
      </c>
      <c r="B1210" t="s">
        <v>3516</v>
      </c>
      <c r="C1210">
        <v>1645</v>
      </c>
      <c r="D1210" t="s">
        <v>2759</v>
      </c>
      <c r="E1210">
        <v>5</v>
      </c>
      <c r="F1210" t="s">
        <v>2634</v>
      </c>
      <c r="G1210">
        <v>10</v>
      </c>
      <c r="H1210" s="1" t="s">
        <v>2760</v>
      </c>
      <c r="I1210">
        <v>39</v>
      </c>
      <c r="J1210" t="s">
        <v>2761</v>
      </c>
      <c r="M1210" t="s">
        <v>1257</v>
      </c>
      <c r="N1210" t="s">
        <v>2655</v>
      </c>
      <c r="O1210" t="s">
        <v>1275</v>
      </c>
      <c r="P1210">
        <v>90183929</v>
      </c>
      <c r="R1210">
        <v>13</v>
      </c>
      <c r="S1210">
        <v>14</v>
      </c>
      <c r="U1210">
        <v>8935221211893</v>
      </c>
      <c r="V1210">
        <v>0</v>
      </c>
      <c r="X1210" t="s">
        <v>3517</v>
      </c>
      <c r="Z1210" t="s">
        <v>1260</v>
      </c>
      <c r="AA1210" t="s">
        <v>1261</v>
      </c>
      <c r="AE1210">
        <v>44005</v>
      </c>
      <c r="AH1210">
        <v>0</v>
      </c>
      <c r="AK1210" t="s">
        <v>1260</v>
      </c>
      <c r="AM1210" t="s">
        <v>1260</v>
      </c>
      <c r="AN1210" t="s">
        <v>1260</v>
      </c>
      <c r="AQ1210" t="s">
        <v>1263</v>
      </c>
      <c r="AR1210" t="s">
        <v>1257</v>
      </c>
      <c r="AS1210" t="s">
        <v>1260</v>
      </c>
      <c r="AT1210">
        <v>1</v>
      </c>
      <c r="AX1210" t="s">
        <v>1260</v>
      </c>
      <c r="AY1210" t="s">
        <v>1264</v>
      </c>
      <c r="AZ1210" t="s">
        <v>1265</v>
      </c>
      <c r="BI1210" t="s">
        <v>1260</v>
      </c>
      <c r="BK1210" t="str">
        <f>LEFT(Tabela_BaseCadastro[[#This Row],[Descrição]],SEARCH(" ",Tabela_BaseCadastro[[#This Row],[Descrição]],1)-1)</f>
        <v>RSR40K10MQ</v>
      </c>
      <c r="BL1210" t="str">
        <f>TEXT(Tabela_BaseCadastro[[#This Row],[Unidade Venda '[EAN8, UPC12, EAN13, e DUN14']]],"0000000000000")</f>
        <v>8935221211893</v>
      </c>
      <c r="BN1210">
        <f>IF(Tabela_BaseCadastro[[#This Row],[P.Ativo CMED]]="",Tabela_BaseCadastro[[#This Row],[DESCRIÇÃO DO PRINCIPIO ATIVO]],Tabela_BaseCadastro[[#This Row],[P.Ativo CMED]])</f>
        <v>0</v>
      </c>
    </row>
    <row r="1211" spans="1:66" x14ac:dyDescent="0.25">
      <c r="A1211">
        <v>1993</v>
      </c>
      <c r="B1211" t="s">
        <v>3518</v>
      </c>
      <c r="C1211">
        <v>1645</v>
      </c>
      <c r="D1211" t="s">
        <v>2759</v>
      </c>
      <c r="E1211">
        <v>5</v>
      </c>
      <c r="F1211" t="s">
        <v>2634</v>
      </c>
      <c r="G1211">
        <v>10</v>
      </c>
      <c r="H1211" s="1" t="s">
        <v>2760</v>
      </c>
      <c r="I1211">
        <v>39</v>
      </c>
      <c r="J1211" t="s">
        <v>2761</v>
      </c>
      <c r="M1211" t="s">
        <v>2412</v>
      </c>
      <c r="N1211" t="s">
        <v>2655</v>
      </c>
      <c r="O1211" t="s">
        <v>1275</v>
      </c>
      <c r="P1211">
        <v>90183929</v>
      </c>
      <c r="R1211">
        <v>14</v>
      </c>
      <c r="S1211">
        <v>14</v>
      </c>
      <c r="U1211">
        <v>893522121191</v>
      </c>
      <c r="V1211">
        <v>38935221211917</v>
      </c>
      <c r="X1211" t="s">
        <v>3519</v>
      </c>
      <c r="Z1211" t="s">
        <v>1260</v>
      </c>
      <c r="AA1211" t="s">
        <v>1261</v>
      </c>
      <c r="AE1211">
        <v>44005</v>
      </c>
      <c r="AH1211">
        <v>0</v>
      </c>
      <c r="AK1211" t="s">
        <v>1260</v>
      </c>
      <c r="AM1211" t="s">
        <v>1260</v>
      </c>
      <c r="AN1211" t="s">
        <v>1260</v>
      </c>
      <c r="AQ1211" t="s">
        <v>2412</v>
      </c>
      <c r="AR1211" t="s">
        <v>2415</v>
      </c>
      <c r="AS1211" t="s">
        <v>1260</v>
      </c>
      <c r="AT1211">
        <v>1</v>
      </c>
      <c r="AX1211" t="s">
        <v>1260</v>
      </c>
      <c r="AY1211" t="s">
        <v>1264</v>
      </c>
      <c r="AZ1211" t="s">
        <v>1265</v>
      </c>
      <c r="BI1211" t="s">
        <v>1260</v>
      </c>
      <c r="BK1211" t="str">
        <f>LEFT(Tabela_BaseCadastro[[#This Row],[Descrição]],SEARCH(" ",Tabela_BaseCadastro[[#This Row],[Descrição]],1)-1)</f>
        <v>4RSR50N10MQ</v>
      </c>
      <c r="BL1211" t="str">
        <f>TEXT(Tabela_BaseCadastro[[#This Row],[Unidade Venda '[EAN8, UPC12, EAN13, e DUN14']]],"0000000000000")</f>
        <v>0893522121191</v>
      </c>
      <c r="BN1211">
        <f>IF(Tabela_BaseCadastro[[#This Row],[P.Ativo CMED]]="",Tabela_BaseCadastro[[#This Row],[DESCRIÇÃO DO PRINCIPIO ATIVO]],Tabela_BaseCadastro[[#This Row],[P.Ativo CMED]])</f>
        <v>0</v>
      </c>
    </row>
    <row r="1212" spans="1:66" x14ac:dyDescent="0.25">
      <c r="A1212">
        <v>1994</v>
      </c>
      <c r="B1212" t="s">
        <v>3520</v>
      </c>
      <c r="C1212">
        <v>1645</v>
      </c>
      <c r="D1212" t="s">
        <v>2759</v>
      </c>
      <c r="E1212">
        <v>5</v>
      </c>
      <c r="F1212" t="s">
        <v>2634</v>
      </c>
      <c r="G1212">
        <v>10</v>
      </c>
      <c r="H1212" s="1" t="s">
        <v>2760</v>
      </c>
      <c r="I1212">
        <v>39</v>
      </c>
      <c r="J1212" t="s">
        <v>2761</v>
      </c>
      <c r="M1212" t="s">
        <v>2412</v>
      </c>
      <c r="N1212" t="s">
        <v>2655</v>
      </c>
      <c r="O1212" t="s">
        <v>1275</v>
      </c>
      <c r="P1212">
        <v>90183929</v>
      </c>
      <c r="R1212">
        <v>14</v>
      </c>
      <c r="S1212">
        <v>14</v>
      </c>
      <c r="U1212">
        <v>8935221211930</v>
      </c>
      <c r="V1212">
        <v>0</v>
      </c>
      <c r="X1212" t="s">
        <v>3521</v>
      </c>
      <c r="Z1212" t="s">
        <v>1260</v>
      </c>
      <c r="AA1212" t="s">
        <v>1261</v>
      </c>
      <c r="AE1212">
        <v>44005</v>
      </c>
      <c r="AH1212">
        <v>0</v>
      </c>
      <c r="AK1212" t="s">
        <v>1260</v>
      </c>
      <c r="AM1212" t="s">
        <v>1260</v>
      </c>
      <c r="AN1212" t="s">
        <v>1260</v>
      </c>
      <c r="AQ1212" t="s">
        <v>2412</v>
      </c>
      <c r="AR1212" t="s">
        <v>2415</v>
      </c>
      <c r="AS1212" t="s">
        <v>1260</v>
      </c>
      <c r="AT1212">
        <v>1</v>
      </c>
      <c r="AX1212" t="s">
        <v>1260</v>
      </c>
      <c r="AY1212" t="s">
        <v>1264</v>
      </c>
      <c r="AZ1212" t="s">
        <v>1265</v>
      </c>
      <c r="BD1212">
        <v>8001228008400</v>
      </c>
      <c r="BI1212" t="s">
        <v>1260</v>
      </c>
      <c r="BK1212" t="str">
        <f>LEFT(Tabela_BaseCadastro[[#This Row],[Descrição]],SEARCH(" ",Tabela_BaseCadastro[[#This Row],[Descrição]],1)-1)</f>
        <v>4RSR60N10MQ</v>
      </c>
      <c r="BL1212" t="str">
        <f>TEXT(Tabela_BaseCadastro[[#This Row],[Unidade Venda '[EAN8, UPC12, EAN13, e DUN14']]],"0000000000000")</f>
        <v>8935221211930</v>
      </c>
      <c r="BN1212">
        <f>IF(Tabela_BaseCadastro[[#This Row],[P.Ativo CMED]]="",Tabela_BaseCadastro[[#This Row],[DESCRIÇÃO DO PRINCIPIO ATIVO]],Tabela_BaseCadastro[[#This Row],[P.Ativo CMED]])</f>
        <v>0</v>
      </c>
    </row>
    <row r="1213" spans="1:66" x14ac:dyDescent="0.25">
      <c r="A1213">
        <v>1995</v>
      </c>
      <c r="B1213" t="s">
        <v>3522</v>
      </c>
      <c r="C1213">
        <v>1645</v>
      </c>
      <c r="D1213" t="s">
        <v>2759</v>
      </c>
      <c r="E1213">
        <v>5</v>
      </c>
      <c r="F1213" t="s">
        <v>2634</v>
      </c>
      <c r="G1213">
        <v>10</v>
      </c>
      <c r="H1213" s="1" t="s">
        <v>2760</v>
      </c>
      <c r="I1213">
        <v>39</v>
      </c>
      <c r="J1213" t="s">
        <v>2761</v>
      </c>
      <c r="M1213" t="s">
        <v>2412</v>
      </c>
      <c r="N1213" t="s">
        <v>2655</v>
      </c>
      <c r="O1213" t="s">
        <v>1275</v>
      </c>
      <c r="P1213">
        <v>90183929</v>
      </c>
      <c r="R1213">
        <v>13</v>
      </c>
      <c r="S1213">
        <v>13</v>
      </c>
      <c r="U1213">
        <v>8935221211961</v>
      </c>
      <c r="V1213">
        <v>0</v>
      </c>
      <c r="X1213" t="s">
        <v>3523</v>
      </c>
      <c r="Z1213" t="s">
        <v>1260</v>
      </c>
      <c r="AA1213" t="s">
        <v>1261</v>
      </c>
      <c r="AE1213">
        <v>44005</v>
      </c>
      <c r="AH1213">
        <v>0</v>
      </c>
      <c r="AK1213" t="s">
        <v>1260</v>
      </c>
      <c r="AM1213" t="s">
        <v>1260</v>
      </c>
      <c r="AN1213" t="s">
        <v>1260</v>
      </c>
      <c r="AQ1213" t="s">
        <v>2412</v>
      </c>
      <c r="AR1213" t="s">
        <v>2415</v>
      </c>
      <c r="AS1213" t="s">
        <v>1260</v>
      </c>
      <c r="AT1213">
        <v>1</v>
      </c>
      <c r="AX1213" t="s">
        <v>1260</v>
      </c>
      <c r="AY1213" t="s">
        <v>1264</v>
      </c>
      <c r="AZ1213" t="s">
        <v>1265</v>
      </c>
      <c r="BI1213" t="s">
        <v>1260</v>
      </c>
      <c r="BK1213" t="str">
        <f>LEFT(Tabela_BaseCadastro[[#This Row],[Descrição]],SEARCH(" ",Tabela_BaseCadastro[[#This Row],[Descrição]],1)-1)</f>
        <v>4RSR70N10MQ</v>
      </c>
      <c r="BL1213" t="str">
        <f>TEXT(Tabela_BaseCadastro[[#This Row],[Unidade Venda '[EAN8, UPC12, EAN13, e DUN14']]],"0000000000000")</f>
        <v>8935221211961</v>
      </c>
      <c r="BN1213">
        <f>IF(Tabela_BaseCadastro[[#This Row],[P.Ativo CMED]]="",Tabela_BaseCadastro[[#This Row],[DESCRIÇÃO DO PRINCIPIO ATIVO]],Tabela_BaseCadastro[[#This Row],[P.Ativo CMED]])</f>
        <v>0</v>
      </c>
    </row>
    <row r="1214" spans="1:66" x14ac:dyDescent="0.25">
      <c r="A1214">
        <v>1996</v>
      </c>
      <c r="B1214" t="s">
        <v>3524</v>
      </c>
      <c r="C1214">
        <v>1645</v>
      </c>
      <c r="D1214" t="s">
        <v>2759</v>
      </c>
      <c r="E1214">
        <v>5</v>
      </c>
      <c r="F1214" t="s">
        <v>2634</v>
      </c>
      <c r="G1214">
        <v>10</v>
      </c>
      <c r="H1214" s="1" t="s">
        <v>2760</v>
      </c>
      <c r="I1214">
        <v>39</v>
      </c>
      <c r="J1214" t="s">
        <v>2761</v>
      </c>
      <c r="M1214" t="s">
        <v>2412</v>
      </c>
      <c r="N1214" t="s">
        <v>2655</v>
      </c>
      <c r="O1214" t="s">
        <v>1275</v>
      </c>
      <c r="P1214">
        <v>90183929</v>
      </c>
      <c r="R1214">
        <v>13</v>
      </c>
      <c r="S1214">
        <v>14</v>
      </c>
      <c r="U1214">
        <v>8935221211992</v>
      </c>
      <c r="V1214">
        <v>0</v>
      </c>
      <c r="X1214" t="s">
        <v>3525</v>
      </c>
      <c r="Z1214" t="s">
        <v>1260</v>
      </c>
      <c r="AA1214" t="s">
        <v>1261</v>
      </c>
      <c r="AE1214">
        <v>44005</v>
      </c>
      <c r="AH1214">
        <v>0</v>
      </c>
      <c r="AK1214" t="s">
        <v>1260</v>
      </c>
      <c r="AM1214" t="s">
        <v>1260</v>
      </c>
      <c r="AN1214" t="s">
        <v>1260</v>
      </c>
      <c r="AQ1214" t="s">
        <v>2412</v>
      </c>
      <c r="AR1214" t="s">
        <v>2415</v>
      </c>
      <c r="AS1214" t="s">
        <v>1260</v>
      </c>
      <c r="AT1214">
        <v>1</v>
      </c>
      <c r="AX1214" t="s">
        <v>1260</v>
      </c>
      <c r="AY1214" t="s">
        <v>1264</v>
      </c>
      <c r="AZ1214" t="s">
        <v>1265</v>
      </c>
      <c r="BI1214" t="s">
        <v>1260</v>
      </c>
      <c r="BK1214" t="str">
        <f>LEFT(Tabela_BaseCadastro[[#This Row],[Descrição]],SEARCH(" ",Tabela_BaseCadastro[[#This Row],[Descrição]],1)-1)</f>
        <v>RSR80N10MQ</v>
      </c>
      <c r="BL1214" t="str">
        <f>TEXT(Tabela_BaseCadastro[[#This Row],[Unidade Venda '[EAN8, UPC12, EAN13, e DUN14']]],"0000000000000")</f>
        <v>8935221211992</v>
      </c>
      <c r="BN1214">
        <f>IF(Tabela_BaseCadastro[[#This Row],[P.Ativo CMED]]="",Tabela_BaseCadastro[[#This Row],[DESCRIÇÃO DO PRINCIPIO ATIVO]],Tabela_BaseCadastro[[#This Row],[P.Ativo CMED]])</f>
        <v>0</v>
      </c>
    </row>
    <row r="1215" spans="1:66" x14ac:dyDescent="0.25">
      <c r="A1215">
        <v>1997</v>
      </c>
      <c r="B1215" t="s">
        <v>3526</v>
      </c>
      <c r="C1215">
        <v>1645</v>
      </c>
      <c r="D1215" t="s">
        <v>2759</v>
      </c>
      <c r="E1215">
        <v>5</v>
      </c>
      <c r="F1215" t="s">
        <v>2634</v>
      </c>
      <c r="G1215">
        <v>10</v>
      </c>
      <c r="H1215" s="1" t="s">
        <v>2760</v>
      </c>
      <c r="I1215">
        <v>39</v>
      </c>
      <c r="J1215" t="s">
        <v>2761</v>
      </c>
      <c r="M1215" t="s">
        <v>1257</v>
      </c>
      <c r="N1215" t="s">
        <v>2655</v>
      </c>
      <c r="O1215" t="s">
        <v>1275</v>
      </c>
      <c r="P1215">
        <v>90183929</v>
      </c>
      <c r="R1215">
        <v>13</v>
      </c>
      <c r="S1215">
        <v>14</v>
      </c>
      <c r="U1215">
        <v>4987350745095</v>
      </c>
      <c r="V1215">
        <v>0</v>
      </c>
      <c r="X1215" t="s">
        <v>3527</v>
      </c>
      <c r="Z1215" t="s">
        <v>1260</v>
      </c>
      <c r="AA1215" t="s">
        <v>1261</v>
      </c>
      <c r="AE1215">
        <v>44005</v>
      </c>
      <c r="AH1215">
        <v>0</v>
      </c>
      <c r="AK1215" t="s">
        <v>1260</v>
      </c>
      <c r="AM1215" t="s">
        <v>1260</v>
      </c>
      <c r="AN1215" t="s">
        <v>1260</v>
      </c>
      <c r="AQ1215" t="s">
        <v>1263</v>
      </c>
      <c r="AR1215" t="s">
        <v>1257</v>
      </c>
      <c r="AS1215" t="s">
        <v>1260</v>
      </c>
      <c r="AT1215">
        <v>1</v>
      </c>
      <c r="AX1215" t="s">
        <v>1260</v>
      </c>
      <c r="AY1215" t="s">
        <v>1264</v>
      </c>
      <c r="AZ1215" t="s">
        <v>1265</v>
      </c>
      <c r="BD1215">
        <v>8001228008400</v>
      </c>
      <c r="BI1215" t="s">
        <v>1260</v>
      </c>
      <c r="BK1215" t="str">
        <f>LEFT(Tabela_BaseCadastro[[#This Row],[Descrição]],SEARCH(" ",Tabela_BaseCadastro[[#This Row],[Descrição]],1)-1)</f>
        <v>RSR90N10MQ</v>
      </c>
      <c r="BL1215" t="str">
        <f>TEXT(Tabela_BaseCadastro[[#This Row],[Unidade Venda '[EAN8, UPC12, EAN13, e DUN14']]],"0000000000000")</f>
        <v>4987350745095</v>
      </c>
      <c r="BN1215">
        <f>IF(Tabela_BaseCadastro[[#This Row],[P.Ativo CMED]]="",Tabela_BaseCadastro[[#This Row],[DESCRIÇÃO DO PRINCIPIO ATIVO]],Tabela_BaseCadastro[[#This Row],[P.Ativo CMED]])</f>
        <v>0</v>
      </c>
    </row>
    <row r="1216" spans="1:66" x14ac:dyDescent="0.25">
      <c r="A1216">
        <v>1998</v>
      </c>
      <c r="B1216" t="s">
        <v>3528</v>
      </c>
      <c r="C1216">
        <v>1645</v>
      </c>
      <c r="D1216" t="s">
        <v>2759</v>
      </c>
      <c r="E1216">
        <v>5</v>
      </c>
      <c r="F1216" t="s">
        <v>2634</v>
      </c>
      <c r="G1216">
        <v>10</v>
      </c>
      <c r="H1216" s="1" t="s">
        <v>2760</v>
      </c>
      <c r="I1216">
        <v>39</v>
      </c>
      <c r="J1216" t="s">
        <v>2761</v>
      </c>
      <c r="M1216" t="s">
        <v>1257</v>
      </c>
      <c r="N1216" t="s">
        <v>3332</v>
      </c>
      <c r="O1216" t="s">
        <v>1275</v>
      </c>
      <c r="P1216">
        <v>30051090</v>
      </c>
      <c r="R1216">
        <v>13</v>
      </c>
      <c r="S1216">
        <v>14</v>
      </c>
      <c r="U1216">
        <v>80012280098</v>
      </c>
      <c r="V1216">
        <v>80012280098</v>
      </c>
      <c r="X1216" t="s">
        <v>3529</v>
      </c>
      <c r="Z1216" t="s">
        <v>1260</v>
      </c>
      <c r="AA1216" t="s">
        <v>1261</v>
      </c>
      <c r="AE1216">
        <v>44005</v>
      </c>
      <c r="AH1216">
        <v>0</v>
      </c>
      <c r="AK1216" t="s">
        <v>1260</v>
      </c>
      <c r="AM1216" t="s">
        <v>1260</v>
      </c>
      <c r="AN1216" t="s">
        <v>1260</v>
      </c>
      <c r="AQ1216" t="s">
        <v>1263</v>
      </c>
      <c r="AR1216" t="s">
        <v>1257</v>
      </c>
      <c r="AS1216" t="s">
        <v>1260</v>
      </c>
      <c r="AT1216">
        <v>1</v>
      </c>
      <c r="AX1216" t="s">
        <v>1617</v>
      </c>
      <c r="AY1216" t="s">
        <v>1264</v>
      </c>
      <c r="AZ1216" t="s">
        <v>1265</v>
      </c>
      <c r="BI1216" t="s">
        <v>1260</v>
      </c>
      <c r="BK1216" t="str">
        <f>LEFT(Tabela_BaseCadastro[[#This Row],[Descrição]],SEARCH(" ",Tabela_BaseCadastro[[#This Row],[Descrição]],1)-1)</f>
        <v>RSC01</v>
      </c>
      <c r="BL1216" t="str">
        <f>TEXT(Tabela_BaseCadastro[[#This Row],[Unidade Venda '[EAN8, UPC12, EAN13, e DUN14']]],"0000000000000")</f>
        <v>0080012280098</v>
      </c>
      <c r="BN1216">
        <f>IF(Tabela_BaseCadastro[[#This Row],[P.Ativo CMED]]="",Tabela_BaseCadastro[[#This Row],[DESCRIÇÃO DO PRINCIPIO ATIVO]],Tabela_BaseCadastro[[#This Row],[P.Ativo CMED]])</f>
        <v>0</v>
      </c>
    </row>
    <row r="1217" spans="1:66" x14ac:dyDescent="0.25">
      <c r="A1217">
        <v>1999</v>
      </c>
      <c r="B1217" t="s">
        <v>3530</v>
      </c>
      <c r="C1217">
        <v>1645</v>
      </c>
      <c r="D1217" t="s">
        <v>2759</v>
      </c>
      <c r="E1217">
        <v>5</v>
      </c>
      <c r="F1217" t="s">
        <v>2634</v>
      </c>
      <c r="G1217">
        <v>10</v>
      </c>
      <c r="H1217" s="1" t="s">
        <v>2760</v>
      </c>
      <c r="I1217">
        <v>39</v>
      </c>
      <c r="J1217" t="s">
        <v>2761</v>
      </c>
      <c r="M1217" t="s">
        <v>1257</v>
      </c>
      <c r="N1217" t="s">
        <v>3332</v>
      </c>
      <c r="O1217" t="s">
        <v>1275</v>
      </c>
      <c r="P1217">
        <v>30051090</v>
      </c>
      <c r="R1217">
        <v>13</v>
      </c>
      <c r="S1217">
        <v>14</v>
      </c>
      <c r="U1217">
        <v>800122800980</v>
      </c>
      <c r="V1217">
        <v>800122800980</v>
      </c>
      <c r="X1217" t="s">
        <v>3531</v>
      </c>
      <c r="Z1217" t="s">
        <v>1260</v>
      </c>
      <c r="AA1217" t="s">
        <v>1261</v>
      </c>
      <c r="AE1217">
        <v>44005</v>
      </c>
      <c r="AH1217">
        <v>0</v>
      </c>
      <c r="AK1217" t="s">
        <v>1260</v>
      </c>
      <c r="AM1217" t="s">
        <v>1260</v>
      </c>
      <c r="AN1217" t="s">
        <v>1260</v>
      </c>
      <c r="AQ1217" t="s">
        <v>1263</v>
      </c>
      <c r="AR1217" t="s">
        <v>1257</v>
      </c>
      <c r="AS1217" t="s">
        <v>1260</v>
      </c>
      <c r="AT1217">
        <v>1</v>
      </c>
      <c r="AX1217" t="s">
        <v>1617</v>
      </c>
      <c r="AY1217" t="s">
        <v>1264</v>
      </c>
      <c r="AZ1217" t="s">
        <v>1265</v>
      </c>
      <c r="BI1217" t="s">
        <v>1260</v>
      </c>
      <c r="BK1217" t="str">
        <f>LEFT(Tabela_BaseCadastro[[#This Row],[Descrição]],SEARCH(" ",Tabela_BaseCadastro[[#This Row],[Descrição]],1)-1)</f>
        <v>RSC03</v>
      </c>
      <c r="BL1217" t="str">
        <f>TEXT(Tabela_BaseCadastro[[#This Row],[Unidade Venda '[EAN8, UPC12, EAN13, e DUN14']]],"0000000000000")</f>
        <v>0800122800980</v>
      </c>
      <c r="BN1217">
        <f>IF(Tabela_BaseCadastro[[#This Row],[P.Ativo CMED]]="",Tabela_BaseCadastro[[#This Row],[DESCRIÇÃO DO PRINCIPIO ATIVO]],Tabela_BaseCadastro[[#This Row],[P.Ativo CMED]])</f>
        <v>0</v>
      </c>
    </row>
    <row r="1218" spans="1:66" x14ac:dyDescent="0.25">
      <c r="A1218">
        <v>2000</v>
      </c>
      <c r="B1218" t="s">
        <v>3532</v>
      </c>
      <c r="C1218">
        <v>1645</v>
      </c>
      <c r="D1218" t="s">
        <v>2759</v>
      </c>
      <c r="E1218">
        <v>5</v>
      </c>
      <c r="F1218" t="s">
        <v>2634</v>
      </c>
      <c r="G1218">
        <v>10</v>
      </c>
      <c r="H1218" s="1" t="s">
        <v>2760</v>
      </c>
      <c r="I1218">
        <v>39</v>
      </c>
      <c r="J1218" t="s">
        <v>2761</v>
      </c>
      <c r="M1218" t="s">
        <v>1257</v>
      </c>
      <c r="N1218" t="s">
        <v>3332</v>
      </c>
      <c r="O1218" t="s">
        <v>1275</v>
      </c>
      <c r="P1218">
        <v>30051090</v>
      </c>
      <c r="R1218">
        <v>13</v>
      </c>
      <c r="S1218">
        <v>14</v>
      </c>
      <c r="U1218">
        <v>2000</v>
      </c>
      <c r="V1218">
        <v>2000</v>
      </c>
      <c r="X1218" t="s">
        <v>3533</v>
      </c>
      <c r="Z1218" t="s">
        <v>1260</v>
      </c>
      <c r="AA1218" t="s">
        <v>1261</v>
      </c>
      <c r="AE1218">
        <v>44005</v>
      </c>
      <c r="AH1218">
        <v>0</v>
      </c>
      <c r="AK1218" t="s">
        <v>1260</v>
      </c>
      <c r="AM1218" t="s">
        <v>1260</v>
      </c>
      <c r="AN1218" t="s">
        <v>1260</v>
      </c>
      <c r="AQ1218" t="s">
        <v>1263</v>
      </c>
      <c r="AR1218" t="s">
        <v>1257</v>
      </c>
      <c r="AS1218" t="s">
        <v>1260</v>
      </c>
      <c r="AT1218">
        <v>1</v>
      </c>
      <c r="AX1218" t="s">
        <v>1617</v>
      </c>
      <c r="AY1218" t="s">
        <v>1264</v>
      </c>
      <c r="AZ1218" t="s">
        <v>1265</v>
      </c>
      <c r="BI1218" t="s">
        <v>1260</v>
      </c>
      <c r="BK1218" t="str">
        <f>LEFT(Tabela_BaseCadastro[[#This Row],[Descrição]],SEARCH(" ",Tabela_BaseCadastro[[#This Row],[Descrição]],1)-1)</f>
        <v>RSC04</v>
      </c>
      <c r="BL1218" t="str">
        <f>TEXT(Tabela_BaseCadastro[[#This Row],[Unidade Venda '[EAN8, UPC12, EAN13, e DUN14']]],"0000000000000")</f>
        <v>0000000002000</v>
      </c>
      <c r="BN1218">
        <f>IF(Tabela_BaseCadastro[[#This Row],[P.Ativo CMED]]="",Tabela_BaseCadastro[[#This Row],[DESCRIÇÃO DO PRINCIPIO ATIVO]],Tabela_BaseCadastro[[#This Row],[P.Ativo CMED]])</f>
        <v>0</v>
      </c>
    </row>
    <row r="1219" spans="1:66" x14ac:dyDescent="0.25">
      <c r="A1219">
        <v>2001</v>
      </c>
      <c r="B1219" t="s">
        <v>3534</v>
      </c>
      <c r="C1219">
        <v>1645</v>
      </c>
      <c r="D1219" t="s">
        <v>2759</v>
      </c>
      <c r="E1219">
        <v>5</v>
      </c>
      <c r="F1219" t="s">
        <v>2634</v>
      </c>
      <c r="G1219">
        <v>10</v>
      </c>
      <c r="H1219" s="1" t="s">
        <v>2760</v>
      </c>
      <c r="I1219">
        <v>39</v>
      </c>
      <c r="J1219" t="s">
        <v>2761</v>
      </c>
      <c r="M1219" t="s">
        <v>1257</v>
      </c>
      <c r="N1219" t="s">
        <v>3332</v>
      </c>
      <c r="O1219" t="s">
        <v>1275</v>
      </c>
      <c r="P1219">
        <v>90183929</v>
      </c>
      <c r="R1219">
        <v>13</v>
      </c>
      <c r="S1219">
        <v>14</v>
      </c>
      <c r="U1219">
        <v>389701007847</v>
      </c>
      <c r="V1219">
        <v>389701007847</v>
      </c>
      <c r="X1219" t="s">
        <v>3535</v>
      </c>
      <c r="Z1219" t="s">
        <v>1260</v>
      </c>
      <c r="AA1219" t="s">
        <v>1261</v>
      </c>
      <c r="AE1219">
        <v>44005</v>
      </c>
      <c r="AH1219">
        <v>0</v>
      </c>
      <c r="AK1219" t="s">
        <v>1260</v>
      </c>
      <c r="AM1219" t="s">
        <v>1260</v>
      </c>
      <c r="AN1219" t="s">
        <v>1260</v>
      </c>
      <c r="AQ1219" t="s">
        <v>1263</v>
      </c>
      <c r="AR1219" t="s">
        <v>1257</v>
      </c>
      <c r="AS1219" t="s">
        <v>1260</v>
      </c>
      <c r="AT1219">
        <v>1</v>
      </c>
      <c r="AX1219" t="s">
        <v>1260</v>
      </c>
      <c r="AY1219" t="s">
        <v>1264</v>
      </c>
      <c r="AZ1219" t="s">
        <v>1265</v>
      </c>
      <c r="BI1219" t="s">
        <v>1260</v>
      </c>
      <c r="BK1219" t="str">
        <f>LEFT(Tabela_BaseCadastro[[#This Row],[Descrição]],SEARCH(" ",Tabela_BaseCadastro[[#This Row],[Descrição]],1)-1)</f>
        <v>RSC05</v>
      </c>
      <c r="BL1219" t="str">
        <f>TEXT(Tabela_BaseCadastro[[#This Row],[Unidade Venda '[EAN8, UPC12, EAN13, e DUN14']]],"0000000000000")</f>
        <v>0389701007847</v>
      </c>
      <c r="BN1219">
        <f>IF(Tabela_BaseCadastro[[#This Row],[P.Ativo CMED]]="",Tabela_BaseCadastro[[#This Row],[DESCRIÇÃO DO PRINCIPIO ATIVO]],Tabela_BaseCadastro[[#This Row],[P.Ativo CMED]])</f>
        <v>0</v>
      </c>
    </row>
    <row r="1220" spans="1:66" x14ac:dyDescent="0.25">
      <c r="A1220">
        <v>2002</v>
      </c>
      <c r="B1220" t="s">
        <v>3536</v>
      </c>
      <c r="C1220">
        <v>1645</v>
      </c>
      <c r="D1220" t="s">
        <v>2759</v>
      </c>
      <c r="E1220">
        <v>5</v>
      </c>
      <c r="F1220" t="s">
        <v>2634</v>
      </c>
      <c r="G1220">
        <v>10</v>
      </c>
      <c r="H1220" s="1" t="s">
        <v>2760</v>
      </c>
      <c r="I1220">
        <v>39</v>
      </c>
      <c r="J1220" t="s">
        <v>2761</v>
      </c>
      <c r="M1220" t="s">
        <v>1257</v>
      </c>
      <c r="N1220" t="s">
        <v>3332</v>
      </c>
      <c r="O1220" t="s">
        <v>1275</v>
      </c>
      <c r="P1220">
        <v>90183929</v>
      </c>
      <c r="R1220">
        <v>13</v>
      </c>
      <c r="S1220">
        <v>14</v>
      </c>
      <c r="U1220">
        <v>389701007854</v>
      </c>
      <c r="V1220">
        <v>0</v>
      </c>
      <c r="X1220" t="s">
        <v>3537</v>
      </c>
      <c r="Z1220" t="s">
        <v>1260</v>
      </c>
      <c r="AA1220" t="s">
        <v>1261</v>
      </c>
      <c r="AE1220">
        <v>44005</v>
      </c>
      <c r="AH1220">
        <v>0</v>
      </c>
      <c r="AK1220" t="s">
        <v>1260</v>
      </c>
      <c r="AM1220" t="s">
        <v>1260</v>
      </c>
      <c r="AN1220" t="s">
        <v>1260</v>
      </c>
      <c r="AQ1220" t="s">
        <v>1263</v>
      </c>
      <c r="AR1220" t="s">
        <v>1257</v>
      </c>
      <c r="AS1220" t="s">
        <v>1260</v>
      </c>
      <c r="AT1220">
        <v>1</v>
      </c>
      <c r="AX1220" t="s">
        <v>1260</v>
      </c>
      <c r="AY1220" t="s">
        <v>1264</v>
      </c>
      <c r="AZ1220" t="s">
        <v>1265</v>
      </c>
      <c r="BI1220" t="s">
        <v>1260</v>
      </c>
      <c r="BK1220" t="str">
        <f>LEFT(Tabela_BaseCadastro[[#This Row],[Descrição]],SEARCH(" ",Tabela_BaseCadastro[[#This Row],[Descrição]],1)-1)</f>
        <v>RSC06</v>
      </c>
      <c r="BL1220" t="str">
        <f>TEXT(Tabela_BaseCadastro[[#This Row],[Unidade Venda '[EAN8, UPC12, EAN13, e DUN14']]],"0000000000000")</f>
        <v>0389701007854</v>
      </c>
      <c r="BN1220">
        <f>IF(Tabela_BaseCadastro[[#This Row],[P.Ativo CMED]]="",Tabela_BaseCadastro[[#This Row],[DESCRIÇÃO DO PRINCIPIO ATIVO]],Tabela_BaseCadastro[[#This Row],[P.Ativo CMED]])</f>
        <v>0</v>
      </c>
    </row>
    <row r="1221" spans="1:66" x14ac:dyDescent="0.25">
      <c r="A1221">
        <v>2003</v>
      </c>
      <c r="B1221" t="s">
        <v>3538</v>
      </c>
      <c r="C1221">
        <v>1645</v>
      </c>
      <c r="D1221" t="s">
        <v>2759</v>
      </c>
      <c r="E1221">
        <v>5</v>
      </c>
      <c r="F1221" t="s">
        <v>2634</v>
      </c>
      <c r="G1221">
        <v>10</v>
      </c>
      <c r="H1221" s="1" t="s">
        <v>2760</v>
      </c>
      <c r="I1221">
        <v>39</v>
      </c>
      <c r="J1221" t="s">
        <v>2761</v>
      </c>
      <c r="M1221" t="s">
        <v>2412</v>
      </c>
      <c r="N1221" t="s">
        <v>3332</v>
      </c>
      <c r="O1221" t="s">
        <v>1275</v>
      </c>
      <c r="P1221">
        <v>90183929</v>
      </c>
      <c r="R1221">
        <v>13</v>
      </c>
      <c r="S1221">
        <v>13</v>
      </c>
      <c r="U1221">
        <v>389701007861</v>
      </c>
      <c r="V1221">
        <v>0</v>
      </c>
      <c r="X1221" t="s">
        <v>3539</v>
      </c>
      <c r="Z1221" t="s">
        <v>1260</v>
      </c>
      <c r="AA1221" t="s">
        <v>1261</v>
      </c>
      <c r="AE1221">
        <v>44005</v>
      </c>
      <c r="AH1221">
        <v>0</v>
      </c>
      <c r="AK1221" t="s">
        <v>1260</v>
      </c>
      <c r="AM1221" t="s">
        <v>1260</v>
      </c>
      <c r="AN1221" t="s">
        <v>1260</v>
      </c>
      <c r="AQ1221" t="s">
        <v>2412</v>
      </c>
      <c r="AR1221" t="s">
        <v>2415</v>
      </c>
      <c r="AS1221" t="s">
        <v>1260</v>
      </c>
      <c r="AT1221">
        <v>1</v>
      </c>
      <c r="AX1221" t="s">
        <v>1260</v>
      </c>
      <c r="AY1221" t="s">
        <v>1264</v>
      </c>
      <c r="AZ1221" t="s">
        <v>1265</v>
      </c>
      <c r="BI1221" t="s">
        <v>1260</v>
      </c>
      <c r="BK1221" t="str">
        <f>LEFT(Tabela_BaseCadastro[[#This Row],[Descrição]],SEARCH(" ",Tabela_BaseCadastro[[#This Row],[Descrição]],1)-1)</f>
        <v>RSC07</v>
      </c>
      <c r="BL1221" t="str">
        <f>TEXT(Tabela_BaseCadastro[[#This Row],[Unidade Venda '[EAN8, UPC12, EAN13, e DUN14']]],"0000000000000")</f>
        <v>0389701007861</v>
      </c>
      <c r="BN1221">
        <f>IF(Tabela_BaseCadastro[[#This Row],[P.Ativo CMED]]="",Tabela_BaseCadastro[[#This Row],[DESCRIÇÃO DO PRINCIPIO ATIVO]],Tabela_BaseCadastro[[#This Row],[P.Ativo CMED]])</f>
        <v>0</v>
      </c>
    </row>
    <row r="1222" spans="1:66" x14ac:dyDescent="0.25">
      <c r="A1222">
        <v>2004</v>
      </c>
      <c r="B1222" t="s">
        <v>3540</v>
      </c>
      <c r="C1222">
        <v>1645</v>
      </c>
      <c r="D1222" t="s">
        <v>2759</v>
      </c>
      <c r="E1222">
        <v>5</v>
      </c>
      <c r="F1222" t="s">
        <v>2634</v>
      </c>
      <c r="G1222">
        <v>8</v>
      </c>
      <c r="H1222" s="1" t="s">
        <v>2635</v>
      </c>
      <c r="I1222">
        <v>39</v>
      </c>
      <c r="J1222" t="s">
        <v>2761</v>
      </c>
      <c r="M1222" t="s">
        <v>1257</v>
      </c>
      <c r="N1222" t="s">
        <v>3332</v>
      </c>
      <c r="O1222" t="s">
        <v>1275</v>
      </c>
      <c r="P1222">
        <v>90183929</v>
      </c>
      <c r="R1222">
        <v>13</v>
      </c>
      <c r="S1222">
        <v>14</v>
      </c>
      <c r="U1222">
        <v>389701007878</v>
      </c>
      <c r="V1222">
        <v>0</v>
      </c>
      <c r="X1222" t="s">
        <v>3541</v>
      </c>
      <c r="Z1222" t="s">
        <v>1260</v>
      </c>
      <c r="AA1222" t="s">
        <v>1261</v>
      </c>
      <c r="AE1222">
        <v>44005</v>
      </c>
      <c r="AH1222">
        <v>0</v>
      </c>
      <c r="AK1222" t="s">
        <v>1260</v>
      </c>
      <c r="AM1222" t="s">
        <v>1260</v>
      </c>
      <c r="AN1222" t="s">
        <v>1260</v>
      </c>
      <c r="AQ1222" t="s">
        <v>1263</v>
      </c>
      <c r="AR1222" t="s">
        <v>1257</v>
      </c>
      <c r="AS1222" t="s">
        <v>1260</v>
      </c>
      <c r="AT1222">
        <v>1</v>
      </c>
      <c r="AX1222" t="s">
        <v>1260</v>
      </c>
      <c r="AY1222" t="s">
        <v>1264</v>
      </c>
      <c r="AZ1222" t="s">
        <v>1265</v>
      </c>
      <c r="BI1222" t="s">
        <v>1260</v>
      </c>
      <c r="BK1222" t="str">
        <f>LEFT(Tabela_BaseCadastro[[#This Row],[Descrição]],SEARCH(" ",Tabela_BaseCadastro[[#This Row],[Descrição]],1)-1)</f>
        <v>RSC08</v>
      </c>
      <c r="BL1222" t="str">
        <f>TEXT(Tabela_BaseCadastro[[#This Row],[Unidade Venda '[EAN8, UPC12, EAN13, e DUN14']]],"0000000000000")</f>
        <v>0389701007878</v>
      </c>
      <c r="BN1222">
        <f>IF(Tabela_BaseCadastro[[#This Row],[P.Ativo CMED]]="",Tabela_BaseCadastro[[#This Row],[DESCRIÇÃO DO PRINCIPIO ATIVO]],Tabela_BaseCadastro[[#This Row],[P.Ativo CMED]])</f>
        <v>0</v>
      </c>
    </row>
    <row r="1223" spans="1:66" x14ac:dyDescent="0.25">
      <c r="A1223">
        <v>2005</v>
      </c>
      <c r="B1223" t="s">
        <v>3542</v>
      </c>
      <c r="C1223">
        <v>1645</v>
      </c>
      <c r="D1223" t="s">
        <v>2759</v>
      </c>
      <c r="E1223">
        <v>5</v>
      </c>
      <c r="F1223" t="s">
        <v>2634</v>
      </c>
      <c r="G1223">
        <v>10</v>
      </c>
      <c r="H1223" s="1" t="s">
        <v>2760</v>
      </c>
      <c r="I1223">
        <v>39</v>
      </c>
      <c r="J1223" t="s">
        <v>2761</v>
      </c>
      <c r="M1223" t="s">
        <v>2412</v>
      </c>
      <c r="N1223" t="s">
        <v>3332</v>
      </c>
      <c r="O1223" t="s">
        <v>1275</v>
      </c>
      <c r="P1223">
        <v>90183929</v>
      </c>
      <c r="R1223">
        <v>13</v>
      </c>
      <c r="S1223">
        <v>13</v>
      </c>
      <c r="U1223">
        <v>389701007786</v>
      </c>
      <c r="V1223">
        <v>0</v>
      </c>
      <c r="X1223" t="s">
        <v>3543</v>
      </c>
      <c r="Z1223" t="s">
        <v>1260</v>
      </c>
      <c r="AA1223" t="s">
        <v>1261</v>
      </c>
      <c r="AE1223">
        <v>44005</v>
      </c>
      <c r="AH1223">
        <v>0</v>
      </c>
      <c r="AK1223" t="s">
        <v>1260</v>
      </c>
      <c r="AM1223" t="s">
        <v>1260</v>
      </c>
      <c r="AN1223" t="s">
        <v>1260</v>
      </c>
      <c r="AQ1223" t="s">
        <v>2412</v>
      </c>
      <c r="AR1223" t="s">
        <v>2415</v>
      </c>
      <c r="AS1223" t="s">
        <v>1260</v>
      </c>
      <c r="AT1223">
        <v>1</v>
      </c>
      <c r="AX1223" t="s">
        <v>1260</v>
      </c>
      <c r="AY1223" t="s">
        <v>1264</v>
      </c>
      <c r="AZ1223" t="s">
        <v>1265</v>
      </c>
      <c r="BI1223" t="s">
        <v>1260</v>
      </c>
      <c r="BK1223" t="str">
        <f>LEFT(Tabela_BaseCadastro[[#This Row],[Descrição]],SEARCH(" ",Tabela_BaseCadastro[[#This Row],[Descrição]],1)-1)</f>
        <v>RSP01</v>
      </c>
      <c r="BL1223" t="str">
        <f>TEXT(Tabela_BaseCadastro[[#This Row],[Unidade Venda '[EAN8, UPC12, EAN13, e DUN14']]],"0000000000000")</f>
        <v>0389701007786</v>
      </c>
      <c r="BN1223">
        <f>IF(Tabela_BaseCadastro[[#This Row],[P.Ativo CMED]]="",Tabela_BaseCadastro[[#This Row],[DESCRIÇÃO DO PRINCIPIO ATIVO]],Tabela_BaseCadastro[[#This Row],[P.Ativo CMED]])</f>
        <v>0</v>
      </c>
    </row>
    <row r="1224" spans="1:66" x14ac:dyDescent="0.25">
      <c r="A1224">
        <v>2006</v>
      </c>
      <c r="B1224" t="s">
        <v>3544</v>
      </c>
      <c r="C1224">
        <v>1645</v>
      </c>
      <c r="D1224" t="s">
        <v>2759</v>
      </c>
      <c r="E1224">
        <v>5</v>
      </c>
      <c r="F1224" t="s">
        <v>2634</v>
      </c>
      <c r="G1224">
        <v>10</v>
      </c>
      <c r="H1224" s="1" t="s">
        <v>2760</v>
      </c>
      <c r="I1224">
        <v>39</v>
      </c>
      <c r="J1224" t="s">
        <v>2761</v>
      </c>
      <c r="M1224" t="s">
        <v>2412</v>
      </c>
      <c r="N1224" t="s">
        <v>3332</v>
      </c>
      <c r="O1224" t="s">
        <v>1275</v>
      </c>
      <c r="P1224">
        <v>90183929</v>
      </c>
      <c r="R1224">
        <v>13</v>
      </c>
      <c r="S1224">
        <v>13</v>
      </c>
      <c r="U1224">
        <v>389701007793</v>
      </c>
      <c r="V1224">
        <v>0</v>
      </c>
      <c r="X1224" t="s">
        <v>3545</v>
      </c>
      <c r="Z1224" t="s">
        <v>1260</v>
      </c>
      <c r="AA1224" t="s">
        <v>1261</v>
      </c>
      <c r="AE1224">
        <v>44005</v>
      </c>
      <c r="AH1224">
        <v>0</v>
      </c>
      <c r="AK1224" t="s">
        <v>1260</v>
      </c>
      <c r="AM1224" t="s">
        <v>1260</v>
      </c>
      <c r="AN1224" t="s">
        <v>1260</v>
      </c>
      <c r="AQ1224" t="s">
        <v>2412</v>
      </c>
      <c r="AR1224" t="s">
        <v>2415</v>
      </c>
      <c r="AS1224" t="s">
        <v>1260</v>
      </c>
      <c r="AT1224">
        <v>1</v>
      </c>
      <c r="AX1224" t="s">
        <v>1260</v>
      </c>
      <c r="AY1224" t="s">
        <v>1264</v>
      </c>
      <c r="AZ1224" t="s">
        <v>1265</v>
      </c>
      <c r="BI1224" t="s">
        <v>1260</v>
      </c>
      <c r="BK1224" t="str">
        <f>LEFT(Tabela_BaseCadastro[[#This Row],[Descrição]],SEARCH(" ",Tabela_BaseCadastro[[#This Row],[Descrição]],1)-1)</f>
        <v>RSP02</v>
      </c>
      <c r="BL1224" t="str">
        <f>TEXT(Tabela_BaseCadastro[[#This Row],[Unidade Venda '[EAN8, UPC12, EAN13, e DUN14']]],"0000000000000")</f>
        <v>0389701007793</v>
      </c>
      <c r="BN1224">
        <f>IF(Tabela_BaseCadastro[[#This Row],[P.Ativo CMED]]="",Tabela_BaseCadastro[[#This Row],[DESCRIÇÃO DO PRINCIPIO ATIVO]],Tabela_BaseCadastro[[#This Row],[P.Ativo CMED]])</f>
        <v>0</v>
      </c>
    </row>
    <row r="1225" spans="1:66" x14ac:dyDescent="0.25">
      <c r="A1225">
        <v>2007</v>
      </c>
      <c r="B1225" t="s">
        <v>3546</v>
      </c>
      <c r="C1225">
        <v>1645</v>
      </c>
      <c r="D1225" t="s">
        <v>2759</v>
      </c>
      <c r="E1225">
        <v>5</v>
      </c>
      <c r="F1225" t="s">
        <v>2634</v>
      </c>
      <c r="G1225">
        <v>10</v>
      </c>
      <c r="H1225" s="1" t="s">
        <v>2760</v>
      </c>
      <c r="I1225">
        <v>39</v>
      </c>
      <c r="J1225" t="s">
        <v>2761</v>
      </c>
      <c r="M1225" t="s">
        <v>1257</v>
      </c>
      <c r="N1225" t="s">
        <v>1620</v>
      </c>
      <c r="O1225" t="s">
        <v>1615</v>
      </c>
      <c r="P1225">
        <v>30051090</v>
      </c>
      <c r="R1225">
        <v>13</v>
      </c>
      <c r="S1225">
        <v>14</v>
      </c>
      <c r="U1225">
        <v>2007</v>
      </c>
      <c r="V1225">
        <v>2007</v>
      </c>
      <c r="X1225" t="s">
        <v>3547</v>
      </c>
      <c r="Z1225" t="s">
        <v>1260</v>
      </c>
      <c r="AA1225" t="s">
        <v>1261</v>
      </c>
      <c r="AE1225">
        <v>44005</v>
      </c>
      <c r="AH1225">
        <v>0</v>
      </c>
      <c r="AK1225" t="s">
        <v>1260</v>
      </c>
      <c r="AM1225" t="s">
        <v>1260</v>
      </c>
      <c r="AN1225" t="s">
        <v>1260</v>
      </c>
      <c r="AQ1225" t="s">
        <v>1263</v>
      </c>
      <c r="AR1225" t="s">
        <v>1257</v>
      </c>
      <c r="AS1225" t="s">
        <v>1260</v>
      </c>
      <c r="AT1225">
        <v>1</v>
      </c>
      <c r="AX1225" t="s">
        <v>1617</v>
      </c>
      <c r="AY1225" t="s">
        <v>1264</v>
      </c>
      <c r="AZ1225" t="s">
        <v>1265</v>
      </c>
      <c r="BI1225" t="s">
        <v>1260</v>
      </c>
      <c r="BK1225" t="str">
        <f>LEFT(Tabela_BaseCadastro[[#This Row],[Descrição]],SEARCH(" ",Tabela_BaseCadastro[[#This Row],[Descrição]],1)-1)</f>
        <v>RSR01</v>
      </c>
      <c r="BL1225" t="str">
        <f>TEXT(Tabela_BaseCadastro[[#This Row],[Unidade Venda '[EAN8, UPC12, EAN13, e DUN14']]],"0000000000000")</f>
        <v>0000000002007</v>
      </c>
      <c r="BN1225">
        <f>IF(Tabela_BaseCadastro[[#This Row],[P.Ativo CMED]]="",Tabela_BaseCadastro[[#This Row],[DESCRIÇÃO DO PRINCIPIO ATIVO]],Tabela_BaseCadastro[[#This Row],[P.Ativo CMED]])</f>
        <v>0</v>
      </c>
    </row>
    <row r="1226" spans="1:66" x14ac:dyDescent="0.25">
      <c r="A1226">
        <v>2008</v>
      </c>
      <c r="B1226" t="s">
        <v>3548</v>
      </c>
      <c r="C1226">
        <v>1645</v>
      </c>
      <c r="D1226" t="s">
        <v>2759</v>
      </c>
      <c r="E1226">
        <v>5</v>
      </c>
      <c r="F1226" t="s">
        <v>2634</v>
      </c>
      <c r="G1226">
        <v>10</v>
      </c>
      <c r="H1226" s="1" t="s">
        <v>2760</v>
      </c>
      <c r="I1226">
        <v>39</v>
      </c>
      <c r="J1226" t="s">
        <v>2761</v>
      </c>
      <c r="M1226" t="s">
        <v>2412</v>
      </c>
      <c r="N1226" t="s">
        <v>2655</v>
      </c>
      <c r="O1226" t="s">
        <v>1275</v>
      </c>
      <c r="P1226">
        <v>90183929</v>
      </c>
      <c r="R1226">
        <v>13</v>
      </c>
      <c r="S1226">
        <v>13</v>
      </c>
      <c r="U1226">
        <v>389701006185</v>
      </c>
      <c r="V1226">
        <v>0</v>
      </c>
      <c r="X1226" t="s">
        <v>3549</v>
      </c>
      <c r="Z1226" t="s">
        <v>1260</v>
      </c>
      <c r="AA1226" t="s">
        <v>1261</v>
      </c>
      <c r="AE1226">
        <v>44005</v>
      </c>
      <c r="AH1226">
        <v>0</v>
      </c>
      <c r="AK1226" t="s">
        <v>1260</v>
      </c>
      <c r="AM1226" t="s">
        <v>1260</v>
      </c>
      <c r="AN1226" t="s">
        <v>1260</v>
      </c>
      <c r="AQ1226" t="s">
        <v>2412</v>
      </c>
      <c r="AR1226" t="s">
        <v>2415</v>
      </c>
      <c r="AS1226" t="s">
        <v>1260</v>
      </c>
      <c r="AT1226">
        <v>1</v>
      </c>
      <c r="AX1226" t="s">
        <v>1260</v>
      </c>
      <c r="AY1226" t="s">
        <v>1264</v>
      </c>
      <c r="AZ1226" t="s">
        <v>1265</v>
      </c>
      <c r="BI1226" t="s">
        <v>1260</v>
      </c>
      <c r="BK1226" t="str">
        <f>LEFT(Tabela_BaseCadastro[[#This Row],[Descrição]],SEARCH(" ",Tabela_BaseCadastro[[#This Row],[Descrição]],1)-1)</f>
        <v>RSR03</v>
      </c>
      <c r="BL1226" t="str">
        <f>TEXT(Tabela_BaseCadastro[[#This Row],[Unidade Venda '[EAN8, UPC12, EAN13, e DUN14']]],"0000000000000")</f>
        <v>0389701006185</v>
      </c>
      <c r="BN1226">
        <f>IF(Tabela_BaseCadastro[[#This Row],[P.Ativo CMED]]="",Tabela_BaseCadastro[[#This Row],[DESCRIÇÃO DO PRINCIPIO ATIVO]],Tabela_BaseCadastro[[#This Row],[P.Ativo CMED]])</f>
        <v>0</v>
      </c>
    </row>
    <row r="1227" spans="1:66" x14ac:dyDescent="0.25">
      <c r="A1227">
        <v>2009</v>
      </c>
      <c r="B1227" t="s">
        <v>3550</v>
      </c>
      <c r="C1227">
        <v>1645</v>
      </c>
      <c r="D1227" t="s">
        <v>2759</v>
      </c>
      <c r="E1227">
        <v>5</v>
      </c>
      <c r="F1227" t="s">
        <v>2634</v>
      </c>
      <c r="G1227">
        <v>10</v>
      </c>
      <c r="H1227" s="1" t="s">
        <v>2760</v>
      </c>
      <c r="I1227">
        <v>39</v>
      </c>
      <c r="J1227" t="s">
        <v>2761</v>
      </c>
      <c r="M1227" t="s">
        <v>2412</v>
      </c>
      <c r="N1227" t="s">
        <v>2762</v>
      </c>
      <c r="O1227" t="s">
        <v>2763</v>
      </c>
      <c r="P1227">
        <v>90213930</v>
      </c>
      <c r="R1227">
        <v>13</v>
      </c>
      <c r="S1227">
        <v>13</v>
      </c>
      <c r="U1227">
        <v>8001228009800</v>
      </c>
      <c r="V1227">
        <v>8001228009800</v>
      </c>
      <c r="X1227" t="s">
        <v>3551</v>
      </c>
      <c r="Z1227" t="s">
        <v>1260</v>
      </c>
      <c r="AA1227" t="s">
        <v>1261</v>
      </c>
      <c r="AE1227">
        <v>44005</v>
      </c>
      <c r="AH1227">
        <v>0</v>
      </c>
      <c r="AK1227" t="s">
        <v>1260</v>
      </c>
      <c r="AM1227" t="s">
        <v>1260</v>
      </c>
      <c r="AN1227" t="s">
        <v>1260</v>
      </c>
      <c r="AQ1227" t="s">
        <v>2412</v>
      </c>
      <c r="AR1227" t="s">
        <v>2415</v>
      </c>
      <c r="AS1227" t="s">
        <v>1260</v>
      </c>
      <c r="AT1227">
        <v>1</v>
      </c>
      <c r="AX1227" t="s">
        <v>1617</v>
      </c>
      <c r="AY1227" t="s">
        <v>1264</v>
      </c>
      <c r="AZ1227" t="s">
        <v>1265</v>
      </c>
      <c r="BI1227" t="s">
        <v>1260</v>
      </c>
      <c r="BK1227" t="str">
        <f>LEFT(Tabela_BaseCadastro[[#This Row],[Descrição]],SEARCH(" ",Tabela_BaseCadastro[[#This Row],[Descrição]],1)-1)</f>
        <v>RSR04</v>
      </c>
      <c r="BL1227" t="str">
        <f>TEXT(Tabela_BaseCadastro[[#This Row],[Unidade Venda '[EAN8, UPC12, EAN13, e DUN14']]],"0000000000000")</f>
        <v>8001228009800</v>
      </c>
      <c r="BN1227">
        <f>IF(Tabela_BaseCadastro[[#This Row],[P.Ativo CMED]]="",Tabela_BaseCadastro[[#This Row],[DESCRIÇÃO DO PRINCIPIO ATIVO]],Tabela_BaseCadastro[[#This Row],[P.Ativo CMED]])</f>
        <v>0</v>
      </c>
    </row>
    <row r="1228" spans="1:66" x14ac:dyDescent="0.25">
      <c r="A1228">
        <v>2010</v>
      </c>
      <c r="B1228" t="s">
        <v>3552</v>
      </c>
      <c r="C1228">
        <v>1645</v>
      </c>
      <c r="D1228" t="s">
        <v>2759</v>
      </c>
      <c r="E1228">
        <v>5</v>
      </c>
      <c r="F1228" t="s">
        <v>2634</v>
      </c>
      <c r="G1228">
        <v>10</v>
      </c>
      <c r="H1228" s="1" t="s">
        <v>2760</v>
      </c>
      <c r="I1228">
        <v>39</v>
      </c>
      <c r="J1228" t="s">
        <v>2761</v>
      </c>
      <c r="M1228" t="s">
        <v>2412</v>
      </c>
      <c r="N1228" t="s">
        <v>2655</v>
      </c>
      <c r="O1228" t="s">
        <v>1275</v>
      </c>
      <c r="P1228">
        <v>90183929</v>
      </c>
      <c r="R1228">
        <v>13</v>
      </c>
      <c r="S1228">
        <v>13</v>
      </c>
      <c r="U1228">
        <v>389701006215</v>
      </c>
      <c r="V1228">
        <v>0</v>
      </c>
      <c r="X1228" t="s">
        <v>3553</v>
      </c>
      <c r="Z1228" t="s">
        <v>1260</v>
      </c>
      <c r="AA1228" t="s">
        <v>1261</v>
      </c>
      <c r="AE1228">
        <v>44005</v>
      </c>
      <c r="AH1228">
        <v>0</v>
      </c>
      <c r="AK1228" t="s">
        <v>1260</v>
      </c>
      <c r="AM1228" t="s">
        <v>1260</v>
      </c>
      <c r="AN1228" t="s">
        <v>1260</v>
      </c>
      <c r="AQ1228" t="s">
        <v>2412</v>
      </c>
      <c r="AR1228" t="s">
        <v>2415</v>
      </c>
      <c r="AS1228" t="s">
        <v>1260</v>
      </c>
      <c r="AT1228">
        <v>1</v>
      </c>
      <c r="AX1228" t="s">
        <v>1260</v>
      </c>
      <c r="AY1228" t="s">
        <v>1264</v>
      </c>
      <c r="AZ1228" t="s">
        <v>1265</v>
      </c>
      <c r="BI1228" t="s">
        <v>1260</v>
      </c>
      <c r="BK1228" t="str">
        <f>LEFT(Tabela_BaseCadastro[[#This Row],[Descrição]],SEARCH(" ",Tabela_BaseCadastro[[#This Row],[Descrição]],1)-1)</f>
        <v>RSR06</v>
      </c>
      <c r="BL1228" t="str">
        <f>TEXT(Tabela_BaseCadastro[[#This Row],[Unidade Venda '[EAN8, UPC12, EAN13, e DUN14']]],"0000000000000")</f>
        <v>0389701006215</v>
      </c>
      <c r="BN1228">
        <f>IF(Tabela_BaseCadastro[[#This Row],[P.Ativo CMED]]="",Tabela_BaseCadastro[[#This Row],[DESCRIÇÃO DO PRINCIPIO ATIVO]],Tabela_BaseCadastro[[#This Row],[P.Ativo CMED]])</f>
        <v>0</v>
      </c>
    </row>
    <row r="1229" spans="1:66" x14ac:dyDescent="0.25">
      <c r="A1229">
        <v>2011</v>
      </c>
      <c r="B1229" t="s">
        <v>3554</v>
      </c>
      <c r="C1229">
        <v>1645</v>
      </c>
      <c r="D1229" t="s">
        <v>2759</v>
      </c>
      <c r="E1229">
        <v>5</v>
      </c>
      <c r="F1229" t="s">
        <v>2634</v>
      </c>
      <c r="G1229">
        <v>10</v>
      </c>
      <c r="H1229" s="1" t="s">
        <v>2760</v>
      </c>
      <c r="I1229">
        <v>39</v>
      </c>
      <c r="J1229" t="s">
        <v>2761</v>
      </c>
      <c r="M1229" t="s">
        <v>1257</v>
      </c>
      <c r="N1229" t="s">
        <v>1620</v>
      </c>
      <c r="O1229" t="s">
        <v>1615</v>
      </c>
      <c r="P1229">
        <v>30051090</v>
      </c>
      <c r="R1229">
        <v>13</v>
      </c>
      <c r="S1229">
        <v>14</v>
      </c>
      <c r="U1229">
        <v>2011</v>
      </c>
      <c r="V1229">
        <v>2011</v>
      </c>
      <c r="X1229" t="s">
        <v>3555</v>
      </c>
      <c r="Z1229" t="s">
        <v>1260</v>
      </c>
      <c r="AA1229" t="s">
        <v>1261</v>
      </c>
      <c r="AE1229">
        <v>44005</v>
      </c>
      <c r="AH1229">
        <v>0</v>
      </c>
      <c r="AK1229" t="s">
        <v>1260</v>
      </c>
      <c r="AM1229" t="s">
        <v>1260</v>
      </c>
      <c r="AN1229" t="s">
        <v>1260</v>
      </c>
      <c r="AQ1229" t="s">
        <v>1263</v>
      </c>
      <c r="AR1229" t="s">
        <v>1257</v>
      </c>
      <c r="AS1229" t="s">
        <v>1260</v>
      </c>
      <c r="AT1229">
        <v>1</v>
      </c>
      <c r="AX1229" t="s">
        <v>1617</v>
      </c>
      <c r="AY1229" t="s">
        <v>1264</v>
      </c>
      <c r="AZ1229" t="s">
        <v>1265</v>
      </c>
      <c r="BI1229" t="s">
        <v>1260</v>
      </c>
      <c r="BK1229" t="str">
        <f>LEFT(Tabela_BaseCadastro[[#This Row],[Descrição]],SEARCH(" ",Tabela_BaseCadastro[[#This Row],[Descrição]],1)-1)</f>
        <v>RSR09</v>
      </c>
      <c r="BL1229" t="str">
        <f>TEXT(Tabela_BaseCadastro[[#This Row],[Unidade Venda '[EAN8, UPC12, EAN13, e DUN14']]],"0000000000000")</f>
        <v>0000000002011</v>
      </c>
      <c r="BN1229">
        <f>IF(Tabela_BaseCadastro[[#This Row],[P.Ativo CMED]]="",Tabela_BaseCadastro[[#This Row],[DESCRIÇÃO DO PRINCIPIO ATIVO]],Tabela_BaseCadastro[[#This Row],[P.Ativo CMED]])</f>
        <v>0</v>
      </c>
    </row>
    <row r="1230" spans="1:66" x14ac:dyDescent="0.25">
      <c r="A1230">
        <v>2012</v>
      </c>
      <c r="B1230" t="s">
        <v>3556</v>
      </c>
      <c r="C1230">
        <v>1645</v>
      </c>
      <c r="D1230" t="s">
        <v>2759</v>
      </c>
      <c r="E1230">
        <v>5</v>
      </c>
      <c r="F1230" t="s">
        <v>2634</v>
      </c>
      <c r="G1230">
        <v>10</v>
      </c>
      <c r="H1230" s="1" t="s">
        <v>2760</v>
      </c>
      <c r="I1230">
        <v>39</v>
      </c>
      <c r="J1230" t="s">
        <v>2761</v>
      </c>
      <c r="M1230" t="s">
        <v>1257</v>
      </c>
      <c r="N1230" t="s">
        <v>2655</v>
      </c>
      <c r="O1230" t="s">
        <v>1275</v>
      </c>
      <c r="P1230">
        <v>90183929</v>
      </c>
      <c r="R1230">
        <v>13</v>
      </c>
      <c r="S1230">
        <v>14</v>
      </c>
      <c r="U1230">
        <v>3897010069700</v>
      </c>
      <c r="V1230">
        <v>0</v>
      </c>
      <c r="X1230" t="s">
        <v>3557</v>
      </c>
      <c r="Z1230" t="s">
        <v>1260</v>
      </c>
      <c r="AA1230" t="s">
        <v>1261</v>
      </c>
      <c r="AE1230">
        <v>44005</v>
      </c>
      <c r="AH1230">
        <v>0</v>
      </c>
      <c r="AK1230" t="s">
        <v>1260</v>
      </c>
      <c r="AM1230" t="s">
        <v>1260</v>
      </c>
      <c r="AN1230" t="s">
        <v>1260</v>
      </c>
      <c r="AQ1230" t="s">
        <v>1263</v>
      </c>
      <c r="AR1230" t="s">
        <v>1257</v>
      </c>
      <c r="AS1230" t="s">
        <v>1260</v>
      </c>
      <c r="AT1230">
        <v>1</v>
      </c>
      <c r="AX1230" t="s">
        <v>1260</v>
      </c>
      <c r="AY1230" t="s">
        <v>1264</v>
      </c>
      <c r="AZ1230" t="s">
        <v>1265</v>
      </c>
      <c r="BI1230" t="s">
        <v>1260</v>
      </c>
      <c r="BK1230" t="str">
        <f>LEFT(Tabela_BaseCadastro[[#This Row],[Descrição]],SEARCH(" ",Tabela_BaseCadastro[[#This Row],[Descrição]],1)-1)</f>
        <v>RSR13</v>
      </c>
      <c r="BL1230" t="str">
        <f>TEXT(Tabela_BaseCadastro[[#This Row],[Unidade Venda '[EAN8, UPC12, EAN13, e DUN14']]],"0000000000000")</f>
        <v>3897010069700</v>
      </c>
      <c r="BN1230">
        <f>IF(Tabela_BaseCadastro[[#This Row],[P.Ativo CMED]]="",Tabela_BaseCadastro[[#This Row],[DESCRIÇÃO DO PRINCIPIO ATIVO]],Tabela_BaseCadastro[[#This Row],[P.Ativo CMED]])</f>
        <v>0</v>
      </c>
    </row>
    <row r="1231" spans="1:66" x14ac:dyDescent="0.25">
      <c r="A1231">
        <v>2013</v>
      </c>
      <c r="B1231" t="s">
        <v>3558</v>
      </c>
      <c r="C1231">
        <v>1645</v>
      </c>
      <c r="D1231" t="s">
        <v>2759</v>
      </c>
      <c r="E1231">
        <v>5</v>
      </c>
      <c r="F1231" t="s">
        <v>2634</v>
      </c>
      <c r="G1231">
        <v>10</v>
      </c>
      <c r="H1231" s="1" t="s">
        <v>2760</v>
      </c>
      <c r="I1231">
        <v>39</v>
      </c>
      <c r="J1231" t="s">
        <v>2761</v>
      </c>
      <c r="M1231" t="s">
        <v>2412</v>
      </c>
      <c r="N1231" t="s">
        <v>2762</v>
      </c>
      <c r="O1231" t="s">
        <v>2763</v>
      </c>
      <c r="P1231">
        <v>90213930</v>
      </c>
      <c r="R1231">
        <v>13</v>
      </c>
      <c r="S1231">
        <v>13</v>
      </c>
      <c r="U1231">
        <v>2521252125212</v>
      </c>
      <c r="V1231">
        <v>2521252125212</v>
      </c>
      <c r="X1231" t="s">
        <v>3559</v>
      </c>
      <c r="Z1231" t="s">
        <v>1260</v>
      </c>
      <c r="AA1231" t="s">
        <v>1261</v>
      </c>
      <c r="AE1231">
        <v>44005</v>
      </c>
      <c r="AH1231">
        <v>0</v>
      </c>
      <c r="AK1231" t="s">
        <v>1260</v>
      </c>
      <c r="AM1231" t="s">
        <v>1260</v>
      </c>
      <c r="AN1231" t="s">
        <v>1260</v>
      </c>
      <c r="AQ1231" t="s">
        <v>2412</v>
      </c>
      <c r="AR1231" t="s">
        <v>2415</v>
      </c>
      <c r="AS1231" t="s">
        <v>1260</v>
      </c>
      <c r="AT1231">
        <v>1</v>
      </c>
      <c r="AX1231" t="s">
        <v>1617</v>
      </c>
      <c r="AY1231" t="s">
        <v>1264</v>
      </c>
      <c r="AZ1231" t="s">
        <v>1265</v>
      </c>
      <c r="BI1231" t="s">
        <v>1260</v>
      </c>
      <c r="BK1231" t="str">
        <f>LEFT(Tabela_BaseCadastro[[#This Row],[Descrição]],SEARCH(" ",Tabela_BaseCadastro[[#This Row],[Descrição]],1)-1)</f>
        <v>RSR14</v>
      </c>
      <c r="BL1231" t="str">
        <f>TEXT(Tabela_BaseCadastro[[#This Row],[Unidade Venda '[EAN8, UPC12, EAN13, e DUN14']]],"0000000000000")</f>
        <v>2521252125212</v>
      </c>
      <c r="BN1231">
        <f>IF(Tabela_BaseCadastro[[#This Row],[P.Ativo CMED]]="",Tabela_BaseCadastro[[#This Row],[DESCRIÇÃO DO PRINCIPIO ATIVO]],Tabela_BaseCadastro[[#This Row],[P.Ativo CMED]])</f>
        <v>0</v>
      </c>
    </row>
    <row r="1232" spans="1:66" x14ac:dyDescent="0.25">
      <c r="A1232">
        <v>2014</v>
      </c>
      <c r="B1232" t="s">
        <v>3560</v>
      </c>
      <c r="C1232">
        <v>1645</v>
      </c>
      <c r="D1232" t="s">
        <v>2759</v>
      </c>
      <c r="E1232">
        <v>5</v>
      </c>
      <c r="F1232" t="s">
        <v>2634</v>
      </c>
      <c r="G1232">
        <v>10</v>
      </c>
      <c r="H1232" s="1" t="s">
        <v>2760</v>
      </c>
      <c r="I1232">
        <v>39</v>
      </c>
      <c r="J1232" t="s">
        <v>2761</v>
      </c>
      <c r="M1232" t="s">
        <v>1257</v>
      </c>
      <c r="N1232" t="s">
        <v>2655</v>
      </c>
      <c r="O1232" t="s">
        <v>1275</v>
      </c>
      <c r="P1232">
        <v>90183929</v>
      </c>
      <c r="R1232">
        <v>13</v>
      </c>
      <c r="S1232">
        <v>14</v>
      </c>
      <c r="U1232">
        <v>389701006987</v>
      </c>
      <c r="V1232">
        <v>0</v>
      </c>
      <c r="X1232" t="s">
        <v>3561</v>
      </c>
      <c r="Z1232" t="s">
        <v>1260</v>
      </c>
      <c r="AA1232" t="s">
        <v>1261</v>
      </c>
      <c r="AE1232">
        <v>44005</v>
      </c>
      <c r="AH1232">
        <v>0</v>
      </c>
      <c r="AK1232" t="s">
        <v>1260</v>
      </c>
      <c r="AM1232" t="s">
        <v>1260</v>
      </c>
      <c r="AN1232" t="s">
        <v>1260</v>
      </c>
      <c r="AQ1232" t="s">
        <v>1263</v>
      </c>
      <c r="AR1232" t="s">
        <v>1257</v>
      </c>
      <c r="AS1232" t="s">
        <v>1260</v>
      </c>
      <c r="AT1232">
        <v>1</v>
      </c>
      <c r="AX1232" t="s">
        <v>1260</v>
      </c>
      <c r="AY1232" t="s">
        <v>1264</v>
      </c>
      <c r="AZ1232" t="s">
        <v>1265</v>
      </c>
      <c r="BI1232" t="s">
        <v>1260</v>
      </c>
      <c r="BK1232" t="str">
        <f>LEFT(Tabela_BaseCadastro[[#This Row],[Descrição]],SEARCH(" ",Tabela_BaseCadastro[[#This Row],[Descrição]],1)-1)</f>
        <v>RSR15</v>
      </c>
      <c r="BL1232" t="str">
        <f>TEXT(Tabela_BaseCadastro[[#This Row],[Unidade Venda '[EAN8, UPC12, EAN13, e DUN14']]],"0000000000000")</f>
        <v>0389701006987</v>
      </c>
      <c r="BN1232">
        <f>IF(Tabela_BaseCadastro[[#This Row],[P.Ativo CMED]]="",Tabela_BaseCadastro[[#This Row],[DESCRIÇÃO DO PRINCIPIO ATIVO]],Tabela_BaseCadastro[[#This Row],[P.Ativo CMED]])</f>
        <v>0</v>
      </c>
    </row>
    <row r="1233" spans="1:66" x14ac:dyDescent="0.25">
      <c r="A1233">
        <v>2015</v>
      </c>
      <c r="B1233" t="s">
        <v>3562</v>
      </c>
      <c r="C1233">
        <v>1645</v>
      </c>
      <c r="D1233" t="s">
        <v>2759</v>
      </c>
      <c r="E1233">
        <v>5</v>
      </c>
      <c r="F1233" t="s">
        <v>2634</v>
      </c>
      <c r="G1233">
        <v>10</v>
      </c>
      <c r="H1233" s="1" t="s">
        <v>2760</v>
      </c>
      <c r="I1233">
        <v>39</v>
      </c>
      <c r="J1233" t="s">
        <v>2761</v>
      </c>
      <c r="M1233" t="s">
        <v>1257</v>
      </c>
      <c r="N1233" t="s">
        <v>2655</v>
      </c>
      <c r="O1233" t="s">
        <v>1275</v>
      </c>
      <c r="P1233">
        <v>90183929</v>
      </c>
      <c r="R1233">
        <v>13</v>
      </c>
      <c r="S1233">
        <v>14</v>
      </c>
      <c r="U1233">
        <v>3897010094140</v>
      </c>
      <c r="V1233">
        <v>389701009414</v>
      </c>
      <c r="X1233">
        <v>5484501</v>
      </c>
      <c r="Z1233" t="s">
        <v>1260</v>
      </c>
      <c r="AA1233" t="s">
        <v>1261</v>
      </c>
      <c r="AE1233">
        <v>44005</v>
      </c>
      <c r="AH1233">
        <v>0</v>
      </c>
      <c r="AK1233" t="s">
        <v>1260</v>
      </c>
      <c r="AM1233" t="s">
        <v>1260</v>
      </c>
      <c r="AN1233" t="s">
        <v>1260</v>
      </c>
      <c r="AQ1233" t="s">
        <v>1263</v>
      </c>
      <c r="AR1233" t="s">
        <v>1257</v>
      </c>
      <c r="AS1233" t="s">
        <v>1260</v>
      </c>
      <c r="AT1233">
        <v>1</v>
      </c>
      <c r="AX1233" t="s">
        <v>1260</v>
      </c>
      <c r="AY1233" t="s">
        <v>1264</v>
      </c>
      <c r="AZ1233" t="s">
        <v>1265</v>
      </c>
      <c r="BI1233" t="s">
        <v>1260</v>
      </c>
      <c r="BK1233" t="str">
        <f>LEFT(Tabela_BaseCadastro[[#This Row],[Descrição]],SEARCH(" ",Tabela_BaseCadastro[[#This Row],[Descrição]],1)-1)</f>
        <v>5484501</v>
      </c>
      <c r="BL1233" t="str">
        <f>TEXT(Tabela_BaseCadastro[[#This Row],[Unidade Venda '[EAN8, UPC12, EAN13, e DUN14']]],"0000000000000")</f>
        <v>3897010094140</v>
      </c>
      <c r="BN1233">
        <f>IF(Tabela_BaseCadastro[[#This Row],[P.Ativo CMED]]="",Tabela_BaseCadastro[[#This Row],[DESCRIÇÃO DO PRINCIPIO ATIVO]],Tabela_BaseCadastro[[#This Row],[P.Ativo CMED]])</f>
        <v>0</v>
      </c>
    </row>
    <row r="1234" spans="1:66" x14ac:dyDescent="0.25">
      <c r="A1234">
        <v>2016</v>
      </c>
      <c r="B1234" t="s">
        <v>3563</v>
      </c>
      <c r="C1234">
        <v>1645</v>
      </c>
      <c r="D1234" t="s">
        <v>2759</v>
      </c>
      <c r="E1234">
        <v>5</v>
      </c>
      <c r="F1234" t="s">
        <v>2634</v>
      </c>
      <c r="G1234">
        <v>10</v>
      </c>
      <c r="H1234" s="1" t="s">
        <v>2760</v>
      </c>
      <c r="I1234">
        <v>39</v>
      </c>
      <c r="J1234" t="s">
        <v>2761</v>
      </c>
      <c r="M1234" t="s">
        <v>2412</v>
      </c>
      <c r="N1234" t="s">
        <v>3332</v>
      </c>
      <c r="O1234" t="s">
        <v>1275</v>
      </c>
      <c r="P1234">
        <v>90183929</v>
      </c>
      <c r="R1234">
        <v>13</v>
      </c>
      <c r="S1234">
        <v>13</v>
      </c>
      <c r="U1234">
        <v>389701009438</v>
      </c>
      <c r="V1234">
        <v>0</v>
      </c>
      <c r="X1234">
        <v>5486501</v>
      </c>
      <c r="Z1234" t="s">
        <v>1260</v>
      </c>
      <c r="AA1234" t="s">
        <v>1261</v>
      </c>
      <c r="AE1234">
        <v>44005</v>
      </c>
      <c r="AH1234">
        <v>0</v>
      </c>
      <c r="AK1234" t="s">
        <v>1260</v>
      </c>
      <c r="AM1234" t="s">
        <v>1260</v>
      </c>
      <c r="AN1234" t="s">
        <v>1260</v>
      </c>
      <c r="AQ1234" t="s">
        <v>2412</v>
      </c>
      <c r="AR1234" t="s">
        <v>2415</v>
      </c>
      <c r="AS1234" t="s">
        <v>1260</v>
      </c>
      <c r="AT1234">
        <v>1</v>
      </c>
      <c r="AX1234" t="s">
        <v>1260</v>
      </c>
      <c r="AY1234" t="s">
        <v>1264</v>
      </c>
      <c r="AZ1234" t="s">
        <v>1265</v>
      </c>
      <c r="BI1234" t="s">
        <v>1260</v>
      </c>
      <c r="BK1234" t="str">
        <f>LEFT(Tabela_BaseCadastro[[#This Row],[Descrição]],SEARCH(" ",Tabela_BaseCadastro[[#This Row],[Descrição]],1)-1)</f>
        <v>5486501</v>
      </c>
      <c r="BL1234" t="str">
        <f>TEXT(Tabela_BaseCadastro[[#This Row],[Unidade Venda '[EAN8, UPC12, EAN13, e DUN14']]],"0000000000000")</f>
        <v>0389701009438</v>
      </c>
      <c r="BN1234">
        <f>IF(Tabela_BaseCadastro[[#This Row],[P.Ativo CMED]]="",Tabela_BaseCadastro[[#This Row],[DESCRIÇÃO DO PRINCIPIO ATIVO]],Tabela_BaseCadastro[[#This Row],[P.Ativo CMED]])</f>
        <v>0</v>
      </c>
    </row>
    <row r="1235" spans="1:66" x14ac:dyDescent="0.25">
      <c r="A1235">
        <v>2017</v>
      </c>
      <c r="B1235" t="s">
        <v>3564</v>
      </c>
      <c r="C1235">
        <v>1645</v>
      </c>
      <c r="D1235" t="s">
        <v>2759</v>
      </c>
      <c r="E1235">
        <v>5</v>
      </c>
      <c r="F1235" t="s">
        <v>2634</v>
      </c>
      <c r="G1235">
        <v>10</v>
      </c>
      <c r="H1235" s="1" t="s">
        <v>2760</v>
      </c>
      <c r="I1235">
        <v>39</v>
      </c>
      <c r="J1235" t="s">
        <v>2761</v>
      </c>
      <c r="M1235" t="s">
        <v>2412</v>
      </c>
      <c r="N1235" t="s">
        <v>2655</v>
      </c>
      <c r="O1235" t="s">
        <v>1275</v>
      </c>
      <c r="P1235">
        <v>90183929</v>
      </c>
      <c r="R1235">
        <v>13</v>
      </c>
      <c r="S1235">
        <v>13</v>
      </c>
      <c r="U1235">
        <v>389701009452</v>
      </c>
      <c r="V1235">
        <v>0</v>
      </c>
      <c r="X1235">
        <v>5489001</v>
      </c>
      <c r="Z1235" t="s">
        <v>1260</v>
      </c>
      <c r="AA1235" t="s">
        <v>1261</v>
      </c>
      <c r="AE1235">
        <v>44005</v>
      </c>
      <c r="AH1235">
        <v>0</v>
      </c>
      <c r="AK1235" t="s">
        <v>1260</v>
      </c>
      <c r="AM1235" t="s">
        <v>1260</v>
      </c>
      <c r="AN1235" t="s">
        <v>1260</v>
      </c>
      <c r="AQ1235" t="s">
        <v>2412</v>
      </c>
      <c r="AR1235" t="s">
        <v>2415</v>
      </c>
      <c r="AS1235" t="s">
        <v>1260</v>
      </c>
      <c r="AT1235">
        <v>1</v>
      </c>
      <c r="AX1235" t="s">
        <v>1260</v>
      </c>
      <c r="AY1235" t="s">
        <v>1264</v>
      </c>
      <c r="AZ1235" t="s">
        <v>1265</v>
      </c>
      <c r="BI1235" t="s">
        <v>1260</v>
      </c>
      <c r="BK1235" t="str">
        <f>LEFT(Tabela_BaseCadastro[[#This Row],[Descrição]],SEARCH(" ",Tabela_BaseCadastro[[#This Row],[Descrição]],1)-1)</f>
        <v>5489001</v>
      </c>
      <c r="BL1235" t="str">
        <f>TEXT(Tabela_BaseCadastro[[#This Row],[Unidade Venda '[EAN8, UPC12, EAN13, e DUN14']]],"0000000000000")</f>
        <v>0389701009452</v>
      </c>
      <c r="BN1235">
        <f>IF(Tabela_BaseCadastro[[#This Row],[P.Ativo CMED]]="",Tabela_BaseCadastro[[#This Row],[DESCRIÇÃO DO PRINCIPIO ATIVO]],Tabela_BaseCadastro[[#This Row],[P.Ativo CMED]])</f>
        <v>0</v>
      </c>
    </row>
    <row r="1236" spans="1:66" x14ac:dyDescent="0.25">
      <c r="A1236">
        <v>2035</v>
      </c>
      <c r="B1236" t="s">
        <v>3565</v>
      </c>
      <c r="C1236">
        <v>1645</v>
      </c>
      <c r="D1236" t="s">
        <v>2759</v>
      </c>
      <c r="E1236">
        <v>5</v>
      </c>
      <c r="F1236" t="s">
        <v>2634</v>
      </c>
      <c r="G1236">
        <v>10</v>
      </c>
      <c r="H1236" s="1" t="s">
        <v>2760</v>
      </c>
      <c r="I1236">
        <v>39</v>
      </c>
      <c r="J1236" t="s">
        <v>2761</v>
      </c>
      <c r="M1236" t="s">
        <v>2412</v>
      </c>
      <c r="N1236" t="s">
        <v>3566</v>
      </c>
      <c r="O1236" t="s">
        <v>3567</v>
      </c>
      <c r="P1236">
        <v>90219080</v>
      </c>
      <c r="R1236">
        <v>13</v>
      </c>
      <c r="S1236">
        <v>13</v>
      </c>
      <c r="U1236">
        <v>810170012211</v>
      </c>
      <c r="V1236">
        <v>810170012211</v>
      </c>
      <c r="X1236">
        <v>45280510</v>
      </c>
      <c r="Z1236" t="s">
        <v>1260</v>
      </c>
      <c r="AA1236" t="s">
        <v>1261</v>
      </c>
      <c r="AE1236">
        <v>44005</v>
      </c>
      <c r="AH1236">
        <v>0</v>
      </c>
      <c r="AK1236" t="s">
        <v>1260</v>
      </c>
      <c r="AM1236" t="s">
        <v>1260</v>
      </c>
      <c r="AN1236" t="s">
        <v>1260</v>
      </c>
      <c r="AQ1236" t="s">
        <v>2412</v>
      </c>
      <c r="AR1236" t="s">
        <v>2415</v>
      </c>
      <c r="AS1236" t="s">
        <v>1260</v>
      </c>
      <c r="AT1236">
        <v>1</v>
      </c>
      <c r="AX1236" t="s">
        <v>1260</v>
      </c>
      <c r="AY1236" t="s">
        <v>1264</v>
      </c>
      <c r="AZ1236" t="s">
        <v>1265</v>
      </c>
      <c r="BI1236" t="s">
        <v>1260</v>
      </c>
      <c r="BK1236" t="str">
        <f>LEFT(Tabela_BaseCadastro[[#This Row],[Descrição]],SEARCH(" ",Tabela_BaseCadastro[[#This Row],[Descrição]],1)-1)</f>
        <v>45280510</v>
      </c>
      <c r="BL1236" t="str">
        <f>TEXT(Tabela_BaseCadastro[[#This Row],[Unidade Venda '[EAN8, UPC12, EAN13, e DUN14']]],"0000000000000")</f>
        <v>0810170012211</v>
      </c>
      <c r="BN1236">
        <f>IF(Tabela_BaseCadastro[[#This Row],[P.Ativo CMED]]="",Tabela_BaseCadastro[[#This Row],[DESCRIÇÃO DO PRINCIPIO ATIVO]],Tabela_BaseCadastro[[#This Row],[P.Ativo CMED]])</f>
        <v>0</v>
      </c>
    </row>
    <row r="1237" spans="1:66" x14ac:dyDescent="0.25">
      <c r="A1237">
        <v>2036</v>
      </c>
      <c r="B1237" t="s">
        <v>3568</v>
      </c>
      <c r="C1237">
        <v>1645</v>
      </c>
      <c r="D1237" t="s">
        <v>2759</v>
      </c>
      <c r="E1237">
        <v>5</v>
      </c>
      <c r="F1237" t="s">
        <v>2634</v>
      </c>
      <c r="G1237">
        <v>10</v>
      </c>
      <c r="H1237" s="1" t="s">
        <v>2760</v>
      </c>
      <c r="I1237">
        <v>39</v>
      </c>
      <c r="J1237" t="s">
        <v>2761</v>
      </c>
      <c r="M1237" t="s">
        <v>2412</v>
      </c>
      <c r="N1237" t="s">
        <v>3566</v>
      </c>
      <c r="O1237" t="s">
        <v>3567</v>
      </c>
      <c r="P1237">
        <v>90219080</v>
      </c>
      <c r="R1237">
        <v>13</v>
      </c>
      <c r="S1237">
        <v>13</v>
      </c>
      <c r="U1237">
        <v>810170012228</v>
      </c>
      <c r="V1237">
        <v>810170012228</v>
      </c>
      <c r="X1237">
        <v>45280606</v>
      </c>
      <c r="Z1237" t="s">
        <v>1260</v>
      </c>
      <c r="AA1237" t="s">
        <v>1261</v>
      </c>
      <c r="AE1237">
        <v>44005</v>
      </c>
      <c r="AH1237">
        <v>0</v>
      </c>
      <c r="AK1237" t="s">
        <v>1260</v>
      </c>
      <c r="AM1237" t="s">
        <v>1260</v>
      </c>
      <c r="AN1237" t="s">
        <v>1260</v>
      </c>
      <c r="AQ1237" t="s">
        <v>2412</v>
      </c>
      <c r="AR1237" t="s">
        <v>2415</v>
      </c>
      <c r="AS1237" t="s">
        <v>1260</v>
      </c>
      <c r="AT1237">
        <v>1</v>
      </c>
      <c r="AX1237" t="s">
        <v>1260</v>
      </c>
      <c r="AY1237" t="s">
        <v>1264</v>
      </c>
      <c r="AZ1237" t="s">
        <v>1265</v>
      </c>
      <c r="BI1237" t="s">
        <v>1260</v>
      </c>
      <c r="BK1237" t="str">
        <f>LEFT(Tabela_BaseCadastro[[#This Row],[Descrição]],SEARCH(" ",Tabela_BaseCadastro[[#This Row],[Descrição]],1)-1)</f>
        <v>45280606</v>
      </c>
      <c r="BL1237" t="str">
        <f>TEXT(Tabela_BaseCadastro[[#This Row],[Unidade Venda '[EAN8, UPC12, EAN13, e DUN14']]],"0000000000000")</f>
        <v>0810170012228</v>
      </c>
      <c r="BN1237">
        <f>IF(Tabela_BaseCadastro[[#This Row],[P.Ativo CMED]]="",Tabela_BaseCadastro[[#This Row],[DESCRIÇÃO DO PRINCIPIO ATIVO]],Tabela_BaseCadastro[[#This Row],[P.Ativo CMED]])</f>
        <v>0</v>
      </c>
    </row>
    <row r="1238" spans="1:66" x14ac:dyDescent="0.25">
      <c r="A1238">
        <v>2037</v>
      </c>
      <c r="B1238" t="s">
        <v>3569</v>
      </c>
      <c r="C1238">
        <v>1645</v>
      </c>
      <c r="D1238" t="s">
        <v>2759</v>
      </c>
      <c r="E1238">
        <v>5</v>
      </c>
      <c r="F1238" t="s">
        <v>2634</v>
      </c>
      <c r="G1238">
        <v>10</v>
      </c>
      <c r="H1238" s="1" t="s">
        <v>2760</v>
      </c>
      <c r="I1238">
        <v>39</v>
      </c>
      <c r="J1238" t="s">
        <v>2761</v>
      </c>
      <c r="M1238" t="s">
        <v>2412</v>
      </c>
      <c r="N1238" t="s">
        <v>3566</v>
      </c>
      <c r="O1238" t="s">
        <v>3567</v>
      </c>
      <c r="P1238">
        <v>90219080</v>
      </c>
      <c r="R1238">
        <v>13</v>
      </c>
      <c r="S1238">
        <v>13</v>
      </c>
      <c r="U1238">
        <v>810170012235</v>
      </c>
      <c r="V1238">
        <v>0</v>
      </c>
      <c r="X1238">
        <v>45280610</v>
      </c>
      <c r="Z1238" t="s">
        <v>1260</v>
      </c>
      <c r="AA1238" t="s">
        <v>1261</v>
      </c>
      <c r="AE1238">
        <v>44005</v>
      </c>
      <c r="AH1238">
        <v>0</v>
      </c>
      <c r="AK1238" t="s">
        <v>1260</v>
      </c>
      <c r="AM1238" t="s">
        <v>1260</v>
      </c>
      <c r="AN1238" t="s">
        <v>1260</v>
      </c>
      <c r="AQ1238" t="s">
        <v>2412</v>
      </c>
      <c r="AR1238" t="s">
        <v>2415</v>
      </c>
      <c r="AS1238" t="s">
        <v>1260</v>
      </c>
      <c r="AT1238">
        <v>1</v>
      </c>
      <c r="AX1238" t="s">
        <v>1260</v>
      </c>
      <c r="AY1238" t="s">
        <v>1264</v>
      </c>
      <c r="AZ1238" t="s">
        <v>1265</v>
      </c>
      <c r="BI1238" t="s">
        <v>1260</v>
      </c>
      <c r="BK1238" t="str">
        <f>LEFT(Tabela_BaseCadastro[[#This Row],[Descrição]],SEARCH(" ",Tabela_BaseCadastro[[#This Row],[Descrição]],1)-1)</f>
        <v>45280610</v>
      </c>
      <c r="BL1238" t="str">
        <f>TEXT(Tabela_BaseCadastro[[#This Row],[Unidade Venda '[EAN8, UPC12, EAN13, e DUN14']]],"0000000000000")</f>
        <v>0810170012235</v>
      </c>
      <c r="BN1238">
        <f>IF(Tabela_BaseCadastro[[#This Row],[P.Ativo CMED]]="",Tabela_BaseCadastro[[#This Row],[DESCRIÇÃO DO PRINCIPIO ATIVO]],Tabela_BaseCadastro[[#This Row],[P.Ativo CMED]])</f>
        <v>0</v>
      </c>
    </row>
    <row r="1239" spans="1:66" x14ac:dyDescent="0.25">
      <c r="A1239">
        <v>2038</v>
      </c>
      <c r="B1239" t="s">
        <v>3570</v>
      </c>
      <c r="C1239">
        <v>1645</v>
      </c>
      <c r="D1239" t="s">
        <v>2759</v>
      </c>
      <c r="E1239">
        <v>5</v>
      </c>
      <c r="F1239" t="s">
        <v>2634</v>
      </c>
      <c r="G1239">
        <v>10</v>
      </c>
      <c r="H1239" s="1" t="s">
        <v>2760</v>
      </c>
      <c r="I1239">
        <v>39</v>
      </c>
      <c r="J1239" t="s">
        <v>2761</v>
      </c>
      <c r="M1239" t="s">
        <v>2412</v>
      </c>
      <c r="N1239" t="s">
        <v>3566</v>
      </c>
      <c r="O1239" t="s">
        <v>3567</v>
      </c>
      <c r="P1239">
        <v>90219080</v>
      </c>
      <c r="R1239">
        <v>13</v>
      </c>
      <c r="S1239">
        <v>13</v>
      </c>
      <c r="U1239">
        <v>810170012242</v>
      </c>
      <c r="V1239">
        <v>810170012242</v>
      </c>
      <c r="X1239">
        <v>45280614</v>
      </c>
      <c r="Z1239" t="s">
        <v>1260</v>
      </c>
      <c r="AA1239" t="s">
        <v>1261</v>
      </c>
      <c r="AE1239">
        <v>44005</v>
      </c>
      <c r="AH1239">
        <v>0</v>
      </c>
      <c r="AK1239" t="s">
        <v>1260</v>
      </c>
      <c r="AM1239" t="s">
        <v>1260</v>
      </c>
      <c r="AN1239" t="s">
        <v>1260</v>
      </c>
      <c r="AQ1239" t="s">
        <v>2412</v>
      </c>
      <c r="AR1239" t="s">
        <v>2415</v>
      </c>
      <c r="AS1239" t="s">
        <v>1260</v>
      </c>
      <c r="AT1239">
        <v>1</v>
      </c>
      <c r="AX1239" t="s">
        <v>1260</v>
      </c>
      <c r="AY1239" t="s">
        <v>1264</v>
      </c>
      <c r="AZ1239" t="s">
        <v>1265</v>
      </c>
      <c r="BI1239" t="s">
        <v>1260</v>
      </c>
      <c r="BK1239" t="str">
        <f>LEFT(Tabela_BaseCadastro[[#This Row],[Descrição]],SEARCH(" ",Tabela_BaseCadastro[[#This Row],[Descrição]],1)-1)</f>
        <v>45280614</v>
      </c>
      <c r="BL1239" t="str">
        <f>TEXT(Tabela_BaseCadastro[[#This Row],[Unidade Venda '[EAN8, UPC12, EAN13, e DUN14']]],"0000000000000")</f>
        <v>0810170012242</v>
      </c>
      <c r="BN1239">
        <f>IF(Tabela_BaseCadastro[[#This Row],[P.Ativo CMED]]="",Tabela_BaseCadastro[[#This Row],[DESCRIÇÃO DO PRINCIPIO ATIVO]],Tabela_BaseCadastro[[#This Row],[P.Ativo CMED]])</f>
        <v>0</v>
      </c>
    </row>
    <row r="1240" spans="1:66" x14ac:dyDescent="0.25">
      <c r="A1240">
        <v>2039</v>
      </c>
      <c r="B1240" t="s">
        <v>3571</v>
      </c>
      <c r="C1240">
        <v>1645</v>
      </c>
      <c r="D1240" t="s">
        <v>2759</v>
      </c>
      <c r="E1240">
        <v>5</v>
      </c>
      <c r="F1240" t="s">
        <v>2634</v>
      </c>
      <c r="G1240">
        <v>10</v>
      </c>
      <c r="H1240" s="1" t="s">
        <v>2760</v>
      </c>
      <c r="I1240">
        <v>39</v>
      </c>
      <c r="J1240" t="s">
        <v>2761</v>
      </c>
      <c r="M1240" t="s">
        <v>2412</v>
      </c>
      <c r="N1240" t="s">
        <v>3566</v>
      </c>
      <c r="O1240" t="s">
        <v>3567</v>
      </c>
      <c r="P1240">
        <v>90219080</v>
      </c>
      <c r="R1240">
        <v>13</v>
      </c>
      <c r="S1240">
        <v>13</v>
      </c>
      <c r="U1240">
        <v>810170012259</v>
      </c>
      <c r="V1240">
        <v>810170012259</v>
      </c>
      <c r="X1240">
        <v>45280810</v>
      </c>
      <c r="Z1240" t="s">
        <v>1260</v>
      </c>
      <c r="AA1240" t="s">
        <v>1261</v>
      </c>
      <c r="AE1240">
        <v>44005</v>
      </c>
      <c r="AH1240">
        <v>0</v>
      </c>
      <c r="AK1240" t="s">
        <v>1260</v>
      </c>
      <c r="AM1240" t="s">
        <v>1260</v>
      </c>
      <c r="AN1240" t="s">
        <v>1260</v>
      </c>
      <c r="AQ1240" t="s">
        <v>2412</v>
      </c>
      <c r="AR1240" t="s">
        <v>2415</v>
      </c>
      <c r="AS1240" t="s">
        <v>1260</v>
      </c>
      <c r="AT1240">
        <v>1</v>
      </c>
      <c r="AX1240" t="s">
        <v>1260</v>
      </c>
      <c r="AY1240" t="s">
        <v>1264</v>
      </c>
      <c r="AZ1240" t="s">
        <v>1265</v>
      </c>
      <c r="BI1240" t="s">
        <v>1260</v>
      </c>
      <c r="BK1240" t="str">
        <f>LEFT(Tabela_BaseCadastro[[#This Row],[Descrição]],SEARCH(" ",Tabela_BaseCadastro[[#This Row],[Descrição]],1)-1)</f>
        <v>45280810</v>
      </c>
      <c r="BL1240" t="str">
        <f>TEXT(Tabela_BaseCadastro[[#This Row],[Unidade Venda '[EAN8, UPC12, EAN13, e DUN14']]],"0000000000000")</f>
        <v>0810170012259</v>
      </c>
      <c r="BN1240">
        <f>IF(Tabela_BaseCadastro[[#This Row],[P.Ativo CMED]]="",Tabela_BaseCadastro[[#This Row],[DESCRIÇÃO DO PRINCIPIO ATIVO]],Tabela_BaseCadastro[[#This Row],[P.Ativo CMED]])</f>
        <v>0</v>
      </c>
    </row>
    <row r="1241" spans="1:66" x14ac:dyDescent="0.25">
      <c r="A1241">
        <v>2040</v>
      </c>
      <c r="B1241" t="s">
        <v>3572</v>
      </c>
      <c r="C1241">
        <v>1645</v>
      </c>
      <c r="D1241" t="s">
        <v>2759</v>
      </c>
      <c r="E1241">
        <v>5</v>
      </c>
      <c r="F1241" t="s">
        <v>2634</v>
      </c>
      <c r="G1241">
        <v>10</v>
      </c>
      <c r="H1241" s="1" t="s">
        <v>2760</v>
      </c>
      <c r="I1241">
        <v>39</v>
      </c>
      <c r="J1241" t="s">
        <v>2761</v>
      </c>
      <c r="M1241" t="s">
        <v>2412</v>
      </c>
      <c r="N1241" t="s">
        <v>3566</v>
      </c>
      <c r="O1241" t="s">
        <v>3567</v>
      </c>
      <c r="P1241">
        <v>90219080</v>
      </c>
      <c r="R1241">
        <v>13</v>
      </c>
      <c r="S1241">
        <v>13</v>
      </c>
      <c r="T1241">
        <v>13</v>
      </c>
      <c r="U1241">
        <v>810170012266</v>
      </c>
      <c r="V1241">
        <v>810170012266</v>
      </c>
      <c r="W1241">
        <v>810170012266</v>
      </c>
      <c r="X1241">
        <v>45280814</v>
      </c>
      <c r="Z1241" t="s">
        <v>1260</v>
      </c>
      <c r="AA1241" t="s">
        <v>1261</v>
      </c>
      <c r="AE1241">
        <v>44005</v>
      </c>
      <c r="AH1241">
        <v>0</v>
      </c>
      <c r="AK1241" t="s">
        <v>1260</v>
      </c>
      <c r="AM1241" t="s">
        <v>1260</v>
      </c>
      <c r="AN1241" t="s">
        <v>1260</v>
      </c>
      <c r="AQ1241" t="s">
        <v>2412</v>
      </c>
      <c r="AR1241" t="s">
        <v>2415</v>
      </c>
      <c r="AS1241" t="s">
        <v>1260</v>
      </c>
      <c r="AT1241">
        <v>1</v>
      </c>
      <c r="AX1241" t="s">
        <v>1260</v>
      </c>
      <c r="AY1241" t="s">
        <v>1264</v>
      </c>
      <c r="AZ1241" t="s">
        <v>1265</v>
      </c>
      <c r="BI1241" t="s">
        <v>1260</v>
      </c>
      <c r="BK1241" t="str">
        <f>LEFT(Tabela_BaseCadastro[[#This Row],[Descrição]],SEARCH(" ",Tabela_BaseCadastro[[#This Row],[Descrição]],1)-1)</f>
        <v>45280814</v>
      </c>
      <c r="BL1241" t="str">
        <f>TEXT(Tabela_BaseCadastro[[#This Row],[Unidade Venda '[EAN8, UPC12, EAN13, e DUN14']]],"0000000000000")</f>
        <v>0810170012266</v>
      </c>
      <c r="BN1241">
        <f>IF(Tabela_BaseCadastro[[#This Row],[P.Ativo CMED]]="",Tabela_BaseCadastro[[#This Row],[DESCRIÇÃO DO PRINCIPIO ATIVO]],Tabela_BaseCadastro[[#This Row],[P.Ativo CMED]])</f>
        <v>0</v>
      </c>
    </row>
    <row r="1242" spans="1:66" x14ac:dyDescent="0.25">
      <c r="A1242">
        <v>2041</v>
      </c>
      <c r="B1242" t="s">
        <v>3573</v>
      </c>
      <c r="C1242">
        <v>1645</v>
      </c>
      <c r="D1242" t="s">
        <v>2759</v>
      </c>
      <c r="E1242">
        <v>5</v>
      </c>
      <c r="F1242" t="s">
        <v>2634</v>
      </c>
      <c r="G1242">
        <v>10</v>
      </c>
      <c r="H1242" s="1" t="s">
        <v>2760</v>
      </c>
      <c r="I1242">
        <v>39</v>
      </c>
      <c r="J1242" t="s">
        <v>2761</v>
      </c>
      <c r="M1242" t="s">
        <v>2412</v>
      </c>
      <c r="N1242" t="s">
        <v>3566</v>
      </c>
      <c r="O1242" t="s">
        <v>3567</v>
      </c>
      <c r="P1242">
        <v>90219080</v>
      </c>
      <c r="R1242">
        <v>13</v>
      </c>
      <c r="S1242">
        <v>13</v>
      </c>
      <c r="U1242">
        <v>810170012273</v>
      </c>
      <c r="V1242">
        <v>810170012273</v>
      </c>
      <c r="X1242">
        <v>45281014</v>
      </c>
      <c r="Z1242" t="s">
        <v>1260</v>
      </c>
      <c r="AA1242" t="s">
        <v>1261</v>
      </c>
      <c r="AE1242">
        <v>44005</v>
      </c>
      <c r="AH1242">
        <v>0</v>
      </c>
      <c r="AK1242" t="s">
        <v>1260</v>
      </c>
      <c r="AM1242" t="s">
        <v>1260</v>
      </c>
      <c r="AN1242" t="s">
        <v>1260</v>
      </c>
      <c r="AQ1242" t="s">
        <v>2412</v>
      </c>
      <c r="AR1242" t="s">
        <v>2415</v>
      </c>
      <c r="AS1242" t="s">
        <v>1260</v>
      </c>
      <c r="AT1242">
        <v>1</v>
      </c>
      <c r="AX1242" t="s">
        <v>1260</v>
      </c>
      <c r="AY1242" t="s">
        <v>1264</v>
      </c>
      <c r="AZ1242" t="s">
        <v>1265</v>
      </c>
      <c r="BI1242" t="s">
        <v>1260</v>
      </c>
      <c r="BK1242" t="str">
        <f>LEFT(Tabela_BaseCadastro[[#This Row],[Descrição]],SEARCH(" ",Tabela_BaseCadastro[[#This Row],[Descrição]],1)-1)</f>
        <v>45281014</v>
      </c>
      <c r="BL1242" t="str">
        <f>TEXT(Tabela_BaseCadastro[[#This Row],[Unidade Venda '[EAN8, UPC12, EAN13, e DUN14']]],"0000000000000")</f>
        <v>0810170012273</v>
      </c>
      <c r="BN1242">
        <f>IF(Tabela_BaseCadastro[[#This Row],[P.Ativo CMED]]="",Tabela_BaseCadastro[[#This Row],[DESCRIÇÃO DO PRINCIPIO ATIVO]],Tabela_BaseCadastro[[#This Row],[P.Ativo CMED]])</f>
        <v>0</v>
      </c>
    </row>
    <row r="1243" spans="1:66" x14ac:dyDescent="0.25">
      <c r="A1243">
        <v>2042</v>
      </c>
      <c r="B1243" t="s">
        <v>3574</v>
      </c>
      <c r="C1243">
        <v>1645</v>
      </c>
      <c r="D1243" t="s">
        <v>2759</v>
      </c>
      <c r="E1243">
        <v>5</v>
      </c>
      <c r="F1243" t="s">
        <v>2634</v>
      </c>
      <c r="G1243">
        <v>10</v>
      </c>
      <c r="H1243" s="1" t="s">
        <v>2760</v>
      </c>
      <c r="I1243">
        <v>39</v>
      </c>
      <c r="J1243" t="s">
        <v>2761</v>
      </c>
      <c r="M1243" t="s">
        <v>2412</v>
      </c>
      <c r="N1243" t="s">
        <v>2762</v>
      </c>
      <c r="O1243" t="s">
        <v>2763</v>
      </c>
      <c r="P1243">
        <v>90213930</v>
      </c>
      <c r="R1243">
        <v>13</v>
      </c>
      <c r="S1243">
        <v>13</v>
      </c>
      <c r="U1243">
        <v>810170012129</v>
      </c>
      <c r="V1243">
        <v>810170012129</v>
      </c>
      <c r="X1243">
        <v>454001</v>
      </c>
      <c r="Z1243" t="s">
        <v>1260</v>
      </c>
      <c r="AA1243" t="s">
        <v>1261</v>
      </c>
      <c r="AE1243">
        <v>44005</v>
      </c>
      <c r="AH1243">
        <v>0</v>
      </c>
      <c r="AK1243" t="s">
        <v>1260</v>
      </c>
      <c r="AM1243" t="s">
        <v>1260</v>
      </c>
      <c r="AN1243" t="s">
        <v>1260</v>
      </c>
      <c r="AQ1243" t="s">
        <v>2412</v>
      </c>
      <c r="AR1243" t="s">
        <v>2415</v>
      </c>
      <c r="AS1243" t="s">
        <v>1260</v>
      </c>
      <c r="AT1243">
        <v>1</v>
      </c>
      <c r="AX1243" t="s">
        <v>1260</v>
      </c>
      <c r="AY1243" t="s">
        <v>1264</v>
      </c>
      <c r="AZ1243" t="s">
        <v>1265</v>
      </c>
      <c r="BI1243" t="s">
        <v>1260</v>
      </c>
      <c r="BK1243" t="str">
        <f>LEFT(Tabela_BaseCadastro[[#This Row],[Descrição]],SEARCH(" ",Tabela_BaseCadastro[[#This Row],[Descrição]],1)-1)</f>
        <v>454001</v>
      </c>
      <c r="BL1243" t="str">
        <f>TEXT(Tabela_BaseCadastro[[#This Row],[Unidade Venda '[EAN8, UPC12, EAN13, e DUN14']]],"0000000000000")</f>
        <v>0810170012129</v>
      </c>
      <c r="BN1243">
        <f>IF(Tabela_BaseCadastro[[#This Row],[P.Ativo CMED]]="",Tabela_BaseCadastro[[#This Row],[DESCRIÇÃO DO PRINCIPIO ATIVO]],Tabela_BaseCadastro[[#This Row],[P.Ativo CMED]])</f>
        <v>0</v>
      </c>
    </row>
    <row r="1244" spans="1:66" x14ac:dyDescent="0.25">
      <c r="A1244">
        <v>2043</v>
      </c>
      <c r="B1244" t="s">
        <v>3575</v>
      </c>
      <c r="C1244">
        <v>1645</v>
      </c>
      <c r="D1244" t="s">
        <v>2759</v>
      </c>
      <c r="E1244">
        <v>5</v>
      </c>
      <c r="F1244" t="s">
        <v>2634</v>
      </c>
      <c r="G1244">
        <v>10</v>
      </c>
      <c r="H1244" s="1" t="s">
        <v>2760</v>
      </c>
      <c r="I1244">
        <v>39</v>
      </c>
      <c r="J1244" t="s">
        <v>2761</v>
      </c>
      <c r="M1244" t="s">
        <v>2412</v>
      </c>
      <c r="N1244" t="s">
        <v>3566</v>
      </c>
      <c r="O1244" t="s">
        <v>3567</v>
      </c>
      <c r="P1244">
        <v>90219080</v>
      </c>
      <c r="R1244">
        <v>13</v>
      </c>
      <c r="S1244">
        <v>13</v>
      </c>
      <c r="U1244">
        <v>810170013768</v>
      </c>
      <c r="V1244">
        <v>810170013768</v>
      </c>
      <c r="X1244">
        <v>45480305</v>
      </c>
      <c r="Z1244" t="s">
        <v>1260</v>
      </c>
      <c r="AA1244" t="s">
        <v>1261</v>
      </c>
      <c r="AE1244">
        <v>44005</v>
      </c>
      <c r="AH1244">
        <v>0</v>
      </c>
      <c r="AK1244" t="s">
        <v>1260</v>
      </c>
      <c r="AM1244" t="s">
        <v>1260</v>
      </c>
      <c r="AN1244" t="s">
        <v>1260</v>
      </c>
      <c r="AQ1244" t="s">
        <v>2412</v>
      </c>
      <c r="AR1244" t="s">
        <v>2415</v>
      </c>
      <c r="AS1244" t="s">
        <v>1260</v>
      </c>
      <c r="AT1244">
        <v>1</v>
      </c>
      <c r="AX1244" t="s">
        <v>1260</v>
      </c>
      <c r="AY1244" t="s">
        <v>1264</v>
      </c>
      <c r="AZ1244" t="s">
        <v>1265</v>
      </c>
      <c r="BI1244" t="s">
        <v>1260</v>
      </c>
      <c r="BK1244" t="str">
        <f>LEFT(Tabela_BaseCadastro[[#This Row],[Descrição]],SEARCH(" ",Tabela_BaseCadastro[[#This Row],[Descrição]],1)-1)</f>
        <v>45480305</v>
      </c>
      <c r="BL1244" t="str">
        <f>TEXT(Tabela_BaseCadastro[[#This Row],[Unidade Venda '[EAN8, UPC12, EAN13, e DUN14']]],"0000000000000")</f>
        <v>0810170013768</v>
      </c>
      <c r="BN1244">
        <f>IF(Tabela_BaseCadastro[[#This Row],[P.Ativo CMED]]="",Tabela_BaseCadastro[[#This Row],[DESCRIÇÃO DO PRINCIPIO ATIVO]],Tabela_BaseCadastro[[#This Row],[P.Ativo CMED]])</f>
        <v>0</v>
      </c>
    </row>
    <row r="1245" spans="1:66" x14ac:dyDescent="0.25">
      <c r="A1245">
        <v>2044</v>
      </c>
      <c r="B1245" t="s">
        <v>3576</v>
      </c>
      <c r="C1245">
        <v>1645</v>
      </c>
      <c r="D1245" t="s">
        <v>2759</v>
      </c>
      <c r="E1245">
        <v>5</v>
      </c>
      <c r="F1245" t="s">
        <v>2634</v>
      </c>
      <c r="G1245">
        <v>10</v>
      </c>
      <c r="H1245" s="1" t="s">
        <v>2760</v>
      </c>
      <c r="I1245">
        <v>39</v>
      </c>
      <c r="J1245" t="s">
        <v>2761</v>
      </c>
      <c r="M1245" t="s">
        <v>2412</v>
      </c>
      <c r="N1245" t="s">
        <v>2762</v>
      </c>
      <c r="O1245" t="s">
        <v>2763</v>
      </c>
      <c r="P1245">
        <v>90213930</v>
      </c>
      <c r="R1245">
        <v>13</v>
      </c>
      <c r="S1245">
        <v>13</v>
      </c>
      <c r="U1245">
        <v>810170013775</v>
      </c>
      <c r="V1245">
        <v>810170013775</v>
      </c>
      <c r="X1245">
        <v>45480310</v>
      </c>
      <c r="Z1245" t="s">
        <v>1260</v>
      </c>
      <c r="AA1245" t="s">
        <v>1261</v>
      </c>
      <c r="AE1245">
        <v>44005</v>
      </c>
      <c r="AH1245">
        <v>0</v>
      </c>
      <c r="AK1245" t="s">
        <v>1260</v>
      </c>
      <c r="AM1245" t="s">
        <v>1260</v>
      </c>
      <c r="AN1245" t="s">
        <v>1260</v>
      </c>
      <c r="AQ1245" t="s">
        <v>2412</v>
      </c>
      <c r="AR1245" t="s">
        <v>2415</v>
      </c>
      <c r="AS1245" t="s">
        <v>1260</v>
      </c>
      <c r="AT1245">
        <v>1</v>
      </c>
      <c r="AX1245" t="s">
        <v>1260</v>
      </c>
      <c r="AY1245" t="s">
        <v>1264</v>
      </c>
      <c r="AZ1245" t="s">
        <v>1265</v>
      </c>
      <c r="BI1245" t="s">
        <v>1260</v>
      </c>
      <c r="BK1245" t="str">
        <f>LEFT(Tabela_BaseCadastro[[#This Row],[Descrição]],SEARCH(" ",Tabela_BaseCadastro[[#This Row],[Descrição]],1)-1)</f>
        <v>45480310</v>
      </c>
      <c r="BL1245" t="str">
        <f>TEXT(Tabela_BaseCadastro[[#This Row],[Unidade Venda '[EAN8, UPC12, EAN13, e DUN14']]],"0000000000000")</f>
        <v>0810170013775</v>
      </c>
      <c r="BN1245">
        <f>IF(Tabela_BaseCadastro[[#This Row],[P.Ativo CMED]]="",Tabela_BaseCadastro[[#This Row],[DESCRIÇÃO DO PRINCIPIO ATIVO]],Tabela_BaseCadastro[[#This Row],[P.Ativo CMED]])</f>
        <v>0</v>
      </c>
    </row>
    <row r="1246" spans="1:66" x14ac:dyDescent="0.25">
      <c r="A1246">
        <v>2045</v>
      </c>
      <c r="B1246" t="s">
        <v>3577</v>
      </c>
      <c r="C1246">
        <v>1645</v>
      </c>
      <c r="D1246" t="s">
        <v>2759</v>
      </c>
      <c r="E1246">
        <v>5</v>
      </c>
      <c r="F1246" t="s">
        <v>2634</v>
      </c>
      <c r="G1246">
        <v>10</v>
      </c>
      <c r="H1246" s="1" t="s">
        <v>2760</v>
      </c>
      <c r="I1246">
        <v>39</v>
      </c>
      <c r="J1246" t="s">
        <v>2761</v>
      </c>
      <c r="M1246" t="s">
        <v>2412</v>
      </c>
      <c r="N1246" t="s">
        <v>3566</v>
      </c>
      <c r="O1246" t="s">
        <v>3567</v>
      </c>
      <c r="P1246">
        <v>90219080</v>
      </c>
      <c r="R1246">
        <v>13</v>
      </c>
      <c r="S1246">
        <v>13</v>
      </c>
      <c r="U1246">
        <v>810170013782</v>
      </c>
      <c r="V1246">
        <v>810170013782</v>
      </c>
      <c r="X1246">
        <v>45480405</v>
      </c>
      <c r="Z1246" t="s">
        <v>1260</v>
      </c>
      <c r="AA1246" t="s">
        <v>1261</v>
      </c>
      <c r="AE1246">
        <v>44005</v>
      </c>
      <c r="AH1246">
        <v>0</v>
      </c>
      <c r="AK1246" t="s">
        <v>1260</v>
      </c>
      <c r="AM1246" t="s">
        <v>1260</v>
      </c>
      <c r="AN1246" t="s">
        <v>1260</v>
      </c>
      <c r="AQ1246" t="s">
        <v>2412</v>
      </c>
      <c r="AR1246" t="s">
        <v>2415</v>
      </c>
      <c r="AS1246" t="s">
        <v>1260</v>
      </c>
      <c r="AT1246">
        <v>1</v>
      </c>
      <c r="AX1246" t="s">
        <v>1260</v>
      </c>
      <c r="AY1246" t="s">
        <v>1264</v>
      </c>
      <c r="AZ1246" t="s">
        <v>1265</v>
      </c>
      <c r="BI1246" t="s">
        <v>1260</v>
      </c>
      <c r="BK1246" t="str">
        <f>LEFT(Tabela_BaseCadastro[[#This Row],[Descrição]],SEARCH(" ",Tabela_BaseCadastro[[#This Row],[Descrição]],1)-1)</f>
        <v>45480405</v>
      </c>
      <c r="BL1246" t="str">
        <f>TEXT(Tabela_BaseCadastro[[#This Row],[Unidade Venda '[EAN8, UPC12, EAN13, e DUN14']]],"0000000000000")</f>
        <v>0810170013782</v>
      </c>
      <c r="BN1246">
        <f>IF(Tabela_BaseCadastro[[#This Row],[P.Ativo CMED]]="",Tabela_BaseCadastro[[#This Row],[DESCRIÇÃO DO PRINCIPIO ATIVO]],Tabela_BaseCadastro[[#This Row],[P.Ativo CMED]])</f>
        <v>0</v>
      </c>
    </row>
    <row r="1247" spans="1:66" x14ac:dyDescent="0.25">
      <c r="A1247">
        <v>2046</v>
      </c>
      <c r="B1247" t="s">
        <v>3578</v>
      </c>
      <c r="C1247">
        <v>1645</v>
      </c>
      <c r="D1247" t="s">
        <v>2759</v>
      </c>
      <c r="E1247">
        <v>5</v>
      </c>
      <c r="F1247" t="s">
        <v>2634</v>
      </c>
      <c r="G1247">
        <v>10</v>
      </c>
      <c r="H1247" s="1" t="s">
        <v>2760</v>
      </c>
      <c r="I1247">
        <v>39</v>
      </c>
      <c r="J1247" t="s">
        <v>2761</v>
      </c>
      <c r="M1247" t="s">
        <v>2412</v>
      </c>
      <c r="N1247" t="s">
        <v>3566</v>
      </c>
      <c r="O1247" t="s">
        <v>3567</v>
      </c>
      <c r="P1247">
        <v>90219080</v>
      </c>
      <c r="R1247">
        <v>13</v>
      </c>
      <c r="S1247">
        <v>13</v>
      </c>
      <c r="U1247">
        <v>810170012587</v>
      </c>
      <c r="V1247">
        <v>810170012587</v>
      </c>
      <c r="X1247">
        <v>45480410</v>
      </c>
      <c r="Z1247" t="s">
        <v>1260</v>
      </c>
      <c r="AA1247" t="s">
        <v>1261</v>
      </c>
      <c r="AE1247">
        <v>44005</v>
      </c>
      <c r="AH1247">
        <v>0</v>
      </c>
      <c r="AK1247" t="s">
        <v>1260</v>
      </c>
      <c r="AM1247" t="s">
        <v>1260</v>
      </c>
      <c r="AN1247" t="s">
        <v>1260</v>
      </c>
      <c r="AQ1247" t="s">
        <v>2412</v>
      </c>
      <c r="AR1247" t="s">
        <v>2415</v>
      </c>
      <c r="AS1247" t="s">
        <v>1260</v>
      </c>
      <c r="AT1247">
        <v>1</v>
      </c>
      <c r="AX1247" t="s">
        <v>1260</v>
      </c>
      <c r="AY1247" t="s">
        <v>1264</v>
      </c>
      <c r="AZ1247" t="s">
        <v>1265</v>
      </c>
      <c r="BI1247" t="s">
        <v>1260</v>
      </c>
      <c r="BK1247" t="str">
        <f>LEFT(Tabela_BaseCadastro[[#This Row],[Descrição]],SEARCH(" ",Tabela_BaseCadastro[[#This Row],[Descrição]],1)-1)</f>
        <v>45480410</v>
      </c>
      <c r="BL1247" t="str">
        <f>TEXT(Tabela_BaseCadastro[[#This Row],[Unidade Venda '[EAN8, UPC12, EAN13, e DUN14']]],"0000000000000")</f>
        <v>0810170012587</v>
      </c>
      <c r="BN1247">
        <f>IF(Tabela_BaseCadastro[[#This Row],[P.Ativo CMED]]="",Tabela_BaseCadastro[[#This Row],[DESCRIÇÃO DO PRINCIPIO ATIVO]],Tabela_BaseCadastro[[#This Row],[P.Ativo CMED]])</f>
        <v>0</v>
      </c>
    </row>
    <row r="1248" spans="1:66" x14ac:dyDescent="0.25">
      <c r="A1248">
        <v>2047</v>
      </c>
      <c r="B1248" t="s">
        <v>3579</v>
      </c>
      <c r="C1248">
        <v>1645</v>
      </c>
      <c r="D1248" t="s">
        <v>2759</v>
      </c>
      <c r="E1248">
        <v>5</v>
      </c>
      <c r="F1248" t="s">
        <v>2634</v>
      </c>
      <c r="G1248">
        <v>10</v>
      </c>
      <c r="H1248" s="1" t="s">
        <v>2760</v>
      </c>
      <c r="I1248">
        <v>39</v>
      </c>
      <c r="J1248" t="s">
        <v>2761</v>
      </c>
      <c r="M1248" t="s">
        <v>2412</v>
      </c>
      <c r="N1248" t="s">
        <v>3566</v>
      </c>
      <c r="O1248" t="s">
        <v>3567</v>
      </c>
      <c r="P1248">
        <v>90219080</v>
      </c>
      <c r="R1248">
        <v>13</v>
      </c>
      <c r="S1248">
        <v>13</v>
      </c>
      <c r="U1248">
        <v>810170013799</v>
      </c>
      <c r="V1248">
        <v>810170013799</v>
      </c>
      <c r="X1248">
        <v>45480415</v>
      </c>
      <c r="Z1248" t="s">
        <v>1260</v>
      </c>
      <c r="AA1248" t="s">
        <v>1261</v>
      </c>
      <c r="AE1248">
        <v>44005</v>
      </c>
      <c r="AH1248">
        <v>0</v>
      </c>
      <c r="AK1248" t="s">
        <v>1260</v>
      </c>
      <c r="AM1248" t="s">
        <v>1260</v>
      </c>
      <c r="AN1248" t="s">
        <v>1260</v>
      </c>
      <c r="AQ1248" t="s">
        <v>2412</v>
      </c>
      <c r="AR1248" t="s">
        <v>2415</v>
      </c>
      <c r="AS1248" t="s">
        <v>1260</v>
      </c>
      <c r="AT1248">
        <v>1</v>
      </c>
      <c r="AX1248" t="s">
        <v>1260</v>
      </c>
      <c r="AY1248" t="s">
        <v>1264</v>
      </c>
      <c r="AZ1248" t="s">
        <v>1265</v>
      </c>
      <c r="BI1248" t="s">
        <v>1260</v>
      </c>
      <c r="BK1248" t="str">
        <f>LEFT(Tabela_BaseCadastro[[#This Row],[Descrição]],SEARCH(" ",Tabela_BaseCadastro[[#This Row],[Descrição]],1)-1)</f>
        <v>45480415</v>
      </c>
      <c r="BL1248" t="str">
        <f>TEXT(Tabela_BaseCadastro[[#This Row],[Unidade Venda '[EAN8, UPC12, EAN13, e DUN14']]],"0000000000000")</f>
        <v>0810170013799</v>
      </c>
      <c r="BN1248">
        <f>IF(Tabela_BaseCadastro[[#This Row],[P.Ativo CMED]]="",Tabela_BaseCadastro[[#This Row],[DESCRIÇÃO DO PRINCIPIO ATIVO]],Tabela_BaseCadastro[[#This Row],[P.Ativo CMED]])</f>
        <v>0</v>
      </c>
    </row>
    <row r="1249" spans="1:66" x14ac:dyDescent="0.25">
      <c r="A1249">
        <v>2048</v>
      </c>
      <c r="B1249" t="s">
        <v>3580</v>
      </c>
      <c r="C1249">
        <v>1645</v>
      </c>
      <c r="D1249" t="s">
        <v>2759</v>
      </c>
      <c r="E1249">
        <v>5</v>
      </c>
      <c r="F1249" t="s">
        <v>2634</v>
      </c>
      <c r="G1249">
        <v>10</v>
      </c>
      <c r="H1249" s="1" t="s">
        <v>2760</v>
      </c>
      <c r="I1249">
        <v>39</v>
      </c>
      <c r="J1249" t="s">
        <v>2761</v>
      </c>
      <c r="M1249" t="s">
        <v>2412</v>
      </c>
      <c r="N1249" t="s">
        <v>2762</v>
      </c>
      <c r="O1249" t="s">
        <v>2763</v>
      </c>
      <c r="P1249">
        <v>90213930</v>
      </c>
      <c r="R1249">
        <v>13</v>
      </c>
      <c r="S1249">
        <v>13</v>
      </c>
      <c r="U1249">
        <v>810170013805</v>
      </c>
      <c r="V1249">
        <v>810170013805</v>
      </c>
      <c r="X1249">
        <v>45480420</v>
      </c>
      <c r="Z1249" t="s">
        <v>1260</v>
      </c>
      <c r="AA1249" t="s">
        <v>1261</v>
      </c>
      <c r="AE1249">
        <v>44005</v>
      </c>
      <c r="AH1249">
        <v>0</v>
      </c>
      <c r="AK1249" t="s">
        <v>1260</v>
      </c>
      <c r="AM1249" t="s">
        <v>1260</v>
      </c>
      <c r="AN1249" t="s">
        <v>1260</v>
      </c>
      <c r="AQ1249" t="s">
        <v>2412</v>
      </c>
      <c r="AR1249" t="s">
        <v>2415</v>
      </c>
      <c r="AS1249" t="s">
        <v>1260</v>
      </c>
      <c r="AT1249">
        <v>1</v>
      </c>
      <c r="AX1249" t="s">
        <v>1260</v>
      </c>
      <c r="AY1249" t="s">
        <v>1264</v>
      </c>
      <c r="AZ1249" t="s">
        <v>1265</v>
      </c>
      <c r="BI1249" t="s">
        <v>1260</v>
      </c>
      <c r="BK1249" t="str">
        <f>LEFT(Tabela_BaseCadastro[[#This Row],[Descrição]],SEARCH(" ",Tabela_BaseCadastro[[#This Row],[Descrição]],1)-1)</f>
        <v>45480420</v>
      </c>
      <c r="BL1249" t="str">
        <f>TEXT(Tabela_BaseCadastro[[#This Row],[Unidade Venda '[EAN8, UPC12, EAN13, e DUN14']]],"0000000000000")</f>
        <v>0810170013805</v>
      </c>
      <c r="BN1249">
        <f>IF(Tabela_BaseCadastro[[#This Row],[P.Ativo CMED]]="",Tabela_BaseCadastro[[#This Row],[DESCRIÇÃO DO PRINCIPIO ATIVO]],Tabela_BaseCadastro[[#This Row],[P.Ativo CMED]])</f>
        <v>0</v>
      </c>
    </row>
    <row r="1250" spans="1:66" x14ac:dyDescent="0.25">
      <c r="A1250">
        <v>2049</v>
      </c>
      <c r="B1250" t="s">
        <v>3581</v>
      </c>
      <c r="C1250">
        <v>1645</v>
      </c>
      <c r="D1250" t="s">
        <v>2759</v>
      </c>
      <c r="E1250">
        <v>5</v>
      </c>
      <c r="F1250" t="s">
        <v>2634</v>
      </c>
      <c r="G1250">
        <v>10</v>
      </c>
      <c r="H1250" s="1" t="s">
        <v>2760</v>
      </c>
      <c r="I1250">
        <v>39</v>
      </c>
      <c r="J1250" t="s">
        <v>2761</v>
      </c>
      <c r="M1250" t="s">
        <v>2412</v>
      </c>
      <c r="N1250" t="s">
        <v>3566</v>
      </c>
      <c r="O1250" t="s">
        <v>3567</v>
      </c>
      <c r="P1250">
        <v>90219080</v>
      </c>
      <c r="R1250">
        <v>13</v>
      </c>
      <c r="S1250">
        <v>13</v>
      </c>
      <c r="U1250">
        <v>810170012594</v>
      </c>
      <c r="V1250">
        <v>810170012594</v>
      </c>
      <c r="X1250">
        <v>45480610</v>
      </c>
      <c r="Z1250" t="s">
        <v>1260</v>
      </c>
      <c r="AA1250" t="s">
        <v>1261</v>
      </c>
      <c r="AE1250">
        <v>44005</v>
      </c>
      <c r="AH1250">
        <v>0</v>
      </c>
      <c r="AK1250" t="s">
        <v>1260</v>
      </c>
      <c r="AM1250" t="s">
        <v>1260</v>
      </c>
      <c r="AN1250" t="s">
        <v>1260</v>
      </c>
      <c r="AQ1250" t="s">
        <v>2412</v>
      </c>
      <c r="AR1250" t="s">
        <v>2415</v>
      </c>
      <c r="AS1250" t="s">
        <v>1260</v>
      </c>
      <c r="AT1250">
        <v>1</v>
      </c>
      <c r="AX1250" t="s">
        <v>1260</v>
      </c>
      <c r="AY1250" t="s">
        <v>1264</v>
      </c>
      <c r="AZ1250" t="s">
        <v>1265</v>
      </c>
      <c r="BI1250" t="s">
        <v>1260</v>
      </c>
      <c r="BK1250" t="str">
        <f>LEFT(Tabela_BaseCadastro[[#This Row],[Descrição]],SEARCH(" ",Tabela_BaseCadastro[[#This Row],[Descrição]],1)-1)</f>
        <v>45480610</v>
      </c>
      <c r="BL1250" t="str">
        <f>TEXT(Tabela_BaseCadastro[[#This Row],[Unidade Venda '[EAN8, UPC12, EAN13, e DUN14']]],"0000000000000")</f>
        <v>0810170012594</v>
      </c>
      <c r="BN1250">
        <f>IF(Tabela_BaseCadastro[[#This Row],[P.Ativo CMED]]="",Tabela_BaseCadastro[[#This Row],[DESCRIÇÃO DO PRINCIPIO ATIVO]],Tabela_BaseCadastro[[#This Row],[P.Ativo CMED]])</f>
        <v>0</v>
      </c>
    </row>
    <row r="1251" spans="1:66" x14ac:dyDescent="0.25">
      <c r="A1251">
        <v>2050</v>
      </c>
      <c r="B1251" t="s">
        <v>3582</v>
      </c>
      <c r="C1251">
        <v>1645</v>
      </c>
      <c r="D1251" t="s">
        <v>2759</v>
      </c>
      <c r="E1251">
        <v>5</v>
      </c>
      <c r="F1251" t="s">
        <v>2634</v>
      </c>
      <c r="G1251">
        <v>10</v>
      </c>
      <c r="H1251" s="1" t="s">
        <v>2760</v>
      </c>
      <c r="I1251">
        <v>39</v>
      </c>
      <c r="J1251" t="s">
        <v>2761</v>
      </c>
      <c r="M1251" t="s">
        <v>2412</v>
      </c>
      <c r="N1251" t="s">
        <v>3566</v>
      </c>
      <c r="O1251" t="s">
        <v>3567</v>
      </c>
      <c r="P1251">
        <v>90219080</v>
      </c>
      <c r="R1251">
        <v>13</v>
      </c>
      <c r="S1251">
        <v>13</v>
      </c>
      <c r="U1251">
        <v>810170013812</v>
      </c>
      <c r="V1251">
        <v>810170013812</v>
      </c>
      <c r="X1251">
        <v>45480615</v>
      </c>
      <c r="Z1251" t="s">
        <v>1260</v>
      </c>
      <c r="AA1251" t="s">
        <v>1261</v>
      </c>
      <c r="AE1251">
        <v>44005</v>
      </c>
      <c r="AH1251">
        <v>0</v>
      </c>
      <c r="AK1251" t="s">
        <v>1260</v>
      </c>
      <c r="AM1251" t="s">
        <v>1260</v>
      </c>
      <c r="AN1251" t="s">
        <v>1260</v>
      </c>
      <c r="AQ1251" t="s">
        <v>2412</v>
      </c>
      <c r="AR1251" t="s">
        <v>2415</v>
      </c>
      <c r="AS1251" t="s">
        <v>1260</v>
      </c>
      <c r="AT1251">
        <v>1</v>
      </c>
      <c r="AX1251" t="s">
        <v>1260</v>
      </c>
      <c r="AY1251" t="s">
        <v>1264</v>
      </c>
      <c r="AZ1251" t="s">
        <v>1265</v>
      </c>
      <c r="BI1251" t="s">
        <v>1260</v>
      </c>
      <c r="BK1251" t="str">
        <f>LEFT(Tabela_BaseCadastro[[#This Row],[Descrição]],SEARCH(" ",Tabela_BaseCadastro[[#This Row],[Descrição]],1)-1)</f>
        <v>45480615</v>
      </c>
      <c r="BL1251" t="str">
        <f>TEXT(Tabela_BaseCadastro[[#This Row],[Unidade Venda '[EAN8, UPC12, EAN13, e DUN14']]],"0000000000000")</f>
        <v>0810170013812</v>
      </c>
      <c r="BN1251">
        <f>IF(Tabela_BaseCadastro[[#This Row],[P.Ativo CMED]]="",Tabela_BaseCadastro[[#This Row],[DESCRIÇÃO DO PRINCIPIO ATIVO]],Tabela_BaseCadastro[[#This Row],[P.Ativo CMED]])</f>
        <v>0</v>
      </c>
    </row>
    <row r="1252" spans="1:66" x14ac:dyDescent="0.25">
      <c r="A1252">
        <v>2051</v>
      </c>
      <c r="B1252" t="s">
        <v>3583</v>
      </c>
      <c r="C1252">
        <v>1645</v>
      </c>
      <c r="D1252" t="s">
        <v>2759</v>
      </c>
      <c r="E1252">
        <v>5</v>
      </c>
      <c r="F1252" t="s">
        <v>2634</v>
      </c>
      <c r="G1252">
        <v>10</v>
      </c>
      <c r="H1252" s="1" t="s">
        <v>2760</v>
      </c>
      <c r="I1252">
        <v>39</v>
      </c>
      <c r="J1252" t="s">
        <v>2761</v>
      </c>
      <c r="M1252" t="s">
        <v>2412</v>
      </c>
      <c r="N1252" t="s">
        <v>3566</v>
      </c>
      <c r="O1252" t="s">
        <v>3567</v>
      </c>
      <c r="P1252">
        <v>90219080</v>
      </c>
      <c r="R1252">
        <v>13</v>
      </c>
      <c r="S1252">
        <v>13</v>
      </c>
      <c r="U1252">
        <v>810170013829</v>
      </c>
      <c r="V1252">
        <v>810170013829</v>
      </c>
      <c r="X1252">
        <v>45480620</v>
      </c>
      <c r="Z1252" t="s">
        <v>1260</v>
      </c>
      <c r="AA1252" t="s">
        <v>1261</v>
      </c>
      <c r="AE1252">
        <v>44005</v>
      </c>
      <c r="AH1252">
        <v>0</v>
      </c>
      <c r="AK1252" t="s">
        <v>1260</v>
      </c>
      <c r="AM1252" t="s">
        <v>1260</v>
      </c>
      <c r="AN1252" t="s">
        <v>1260</v>
      </c>
      <c r="AQ1252" t="s">
        <v>2412</v>
      </c>
      <c r="AR1252" t="s">
        <v>2415</v>
      </c>
      <c r="AS1252" t="s">
        <v>1260</v>
      </c>
      <c r="AT1252">
        <v>1</v>
      </c>
      <c r="AX1252" t="s">
        <v>1260</v>
      </c>
      <c r="AY1252" t="s">
        <v>1264</v>
      </c>
      <c r="AZ1252" t="s">
        <v>1265</v>
      </c>
      <c r="BI1252" t="s">
        <v>1260</v>
      </c>
      <c r="BK1252" t="str">
        <f>LEFT(Tabela_BaseCadastro[[#This Row],[Descrição]],SEARCH(" ",Tabela_BaseCadastro[[#This Row],[Descrição]],1)-1)</f>
        <v>45480620</v>
      </c>
      <c r="BL1252" t="str">
        <f>TEXT(Tabela_BaseCadastro[[#This Row],[Unidade Venda '[EAN8, UPC12, EAN13, e DUN14']]],"0000000000000")</f>
        <v>0810170013829</v>
      </c>
      <c r="BN1252">
        <f>IF(Tabela_BaseCadastro[[#This Row],[P.Ativo CMED]]="",Tabela_BaseCadastro[[#This Row],[DESCRIÇÃO DO PRINCIPIO ATIVO]],Tabela_BaseCadastro[[#This Row],[P.Ativo CMED]])</f>
        <v>0</v>
      </c>
    </row>
    <row r="1253" spans="1:66" x14ac:dyDescent="0.25">
      <c r="A1253">
        <v>2052</v>
      </c>
      <c r="B1253" t="s">
        <v>3584</v>
      </c>
      <c r="C1253">
        <v>1645</v>
      </c>
      <c r="D1253" t="s">
        <v>2759</v>
      </c>
      <c r="E1253">
        <v>5</v>
      </c>
      <c r="F1253" t="s">
        <v>2634</v>
      </c>
      <c r="G1253">
        <v>10</v>
      </c>
      <c r="H1253" s="1" t="s">
        <v>2760</v>
      </c>
      <c r="I1253">
        <v>39</v>
      </c>
      <c r="J1253" t="s">
        <v>2761</v>
      </c>
      <c r="M1253" t="s">
        <v>2412</v>
      </c>
      <c r="N1253" t="s">
        <v>3566</v>
      </c>
      <c r="O1253" t="s">
        <v>3567</v>
      </c>
      <c r="P1253">
        <v>90219080</v>
      </c>
      <c r="R1253">
        <v>13</v>
      </c>
      <c r="S1253">
        <v>13</v>
      </c>
      <c r="U1253">
        <v>810170012600</v>
      </c>
      <c r="V1253">
        <v>810170012600</v>
      </c>
      <c r="X1253">
        <v>45480810</v>
      </c>
      <c r="Z1253" t="s">
        <v>1260</v>
      </c>
      <c r="AA1253" t="s">
        <v>1261</v>
      </c>
      <c r="AE1253">
        <v>44005</v>
      </c>
      <c r="AH1253">
        <v>0</v>
      </c>
      <c r="AK1253" t="s">
        <v>1260</v>
      </c>
      <c r="AM1253" t="s">
        <v>1260</v>
      </c>
      <c r="AN1253" t="s">
        <v>1260</v>
      </c>
      <c r="AQ1253" t="s">
        <v>2412</v>
      </c>
      <c r="AR1253" t="s">
        <v>2415</v>
      </c>
      <c r="AS1253" t="s">
        <v>1260</v>
      </c>
      <c r="AT1253">
        <v>1</v>
      </c>
      <c r="AX1253" t="s">
        <v>1260</v>
      </c>
      <c r="AY1253" t="s">
        <v>1264</v>
      </c>
      <c r="AZ1253" t="s">
        <v>1265</v>
      </c>
      <c r="BI1253" t="s">
        <v>1260</v>
      </c>
      <c r="BK1253" t="str">
        <f>LEFT(Tabela_BaseCadastro[[#This Row],[Descrição]],SEARCH(" ",Tabela_BaseCadastro[[#This Row],[Descrição]],1)-1)</f>
        <v>45480810</v>
      </c>
      <c r="BL1253" t="str">
        <f>TEXT(Tabela_BaseCadastro[[#This Row],[Unidade Venda '[EAN8, UPC12, EAN13, e DUN14']]],"0000000000000")</f>
        <v>0810170012600</v>
      </c>
      <c r="BN1253">
        <f>IF(Tabela_BaseCadastro[[#This Row],[P.Ativo CMED]]="",Tabela_BaseCadastro[[#This Row],[DESCRIÇÃO DO PRINCIPIO ATIVO]],Tabela_BaseCadastro[[#This Row],[P.Ativo CMED]])</f>
        <v>0</v>
      </c>
    </row>
    <row r="1254" spans="1:66" x14ac:dyDescent="0.25">
      <c r="A1254">
        <v>2053</v>
      </c>
      <c r="B1254" t="s">
        <v>3585</v>
      </c>
      <c r="C1254">
        <v>1645</v>
      </c>
      <c r="D1254" t="s">
        <v>2759</v>
      </c>
      <c r="E1254">
        <v>5</v>
      </c>
      <c r="F1254" t="s">
        <v>2634</v>
      </c>
      <c r="G1254">
        <v>10</v>
      </c>
      <c r="H1254" s="1" t="s">
        <v>2760</v>
      </c>
      <c r="I1254">
        <v>39</v>
      </c>
      <c r="J1254" t="s">
        <v>2761</v>
      </c>
      <c r="M1254" t="s">
        <v>2412</v>
      </c>
      <c r="N1254" t="s">
        <v>3566</v>
      </c>
      <c r="O1254" t="s">
        <v>3567</v>
      </c>
      <c r="P1254">
        <v>90219080</v>
      </c>
      <c r="R1254">
        <v>13</v>
      </c>
      <c r="S1254">
        <v>13</v>
      </c>
      <c r="U1254">
        <v>810170012617</v>
      </c>
      <c r="V1254">
        <v>810170012617</v>
      </c>
      <c r="X1254">
        <v>45480815</v>
      </c>
      <c r="Z1254" t="s">
        <v>1260</v>
      </c>
      <c r="AA1254" t="s">
        <v>1261</v>
      </c>
      <c r="AE1254">
        <v>44005</v>
      </c>
      <c r="AH1254">
        <v>0</v>
      </c>
      <c r="AK1254" t="s">
        <v>1260</v>
      </c>
      <c r="AM1254" t="s">
        <v>1260</v>
      </c>
      <c r="AN1254" t="s">
        <v>1260</v>
      </c>
      <c r="AQ1254" t="s">
        <v>2412</v>
      </c>
      <c r="AR1254" t="s">
        <v>2415</v>
      </c>
      <c r="AS1254" t="s">
        <v>1260</v>
      </c>
      <c r="AT1254">
        <v>1</v>
      </c>
      <c r="AX1254" t="s">
        <v>1260</v>
      </c>
      <c r="AY1254" t="s">
        <v>1264</v>
      </c>
      <c r="AZ1254" t="s">
        <v>1265</v>
      </c>
      <c r="BI1254" t="s">
        <v>1260</v>
      </c>
      <c r="BK1254" t="str">
        <f>LEFT(Tabela_BaseCadastro[[#This Row],[Descrição]],SEARCH(" ",Tabela_BaseCadastro[[#This Row],[Descrição]],1)-1)</f>
        <v>45480815</v>
      </c>
      <c r="BL1254" t="str">
        <f>TEXT(Tabela_BaseCadastro[[#This Row],[Unidade Venda '[EAN8, UPC12, EAN13, e DUN14']]],"0000000000000")</f>
        <v>0810170012617</v>
      </c>
      <c r="BN1254">
        <f>IF(Tabela_BaseCadastro[[#This Row],[P.Ativo CMED]]="",Tabela_BaseCadastro[[#This Row],[DESCRIÇÃO DO PRINCIPIO ATIVO]],Tabela_BaseCadastro[[#This Row],[P.Ativo CMED]])</f>
        <v>0</v>
      </c>
    </row>
    <row r="1255" spans="1:66" x14ac:dyDescent="0.25">
      <c r="A1255">
        <v>2054</v>
      </c>
      <c r="B1255" t="s">
        <v>3586</v>
      </c>
      <c r="C1255">
        <v>1645</v>
      </c>
      <c r="D1255" t="s">
        <v>2759</v>
      </c>
      <c r="E1255">
        <v>5</v>
      </c>
      <c r="F1255" t="s">
        <v>2634</v>
      </c>
      <c r="G1255">
        <v>10</v>
      </c>
      <c r="H1255" s="1" t="s">
        <v>2760</v>
      </c>
      <c r="I1255">
        <v>39</v>
      </c>
      <c r="J1255" t="s">
        <v>2761</v>
      </c>
      <c r="M1255" t="s">
        <v>2412</v>
      </c>
      <c r="N1255" t="s">
        <v>2762</v>
      </c>
      <c r="O1255" t="s">
        <v>2763</v>
      </c>
      <c r="P1255">
        <v>90213930</v>
      </c>
      <c r="R1255">
        <v>13</v>
      </c>
      <c r="S1255">
        <v>13</v>
      </c>
      <c r="U1255">
        <v>810170012624</v>
      </c>
      <c r="V1255">
        <v>810170012624</v>
      </c>
      <c r="X1255">
        <v>45480820</v>
      </c>
      <c r="Z1255" t="s">
        <v>1260</v>
      </c>
      <c r="AA1255" t="s">
        <v>1261</v>
      </c>
      <c r="AE1255">
        <v>44005</v>
      </c>
      <c r="AH1255">
        <v>0</v>
      </c>
      <c r="AK1255" t="s">
        <v>1260</v>
      </c>
      <c r="AM1255" t="s">
        <v>1260</v>
      </c>
      <c r="AN1255" t="s">
        <v>1260</v>
      </c>
      <c r="AQ1255" t="s">
        <v>2412</v>
      </c>
      <c r="AR1255" t="s">
        <v>2415</v>
      </c>
      <c r="AS1255" t="s">
        <v>1260</v>
      </c>
      <c r="AT1255">
        <v>1</v>
      </c>
      <c r="AX1255" t="s">
        <v>1260</v>
      </c>
      <c r="AY1255" t="s">
        <v>1264</v>
      </c>
      <c r="AZ1255" t="s">
        <v>1265</v>
      </c>
      <c r="BI1255" t="s">
        <v>1260</v>
      </c>
      <c r="BK1255" t="str">
        <f>LEFT(Tabela_BaseCadastro[[#This Row],[Descrição]],SEARCH(" ",Tabela_BaseCadastro[[#This Row],[Descrição]],1)-1)</f>
        <v>45480820</v>
      </c>
      <c r="BL1255" t="str">
        <f>TEXT(Tabela_BaseCadastro[[#This Row],[Unidade Venda '[EAN8, UPC12, EAN13, e DUN14']]],"0000000000000")</f>
        <v>0810170012624</v>
      </c>
      <c r="BN1255">
        <f>IF(Tabela_BaseCadastro[[#This Row],[P.Ativo CMED]]="",Tabela_BaseCadastro[[#This Row],[DESCRIÇÃO DO PRINCIPIO ATIVO]],Tabela_BaseCadastro[[#This Row],[P.Ativo CMED]])</f>
        <v>0</v>
      </c>
    </row>
    <row r="1256" spans="1:66" x14ac:dyDescent="0.25">
      <c r="A1256">
        <v>2055</v>
      </c>
      <c r="B1256" t="s">
        <v>3587</v>
      </c>
      <c r="C1256">
        <v>1645</v>
      </c>
      <c r="D1256" t="s">
        <v>2759</v>
      </c>
      <c r="E1256">
        <v>5</v>
      </c>
      <c r="F1256" t="s">
        <v>2634</v>
      </c>
      <c r="G1256">
        <v>10</v>
      </c>
      <c r="H1256" s="1" t="s">
        <v>2760</v>
      </c>
      <c r="I1256">
        <v>39</v>
      </c>
      <c r="J1256" t="s">
        <v>2761</v>
      </c>
      <c r="M1256" t="s">
        <v>2412</v>
      </c>
      <c r="N1256" t="s">
        <v>3566</v>
      </c>
      <c r="O1256" t="s">
        <v>3567</v>
      </c>
      <c r="P1256">
        <v>90219080</v>
      </c>
      <c r="R1256">
        <v>13</v>
      </c>
      <c r="S1256">
        <v>13</v>
      </c>
      <c r="U1256">
        <v>810170012631</v>
      </c>
      <c r="V1256">
        <v>810170012631</v>
      </c>
      <c r="X1256">
        <v>45481010</v>
      </c>
      <c r="Z1256" t="s">
        <v>1260</v>
      </c>
      <c r="AA1256" t="s">
        <v>1261</v>
      </c>
      <c r="AE1256">
        <v>44005</v>
      </c>
      <c r="AH1256">
        <v>0</v>
      </c>
      <c r="AK1256" t="s">
        <v>1260</v>
      </c>
      <c r="AM1256" t="s">
        <v>1260</v>
      </c>
      <c r="AN1256" t="s">
        <v>1260</v>
      </c>
      <c r="AQ1256" t="s">
        <v>2412</v>
      </c>
      <c r="AR1256" t="s">
        <v>2415</v>
      </c>
      <c r="AS1256" t="s">
        <v>1260</v>
      </c>
      <c r="AT1256">
        <v>1</v>
      </c>
      <c r="AX1256" t="s">
        <v>1260</v>
      </c>
      <c r="AY1256" t="s">
        <v>1264</v>
      </c>
      <c r="AZ1256" t="s">
        <v>1265</v>
      </c>
      <c r="BI1256" t="s">
        <v>1260</v>
      </c>
      <c r="BK1256" t="str">
        <f>LEFT(Tabela_BaseCadastro[[#This Row],[Descrição]],SEARCH(" ",Tabela_BaseCadastro[[#This Row],[Descrição]],1)-1)</f>
        <v>45481010</v>
      </c>
      <c r="BL1256" t="str">
        <f>TEXT(Tabela_BaseCadastro[[#This Row],[Unidade Venda '[EAN8, UPC12, EAN13, e DUN14']]],"0000000000000")</f>
        <v>0810170012631</v>
      </c>
      <c r="BN1256">
        <f>IF(Tabela_BaseCadastro[[#This Row],[P.Ativo CMED]]="",Tabela_BaseCadastro[[#This Row],[DESCRIÇÃO DO PRINCIPIO ATIVO]],Tabela_BaseCadastro[[#This Row],[P.Ativo CMED]])</f>
        <v>0</v>
      </c>
    </row>
    <row r="1257" spans="1:66" x14ac:dyDescent="0.25">
      <c r="A1257">
        <v>2056</v>
      </c>
      <c r="B1257" t="s">
        <v>3588</v>
      </c>
      <c r="C1257">
        <v>1645</v>
      </c>
      <c r="D1257" t="s">
        <v>2759</v>
      </c>
      <c r="E1257">
        <v>5</v>
      </c>
      <c r="F1257" t="s">
        <v>2634</v>
      </c>
      <c r="G1257">
        <v>10</v>
      </c>
      <c r="H1257" s="1" t="s">
        <v>2760</v>
      </c>
      <c r="I1257">
        <v>39</v>
      </c>
      <c r="J1257" t="s">
        <v>2761</v>
      </c>
      <c r="M1257" t="s">
        <v>2412</v>
      </c>
      <c r="N1257" t="s">
        <v>3566</v>
      </c>
      <c r="O1257" t="s">
        <v>3567</v>
      </c>
      <c r="P1257">
        <v>90219080</v>
      </c>
      <c r="R1257">
        <v>13</v>
      </c>
      <c r="S1257">
        <v>13</v>
      </c>
      <c r="U1257">
        <v>810170012648</v>
      </c>
      <c r="V1257">
        <v>810170012648</v>
      </c>
      <c r="X1257">
        <v>45481015</v>
      </c>
      <c r="Z1257" t="s">
        <v>1260</v>
      </c>
      <c r="AA1257" t="s">
        <v>1261</v>
      </c>
      <c r="AE1257">
        <v>44005</v>
      </c>
      <c r="AH1257">
        <v>0</v>
      </c>
      <c r="AK1257" t="s">
        <v>1260</v>
      </c>
      <c r="AM1257" t="s">
        <v>1260</v>
      </c>
      <c r="AN1257" t="s">
        <v>1260</v>
      </c>
      <c r="AQ1257" t="s">
        <v>2412</v>
      </c>
      <c r="AR1257" t="s">
        <v>2415</v>
      </c>
      <c r="AS1257" t="s">
        <v>1260</v>
      </c>
      <c r="AT1257">
        <v>1</v>
      </c>
      <c r="AX1257" t="s">
        <v>1260</v>
      </c>
      <c r="AY1257" t="s">
        <v>1264</v>
      </c>
      <c r="AZ1257" t="s">
        <v>1265</v>
      </c>
      <c r="BI1257" t="s">
        <v>1260</v>
      </c>
      <c r="BK1257" t="str">
        <f>LEFT(Tabela_BaseCadastro[[#This Row],[Descrição]],SEARCH(" ",Tabela_BaseCadastro[[#This Row],[Descrição]],1)-1)</f>
        <v>45481015</v>
      </c>
      <c r="BL1257" t="str">
        <f>TEXT(Tabela_BaseCadastro[[#This Row],[Unidade Venda '[EAN8, UPC12, EAN13, e DUN14']]],"0000000000000")</f>
        <v>0810170012648</v>
      </c>
      <c r="BN1257">
        <f>IF(Tabela_BaseCadastro[[#This Row],[P.Ativo CMED]]="",Tabela_BaseCadastro[[#This Row],[DESCRIÇÃO DO PRINCIPIO ATIVO]],Tabela_BaseCadastro[[#This Row],[P.Ativo CMED]])</f>
        <v>0</v>
      </c>
    </row>
    <row r="1258" spans="1:66" x14ac:dyDescent="0.25">
      <c r="A1258">
        <v>2057</v>
      </c>
      <c r="B1258" t="s">
        <v>3589</v>
      </c>
      <c r="C1258">
        <v>1645</v>
      </c>
      <c r="D1258" t="s">
        <v>2759</v>
      </c>
      <c r="E1258">
        <v>5</v>
      </c>
      <c r="F1258" t="s">
        <v>2634</v>
      </c>
      <c r="G1258">
        <v>2</v>
      </c>
      <c r="H1258" s="1"/>
      <c r="I1258">
        <v>39</v>
      </c>
      <c r="J1258" t="s">
        <v>2761</v>
      </c>
      <c r="M1258" t="s">
        <v>1257</v>
      </c>
      <c r="P1258">
        <v>90213930</v>
      </c>
      <c r="R1258">
        <v>13</v>
      </c>
      <c r="S1258">
        <v>14</v>
      </c>
      <c r="X1258">
        <v>45481020</v>
      </c>
      <c r="Z1258" t="s">
        <v>1260</v>
      </c>
      <c r="AA1258" t="s">
        <v>1261</v>
      </c>
      <c r="AE1258">
        <v>44005</v>
      </c>
      <c r="AH1258">
        <v>0</v>
      </c>
      <c r="AK1258" t="s">
        <v>1260</v>
      </c>
      <c r="AM1258" t="s">
        <v>1260</v>
      </c>
      <c r="AN1258" t="s">
        <v>1260</v>
      </c>
      <c r="AQ1258" t="s">
        <v>1263</v>
      </c>
      <c r="AR1258" t="s">
        <v>1257</v>
      </c>
      <c r="AS1258" t="s">
        <v>1260</v>
      </c>
      <c r="AT1258">
        <v>1</v>
      </c>
      <c r="AX1258" t="s">
        <v>1617</v>
      </c>
      <c r="AY1258" t="s">
        <v>1264</v>
      </c>
      <c r="AZ1258" t="s">
        <v>1265</v>
      </c>
      <c r="BI1258" t="s">
        <v>1260</v>
      </c>
      <c r="BK1258" t="str">
        <f>LEFT(Tabela_BaseCadastro[[#This Row],[Descrição]],SEARCH(" ",Tabela_BaseCadastro[[#This Row],[Descrição]],1)-1)</f>
        <v>45481020</v>
      </c>
      <c r="BL1258" t="str">
        <f>TEXT(Tabela_BaseCadastro[[#This Row],[Unidade Venda '[EAN8, UPC12, EAN13, e DUN14']]],"0000000000000")</f>
        <v>0000000000000</v>
      </c>
      <c r="BM1258" t="s">
        <v>1565</v>
      </c>
      <c r="BN1258" t="str">
        <f>IF(Tabela_BaseCadastro[[#This Row],[P.Ativo CMED]]="",Tabela_BaseCadastro[[#This Row],[DESCRIÇÃO DO PRINCIPIO ATIVO]],Tabela_BaseCadastro[[#This Row],[P.Ativo CMED]])</f>
        <v>TISAGENLECLEUCEL</v>
      </c>
    </row>
    <row r="1259" spans="1:66" x14ac:dyDescent="0.25">
      <c r="A1259">
        <v>2058</v>
      </c>
      <c r="B1259" t="s">
        <v>3590</v>
      </c>
      <c r="C1259">
        <v>1645</v>
      </c>
      <c r="D1259" t="s">
        <v>2759</v>
      </c>
      <c r="E1259">
        <v>5</v>
      </c>
      <c r="F1259" t="s">
        <v>2634</v>
      </c>
      <c r="G1259">
        <v>10</v>
      </c>
      <c r="H1259" s="1" t="s">
        <v>2760</v>
      </c>
      <c r="I1259">
        <v>39</v>
      </c>
      <c r="J1259" t="s">
        <v>2761</v>
      </c>
      <c r="M1259" t="s">
        <v>2412</v>
      </c>
      <c r="N1259" t="s">
        <v>2762</v>
      </c>
      <c r="O1259" t="s">
        <v>2763</v>
      </c>
      <c r="P1259">
        <v>90213930</v>
      </c>
      <c r="R1259">
        <v>13</v>
      </c>
      <c r="S1259">
        <v>13</v>
      </c>
      <c r="U1259">
        <v>810170013836</v>
      </c>
      <c r="V1259">
        <v>810170013836</v>
      </c>
      <c r="X1259">
        <v>45481215</v>
      </c>
      <c r="Z1259" t="s">
        <v>1260</v>
      </c>
      <c r="AA1259" t="s">
        <v>1261</v>
      </c>
      <c r="AE1259">
        <v>44005</v>
      </c>
      <c r="AH1259">
        <v>0</v>
      </c>
      <c r="AK1259" t="s">
        <v>1260</v>
      </c>
      <c r="AM1259" t="s">
        <v>1260</v>
      </c>
      <c r="AN1259" t="s">
        <v>1260</v>
      </c>
      <c r="AQ1259" t="s">
        <v>2412</v>
      </c>
      <c r="AR1259" t="s">
        <v>2415</v>
      </c>
      <c r="AS1259" t="s">
        <v>1260</v>
      </c>
      <c r="AT1259">
        <v>1</v>
      </c>
      <c r="AX1259" t="s">
        <v>1260</v>
      </c>
      <c r="AY1259" t="s">
        <v>1264</v>
      </c>
      <c r="AZ1259" t="s">
        <v>1265</v>
      </c>
      <c r="BI1259" t="s">
        <v>1260</v>
      </c>
      <c r="BK1259" t="str">
        <f>LEFT(Tabela_BaseCadastro[[#This Row],[Descrição]],SEARCH(" ",Tabela_BaseCadastro[[#This Row],[Descrição]],1)-1)</f>
        <v>45481215</v>
      </c>
      <c r="BL1259" t="str">
        <f>TEXT(Tabela_BaseCadastro[[#This Row],[Unidade Venda '[EAN8, UPC12, EAN13, e DUN14']]],"0000000000000")</f>
        <v>0810170013836</v>
      </c>
      <c r="BN1259">
        <f>IF(Tabela_BaseCadastro[[#This Row],[P.Ativo CMED]]="",Tabela_BaseCadastro[[#This Row],[DESCRIÇÃO DO PRINCIPIO ATIVO]],Tabela_BaseCadastro[[#This Row],[P.Ativo CMED]])</f>
        <v>0</v>
      </c>
    </row>
    <row r="1260" spans="1:66" x14ac:dyDescent="0.25">
      <c r="A1260">
        <v>2059</v>
      </c>
      <c r="B1260" t="s">
        <v>3591</v>
      </c>
      <c r="C1260">
        <v>1645</v>
      </c>
      <c r="D1260" t="s">
        <v>2759</v>
      </c>
      <c r="E1260">
        <v>5</v>
      </c>
      <c r="F1260" t="s">
        <v>2634</v>
      </c>
      <c r="G1260">
        <v>10</v>
      </c>
      <c r="H1260" s="1" t="s">
        <v>2760</v>
      </c>
      <c r="I1260">
        <v>39</v>
      </c>
      <c r="J1260" t="s">
        <v>2761</v>
      </c>
      <c r="M1260" t="s">
        <v>2412</v>
      </c>
      <c r="N1260" t="s">
        <v>3566</v>
      </c>
      <c r="O1260" t="s">
        <v>3567</v>
      </c>
      <c r="P1260">
        <v>90219080</v>
      </c>
      <c r="R1260">
        <v>13</v>
      </c>
      <c r="S1260">
        <v>13</v>
      </c>
      <c r="U1260">
        <v>810170013843</v>
      </c>
      <c r="V1260">
        <v>810170013843</v>
      </c>
      <c r="X1260">
        <v>45481220</v>
      </c>
      <c r="Z1260" t="s">
        <v>1260</v>
      </c>
      <c r="AA1260" t="s">
        <v>1261</v>
      </c>
      <c r="AE1260">
        <v>44005</v>
      </c>
      <c r="AH1260">
        <v>0</v>
      </c>
      <c r="AK1260" t="s">
        <v>1260</v>
      </c>
      <c r="AM1260" t="s">
        <v>1260</v>
      </c>
      <c r="AN1260" t="s">
        <v>1260</v>
      </c>
      <c r="AQ1260" t="s">
        <v>2412</v>
      </c>
      <c r="AR1260" t="s">
        <v>2415</v>
      </c>
      <c r="AS1260" t="s">
        <v>1260</v>
      </c>
      <c r="AT1260">
        <v>1</v>
      </c>
      <c r="AX1260" t="s">
        <v>1260</v>
      </c>
      <c r="AY1260" t="s">
        <v>1264</v>
      </c>
      <c r="AZ1260" t="s">
        <v>1265</v>
      </c>
      <c r="BI1260" t="s">
        <v>1260</v>
      </c>
      <c r="BK1260" t="str">
        <f>LEFT(Tabela_BaseCadastro[[#This Row],[Descrição]],SEARCH(" ",Tabela_BaseCadastro[[#This Row],[Descrição]],1)-1)</f>
        <v>45481220</v>
      </c>
      <c r="BL1260" t="str">
        <f>TEXT(Tabela_BaseCadastro[[#This Row],[Unidade Venda '[EAN8, UPC12, EAN13, e DUN14']]],"0000000000000")</f>
        <v>0810170013843</v>
      </c>
      <c r="BN1260">
        <f>IF(Tabela_BaseCadastro[[#This Row],[P.Ativo CMED]]="",Tabela_BaseCadastro[[#This Row],[DESCRIÇÃO DO PRINCIPIO ATIVO]],Tabela_BaseCadastro[[#This Row],[P.Ativo CMED]])</f>
        <v>0</v>
      </c>
    </row>
    <row r="1261" spans="1:66" x14ac:dyDescent="0.25">
      <c r="A1261">
        <v>2060</v>
      </c>
      <c r="B1261" t="s">
        <v>3592</v>
      </c>
      <c r="C1261">
        <v>1645</v>
      </c>
      <c r="D1261" t="s">
        <v>2759</v>
      </c>
      <c r="E1261">
        <v>5</v>
      </c>
      <c r="F1261" t="s">
        <v>2634</v>
      </c>
      <c r="G1261">
        <v>10</v>
      </c>
      <c r="H1261" s="1" t="s">
        <v>2760</v>
      </c>
      <c r="I1261">
        <v>39</v>
      </c>
      <c r="J1261" t="s">
        <v>2761</v>
      </c>
      <c r="M1261" t="s">
        <v>2412</v>
      </c>
      <c r="N1261" t="s">
        <v>3566</v>
      </c>
      <c r="O1261" t="s">
        <v>3567</v>
      </c>
      <c r="P1261">
        <v>90219080</v>
      </c>
      <c r="R1261">
        <v>13</v>
      </c>
      <c r="S1261">
        <v>13</v>
      </c>
      <c r="U1261">
        <v>810170012662</v>
      </c>
      <c r="V1261">
        <v>810170012662</v>
      </c>
      <c r="X1261">
        <v>45481515</v>
      </c>
      <c r="Z1261" t="s">
        <v>1260</v>
      </c>
      <c r="AA1261" t="s">
        <v>1261</v>
      </c>
      <c r="AE1261">
        <v>44005</v>
      </c>
      <c r="AH1261">
        <v>0</v>
      </c>
      <c r="AK1261" t="s">
        <v>1260</v>
      </c>
      <c r="AM1261" t="s">
        <v>1260</v>
      </c>
      <c r="AN1261" t="s">
        <v>1260</v>
      </c>
      <c r="AQ1261" t="s">
        <v>2412</v>
      </c>
      <c r="AR1261" t="s">
        <v>2415</v>
      </c>
      <c r="AS1261" t="s">
        <v>1260</v>
      </c>
      <c r="AT1261">
        <v>1</v>
      </c>
      <c r="AX1261" t="s">
        <v>1260</v>
      </c>
      <c r="AY1261" t="s">
        <v>1264</v>
      </c>
      <c r="AZ1261" t="s">
        <v>1265</v>
      </c>
      <c r="BI1261" t="s">
        <v>1260</v>
      </c>
      <c r="BK1261" t="str">
        <f>LEFT(Tabela_BaseCadastro[[#This Row],[Descrição]],SEARCH(" ",Tabela_BaseCadastro[[#This Row],[Descrição]],1)-1)</f>
        <v>45481515</v>
      </c>
      <c r="BL1261" t="str">
        <f>TEXT(Tabela_BaseCadastro[[#This Row],[Unidade Venda '[EAN8, UPC12, EAN13, e DUN14']]],"0000000000000")</f>
        <v>0810170012662</v>
      </c>
      <c r="BN1261">
        <f>IF(Tabela_BaseCadastro[[#This Row],[P.Ativo CMED]]="",Tabela_BaseCadastro[[#This Row],[DESCRIÇÃO DO PRINCIPIO ATIVO]],Tabela_BaseCadastro[[#This Row],[P.Ativo CMED]])</f>
        <v>0</v>
      </c>
    </row>
    <row r="1262" spans="1:66" x14ac:dyDescent="0.25">
      <c r="A1262">
        <v>2061</v>
      </c>
      <c r="B1262" t="s">
        <v>3593</v>
      </c>
      <c r="C1262">
        <v>1645</v>
      </c>
      <c r="D1262" t="s">
        <v>2759</v>
      </c>
      <c r="E1262">
        <v>5</v>
      </c>
      <c r="F1262" t="s">
        <v>2634</v>
      </c>
      <c r="G1262">
        <v>10</v>
      </c>
      <c r="H1262" s="1" t="s">
        <v>2760</v>
      </c>
      <c r="I1262">
        <v>39</v>
      </c>
      <c r="J1262" t="s">
        <v>2761</v>
      </c>
      <c r="M1262" t="s">
        <v>2412</v>
      </c>
      <c r="N1262" t="s">
        <v>3566</v>
      </c>
      <c r="O1262" t="s">
        <v>3567</v>
      </c>
      <c r="P1262">
        <v>90219080</v>
      </c>
      <c r="R1262">
        <v>13</v>
      </c>
      <c r="S1262">
        <v>13</v>
      </c>
      <c r="U1262">
        <v>810170012679</v>
      </c>
      <c r="V1262">
        <v>810170012679</v>
      </c>
      <c r="X1262">
        <v>45481520</v>
      </c>
      <c r="Z1262" t="s">
        <v>1260</v>
      </c>
      <c r="AA1262" t="s">
        <v>1261</v>
      </c>
      <c r="AE1262">
        <v>44005</v>
      </c>
      <c r="AH1262">
        <v>0</v>
      </c>
      <c r="AK1262" t="s">
        <v>1260</v>
      </c>
      <c r="AM1262" t="s">
        <v>1260</v>
      </c>
      <c r="AN1262" t="s">
        <v>1260</v>
      </c>
      <c r="AQ1262" t="s">
        <v>2412</v>
      </c>
      <c r="AR1262" t="s">
        <v>2415</v>
      </c>
      <c r="AS1262" t="s">
        <v>1260</v>
      </c>
      <c r="AT1262">
        <v>1</v>
      </c>
      <c r="AX1262" t="s">
        <v>1260</v>
      </c>
      <c r="AY1262" t="s">
        <v>1264</v>
      </c>
      <c r="AZ1262" t="s">
        <v>1265</v>
      </c>
      <c r="BI1262" t="s">
        <v>1260</v>
      </c>
      <c r="BK1262" t="str">
        <f>LEFT(Tabela_BaseCadastro[[#This Row],[Descrição]],SEARCH(" ",Tabela_BaseCadastro[[#This Row],[Descrição]],1)-1)</f>
        <v>45481520</v>
      </c>
      <c r="BL1262" t="str">
        <f>TEXT(Tabela_BaseCadastro[[#This Row],[Unidade Venda '[EAN8, UPC12, EAN13, e DUN14']]],"0000000000000")</f>
        <v>0810170012679</v>
      </c>
      <c r="BN1262">
        <f>IF(Tabela_BaseCadastro[[#This Row],[P.Ativo CMED]]="",Tabela_BaseCadastro[[#This Row],[DESCRIÇÃO DO PRINCIPIO ATIVO]],Tabela_BaseCadastro[[#This Row],[P.Ativo CMED]])</f>
        <v>0</v>
      </c>
    </row>
    <row r="1263" spans="1:66" x14ac:dyDescent="0.25">
      <c r="A1263">
        <v>2062</v>
      </c>
      <c r="B1263" t="s">
        <v>3594</v>
      </c>
      <c r="C1263">
        <v>1645</v>
      </c>
      <c r="D1263" t="s">
        <v>2759</v>
      </c>
      <c r="E1263">
        <v>5</v>
      </c>
      <c r="F1263" t="s">
        <v>2634</v>
      </c>
      <c r="G1263">
        <v>2</v>
      </c>
      <c r="H1263" s="1"/>
      <c r="I1263">
        <v>39</v>
      </c>
      <c r="J1263" t="s">
        <v>2761</v>
      </c>
      <c r="M1263" t="s">
        <v>1257</v>
      </c>
      <c r="P1263">
        <v>90213930</v>
      </c>
      <c r="R1263">
        <v>13</v>
      </c>
      <c r="S1263">
        <v>14</v>
      </c>
      <c r="X1263">
        <v>45481530</v>
      </c>
      <c r="Z1263" t="s">
        <v>1260</v>
      </c>
      <c r="AA1263" t="s">
        <v>1261</v>
      </c>
      <c r="AE1263">
        <v>44005</v>
      </c>
      <c r="AH1263">
        <v>0</v>
      </c>
      <c r="AK1263" t="s">
        <v>1260</v>
      </c>
      <c r="AM1263" t="s">
        <v>1260</v>
      </c>
      <c r="AN1263" t="s">
        <v>1260</v>
      </c>
      <c r="AQ1263" t="s">
        <v>1263</v>
      </c>
      <c r="AR1263" t="s">
        <v>1257</v>
      </c>
      <c r="AS1263" t="s">
        <v>1260</v>
      </c>
      <c r="AT1263">
        <v>1</v>
      </c>
      <c r="AX1263" t="s">
        <v>1617</v>
      </c>
      <c r="AY1263" t="s">
        <v>1264</v>
      </c>
      <c r="AZ1263" t="s">
        <v>1265</v>
      </c>
      <c r="BI1263" t="s">
        <v>1260</v>
      </c>
      <c r="BK1263" t="str">
        <f>LEFT(Tabela_BaseCadastro[[#This Row],[Descrição]],SEARCH(" ",Tabela_BaseCadastro[[#This Row],[Descrição]],1)-1)</f>
        <v>45481530</v>
      </c>
      <c r="BL1263" t="str">
        <f>TEXT(Tabela_BaseCadastro[[#This Row],[Unidade Venda '[EAN8, UPC12, EAN13, e DUN14']]],"0000000000000")</f>
        <v>0000000000000</v>
      </c>
      <c r="BM1263" t="s">
        <v>1565</v>
      </c>
      <c r="BN1263" t="str">
        <f>IF(Tabela_BaseCadastro[[#This Row],[P.Ativo CMED]]="",Tabela_BaseCadastro[[#This Row],[DESCRIÇÃO DO PRINCIPIO ATIVO]],Tabela_BaseCadastro[[#This Row],[P.Ativo CMED]])</f>
        <v>TISAGENLECLEUCEL</v>
      </c>
    </row>
    <row r="1264" spans="1:66" x14ac:dyDescent="0.25">
      <c r="A1264">
        <v>2063</v>
      </c>
      <c r="B1264" t="s">
        <v>3595</v>
      </c>
      <c r="C1264">
        <v>1645</v>
      </c>
      <c r="D1264" t="s">
        <v>2759</v>
      </c>
      <c r="E1264">
        <v>5</v>
      </c>
      <c r="F1264" t="s">
        <v>2634</v>
      </c>
      <c r="G1264">
        <v>2</v>
      </c>
      <c r="H1264" s="1"/>
      <c r="I1264">
        <v>39</v>
      </c>
      <c r="J1264" t="s">
        <v>2761</v>
      </c>
      <c r="M1264" t="s">
        <v>1257</v>
      </c>
      <c r="P1264">
        <v>90213930</v>
      </c>
      <c r="R1264">
        <v>13</v>
      </c>
      <c r="S1264">
        <v>14</v>
      </c>
      <c r="X1264">
        <v>45482020</v>
      </c>
      <c r="Z1264" t="s">
        <v>1260</v>
      </c>
      <c r="AA1264" t="s">
        <v>1261</v>
      </c>
      <c r="AE1264">
        <v>44005</v>
      </c>
      <c r="AH1264">
        <v>0</v>
      </c>
      <c r="AK1264" t="s">
        <v>1260</v>
      </c>
      <c r="AM1264" t="s">
        <v>1260</v>
      </c>
      <c r="AN1264" t="s">
        <v>1260</v>
      </c>
      <c r="AQ1264" t="s">
        <v>1263</v>
      </c>
      <c r="AR1264" t="s">
        <v>1257</v>
      </c>
      <c r="AS1264" t="s">
        <v>1260</v>
      </c>
      <c r="AT1264">
        <v>1</v>
      </c>
      <c r="AX1264" t="s">
        <v>1617</v>
      </c>
      <c r="AY1264" t="s">
        <v>1264</v>
      </c>
      <c r="AZ1264" t="s">
        <v>1265</v>
      </c>
      <c r="BI1264" t="s">
        <v>1260</v>
      </c>
      <c r="BK1264" t="str">
        <f>LEFT(Tabela_BaseCadastro[[#This Row],[Descrição]],SEARCH(" ",Tabela_BaseCadastro[[#This Row],[Descrição]],1)-1)</f>
        <v>45482020</v>
      </c>
      <c r="BL1264" t="str">
        <f>TEXT(Tabela_BaseCadastro[[#This Row],[Unidade Venda '[EAN8, UPC12, EAN13, e DUN14']]],"0000000000000")</f>
        <v>0000000000000</v>
      </c>
      <c r="BM1264" t="s">
        <v>1565</v>
      </c>
      <c r="BN1264" t="str">
        <f>IF(Tabela_BaseCadastro[[#This Row],[P.Ativo CMED]]="",Tabela_BaseCadastro[[#This Row],[DESCRIÇÃO DO PRINCIPIO ATIVO]],Tabela_BaseCadastro[[#This Row],[P.Ativo CMED]])</f>
        <v>TISAGENLECLEUCEL</v>
      </c>
    </row>
    <row r="1265" spans="1:66" x14ac:dyDescent="0.25">
      <c r="A1265">
        <v>2064</v>
      </c>
      <c r="B1265" t="s">
        <v>3596</v>
      </c>
      <c r="C1265">
        <v>1645</v>
      </c>
      <c r="D1265" t="s">
        <v>2759</v>
      </c>
      <c r="E1265">
        <v>5</v>
      </c>
      <c r="F1265" t="s">
        <v>2634</v>
      </c>
      <c r="G1265">
        <v>2</v>
      </c>
      <c r="H1265" s="1"/>
      <c r="I1265">
        <v>39</v>
      </c>
      <c r="J1265" t="s">
        <v>2761</v>
      </c>
      <c r="M1265" t="s">
        <v>1257</v>
      </c>
      <c r="P1265">
        <v>90213930</v>
      </c>
      <c r="R1265">
        <v>13</v>
      </c>
      <c r="S1265">
        <v>14</v>
      </c>
      <c r="X1265">
        <v>45482030</v>
      </c>
      <c r="Z1265" t="s">
        <v>1260</v>
      </c>
      <c r="AA1265" t="s">
        <v>1261</v>
      </c>
      <c r="AE1265">
        <v>44005</v>
      </c>
      <c r="AH1265">
        <v>0</v>
      </c>
      <c r="AK1265" t="s">
        <v>1260</v>
      </c>
      <c r="AM1265" t="s">
        <v>1260</v>
      </c>
      <c r="AN1265" t="s">
        <v>1260</v>
      </c>
      <c r="AQ1265" t="s">
        <v>1263</v>
      </c>
      <c r="AR1265" t="s">
        <v>1257</v>
      </c>
      <c r="AS1265" t="s">
        <v>1260</v>
      </c>
      <c r="AT1265">
        <v>1</v>
      </c>
      <c r="AX1265" t="s">
        <v>1617</v>
      </c>
      <c r="AY1265" t="s">
        <v>1264</v>
      </c>
      <c r="AZ1265" t="s">
        <v>1265</v>
      </c>
      <c r="BI1265" t="s">
        <v>1260</v>
      </c>
      <c r="BK1265" t="str">
        <f>LEFT(Tabela_BaseCadastro[[#This Row],[Descrição]],SEARCH(" ",Tabela_BaseCadastro[[#This Row],[Descrição]],1)-1)</f>
        <v>45482030</v>
      </c>
      <c r="BL1265" t="str">
        <f>TEXT(Tabela_BaseCadastro[[#This Row],[Unidade Venda '[EAN8, UPC12, EAN13, e DUN14']]],"0000000000000")</f>
        <v>0000000000000</v>
      </c>
      <c r="BM1265" t="s">
        <v>1565</v>
      </c>
      <c r="BN1265" t="str">
        <f>IF(Tabela_BaseCadastro[[#This Row],[P.Ativo CMED]]="",Tabela_BaseCadastro[[#This Row],[DESCRIÇÃO DO PRINCIPIO ATIVO]],Tabela_BaseCadastro[[#This Row],[P.Ativo CMED]])</f>
        <v>TISAGENLECLEUCEL</v>
      </c>
    </row>
    <row r="1266" spans="1:66" x14ac:dyDescent="0.25">
      <c r="A1266">
        <v>2065</v>
      </c>
      <c r="B1266" t="s">
        <v>3597</v>
      </c>
      <c r="C1266">
        <v>1645</v>
      </c>
      <c r="D1266" t="s">
        <v>2759</v>
      </c>
      <c r="E1266">
        <v>5</v>
      </c>
      <c r="F1266" t="s">
        <v>2634</v>
      </c>
      <c r="G1266">
        <v>2</v>
      </c>
      <c r="H1266" s="1"/>
      <c r="I1266">
        <v>39</v>
      </c>
      <c r="J1266" t="s">
        <v>2761</v>
      </c>
      <c r="M1266" t="s">
        <v>1257</v>
      </c>
      <c r="P1266">
        <v>90213930</v>
      </c>
      <c r="R1266">
        <v>13</v>
      </c>
      <c r="S1266">
        <v>14</v>
      </c>
      <c r="X1266">
        <v>45680410</v>
      </c>
      <c r="Z1266" t="s">
        <v>1260</v>
      </c>
      <c r="AA1266" t="s">
        <v>1261</v>
      </c>
      <c r="AE1266">
        <v>44005</v>
      </c>
      <c r="AH1266">
        <v>0</v>
      </c>
      <c r="AK1266" t="s">
        <v>1260</v>
      </c>
      <c r="AM1266" t="s">
        <v>1260</v>
      </c>
      <c r="AN1266" t="s">
        <v>1260</v>
      </c>
      <c r="AQ1266" t="s">
        <v>1263</v>
      </c>
      <c r="AR1266" t="s">
        <v>1257</v>
      </c>
      <c r="AS1266" t="s">
        <v>1260</v>
      </c>
      <c r="AT1266">
        <v>1</v>
      </c>
      <c r="AX1266" t="s">
        <v>1617</v>
      </c>
      <c r="AY1266" t="s">
        <v>1264</v>
      </c>
      <c r="AZ1266" t="s">
        <v>1265</v>
      </c>
      <c r="BI1266" t="s">
        <v>1260</v>
      </c>
      <c r="BK1266" t="str">
        <f>LEFT(Tabela_BaseCadastro[[#This Row],[Descrição]],SEARCH(" ",Tabela_BaseCadastro[[#This Row],[Descrição]],1)-1)</f>
        <v>45680410</v>
      </c>
      <c r="BL1266" t="str">
        <f>TEXT(Tabela_BaseCadastro[[#This Row],[Unidade Venda '[EAN8, UPC12, EAN13, e DUN14']]],"0000000000000")</f>
        <v>0000000000000</v>
      </c>
      <c r="BM1266" t="s">
        <v>1565</v>
      </c>
      <c r="BN1266" t="str">
        <f>IF(Tabela_BaseCadastro[[#This Row],[P.Ativo CMED]]="",Tabela_BaseCadastro[[#This Row],[DESCRIÇÃO DO PRINCIPIO ATIVO]],Tabela_BaseCadastro[[#This Row],[P.Ativo CMED]])</f>
        <v>TISAGENLECLEUCEL</v>
      </c>
    </row>
    <row r="1267" spans="1:66" x14ac:dyDescent="0.25">
      <c r="A1267">
        <v>2066</v>
      </c>
      <c r="B1267" t="s">
        <v>3598</v>
      </c>
      <c r="C1267">
        <v>1645</v>
      </c>
      <c r="D1267" t="s">
        <v>2759</v>
      </c>
      <c r="E1267">
        <v>5</v>
      </c>
      <c r="F1267" t="s">
        <v>2634</v>
      </c>
      <c r="G1267">
        <v>2</v>
      </c>
      <c r="H1267" s="1"/>
      <c r="I1267">
        <v>39</v>
      </c>
      <c r="J1267" t="s">
        <v>2761</v>
      </c>
      <c r="M1267" t="s">
        <v>1257</v>
      </c>
      <c r="P1267">
        <v>90213930</v>
      </c>
      <c r="R1267">
        <v>13</v>
      </c>
      <c r="S1267">
        <v>14</v>
      </c>
      <c r="X1267">
        <v>45680512</v>
      </c>
      <c r="Z1267" t="s">
        <v>1260</v>
      </c>
      <c r="AA1267" t="s">
        <v>1261</v>
      </c>
      <c r="AE1267">
        <v>44005</v>
      </c>
      <c r="AH1267">
        <v>0</v>
      </c>
      <c r="AK1267" t="s">
        <v>1260</v>
      </c>
      <c r="AM1267" t="s">
        <v>1260</v>
      </c>
      <c r="AN1267" t="s">
        <v>1260</v>
      </c>
      <c r="AQ1267" t="s">
        <v>1263</v>
      </c>
      <c r="AR1267" t="s">
        <v>1257</v>
      </c>
      <c r="AS1267" t="s">
        <v>1260</v>
      </c>
      <c r="AT1267">
        <v>1</v>
      </c>
      <c r="AX1267" t="s">
        <v>1617</v>
      </c>
      <c r="AY1267" t="s">
        <v>1264</v>
      </c>
      <c r="AZ1267" t="s">
        <v>1265</v>
      </c>
      <c r="BI1267" t="s">
        <v>1260</v>
      </c>
      <c r="BK1267" t="str">
        <f>LEFT(Tabela_BaseCadastro[[#This Row],[Descrição]],SEARCH(" ",Tabela_BaseCadastro[[#This Row],[Descrição]],1)-1)</f>
        <v>45680512</v>
      </c>
      <c r="BL1267" t="str">
        <f>TEXT(Tabela_BaseCadastro[[#This Row],[Unidade Venda '[EAN8, UPC12, EAN13, e DUN14']]],"0000000000000")</f>
        <v>0000000000000</v>
      </c>
      <c r="BM1267" t="s">
        <v>1565</v>
      </c>
      <c r="BN1267" t="str">
        <f>IF(Tabela_BaseCadastro[[#This Row],[P.Ativo CMED]]="",Tabela_BaseCadastro[[#This Row],[DESCRIÇÃO DO PRINCIPIO ATIVO]],Tabela_BaseCadastro[[#This Row],[P.Ativo CMED]])</f>
        <v>TISAGENLECLEUCEL</v>
      </c>
    </row>
    <row r="1268" spans="1:66" x14ac:dyDescent="0.25">
      <c r="A1268">
        <v>2067</v>
      </c>
      <c r="B1268" t="s">
        <v>3599</v>
      </c>
      <c r="C1268">
        <v>1645</v>
      </c>
      <c r="D1268" t="s">
        <v>2759</v>
      </c>
      <c r="E1268">
        <v>5</v>
      </c>
      <c r="F1268" t="s">
        <v>2634</v>
      </c>
      <c r="G1268">
        <v>2</v>
      </c>
      <c r="H1268" s="1"/>
      <c r="I1268">
        <v>39</v>
      </c>
      <c r="J1268" t="s">
        <v>2761</v>
      </c>
      <c r="M1268" t="s">
        <v>1257</v>
      </c>
      <c r="P1268">
        <v>90213930</v>
      </c>
      <c r="R1268">
        <v>13</v>
      </c>
      <c r="S1268">
        <v>14</v>
      </c>
      <c r="X1268">
        <v>45680717</v>
      </c>
      <c r="Z1268" t="s">
        <v>1260</v>
      </c>
      <c r="AA1268" t="s">
        <v>1261</v>
      </c>
      <c r="AE1268">
        <v>44005</v>
      </c>
      <c r="AH1268">
        <v>0</v>
      </c>
      <c r="AK1268" t="s">
        <v>1260</v>
      </c>
      <c r="AM1268" t="s">
        <v>1260</v>
      </c>
      <c r="AN1268" t="s">
        <v>1260</v>
      </c>
      <c r="AQ1268" t="s">
        <v>1263</v>
      </c>
      <c r="AR1268" t="s">
        <v>1257</v>
      </c>
      <c r="AS1268" t="s">
        <v>1260</v>
      </c>
      <c r="AT1268">
        <v>1</v>
      </c>
      <c r="AX1268" t="s">
        <v>1617</v>
      </c>
      <c r="AY1268" t="s">
        <v>1264</v>
      </c>
      <c r="AZ1268" t="s">
        <v>1265</v>
      </c>
      <c r="BI1268" t="s">
        <v>1260</v>
      </c>
      <c r="BK1268" t="str">
        <f>LEFT(Tabela_BaseCadastro[[#This Row],[Descrição]],SEARCH(" ",Tabela_BaseCadastro[[#This Row],[Descrição]],1)-1)</f>
        <v>45680717</v>
      </c>
      <c r="BL1268" t="str">
        <f>TEXT(Tabela_BaseCadastro[[#This Row],[Unidade Venda '[EAN8, UPC12, EAN13, e DUN14']]],"0000000000000")</f>
        <v>0000000000000</v>
      </c>
      <c r="BM1268" t="s">
        <v>1565</v>
      </c>
      <c r="BN1268" t="str">
        <f>IF(Tabela_BaseCadastro[[#This Row],[P.Ativo CMED]]="",Tabela_BaseCadastro[[#This Row],[DESCRIÇÃO DO PRINCIPIO ATIVO]],Tabela_BaseCadastro[[#This Row],[P.Ativo CMED]])</f>
        <v>TISAGENLECLEUCEL</v>
      </c>
    </row>
    <row r="1269" spans="1:66" x14ac:dyDescent="0.25">
      <c r="A1269">
        <v>2068</v>
      </c>
      <c r="B1269" t="s">
        <v>3600</v>
      </c>
      <c r="C1269">
        <v>1645</v>
      </c>
      <c r="D1269" t="s">
        <v>2759</v>
      </c>
      <c r="E1269">
        <v>5</v>
      </c>
      <c r="F1269" t="s">
        <v>2634</v>
      </c>
      <c r="G1269">
        <v>2</v>
      </c>
      <c r="H1269" s="1"/>
      <c r="I1269">
        <v>39</v>
      </c>
      <c r="J1269" t="s">
        <v>2761</v>
      </c>
      <c r="M1269" t="s">
        <v>1257</v>
      </c>
      <c r="P1269">
        <v>90213930</v>
      </c>
      <c r="R1269">
        <v>13</v>
      </c>
      <c r="S1269">
        <v>14</v>
      </c>
      <c r="X1269">
        <v>45680820</v>
      </c>
      <c r="Z1269" t="s">
        <v>1260</v>
      </c>
      <c r="AA1269" t="s">
        <v>1261</v>
      </c>
      <c r="AE1269">
        <v>44005</v>
      </c>
      <c r="AH1269">
        <v>0</v>
      </c>
      <c r="AK1269" t="s">
        <v>1260</v>
      </c>
      <c r="AM1269" t="s">
        <v>1260</v>
      </c>
      <c r="AN1269" t="s">
        <v>1260</v>
      </c>
      <c r="AQ1269" t="s">
        <v>1263</v>
      </c>
      <c r="AR1269" t="s">
        <v>1257</v>
      </c>
      <c r="AS1269" t="s">
        <v>1260</v>
      </c>
      <c r="AT1269">
        <v>1</v>
      </c>
      <c r="AX1269" t="s">
        <v>1617</v>
      </c>
      <c r="AY1269" t="s">
        <v>1264</v>
      </c>
      <c r="AZ1269" t="s">
        <v>1265</v>
      </c>
      <c r="BI1269" t="s">
        <v>1260</v>
      </c>
      <c r="BK1269" t="str">
        <f>LEFT(Tabela_BaseCadastro[[#This Row],[Descrição]],SEARCH(" ",Tabela_BaseCadastro[[#This Row],[Descrição]],1)-1)</f>
        <v>45680820</v>
      </c>
      <c r="BL1269" t="str">
        <f>TEXT(Tabela_BaseCadastro[[#This Row],[Unidade Venda '[EAN8, UPC12, EAN13, e DUN14']]],"0000000000000")</f>
        <v>0000000000000</v>
      </c>
      <c r="BM1269" t="s">
        <v>1565</v>
      </c>
      <c r="BN1269" t="str">
        <f>IF(Tabela_BaseCadastro[[#This Row],[P.Ativo CMED]]="",Tabela_BaseCadastro[[#This Row],[DESCRIÇÃO DO PRINCIPIO ATIVO]],Tabela_BaseCadastro[[#This Row],[P.Ativo CMED]])</f>
        <v>TISAGENLECLEUCEL</v>
      </c>
    </row>
    <row r="1270" spans="1:66" x14ac:dyDescent="0.25">
      <c r="A1270">
        <v>2069</v>
      </c>
      <c r="B1270" t="s">
        <v>3601</v>
      </c>
      <c r="C1270">
        <v>1645</v>
      </c>
      <c r="D1270" t="s">
        <v>2759</v>
      </c>
      <c r="E1270">
        <v>5</v>
      </c>
      <c r="F1270" t="s">
        <v>2634</v>
      </c>
      <c r="G1270">
        <v>2</v>
      </c>
      <c r="H1270" s="1"/>
      <c r="I1270">
        <v>39</v>
      </c>
      <c r="J1270" t="s">
        <v>2761</v>
      </c>
      <c r="M1270" t="s">
        <v>1257</v>
      </c>
      <c r="P1270">
        <v>90213930</v>
      </c>
      <c r="R1270">
        <v>13</v>
      </c>
      <c r="S1270">
        <v>14</v>
      </c>
      <c r="X1270">
        <v>45681026</v>
      </c>
      <c r="Z1270" t="s">
        <v>1260</v>
      </c>
      <c r="AA1270" t="s">
        <v>1261</v>
      </c>
      <c r="AE1270">
        <v>44005</v>
      </c>
      <c r="AH1270">
        <v>0</v>
      </c>
      <c r="AK1270" t="s">
        <v>1260</v>
      </c>
      <c r="AM1270" t="s">
        <v>1260</v>
      </c>
      <c r="AN1270" t="s">
        <v>1260</v>
      </c>
      <c r="AQ1270" t="s">
        <v>1263</v>
      </c>
      <c r="AR1270" t="s">
        <v>1257</v>
      </c>
      <c r="AS1270" t="s">
        <v>1260</v>
      </c>
      <c r="AT1270">
        <v>1</v>
      </c>
      <c r="AX1270" t="s">
        <v>1617</v>
      </c>
      <c r="AY1270" t="s">
        <v>1264</v>
      </c>
      <c r="AZ1270" t="s">
        <v>1265</v>
      </c>
      <c r="BI1270" t="s">
        <v>1260</v>
      </c>
      <c r="BK1270" t="str">
        <f>LEFT(Tabela_BaseCadastro[[#This Row],[Descrição]],SEARCH(" ",Tabela_BaseCadastro[[#This Row],[Descrição]],1)-1)</f>
        <v>45681026</v>
      </c>
      <c r="BL1270" t="str">
        <f>TEXT(Tabela_BaseCadastro[[#This Row],[Unidade Venda '[EAN8, UPC12, EAN13, e DUN14']]],"0000000000000")</f>
        <v>0000000000000</v>
      </c>
      <c r="BM1270" t="s">
        <v>1565</v>
      </c>
      <c r="BN1270" t="str">
        <f>IF(Tabela_BaseCadastro[[#This Row],[P.Ativo CMED]]="",Tabela_BaseCadastro[[#This Row],[DESCRIÇÃO DO PRINCIPIO ATIVO]],Tabela_BaseCadastro[[#This Row],[P.Ativo CMED]])</f>
        <v>TISAGENLECLEUCEL</v>
      </c>
    </row>
    <row r="1271" spans="1:66" x14ac:dyDescent="0.25">
      <c r="A1271">
        <v>2070</v>
      </c>
      <c r="B1271" t="s">
        <v>3602</v>
      </c>
      <c r="C1271">
        <v>1645</v>
      </c>
      <c r="D1271" t="s">
        <v>2759</v>
      </c>
      <c r="E1271">
        <v>5</v>
      </c>
      <c r="F1271" t="s">
        <v>2634</v>
      </c>
      <c r="G1271">
        <v>2</v>
      </c>
      <c r="H1271" s="1"/>
      <c r="I1271">
        <v>39</v>
      </c>
      <c r="J1271" t="s">
        <v>2761</v>
      </c>
      <c r="M1271" t="s">
        <v>1257</v>
      </c>
      <c r="P1271">
        <v>90213930</v>
      </c>
      <c r="R1271">
        <v>13</v>
      </c>
      <c r="S1271">
        <v>14</v>
      </c>
      <c r="X1271">
        <v>45681231</v>
      </c>
      <c r="Z1271" t="s">
        <v>1260</v>
      </c>
      <c r="AA1271" t="s">
        <v>1261</v>
      </c>
      <c r="AE1271">
        <v>44005</v>
      </c>
      <c r="AH1271">
        <v>0</v>
      </c>
      <c r="AK1271" t="s">
        <v>1260</v>
      </c>
      <c r="AM1271" t="s">
        <v>1260</v>
      </c>
      <c r="AN1271" t="s">
        <v>1260</v>
      </c>
      <c r="AQ1271" t="s">
        <v>1263</v>
      </c>
      <c r="AR1271" t="s">
        <v>1257</v>
      </c>
      <c r="AS1271" t="s">
        <v>1260</v>
      </c>
      <c r="AT1271">
        <v>1</v>
      </c>
      <c r="AX1271" t="s">
        <v>1617</v>
      </c>
      <c r="AY1271" t="s">
        <v>1264</v>
      </c>
      <c r="AZ1271" t="s">
        <v>1265</v>
      </c>
      <c r="BI1271" t="s">
        <v>1260</v>
      </c>
      <c r="BK1271" t="str">
        <f>LEFT(Tabela_BaseCadastro[[#This Row],[Descrição]],SEARCH(" ",Tabela_BaseCadastro[[#This Row],[Descrição]],1)-1)</f>
        <v>45681231</v>
      </c>
      <c r="BL1271" t="str">
        <f>TEXT(Tabela_BaseCadastro[[#This Row],[Unidade Venda '[EAN8, UPC12, EAN13, e DUN14']]],"0000000000000")</f>
        <v>0000000000000</v>
      </c>
      <c r="BM1271" t="s">
        <v>1565</v>
      </c>
      <c r="BN1271" t="str">
        <f>IF(Tabela_BaseCadastro[[#This Row],[P.Ativo CMED]]="",Tabela_BaseCadastro[[#This Row],[DESCRIÇÃO DO PRINCIPIO ATIVO]],Tabela_BaseCadastro[[#This Row],[P.Ativo CMED]])</f>
        <v>TISAGENLECLEUCEL</v>
      </c>
    </row>
    <row r="1272" spans="1:66" x14ac:dyDescent="0.25">
      <c r="A1272">
        <v>2071</v>
      </c>
      <c r="B1272" t="s">
        <v>3603</v>
      </c>
      <c r="C1272">
        <v>1645</v>
      </c>
      <c r="D1272" t="s">
        <v>2759</v>
      </c>
      <c r="E1272">
        <v>5</v>
      </c>
      <c r="F1272" t="s">
        <v>2634</v>
      </c>
      <c r="G1272">
        <v>2</v>
      </c>
      <c r="H1272" s="1"/>
      <c r="I1272">
        <v>39</v>
      </c>
      <c r="J1272" t="s">
        <v>2761</v>
      </c>
      <c r="M1272" t="s">
        <v>1257</v>
      </c>
      <c r="P1272">
        <v>90213930</v>
      </c>
      <c r="R1272">
        <v>13</v>
      </c>
      <c r="S1272">
        <v>14</v>
      </c>
      <c r="X1272">
        <v>45681332</v>
      </c>
      <c r="Z1272" t="s">
        <v>1260</v>
      </c>
      <c r="AA1272" t="s">
        <v>1261</v>
      </c>
      <c r="AE1272">
        <v>44005</v>
      </c>
      <c r="AH1272">
        <v>0</v>
      </c>
      <c r="AK1272" t="s">
        <v>1260</v>
      </c>
      <c r="AM1272" t="s">
        <v>1260</v>
      </c>
      <c r="AN1272" t="s">
        <v>1260</v>
      </c>
      <c r="AQ1272" t="s">
        <v>1263</v>
      </c>
      <c r="AR1272" t="s">
        <v>1257</v>
      </c>
      <c r="AS1272" t="s">
        <v>1260</v>
      </c>
      <c r="AT1272">
        <v>1</v>
      </c>
      <c r="AX1272" t="s">
        <v>1617</v>
      </c>
      <c r="AY1272" t="s">
        <v>1264</v>
      </c>
      <c r="AZ1272" t="s">
        <v>1265</v>
      </c>
      <c r="BI1272" t="s">
        <v>1260</v>
      </c>
      <c r="BK1272" t="str">
        <f>LEFT(Tabela_BaseCadastro[[#This Row],[Descrição]],SEARCH(" ",Tabela_BaseCadastro[[#This Row],[Descrição]],1)-1)</f>
        <v>45681332</v>
      </c>
      <c r="BL1272" t="str">
        <f>TEXT(Tabela_BaseCadastro[[#This Row],[Unidade Venda '[EAN8, UPC12, EAN13, e DUN14']]],"0000000000000")</f>
        <v>0000000000000</v>
      </c>
      <c r="BM1272" t="s">
        <v>1565</v>
      </c>
      <c r="BN1272" t="str">
        <f>IF(Tabela_BaseCadastro[[#This Row],[P.Ativo CMED]]="",Tabela_BaseCadastro[[#This Row],[DESCRIÇÃO DO PRINCIPIO ATIVO]],Tabela_BaseCadastro[[#This Row],[P.Ativo CMED]])</f>
        <v>TISAGENLECLEUCEL</v>
      </c>
    </row>
    <row r="1273" spans="1:66" x14ac:dyDescent="0.25">
      <c r="A1273">
        <v>2072</v>
      </c>
      <c r="B1273" t="s">
        <v>3604</v>
      </c>
      <c r="C1273">
        <v>1645</v>
      </c>
      <c r="D1273" t="s">
        <v>2759</v>
      </c>
      <c r="E1273">
        <v>5</v>
      </c>
      <c r="F1273" t="s">
        <v>2634</v>
      </c>
      <c r="G1273">
        <v>2</v>
      </c>
      <c r="H1273" s="1"/>
      <c r="I1273">
        <v>39</v>
      </c>
      <c r="J1273" t="s">
        <v>2761</v>
      </c>
      <c r="M1273" t="s">
        <v>1257</v>
      </c>
      <c r="P1273">
        <v>90213930</v>
      </c>
      <c r="R1273">
        <v>13</v>
      </c>
      <c r="S1273">
        <v>14</v>
      </c>
      <c r="X1273">
        <v>45681434</v>
      </c>
      <c r="Z1273" t="s">
        <v>1260</v>
      </c>
      <c r="AA1273" t="s">
        <v>1261</v>
      </c>
      <c r="AE1273">
        <v>44005</v>
      </c>
      <c r="AH1273">
        <v>0</v>
      </c>
      <c r="AK1273" t="s">
        <v>1260</v>
      </c>
      <c r="AM1273" t="s">
        <v>1260</v>
      </c>
      <c r="AN1273" t="s">
        <v>1260</v>
      </c>
      <c r="AQ1273" t="s">
        <v>1263</v>
      </c>
      <c r="AR1273" t="s">
        <v>1257</v>
      </c>
      <c r="AS1273" t="s">
        <v>1260</v>
      </c>
      <c r="AT1273">
        <v>1</v>
      </c>
      <c r="AX1273" t="s">
        <v>1617</v>
      </c>
      <c r="AY1273" t="s">
        <v>1264</v>
      </c>
      <c r="AZ1273" t="s">
        <v>1265</v>
      </c>
      <c r="BI1273" t="s">
        <v>1260</v>
      </c>
      <c r="BK1273" t="str">
        <f>LEFT(Tabela_BaseCadastro[[#This Row],[Descrição]],SEARCH(" ",Tabela_BaseCadastro[[#This Row],[Descrição]],1)-1)</f>
        <v>45681434</v>
      </c>
      <c r="BL1273" t="str">
        <f>TEXT(Tabela_BaseCadastro[[#This Row],[Unidade Venda '[EAN8, UPC12, EAN13, e DUN14']]],"0000000000000")</f>
        <v>0000000000000</v>
      </c>
      <c r="BM1273" t="s">
        <v>1565</v>
      </c>
      <c r="BN1273" t="str">
        <f>IF(Tabela_BaseCadastro[[#This Row],[P.Ativo CMED]]="",Tabela_BaseCadastro[[#This Row],[DESCRIÇÃO DO PRINCIPIO ATIVO]],Tabela_BaseCadastro[[#This Row],[P.Ativo CMED]])</f>
        <v>TISAGENLECLEUCEL</v>
      </c>
    </row>
    <row r="1274" spans="1:66" x14ac:dyDescent="0.25">
      <c r="A1274">
        <v>2073</v>
      </c>
      <c r="B1274" t="s">
        <v>3605</v>
      </c>
      <c r="C1274">
        <v>1645</v>
      </c>
      <c r="D1274" t="s">
        <v>2759</v>
      </c>
      <c r="E1274">
        <v>5</v>
      </c>
      <c r="F1274" t="s">
        <v>2634</v>
      </c>
      <c r="G1274">
        <v>2</v>
      </c>
      <c r="H1274" s="1"/>
      <c r="I1274">
        <v>39</v>
      </c>
      <c r="J1274" t="s">
        <v>2761</v>
      </c>
      <c r="M1274" t="s">
        <v>1257</v>
      </c>
      <c r="P1274">
        <v>90213930</v>
      </c>
      <c r="R1274">
        <v>13</v>
      </c>
      <c r="S1274">
        <v>14</v>
      </c>
      <c r="X1274">
        <v>45681844</v>
      </c>
      <c r="Z1274" t="s">
        <v>1260</v>
      </c>
      <c r="AA1274" t="s">
        <v>1261</v>
      </c>
      <c r="AE1274">
        <v>44005</v>
      </c>
      <c r="AH1274">
        <v>0</v>
      </c>
      <c r="AK1274" t="s">
        <v>1260</v>
      </c>
      <c r="AM1274" t="s">
        <v>1260</v>
      </c>
      <c r="AN1274" t="s">
        <v>1260</v>
      </c>
      <c r="AQ1274" t="s">
        <v>1263</v>
      </c>
      <c r="AR1274" t="s">
        <v>1257</v>
      </c>
      <c r="AS1274" t="s">
        <v>1260</v>
      </c>
      <c r="AT1274">
        <v>1</v>
      </c>
      <c r="AX1274" t="s">
        <v>1617</v>
      </c>
      <c r="AY1274" t="s">
        <v>1264</v>
      </c>
      <c r="AZ1274" t="s">
        <v>1265</v>
      </c>
      <c r="BI1274" t="s">
        <v>1260</v>
      </c>
      <c r="BK1274" t="str">
        <f>LEFT(Tabela_BaseCadastro[[#This Row],[Descrição]],SEARCH(" ",Tabela_BaseCadastro[[#This Row],[Descrição]],1)-1)</f>
        <v>45681844</v>
      </c>
      <c r="BL1274" t="str">
        <f>TEXT(Tabela_BaseCadastro[[#This Row],[Unidade Venda '[EAN8, UPC12, EAN13, e DUN14']]],"0000000000000")</f>
        <v>0000000000000</v>
      </c>
      <c r="BM1274" t="s">
        <v>1565</v>
      </c>
      <c r="BN1274" t="str">
        <f>IF(Tabela_BaseCadastro[[#This Row],[P.Ativo CMED]]="",Tabela_BaseCadastro[[#This Row],[DESCRIÇÃO DO PRINCIPIO ATIVO]],Tabela_BaseCadastro[[#This Row],[P.Ativo CMED]])</f>
        <v>TISAGENLECLEUCEL</v>
      </c>
    </row>
    <row r="1275" spans="1:66" x14ac:dyDescent="0.25">
      <c r="A1275">
        <v>2074</v>
      </c>
      <c r="B1275" t="s">
        <v>3606</v>
      </c>
      <c r="C1275">
        <v>1645</v>
      </c>
      <c r="D1275" t="s">
        <v>2759</v>
      </c>
      <c r="E1275">
        <v>5</v>
      </c>
      <c r="F1275" t="s">
        <v>2634</v>
      </c>
      <c r="G1275">
        <v>2</v>
      </c>
      <c r="H1275" s="1"/>
      <c r="I1275">
        <v>39</v>
      </c>
      <c r="J1275" t="s">
        <v>2761</v>
      </c>
      <c r="M1275" t="s">
        <v>1257</v>
      </c>
      <c r="P1275">
        <v>90213930</v>
      </c>
      <c r="R1275">
        <v>13</v>
      </c>
      <c r="S1275">
        <v>14</v>
      </c>
      <c r="X1275">
        <v>45682050</v>
      </c>
      <c r="Z1275" t="s">
        <v>1260</v>
      </c>
      <c r="AA1275" t="s">
        <v>1261</v>
      </c>
      <c r="AE1275">
        <v>44005</v>
      </c>
      <c r="AH1275">
        <v>0</v>
      </c>
      <c r="AK1275" t="s">
        <v>1260</v>
      </c>
      <c r="AM1275" t="s">
        <v>1260</v>
      </c>
      <c r="AN1275" t="s">
        <v>1260</v>
      </c>
      <c r="AQ1275" t="s">
        <v>1263</v>
      </c>
      <c r="AR1275" t="s">
        <v>1257</v>
      </c>
      <c r="AS1275" t="s">
        <v>1260</v>
      </c>
      <c r="AT1275">
        <v>1</v>
      </c>
      <c r="AX1275" t="s">
        <v>1617</v>
      </c>
      <c r="AY1275" t="s">
        <v>1264</v>
      </c>
      <c r="AZ1275" t="s">
        <v>1265</v>
      </c>
      <c r="BI1275" t="s">
        <v>1260</v>
      </c>
      <c r="BK1275" t="str">
        <f>LEFT(Tabela_BaseCadastro[[#This Row],[Descrição]],SEARCH(" ",Tabela_BaseCadastro[[#This Row],[Descrição]],1)-1)</f>
        <v>45682050</v>
      </c>
      <c r="BL1275" t="str">
        <f>TEXT(Tabela_BaseCadastro[[#This Row],[Unidade Venda '[EAN8, UPC12, EAN13, e DUN14']]],"0000000000000")</f>
        <v>0000000000000</v>
      </c>
      <c r="BM1275" t="s">
        <v>1565</v>
      </c>
      <c r="BN1275" t="str">
        <f>IF(Tabela_BaseCadastro[[#This Row],[P.Ativo CMED]]="",Tabela_BaseCadastro[[#This Row],[DESCRIÇÃO DO PRINCIPIO ATIVO]],Tabela_BaseCadastro[[#This Row],[P.Ativo CMED]])</f>
        <v>TISAGENLECLEUCEL</v>
      </c>
    </row>
    <row r="1276" spans="1:66" x14ac:dyDescent="0.25">
      <c r="A1276">
        <v>2075</v>
      </c>
      <c r="B1276" t="s">
        <v>3607</v>
      </c>
      <c r="C1276">
        <v>1645</v>
      </c>
      <c r="D1276" t="s">
        <v>2759</v>
      </c>
      <c r="E1276">
        <v>5</v>
      </c>
      <c r="F1276" t="s">
        <v>2634</v>
      </c>
      <c r="G1276">
        <v>10</v>
      </c>
      <c r="H1276" s="1" t="s">
        <v>2760</v>
      </c>
      <c r="I1276">
        <v>39</v>
      </c>
      <c r="J1276" t="s">
        <v>2761</v>
      </c>
      <c r="M1276" t="s">
        <v>2412</v>
      </c>
      <c r="N1276" t="s">
        <v>2762</v>
      </c>
      <c r="O1276" t="s">
        <v>2763</v>
      </c>
      <c r="P1276">
        <v>90213930</v>
      </c>
      <c r="R1276">
        <v>13</v>
      </c>
      <c r="S1276">
        <v>13</v>
      </c>
      <c r="U1276">
        <v>1234567890123</v>
      </c>
      <c r="V1276">
        <v>1234567890123</v>
      </c>
      <c r="X1276" t="s">
        <v>3608</v>
      </c>
      <c r="Z1276" t="s">
        <v>1260</v>
      </c>
      <c r="AA1276" t="s">
        <v>1261</v>
      </c>
      <c r="AE1276">
        <v>44005</v>
      </c>
      <c r="AH1276">
        <v>0</v>
      </c>
      <c r="AK1276" t="s">
        <v>1260</v>
      </c>
      <c r="AM1276" t="s">
        <v>1260</v>
      </c>
      <c r="AN1276" t="s">
        <v>1260</v>
      </c>
      <c r="AQ1276" t="s">
        <v>2412</v>
      </c>
      <c r="AR1276" t="s">
        <v>2415</v>
      </c>
      <c r="AS1276" t="s">
        <v>1260</v>
      </c>
      <c r="AT1276">
        <v>1</v>
      </c>
      <c r="AX1276" t="s">
        <v>1260</v>
      </c>
      <c r="AY1276" t="s">
        <v>1264</v>
      </c>
      <c r="AZ1276" t="s">
        <v>1265</v>
      </c>
      <c r="BI1276" t="s">
        <v>1260</v>
      </c>
      <c r="BK1276" t="str">
        <f>LEFT(Tabela_BaseCadastro[[#This Row],[Descrição]],SEARCH(" ",Tabela_BaseCadastro[[#This Row],[Descrição]],1)-1)</f>
        <v>MCPC2013</v>
      </c>
      <c r="BL1276" t="str">
        <f>TEXT(Tabela_BaseCadastro[[#This Row],[Unidade Venda '[EAN8, UPC12, EAN13, e DUN14']]],"0000000000000")</f>
        <v>1234567890123</v>
      </c>
      <c r="BN1276">
        <f>IF(Tabela_BaseCadastro[[#This Row],[P.Ativo CMED]]="",Tabela_BaseCadastro[[#This Row],[DESCRIÇÃO DO PRINCIPIO ATIVO]],Tabela_BaseCadastro[[#This Row],[P.Ativo CMED]])</f>
        <v>0</v>
      </c>
    </row>
    <row r="1277" spans="1:66" x14ac:dyDescent="0.25">
      <c r="A1277">
        <v>2076</v>
      </c>
      <c r="B1277" t="s">
        <v>3609</v>
      </c>
      <c r="C1277">
        <v>1645</v>
      </c>
      <c r="D1277" t="s">
        <v>2759</v>
      </c>
      <c r="E1277">
        <v>5</v>
      </c>
      <c r="F1277" t="s">
        <v>2634</v>
      </c>
      <c r="G1277">
        <v>10</v>
      </c>
      <c r="H1277" s="1" t="s">
        <v>2760</v>
      </c>
      <c r="I1277">
        <v>39</v>
      </c>
      <c r="J1277" t="s">
        <v>2761</v>
      </c>
      <c r="M1277" t="s">
        <v>2412</v>
      </c>
      <c r="N1277" t="s">
        <v>2655</v>
      </c>
      <c r="O1277" t="s">
        <v>1275</v>
      </c>
      <c r="P1277">
        <v>90183929</v>
      </c>
      <c r="R1277">
        <v>13</v>
      </c>
      <c r="S1277">
        <v>13</v>
      </c>
      <c r="U1277">
        <v>4987350278814</v>
      </c>
      <c r="V1277">
        <v>0</v>
      </c>
      <c r="X1277" t="s">
        <v>3610</v>
      </c>
      <c r="Z1277" t="s">
        <v>1260</v>
      </c>
      <c r="AA1277" t="s">
        <v>1261</v>
      </c>
      <c r="AE1277">
        <v>44005</v>
      </c>
      <c r="AH1277">
        <v>0</v>
      </c>
      <c r="AK1277" t="s">
        <v>1260</v>
      </c>
      <c r="AM1277" t="s">
        <v>1260</v>
      </c>
      <c r="AN1277" t="s">
        <v>1260</v>
      </c>
      <c r="AQ1277" t="s">
        <v>2412</v>
      </c>
      <c r="AR1277" t="s">
        <v>2415</v>
      </c>
      <c r="AS1277" t="s">
        <v>1260</v>
      </c>
      <c r="AT1277">
        <v>1</v>
      </c>
      <c r="AX1277" t="s">
        <v>1260</v>
      </c>
      <c r="AY1277" t="s">
        <v>1264</v>
      </c>
      <c r="AZ1277" t="s">
        <v>1265</v>
      </c>
      <c r="BI1277" t="s">
        <v>1260</v>
      </c>
      <c r="BK1277" t="str">
        <f>LEFT(Tabela_BaseCadastro[[#This Row],[Descrição]],SEARCH(" ",Tabela_BaseCadastro[[#This Row],[Descrição]],1)-1)</f>
        <v>MCPC2015</v>
      </c>
      <c r="BL1277" t="str">
        <f>TEXT(Tabela_BaseCadastro[[#This Row],[Unidade Venda '[EAN8, UPC12, EAN13, e DUN14']]],"0000000000000")</f>
        <v>4987350278814</v>
      </c>
      <c r="BN1277">
        <f>IF(Tabela_BaseCadastro[[#This Row],[P.Ativo CMED]]="",Tabela_BaseCadastro[[#This Row],[DESCRIÇÃO DO PRINCIPIO ATIVO]],Tabela_BaseCadastro[[#This Row],[P.Ativo CMED]])</f>
        <v>0</v>
      </c>
    </row>
    <row r="1278" spans="1:66" x14ac:dyDescent="0.25">
      <c r="A1278">
        <v>2077</v>
      </c>
      <c r="B1278" t="s">
        <v>3611</v>
      </c>
      <c r="C1278">
        <v>1645</v>
      </c>
      <c r="D1278" t="s">
        <v>2759</v>
      </c>
      <c r="E1278">
        <v>5</v>
      </c>
      <c r="F1278" t="s">
        <v>2634</v>
      </c>
      <c r="G1278">
        <v>10</v>
      </c>
      <c r="H1278" s="1" t="s">
        <v>2760</v>
      </c>
      <c r="I1278">
        <v>39</v>
      </c>
      <c r="J1278" t="s">
        <v>2761</v>
      </c>
      <c r="M1278" t="s">
        <v>1257</v>
      </c>
      <c r="N1278" t="s">
        <v>1620</v>
      </c>
      <c r="O1278" t="s">
        <v>1615</v>
      </c>
      <c r="P1278">
        <v>30051090</v>
      </c>
      <c r="R1278">
        <v>13</v>
      </c>
      <c r="S1278">
        <v>14</v>
      </c>
      <c r="U1278">
        <v>2077</v>
      </c>
      <c r="V1278">
        <v>2077</v>
      </c>
      <c r="X1278" t="s">
        <v>3612</v>
      </c>
      <c r="Z1278" t="s">
        <v>1260</v>
      </c>
      <c r="AA1278" t="s">
        <v>1261</v>
      </c>
      <c r="AE1278">
        <v>44005</v>
      </c>
      <c r="AH1278">
        <v>0</v>
      </c>
      <c r="AK1278" t="s">
        <v>1260</v>
      </c>
      <c r="AM1278" t="s">
        <v>1260</v>
      </c>
      <c r="AN1278" t="s">
        <v>1260</v>
      </c>
      <c r="AQ1278" t="s">
        <v>1263</v>
      </c>
      <c r="AR1278" t="s">
        <v>1257</v>
      </c>
      <c r="AS1278" t="s">
        <v>1260</v>
      </c>
      <c r="AT1278">
        <v>1</v>
      </c>
      <c r="AX1278" t="s">
        <v>1617</v>
      </c>
      <c r="AY1278" t="s">
        <v>1264</v>
      </c>
      <c r="AZ1278" t="s">
        <v>1265</v>
      </c>
      <c r="BI1278" t="s">
        <v>1260</v>
      </c>
      <c r="BK1278" t="str">
        <f>LEFT(Tabela_BaseCadastro[[#This Row],[Descrição]],SEARCH(" ",Tabela_BaseCadastro[[#This Row],[Descrição]],1)-1)</f>
        <v>MCPC2411</v>
      </c>
      <c r="BL1278" t="str">
        <f>TEXT(Tabela_BaseCadastro[[#This Row],[Unidade Venda '[EAN8, UPC12, EAN13, e DUN14']]],"0000000000000")</f>
        <v>0000000002077</v>
      </c>
      <c r="BN1278">
        <f>IF(Tabela_BaseCadastro[[#This Row],[P.Ativo CMED]]="",Tabela_BaseCadastro[[#This Row],[DESCRIÇÃO DO PRINCIPIO ATIVO]],Tabela_BaseCadastro[[#This Row],[P.Ativo CMED]])</f>
        <v>0</v>
      </c>
    </row>
    <row r="1279" spans="1:66" x14ac:dyDescent="0.25">
      <c r="A1279">
        <v>2078</v>
      </c>
      <c r="B1279" t="s">
        <v>3613</v>
      </c>
      <c r="C1279">
        <v>1645</v>
      </c>
      <c r="D1279" t="s">
        <v>2759</v>
      </c>
      <c r="E1279">
        <v>5</v>
      </c>
      <c r="F1279" t="s">
        <v>2634</v>
      </c>
      <c r="G1279">
        <v>10</v>
      </c>
      <c r="H1279" s="1" t="s">
        <v>2760</v>
      </c>
      <c r="I1279">
        <v>39</v>
      </c>
      <c r="J1279" t="s">
        <v>2761</v>
      </c>
      <c r="M1279" t="s">
        <v>1257</v>
      </c>
      <c r="N1279" t="s">
        <v>1620</v>
      </c>
      <c r="O1279" t="s">
        <v>1615</v>
      </c>
      <c r="P1279">
        <v>30051090</v>
      </c>
      <c r="R1279">
        <v>13</v>
      </c>
      <c r="S1279">
        <v>14</v>
      </c>
      <c r="U1279">
        <v>2078</v>
      </c>
      <c r="V1279">
        <v>2078</v>
      </c>
      <c r="X1279" t="s">
        <v>3614</v>
      </c>
      <c r="Z1279" t="s">
        <v>1260</v>
      </c>
      <c r="AA1279" t="s">
        <v>1261</v>
      </c>
      <c r="AE1279">
        <v>44005</v>
      </c>
      <c r="AH1279">
        <v>0</v>
      </c>
      <c r="AK1279" t="s">
        <v>1260</v>
      </c>
      <c r="AM1279" t="s">
        <v>1260</v>
      </c>
      <c r="AN1279" t="s">
        <v>1260</v>
      </c>
      <c r="AQ1279" t="s">
        <v>1263</v>
      </c>
      <c r="AR1279" t="s">
        <v>1257</v>
      </c>
      <c r="AS1279" t="s">
        <v>1260</v>
      </c>
      <c r="AT1279">
        <v>1</v>
      </c>
      <c r="AX1279" t="s">
        <v>1617</v>
      </c>
      <c r="AY1279" t="s">
        <v>1264</v>
      </c>
      <c r="AZ1279" t="s">
        <v>1265</v>
      </c>
      <c r="BI1279" t="s">
        <v>1260</v>
      </c>
      <c r="BK1279" t="str">
        <f>LEFT(Tabela_BaseCadastro[[#This Row],[Descrição]],SEARCH(" ",Tabela_BaseCadastro[[#This Row],[Descrição]],1)-1)</f>
        <v>MCPC2413</v>
      </c>
      <c r="BL1279" t="str">
        <f>TEXT(Tabela_BaseCadastro[[#This Row],[Unidade Venda '[EAN8, UPC12, EAN13, e DUN14']]],"0000000000000")</f>
        <v>0000000002078</v>
      </c>
      <c r="BN1279">
        <f>IF(Tabela_BaseCadastro[[#This Row],[P.Ativo CMED]]="",Tabela_BaseCadastro[[#This Row],[DESCRIÇÃO DO PRINCIPIO ATIVO]],Tabela_BaseCadastro[[#This Row],[P.Ativo CMED]])</f>
        <v>0</v>
      </c>
    </row>
    <row r="1280" spans="1:66" x14ac:dyDescent="0.25">
      <c r="A1280">
        <v>2079</v>
      </c>
      <c r="B1280" t="s">
        <v>3615</v>
      </c>
      <c r="C1280">
        <v>1939</v>
      </c>
      <c r="D1280" t="s">
        <v>2759</v>
      </c>
      <c r="E1280">
        <v>5</v>
      </c>
      <c r="F1280" t="s">
        <v>2634</v>
      </c>
      <c r="G1280">
        <v>10</v>
      </c>
      <c r="H1280" s="1" t="s">
        <v>2760</v>
      </c>
      <c r="I1280">
        <v>39</v>
      </c>
      <c r="J1280" t="s">
        <v>2761</v>
      </c>
      <c r="M1280" t="s">
        <v>2412</v>
      </c>
      <c r="N1280" t="s">
        <v>2655</v>
      </c>
      <c r="O1280" t="s">
        <v>1275</v>
      </c>
      <c r="P1280">
        <v>90183929</v>
      </c>
      <c r="R1280">
        <v>13</v>
      </c>
      <c r="S1280">
        <v>13</v>
      </c>
      <c r="U1280">
        <v>4987350262851</v>
      </c>
      <c r="V1280">
        <v>0</v>
      </c>
      <c r="X1280" t="s">
        <v>3616</v>
      </c>
      <c r="Z1280" t="s">
        <v>1260</v>
      </c>
      <c r="AA1280" t="s">
        <v>1261</v>
      </c>
      <c r="AE1280">
        <v>44005</v>
      </c>
      <c r="AH1280">
        <v>0</v>
      </c>
      <c r="AK1280" t="s">
        <v>1260</v>
      </c>
      <c r="AM1280" t="s">
        <v>1260</v>
      </c>
      <c r="AN1280" t="s">
        <v>1260</v>
      </c>
      <c r="AQ1280" t="s">
        <v>2412</v>
      </c>
      <c r="AR1280" t="s">
        <v>2415</v>
      </c>
      <c r="AS1280" t="s">
        <v>1260</v>
      </c>
      <c r="AT1280">
        <v>1</v>
      </c>
      <c r="AX1280" t="s">
        <v>1260</v>
      </c>
      <c r="AY1280" t="s">
        <v>1264</v>
      </c>
      <c r="AZ1280" t="s">
        <v>1265</v>
      </c>
      <c r="BI1280" t="s">
        <v>1260</v>
      </c>
      <c r="BK1280" t="str">
        <f>LEFT(Tabela_BaseCadastro[[#This Row],[Descrição]],SEARCH(" ",Tabela_BaseCadastro[[#This Row],[Descrição]],1)-1)</f>
        <v>MCPC2415</v>
      </c>
      <c r="BL1280" t="str">
        <f>TEXT(Tabela_BaseCadastro[[#This Row],[Unidade Venda '[EAN8, UPC12, EAN13, e DUN14']]],"0000000000000")</f>
        <v>4987350262851</v>
      </c>
      <c r="BN1280">
        <f>IF(Tabela_BaseCadastro[[#This Row],[P.Ativo CMED]]="",Tabela_BaseCadastro[[#This Row],[DESCRIÇÃO DO PRINCIPIO ATIVO]],Tabela_BaseCadastro[[#This Row],[P.Ativo CMED]])</f>
        <v>0</v>
      </c>
    </row>
    <row r="1281" spans="1:66" x14ac:dyDescent="0.25">
      <c r="A1281">
        <v>2080</v>
      </c>
      <c r="B1281" t="s">
        <v>3617</v>
      </c>
      <c r="C1281">
        <v>1645</v>
      </c>
      <c r="D1281" t="s">
        <v>2759</v>
      </c>
      <c r="E1281">
        <v>5</v>
      </c>
      <c r="F1281" t="s">
        <v>2634</v>
      </c>
      <c r="G1281">
        <v>10</v>
      </c>
      <c r="H1281" s="1" t="s">
        <v>2760</v>
      </c>
      <c r="I1281">
        <v>39</v>
      </c>
      <c r="J1281" t="s">
        <v>2761</v>
      </c>
      <c r="M1281" t="s">
        <v>2412</v>
      </c>
      <c r="N1281" t="s">
        <v>2762</v>
      </c>
      <c r="O1281" t="s">
        <v>2763</v>
      </c>
      <c r="P1281">
        <v>90213930</v>
      </c>
      <c r="R1281">
        <v>13</v>
      </c>
      <c r="S1281">
        <v>13</v>
      </c>
      <c r="U1281">
        <v>8001228006611</v>
      </c>
      <c r="V1281">
        <v>8001228006611</v>
      </c>
      <c r="X1281" t="s">
        <v>3618</v>
      </c>
      <c r="Z1281" t="s">
        <v>1260</v>
      </c>
      <c r="AA1281" t="s">
        <v>1261</v>
      </c>
      <c r="AE1281">
        <v>44005</v>
      </c>
      <c r="AH1281">
        <v>0</v>
      </c>
      <c r="AK1281" t="s">
        <v>1260</v>
      </c>
      <c r="AM1281" t="s">
        <v>1260</v>
      </c>
      <c r="AN1281" t="s">
        <v>1260</v>
      </c>
      <c r="AQ1281" t="s">
        <v>2412</v>
      </c>
      <c r="AR1281" t="s">
        <v>2415</v>
      </c>
      <c r="AS1281" t="s">
        <v>1260</v>
      </c>
      <c r="AT1281">
        <v>1</v>
      </c>
      <c r="AX1281" t="s">
        <v>1617</v>
      </c>
      <c r="AY1281" t="s">
        <v>1264</v>
      </c>
      <c r="AZ1281" t="s">
        <v>1265</v>
      </c>
      <c r="BI1281" t="s">
        <v>1260</v>
      </c>
      <c r="BK1281" t="str">
        <f>LEFT(Tabela_BaseCadastro[[#This Row],[Descrição]],SEARCH(" ",Tabela_BaseCadastro[[#This Row],[Descrição]],1)-1)</f>
        <v>MCPC2813</v>
      </c>
      <c r="BL1281" t="str">
        <f>TEXT(Tabela_BaseCadastro[[#This Row],[Unidade Venda '[EAN8, UPC12, EAN13, e DUN14']]],"0000000000000")</f>
        <v>8001228006611</v>
      </c>
      <c r="BN1281">
        <f>IF(Tabela_BaseCadastro[[#This Row],[P.Ativo CMED]]="",Tabela_BaseCadastro[[#This Row],[DESCRIÇÃO DO PRINCIPIO ATIVO]],Tabela_BaseCadastro[[#This Row],[P.Ativo CMED]])</f>
        <v>0</v>
      </c>
    </row>
    <row r="1282" spans="1:66" x14ac:dyDescent="0.25">
      <c r="A1282">
        <v>2081</v>
      </c>
      <c r="B1282" t="s">
        <v>3619</v>
      </c>
      <c r="C1282">
        <v>1939</v>
      </c>
      <c r="D1282" t="s">
        <v>2759</v>
      </c>
      <c r="E1282">
        <v>5</v>
      </c>
      <c r="F1282" t="s">
        <v>2634</v>
      </c>
      <c r="G1282">
        <v>10</v>
      </c>
      <c r="H1282" s="1" t="s">
        <v>2760</v>
      </c>
      <c r="I1282">
        <v>39</v>
      </c>
      <c r="J1282" t="s">
        <v>2761</v>
      </c>
      <c r="M1282" t="s">
        <v>2412</v>
      </c>
      <c r="N1282" t="s">
        <v>2655</v>
      </c>
      <c r="O1282" t="s">
        <v>1275</v>
      </c>
      <c r="P1282">
        <v>90183929</v>
      </c>
      <c r="R1282">
        <v>13</v>
      </c>
      <c r="S1282">
        <v>13</v>
      </c>
      <c r="U1282">
        <v>4987350596413</v>
      </c>
      <c r="V1282">
        <v>0</v>
      </c>
      <c r="X1282" t="s">
        <v>3620</v>
      </c>
      <c r="Z1282" t="s">
        <v>1260</v>
      </c>
      <c r="AA1282" t="s">
        <v>1261</v>
      </c>
      <c r="AE1282">
        <v>44005</v>
      </c>
      <c r="AH1282">
        <v>0</v>
      </c>
      <c r="AK1282" t="s">
        <v>1260</v>
      </c>
      <c r="AM1282" t="s">
        <v>1260</v>
      </c>
      <c r="AN1282" t="s">
        <v>1260</v>
      </c>
      <c r="AQ1282" t="s">
        <v>2412</v>
      </c>
      <c r="AR1282" t="s">
        <v>2415</v>
      </c>
      <c r="AS1282" t="s">
        <v>1260</v>
      </c>
      <c r="AT1282">
        <v>1</v>
      </c>
      <c r="AX1282" t="s">
        <v>1260</v>
      </c>
      <c r="AY1282" t="s">
        <v>1264</v>
      </c>
      <c r="AZ1282" t="s">
        <v>1265</v>
      </c>
      <c r="BI1282" t="s">
        <v>1260</v>
      </c>
      <c r="BK1282" t="str">
        <f>LEFT(Tabela_BaseCadastro[[#This Row],[Descrição]],SEARCH(" ",Tabela_BaseCadastro[[#This Row],[Descrição]],1)-1)</f>
        <v>MCPE27131</v>
      </c>
      <c r="BL1282" t="str">
        <f>TEXT(Tabela_BaseCadastro[[#This Row],[Unidade Venda '[EAN8, UPC12, EAN13, e DUN14']]],"0000000000000")</f>
        <v>4987350596413</v>
      </c>
      <c r="BN1282">
        <f>IF(Tabela_BaseCadastro[[#This Row],[P.Ativo CMED]]="",Tabela_BaseCadastro[[#This Row],[DESCRIÇÃO DO PRINCIPIO ATIVO]],Tabela_BaseCadastro[[#This Row],[P.Ativo CMED]])</f>
        <v>0</v>
      </c>
    </row>
    <row r="1283" spans="1:66" x14ac:dyDescent="0.25">
      <c r="A1283">
        <v>2082</v>
      </c>
      <c r="B1283" t="s">
        <v>3621</v>
      </c>
      <c r="C1283">
        <v>1645</v>
      </c>
      <c r="D1283" t="s">
        <v>2759</v>
      </c>
      <c r="E1283">
        <v>5</v>
      </c>
      <c r="F1283" t="s">
        <v>2634</v>
      </c>
      <c r="G1283">
        <v>10</v>
      </c>
      <c r="H1283" s="1" t="s">
        <v>2760</v>
      </c>
      <c r="I1283">
        <v>39</v>
      </c>
      <c r="J1283" t="s">
        <v>2761</v>
      </c>
      <c r="M1283" t="s">
        <v>1257</v>
      </c>
      <c r="N1283" t="s">
        <v>1620</v>
      </c>
      <c r="O1283" t="s">
        <v>1615</v>
      </c>
      <c r="P1283">
        <v>30051090</v>
      </c>
      <c r="R1283">
        <v>13</v>
      </c>
      <c r="S1283">
        <v>14</v>
      </c>
      <c r="U1283">
        <v>2082</v>
      </c>
      <c r="V1283">
        <v>2082</v>
      </c>
      <c r="X1283" t="s">
        <v>3622</v>
      </c>
      <c r="Z1283" t="s">
        <v>1260</v>
      </c>
      <c r="AA1283" t="s">
        <v>1261</v>
      </c>
      <c r="AE1283">
        <v>44005</v>
      </c>
      <c r="AH1283">
        <v>0</v>
      </c>
      <c r="AK1283" t="s">
        <v>1260</v>
      </c>
      <c r="AM1283" t="s">
        <v>1260</v>
      </c>
      <c r="AN1283" t="s">
        <v>1260</v>
      </c>
      <c r="AQ1283" t="s">
        <v>1263</v>
      </c>
      <c r="AR1283" t="s">
        <v>1257</v>
      </c>
      <c r="AS1283" t="s">
        <v>1260</v>
      </c>
      <c r="AT1283">
        <v>1</v>
      </c>
      <c r="AX1283" t="s">
        <v>1617</v>
      </c>
      <c r="AY1283" t="s">
        <v>1264</v>
      </c>
      <c r="AZ1283" t="s">
        <v>1265</v>
      </c>
      <c r="BI1283" t="s">
        <v>1260</v>
      </c>
      <c r="BK1283" t="str">
        <f>LEFT(Tabela_BaseCadastro[[#This Row],[Descrição]],SEARCH(" ",Tabela_BaseCadastro[[#This Row],[Descrição]],1)-1)</f>
        <v>MCPE28111</v>
      </c>
      <c r="BL1283" t="str">
        <f>TEXT(Tabela_BaseCadastro[[#This Row],[Unidade Venda '[EAN8, UPC12, EAN13, e DUN14']]],"0000000000000")</f>
        <v>0000000002082</v>
      </c>
      <c r="BN1283">
        <f>IF(Tabela_BaseCadastro[[#This Row],[P.Ativo CMED]]="",Tabela_BaseCadastro[[#This Row],[DESCRIÇÃO DO PRINCIPIO ATIVO]],Tabela_BaseCadastro[[#This Row],[P.Ativo CMED]])</f>
        <v>0</v>
      </c>
    </row>
    <row r="1284" spans="1:66" x14ac:dyDescent="0.25">
      <c r="A1284">
        <v>2083</v>
      </c>
      <c r="B1284" t="s">
        <v>3623</v>
      </c>
      <c r="C1284">
        <v>1645</v>
      </c>
      <c r="D1284" t="s">
        <v>2759</v>
      </c>
      <c r="E1284">
        <v>5</v>
      </c>
      <c r="F1284" t="s">
        <v>2634</v>
      </c>
      <c r="G1284">
        <v>10</v>
      </c>
      <c r="H1284" s="1" t="s">
        <v>2760</v>
      </c>
      <c r="I1284">
        <v>39</v>
      </c>
      <c r="J1284" t="s">
        <v>2761</v>
      </c>
      <c r="M1284" t="s">
        <v>2412</v>
      </c>
      <c r="N1284" t="s">
        <v>2655</v>
      </c>
      <c r="O1284" t="s">
        <v>1275</v>
      </c>
      <c r="P1284">
        <v>90183929</v>
      </c>
      <c r="R1284">
        <v>13</v>
      </c>
      <c r="S1284">
        <v>14</v>
      </c>
      <c r="U1284">
        <v>4987350277619</v>
      </c>
      <c r="V1284">
        <v>0</v>
      </c>
      <c r="X1284" t="s">
        <v>3624</v>
      </c>
      <c r="Z1284" t="s">
        <v>1260</v>
      </c>
      <c r="AA1284" t="s">
        <v>1261</v>
      </c>
      <c r="AE1284">
        <v>44005</v>
      </c>
      <c r="AH1284">
        <v>0</v>
      </c>
      <c r="AK1284" t="s">
        <v>1260</v>
      </c>
      <c r="AM1284" t="s">
        <v>1260</v>
      </c>
      <c r="AN1284" t="s">
        <v>1260</v>
      </c>
      <c r="AQ1284" t="s">
        <v>2412</v>
      </c>
      <c r="AR1284" t="s">
        <v>2415</v>
      </c>
      <c r="AS1284" t="s">
        <v>1260</v>
      </c>
      <c r="AT1284">
        <v>1</v>
      </c>
      <c r="AX1284" t="s">
        <v>1260</v>
      </c>
      <c r="AY1284" t="s">
        <v>1264</v>
      </c>
      <c r="AZ1284" t="s">
        <v>1265</v>
      </c>
      <c r="BI1284" t="s">
        <v>1260</v>
      </c>
      <c r="BK1284" t="str">
        <f>LEFT(Tabela_BaseCadastro[[#This Row],[Descrição]],SEARCH(" ",Tabela_BaseCadastro[[#This Row],[Descrição]],1)-1)</f>
        <v>MCPE28131</v>
      </c>
      <c r="BL1284" t="str">
        <f>TEXT(Tabela_BaseCadastro[[#This Row],[Unidade Venda '[EAN8, UPC12, EAN13, e DUN14']]],"0000000000000")</f>
        <v>4987350277619</v>
      </c>
      <c r="BN1284">
        <f>IF(Tabela_BaseCadastro[[#This Row],[P.Ativo CMED]]="",Tabela_BaseCadastro[[#This Row],[DESCRIÇÃO DO PRINCIPIO ATIVO]],Tabela_BaseCadastro[[#This Row],[P.Ativo CMED]])</f>
        <v>0</v>
      </c>
    </row>
    <row r="1285" spans="1:66" x14ac:dyDescent="0.25">
      <c r="A1285">
        <v>2084</v>
      </c>
      <c r="B1285" t="s">
        <v>3625</v>
      </c>
      <c r="C1285">
        <v>1645</v>
      </c>
      <c r="D1285" t="s">
        <v>2759</v>
      </c>
      <c r="E1285">
        <v>5</v>
      </c>
      <c r="F1285" t="s">
        <v>2634</v>
      </c>
      <c r="G1285">
        <v>10</v>
      </c>
      <c r="H1285" s="1" t="s">
        <v>2760</v>
      </c>
      <c r="I1285">
        <v>39</v>
      </c>
      <c r="J1285" t="s">
        <v>2761</v>
      </c>
      <c r="M1285" t="s">
        <v>1257</v>
      </c>
      <c r="N1285" t="s">
        <v>1620</v>
      </c>
      <c r="O1285" t="s">
        <v>1615</v>
      </c>
      <c r="P1285">
        <v>30051090</v>
      </c>
      <c r="R1285">
        <v>13</v>
      </c>
      <c r="S1285">
        <v>14</v>
      </c>
      <c r="U1285">
        <v>2084</v>
      </c>
      <c r="V1285">
        <v>2084</v>
      </c>
      <c r="X1285" t="s">
        <v>3626</v>
      </c>
      <c r="Z1285" t="s">
        <v>1260</v>
      </c>
      <c r="AA1285" t="s">
        <v>1261</v>
      </c>
      <c r="AE1285">
        <v>44005</v>
      </c>
      <c r="AH1285">
        <v>0</v>
      </c>
      <c r="AK1285" t="s">
        <v>1260</v>
      </c>
      <c r="AM1285" t="s">
        <v>1260</v>
      </c>
      <c r="AN1285" t="s">
        <v>1260</v>
      </c>
      <c r="AQ1285" t="s">
        <v>1263</v>
      </c>
      <c r="AR1285" t="s">
        <v>1257</v>
      </c>
      <c r="AS1285" t="s">
        <v>1260</v>
      </c>
      <c r="AT1285">
        <v>1</v>
      </c>
      <c r="AX1285" t="s">
        <v>1617</v>
      </c>
      <c r="AY1285" t="s">
        <v>1264</v>
      </c>
      <c r="AZ1285" t="s">
        <v>1265</v>
      </c>
      <c r="BI1285" t="s">
        <v>1260</v>
      </c>
      <c r="BK1285" t="str">
        <f>LEFT(Tabela_BaseCadastro[[#This Row],[Descrição]],SEARCH(" ",Tabela_BaseCadastro[[#This Row],[Descrição]],1)-1)</f>
        <v>MCPP27111</v>
      </c>
      <c r="BL1285" t="str">
        <f>TEXT(Tabela_BaseCadastro[[#This Row],[Unidade Venda '[EAN8, UPC12, EAN13, e DUN14']]],"0000000000000")</f>
        <v>0000000002084</v>
      </c>
      <c r="BN1285">
        <f>IF(Tabela_BaseCadastro[[#This Row],[P.Ativo CMED]]="",Tabela_BaseCadastro[[#This Row],[DESCRIÇÃO DO PRINCIPIO ATIVO]],Tabela_BaseCadastro[[#This Row],[P.Ativo CMED]])</f>
        <v>0</v>
      </c>
    </row>
    <row r="1286" spans="1:66" x14ac:dyDescent="0.25">
      <c r="A1286">
        <v>2085</v>
      </c>
      <c r="B1286" t="s">
        <v>3627</v>
      </c>
      <c r="C1286">
        <v>1645</v>
      </c>
      <c r="D1286" t="s">
        <v>2759</v>
      </c>
      <c r="E1286">
        <v>5</v>
      </c>
      <c r="F1286" t="s">
        <v>2634</v>
      </c>
      <c r="G1286">
        <v>10</v>
      </c>
      <c r="H1286" s="1" t="s">
        <v>2760</v>
      </c>
      <c r="I1286">
        <v>39</v>
      </c>
      <c r="J1286" t="s">
        <v>2761</v>
      </c>
      <c r="M1286" t="s">
        <v>2412</v>
      </c>
      <c r="N1286" t="s">
        <v>2655</v>
      </c>
      <c r="O1286" t="s">
        <v>1275</v>
      </c>
      <c r="P1286">
        <v>90183929</v>
      </c>
      <c r="R1286">
        <v>13</v>
      </c>
      <c r="S1286">
        <v>14</v>
      </c>
      <c r="U1286">
        <v>4987350596291</v>
      </c>
      <c r="V1286">
        <v>4987350596291</v>
      </c>
      <c r="X1286" t="s">
        <v>3628</v>
      </c>
      <c r="Z1286" t="s">
        <v>1260</v>
      </c>
      <c r="AA1286" t="s">
        <v>1261</v>
      </c>
      <c r="AE1286">
        <v>44005</v>
      </c>
      <c r="AH1286">
        <v>0</v>
      </c>
      <c r="AK1286" t="s">
        <v>1260</v>
      </c>
      <c r="AM1286" t="s">
        <v>1260</v>
      </c>
      <c r="AN1286" t="s">
        <v>1260</v>
      </c>
      <c r="AQ1286" t="s">
        <v>2412</v>
      </c>
      <c r="AR1286" t="s">
        <v>2415</v>
      </c>
      <c r="AS1286" t="s">
        <v>1260</v>
      </c>
      <c r="AT1286">
        <v>1</v>
      </c>
      <c r="AX1286" t="s">
        <v>1260</v>
      </c>
      <c r="AY1286" t="s">
        <v>1264</v>
      </c>
      <c r="AZ1286" t="s">
        <v>1265</v>
      </c>
      <c r="BI1286" t="s">
        <v>1260</v>
      </c>
      <c r="BK1286" t="str">
        <f>LEFT(Tabela_BaseCadastro[[#This Row],[Descrição]],SEARCH(" ",Tabela_BaseCadastro[[#This Row],[Descrição]],1)-1)</f>
        <v>MCPP27131</v>
      </c>
      <c r="BL1286" t="str">
        <f>TEXT(Tabela_BaseCadastro[[#This Row],[Unidade Venda '[EAN8, UPC12, EAN13, e DUN14']]],"0000000000000")</f>
        <v>4987350596291</v>
      </c>
      <c r="BN1286">
        <f>IF(Tabela_BaseCadastro[[#This Row],[P.Ativo CMED]]="",Tabela_BaseCadastro[[#This Row],[DESCRIÇÃO DO PRINCIPIO ATIVO]],Tabela_BaseCadastro[[#This Row],[P.Ativo CMED]])</f>
        <v>0</v>
      </c>
    </row>
    <row r="1287" spans="1:66" x14ac:dyDescent="0.25">
      <c r="A1287">
        <v>2087</v>
      </c>
      <c r="B1287" t="s">
        <v>3629</v>
      </c>
      <c r="C1287">
        <v>1645</v>
      </c>
      <c r="D1287" t="s">
        <v>2759</v>
      </c>
      <c r="E1287">
        <v>5</v>
      </c>
      <c r="F1287" t="s">
        <v>2634</v>
      </c>
      <c r="G1287">
        <v>10</v>
      </c>
      <c r="H1287" s="1" t="s">
        <v>2760</v>
      </c>
      <c r="I1287">
        <v>39</v>
      </c>
      <c r="J1287" t="s">
        <v>2761</v>
      </c>
      <c r="M1287" t="s">
        <v>2412</v>
      </c>
      <c r="N1287" t="s">
        <v>2655</v>
      </c>
      <c r="O1287" t="s">
        <v>1275</v>
      </c>
      <c r="P1287">
        <v>90183929</v>
      </c>
      <c r="R1287">
        <v>13</v>
      </c>
      <c r="S1287">
        <v>13</v>
      </c>
      <c r="U1287">
        <v>8935221220819</v>
      </c>
      <c r="V1287">
        <v>0</v>
      </c>
      <c r="X1287" t="s">
        <v>3630</v>
      </c>
      <c r="Z1287" t="s">
        <v>1260</v>
      </c>
      <c r="AA1287" t="s">
        <v>1261</v>
      </c>
      <c r="AE1287">
        <v>44008</v>
      </c>
      <c r="AH1287">
        <v>0</v>
      </c>
      <c r="AK1287" t="s">
        <v>1260</v>
      </c>
      <c r="AM1287" t="s">
        <v>1260</v>
      </c>
      <c r="AN1287" t="s">
        <v>1260</v>
      </c>
      <c r="AQ1287" t="s">
        <v>2412</v>
      </c>
      <c r="AR1287" t="s">
        <v>2415</v>
      </c>
      <c r="AS1287" t="s">
        <v>1260</v>
      </c>
      <c r="AT1287">
        <v>1</v>
      </c>
      <c r="AX1287" t="s">
        <v>1260</v>
      </c>
      <c r="AY1287" t="s">
        <v>1264</v>
      </c>
      <c r="AZ1287" t="s">
        <v>1265</v>
      </c>
      <c r="BI1287" t="s">
        <v>1260</v>
      </c>
      <c r="BK1287" t="str">
        <f>LEFT(Tabela_BaseCadastro[[#This Row],[Descrição]],SEARCH(" ",Tabela_BaseCadastro[[#This Row],[Descrição]],1)-1)</f>
        <v>RH5BPIN00M</v>
      </c>
      <c r="BL1287" t="str">
        <f>TEXT(Tabela_BaseCadastro[[#This Row],[Unidade Venda '[EAN8, UPC12, EAN13, e DUN14']]],"0000000000000")</f>
        <v>8935221220819</v>
      </c>
      <c r="BN1287">
        <f>IF(Tabela_BaseCadastro[[#This Row],[P.Ativo CMED]]="",Tabela_BaseCadastro[[#This Row],[DESCRIÇÃO DO PRINCIPIO ATIVO]],Tabela_BaseCadastro[[#This Row],[P.Ativo CMED]])</f>
        <v>0</v>
      </c>
    </row>
    <row r="1288" spans="1:66" x14ac:dyDescent="0.25">
      <c r="A1288">
        <v>2088</v>
      </c>
      <c r="B1288" t="s">
        <v>3631</v>
      </c>
      <c r="C1288">
        <v>1645</v>
      </c>
      <c r="D1288" t="s">
        <v>2759</v>
      </c>
      <c r="E1288">
        <v>5</v>
      </c>
      <c r="F1288" t="s">
        <v>2634</v>
      </c>
      <c r="G1288">
        <v>10</v>
      </c>
      <c r="H1288" s="1" t="s">
        <v>2760</v>
      </c>
      <c r="I1288">
        <v>39</v>
      </c>
      <c r="J1288" t="s">
        <v>2761</v>
      </c>
      <c r="M1288" t="s">
        <v>2412</v>
      </c>
      <c r="N1288" t="s">
        <v>2655</v>
      </c>
      <c r="O1288" t="s">
        <v>1275</v>
      </c>
      <c r="P1288">
        <v>90183929</v>
      </c>
      <c r="R1288">
        <v>13</v>
      </c>
      <c r="S1288">
        <v>13</v>
      </c>
      <c r="U1288">
        <v>8935221221045</v>
      </c>
      <c r="V1288">
        <v>8935221221045</v>
      </c>
      <c r="X1288" t="s">
        <v>3632</v>
      </c>
      <c r="Z1288" t="s">
        <v>1260</v>
      </c>
      <c r="AA1288" t="s">
        <v>1261</v>
      </c>
      <c r="AE1288">
        <v>44008</v>
      </c>
      <c r="AH1288">
        <v>0</v>
      </c>
      <c r="AK1288" t="s">
        <v>1260</v>
      </c>
      <c r="AM1288" t="s">
        <v>1260</v>
      </c>
      <c r="AN1288" t="s">
        <v>1260</v>
      </c>
      <c r="AQ1288" t="s">
        <v>2412</v>
      </c>
      <c r="AR1288" t="s">
        <v>2415</v>
      </c>
      <c r="AS1288" t="s">
        <v>1260</v>
      </c>
      <c r="AT1288">
        <v>1</v>
      </c>
      <c r="AX1288" t="s">
        <v>1260</v>
      </c>
      <c r="AY1288" t="s">
        <v>1264</v>
      </c>
      <c r="AZ1288" t="s">
        <v>1265</v>
      </c>
      <c r="BI1288" t="s">
        <v>1260</v>
      </c>
      <c r="BK1288" t="str">
        <f>LEFT(Tabela_BaseCadastro[[#This Row],[Descrição]],SEARCH(" ",Tabela_BaseCadastro[[#This Row],[Descrição]],1)-1)</f>
        <v>RH5MP2520M</v>
      </c>
      <c r="BL1288" t="str">
        <f>TEXT(Tabela_BaseCadastro[[#This Row],[Unidade Venda '[EAN8, UPC12, EAN13, e DUN14']]],"0000000000000")</f>
        <v>8935221221045</v>
      </c>
      <c r="BN1288">
        <f>IF(Tabela_BaseCadastro[[#This Row],[P.Ativo CMED]]="",Tabela_BaseCadastro[[#This Row],[DESCRIÇÃO DO PRINCIPIO ATIVO]],Tabela_BaseCadastro[[#This Row],[P.Ativo CMED]])</f>
        <v>0</v>
      </c>
    </row>
    <row r="1289" spans="1:66" x14ac:dyDescent="0.25">
      <c r="A1289">
        <v>2089</v>
      </c>
      <c r="B1289" t="s">
        <v>3633</v>
      </c>
      <c r="C1289">
        <v>1645</v>
      </c>
      <c r="D1289" t="s">
        <v>2759</v>
      </c>
      <c r="E1289">
        <v>5</v>
      </c>
      <c r="F1289" t="s">
        <v>2634</v>
      </c>
      <c r="G1289">
        <v>10</v>
      </c>
      <c r="H1289" s="1" t="s">
        <v>2760</v>
      </c>
      <c r="I1289">
        <v>39</v>
      </c>
      <c r="J1289" t="s">
        <v>2761</v>
      </c>
      <c r="M1289" t="s">
        <v>2412</v>
      </c>
      <c r="N1289" t="s">
        <v>2655</v>
      </c>
      <c r="O1289" t="s">
        <v>1275</v>
      </c>
      <c r="P1289">
        <v>90183929</v>
      </c>
      <c r="R1289">
        <v>13</v>
      </c>
      <c r="S1289">
        <v>13</v>
      </c>
      <c r="U1289">
        <v>8935221221069</v>
      </c>
      <c r="V1289">
        <v>8935221221069</v>
      </c>
      <c r="X1289" t="s">
        <v>3634</v>
      </c>
      <c r="Z1289" t="s">
        <v>1260</v>
      </c>
      <c r="AA1289" t="s">
        <v>1261</v>
      </c>
      <c r="AE1289">
        <v>44008</v>
      </c>
      <c r="AH1289">
        <v>0</v>
      </c>
      <c r="AK1289" t="s">
        <v>1260</v>
      </c>
      <c r="AM1289" t="s">
        <v>1260</v>
      </c>
      <c r="AN1289" t="s">
        <v>1260</v>
      </c>
      <c r="AQ1289" t="s">
        <v>2412</v>
      </c>
      <c r="AR1289" t="s">
        <v>2415</v>
      </c>
      <c r="AS1289" t="s">
        <v>1260</v>
      </c>
      <c r="AT1289">
        <v>1</v>
      </c>
      <c r="AX1289" t="s">
        <v>1260</v>
      </c>
      <c r="AY1289" t="s">
        <v>1264</v>
      </c>
      <c r="AZ1289" t="s">
        <v>1265</v>
      </c>
      <c r="BI1289" t="s">
        <v>1260</v>
      </c>
      <c r="BK1289" t="str">
        <f>LEFT(Tabela_BaseCadastro[[#This Row],[Descrição]],SEARCH(" ",Tabela_BaseCadastro[[#This Row],[Descrição]],1)-1)</f>
        <v>RH5MP3020M</v>
      </c>
      <c r="BL1289" t="str">
        <f>TEXT(Tabela_BaseCadastro[[#This Row],[Unidade Venda '[EAN8, UPC12, EAN13, e DUN14']]],"0000000000000")</f>
        <v>8935221221069</v>
      </c>
      <c r="BN1289">
        <f>IF(Tabela_BaseCadastro[[#This Row],[P.Ativo CMED]]="",Tabela_BaseCadastro[[#This Row],[DESCRIÇÃO DO PRINCIPIO ATIVO]],Tabela_BaseCadastro[[#This Row],[P.Ativo CMED]])</f>
        <v>0</v>
      </c>
    </row>
    <row r="1290" spans="1:66" x14ac:dyDescent="0.25">
      <c r="A1290">
        <v>2090</v>
      </c>
      <c r="B1290" t="s">
        <v>3635</v>
      </c>
      <c r="C1290">
        <v>1645</v>
      </c>
      <c r="D1290" t="s">
        <v>2759</v>
      </c>
      <c r="E1290">
        <v>5</v>
      </c>
      <c r="F1290" t="s">
        <v>2634</v>
      </c>
      <c r="G1290">
        <v>10</v>
      </c>
      <c r="H1290" s="1" t="s">
        <v>2760</v>
      </c>
      <c r="I1290">
        <v>39</v>
      </c>
      <c r="J1290" t="s">
        <v>2761</v>
      </c>
      <c r="M1290" t="s">
        <v>2412</v>
      </c>
      <c r="N1290" t="s">
        <v>2655</v>
      </c>
      <c r="O1290" t="s">
        <v>1275</v>
      </c>
      <c r="P1290">
        <v>90183929</v>
      </c>
      <c r="R1290">
        <v>13</v>
      </c>
      <c r="S1290">
        <v>13</v>
      </c>
      <c r="U1290">
        <v>4987350748973</v>
      </c>
      <c r="V1290">
        <v>4987350748973</v>
      </c>
      <c r="X1290" t="s">
        <v>3636</v>
      </c>
      <c r="Z1290" t="s">
        <v>1260</v>
      </c>
      <c r="AA1290" t="s">
        <v>1261</v>
      </c>
      <c r="AE1290">
        <v>44008</v>
      </c>
      <c r="AH1290">
        <v>0</v>
      </c>
      <c r="AK1290" t="s">
        <v>1260</v>
      </c>
      <c r="AM1290" t="s">
        <v>1260</v>
      </c>
      <c r="AN1290" t="s">
        <v>1260</v>
      </c>
      <c r="AQ1290" t="s">
        <v>2412</v>
      </c>
      <c r="AR1290" t="s">
        <v>2415</v>
      </c>
      <c r="AS1290" t="s">
        <v>1260</v>
      </c>
      <c r="AT1290">
        <v>1</v>
      </c>
      <c r="AX1290" t="s">
        <v>1260</v>
      </c>
      <c r="AY1290" t="s">
        <v>1264</v>
      </c>
      <c r="AZ1290" t="s">
        <v>1265</v>
      </c>
      <c r="BI1290" t="s">
        <v>1260</v>
      </c>
      <c r="BK1290" t="str">
        <f>LEFT(Tabela_BaseCadastro[[#This Row],[Descrição]],SEARCH(" ",Tabela_BaseCadastro[[#This Row],[Descrição]],1)-1)</f>
        <v>RH5MP352NM</v>
      </c>
      <c r="BL1290" t="str">
        <f>TEXT(Tabela_BaseCadastro[[#This Row],[Unidade Venda '[EAN8, UPC12, EAN13, e DUN14']]],"0000000000000")</f>
        <v>4987350748973</v>
      </c>
      <c r="BN1290">
        <f>IF(Tabela_BaseCadastro[[#This Row],[P.Ativo CMED]]="",Tabela_BaseCadastro[[#This Row],[DESCRIÇÃO DO PRINCIPIO ATIVO]],Tabela_BaseCadastro[[#This Row],[P.Ativo CMED]])</f>
        <v>0</v>
      </c>
    </row>
    <row r="1291" spans="1:66" x14ac:dyDescent="0.25">
      <c r="A1291">
        <v>2091</v>
      </c>
      <c r="B1291" t="s">
        <v>3637</v>
      </c>
      <c r="C1291">
        <v>1645</v>
      </c>
      <c r="D1291" t="s">
        <v>2759</v>
      </c>
      <c r="E1291">
        <v>5</v>
      </c>
      <c r="F1291" t="s">
        <v>2634</v>
      </c>
      <c r="G1291">
        <v>10</v>
      </c>
      <c r="H1291" s="1" t="s">
        <v>2760</v>
      </c>
      <c r="I1291">
        <v>39</v>
      </c>
      <c r="J1291" t="s">
        <v>2761</v>
      </c>
      <c r="M1291" t="s">
        <v>2412</v>
      </c>
      <c r="N1291" t="s">
        <v>2655</v>
      </c>
      <c r="O1291" t="s">
        <v>1275</v>
      </c>
      <c r="P1291">
        <v>90183929</v>
      </c>
      <c r="R1291">
        <v>13</v>
      </c>
      <c r="S1291">
        <v>13</v>
      </c>
      <c r="U1291">
        <v>108935221212333</v>
      </c>
      <c r="V1291">
        <v>0</v>
      </c>
      <c r="X1291" t="s">
        <v>3638</v>
      </c>
      <c r="Z1291" t="s">
        <v>1260</v>
      </c>
      <c r="AA1291" t="s">
        <v>1261</v>
      </c>
      <c r="AE1291">
        <v>44008</v>
      </c>
      <c r="AH1291">
        <v>0</v>
      </c>
      <c r="AK1291" t="s">
        <v>1260</v>
      </c>
      <c r="AM1291" t="s">
        <v>1260</v>
      </c>
      <c r="AN1291" t="s">
        <v>1260</v>
      </c>
      <c r="AQ1291" t="s">
        <v>2412</v>
      </c>
      <c r="AR1291" t="s">
        <v>2415</v>
      </c>
      <c r="AS1291" t="s">
        <v>1260</v>
      </c>
      <c r="AT1291">
        <v>1</v>
      </c>
      <c r="AX1291" t="s">
        <v>1260</v>
      </c>
      <c r="AY1291" t="s">
        <v>1264</v>
      </c>
      <c r="AZ1291" t="s">
        <v>1265</v>
      </c>
      <c r="BI1291" t="s">
        <v>1260</v>
      </c>
      <c r="BK1291" t="str">
        <f>LEFT(Tabela_BaseCadastro[[#This Row],[Descrição]],SEARCH(" ",Tabela_BaseCadastro[[#This Row],[Descrição]],1)-1)</f>
        <v>RH5SP0061M</v>
      </c>
      <c r="BL1291" t="str">
        <f>TEXT(Tabela_BaseCadastro[[#This Row],[Unidade Venda '[EAN8, UPC12, EAN13, e DUN14']]],"0000000000000")</f>
        <v>108935221212333</v>
      </c>
      <c r="BN1291">
        <f>IF(Tabela_BaseCadastro[[#This Row],[P.Ativo CMED]]="",Tabela_BaseCadastro[[#This Row],[DESCRIÇÃO DO PRINCIPIO ATIVO]],Tabela_BaseCadastro[[#This Row],[P.Ativo CMED]])</f>
        <v>0</v>
      </c>
    </row>
    <row r="1292" spans="1:66" x14ac:dyDescent="0.25">
      <c r="A1292">
        <v>2092</v>
      </c>
      <c r="B1292" t="s">
        <v>3639</v>
      </c>
      <c r="C1292">
        <v>1645</v>
      </c>
      <c r="D1292" t="s">
        <v>2759</v>
      </c>
      <c r="E1292">
        <v>5</v>
      </c>
      <c r="F1292" t="s">
        <v>2634</v>
      </c>
      <c r="G1292">
        <v>10</v>
      </c>
      <c r="H1292" s="1" t="s">
        <v>2760</v>
      </c>
      <c r="I1292">
        <v>39</v>
      </c>
      <c r="J1292" t="s">
        <v>2761</v>
      </c>
      <c r="M1292" t="s">
        <v>2412</v>
      </c>
      <c r="N1292" t="s">
        <v>3566</v>
      </c>
      <c r="O1292" t="s">
        <v>3567</v>
      </c>
      <c r="P1292">
        <v>90219080</v>
      </c>
      <c r="R1292">
        <v>13</v>
      </c>
      <c r="S1292">
        <v>13</v>
      </c>
      <c r="U1292">
        <v>810170012150</v>
      </c>
      <c r="V1292">
        <v>810170012150</v>
      </c>
      <c r="X1292">
        <v>45280304</v>
      </c>
      <c r="Z1292" t="s">
        <v>1260</v>
      </c>
      <c r="AA1292" t="s">
        <v>1261</v>
      </c>
      <c r="AE1292">
        <v>44014</v>
      </c>
      <c r="AH1292">
        <v>0</v>
      </c>
      <c r="AK1292" t="s">
        <v>1260</v>
      </c>
      <c r="AM1292" t="s">
        <v>1260</v>
      </c>
      <c r="AN1292" t="s">
        <v>1260</v>
      </c>
      <c r="AQ1292" t="s">
        <v>2412</v>
      </c>
      <c r="AR1292" t="s">
        <v>2415</v>
      </c>
      <c r="AS1292" t="s">
        <v>1260</v>
      </c>
      <c r="AT1292">
        <v>1</v>
      </c>
      <c r="AX1292" t="s">
        <v>1260</v>
      </c>
      <c r="AY1292" t="s">
        <v>1264</v>
      </c>
      <c r="AZ1292" t="s">
        <v>1265</v>
      </c>
      <c r="BI1292" t="s">
        <v>1260</v>
      </c>
      <c r="BK1292" t="str">
        <f>LEFT(Tabela_BaseCadastro[[#This Row],[Descrição]],SEARCH(" ",Tabela_BaseCadastro[[#This Row],[Descrição]],1)-1)</f>
        <v>45280304</v>
      </c>
      <c r="BL1292" t="str">
        <f>TEXT(Tabela_BaseCadastro[[#This Row],[Unidade Venda '[EAN8, UPC12, EAN13, e DUN14']]],"0000000000000")</f>
        <v>0810170012150</v>
      </c>
      <c r="BN1292">
        <f>IF(Tabela_BaseCadastro[[#This Row],[P.Ativo CMED]]="",Tabela_BaseCadastro[[#This Row],[DESCRIÇÃO DO PRINCIPIO ATIVO]],Tabela_BaseCadastro[[#This Row],[P.Ativo CMED]])</f>
        <v>0</v>
      </c>
    </row>
    <row r="1293" spans="1:66" x14ac:dyDescent="0.25">
      <c r="A1293">
        <v>2093</v>
      </c>
      <c r="B1293" t="s">
        <v>3640</v>
      </c>
      <c r="C1293">
        <v>1645</v>
      </c>
      <c r="D1293" t="s">
        <v>2759</v>
      </c>
      <c r="E1293">
        <v>5</v>
      </c>
      <c r="F1293" t="s">
        <v>2634</v>
      </c>
      <c r="G1293">
        <v>10</v>
      </c>
      <c r="H1293" s="1" t="s">
        <v>2760</v>
      </c>
      <c r="I1293">
        <v>39</v>
      </c>
      <c r="J1293" t="s">
        <v>2761</v>
      </c>
      <c r="M1293" t="s">
        <v>2412</v>
      </c>
      <c r="N1293" t="s">
        <v>3566</v>
      </c>
      <c r="O1293" t="s">
        <v>3567</v>
      </c>
      <c r="P1293">
        <v>90219080</v>
      </c>
      <c r="R1293">
        <v>13</v>
      </c>
      <c r="S1293">
        <v>13</v>
      </c>
      <c r="U1293">
        <v>810170012181</v>
      </c>
      <c r="V1293">
        <v>810170012181</v>
      </c>
      <c r="X1293">
        <v>45280406</v>
      </c>
      <c r="Z1293" t="s">
        <v>1260</v>
      </c>
      <c r="AA1293" t="s">
        <v>1261</v>
      </c>
      <c r="AE1293">
        <v>44014</v>
      </c>
      <c r="AH1293">
        <v>0</v>
      </c>
      <c r="AK1293" t="s">
        <v>1260</v>
      </c>
      <c r="AM1293" t="s">
        <v>1260</v>
      </c>
      <c r="AN1293" t="s">
        <v>1260</v>
      </c>
      <c r="AQ1293" t="s">
        <v>2412</v>
      </c>
      <c r="AR1293" t="s">
        <v>2415</v>
      </c>
      <c r="AS1293" t="s">
        <v>1260</v>
      </c>
      <c r="AT1293">
        <v>1</v>
      </c>
      <c r="AX1293" t="s">
        <v>1260</v>
      </c>
      <c r="AY1293" t="s">
        <v>1264</v>
      </c>
      <c r="AZ1293" t="s">
        <v>1265</v>
      </c>
      <c r="BI1293" t="s">
        <v>1260</v>
      </c>
      <c r="BK1293" t="str">
        <f>LEFT(Tabela_BaseCadastro[[#This Row],[Descrição]],SEARCH(" ",Tabela_BaseCadastro[[#This Row],[Descrição]],1)-1)</f>
        <v>45280406</v>
      </c>
      <c r="BL1293" t="str">
        <f>TEXT(Tabela_BaseCadastro[[#This Row],[Unidade Venda '[EAN8, UPC12, EAN13, e DUN14']]],"0000000000000")</f>
        <v>0810170012181</v>
      </c>
      <c r="BN1293">
        <f>IF(Tabela_BaseCadastro[[#This Row],[P.Ativo CMED]]="",Tabela_BaseCadastro[[#This Row],[DESCRIÇÃO DO PRINCIPIO ATIVO]],Tabela_BaseCadastro[[#This Row],[P.Ativo CMED]])</f>
        <v>0</v>
      </c>
    </row>
    <row r="1294" spans="1:66" x14ac:dyDescent="0.25">
      <c r="A1294">
        <v>2094</v>
      </c>
      <c r="B1294" t="s">
        <v>3641</v>
      </c>
      <c r="C1294">
        <v>1645</v>
      </c>
      <c r="D1294" t="s">
        <v>2759</v>
      </c>
      <c r="E1294">
        <v>5</v>
      </c>
      <c r="F1294" t="s">
        <v>2634</v>
      </c>
      <c r="G1294">
        <v>10</v>
      </c>
      <c r="H1294" s="1" t="s">
        <v>2760</v>
      </c>
      <c r="I1294">
        <v>39</v>
      </c>
      <c r="J1294" t="s">
        <v>2761</v>
      </c>
      <c r="M1294" t="s">
        <v>2412</v>
      </c>
      <c r="N1294" t="s">
        <v>2762</v>
      </c>
      <c r="O1294" t="s">
        <v>2763</v>
      </c>
      <c r="P1294">
        <v>90213930</v>
      </c>
      <c r="R1294">
        <v>13</v>
      </c>
      <c r="S1294">
        <v>13</v>
      </c>
      <c r="U1294">
        <v>8436045394248</v>
      </c>
      <c r="V1294">
        <v>8436045394248</v>
      </c>
      <c r="X1294" t="s">
        <v>3642</v>
      </c>
      <c r="Z1294" t="s">
        <v>1260</v>
      </c>
      <c r="AA1294" t="s">
        <v>1261</v>
      </c>
      <c r="AE1294">
        <v>44014</v>
      </c>
      <c r="AH1294">
        <v>0</v>
      </c>
      <c r="AK1294" t="s">
        <v>1260</v>
      </c>
      <c r="AM1294" t="s">
        <v>1260</v>
      </c>
      <c r="AN1294" t="s">
        <v>1260</v>
      </c>
      <c r="AQ1294" t="s">
        <v>2412</v>
      </c>
      <c r="AR1294" t="s">
        <v>2415</v>
      </c>
      <c r="AS1294" t="s">
        <v>1260</v>
      </c>
      <c r="AT1294">
        <v>1</v>
      </c>
      <c r="AX1294" t="s">
        <v>1260</v>
      </c>
      <c r="AY1294" t="s">
        <v>1264</v>
      </c>
      <c r="AZ1294" t="s">
        <v>1265</v>
      </c>
      <c r="BI1294" t="s">
        <v>1260</v>
      </c>
      <c r="BK1294" t="str">
        <f>LEFT(Tabela_BaseCadastro[[#This Row],[Descrição]],SEARCH(" ",Tabela_BaseCadastro[[#This Row],[Descrição]],1)-1)</f>
        <v>28L108140</v>
      </c>
      <c r="BL1294" t="str">
        <f>TEXT(Tabela_BaseCadastro[[#This Row],[Unidade Venda '[EAN8, UPC12, EAN13, e DUN14']]],"0000000000000")</f>
        <v>8436045394248</v>
      </c>
      <c r="BN1294">
        <f>IF(Tabela_BaseCadastro[[#This Row],[P.Ativo CMED]]="",Tabela_BaseCadastro[[#This Row],[DESCRIÇÃO DO PRINCIPIO ATIVO]],Tabela_BaseCadastro[[#This Row],[P.Ativo CMED]])</f>
        <v>0</v>
      </c>
    </row>
    <row r="1295" spans="1:66" x14ac:dyDescent="0.25">
      <c r="A1295">
        <v>2095</v>
      </c>
      <c r="B1295" t="s">
        <v>3643</v>
      </c>
      <c r="C1295">
        <v>1587</v>
      </c>
      <c r="D1295" t="s">
        <v>1440</v>
      </c>
      <c r="E1295">
        <v>1</v>
      </c>
      <c r="F1295" t="s">
        <v>1253</v>
      </c>
      <c r="G1295">
        <v>1</v>
      </c>
      <c r="H1295" s="1" t="s">
        <v>1280</v>
      </c>
      <c r="I1295">
        <v>16</v>
      </c>
      <c r="J1295" t="s">
        <v>1441</v>
      </c>
      <c r="K1295">
        <v>1</v>
      </c>
      <c r="L1295" t="s">
        <v>1291</v>
      </c>
      <c r="M1295" t="s">
        <v>1257</v>
      </c>
      <c r="N1295" t="s">
        <v>1327</v>
      </c>
      <c r="O1295" t="s">
        <v>1259</v>
      </c>
      <c r="P1295">
        <v>30049059</v>
      </c>
      <c r="R1295">
        <v>13</v>
      </c>
      <c r="S1295">
        <v>13</v>
      </c>
      <c r="U1295">
        <v>7896422567282</v>
      </c>
      <c r="V1295">
        <v>7896422567282</v>
      </c>
      <c r="Z1295" t="s">
        <v>1260</v>
      </c>
      <c r="AA1295" t="s">
        <v>1270</v>
      </c>
      <c r="AB1295">
        <v>1</v>
      </c>
      <c r="AC1295" t="s">
        <v>1283</v>
      </c>
      <c r="AE1295">
        <v>44015</v>
      </c>
      <c r="AH1295">
        <v>0</v>
      </c>
      <c r="AK1295" t="s">
        <v>1260</v>
      </c>
      <c r="AM1295" t="s">
        <v>1260</v>
      </c>
      <c r="AN1295" t="s">
        <v>1260</v>
      </c>
      <c r="AQ1295" t="s">
        <v>1263</v>
      </c>
      <c r="AR1295" t="s">
        <v>1257</v>
      </c>
      <c r="AS1295" t="s">
        <v>1260</v>
      </c>
      <c r="AT1295">
        <v>1</v>
      </c>
      <c r="AX1295" t="s">
        <v>1260</v>
      </c>
      <c r="AY1295" t="s">
        <v>1264</v>
      </c>
      <c r="AZ1295" t="s">
        <v>1265</v>
      </c>
      <c r="BE1295">
        <v>170</v>
      </c>
      <c r="BF1295" t="s">
        <v>3644</v>
      </c>
      <c r="BI1295" t="s">
        <v>1260</v>
      </c>
      <c r="BK1295" t="str">
        <f>LEFT(Tabela_BaseCadastro[[#This Row],[Descrição]],SEARCH(" ",Tabela_BaseCadastro[[#This Row],[Descrição]],1)-1)</f>
        <v>DOCETAXEL</v>
      </c>
      <c r="BL1295" t="str">
        <f>TEXT(Tabela_BaseCadastro[[#This Row],[Unidade Venda '[EAN8, UPC12, EAN13, e DUN14']]],"0000000000000")</f>
        <v>7896422567282</v>
      </c>
      <c r="BN1295" t="str">
        <f>IF(Tabela_BaseCadastro[[#This Row],[P.Ativo CMED]]="",Tabela_BaseCadastro[[#This Row],[DESCRIÇÃO DO PRINCIPIO ATIVO]],Tabela_BaseCadastro[[#This Row],[P.Ativo CMED]])</f>
        <v>DOCETAXEL TRI-HIDRATADO</v>
      </c>
    </row>
    <row r="1296" spans="1:66" x14ac:dyDescent="0.25">
      <c r="A1296">
        <v>2096</v>
      </c>
      <c r="B1296" t="s">
        <v>3645</v>
      </c>
      <c r="C1296">
        <v>1587</v>
      </c>
      <c r="D1296" t="s">
        <v>1440</v>
      </c>
      <c r="E1296">
        <v>1</v>
      </c>
      <c r="F1296" t="s">
        <v>1253</v>
      </c>
      <c r="G1296">
        <v>1</v>
      </c>
      <c r="H1296" s="1" t="s">
        <v>1280</v>
      </c>
      <c r="I1296">
        <v>16</v>
      </c>
      <c r="J1296" t="s">
        <v>1441</v>
      </c>
      <c r="K1296">
        <v>1</v>
      </c>
      <c r="L1296" t="s">
        <v>1291</v>
      </c>
      <c r="M1296" t="s">
        <v>1257</v>
      </c>
      <c r="N1296" t="s">
        <v>1327</v>
      </c>
      <c r="O1296" t="s">
        <v>1259</v>
      </c>
      <c r="P1296">
        <v>30049059</v>
      </c>
      <c r="R1296">
        <v>13</v>
      </c>
      <c r="S1296">
        <v>14</v>
      </c>
      <c r="U1296">
        <v>7896422567299</v>
      </c>
      <c r="V1296">
        <v>7896422567299</v>
      </c>
      <c r="Z1296" t="s">
        <v>1260</v>
      </c>
      <c r="AA1296" t="s">
        <v>1270</v>
      </c>
      <c r="AB1296">
        <v>1</v>
      </c>
      <c r="AC1296" t="s">
        <v>1283</v>
      </c>
      <c r="AE1296">
        <v>44015</v>
      </c>
      <c r="AH1296">
        <v>0</v>
      </c>
      <c r="AK1296" t="s">
        <v>1260</v>
      </c>
      <c r="AM1296" t="s">
        <v>1260</v>
      </c>
      <c r="AN1296" t="s">
        <v>1260</v>
      </c>
      <c r="AQ1296" t="s">
        <v>1263</v>
      </c>
      <c r="AR1296" t="s">
        <v>1257</v>
      </c>
      <c r="AS1296" t="s">
        <v>1260</v>
      </c>
      <c r="AT1296">
        <v>1</v>
      </c>
      <c r="AX1296" t="s">
        <v>1260</v>
      </c>
      <c r="AY1296" t="s">
        <v>1264</v>
      </c>
      <c r="AZ1296" t="s">
        <v>1265</v>
      </c>
      <c r="BE1296">
        <v>170</v>
      </c>
      <c r="BF1296" t="s">
        <v>3644</v>
      </c>
      <c r="BI1296" t="s">
        <v>1260</v>
      </c>
      <c r="BK1296" t="str">
        <f>LEFT(Tabela_BaseCadastro[[#This Row],[Descrição]],SEARCH(" ",Tabela_BaseCadastro[[#This Row],[Descrição]],1)-1)</f>
        <v>DOCETAXEL</v>
      </c>
      <c r="BL1296" t="str">
        <f>TEXT(Tabela_BaseCadastro[[#This Row],[Unidade Venda '[EAN8, UPC12, EAN13, e DUN14']]],"0000000000000")</f>
        <v>7896422567299</v>
      </c>
      <c r="BN1296" t="str">
        <f>IF(Tabela_BaseCadastro[[#This Row],[P.Ativo CMED]]="",Tabela_BaseCadastro[[#This Row],[DESCRIÇÃO DO PRINCIPIO ATIVO]],Tabela_BaseCadastro[[#This Row],[P.Ativo CMED]])</f>
        <v>DOCETAXEL TRI-HIDRATADO</v>
      </c>
    </row>
    <row r="1297" spans="1:66" x14ac:dyDescent="0.25">
      <c r="A1297">
        <v>2097</v>
      </c>
      <c r="B1297" t="s">
        <v>3646</v>
      </c>
      <c r="C1297">
        <v>1370</v>
      </c>
      <c r="D1297" t="s">
        <v>1380</v>
      </c>
      <c r="E1297">
        <v>1</v>
      </c>
      <c r="F1297" t="s">
        <v>1253</v>
      </c>
      <c r="G1297">
        <v>1</v>
      </c>
      <c r="H1297" s="1" t="s">
        <v>1280</v>
      </c>
      <c r="I1297">
        <v>3</v>
      </c>
      <c r="J1297" t="s">
        <v>1382</v>
      </c>
      <c r="K1297">
        <v>2</v>
      </c>
      <c r="L1297" t="s">
        <v>1256</v>
      </c>
      <c r="M1297" t="s">
        <v>1257</v>
      </c>
      <c r="N1297" t="s">
        <v>1323</v>
      </c>
      <c r="O1297" t="s">
        <v>1269</v>
      </c>
      <c r="P1297">
        <v>30049069</v>
      </c>
      <c r="R1297">
        <v>13</v>
      </c>
      <c r="S1297">
        <v>13</v>
      </c>
      <c r="U1297">
        <v>7896261021662</v>
      </c>
      <c r="V1297">
        <v>0</v>
      </c>
      <c r="Z1297" t="s">
        <v>1260</v>
      </c>
      <c r="AA1297" t="s">
        <v>1261</v>
      </c>
      <c r="AB1297">
        <v>2</v>
      </c>
      <c r="AE1297">
        <v>44019</v>
      </c>
      <c r="AH1297">
        <v>0</v>
      </c>
      <c r="AK1297" t="s">
        <v>1260</v>
      </c>
      <c r="AM1297" t="s">
        <v>1260</v>
      </c>
      <c r="AN1297" t="s">
        <v>1260</v>
      </c>
      <c r="AQ1297" t="s">
        <v>1263</v>
      </c>
      <c r="AR1297" t="s">
        <v>1257</v>
      </c>
      <c r="AS1297" t="s">
        <v>1260</v>
      </c>
      <c r="AT1297">
        <v>1</v>
      </c>
      <c r="AX1297" t="s">
        <v>1260</v>
      </c>
      <c r="AY1297" t="s">
        <v>1264</v>
      </c>
      <c r="AZ1297" t="s">
        <v>1265</v>
      </c>
      <c r="BE1297">
        <v>224</v>
      </c>
      <c r="BF1297" t="s">
        <v>3647</v>
      </c>
      <c r="BI1297" t="s">
        <v>1260</v>
      </c>
      <c r="BK1297" t="str">
        <f>LEFT(Tabela_BaseCadastro[[#This Row],[Descrição]],SEARCH(" ",Tabela_BaseCadastro[[#This Row],[Descrição]],1)-1)</f>
        <v>PIQRAY</v>
      </c>
      <c r="BL1297" t="str">
        <f>TEXT(Tabela_BaseCadastro[[#This Row],[Unidade Venda '[EAN8, UPC12, EAN13, e DUN14']]],"0000000000000")</f>
        <v>7896261021662</v>
      </c>
      <c r="BM1297" t="s">
        <v>3647</v>
      </c>
      <c r="BN1297" t="str">
        <f>IF(Tabela_BaseCadastro[[#This Row],[P.Ativo CMED]]="",Tabela_BaseCadastro[[#This Row],[DESCRIÇÃO DO PRINCIPIO ATIVO]],Tabela_BaseCadastro[[#This Row],[P.Ativo CMED]])</f>
        <v>ALPELISIBE</v>
      </c>
    </row>
    <row r="1298" spans="1:66" x14ac:dyDescent="0.25">
      <c r="A1298">
        <v>2098</v>
      </c>
      <c r="B1298" t="s">
        <v>3648</v>
      </c>
      <c r="C1298">
        <v>1623</v>
      </c>
      <c r="D1298" t="s">
        <v>2683</v>
      </c>
      <c r="E1298">
        <v>1</v>
      </c>
      <c r="F1298" t="s">
        <v>1253</v>
      </c>
      <c r="G1298">
        <v>7</v>
      </c>
      <c r="H1298" s="1" t="s">
        <v>1381</v>
      </c>
      <c r="I1298">
        <v>33</v>
      </c>
      <c r="J1298" t="s">
        <v>2684</v>
      </c>
      <c r="K1298">
        <v>1</v>
      </c>
      <c r="L1298" t="s">
        <v>1291</v>
      </c>
      <c r="M1298" t="s">
        <v>1257</v>
      </c>
      <c r="N1298" t="s">
        <v>2690</v>
      </c>
      <c r="O1298" t="s">
        <v>2691</v>
      </c>
      <c r="P1298">
        <v>30043919</v>
      </c>
      <c r="R1298">
        <v>13</v>
      </c>
      <c r="S1298">
        <v>13</v>
      </c>
      <c r="U1298">
        <v>7892953000472</v>
      </c>
      <c r="V1298">
        <v>0</v>
      </c>
      <c r="X1298" t="s">
        <v>3649</v>
      </c>
      <c r="Z1298" t="s">
        <v>1260</v>
      </c>
      <c r="AA1298" t="s">
        <v>1261</v>
      </c>
      <c r="AB1298">
        <v>6</v>
      </c>
      <c r="AC1298" t="s">
        <v>1283</v>
      </c>
      <c r="AE1298">
        <v>44019</v>
      </c>
      <c r="AH1298">
        <v>0</v>
      </c>
      <c r="AK1298" t="s">
        <v>1260</v>
      </c>
      <c r="AM1298" t="s">
        <v>1260</v>
      </c>
      <c r="AN1298" t="s">
        <v>1260</v>
      </c>
      <c r="AQ1298" t="s">
        <v>1263</v>
      </c>
      <c r="AR1298" t="s">
        <v>1257</v>
      </c>
      <c r="AS1298" t="s">
        <v>1260</v>
      </c>
      <c r="AT1298">
        <v>1</v>
      </c>
      <c r="AX1298" t="s">
        <v>1260</v>
      </c>
      <c r="AY1298" t="s">
        <v>1264</v>
      </c>
      <c r="AZ1298" t="s">
        <v>1265</v>
      </c>
      <c r="BE1298">
        <v>205</v>
      </c>
      <c r="BF1298" t="s">
        <v>2693</v>
      </c>
      <c r="BI1298" t="s">
        <v>1260</v>
      </c>
      <c r="BK1298" t="str">
        <f>LEFT(Tabela_BaseCadastro[[#This Row],[Descrição]],SEARCH(" ",Tabela_BaseCadastro[[#This Row],[Descrição]],1)-1)</f>
        <v>ELIGARD</v>
      </c>
      <c r="BL1298" t="str">
        <f>TEXT(Tabela_BaseCadastro[[#This Row],[Unidade Venda '[EAN8, UPC12, EAN13, e DUN14']]],"0000000000000")</f>
        <v>7892953000472</v>
      </c>
      <c r="BM1298" t="s">
        <v>2693</v>
      </c>
      <c r="BN1298" t="str">
        <f>IF(Tabela_BaseCadastro[[#This Row],[P.Ativo CMED]]="",Tabela_BaseCadastro[[#This Row],[DESCRIÇÃO DO PRINCIPIO ATIVO]],Tabela_BaseCadastro[[#This Row],[P.Ativo CMED]])</f>
        <v>ACETATO DE LEUPRORRELINA</v>
      </c>
    </row>
    <row r="1299" spans="1:66" x14ac:dyDescent="0.25">
      <c r="A1299">
        <v>2099</v>
      </c>
      <c r="B1299" t="s">
        <v>3650</v>
      </c>
      <c r="C1299">
        <v>1623</v>
      </c>
      <c r="D1299" t="s">
        <v>2683</v>
      </c>
      <c r="E1299">
        <v>1</v>
      </c>
      <c r="F1299" t="s">
        <v>1253</v>
      </c>
      <c r="G1299">
        <v>1</v>
      </c>
      <c r="H1299" s="1" t="s">
        <v>1280</v>
      </c>
      <c r="I1299">
        <v>33</v>
      </c>
      <c r="J1299" t="s">
        <v>2684</v>
      </c>
      <c r="K1299">
        <v>1</v>
      </c>
      <c r="L1299" t="s">
        <v>1291</v>
      </c>
      <c r="M1299" t="s">
        <v>1257</v>
      </c>
      <c r="N1299" t="s">
        <v>2690</v>
      </c>
      <c r="O1299" t="s">
        <v>2691</v>
      </c>
      <c r="P1299">
        <v>30043919</v>
      </c>
      <c r="R1299">
        <v>13</v>
      </c>
      <c r="S1299">
        <v>13</v>
      </c>
      <c r="T1299">
        <v>13</v>
      </c>
      <c r="U1299">
        <v>7892953000823</v>
      </c>
      <c r="V1299">
        <v>0</v>
      </c>
      <c r="W1299">
        <v>7892953000823</v>
      </c>
      <c r="X1299">
        <v>908626</v>
      </c>
      <c r="Z1299" t="s">
        <v>1260</v>
      </c>
      <c r="AA1299" t="s">
        <v>1261</v>
      </c>
      <c r="AB1299">
        <v>1</v>
      </c>
      <c r="AC1299" t="s">
        <v>1283</v>
      </c>
      <c r="AE1299">
        <v>44019</v>
      </c>
      <c r="AH1299">
        <v>0</v>
      </c>
      <c r="AK1299" t="s">
        <v>1260</v>
      </c>
      <c r="AM1299" t="s">
        <v>1260</v>
      </c>
      <c r="AN1299" t="s">
        <v>1260</v>
      </c>
      <c r="AQ1299" t="s">
        <v>1263</v>
      </c>
      <c r="AR1299" t="s">
        <v>1257</v>
      </c>
      <c r="AS1299" t="s">
        <v>1260</v>
      </c>
      <c r="AT1299">
        <v>1</v>
      </c>
      <c r="AX1299" t="s">
        <v>1260</v>
      </c>
      <c r="AY1299" t="s">
        <v>1264</v>
      </c>
      <c r="AZ1299" t="s">
        <v>1265</v>
      </c>
      <c r="BE1299">
        <v>205</v>
      </c>
      <c r="BF1299" t="s">
        <v>2693</v>
      </c>
      <c r="BI1299" t="s">
        <v>1260</v>
      </c>
      <c r="BK1299" t="str">
        <f>LEFT(Tabela_BaseCadastro[[#This Row],[Descrição]],SEARCH(" ",Tabela_BaseCadastro[[#This Row],[Descrição]],1)-1)</f>
        <v>ELIGARD</v>
      </c>
      <c r="BL1299" t="str">
        <f>TEXT(Tabela_BaseCadastro[[#This Row],[Unidade Venda '[EAN8, UPC12, EAN13, e DUN14']]],"0000000000000")</f>
        <v>7892953000823</v>
      </c>
      <c r="BM1299" t="s">
        <v>2693</v>
      </c>
      <c r="BN1299" t="str">
        <f>IF(Tabela_BaseCadastro[[#This Row],[P.Ativo CMED]]="",Tabela_BaseCadastro[[#This Row],[DESCRIÇÃO DO PRINCIPIO ATIVO]],Tabela_BaseCadastro[[#This Row],[P.Ativo CMED]])</f>
        <v>ACETATO DE LEUPRORRELINA</v>
      </c>
    </row>
    <row r="1300" spans="1:66" x14ac:dyDescent="0.25">
      <c r="A1300">
        <v>2100</v>
      </c>
      <c r="B1300" t="s">
        <v>3651</v>
      </c>
      <c r="C1300">
        <v>1577</v>
      </c>
      <c r="D1300" t="s">
        <v>2524</v>
      </c>
      <c r="E1300">
        <v>1</v>
      </c>
      <c r="F1300" t="s">
        <v>1253</v>
      </c>
      <c r="G1300">
        <v>2</v>
      </c>
      <c r="H1300" s="1" t="s">
        <v>1254</v>
      </c>
      <c r="I1300">
        <v>26</v>
      </c>
      <c r="J1300" t="s">
        <v>2525</v>
      </c>
      <c r="K1300">
        <v>2</v>
      </c>
      <c r="L1300" t="s">
        <v>1256</v>
      </c>
      <c r="M1300" t="s">
        <v>1263</v>
      </c>
      <c r="N1300" t="s">
        <v>1461</v>
      </c>
      <c r="O1300" t="s">
        <v>1269</v>
      </c>
      <c r="P1300">
        <v>30049069</v>
      </c>
      <c r="R1300">
        <v>13</v>
      </c>
      <c r="S1300">
        <v>13</v>
      </c>
      <c r="U1300">
        <v>7896637032353</v>
      </c>
      <c r="V1300">
        <v>7896637032353</v>
      </c>
      <c r="Z1300" t="s">
        <v>1260</v>
      </c>
      <c r="AA1300" t="s">
        <v>1261</v>
      </c>
      <c r="AB1300">
        <v>44</v>
      </c>
      <c r="AC1300" t="s">
        <v>2526</v>
      </c>
      <c r="AE1300">
        <v>44029</v>
      </c>
      <c r="AH1300">
        <v>0</v>
      </c>
      <c r="AK1300" t="s">
        <v>1260</v>
      </c>
      <c r="AM1300" t="s">
        <v>1260</v>
      </c>
      <c r="AN1300" t="s">
        <v>1260</v>
      </c>
      <c r="AQ1300" t="s">
        <v>1263</v>
      </c>
      <c r="AR1300" t="s">
        <v>1257</v>
      </c>
      <c r="AS1300" t="s">
        <v>1260</v>
      </c>
      <c r="AT1300">
        <v>1</v>
      </c>
      <c r="AX1300" t="s">
        <v>1260</v>
      </c>
      <c r="AY1300" t="s">
        <v>1264</v>
      </c>
      <c r="AZ1300" t="s">
        <v>1265</v>
      </c>
      <c r="BE1300">
        <v>237</v>
      </c>
      <c r="BF1300" t="s">
        <v>2527</v>
      </c>
      <c r="BI1300" t="s">
        <v>1260</v>
      </c>
      <c r="BK1300" t="str">
        <f>LEFT(Tabela_BaseCadastro[[#This Row],[Descrição]],SEARCH(" ",Tabela_BaseCadastro[[#This Row],[Descrição]],1)-1)</f>
        <v>REUQUINOL</v>
      </c>
      <c r="BL1300" t="str">
        <f>TEXT(Tabela_BaseCadastro[[#This Row],[Unidade Venda '[EAN8, UPC12, EAN13, e DUN14']]],"0000000000000")</f>
        <v>7896637032353</v>
      </c>
      <c r="BM1300" t="s">
        <v>2527</v>
      </c>
      <c r="BN1300" t="str">
        <f>IF(Tabela_BaseCadastro[[#This Row],[P.Ativo CMED]]="",Tabela_BaseCadastro[[#This Row],[DESCRIÇÃO DO PRINCIPIO ATIVO]],Tabela_BaseCadastro[[#This Row],[P.Ativo CMED]])</f>
        <v>SULFATO DE HIDROXICLOROQUINA</v>
      </c>
    </row>
    <row r="1301" spans="1:66" x14ac:dyDescent="0.25">
      <c r="A1301">
        <v>2101</v>
      </c>
      <c r="B1301" t="s">
        <v>3652</v>
      </c>
      <c r="C1301">
        <v>1284</v>
      </c>
      <c r="D1301" t="s">
        <v>1503</v>
      </c>
      <c r="E1301">
        <v>1</v>
      </c>
      <c r="F1301" t="s">
        <v>1253</v>
      </c>
      <c r="G1301">
        <v>2</v>
      </c>
      <c r="H1301" s="1" t="s">
        <v>1254</v>
      </c>
      <c r="I1301">
        <v>14</v>
      </c>
      <c r="J1301" t="s">
        <v>1504</v>
      </c>
      <c r="K1301">
        <v>2</v>
      </c>
      <c r="L1301" t="s">
        <v>1256</v>
      </c>
      <c r="M1301" t="s">
        <v>1257</v>
      </c>
      <c r="N1301" t="s">
        <v>2440</v>
      </c>
      <c r="O1301" t="s">
        <v>1307</v>
      </c>
      <c r="P1301">
        <v>30049099</v>
      </c>
      <c r="R1301">
        <v>13</v>
      </c>
      <c r="S1301">
        <v>13</v>
      </c>
      <c r="U1301">
        <v>7895858016364</v>
      </c>
      <c r="V1301">
        <v>7895858016364</v>
      </c>
      <c r="Z1301" t="s">
        <v>1260</v>
      </c>
      <c r="AA1301" t="s">
        <v>1261</v>
      </c>
      <c r="AB1301">
        <v>8</v>
      </c>
      <c r="AC1301" t="s">
        <v>1479</v>
      </c>
      <c r="AE1301">
        <v>44032</v>
      </c>
      <c r="AH1301">
        <v>0</v>
      </c>
      <c r="AK1301" t="s">
        <v>1260</v>
      </c>
      <c r="AM1301" t="s">
        <v>1260</v>
      </c>
      <c r="AN1301" t="s">
        <v>1260</v>
      </c>
      <c r="AQ1301" t="s">
        <v>1263</v>
      </c>
      <c r="AR1301" t="s">
        <v>1257</v>
      </c>
      <c r="AS1301" t="s">
        <v>1260</v>
      </c>
      <c r="AT1301">
        <v>1</v>
      </c>
      <c r="AX1301" t="s">
        <v>1260</v>
      </c>
      <c r="AY1301" t="s">
        <v>1264</v>
      </c>
      <c r="AZ1301" t="s">
        <v>1265</v>
      </c>
      <c r="BI1301" t="s">
        <v>1260</v>
      </c>
      <c r="BK1301" t="str">
        <f>LEFT(Tabela_BaseCadastro[[#This Row],[Descrição]],SEARCH(" ",Tabela_BaseCadastro[[#This Row],[Descrição]],1)-1)</f>
        <v>ARIXTRA</v>
      </c>
      <c r="BL1301" t="str">
        <f>TEXT(Tabela_BaseCadastro[[#This Row],[Unidade Venda '[EAN8, UPC12, EAN13, e DUN14']]],"0000000000000")</f>
        <v>7895858016364</v>
      </c>
      <c r="BM1301" t="s">
        <v>3653</v>
      </c>
      <c r="BN1301" t="str">
        <f>IF(Tabela_BaseCadastro[[#This Row],[P.Ativo CMED]]="",Tabela_BaseCadastro[[#This Row],[DESCRIÇÃO DO PRINCIPIO ATIVO]],Tabela_BaseCadastro[[#This Row],[P.Ativo CMED]])</f>
        <v>FONDAPARINUX SÓDICO</v>
      </c>
    </row>
    <row r="1302" spans="1:66" x14ac:dyDescent="0.25">
      <c r="A1302">
        <v>2102</v>
      </c>
      <c r="B1302" t="s">
        <v>3654</v>
      </c>
      <c r="C1302">
        <v>1284</v>
      </c>
      <c r="D1302" t="s">
        <v>1503</v>
      </c>
      <c r="E1302">
        <v>1</v>
      </c>
      <c r="F1302" t="s">
        <v>1253</v>
      </c>
      <c r="G1302">
        <v>2</v>
      </c>
      <c r="H1302" s="1" t="s">
        <v>1254</v>
      </c>
      <c r="I1302">
        <v>14</v>
      </c>
      <c r="J1302" t="s">
        <v>1504</v>
      </c>
      <c r="K1302">
        <v>2</v>
      </c>
      <c r="L1302" t="s">
        <v>1256</v>
      </c>
      <c r="M1302" t="s">
        <v>1257</v>
      </c>
      <c r="N1302" t="s">
        <v>2440</v>
      </c>
      <c r="O1302" t="s">
        <v>1307</v>
      </c>
      <c r="P1302">
        <v>30049099</v>
      </c>
      <c r="R1302">
        <v>13</v>
      </c>
      <c r="S1302">
        <v>13</v>
      </c>
      <c r="U1302">
        <v>7895858016432</v>
      </c>
      <c r="V1302">
        <v>7895858016432</v>
      </c>
      <c r="Z1302" t="s">
        <v>1260</v>
      </c>
      <c r="AA1302" t="s">
        <v>1261</v>
      </c>
      <c r="AB1302">
        <v>8</v>
      </c>
      <c r="AC1302" t="s">
        <v>1479</v>
      </c>
      <c r="AE1302">
        <v>44032</v>
      </c>
      <c r="AH1302">
        <v>0</v>
      </c>
      <c r="AK1302" t="s">
        <v>1260</v>
      </c>
      <c r="AM1302" t="s">
        <v>1260</v>
      </c>
      <c r="AN1302" t="s">
        <v>1260</v>
      </c>
      <c r="AQ1302" t="s">
        <v>1263</v>
      </c>
      <c r="AR1302" t="s">
        <v>1257</v>
      </c>
      <c r="AS1302" t="s">
        <v>1260</v>
      </c>
      <c r="AT1302">
        <v>1</v>
      </c>
      <c r="AX1302" t="s">
        <v>1260</v>
      </c>
      <c r="AY1302" t="s">
        <v>1264</v>
      </c>
      <c r="AZ1302" t="s">
        <v>1265</v>
      </c>
      <c r="BI1302" t="s">
        <v>1260</v>
      </c>
      <c r="BK1302" t="str">
        <f>LEFT(Tabela_BaseCadastro[[#This Row],[Descrição]],SEARCH(" ",Tabela_BaseCadastro[[#This Row],[Descrição]],1)-1)</f>
        <v>ARIXTRA</v>
      </c>
      <c r="BL1302" t="str">
        <f>TEXT(Tabela_BaseCadastro[[#This Row],[Unidade Venda '[EAN8, UPC12, EAN13, e DUN14']]],"0000000000000")</f>
        <v>7895858016432</v>
      </c>
      <c r="BM1302" t="s">
        <v>3653</v>
      </c>
      <c r="BN1302" t="str">
        <f>IF(Tabela_BaseCadastro[[#This Row],[P.Ativo CMED]]="",Tabela_BaseCadastro[[#This Row],[DESCRIÇÃO DO PRINCIPIO ATIVO]],Tabela_BaseCadastro[[#This Row],[P.Ativo CMED]])</f>
        <v>FONDAPARINUX SÓDICO</v>
      </c>
    </row>
    <row r="1303" spans="1:66" x14ac:dyDescent="0.25">
      <c r="A1303">
        <v>2103</v>
      </c>
      <c r="B1303" t="s">
        <v>3655</v>
      </c>
      <c r="C1303">
        <v>1284</v>
      </c>
      <c r="D1303" t="s">
        <v>1503</v>
      </c>
      <c r="E1303">
        <v>1</v>
      </c>
      <c r="F1303" t="s">
        <v>1253</v>
      </c>
      <c r="G1303">
        <v>1</v>
      </c>
      <c r="H1303" s="1" t="s">
        <v>1280</v>
      </c>
      <c r="I1303">
        <v>14</v>
      </c>
      <c r="J1303" t="s">
        <v>1504</v>
      </c>
      <c r="K1303">
        <v>1</v>
      </c>
      <c r="L1303" t="s">
        <v>1291</v>
      </c>
      <c r="M1303" t="s">
        <v>1257</v>
      </c>
      <c r="N1303" t="s">
        <v>2672</v>
      </c>
      <c r="O1303" t="s">
        <v>2576</v>
      </c>
      <c r="P1303">
        <v>30049038</v>
      </c>
      <c r="R1303">
        <v>13</v>
      </c>
      <c r="S1303">
        <v>13</v>
      </c>
      <c r="U1303">
        <v>7895858008208</v>
      </c>
      <c r="V1303">
        <v>0</v>
      </c>
      <c r="Z1303" t="s">
        <v>1260</v>
      </c>
      <c r="AA1303" t="s">
        <v>1261</v>
      </c>
      <c r="AB1303">
        <v>1</v>
      </c>
      <c r="AC1303" t="s">
        <v>1283</v>
      </c>
      <c r="AE1303">
        <v>44032</v>
      </c>
      <c r="AH1303">
        <v>0</v>
      </c>
      <c r="AK1303" t="s">
        <v>1260</v>
      </c>
      <c r="AM1303" t="s">
        <v>1260</v>
      </c>
      <c r="AN1303" t="s">
        <v>1260</v>
      </c>
      <c r="AQ1303" t="s">
        <v>1263</v>
      </c>
      <c r="AR1303" t="s">
        <v>1257</v>
      </c>
      <c r="AS1303" t="s">
        <v>1260</v>
      </c>
      <c r="AT1303">
        <v>1</v>
      </c>
      <c r="AX1303" t="s">
        <v>1260</v>
      </c>
      <c r="AY1303" t="s">
        <v>1264</v>
      </c>
      <c r="AZ1303" t="s">
        <v>1265</v>
      </c>
      <c r="BI1303" t="s">
        <v>1260</v>
      </c>
      <c r="BK1303" t="str">
        <f>LEFT(Tabela_BaseCadastro[[#This Row],[Descrição]],SEARCH(" ",Tabela_BaseCadastro[[#This Row],[Descrição]],1)-1)</f>
        <v>LEUKERAN</v>
      </c>
      <c r="BL1303" t="str">
        <f>TEXT(Tabela_BaseCadastro[[#This Row],[Unidade Venda '[EAN8, UPC12, EAN13, e DUN14']]],"0000000000000")</f>
        <v>7895858008208</v>
      </c>
      <c r="BM1303" t="s">
        <v>3656</v>
      </c>
      <c r="BN1303" t="str">
        <f>IF(Tabela_BaseCadastro[[#This Row],[P.Ativo CMED]]="",Tabela_BaseCadastro[[#This Row],[DESCRIÇÃO DO PRINCIPIO ATIVO]],Tabela_BaseCadastro[[#This Row],[P.Ativo CMED]])</f>
        <v>CLORAMBUCILA</v>
      </c>
    </row>
    <row r="1304" spans="1:66" x14ac:dyDescent="0.25">
      <c r="A1304">
        <v>2104</v>
      </c>
      <c r="B1304" t="s">
        <v>3657</v>
      </c>
      <c r="C1304">
        <v>1555</v>
      </c>
      <c r="D1304" t="s">
        <v>1440</v>
      </c>
      <c r="E1304">
        <v>1</v>
      </c>
      <c r="F1304" t="s">
        <v>1253</v>
      </c>
      <c r="G1304">
        <v>2</v>
      </c>
      <c r="H1304" s="1" t="s">
        <v>1254</v>
      </c>
      <c r="I1304">
        <v>16</v>
      </c>
      <c r="J1304" t="s">
        <v>1441</v>
      </c>
      <c r="K1304">
        <v>1</v>
      </c>
      <c r="L1304" t="s">
        <v>1291</v>
      </c>
      <c r="M1304" t="s">
        <v>1257</v>
      </c>
      <c r="N1304" t="s">
        <v>2418</v>
      </c>
      <c r="O1304" t="s">
        <v>1275</v>
      </c>
      <c r="P1304">
        <v>30043929</v>
      </c>
      <c r="R1304">
        <v>13</v>
      </c>
      <c r="S1304">
        <v>13</v>
      </c>
      <c r="T1304">
        <v>13</v>
      </c>
      <c r="U1304">
        <v>7891058020323</v>
      </c>
      <c r="V1304">
        <v>0</v>
      </c>
      <c r="W1304">
        <v>7891058020323</v>
      </c>
      <c r="X1304" t="s">
        <v>3658</v>
      </c>
      <c r="Z1304" t="s">
        <v>1260</v>
      </c>
      <c r="AA1304" t="s">
        <v>1261</v>
      </c>
      <c r="AB1304">
        <v>4</v>
      </c>
      <c r="AC1304" t="s">
        <v>1879</v>
      </c>
      <c r="AE1304">
        <v>44035</v>
      </c>
      <c r="AH1304">
        <v>0</v>
      </c>
      <c r="AK1304" t="s">
        <v>1260</v>
      </c>
      <c r="AM1304" t="s">
        <v>1260</v>
      </c>
      <c r="AN1304" t="s">
        <v>1260</v>
      </c>
      <c r="AQ1304" t="s">
        <v>1263</v>
      </c>
      <c r="AR1304" t="s">
        <v>1257</v>
      </c>
      <c r="AS1304" t="s">
        <v>1260</v>
      </c>
      <c r="AT1304">
        <v>1</v>
      </c>
      <c r="AX1304" t="s">
        <v>1260</v>
      </c>
      <c r="AY1304" t="s">
        <v>1264</v>
      </c>
      <c r="AZ1304" t="s">
        <v>1265</v>
      </c>
      <c r="BI1304" t="s">
        <v>1260</v>
      </c>
      <c r="BK1304" t="str">
        <f>LEFT(Tabela_BaseCadastro[[#This Row],[Descrição]],SEARCH(" ",Tabela_BaseCadastro[[#This Row],[Descrição]],1)-1)</f>
        <v>TOUJEO</v>
      </c>
      <c r="BL1304" t="str">
        <f>TEXT(Tabela_BaseCadastro[[#This Row],[Unidade Venda '[EAN8, UPC12, EAN13, e DUN14']]],"0000000000000")</f>
        <v>7891058020323</v>
      </c>
      <c r="BM1304" t="s">
        <v>2550</v>
      </c>
      <c r="BN1304" t="str">
        <f>IF(Tabela_BaseCadastro[[#This Row],[P.Ativo CMED]]="",Tabela_BaseCadastro[[#This Row],[DESCRIÇÃO DO PRINCIPIO ATIVO]],Tabela_BaseCadastro[[#This Row],[P.Ativo CMED]])</f>
        <v>INSULINA GLARGINA</v>
      </c>
    </row>
    <row r="1305" spans="1:66" x14ac:dyDescent="0.25">
      <c r="A1305">
        <v>2106</v>
      </c>
      <c r="B1305" t="s">
        <v>3659</v>
      </c>
      <c r="C1305">
        <v>1555</v>
      </c>
      <c r="D1305" t="s">
        <v>1440</v>
      </c>
      <c r="E1305">
        <v>1</v>
      </c>
      <c r="F1305" t="s">
        <v>1253</v>
      </c>
      <c r="G1305">
        <v>7</v>
      </c>
      <c r="H1305" s="1" t="s">
        <v>1381</v>
      </c>
      <c r="I1305">
        <v>16</v>
      </c>
      <c r="J1305" t="s">
        <v>1441</v>
      </c>
      <c r="K1305">
        <v>1</v>
      </c>
      <c r="L1305" t="s">
        <v>1291</v>
      </c>
      <c r="M1305" t="s">
        <v>1257</v>
      </c>
      <c r="N1305" t="s">
        <v>1422</v>
      </c>
      <c r="O1305" t="s">
        <v>1253</v>
      </c>
      <c r="P1305">
        <v>30022099</v>
      </c>
      <c r="R1305">
        <v>14</v>
      </c>
      <c r="S1305">
        <v>13</v>
      </c>
      <c r="U1305">
        <v>7891058027117</v>
      </c>
      <c r="V1305">
        <v>7891058027117</v>
      </c>
      <c r="Z1305" t="s">
        <v>1260</v>
      </c>
      <c r="AA1305" t="s">
        <v>1261</v>
      </c>
      <c r="AB1305">
        <v>4</v>
      </c>
      <c r="AC1305" t="s">
        <v>1466</v>
      </c>
      <c r="AE1305">
        <v>44046</v>
      </c>
      <c r="AH1305">
        <v>0</v>
      </c>
      <c r="AK1305" t="s">
        <v>1260</v>
      </c>
      <c r="AM1305" t="s">
        <v>1260</v>
      </c>
      <c r="AN1305" t="s">
        <v>1260</v>
      </c>
      <c r="AQ1305" t="s">
        <v>1263</v>
      </c>
      <c r="AR1305" t="s">
        <v>1257</v>
      </c>
      <c r="AS1305" t="s">
        <v>1260</v>
      </c>
      <c r="AT1305">
        <v>1</v>
      </c>
      <c r="AX1305" t="s">
        <v>1260</v>
      </c>
      <c r="AY1305" t="s">
        <v>1264</v>
      </c>
      <c r="AZ1305" t="s">
        <v>1265</v>
      </c>
      <c r="BE1305">
        <v>234</v>
      </c>
      <c r="BF1305" t="s">
        <v>3660</v>
      </c>
      <c r="BI1305" t="s">
        <v>1260</v>
      </c>
      <c r="BK1305" t="str">
        <f>LEFT(Tabela_BaseCadastro[[#This Row],[Descrição]],SEARCH(" ",Tabela_BaseCadastro[[#This Row],[Descrição]],1)-1)</f>
        <v>APIDRA</v>
      </c>
      <c r="BL1305" t="str">
        <f>TEXT(Tabela_BaseCadastro[[#This Row],[Unidade Venda '[EAN8, UPC12, EAN13, e DUN14']]],"0000000000000")</f>
        <v>7891058027117</v>
      </c>
      <c r="BM1305" t="s">
        <v>3660</v>
      </c>
      <c r="BN1305" t="str">
        <f>IF(Tabela_BaseCadastro[[#This Row],[P.Ativo CMED]]="",Tabela_BaseCadastro[[#This Row],[DESCRIÇÃO DO PRINCIPIO ATIVO]],Tabela_BaseCadastro[[#This Row],[P.Ativo CMED]])</f>
        <v>INSULINA GLULISINA</v>
      </c>
    </row>
    <row r="1306" spans="1:66" x14ac:dyDescent="0.25">
      <c r="A1306">
        <v>2107</v>
      </c>
      <c r="B1306" t="s">
        <v>3661</v>
      </c>
      <c r="C1306">
        <v>2327</v>
      </c>
      <c r="D1306" t="s">
        <v>2524</v>
      </c>
      <c r="E1306">
        <v>1</v>
      </c>
      <c r="F1306" t="s">
        <v>1253</v>
      </c>
      <c r="G1306">
        <v>2</v>
      </c>
      <c r="H1306" s="1" t="s">
        <v>1254</v>
      </c>
      <c r="I1306">
        <v>26</v>
      </c>
      <c r="J1306" t="s">
        <v>2525</v>
      </c>
      <c r="K1306">
        <v>2</v>
      </c>
      <c r="L1306" t="s">
        <v>1256</v>
      </c>
      <c r="M1306" t="s">
        <v>1263</v>
      </c>
      <c r="N1306" t="s">
        <v>1600</v>
      </c>
      <c r="O1306" t="s">
        <v>1275</v>
      </c>
      <c r="P1306">
        <v>30049079</v>
      </c>
      <c r="R1306">
        <v>13</v>
      </c>
      <c r="S1306">
        <v>13</v>
      </c>
      <c r="U1306">
        <v>7896637022729</v>
      </c>
      <c r="V1306">
        <v>0</v>
      </c>
      <c r="Z1306" t="s">
        <v>1260</v>
      </c>
      <c r="AA1306" t="s">
        <v>1261</v>
      </c>
      <c r="AB1306">
        <v>6</v>
      </c>
      <c r="AC1306" t="s">
        <v>1335</v>
      </c>
      <c r="AE1306">
        <v>44056</v>
      </c>
      <c r="AH1306">
        <v>0</v>
      </c>
      <c r="AK1306" t="s">
        <v>1260</v>
      </c>
      <c r="AM1306" t="s">
        <v>1260</v>
      </c>
      <c r="AN1306" t="s">
        <v>1260</v>
      </c>
      <c r="AQ1306" t="s">
        <v>1263</v>
      </c>
      <c r="AR1306" t="s">
        <v>1257</v>
      </c>
      <c r="AS1306" t="s">
        <v>1260</v>
      </c>
      <c r="AT1306">
        <v>1</v>
      </c>
      <c r="AX1306" t="s">
        <v>1260</v>
      </c>
      <c r="AY1306" t="s">
        <v>1264</v>
      </c>
      <c r="AZ1306" t="s">
        <v>1265</v>
      </c>
      <c r="BI1306" t="s">
        <v>1260</v>
      </c>
      <c r="BK1306" t="str">
        <f>LEFT(Tabela_BaseCadastro[[#This Row],[Descrição]],SEARCH(" ",Tabela_BaseCadastro[[#This Row],[Descrição]],1)-1)</f>
        <v>AZULFIN</v>
      </c>
      <c r="BL1306" t="str">
        <f>TEXT(Tabela_BaseCadastro[[#This Row],[Unidade Venda '[EAN8, UPC12, EAN13, e DUN14']]],"0000000000000")</f>
        <v>7896637022729</v>
      </c>
      <c r="BM1306" t="s">
        <v>3662</v>
      </c>
      <c r="BN1306" t="str">
        <f>IF(Tabela_BaseCadastro[[#This Row],[P.Ativo CMED]]="",Tabela_BaseCadastro[[#This Row],[DESCRIÇÃO DO PRINCIPIO ATIVO]],Tabela_BaseCadastro[[#This Row],[P.Ativo CMED]])</f>
        <v>SULFASSALAZINA</v>
      </c>
    </row>
    <row r="1307" spans="1:66" x14ac:dyDescent="0.25">
      <c r="A1307">
        <v>2108</v>
      </c>
      <c r="B1307" t="s">
        <v>3663</v>
      </c>
      <c r="C1307">
        <v>1655</v>
      </c>
      <c r="D1307" t="s">
        <v>1487</v>
      </c>
      <c r="E1307">
        <v>1</v>
      </c>
      <c r="F1307" t="s">
        <v>1253</v>
      </c>
      <c r="G1307">
        <v>2</v>
      </c>
      <c r="H1307" s="1" t="s">
        <v>1254</v>
      </c>
      <c r="I1307">
        <v>41</v>
      </c>
      <c r="J1307" t="s">
        <v>3664</v>
      </c>
      <c r="K1307">
        <v>2</v>
      </c>
      <c r="L1307" t="s">
        <v>1256</v>
      </c>
      <c r="M1307" t="s">
        <v>1263</v>
      </c>
      <c r="N1307" t="s">
        <v>1422</v>
      </c>
      <c r="O1307" t="s">
        <v>1253</v>
      </c>
      <c r="P1307">
        <v>30022099</v>
      </c>
      <c r="R1307">
        <v>13</v>
      </c>
      <c r="S1307">
        <v>13</v>
      </c>
      <c r="U1307">
        <v>7898208146094</v>
      </c>
      <c r="V1307">
        <v>7898208146094</v>
      </c>
      <c r="Z1307" t="s">
        <v>1260</v>
      </c>
      <c r="AA1307" t="s">
        <v>1261</v>
      </c>
      <c r="AB1307">
        <v>10</v>
      </c>
      <c r="AC1307" t="s">
        <v>1579</v>
      </c>
      <c r="AE1307">
        <v>44063</v>
      </c>
      <c r="AH1307">
        <v>0</v>
      </c>
      <c r="AK1307" t="s">
        <v>1260</v>
      </c>
      <c r="AM1307" t="s">
        <v>1260</v>
      </c>
      <c r="AN1307" t="s">
        <v>1260</v>
      </c>
      <c r="AQ1307" t="s">
        <v>1263</v>
      </c>
      <c r="AR1307" t="s">
        <v>1257</v>
      </c>
      <c r="AS1307" t="s">
        <v>1260</v>
      </c>
      <c r="AT1307">
        <v>1</v>
      </c>
      <c r="AX1307" t="s">
        <v>1260</v>
      </c>
      <c r="AY1307" t="s">
        <v>1264</v>
      </c>
      <c r="AZ1307" t="s">
        <v>1265</v>
      </c>
      <c r="BI1307" t="s">
        <v>1260</v>
      </c>
      <c r="BK1307" t="str">
        <f>LEFT(Tabela_BaseCadastro[[#This Row],[Descrição]],SEARCH(" ",Tabela_BaseCadastro[[#This Row],[Descrição]],1)-1)</f>
        <v>AMPICILINA</v>
      </c>
      <c r="BL1307" t="str">
        <f>TEXT(Tabela_BaseCadastro[[#This Row],[Unidade Venda '[EAN8, UPC12, EAN13, e DUN14']]],"0000000000000")</f>
        <v>7898208146094</v>
      </c>
      <c r="BN1307">
        <f>IF(Tabela_BaseCadastro[[#This Row],[P.Ativo CMED]]="",Tabela_BaseCadastro[[#This Row],[DESCRIÇÃO DO PRINCIPIO ATIVO]],Tabela_BaseCadastro[[#This Row],[P.Ativo CMED]])</f>
        <v>0</v>
      </c>
    </row>
    <row r="1308" spans="1:66" x14ac:dyDescent="0.25">
      <c r="A1308">
        <v>2109</v>
      </c>
      <c r="B1308" t="s">
        <v>3665</v>
      </c>
      <c r="C1308">
        <v>1655</v>
      </c>
      <c r="D1308" t="s">
        <v>1487</v>
      </c>
      <c r="E1308">
        <v>1</v>
      </c>
      <c r="F1308" t="s">
        <v>1253</v>
      </c>
      <c r="G1308">
        <v>2</v>
      </c>
      <c r="H1308" s="1" t="s">
        <v>1254</v>
      </c>
      <c r="I1308">
        <v>41</v>
      </c>
      <c r="J1308" t="s">
        <v>3664</v>
      </c>
      <c r="K1308">
        <v>2</v>
      </c>
      <c r="L1308" t="s">
        <v>1256</v>
      </c>
      <c r="M1308" t="s">
        <v>1263</v>
      </c>
      <c r="N1308" t="s">
        <v>1422</v>
      </c>
      <c r="O1308" t="s">
        <v>1253</v>
      </c>
      <c r="P1308">
        <v>30022099</v>
      </c>
      <c r="R1308">
        <v>13</v>
      </c>
      <c r="S1308">
        <v>13</v>
      </c>
      <c r="U1308">
        <v>7898208149385</v>
      </c>
      <c r="V1308">
        <v>7898208149385</v>
      </c>
      <c r="Z1308" t="s">
        <v>1260</v>
      </c>
      <c r="AA1308" t="s">
        <v>1261</v>
      </c>
      <c r="AB1308">
        <v>10</v>
      </c>
      <c r="AC1308" t="s">
        <v>1579</v>
      </c>
      <c r="AE1308">
        <v>44063</v>
      </c>
      <c r="AH1308">
        <v>0</v>
      </c>
      <c r="AK1308" t="s">
        <v>1260</v>
      </c>
      <c r="AM1308" t="s">
        <v>1260</v>
      </c>
      <c r="AN1308" t="s">
        <v>1260</v>
      </c>
      <c r="AQ1308" t="s">
        <v>1263</v>
      </c>
      <c r="AR1308" t="s">
        <v>1257</v>
      </c>
      <c r="AS1308" t="s">
        <v>1260</v>
      </c>
      <c r="AT1308">
        <v>1</v>
      </c>
      <c r="AX1308" t="s">
        <v>1260</v>
      </c>
      <c r="AY1308" t="s">
        <v>1264</v>
      </c>
      <c r="AZ1308" t="s">
        <v>1265</v>
      </c>
      <c r="BI1308" t="s">
        <v>1260</v>
      </c>
      <c r="BK1308" t="str">
        <f>LEFT(Tabela_BaseCadastro[[#This Row],[Descrição]],SEARCH(" ",Tabela_BaseCadastro[[#This Row],[Descrição]],1)-1)</f>
        <v>AMPICILINA</v>
      </c>
      <c r="BL1308" t="str">
        <f>TEXT(Tabela_BaseCadastro[[#This Row],[Unidade Venda '[EAN8, UPC12, EAN13, e DUN14']]],"0000000000000")</f>
        <v>7898208149385</v>
      </c>
      <c r="BN1308">
        <f>IF(Tabela_BaseCadastro[[#This Row],[P.Ativo CMED]]="",Tabela_BaseCadastro[[#This Row],[DESCRIÇÃO DO PRINCIPIO ATIVO]],Tabela_BaseCadastro[[#This Row],[P.Ativo CMED]])</f>
        <v>0</v>
      </c>
    </row>
    <row r="1309" spans="1:66" x14ac:dyDescent="0.25">
      <c r="A1309">
        <v>2110</v>
      </c>
      <c r="B1309" t="s">
        <v>3666</v>
      </c>
      <c r="C1309">
        <v>1655</v>
      </c>
      <c r="D1309" t="s">
        <v>1487</v>
      </c>
      <c r="E1309">
        <v>1</v>
      </c>
      <c r="F1309" t="s">
        <v>1253</v>
      </c>
      <c r="G1309">
        <v>2</v>
      </c>
      <c r="H1309" s="1" t="s">
        <v>1254</v>
      </c>
      <c r="I1309">
        <v>40</v>
      </c>
      <c r="J1309" t="s">
        <v>3667</v>
      </c>
      <c r="K1309">
        <v>2</v>
      </c>
      <c r="L1309" t="s">
        <v>1256</v>
      </c>
      <c r="M1309" t="s">
        <v>1263</v>
      </c>
      <c r="N1309" t="s">
        <v>1422</v>
      </c>
      <c r="O1309" t="s">
        <v>1253</v>
      </c>
      <c r="P1309">
        <v>30022099</v>
      </c>
      <c r="R1309">
        <v>13</v>
      </c>
      <c r="S1309">
        <v>13</v>
      </c>
      <c r="U1309">
        <v>7898208148418</v>
      </c>
      <c r="V1309">
        <v>7898208148418</v>
      </c>
      <c r="Z1309" t="s">
        <v>1260</v>
      </c>
      <c r="AA1309" t="s">
        <v>1270</v>
      </c>
      <c r="AB1309">
        <v>28</v>
      </c>
      <c r="AC1309" t="s">
        <v>1844</v>
      </c>
      <c r="AE1309">
        <v>44063</v>
      </c>
      <c r="AH1309">
        <v>0</v>
      </c>
      <c r="AK1309" t="s">
        <v>1260</v>
      </c>
      <c r="AM1309" t="s">
        <v>1260</v>
      </c>
      <c r="AN1309" t="s">
        <v>1260</v>
      </c>
      <c r="AQ1309" t="s">
        <v>1263</v>
      </c>
      <c r="AR1309" t="s">
        <v>1257</v>
      </c>
      <c r="AS1309" t="s">
        <v>1260</v>
      </c>
      <c r="AT1309">
        <v>1</v>
      </c>
      <c r="AX1309" t="s">
        <v>1260</v>
      </c>
      <c r="AY1309" t="s">
        <v>1264</v>
      </c>
      <c r="AZ1309" t="s">
        <v>1265</v>
      </c>
      <c r="BI1309" t="s">
        <v>1260</v>
      </c>
      <c r="BK1309" t="str">
        <f>LEFT(Tabela_BaseCadastro[[#This Row],[Descrição]],SEARCH(" ",Tabela_BaseCadastro[[#This Row],[Descrição]],1)-1)</f>
        <v>CITRATO</v>
      </c>
      <c r="BL1309" t="str">
        <f>TEXT(Tabela_BaseCadastro[[#This Row],[Unidade Venda '[EAN8, UPC12, EAN13, e DUN14']]],"0000000000000")</f>
        <v>7898208148418</v>
      </c>
      <c r="BN1309">
        <f>IF(Tabela_BaseCadastro[[#This Row],[P.Ativo CMED]]="",Tabela_BaseCadastro[[#This Row],[DESCRIÇÃO DO PRINCIPIO ATIVO]],Tabela_BaseCadastro[[#This Row],[P.Ativo CMED]])</f>
        <v>0</v>
      </c>
    </row>
    <row r="1310" spans="1:66" x14ac:dyDescent="0.25">
      <c r="A1310">
        <v>2111</v>
      </c>
      <c r="B1310" t="s">
        <v>3668</v>
      </c>
      <c r="C1310">
        <v>1655</v>
      </c>
      <c r="D1310" t="s">
        <v>1487</v>
      </c>
      <c r="E1310">
        <v>1</v>
      </c>
      <c r="F1310" t="s">
        <v>1253</v>
      </c>
      <c r="G1310">
        <v>2</v>
      </c>
      <c r="H1310" s="1" t="s">
        <v>1254</v>
      </c>
      <c r="I1310">
        <v>41</v>
      </c>
      <c r="J1310" t="s">
        <v>3664</v>
      </c>
      <c r="K1310">
        <v>2</v>
      </c>
      <c r="L1310" t="s">
        <v>1256</v>
      </c>
      <c r="M1310" t="s">
        <v>1263</v>
      </c>
      <c r="N1310" t="s">
        <v>1400</v>
      </c>
      <c r="O1310" t="s">
        <v>1401</v>
      </c>
      <c r="P1310">
        <v>30049049</v>
      </c>
      <c r="R1310">
        <v>13</v>
      </c>
      <c r="S1310">
        <v>13</v>
      </c>
      <c r="U1310">
        <v>7898208148555</v>
      </c>
      <c r="V1310">
        <v>7898208148555</v>
      </c>
      <c r="Z1310" t="s">
        <v>1260</v>
      </c>
      <c r="AA1310" t="s">
        <v>1261</v>
      </c>
      <c r="AB1310">
        <v>6</v>
      </c>
      <c r="AC1310" t="s">
        <v>1335</v>
      </c>
      <c r="AE1310">
        <v>44063</v>
      </c>
      <c r="AH1310">
        <v>0</v>
      </c>
      <c r="AK1310" t="s">
        <v>1260</v>
      </c>
      <c r="AM1310" t="s">
        <v>1260</v>
      </c>
      <c r="AN1310" t="s">
        <v>1260</v>
      </c>
      <c r="AQ1310" t="s">
        <v>1263</v>
      </c>
      <c r="AR1310" t="s">
        <v>1257</v>
      </c>
      <c r="AS1310" t="s">
        <v>1260</v>
      </c>
      <c r="AT1310">
        <v>1</v>
      </c>
      <c r="AX1310" t="s">
        <v>1260</v>
      </c>
      <c r="AY1310" t="s">
        <v>1264</v>
      </c>
      <c r="AZ1310" t="s">
        <v>1265</v>
      </c>
      <c r="BI1310" t="s">
        <v>1260</v>
      </c>
      <c r="BK1310" t="str">
        <f>LEFT(Tabela_BaseCadastro[[#This Row],[Descrição]],SEARCH(" ",Tabela_BaseCadastro[[#This Row],[Descrição]],1)-1)</f>
        <v>METILPREDNISOLONA</v>
      </c>
      <c r="BL1310" t="str">
        <f>TEXT(Tabela_BaseCadastro[[#This Row],[Unidade Venda '[EAN8, UPC12, EAN13, e DUN14']]],"0000000000000")</f>
        <v>7898208148555</v>
      </c>
      <c r="BN1310">
        <f>IF(Tabela_BaseCadastro[[#This Row],[P.Ativo CMED]]="",Tabela_BaseCadastro[[#This Row],[DESCRIÇÃO DO PRINCIPIO ATIVO]],Tabela_BaseCadastro[[#This Row],[P.Ativo CMED]])</f>
        <v>0</v>
      </c>
    </row>
    <row r="1311" spans="1:66" x14ac:dyDescent="0.25">
      <c r="A1311">
        <v>2112</v>
      </c>
      <c r="B1311" t="s">
        <v>3669</v>
      </c>
      <c r="C1311">
        <v>1655</v>
      </c>
      <c r="D1311" t="s">
        <v>1487</v>
      </c>
      <c r="E1311">
        <v>1</v>
      </c>
      <c r="F1311" t="s">
        <v>1253</v>
      </c>
      <c r="G1311">
        <v>2</v>
      </c>
      <c r="H1311" s="1" t="s">
        <v>1254</v>
      </c>
      <c r="I1311">
        <v>41</v>
      </c>
      <c r="J1311" t="s">
        <v>3664</v>
      </c>
      <c r="K1311">
        <v>2</v>
      </c>
      <c r="L1311" t="s">
        <v>1256</v>
      </c>
      <c r="M1311" t="s">
        <v>1263</v>
      </c>
      <c r="N1311" t="s">
        <v>1400</v>
      </c>
      <c r="O1311" t="s">
        <v>1401</v>
      </c>
      <c r="P1311">
        <v>30049049</v>
      </c>
      <c r="R1311">
        <v>13</v>
      </c>
      <c r="S1311">
        <v>13</v>
      </c>
      <c r="U1311">
        <v>7898208148678</v>
      </c>
      <c r="V1311">
        <v>7898208148678</v>
      </c>
      <c r="Z1311" t="s">
        <v>1260</v>
      </c>
      <c r="AA1311" t="s">
        <v>1261</v>
      </c>
      <c r="AB1311">
        <v>6</v>
      </c>
      <c r="AC1311" t="s">
        <v>1335</v>
      </c>
      <c r="AE1311">
        <v>44063</v>
      </c>
      <c r="AH1311">
        <v>0</v>
      </c>
      <c r="AK1311" t="s">
        <v>1260</v>
      </c>
      <c r="AM1311" t="s">
        <v>1260</v>
      </c>
      <c r="AN1311" t="s">
        <v>1260</v>
      </c>
      <c r="AQ1311" t="s">
        <v>1263</v>
      </c>
      <c r="AR1311" t="s">
        <v>1257</v>
      </c>
      <c r="AS1311" t="s">
        <v>1260</v>
      </c>
      <c r="AT1311">
        <v>1</v>
      </c>
      <c r="AX1311" t="s">
        <v>1260</v>
      </c>
      <c r="AY1311" t="s">
        <v>1264</v>
      </c>
      <c r="AZ1311" t="s">
        <v>1265</v>
      </c>
      <c r="BI1311" t="s">
        <v>1260</v>
      </c>
      <c r="BK1311" t="str">
        <f>LEFT(Tabela_BaseCadastro[[#This Row],[Descrição]],SEARCH(" ",Tabela_BaseCadastro[[#This Row],[Descrição]],1)-1)</f>
        <v>METILPREDNISOLONA</v>
      </c>
      <c r="BL1311" t="str">
        <f>TEXT(Tabela_BaseCadastro[[#This Row],[Unidade Venda '[EAN8, UPC12, EAN13, e DUN14']]],"0000000000000")</f>
        <v>7898208148678</v>
      </c>
      <c r="BN1311">
        <f>IF(Tabela_BaseCadastro[[#This Row],[P.Ativo CMED]]="",Tabela_BaseCadastro[[#This Row],[DESCRIÇÃO DO PRINCIPIO ATIVO]],Tabela_BaseCadastro[[#This Row],[P.Ativo CMED]])</f>
        <v>0</v>
      </c>
    </row>
    <row r="1312" spans="1:66" x14ac:dyDescent="0.25">
      <c r="A1312">
        <v>2113</v>
      </c>
      <c r="B1312" t="s">
        <v>3670</v>
      </c>
      <c r="C1312">
        <v>1655</v>
      </c>
      <c r="D1312" t="s">
        <v>1487</v>
      </c>
      <c r="E1312">
        <v>1</v>
      </c>
      <c r="F1312" t="s">
        <v>1253</v>
      </c>
      <c r="G1312">
        <v>2</v>
      </c>
      <c r="H1312" s="1" t="s">
        <v>1254</v>
      </c>
      <c r="I1312">
        <v>41</v>
      </c>
      <c r="J1312" t="s">
        <v>3664</v>
      </c>
      <c r="K1312">
        <v>2</v>
      </c>
      <c r="L1312" t="s">
        <v>1256</v>
      </c>
      <c r="M1312" t="s">
        <v>1263</v>
      </c>
      <c r="N1312" t="s">
        <v>1400</v>
      </c>
      <c r="O1312" t="s">
        <v>1401</v>
      </c>
      <c r="P1312">
        <v>30049049</v>
      </c>
      <c r="R1312">
        <v>13</v>
      </c>
      <c r="S1312">
        <v>13</v>
      </c>
      <c r="U1312">
        <v>7898487612303</v>
      </c>
      <c r="V1312">
        <v>7898487612303</v>
      </c>
      <c r="Z1312" t="s">
        <v>1260</v>
      </c>
      <c r="AA1312" t="s">
        <v>1261</v>
      </c>
      <c r="AB1312">
        <v>10</v>
      </c>
      <c r="AC1312" t="s">
        <v>1579</v>
      </c>
      <c r="AE1312">
        <v>44063</v>
      </c>
      <c r="AH1312">
        <v>0</v>
      </c>
      <c r="AK1312" t="s">
        <v>1260</v>
      </c>
      <c r="AM1312" t="s">
        <v>1260</v>
      </c>
      <c r="AN1312" t="s">
        <v>1260</v>
      </c>
      <c r="AQ1312" t="s">
        <v>1263</v>
      </c>
      <c r="AR1312" t="s">
        <v>1257</v>
      </c>
      <c r="AS1312" t="s">
        <v>1260</v>
      </c>
      <c r="AT1312">
        <v>1</v>
      </c>
      <c r="AX1312" t="s">
        <v>1260</v>
      </c>
      <c r="AY1312" t="s">
        <v>1264</v>
      </c>
      <c r="AZ1312" t="s">
        <v>1265</v>
      </c>
      <c r="BI1312" t="s">
        <v>1260</v>
      </c>
      <c r="BK1312" t="str">
        <f>LEFT(Tabela_BaseCadastro[[#This Row],[Descrição]],SEARCH(" ",Tabela_BaseCadastro[[#This Row],[Descrição]],1)-1)</f>
        <v>PIPERACILINA+TAZOBACTAM</v>
      </c>
      <c r="BL1312" t="str">
        <f>TEXT(Tabela_BaseCadastro[[#This Row],[Unidade Venda '[EAN8, UPC12, EAN13, e DUN14']]],"0000000000000")</f>
        <v>7898487612303</v>
      </c>
      <c r="BN1312">
        <f>IF(Tabela_BaseCadastro[[#This Row],[P.Ativo CMED]]="",Tabela_BaseCadastro[[#This Row],[DESCRIÇÃO DO PRINCIPIO ATIVO]],Tabela_BaseCadastro[[#This Row],[P.Ativo CMED]])</f>
        <v>0</v>
      </c>
    </row>
    <row r="1313" spans="1:66" x14ac:dyDescent="0.25">
      <c r="A1313">
        <v>2114</v>
      </c>
      <c r="B1313" t="s">
        <v>3671</v>
      </c>
      <c r="C1313">
        <v>1655</v>
      </c>
      <c r="D1313" t="s">
        <v>1487</v>
      </c>
      <c r="E1313">
        <v>1</v>
      </c>
      <c r="F1313" t="s">
        <v>1253</v>
      </c>
      <c r="G1313">
        <v>2</v>
      </c>
      <c r="H1313" s="1" t="s">
        <v>1254</v>
      </c>
      <c r="I1313">
        <v>43</v>
      </c>
      <c r="J1313" t="s">
        <v>3672</v>
      </c>
      <c r="K1313">
        <v>2</v>
      </c>
      <c r="L1313" t="s">
        <v>1256</v>
      </c>
      <c r="M1313" t="s">
        <v>1263</v>
      </c>
      <c r="N1313" t="s">
        <v>1400</v>
      </c>
      <c r="O1313" t="s">
        <v>1401</v>
      </c>
      <c r="P1313">
        <v>30049049</v>
      </c>
      <c r="R1313">
        <v>13</v>
      </c>
      <c r="S1313">
        <v>13</v>
      </c>
      <c r="U1313">
        <v>7896137123780</v>
      </c>
      <c r="V1313">
        <v>7896137123780</v>
      </c>
      <c r="Z1313" t="s">
        <v>1260</v>
      </c>
      <c r="AA1313" t="s">
        <v>1261</v>
      </c>
      <c r="AB1313">
        <v>5</v>
      </c>
      <c r="AC1313" t="s">
        <v>1262</v>
      </c>
      <c r="AE1313">
        <v>44063</v>
      </c>
      <c r="AH1313">
        <v>0</v>
      </c>
      <c r="AK1313" t="s">
        <v>1260</v>
      </c>
      <c r="AM1313" t="s">
        <v>1260</v>
      </c>
      <c r="AN1313" t="s">
        <v>1260</v>
      </c>
      <c r="AQ1313" t="s">
        <v>1263</v>
      </c>
      <c r="AR1313" t="s">
        <v>1257</v>
      </c>
      <c r="AS1313" t="s">
        <v>1260</v>
      </c>
      <c r="AT1313">
        <v>1</v>
      </c>
      <c r="AX1313" t="s">
        <v>1260</v>
      </c>
      <c r="AY1313" t="s">
        <v>1264</v>
      </c>
      <c r="AZ1313" t="s">
        <v>1265</v>
      </c>
      <c r="BI1313" t="s">
        <v>1260</v>
      </c>
      <c r="BK1313" t="str">
        <f>LEFT(Tabela_BaseCadastro[[#This Row],[Descrição]],SEARCH(" ",Tabela_BaseCadastro[[#This Row],[Descrição]],1)-1)</f>
        <v>HEMITARTARATO</v>
      </c>
      <c r="BL1313" t="str">
        <f>TEXT(Tabela_BaseCadastro[[#This Row],[Unidade Venda '[EAN8, UPC12, EAN13, e DUN14']]],"0000000000000")</f>
        <v>7896137123780</v>
      </c>
      <c r="BM1313" t="s">
        <v>3673</v>
      </c>
      <c r="BN1313" t="str">
        <f>IF(Tabela_BaseCadastro[[#This Row],[P.Ativo CMED]]="",Tabela_BaseCadastro[[#This Row],[DESCRIÇÃO DO PRINCIPIO ATIVO]],Tabela_BaseCadastro[[#This Row],[P.Ativo CMED]])</f>
        <v>CLORIDRATO DE PROMETAZINA</v>
      </c>
    </row>
    <row r="1314" spans="1:66" x14ac:dyDescent="0.25">
      <c r="A1314">
        <v>2115</v>
      </c>
      <c r="B1314" t="s">
        <v>3674</v>
      </c>
      <c r="C1314">
        <v>1655</v>
      </c>
      <c r="D1314" t="s">
        <v>1487</v>
      </c>
      <c r="E1314">
        <v>1</v>
      </c>
      <c r="F1314" t="s">
        <v>1253</v>
      </c>
      <c r="G1314">
        <v>2</v>
      </c>
      <c r="H1314" s="1" t="s">
        <v>1254</v>
      </c>
      <c r="I1314">
        <v>45</v>
      </c>
      <c r="J1314" t="s">
        <v>3675</v>
      </c>
      <c r="K1314">
        <v>2</v>
      </c>
      <c r="L1314" t="s">
        <v>1256</v>
      </c>
      <c r="M1314" t="s">
        <v>1263</v>
      </c>
      <c r="N1314" t="s">
        <v>1400</v>
      </c>
      <c r="O1314" t="s">
        <v>1401</v>
      </c>
      <c r="P1314">
        <v>30049049</v>
      </c>
      <c r="R1314">
        <v>13</v>
      </c>
      <c r="S1314">
        <v>13</v>
      </c>
      <c r="U1314">
        <v>7896641805691</v>
      </c>
      <c r="V1314">
        <v>7896641805691</v>
      </c>
      <c r="Z1314" t="s">
        <v>1260</v>
      </c>
      <c r="AA1314" t="s">
        <v>1261</v>
      </c>
      <c r="AB1314">
        <v>16</v>
      </c>
      <c r="AC1314" t="s">
        <v>1369</v>
      </c>
      <c r="AE1314">
        <v>44063</v>
      </c>
      <c r="AH1314">
        <v>0</v>
      </c>
      <c r="AK1314" t="s">
        <v>1260</v>
      </c>
      <c r="AM1314" t="s">
        <v>1260</v>
      </c>
      <c r="AN1314" t="s">
        <v>1260</v>
      </c>
      <c r="AQ1314" t="s">
        <v>1263</v>
      </c>
      <c r="AR1314" t="s">
        <v>1257</v>
      </c>
      <c r="AS1314" t="s">
        <v>1260</v>
      </c>
      <c r="AT1314">
        <v>1</v>
      </c>
      <c r="AX1314" t="s">
        <v>1260</v>
      </c>
      <c r="AY1314" t="s">
        <v>1264</v>
      </c>
      <c r="AZ1314" t="s">
        <v>1265</v>
      </c>
      <c r="BI1314" t="s">
        <v>1260</v>
      </c>
      <c r="BK1314" t="str">
        <f>LEFT(Tabela_BaseCadastro[[#This Row],[Descrição]],SEARCH(" ",Tabela_BaseCadastro[[#This Row],[Descrição]],1)-1)</f>
        <v>DRAMIN</v>
      </c>
      <c r="BL1314" t="str">
        <f>TEXT(Tabela_BaseCadastro[[#This Row],[Unidade Venda '[EAN8, UPC12, EAN13, e DUN14']]],"0000000000000")</f>
        <v>7896641805691</v>
      </c>
      <c r="BN1314">
        <f>IF(Tabela_BaseCadastro[[#This Row],[P.Ativo CMED]]="",Tabela_BaseCadastro[[#This Row],[DESCRIÇÃO DO PRINCIPIO ATIVO]],Tabela_BaseCadastro[[#This Row],[P.Ativo CMED]])</f>
        <v>0</v>
      </c>
    </row>
    <row r="1315" spans="1:66" x14ac:dyDescent="0.25">
      <c r="A1315">
        <v>2116</v>
      </c>
      <c r="B1315" t="s">
        <v>3676</v>
      </c>
      <c r="C1315">
        <v>1655</v>
      </c>
      <c r="D1315" t="s">
        <v>1487</v>
      </c>
      <c r="E1315">
        <v>1</v>
      </c>
      <c r="F1315" t="s">
        <v>1253</v>
      </c>
      <c r="G1315">
        <v>16</v>
      </c>
      <c r="H1315" s="1" t="s">
        <v>1534</v>
      </c>
      <c r="I1315">
        <v>48</v>
      </c>
      <c r="J1315" t="s">
        <v>3677</v>
      </c>
      <c r="K1315">
        <v>1</v>
      </c>
      <c r="L1315" t="s">
        <v>1535</v>
      </c>
      <c r="M1315" t="s">
        <v>1263</v>
      </c>
      <c r="N1315" t="s">
        <v>1400</v>
      </c>
      <c r="O1315" t="s">
        <v>1401</v>
      </c>
      <c r="P1315">
        <v>30049049</v>
      </c>
      <c r="R1315">
        <v>13</v>
      </c>
      <c r="S1315">
        <v>13</v>
      </c>
      <c r="U1315">
        <v>7896641805714</v>
      </c>
      <c r="V1315">
        <v>7896641805714</v>
      </c>
      <c r="Z1315" t="s">
        <v>1260</v>
      </c>
      <c r="AA1315" t="s">
        <v>1261</v>
      </c>
      <c r="AB1315">
        <v>8</v>
      </c>
      <c r="AC1315" t="s">
        <v>3678</v>
      </c>
      <c r="AE1315">
        <v>44063</v>
      </c>
      <c r="AH1315">
        <v>0</v>
      </c>
      <c r="AK1315" t="s">
        <v>1260</v>
      </c>
      <c r="AM1315" t="s">
        <v>1260</v>
      </c>
      <c r="AN1315" t="s">
        <v>1260</v>
      </c>
      <c r="AQ1315" t="s">
        <v>1263</v>
      </c>
      <c r="AR1315" t="s">
        <v>1257</v>
      </c>
      <c r="AS1315" t="s">
        <v>1260</v>
      </c>
      <c r="AT1315">
        <v>1</v>
      </c>
      <c r="AX1315" t="s">
        <v>1260</v>
      </c>
      <c r="AY1315" t="s">
        <v>1264</v>
      </c>
      <c r="AZ1315" t="s">
        <v>1265</v>
      </c>
      <c r="BI1315" t="s">
        <v>1260</v>
      </c>
      <c r="BK1315" t="str">
        <f>LEFT(Tabela_BaseCadastro[[#This Row],[Descrição]],SEARCH(" ",Tabela_BaseCadastro[[#This Row],[Descrição]],1)-1)</f>
        <v>TRAMAL</v>
      </c>
      <c r="BL1315" t="str">
        <f>TEXT(Tabela_BaseCadastro[[#This Row],[Unidade Venda '[EAN8, UPC12, EAN13, e DUN14']]],"0000000000000")</f>
        <v>7896641805714</v>
      </c>
      <c r="BM1315" t="s">
        <v>3679</v>
      </c>
      <c r="BN1315" t="str">
        <f>IF(Tabela_BaseCadastro[[#This Row],[P.Ativo CMED]]="",Tabela_BaseCadastro[[#This Row],[DESCRIÇÃO DO PRINCIPIO ATIVO]],Tabela_BaseCadastro[[#This Row],[P.Ativo CMED]])</f>
        <v>PANTOPRAZOL SÓDICO SESQUI-HIDRATADO</v>
      </c>
    </row>
    <row r="1316" spans="1:66" x14ac:dyDescent="0.25">
      <c r="A1316">
        <v>2117</v>
      </c>
      <c r="B1316" t="s">
        <v>3680</v>
      </c>
      <c r="C1316">
        <v>1655</v>
      </c>
      <c r="D1316" t="s">
        <v>1487</v>
      </c>
      <c r="E1316">
        <v>1</v>
      </c>
      <c r="F1316" t="s">
        <v>1253</v>
      </c>
      <c r="G1316">
        <v>2</v>
      </c>
      <c r="H1316" s="1" t="s">
        <v>1254</v>
      </c>
      <c r="I1316">
        <v>40</v>
      </c>
      <c r="J1316" t="s">
        <v>3667</v>
      </c>
      <c r="K1316">
        <v>2</v>
      </c>
      <c r="L1316" t="s">
        <v>1256</v>
      </c>
      <c r="M1316" t="s">
        <v>1263</v>
      </c>
      <c r="N1316" t="s">
        <v>1422</v>
      </c>
      <c r="O1316" t="s">
        <v>1253</v>
      </c>
      <c r="P1316">
        <v>30022099</v>
      </c>
      <c r="R1316">
        <v>13</v>
      </c>
      <c r="S1316">
        <v>13</v>
      </c>
      <c r="U1316">
        <v>7896112137030</v>
      </c>
      <c r="V1316">
        <v>7896112137030</v>
      </c>
      <c r="Z1316" t="s">
        <v>1260</v>
      </c>
      <c r="AA1316" t="s">
        <v>1261</v>
      </c>
      <c r="AB1316">
        <v>32</v>
      </c>
      <c r="AC1316" t="s">
        <v>2250</v>
      </c>
      <c r="AE1316">
        <v>44063</v>
      </c>
      <c r="AH1316">
        <v>0</v>
      </c>
      <c r="AK1316" t="s">
        <v>1260</v>
      </c>
      <c r="AM1316" t="s">
        <v>1260</v>
      </c>
      <c r="AN1316" t="s">
        <v>1260</v>
      </c>
      <c r="AQ1316" t="s">
        <v>1263</v>
      </c>
      <c r="AR1316" t="s">
        <v>1257</v>
      </c>
      <c r="AS1316" t="s">
        <v>1260</v>
      </c>
      <c r="AT1316">
        <v>1</v>
      </c>
      <c r="AX1316" t="s">
        <v>1260</v>
      </c>
      <c r="AY1316" t="s">
        <v>1264</v>
      </c>
      <c r="AZ1316" t="s">
        <v>1265</v>
      </c>
      <c r="BI1316" t="s">
        <v>1260</v>
      </c>
      <c r="BK1316" t="str">
        <f>LEFT(Tabela_BaseCadastro[[#This Row],[Descrição]],SEARCH(" ",Tabela_BaseCadastro[[#This Row],[Descrição]],1)-1)</f>
        <v>AERODINI</v>
      </c>
      <c r="BL1316" t="str">
        <f>TEXT(Tabela_BaseCadastro[[#This Row],[Unidade Venda '[EAN8, UPC12, EAN13, e DUN14']]],"0000000000000")</f>
        <v>7896112137030</v>
      </c>
      <c r="BN1316">
        <f>IF(Tabela_BaseCadastro[[#This Row],[P.Ativo CMED]]="",Tabela_BaseCadastro[[#This Row],[DESCRIÇÃO DO PRINCIPIO ATIVO]],Tabela_BaseCadastro[[#This Row],[P.Ativo CMED]])</f>
        <v>0</v>
      </c>
    </row>
    <row r="1317" spans="1:66" x14ac:dyDescent="0.25">
      <c r="A1317">
        <v>2118</v>
      </c>
      <c r="B1317" t="s">
        <v>3681</v>
      </c>
      <c r="C1317">
        <v>1655</v>
      </c>
      <c r="D1317" t="s">
        <v>1487</v>
      </c>
      <c r="E1317">
        <v>1</v>
      </c>
      <c r="F1317" t="s">
        <v>1253</v>
      </c>
      <c r="G1317">
        <v>2</v>
      </c>
      <c r="H1317" s="1" t="s">
        <v>1254</v>
      </c>
      <c r="I1317">
        <v>40</v>
      </c>
      <c r="J1317" t="s">
        <v>3667</v>
      </c>
      <c r="K1317">
        <v>2</v>
      </c>
      <c r="L1317" t="s">
        <v>1256</v>
      </c>
      <c r="M1317" t="s">
        <v>1263</v>
      </c>
      <c r="N1317" t="s">
        <v>1400</v>
      </c>
      <c r="O1317" t="s">
        <v>1401</v>
      </c>
      <c r="P1317">
        <v>30049049</v>
      </c>
      <c r="R1317">
        <v>13</v>
      </c>
      <c r="S1317">
        <v>13</v>
      </c>
      <c r="U1317">
        <v>7896112190707</v>
      </c>
      <c r="V1317">
        <v>7896112190707</v>
      </c>
      <c r="Z1317" t="s">
        <v>1260</v>
      </c>
      <c r="AA1317" t="s">
        <v>1261</v>
      </c>
      <c r="AB1317">
        <v>10</v>
      </c>
      <c r="AC1317" t="s">
        <v>1579</v>
      </c>
      <c r="AE1317">
        <v>44063</v>
      </c>
      <c r="AH1317">
        <v>0</v>
      </c>
      <c r="AK1317" t="s">
        <v>1260</v>
      </c>
      <c r="AM1317" t="s">
        <v>1260</v>
      </c>
      <c r="AN1317" t="s">
        <v>1260</v>
      </c>
      <c r="AQ1317" t="s">
        <v>1263</v>
      </c>
      <c r="AR1317" t="s">
        <v>1257</v>
      </c>
      <c r="AS1317" t="s">
        <v>1260</v>
      </c>
      <c r="AT1317">
        <v>1</v>
      </c>
      <c r="AX1317" t="s">
        <v>1260</v>
      </c>
      <c r="AY1317" t="s">
        <v>1264</v>
      </c>
      <c r="AZ1317" t="s">
        <v>1265</v>
      </c>
      <c r="BI1317" t="s">
        <v>1260</v>
      </c>
      <c r="BK1317" t="str">
        <f>LEFT(Tabela_BaseCadastro[[#This Row],[Descrição]],SEARCH(" ",Tabela_BaseCadastro[[#This Row],[Descrição]],1)-1)</f>
        <v>AMICACINA</v>
      </c>
      <c r="BL1317" t="str">
        <f>TEXT(Tabela_BaseCadastro[[#This Row],[Unidade Venda '[EAN8, UPC12, EAN13, e DUN14']]],"0000000000000")</f>
        <v>7896112190707</v>
      </c>
      <c r="BM1317" t="s">
        <v>3682</v>
      </c>
      <c r="BN1317" t="str">
        <f>IF(Tabela_BaseCadastro[[#This Row],[P.Ativo CMED]]="",Tabela_BaseCadastro[[#This Row],[DESCRIÇÃO DO PRINCIPIO ATIVO]],Tabela_BaseCadastro[[#This Row],[P.Ativo CMED]])</f>
        <v>SULFATO DE AMICACINA</v>
      </c>
    </row>
    <row r="1318" spans="1:66" x14ac:dyDescent="0.25">
      <c r="A1318">
        <v>2119</v>
      </c>
      <c r="B1318" t="s">
        <v>3683</v>
      </c>
      <c r="C1318">
        <v>1655</v>
      </c>
      <c r="D1318" t="s">
        <v>1487</v>
      </c>
      <c r="E1318">
        <v>1</v>
      </c>
      <c r="F1318" t="s">
        <v>1253</v>
      </c>
      <c r="G1318">
        <v>2</v>
      </c>
      <c r="H1318" s="1" t="s">
        <v>1254</v>
      </c>
      <c r="I1318">
        <v>40</v>
      </c>
      <c r="J1318" t="s">
        <v>3667</v>
      </c>
      <c r="K1318">
        <v>2</v>
      </c>
      <c r="L1318" t="s">
        <v>1256</v>
      </c>
      <c r="M1318" t="s">
        <v>1263</v>
      </c>
      <c r="N1318" t="s">
        <v>1400</v>
      </c>
      <c r="O1318" t="s">
        <v>1401</v>
      </c>
      <c r="P1318">
        <v>30049049</v>
      </c>
      <c r="R1318">
        <v>13</v>
      </c>
      <c r="S1318">
        <v>13</v>
      </c>
      <c r="U1318">
        <v>7896112190714</v>
      </c>
      <c r="V1318">
        <v>7896112190714</v>
      </c>
      <c r="Z1318" t="s">
        <v>1260</v>
      </c>
      <c r="AA1318" t="s">
        <v>1261</v>
      </c>
      <c r="AB1318">
        <v>10</v>
      </c>
      <c r="AC1318" t="s">
        <v>1579</v>
      </c>
      <c r="AE1318">
        <v>44063</v>
      </c>
      <c r="AH1318">
        <v>0</v>
      </c>
      <c r="AK1318" t="s">
        <v>1260</v>
      </c>
      <c r="AM1318" t="s">
        <v>1260</v>
      </c>
      <c r="AN1318" t="s">
        <v>1260</v>
      </c>
      <c r="AQ1318" t="s">
        <v>1263</v>
      </c>
      <c r="AR1318" t="s">
        <v>1257</v>
      </c>
      <c r="AS1318" t="s">
        <v>1260</v>
      </c>
      <c r="AT1318">
        <v>1</v>
      </c>
      <c r="AX1318" t="s">
        <v>1260</v>
      </c>
      <c r="AY1318" t="s">
        <v>1264</v>
      </c>
      <c r="AZ1318" t="s">
        <v>1265</v>
      </c>
      <c r="BI1318" t="s">
        <v>1260</v>
      </c>
      <c r="BK1318" t="str">
        <f>LEFT(Tabela_BaseCadastro[[#This Row],[Descrição]],SEARCH(" ",Tabela_BaseCadastro[[#This Row],[Descrição]],1)-1)</f>
        <v>AMICACINA</v>
      </c>
      <c r="BL1318" t="str">
        <f>TEXT(Tabela_BaseCadastro[[#This Row],[Unidade Venda '[EAN8, UPC12, EAN13, e DUN14']]],"0000000000000")</f>
        <v>7896112190714</v>
      </c>
      <c r="BM1318" t="s">
        <v>3682</v>
      </c>
      <c r="BN1318" t="str">
        <f>IF(Tabela_BaseCadastro[[#This Row],[P.Ativo CMED]]="",Tabela_BaseCadastro[[#This Row],[DESCRIÇÃO DO PRINCIPIO ATIVO]],Tabela_BaseCadastro[[#This Row],[P.Ativo CMED]])</f>
        <v>SULFATO DE AMICACINA</v>
      </c>
    </row>
    <row r="1319" spans="1:66" x14ac:dyDescent="0.25">
      <c r="A1319">
        <v>2120</v>
      </c>
      <c r="B1319" t="s">
        <v>3684</v>
      </c>
      <c r="C1319">
        <v>1655</v>
      </c>
      <c r="D1319" t="s">
        <v>1487</v>
      </c>
      <c r="E1319">
        <v>1</v>
      </c>
      <c r="F1319" t="s">
        <v>1253</v>
      </c>
      <c r="G1319">
        <v>2</v>
      </c>
      <c r="H1319" s="1" t="s">
        <v>1254</v>
      </c>
      <c r="I1319">
        <v>40</v>
      </c>
      <c r="J1319" t="s">
        <v>3667</v>
      </c>
      <c r="K1319">
        <v>2</v>
      </c>
      <c r="L1319" t="s">
        <v>1256</v>
      </c>
      <c r="M1319" t="s">
        <v>1263</v>
      </c>
      <c r="N1319" t="s">
        <v>1422</v>
      </c>
      <c r="O1319" t="s">
        <v>1253</v>
      </c>
      <c r="P1319">
        <v>30022099</v>
      </c>
      <c r="R1319">
        <v>13</v>
      </c>
      <c r="S1319">
        <v>13</v>
      </c>
      <c r="U1319">
        <v>7896112192152</v>
      </c>
      <c r="V1319">
        <v>7896112192152</v>
      </c>
      <c r="Z1319" t="s">
        <v>1260</v>
      </c>
      <c r="AA1319" t="s">
        <v>1261</v>
      </c>
      <c r="AB1319">
        <v>10</v>
      </c>
      <c r="AC1319" t="s">
        <v>1579</v>
      </c>
      <c r="AE1319">
        <v>44063</v>
      </c>
      <c r="AH1319">
        <v>0</v>
      </c>
      <c r="AK1319" t="s">
        <v>1260</v>
      </c>
      <c r="AM1319" t="s">
        <v>1260</v>
      </c>
      <c r="AN1319" t="s">
        <v>1260</v>
      </c>
      <c r="AQ1319" t="s">
        <v>1263</v>
      </c>
      <c r="AR1319" t="s">
        <v>1257</v>
      </c>
      <c r="AS1319" t="s">
        <v>1260</v>
      </c>
      <c r="AT1319">
        <v>1</v>
      </c>
      <c r="AX1319" t="s">
        <v>1260</v>
      </c>
      <c r="AY1319" t="s">
        <v>1264</v>
      </c>
      <c r="AZ1319" t="s">
        <v>1265</v>
      </c>
      <c r="BI1319" t="s">
        <v>1260</v>
      </c>
      <c r="BK1319" t="str">
        <f>LEFT(Tabela_BaseCadastro[[#This Row],[Descrição]],SEARCH(" ",Tabela_BaseCadastro[[#This Row],[Descrição]],1)-1)</f>
        <v>AMPICILINA</v>
      </c>
      <c r="BL1319" t="str">
        <f>TEXT(Tabela_BaseCadastro[[#This Row],[Unidade Venda '[EAN8, UPC12, EAN13, e DUN14']]],"0000000000000")</f>
        <v>7896112192152</v>
      </c>
      <c r="BM1319" t="s">
        <v>3685</v>
      </c>
      <c r="BN1319" t="str">
        <f>IF(Tabela_BaseCadastro[[#This Row],[P.Ativo CMED]]="",Tabela_BaseCadastro[[#This Row],[DESCRIÇÃO DO PRINCIPIO ATIVO]],Tabela_BaseCadastro[[#This Row],[P.Ativo CMED]])</f>
        <v>AMPICILINA SÓDICA</v>
      </c>
    </row>
    <row r="1320" spans="1:66" x14ac:dyDescent="0.25">
      <c r="A1320">
        <v>2121</v>
      </c>
      <c r="B1320" t="s">
        <v>3686</v>
      </c>
      <c r="C1320">
        <v>1655</v>
      </c>
      <c r="D1320" t="s">
        <v>1487</v>
      </c>
      <c r="E1320">
        <v>1</v>
      </c>
      <c r="F1320" t="s">
        <v>1253</v>
      </c>
      <c r="G1320">
        <v>2</v>
      </c>
      <c r="H1320" s="1" t="s">
        <v>1254</v>
      </c>
      <c r="I1320">
        <v>40</v>
      </c>
      <c r="J1320" t="s">
        <v>3667</v>
      </c>
      <c r="K1320">
        <v>2</v>
      </c>
      <c r="L1320" t="s">
        <v>1256</v>
      </c>
      <c r="M1320" t="s">
        <v>1263</v>
      </c>
      <c r="N1320" t="s">
        <v>1400</v>
      </c>
      <c r="O1320" t="s">
        <v>1401</v>
      </c>
      <c r="P1320">
        <v>30049049</v>
      </c>
      <c r="R1320">
        <v>13</v>
      </c>
      <c r="S1320">
        <v>13</v>
      </c>
      <c r="U1320">
        <v>7896112192114</v>
      </c>
      <c r="V1320">
        <v>7896112192114</v>
      </c>
      <c r="Z1320" t="s">
        <v>1260</v>
      </c>
      <c r="AA1320" t="s">
        <v>1261</v>
      </c>
      <c r="AB1320">
        <v>10</v>
      </c>
      <c r="AC1320" t="s">
        <v>1579</v>
      </c>
      <c r="AE1320">
        <v>44063</v>
      </c>
      <c r="AH1320">
        <v>0</v>
      </c>
      <c r="AK1320" t="s">
        <v>1260</v>
      </c>
      <c r="AM1320" t="s">
        <v>1260</v>
      </c>
      <c r="AN1320" t="s">
        <v>1260</v>
      </c>
      <c r="AQ1320" t="s">
        <v>1263</v>
      </c>
      <c r="AR1320" t="s">
        <v>1257</v>
      </c>
      <c r="AS1320" t="s">
        <v>1260</v>
      </c>
      <c r="AT1320">
        <v>1</v>
      </c>
      <c r="AX1320" t="s">
        <v>1260</v>
      </c>
      <c r="AY1320" t="s">
        <v>1264</v>
      </c>
      <c r="AZ1320" t="s">
        <v>1265</v>
      </c>
      <c r="BI1320" t="s">
        <v>1260</v>
      </c>
      <c r="BK1320" t="str">
        <f>LEFT(Tabela_BaseCadastro[[#This Row],[Descrição]],SEARCH(" ",Tabela_BaseCadastro[[#This Row],[Descrição]],1)-1)</f>
        <v>AMPICILINA</v>
      </c>
      <c r="BL1320" t="str">
        <f>TEXT(Tabela_BaseCadastro[[#This Row],[Unidade Venda '[EAN8, UPC12, EAN13, e DUN14']]],"0000000000000")</f>
        <v>7896112192114</v>
      </c>
      <c r="BM1320" t="s">
        <v>3685</v>
      </c>
      <c r="BN1320" t="str">
        <f>IF(Tabela_BaseCadastro[[#This Row],[P.Ativo CMED]]="",Tabela_BaseCadastro[[#This Row],[DESCRIÇÃO DO PRINCIPIO ATIVO]],Tabela_BaseCadastro[[#This Row],[P.Ativo CMED]])</f>
        <v>AMPICILINA SÓDICA</v>
      </c>
    </row>
    <row r="1321" spans="1:66" x14ac:dyDescent="0.25">
      <c r="A1321">
        <v>2122</v>
      </c>
      <c r="B1321" t="s">
        <v>3687</v>
      </c>
      <c r="C1321">
        <v>1655</v>
      </c>
      <c r="D1321" t="s">
        <v>1487</v>
      </c>
      <c r="E1321">
        <v>1</v>
      </c>
      <c r="F1321" t="s">
        <v>1253</v>
      </c>
      <c r="G1321">
        <v>2</v>
      </c>
      <c r="H1321" s="1" t="s">
        <v>1254</v>
      </c>
      <c r="I1321">
        <v>40</v>
      </c>
      <c r="J1321" t="s">
        <v>3667</v>
      </c>
      <c r="K1321">
        <v>2</v>
      </c>
      <c r="L1321" t="s">
        <v>1256</v>
      </c>
      <c r="M1321" t="s">
        <v>1263</v>
      </c>
      <c r="N1321" t="s">
        <v>1400</v>
      </c>
      <c r="O1321" t="s">
        <v>1401</v>
      </c>
      <c r="P1321">
        <v>30049049</v>
      </c>
      <c r="R1321">
        <v>13</v>
      </c>
      <c r="S1321">
        <v>13</v>
      </c>
      <c r="U1321">
        <v>7896112125969</v>
      </c>
      <c r="V1321">
        <v>7896112125969</v>
      </c>
      <c r="Z1321" t="s">
        <v>1260</v>
      </c>
      <c r="AA1321" t="s">
        <v>1261</v>
      </c>
      <c r="AB1321">
        <v>6</v>
      </c>
      <c r="AC1321" t="s">
        <v>1335</v>
      </c>
      <c r="AE1321">
        <v>44064</v>
      </c>
      <c r="AH1321">
        <v>0</v>
      </c>
      <c r="AK1321" t="s">
        <v>1260</v>
      </c>
      <c r="AM1321" t="s">
        <v>1260</v>
      </c>
      <c r="AN1321" t="s">
        <v>1260</v>
      </c>
      <c r="AQ1321" t="s">
        <v>1263</v>
      </c>
      <c r="AR1321" t="s">
        <v>1257</v>
      </c>
      <c r="AS1321" t="s">
        <v>1260</v>
      </c>
      <c r="AT1321">
        <v>1</v>
      </c>
      <c r="AX1321" t="s">
        <v>1260</v>
      </c>
      <c r="AY1321" t="s">
        <v>1264</v>
      </c>
      <c r="AZ1321" t="s">
        <v>1265</v>
      </c>
      <c r="BI1321" t="s">
        <v>1260</v>
      </c>
      <c r="BK1321" t="str">
        <f>LEFT(Tabela_BaseCadastro[[#This Row],[Descrição]],SEARCH(" ",Tabela_BaseCadastro[[#This Row],[Descrição]],1)-1)</f>
        <v>ANDROCORTIL</v>
      </c>
      <c r="BL1321" t="str">
        <f>TEXT(Tabela_BaseCadastro[[#This Row],[Unidade Venda '[EAN8, UPC12, EAN13, e DUN14']]],"0000000000000")</f>
        <v>7896112125969</v>
      </c>
      <c r="BM1321" t="s">
        <v>3688</v>
      </c>
      <c r="BN1321" t="str">
        <f>IF(Tabela_BaseCadastro[[#This Row],[P.Ativo CMED]]="",Tabela_BaseCadastro[[#This Row],[DESCRIÇÃO DO PRINCIPIO ATIVO]],Tabela_BaseCadastro[[#This Row],[P.Ativo CMED]])</f>
        <v>SUCCINATO SÓDICO DE HIDROCORTISONA</v>
      </c>
    </row>
    <row r="1322" spans="1:66" x14ac:dyDescent="0.25">
      <c r="A1322">
        <v>2123</v>
      </c>
      <c r="B1322" t="s">
        <v>3689</v>
      </c>
      <c r="C1322">
        <v>1655</v>
      </c>
      <c r="D1322" t="s">
        <v>1487</v>
      </c>
      <c r="E1322">
        <v>1</v>
      </c>
      <c r="F1322" t="s">
        <v>1253</v>
      </c>
      <c r="G1322">
        <v>2</v>
      </c>
      <c r="H1322" s="1" t="s">
        <v>1254</v>
      </c>
      <c r="I1322">
        <v>40</v>
      </c>
      <c r="J1322" t="s">
        <v>3667</v>
      </c>
      <c r="K1322">
        <v>2</v>
      </c>
      <c r="L1322" t="s">
        <v>1256</v>
      </c>
      <c r="M1322" t="s">
        <v>1263</v>
      </c>
      <c r="N1322" t="s">
        <v>1422</v>
      </c>
      <c r="O1322" t="s">
        <v>1253</v>
      </c>
      <c r="P1322">
        <v>30022099</v>
      </c>
      <c r="R1322">
        <v>13</v>
      </c>
      <c r="S1322">
        <v>13</v>
      </c>
      <c r="U1322">
        <v>7896112125051</v>
      </c>
      <c r="V1322">
        <v>7896112125051</v>
      </c>
      <c r="Z1322" t="s">
        <v>1260</v>
      </c>
      <c r="AA1322" t="s">
        <v>1270</v>
      </c>
      <c r="AB1322">
        <v>10</v>
      </c>
      <c r="AC1322" t="s">
        <v>1579</v>
      </c>
      <c r="AE1322">
        <v>44064</v>
      </c>
      <c r="AH1322">
        <v>0</v>
      </c>
      <c r="AK1322" t="s">
        <v>1260</v>
      </c>
      <c r="AM1322" t="s">
        <v>1260</v>
      </c>
      <c r="AN1322" t="s">
        <v>1260</v>
      </c>
      <c r="AQ1322" t="s">
        <v>1263</v>
      </c>
      <c r="AR1322" t="s">
        <v>1257</v>
      </c>
      <c r="AS1322" t="s">
        <v>1260</v>
      </c>
      <c r="AT1322">
        <v>1</v>
      </c>
      <c r="AX1322" t="s">
        <v>1260</v>
      </c>
      <c r="AY1322" t="s">
        <v>1264</v>
      </c>
      <c r="AZ1322" t="s">
        <v>1265</v>
      </c>
      <c r="BI1322" t="s">
        <v>1260</v>
      </c>
      <c r="BK1322" t="str">
        <f>LEFT(Tabela_BaseCadastro[[#This Row],[Descrição]],SEARCH(" ",Tabela_BaseCadastro[[#This Row],[Descrição]],1)-1)</f>
        <v>BEPEBEN</v>
      </c>
      <c r="BL1322" t="str">
        <f>TEXT(Tabela_BaseCadastro[[#This Row],[Unidade Venda '[EAN8, UPC12, EAN13, e DUN14']]],"0000000000000")</f>
        <v>7896112125051</v>
      </c>
      <c r="BM1322" t="s">
        <v>3690</v>
      </c>
      <c r="BN1322" t="str">
        <f>IF(Tabela_BaseCadastro[[#This Row],[P.Ativo CMED]]="",Tabela_BaseCadastro[[#This Row],[DESCRIÇÃO DO PRINCIPIO ATIVO]],Tabela_BaseCadastro[[#This Row],[P.Ativo CMED]])</f>
        <v>PENICILINA G BENZATINA</v>
      </c>
    </row>
    <row r="1323" spans="1:66" x14ac:dyDescent="0.25">
      <c r="A1323">
        <v>2124</v>
      </c>
      <c r="B1323" t="s">
        <v>3691</v>
      </c>
      <c r="C1323">
        <v>1655</v>
      </c>
      <c r="D1323" t="s">
        <v>1487</v>
      </c>
      <c r="E1323">
        <v>1</v>
      </c>
      <c r="F1323" t="s">
        <v>1253</v>
      </c>
      <c r="G1323">
        <v>2</v>
      </c>
      <c r="H1323" s="1" t="s">
        <v>1254</v>
      </c>
      <c r="I1323">
        <v>40</v>
      </c>
      <c r="J1323" t="s">
        <v>3667</v>
      </c>
      <c r="K1323">
        <v>2</v>
      </c>
      <c r="L1323" t="s">
        <v>1256</v>
      </c>
      <c r="M1323" t="s">
        <v>1263</v>
      </c>
      <c r="N1323" t="s">
        <v>1422</v>
      </c>
      <c r="O1323" t="s">
        <v>1253</v>
      </c>
      <c r="P1323">
        <v>30022099</v>
      </c>
      <c r="R1323">
        <v>13</v>
      </c>
      <c r="S1323">
        <v>13</v>
      </c>
      <c r="U1323">
        <v>7896112125013</v>
      </c>
      <c r="V1323">
        <v>7896112125013</v>
      </c>
      <c r="Z1323" t="s">
        <v>1260</v>
      </c>
      <c r="AA1323" t="s">
        <v>1270</v>
      </c>
      <c r="AB1323">
        <v>10</v>
      </c>
      <c r="AC1323" t="s">
        <v>1579</v>
      </c>
      <c r="AE1323">
        <v>44064</v>
      </c>
      <c r="AH1323">
        <v>0</v>
      </c>
      <c r="AK1323" t="s">
        <v>1260</v>
      </c>
      <c r="AM1323" t="s">
        <v>1260</v>
      </c>
      <c r="AN1323" t="s">
        <v>1260</v>
      </c>
      <c r="AQ1323" t="s">
        <v>1263</v>
      </c>
      <c r="AR1323" t="s">
        <v>1257</v>
      </c>
      <c r="AS1323" t="s">
        <v>1260</v>
      </c>
      <c r="AT1323">
        <v>1</v>
      </c>
      <c r="AX1323" t="s">
        <v>1260</v>
      </c>
      <c r="AY1323" t="s">
        <v>1264</v>
      </c>
      <c r="AZ1323" t="s">
        <v>1265</v>
      </c>
      <c r="BI1323" t="s">
        <v>1260</v>
      </c>
      <c r="BK1323" t="str">
        <f>LEFT(Tabela_BaseCadastro[[#This Row],[Descrição]],SEARCH(" ",Tabela_BaseCadastro[[#This Row],[Descrição]],1)-1)</f>
        <v>BEPEBEN</v>
      </c>
      <c r="BL1323" t="str">
        <f>TEXT(Tabela_BaseCadastro[[#This Row],[Unidade Venda '[EAN8, UPC12, EAN13, e DUN14']]],"0000000000000")</f>
        <v>7896112125013</v>
      </c>
      <c r="BM1323" t="s">
        <v>3690</v>
      </c>
      <c r="BN1323" t="str">
        <f>IF(Tabela_BaseCadastro[[#This Row],[P.Ativo CMED]]="",Tabela_BaseCadastro[[#This Row],[DESCRIÇÃO DO PRINCIPIO ATIVO]],Tabela_BaseCadastro[[#This Row],[P.Ativo CMED]])</f>
        <v>PENICILINA G BENZATINA</v>
      </c>
    </row>
    <row r="1324" spans="1:66" x14ac:dyDescent="0.25">
      <c r="A1324">
        <v>2125</v>
      </c>
      <c r="B1324" t="s">
        <v>3692</v>
      </c>
      <c r="C1324">
        <v>1655</v>
      </c>
      <c r="D1324" t="s">
        <v>1487</v>
      </c>
      <c r="E1324">
        <v>1</v>
      </c>
      <c r="F1324" t="s">
        <v>1253</v>
      </c>
      <c r="G1324">
        <v>2</v>
      </c>
      <c r="H1324" s="1" t="s">
        <v>1254</v>
      </c>
      <c r="I1324">
        <v>40</v>
      </c>
      <c r="J1324" t="s">
        <v>3667</v>
      </c>
      <c r="K1324">
        <v>2</v>
      </c>
      <c r="L1324" t="s">
        <v>1256</v>
      </c>
      <c r="M1324" t="s">
        <v>1263</v>
      </c>
      <c r="N1324" t="s">
        <v>1422</v>
      </c>
      <c r="O1324" t="s">
        <v>1253</v>
      </c>
      <c r="P1324">
        <v>30022099</v>
      </c>
      <c r="R1324">
        <v>13</v>
      </c>
      <c r="S1324">
        <v>13</v>
      </c>
      <c r="U1324">
        <v>7896676431926</v>
      </c>
      <c r="V1324">
        <v>7896676431926</v>
      </c>
      <c r="Z1324" t="s">
        <v>1260</v>
      </c>
      <c r="AA1324" t="s">
        <v>1270</v>
      </c>
      <c r="AB1324">
        <v>35</v>
      </c>
      <c r="AC1324" t="s">
        <v>3693</v>
      </c>
      <c r="AE1324">
        <v>44064</v>
      </c>
      <c r="AH1324">
        <v>0</v>
      </c>
      <c r="AK1324" t="s">
        <v>1260</v>
      </c>
      <c r="AM1324" t="s">
        <v>1260</v>
      </c>
      <c r="AN1324" t="s">
        <v>1260</v>
      </c>
      <c r="AQ1324" t="s">
        <v>1263</v>
      </c>
      <c r="AR1324" t="s">
        <v>1257</v>
      </c>
      <c r="AS1324" t="s">
        <v>1260</v>
      </c>
      <c r="AT1324">
        <v>1</v>
      </c>
      <c r="AX1324" t="s">
        <v>1260</v>
      </c>
      <c r="AY1324" t="s">
        <v>1264</v>
      </c>
      <c r="AZ1324" t="s">
        <v>1265</v>
      </c>
      <c r="BI1324" t="s">
        <v>1260</v>
      </c>
      <c r="BK1324" t="str">
        <f>LEFT(Tabela_BaseCadastro[[#This Row],[Descrição]],SEARCH(" ",Tabela_BaseCadastro[[#This Row],[Descrição]],1)-1)</f>
        <v>BETACRIS</v>
      </c>
      <c r="BL1324" t="str">
        <f>TEXT(Tabela_BaseCadastro[[#This Row],[Unidade Venda '[EAN8, UPC12, EAN13, e DUN14']]],"0000000000000")</f>
        <v>7896676431926</v>
      </c>
      <c r="BM1324" t="s">
        <v>1313</v>
      </c>
      <c r="BN1324" t="str">
        <f>IF(Tabela_BaseCadastro[[#This Row],[P.Ativo CMED]]="",Tabela_BaseCadastro[[#This Row],[DESCRIÇÃO DO PRINCIPIO ATIVO]],Tabela_BaseCadastro[[#This Row],[P.Ativo CMED]])</f>
        <v>TARTARATO DE METOPROLOL</v>
      </c>
    </row>
    <row r="1325" spans="1:66" x14ac:dyDescent="0.25">
      <c r="A1325">
        <v>2126</v>
      </c>
      <c r="B1325" t="s">
        <v>3694</v>
      </c>
      <c r="C1325">
        <v>1655</v>
      </c>
      <c r="D1325" t="s">
        <v>1487</v>
      </c>
      <c r="E1325">
        <v>1</v>
      </c>
      <c r="F1325" t="s">
        <v>1253</v>
      </c>
      <c r="G1325">
        <v>2</v>
      </c>
      <c r="H1325" s="1" t="s">
        <v>1254</v>
      </c>
      <c r="I1325">
        <v>40</v>
      </c>
      <c r="J1325" t="s">
        <v>3667</v>
      </c>
      <c r="K1325">
        <v>2</v>
      </c>
      <c r="L1325" t="s">
        <v>1256</v>
      </c>
      <c r="M1325" t="s">
        <v>1263</v>
      </c>
      <c r="N1325" t="s">
        <v>1422</v>
      </c>
      <c r="O1325" t="s">
        <v>1253</v>
      </c>
      <c r="P1325">
        <v>30022099</v>
      </c>
      <c r="R1325">
        <v>13</v>
      </c>
      <c r="S1325">
        <v>13</v>
      </c>
      <c r="U1325">
        <v>7896112128885</v>
      </c>
      <c r="V1325">
        <v>7896112128885</v>
      </c>
      <c r="Z1325" t="s">
        <v>1260</v>
      </c>
      <c r="AA1325" t="s">
        <v>1270</v>
      </c>
      <c r="AB1325">
        <v>10</v>
      </c>
      <c r="AC1325" t="s">
        <v>1579</v>
      </c>
      <c r="AE1325">
        <v>44064</v>
      </c>
      <c r="AH1325">
        <v>0</v>
      </c>
      <c r="AK1325" t="s">
        <v>1260</v>
      </c>
      <c r="AM1325" t="s">
        <v>1260</v>
      </c>
      <c r="AN1325" t="s">
        <v>1260</v>
      </c>
      <c r="AQ1325" t="s">
        <v>1263</v>
      </c>
      <c r="AR1325" t="s">
        <v>1257</v>
      </c>
      <c r="AS1325" t="s">
        <v>1260</v>
      </c>
      <c r="AT1325">
        <v>1</v>
      </c>
      <c r="AX1325" t="s">
        <v>1260</v>
      </c>
      <c r="AY1325" t="s">
        <v>1264</v>
      </c>
      <c r="AZ1325" t="s">
        <v>1265</v>
      </c>
      <c r="BI1325" t="s">
        <v>1260</v>
      </c>
      <c r="BK1325" t="str">
        <f>LEFT(Tabela_BaseCadastro[[#This Row],[Descrição]],SEARCH(" ",Tabela_BaseCadastro[[#This Row],[Descrição]],1)-1)</f>
        <v>CEFALEXINA</v>
      </c>
      <c r="BL1325" t="str">
        <f>TEXT(Tabela_BaseCadastro[[#This Row],[Unidade Venda '[EAN8, UPC12, EAN13, e DUN14']]],"0000000000000")</f>
        <v>7896112128885</v>
      </c>
      <c r="BM1325" t="s">
        <v>3695</v>
      </c>
      <c r="BN1325" t="str">
        <f>IF(Tabela_BaseCadastro[[#This Row],[P.Ativo CMED]]="",Tabela_BaseCadastro[[#This Row],[DESCRIÇÃO DO PRINCIPIO ATIVO]],Tabela_BaseCadastro[[#This Row],[P.Ativo CMED]])</f>
        <v>CEFALEXINA</v>
      </c>
    </row>
    <row r="1326" spans="1:66" x14ac:dyDescent="0.25">
      <c r="A1326">
        <v>2127</v>
      </c>
      <c r="B1326" t="s">
        <v>3696</v>
      </c>
      <c r="C1326">
        <v>1655</v>
      </c>
      <c r="D1326" t="s">
        <v>1487</v>
      </c>
      <c r="E1326">
        <v>1</v>
      </c>
      <c r="F1326" t="s">
        <v>1253</v>
      </c>
      <c r="G1326">
        <v>2</v>
      </c>
      <c r="H1326" s="1" t="s">
        <v>1254</v>
      </c>
      <c r="I1326">
        <v>40</v>
      </c>
      <c r="J1326" t="s">
        <v>3667</v>
      </c>
      <c r="K1326">
        <v>2</v>
      </c>
      <c r="L1326" t="s">
        <v>1256</v>
      </c>
      <c r="M1326" t="s">
        <v>1263</v>
      </c>
      <c r="N1326" t="s">
        <v>1422</v>
      </c>
      <c r="O1326" t="s">
        <v>1253</v>
      </c>
      <c r="P1326">
        <v>30022099</v>
      </c>
      <c r="R1326">
        <v>13</v>
      </c>
      <c r="S1326">
        <v>13</v>
      </c>
      <c r="U1326">
        <v>7896112132257</v>
      </c>
      <c r="V1326">
        <v>7896112132257</v>
      </c>
      <c r="Z1326" t="s">
        <v>1260</v>
      </c>
      <c r="AA1326" t="s">
        <v>1261</v>
      </c>
      <c r="AB1326">
        <v>10</v>
      </c>
      <c r="AC1326" t="s">
        <v>1579</v>
      </c>
      <c r="AE1326">
        <v>44064</v>
      </c>
      <c r="AH1326">
        <v>0</v>
      </c>
      <c r="AK1326" t="s">
        <v>1260</v>
      </c>
      <c r="AM1326" t="s">
        <v>1260</v>
      </c>
      <c r="AN1326" t="s">
        <v>1260</v>
      </c>
      <c r="AQ1326" t="s">
        <v>1263</v>
      </c>
      <c r="AR1326" t="s">
        <v>1257</v>
      </c>
      <c r="AS1326" t="s">
        <v>1260</v>
      </c>
      <c r="AT1326">
        <v>1</v>
      </c>
      <c r="AX1326" t="s">
        <v>1260</v>
      </c>
      <c r="AY1326" t="s">
        <v>1264</v>
      </c>
      <c r="AZ1326" t="s">
        <v>1265</v>
      </c>
      <c r="BI1326" t="s">
        <v>1260</v>
      </c>
      <c r="BK1326" t="str">
        <f>LEFT(Tabela_BaseCadastro[[#This Row],[Descrição]],SEARCH(" ",Tabela_BaseCadastro[[#This Row],[Descrição]],1)-1)</f>
        <v>CEFALOTINA</v>
      </c>
      <c r="BL1326" t="str">
        <f>TEXT(Tabela_BaseCadastro[[#This Row],[Unidade Venda '[EAN8, UPC12, EAN13, e DUN14']]],"0000000000000")</f>
        <v>7896112132257</v>
      </c>
      <c r="BM1326" t="s">
        <v>3695</v>
      </c>
      <c r="BN1326" t="str">
        <f>IF(Tabela_BaseCadastro[[#This Row],[P.Ativo CMED]]="",Tabela_BaseCadastro[[#This Row],[DESCRIÇÃO DO PRINCIPIO ATIVO]],Tabela_BaseCadastro[[#This Row],[P.Ativo CMED]])</f>
        <v>CEFALEXINA</v>
      </c>
    </row>
    <row r="1327" spans="1:66" x14ac:dyDescent="0.25">
      <c r="A1327">
        <v>2128</v>
      </c>
      <c r="B1327" t="s">
        <v>3697</v>
      </c>
      <c r="C1327">
        <v>1132</v>
      </c>
      <c r="D1327" t="s">
        <v>1431</v>
      </c>
      <c r="E1327">
        <v>1</v>
      </c>
      <c r="F1327" t="s">
        <v>1253</v>
      </c>
      <c r="G1327">
        <v>2</v>
      </c>
      <c r="H1327" s="1" t="s">
        <v>1254</v>
      </c>
      <c r="I1327">
        <v>5</v>
      </c>
      <c r="J1327" t="s">
        <v>1432</v>
      </c>
      <c r="K1327">
        <v>2</v>
      </c>
      <c r="L1327" t="s">
        <v>1256</v>
      </c>
      <c r="M1327" t="s">
        <v>1263</v>
      </c>
      <c r="N1327" t="s">
        <v>3698</v>
      </c>
      <c r="O1327" t="s">
        <v>1578</v>
      </c>
      <c r="P1327">
        <v>30042059</v>
      </c>
      <c r="R1327">
        <v>13</v>
      </c>
      <c r="S1327">
        <v>13</v>
      </c>
      <c r="U1327">
        <v>7896014687923</v>
      </c>
      <c r="V1327">
        <v>0</v>
      </c>
      <c r="Z1327" t="s">
        <v>1260</v>
      </c>
      <c r="AA1327" t="s">
        <v>1261</v>
      </c>
      <c r="AB1327">
        <v>10</v>
      </c>
      <c r="AC1327" t="s">
        <v>1579</v>
      </c>
      <c r="AE1327">
        <v>44064</v>
      </c>
      <c r="AH1327">
        <v>0</v>
      </c>
      <c r="AK1327" t="s">
        <v>1260</v>
      </c>
      <c r="AM1327" t="s">
        <v>1260</v>
      </c>
      <c r="AN1327" t="s">
        <v>1260</v>
      </c>
      <c r="AQ1327" t="s">
        <v>1263</v>
      </c>
      <c r="AR1327" t="s">
        <v>1257</v>
      </c>
      <c r="AS1327" t="s">
        <v>1260</v>
      </c>
      <c r="AT1327">
        <v>1</v>
      </c>
      <c r="AX1327" t="s">
        <v>1260</v>
      </c>
      <c r="AY1327" t="s">
        <v>1264</v>
      </c>
      <c r="AZ1327" t="s">
        <v>1265</v>
      </c>
      <c r="BE1327">
        <v>147</v>
      </c>
      <c r="BF1327" t="s">
        <v>1580</v>
      </c>
      <c r="BI1327" t="s">
        <v>1260</v>
      </c>
      <c r="BK1327" t="str">
        <f>LEFT(Tabela_BaseCadastro[[#This Row],[Descrição]],SEARCH(" ",Tabela_BaseCadastro[[#This Row],[Descrição]],1)-1)</f>
        <v>CEFTRIAXONA</v>
      </c>
      <c r="BL1327" t="str">
        <f>TEXT(Tabela_BaseCadastro[[#This Row],[Unidade Venda '[EAN8, UPC12, EAN13, e DUN14']]],"0000000000000")</f>
        <v>7896014687923</v>
      </c>
      <c r="BN1327" t="str">
        <f>IF(Tabela_BaseCadastro[[#This Row],[P.Ativo CMED]]="",Tabela_BaseCadastro[[#This Row],[DESCRIÇÃO DO PRINCIPIO ATIVO]],Tabela_BaseCadastro[[#This Row],[P.Ativo CMED]])</f>
        <v>CEFTRIAXONA</v>
      </c>
    </row>
    <row r="1328" spans="1:66" x14ac:dyDescent="0.25">
      <c r="A1328">
        <v>2129</v>
      </c>
      <c r="B1328" t="s">
        <v>3699</v>
      </c>
      <c r="C1328">
        <v>1655</v>
      </c>
      <c r="D1328" t="s">
        <v>1487</v>
      </c>
      <c r="E1328">
        <v>1</v>
      </c>
      <c r="F1328" t="s">
        <v>1253</v>
      </c>
      <c r="G1328">
        <v>2</v>
      </c>
      <c r="H1328" s="1" t="s">
        <v>1254</v>
      </c>
      <c r="I1328">
        <v>40</v>
      </c>
      <c r="J1328" t="s">
        <v>3667</v>
      </c>
      <c r="K1328">
        <v>2</v>
      </c>
      <c r="L1328" t="s">
        <v>1256</v>
      </c>
      <c r="M1328" t="s">
        <v>1263</v>
      </c>
      <c r="N1328" t="s">
        <v>1422</v>
      </c>
      <c r="O1328" t="s">
        <v>1253</v>
      </c>
      <c r="P1328">
        <v>30022099</v>
      </c>
      <c r="R1328">
        <v>13</v>
      </c>
      <c r="S1328">
        <v>13</v>
      </c>
      <c r="U1328">
        <v>7896112132264</v>
      </c>
      <c r="V1328">
        <v>7896112132264</v>
      </c>
      <c r="Z1328" t="s">
        <v>1260</v>
      </c>
      <c r="AA1328" t="s">
        <v>1261</v>
      </c>
      <c r="AB1328">
        <v>10</v>
      </c>
      <c r="AC1328" t="s">
        <v>1579</v>
      </c>
      <c r="AE1328">
        <v>44064</v>
      </c>
      <c r="AH1328">
        <v>0</v>
      </c>
      <c r="AK1328" t="s">
        <v>1260</v>
      </c>
      <c r="AM1328" t="s">
        <v>1260</v>
      </c>
      <c r="AN1328" t="s">
        <v>1260</v>
      </c>
      <c r="AQ1328" t="s">
        <v>1263</v>
      </c>
      <c r="AR1328" t="s">
        <v>1257</v>
      </c>
      <c r="AS1328" t="s">
        <v>1260</v>
      </c>
      <c r="AT1328">
        <v>1</v>
      </c>
      <c r="AX1328" t="s">
        <v>1260</v>
      </c>
      <c r="AY1328" t="s">
        <v>1264</v>
      </c>
      <c r="AZ1328" t="s">
        <v>1265</v>
      </c>
      <c r="BI1328" t="s">
        <v>1260</v>
      </c>
      <c r="BK1328" t="str">
        <f>LEFT(Tabela_BaseCadastro[[#This Row],[Descrição]],SEARCH(" ",Tabela_BaseCadastro[[#This Row],[Descrição]],1)-1)</f>
        <v>CLOCEF</v>
      </c>
      <c r="BL1328" t="str">
        <f>TEXT(Tabela_BaseCadastro[[#This Row],[Unidade Venda '[EAN8, UPC12, EAN13, e DUN14']]],"0000000000000")</f>
        <v>7896112132264</v>
      </c>
      <c r="BM1328" t="s">
        <v>3700</v>
      </c>
      <c r="BN1328" t="str">
        <f>IF(Tabela_BaseCadastro[[#This Row],[P.Ativo CMED]]="",Tabela_BaseCadastro[[#This Row],[DESCRIÇÃO DO PRINCIPIO ATIVO]],Tabela_BaseCadastro[[#This Row],[P.Ativo CMED]])</f>
        <v>CLORIDRATO DE CEFEPIMA</v>
      </c>
    </row>
    <row r="1329" spans="1:66" x14ac:dyDescent="0.25">
      <c r="A1329">
        <v>2130</v>
      </c>
      <c r="B1329" t="s">
        <v>3701</v>
      </c>
      <c r="C1329">
        <v>1655</v>
      </c>
      <c r="D1329" t="s">
        <v>1487</v>
      </c>
      <c r="E1329">
        <v>1</v>
      </c>
      <c r="F1329" t="s">
        <v>1253</v>
      </c>
      <c r="G1329">
        <v>2</v>
      </c>
      <c r="H1329" s="1" t="s">
        <v>1254</v>
      </c>
      <c r="I1329">
        <v>40</v>
      </c>
      <c r="J1329" t="s">
        <v>3667</v>
      </c>
      <c r="K1329">
        <v>2</v>
      </c>
      <c r="L1329" t="s">
        <v>1256</v>
      </c>
      <c r="M1329" t="s">
        <v>1263</v>
      </c>
      <c r="N1329" t="s">
        <v>1422</v>
      </c>
      <c r="O1329" t="s">
        <v>1253</v>
      </c>
      <c r="P1329">
        <v>30022099</v>
      </c>
      <c r="R1329">
        <v>13</v>
      </c>
      <c r="S1329">
        <v>13</v>
      </c>
      <c r="U1329">
        <v>7896112128595</v>
      </c>
      <c r="V1329">
        <v>7896112128595</v>
      </c>
      <c r="Z1329" t="s">
        <v>1260</v>
      </c>
      <c r="AA1329" t="s">
        <v>1261</v>
      </c>
      <c r="AB1329">
        <v>10</v>
      </c>
      <c r="AC1329" t="s">
        <v>1579</v>
      </c>
      <c r="AE1329">
        <v>44064</v>
      </c>
      <c r="AH1329">
        <v>0</v>
      </c>
      <c r="AK1329" t="s">
        <v>1260</v>
      </c>
      <c r="AM1329" t="s">
        <v>1260</v>
      </c>
      <c r="AN1329" t="s">
        <v>1260</v>
      </c>
      <c r="AQ1329" t="s">
        <v>1263</v>
      </c>
      <c r="AR1329" t="s">
        <v>1257</v>
      </c>
      <c r="AS1329" t="s">
        <v>1260</v>
      </c>
      <c r="AT1329">
        <v>1</v>
      </c>
      <c r="AX1329" t="s">
        <v>1260</v>
      </c>
      <c r="AY1329" t="s">
        <v>1264</v>
      </c>
      <c r="AZ1329" t="s">
        <v>1265</v>
      </c>
      <c r="BI1329" t="s">
        <v>1260</v>
      </c>
      <c r="BK1329" t="str">
        <f>LEFT(Tabela_BaseCadastro[[#This Row],[Descrição]],SEARCH(" ",Tabela_BaseCadastro[[#This Row],[Descrição]],1)-1)</f>
        <v>CLOCEF</v>
      </c>
      <c r="BL1329" t="str">
        <f>TEXT(Tabela_BaseCadastro[[#This Row],[Unidade Venda '[EAN8, UPC12, EAN13, e DUN14']]],"0000000000000")</f>
        <v>7896112128595</v>
      </c>
      <c r="BM1329" t="s">
        <v>3700</v>
      </c>
      <c r="BN1329" t="str">
        <f>IF(Tabela_BaseCadastro[[#This Row],[P.Ativo CMED]]="",Tabela_BaseCadastro[[#This Row],[DESCRIÇÃO DO PRINCIPIO ATIVO]],Tabela_BaseCadastro[[#This Row],[P.Ativo CMED]])</f>
        <v>CLORIDRATO DE CEFEPIMA</v>
      </c>
    </row>
    <row r="1330" spans="1:66" x14ac:dyDescent="0.25">
      <c r="A1330">
        <v>2131</v>
      </c>
      <c r="B1330" t="s">
        <v>3702</v>
      </c>
      <c r="C1330">
        <v>1670</v>
      </c>
      <c r="D1330" t="s">
        <v>3703</v>
      </c>
      <c r="E1330">
        <v>1</v>
      </c>
      <c r="F1330" t="s">
        <v>1253</v>
      </c>
      <c r="G1330">
        <v>2</v>
      </c>
      <c r="H1330" s="1" t="s">
        <v>1254</v>
      </c>
      <c r="I1330">
        <v>15</v>
      </c>
      <c r="J1330" t="s">
        <v>3704</v>
      </c>
      <c r="K1330">
        <v>2</v>
      </c>
      <c r="L1330" t="s">
        <v>1256</v>
      </c>
      <c r="M1330" t="s">
        <v>1263</v>
      </c>
      <c r="N1330" t="s">
        <v>3705</v>
      </c>
      <c r="O1330" t="s">
        <v>1275</v>
      </c>
      <c r="P1330">
        <v>30039099</v>
      </c>
      <c r="R1330">
        <v>13</v>
      </c>
      <c r="S1330">
        <v>13</v>
      </c>
      <c r="U1330">
        <v>7896112151982</v>
      </c>
      <c r="V1330">
        <v>7896112151982</v>
      </c>
      <c r="Z1330" t="s">
        <v>1260</v>
      </c>
      <c r="AA1330" t="s">
        <v>1261</v>
      </c>
      <c r="AB1330">
        <v>6</v>
      </c>
      <c r="AC1330" t="s">
        <v>1335</v>
      </c>
      <c r="AE1330">
        <v>44064</v>
      </c>
      <c r="AH1330">
        <v>0</v>
      </c>
      <c r="AK1330" t="s">
        <v>1260</v>
      </c>
      <c r="AM1330" t="s">
        <v>1260</v>
      </c>
      <c r="AN1330" t="s">
        <v>1260</v>
      </c>
      <c r="AQ1330" t="s">
        <v>1263</v>
      </c>
      <c r="AR1330" t="s">
        <v>1257</v>
      </c>
      <c r="AS1330" t="s">
        <v>1260</v>
      </c>
      <c r="AT1330">
        <v>1</v>
      </c>
      <c r="AX1330" t="s">
        <v>1260</v>
      </c>
      <c r="AY1330" t="s">
        <v>1264</v>
      </c>
      <c r="AZ1330" t="s">
        <v>1265</v>
      </c>
      <c r="BI1330" t="s">
        <v>1260</v>
      </c>
      <c r="BK1330" t="str">
        <f>LEFT(Tabela_BaseCadastro[[#This Row],[Descrição]],SEARCH(" ",Tabela_BaseCadastro[[#This Row],[Descrição]],1)-1)</f>
        <v>DEXAMETASONA</v>
      </c>
      <c r="BL1330" t="str">
        <f>TEXT(Tabela_BaseCadastro[[#This Row],[Unidade Venda '[EAN8, UPC12, EAN13, e DUN14']]],"0000000000000")</f>
        <v>7896112151982</v>
      </c>
      <c r="BM1330" t="s">
        <v>3706</v>
      </c>
      <c r="BN1330" t="str">
        <f>IF(Tabela_BaseCadastro[[#This Row],[P.Ativo CMED]]="",Tabela_BaseCadastro[[#This Row],[DESCRIÇÃO DO PRINCIPIO ATIVO]],Tabela_BaseCadastro[[#This Row],[P.Ativo CMED]])</f>
        <v>FOSFATO DISSÓDICO DE DEXAMETASONA</v>
      </c>
    </row>
    <row r="1331" spans="1:66" x14ac:dyDescent="0.25">
      <c r="A1331">
        <v>2132</v>
      </c>
      <c r="B1331" t="s">
        <v>3707</v>
      </c>
      <c r="C1331">
        <v>1655</v>
      </c>
      <c r="D1331" t="s">
        <v>1487</v>
      </c>
      <c r="E1331">
        <v>1</v>
      </c>
      <c r="F1331" t="s">
        <v>1253</v>
      </c>
      <c r="G1331">
        <v>2</v>
      </c>
      <c r="H1331" s="1" t="s">
        <v>1254</v>
      </c>
      <c r="I1331">
        <v>40</v>
      </c>
      <c r="J1331" t="s">
        <v>3667</v>
      </c>
      <c r="K1331">
        <v>2</v>
      </c>
      <c r="L1331" t="s">
        <v>1256</v>
      </c>
      <c r="M1331" t="s">
        <v>1263</v>
      </c>
      <c r="N1331" t="s">
        <v>1400</v>
      </c>
      <c r="O1331" t="s">
        <v>1401</v>
      </c>
      <c r="P1331">
        <v>30049049</v>
      </c>
      <c r="R1331">
        <v>13</v>
      </c>
      <c r="S1331">
        <v>13</v>
      </c>
      <c r="U1331">
        <v>7896112147190</v>
      </c>
      <c r="V1331">
        <v>7896112147190</v>
      </c>
      <c r="Z1331" t="s">
        <v>1260</v>
      </c>
      <c r="AA1331" t="s">
        <v>1261</v>
      </c>
      <c r="AB1331">
        <v>6</v>
      </c>
      <c r="AC1331" t="s">
        <v>1335</v>
      </c>
      <c r="AE1331">
        <v>44064</v>
      </c>
      <c r="AH1331">
        <v>0</v>
      </c>
      <c r="AK1331" t="s">
        <v>1260</v>
      </c>
      <c r="AM1331" t="s">
        <v>1260</v>
      </c>
      <c r="AN1331" t="s">
        <v>1260</v>
      </c>
      <c r="AQ1331" t="s">
        <v>1263</v>
      </c>
      <c r="AR1331" t="s">
        <v>1257</v>
      </c>
      <c r="AS1331" t="s">
        <v>1260</v>
      </c>
      <c r="AT1331">
        <v>1</v>
      </c>
      <c r="AX1331" t="s">
        <v>1260</v>
      </c>
      <c r="AY1331" t="s">
        <v>1264</v>
      </c>
      <c r="AZ1331" t="s">
        <v>1265</v>
      </c>
      <c r="BI1331" t="s">
        <v>1260</v>
      </c>
      <c r="BK1331" t="str">
        <f>LEFT(Tabela_BaseCadastro[[#This Row],[Descrição]],SEARCH(" ",Tabela_BaseCadastro[[#This Row],[Descrição]],1)-1)</f>
        <v>DICLOFENACO</v>
      </c>
      <c r="BL1331" t="str">
        <f>TEXT(Tabela_BaseCadastro[[#This Row],[Unidade Venda '[EAN8, UPC12, EAN13, e DUN14']]],"0000000000000")</f>
        <v>7896112147190</v>
      </c>
      <c r="BN1331">
        <f>IF(Tabela_BaseCadastro[[#This Row],[P.Ativo CMED]]="",Tabela_BaseCadastro[[#This Row],[DESCRIÇÃO DO PRINCIPIO ATIVO]],Tabela_BaseCadastro[[#This Row],[P.Ativo CMED]])</f>
        <v>0</v>
      </c>
    </row>
    <row r="1332" spans="1:66" x14ac:dyDescent="0.25">
      <c r="A1332">
        <v>2133</v>
      </c>
      <c r="B1332" t="s">
        <v>3708</v>
      </c>
      <c r="C1332">
        <v>1655</v>
      </c>
      <c r="D1332" t="s">
        <v>1487</v>
      </c>
      <c r="E1332">
        <v>1</v>
      </c>
      <c r="F1332" t="s">
        <v>1253</v>
      </c>
      <c r="G1332">
        <v>2</v>
      </c>
      <c r="H1332" s="1" t="s">
        <v>1254</v>
      </c>
      <c r="I1332">
        <v>40</v>
      </c>
      <c r="J1332" t="s">
        <v>3667</v>
      </c>
      <c r="K1332">
        <v>2</v>
      </c>
      <c r="L1332" t="s">
        <v>1256</v>
      </c>
      <c r="M1332" t="s">
        <v>1263</v>
      </c>
      <c r="N1332" t="s">
        <v>1400</v>
      </c>
      <c r="O1332" t="s">
        <v>1401</v>
      </c>
      <c r="P1332">
        <v>30049049</v>
      </c>
      <c r="R1332">
        <v>13</v>
      </c>
      <c r="S1332">
        <v>13</v>
      </c>
      <c r="U1332">
        <v>7896112190455</v>
      </c>
      <c r="V1332">
        <v>7896112190455</v>
      </c>
      <c r="Z1332" t="s">
        <v>1260</v>
      </c>
      <c r="AA1332" t="s">
        <v>1261</v>
      </c>
      <c r="AB1332">
        <v>6</v>
      </c>
      <c r="AC1332" t="s">
        <v>1335</v>
      </c>
      <c r="AE1332">
        <v>44064</v>
      </c>
      <c r="AH1332">
        <v>0</v>
      </c>
      <c r="AK1332" t="s">
        <v>1260</v>
      </c>
      <c r="AM1332" t="s">
        <v>1260</v>
      </c>
      <c r="AN1332" t="s">
        <v>1260</v>
      </c>
      <c r="AQ1332" t="s">
        <v>1263</v>
      </c>
      <c r="AR1332" t="s">
        <v>1257</v>
      </c>
      <c r="AS1332" t="s">
        <v>1260</v>
      </c>
      <c r="AT1332">
        <v>1</v>
      </c>
      <c r="AX1332" t="s">
        <v>1260</v>
      </c>
      <c r="AY1332" t="s">
        <v>1264</v>
      </c>
      <c r="AZ1332" t="s">
        <v>1265</v>
      </c>
      <c r="BI1332" t="s">
        <v>1260</v>
      </c>
      <c r="BK1332" t="str">
        <f>LEFT(Tabela_BaseCadastro[[#This Row],[Descrição]],SEARCH(" ",Tabela_BaseCadastro[[#This Row],[Descrição]],1)-1)</f>
        <v>DICLOFENACO</v>
      </c>
      <c r="BL1332" t="str">
        <f>TEXT(Tabela_BaseCadastro[[#This Row],[Unidade Venda '[EAN8, UPC12, EAN13, e DUN14']]],"0000000000000")</f>
        <v>7896112190455</v>
      </c>
      <c r="BM1332" t="s">
        <v>3709</v>
      </c>
      <c r="BN1332" t="str">
        <f>IF(Tabela_BaseCadastro[[#This Row],[P.Ativo CMED]]="",Tabela_BaseCadastro[[#This Row],[DESCRIÇÃO DO PRINCIPIO ATIVO]],Tabela_BaseCadastro[[#This Row],[P.Ativo CMED]])</f>
        <v>DICLOFENACO SÓDICO</v>
      </c>
    </row>
    <row r="1333" spans="1:66" x14ac:dyDescent="0.25">
      <c r="A1333">
        <v>2134</v>
      </c>
      <c r="B1333" t="s">
        <v>3710</v>
      </c>
      <c r="C1333">
        <v>1655</v>
      </c>
      <c r="D1333" t="s">
        <v>1487</v>
      </c>
      <c r="E1333">
        <v>1</v>
      </c>
      <c r="F1333" t="s">
        <v>1253</v>
      </c>
      <c r="G1333">
        <v>2</v>
      </c>
      <c r="H1333" s="1" t="s">
        <v>1254</v>
      </c>
      <c r="I1333">
        <v>40</v>
      </c>
      <c r="J1333" t="s">
        <v>3667</v>
      </c>
      <c r="K1333">
        <v>2</v>
      </c>
      <c r="L1333" t="s">
        <v>1256</v>
      </c>
      <c r="M1333" t="s">
        <v>1263</v>
      </c>
      <c r="N1333" t="s">
        <v>1400</v>
      </c>
      <c r="O1333" t="s">
        <v>1401</v>
      </c>
      <c r="P1333">
        <v>30049049</v>
      </c>
      <c r="R1333">
        <v>13</v>
      </c>
      <c r="S1333">
        <v>13</v>
      </c>
      <c r="U1333">
        <v>7896112126584</v>
      </c>
      <c r="V1333">
        <v>7896112126584</v>
      </c>
      <c r="Z1333" t="s">
        <v>1260</v>
      </c>
      <c r="AA1333" t="s">
        <v>1261</v>
      </c>
      <c r="AB1333">
        <v>28</v>
      </c>
      <c r="AC1333" t="s">
        <v>1844</v>
      </c>
      <c r="AE1333">
        <v>44064</v>
      </c>
      <c r="AH1333">
        <v>0</v>
      </c>
      <c r="AK1333" t="s">
        <v>1260</v>
      </c>
      <c r="AM1333" t="s">
        <v>1260</v>
      </c>
      <c r="AN1333" t="s">
        <v>1260</v>
      </c>
      <c r="AQ1333" t="s">
        <v>1263</v>
      </c>
      <c r="AR1333" t="s">
        <v>1257</v>
      </c>
      <c r="AS1333" t="s">
        <v>1260</v>
      </c>
      <c r="AT1333">
        <v>1</v>
      </c>
      <c r="AX1333" t="s">
        <v>1260</v>
      </c>
      <c r="AY1333" t="s">
        <v>1264</v>
      </c>
      <c r="AZ1333" t="s">
        <v>1265</v>
      </c>
      <c r="BI1333" t="s">
        <v>1260</v>
      </c>
      <c r="BK1333" t="str">
        <f>LEFT(Tabela_BaseCadastro[[#This Row],[Descrição]],SEARCH(" ",Tabela_BaseCadastro[[#This Row],[Descrição]],1)-1)</f>
        <v>DIPIRONA</v>
      </c>
      <c r="BL1333" t="str">
        <f>TEXT(Tabela_BaseCadastro[[#This Row],[Unidade Venda '[EAN8, UPC12, EAN13, e DUN14']]],"0000000000000")</f>
        <v>7896112126584</v>
      </c>
      <c r="BM1333" t="s">
        <v>3711</v>
      </c>
      <c r="BN1333" t="str">
        <f>IF(Tabela_BaseCadastro[[#This Row],[P.Ativo CMED]]="",Tabela_BaseCadastro[[#This Row],[DESCRIÇÃO DO PRINCIPIO ATIVO]],Tabela_BaseCadastro[[#This Row],[P.Ativo CMED]])</f>
        <v>DIPIRONA MONOIDRATADA</v>
      </c>
    </row>
    <row r="1334" spans="1:66" x14ac:dyDescent="0.25">
      <c r="A1334">
        <v>2135</v>
      </c>
      <c r="B1334" t="s">
        <v>3712</v>
      </c>
      <c r="C1334">
        <v>1655</v>
      </c>
      <c r="D1334" t="s">
        <v>1487</v>
      </c>
      <c r="E1334">
        <v>1</v>
      </c>
      <c r="F1334" t="s">
        <v>1253</v>
      </c>
      <c r="G1334">
        <v>2</v>
      </c>
      <c r="H1334" s="1" t="s">
        <v>1254</v>
      </c>
      <c r="I1334">
        <v>40</v>
      </c>
      <c r="J1334" t="s">
        <v>3667</v>
      </c>
      <c r="K1334">
        <v>2</v>
      </c>
      <c r="L1334" t="s">
        <v>1256</v>
      </c>
      <c r="M1334" t="s">
        <v>1263</v>
      </c>
      <c r="N1334" t="s">
        <v>1400</v>
      </c>
      <c r="O1334" t="s">
        <v>1401</v>
      </c>
      <c r="P1334">
        <v>30049049</v>
      </c>
      <c r="R1334">
        <v>13</v>
      </c>
      <c r="S1334">
        <v>13</v>
      </c>
      <c r="U1334">
        <v>7896112136378</v>
      </c>
      <c r="V1334">
        <v>7896112136378</v>
      </c>
      <c r="Z1334" t="s">
        <v>1260</v>
      </c>
      <c r="AA1334" t="s">
        <v>1261</v>
      </c>
      <c r="AB1334">
        <v>37</v>
      </c>
      <c r="AC1334" t="s">
        <v>3713</v>
      </c>
      <c r="AE1334">
        <v>44064</v>
      </c>
      <c r="AH1334">
        <v>0</v>
      </c>
      <c r="AK1334" t="s">
        <v>1260</v>
      </c>
      <c r="AM1334" t="s">
        <v>1260</v>
      </c>
      <c r="AN1334" t="s">
        <v>1260</v>
      </c>
      <c r="AQ1334" t="s">
        <v>1263</v>
      </c>
      <c r="AR1334" t="s">
        <v>1257</v>
      </c>
      <c r="AS1334" t="s">
        <v>1260</v>
      </c>
      <c r="AT1334">
        <v>1</v>
      </c>
      <c r="AX1334" t="s">
        <v>1260</v>
      </c>
      <c r="AY1334" t="s">
        <v>1264</v>
      </c>
      <c r="AZ1334" t="s">
        <v>1265</v>
      </c>
      <c r="BI1334" t="s">
        <v>1260</v>
      </c>
      <c r="BK1334" t="str">
        <f>LEFT(Tabela_BaseCadastro[[#This Row],[Descrição]],SEARCH(" ",Tabela_BaseCadastro[[#This Row],[Descrição]],1)-1)</f>
        <v>DOBUTAMINA</v>
      </c>
      <c r="BL1334" t="str">
        <f>TEXT(Tabela_BaseCadastro[[#This Row],[Unidade Venda '[EAN8, UPC12, EAN13, e DUN14']]],"0000000000000")</f>
        <v>7896112136378</v>
      </c>
      <c r="BM1334" t="s">
        <v>3714</v>
      </c>
      <c r="BN1334" t="str">
        <f>IF(Tabela_BaseCadastro[[#This Row],[P.Ativo CMED]]="",Tabela_BaseCadastro[[#This Row],[DESCRIÇÃO DO PRINCIPIO ATIVO]],Tabela_BaseCadastro[[#This Row],[P.Ativo CMED]])</f>
        <v>CLORIDRATO DE DOBUTAMINA</v>
      </c>
    </row>
    <row r="1335" spans="1:66" x14ac:dyDescent="0.25">
      <c r="A1335">
        <v>2136</v>
      </c>
      <c r="B1335" t="s">
        <v>3715</v>
      </c>
      <c r="C1335">
        <v>1655</v>
      </c>
      <c r="D1335" t="s">
        <v>1487</v>
      </c>
      <c r="E1335">
        <v>1</v>
      </c>
      <c r="F1335" t="s">
        <v>1253</v>
      </c>
      <c r="G1335">
        <v>16</v>
      </c>
      <c r="H1335" s="1" t="s">
        <v>1534</v>
      </c>
      <c r="I1335">
        <v>40</v>
      </c>
      <c r="J1335" t="s">
        <v>3667</v>
      </c>
      <c r="K1335">
        <v>1</v>
      </c>
      <c r="L1335" t="s">
        <v>1535</v>
      </c>
      <c r="M1335" t="s">
        <v>1263</v>
      </c>
      <c r="N1335" t="s">
        <v>1400</v>
      </c>
      <c r="O1335" t="s">
        <v>1401</v>
      </c>
      <c r="P1335">
        <v>30049049</v>
      </c>
      <c r="R1335">
        <v>13</v>
      </c>
      <c r="S1335">
        <v>13</v>
      </c>
      <c r="U1335">
        <v>7896112114192</v>
      </c>
      <c r="V1335">
        <v>7896112114192</v>
      </c>
      <c r="Z1335" t="s">
        <v>1260</v>
      </c>
      <c r="AA1335" t="s">
        <v>1261</v>
      </c>
      <c r="AB1335">
        <v>2</v>
      </c>
      <c r="AC1335" t="s">
        <v>2327</v>
      </c>
      <c r="AE1335">
        <v>44064</v>
      </c>
      <c r="AH1335">
        <v>0</v>
      </c>
      <c r="AK1335" t="s">
        <v>1260</v>
      </c>
      <c r="AM1335" t="s">
        <v>1260</v>
      </c>
      <c r="AN1335" t="s">
        <v>1260</v>
      </c>
      <c r="AQ1335" t="s">
        <v>1263</v>
      </c>
      <c r="AR1335" t="s">
        <v>1257</v>
      </c>
      <c r="AS1335" t="s">
        <v>1260</v>
      </c>
      <c r="AT1335">
        <v>1</v>
      </c>
      <c r="AX1335" t="s">
        <v>1260</v>
      </c>
      <c r="AY1335" t="s">
        <v>1264</v>
      </c>
      <c r="AZ1335" t="s">
        <v>1265</v>
      </c>
      <c r="BI1335" t="s">
        <v>1260</v>
      </c>
      <c r="BK1335" t="str">
        <f>LEFT(Tabela_BaseCadastro[[#This Row],[Descrição]],SEARCH(" ",Tabela_BaseCadastro[[#This Row],[Descrição]],1)-1)</f>
        <v>FENITOINA</v>
      </c>
      <c r="BL1335" t="str">
        <f>TEXT(Tabela_BaseCadastro[[#This Row],[Unidade Venda '[EAN8, UPC12, EAN13, e DUN14']]],"0000000000000")</f>
        <v>7896112114192</v>
      </c>
      <c r="BM1335" t="s">
        <v>3716</v>
      </c>
      <c r="BN1335" t="str">
        <f>IF(Tabela_BaseCadastro[[#This Row],[P.Ativo CMED]]="",Tabela_BaseCadastro[[#This Row],[DESCRIÇÃO DO PRINCIPIO ATIVO]],Tabela_BaseCadastro[[#This Row],[P.Ativo CMED]])</f>
        <v>FENITOÍNA SÓDICA</v>
      </c>
    </row>
    <row r="1336" spans="1:66" x14ac:dyDescent="0.25">
      <c r="A1336">
        <v>2137</v>
      </c>
      <c r="B1336" t="s">
        <v>3715</v>
      </c>
      <c r="C1336">
        <v>1655</v>
      </c>
      <c r="D1336" t="s">
        <v>1487</v>
      </c>
      <c r="E1336">
        <v>1</v>
      </c>
      <c r="F1336" t="s">
        <v>1253</v>
      </c>
      <c r="G1336">
        <v>16</v>
      </c>
      <c r="H1336" s="1" t="s">
        <v>1534</v>
      </c>
      <c r="I1336">
        <v>40</v>
      </c>
      <c r="J1336" t="s">
        <v>3667</v>
      </c>
      <c r="K1336">
        <v>1</v>
      </c>
      <c r="L1336" t="s">
        <v>1535</v>
      </c>
      <c r="M1336" t="s">
        <v>1263</v>
      </c>
      <c r="N1336" t="s">
        <v>1400</v>
      </c>
      <c r="O1336" t="s">
        <v>1401</v>
      </c>
      <c r="P1336">
        <v>30049049</v>
      </c>
      <c r="R1336">
        <v>13</v>
      </c>
      <c r="S1336">
        <v>13</v>
      </c>
      <c r="U1336">
        <v>7896112126621</v>
      </c>
      <c r="V1336">
        <v>7896112126621</v>
      </c>
      <c r="Z1336" t="s">
        <v>1260</v>
      </c>
      <c r="AA1336" t="s">
        <v>1261</v>
      </c>
      <c r="AB1336">
        <v>2</v>
      </c>
      <c r="AC1336" t="s">
        <v>2327</v>
      </c>
      <c r="AE1336">
        <v>44064</v>
      </c>
      <c r="AH1336">
        <v>0</v>
      </c>
      <c r="AK1336" t="s">
        <v>1260</v>
      </c>
      <c r="AM1336" t="s">
        <v>1260</v>
      </c>
      <c r="AN1336" t="s">
        <v>1260</v>
      </c>
      <c r="AQ1336" t="s">
        <v>1263</v>
      </c>
      <c r="AR1336" t="s">
        <v>1257</v>
      </c>
      <c r="AS1336" t="s">
        <v>1260</v>
      </c>
      <c r="AT1336">
        <v>1</v>
      </c>
      <c r="AX1336" t="s">
        <v>1260</v>
      </c>
      <c r="AY1336" t="s">
        <v>1264</v>
      </c>
      <c r="AZ1336" t="s">
        <v>1265</v>
      </c>
      <c r="BI1336" t="s">
        <v>1260</v>
      </c>
      <c r="BK1336" t="str">
        <f>LEFT(Tabela_BaseCadastro[[#This Row],[Descrição]],SEARCH(" ",Tabela_BaseCadastro[[#This Row],[Descrição]],1)-1)</f>
        <v>FENITOINA</v>
      </c>
      <c r="BL1336" t="str">
        <f>TEXT(Tabela_BaseCadastro[[#This Row],[Unidade Venda '[EAN8, UPC12, EAN13, e DUN14']]],"0000000000000")</f>
        <v>7896112126621</v>
      </c>
      <c r="BN1336">
        <f>IF(Tabela_BaseCadastro[[#This Row],[P.Ativo CMED]]="",Tabela_BaseCadastro[[#This Row],[DESCRIÇÃO DO PRINCIPIO ATIVO]],Tabela_BaseCadastro[[#This Row],[P.Ativo CMED]])</f>
        <v>0</v>
      </c>
    </row>
    <row r="1337" spans="1:66" x14ac:dyDescent="0.25">
      <c r="A1337">
        <v>2138</v>
      </c>
      <c r="B1337" t="s">
        <v>3717</v>
      </c>
      <c r="C1337">
        <v>1655</v>
      </c>
      <c r="D1337" t="s">
        <v>1487</v>
      </c>
      <c r="E1337">
        <v>1</v>
      </c>
      <c r="F1337" t="s">
        <v>1253</v>
      </c>
      <c r="G1337">
        <v>2</v>
      </c>
      <c r="H1337" s="1" t="s">
        <v>1254</v>
      </c>
      <c r="I1337">
        <v>40</v>
      </c>
      <c r="J1337" t="s">
        <v>3667</v>
      </c>
      <c r="K1337">
        <v>2</v>
      </c>
      <c r="L1337" t="s">
        <v>1256</v>
      </c>
      <c r="M1337" t="s">
        <v>1263</v>
      </c>
      <c r="N1337" t="s">
        <v>1400</v>
      </c>
      <c r="O1337" t="s">
        <v>1401</v>
      </c>
      <c r="P1337">
        <v>30049049</v>
      </c>
      <c r="R1337">
        <v>13</v>
      </c>
      <c r="S1337">
        <v>13</v>
      </c>
      <c r="U1337">
        <v>7896112183693</v>
      </c>
      <c r="V1337">
        <v>7896112183693</v>
      </c>
      <c r="Z1337" t="s">
        <v>1260</v>
      </c>
      <c r="AA1337" t="s">
        <v>1261</v>
      </c>
      <c r="AB1337">
        <v>16</v>
      </c>
      <c r="AC1337" t="s">
        <v>1369</v>
      </c>
      <c r="AE1337">
        <v>44064</v>
      </c>
      <c r="AH1337">
        <v>0</v>
      </c>
      <c r="AK1337" t="s">
        <v>1260</v>
      </c>
      <c r="AM1337" t="s">
        <v>1260</v>
      </c>
      <c r="AN1337" t="s">
        <v>1260</v>
      </c>
      <c r="AQ1337" t="s">
        <v>1263</v>
      </c>
      <c r="AR1337" t="s">
        <v>1257</v>
      </c>
      <c r="AS1337" t="s">
        <v>1260</v>
      </c>
      <c r="AT1337">
        <v>1</v>
      </c>
      <c r="AX1337" t="s">
        <v>1260</v>
      </c>
      <c r="AY1337" t="s">
        <v>1264</v>
      </c>
      <c r="AZ1337" t="s">
        <v>1265</v>
      </c>
      <c r="BI1337" t="s">
        <v>1260</v>
      </c>
      <c r="BK1337" t="str">
        <f>LEFT(Tabela_BaseCadastro[[#This Row],[Descrição]],SEARCH(" ",Tabela_BaseCadastro[[#This Row],[Descrição]],1)-1)</f>
        <v>METOCLOPRAMIDA</v>
      </c>
      <c r="BL1337" t="str">
        <f>TEXT(Tabela_BaseCadastro[[#This Row],[Unidade Venda '[EAN8, UPC12, EAN13, e DUN14']]],"0000000000000")</f>
        <v>7896112183693</v>
      </c>
      <c r="BN1337">
        <f>IF(Tabela_BaseCadastro[[#This Row],[P.Ativo CMED]]="",Tabela_BaseCadastro[[#This Row],[DESCRIÇÃO DO PRINCIPIO ATIVO]],Tabela_BaseCadastro[[#This Row],[P.Ativo CMED]])</f>
        <v>0</v>
      </c>
    </row>
    <row r="1338" spans="1:66" x14ac:dyDescent="0.25">
      <c r="A1338">
        <v>2139</v>
      </c>
      <c r="B1338" t="s">
        <v>3718</v>
      </c>
      <c r="C1338">
        <v>1655</v>
      </c>
      <c r="D1338" t="s">
        <v>1487</v>
      </c>
      <c r="E1338">
        <v>1</v>
      </c>
      <c r="F1338" t="s">
        <v>1253</v>
      </c>
      <c r="G1338">
        <v>2</v>
      </c>
      <c r="H1338" s="1" t="s">
        <v>1254</v>
      </c>
      <c r="I1338">
        <v>40</v>
      </c>
      <c r="J1338" t="s">
        <v>3667</v>
      </c>
      <c r="K1338">
        <v>2</v>
      </c>
      <c r="L1338" t="s">
        <v>1256</v>
      </c>
      <c r="M1338" t="s">
        <v>1263</v>
      </c>
      <c r="N1338" t="s">
        <v>1400</v>
      </c>
      <c r="O1338" t="s">
        <v>1401</v>
      </c>
      <c r="P1338">
        <v>30049049</v>
      </c>
      <c r="R1338">
        <v>13</v>
      </c>
      <c r="S1338">
        <v>13</v>
      </c>
      <c r="U1338">
        <v>7896112128427</v>
      </c>
      <c r="V1338">
        <v>7896112128427</v>
      </c>
      <c r="Z1338" t="s">
        <v>1260</v>
      </c>
      <c r="AA1338" t="s">
        <v>1270</v>
      </c>
      <c r="AB1338">
        <v>24</v>
      </c>
      <c r="AC1338" t="s">
        <v>1729</v>
      </c>
      <c r="AE1338">
        <v>44064</v>
      </c>
      <c r="AH1338">
        <v>0</v>
      </c>
      <c r="AK1338" t="s">
        <v>1260</v>
      </c>
      <c r="AM1338" t="s">
        <v>1260</v>
      </c>
      <c r="AN1338" t="s">
        <v>1260</v>
      </c>
      <c r="AQ1338" t="s">
        <v>1263</v>
      </c>
      <c r="AR1338" t="s">
        <v>1257</v>
      </c>
      <c r="AS1338" t="s">
        <v>1260</v>
      </c>
      <c r="AT1338">
        <v>1</v>
      </c>
      <c r="AX1338" t="s">
        <v>1260</v>
      </c>
      <c r="AY1338" t="s">
        <v>1264</v>
      </c>
      <c r="AZ1338" t="s">
        <v>1265</v>
      </c>
      <c r="BI1338" t="s">
        <v>1260</v>
      </c>
      <c r="BK1338" t="str">
        <f>LEFT(Tabela_BaseCadastro[[#This Row],[Descrição]],SEARCH(" ",Tabela_BaseCadastro[[#This Row],[Descrição]],1)-1)</f>
        <v>HIOSPAN</v>
      </c>
      <c r="BL1338" t="str">
        <f>TEXT(Tabela_BaseCadastro[[#This Row],[Unidade Venda '[EAN8, UPC12, EAN13, e DUN14']]],"0000000000000")</f>
        <v>7896112128427</v>
      </c>
      <c r="BM1338" t="s">
        <v>3719</v>
      </c>
      <c r="BN1338" t="str">
        <f>IF(Tabela_BaseCadastro[[#This Row],[P.Ativo CMED]]="",Tabela_BaseCadastro[[#This Row],[DESCRIÇÃO DO PRINCIPIO ATIVO]],Tabela_BaseCadastro[[#This Row],[P.Ativo CMED]])</f>
        <v>BROMETO DE N-BUTILESCOPOLAMINA;DIPIRONA</v>
      </c>
    </row>
    <row r="1339" spans="1:66" x14ac:dyDescent="0.25">
      <c r="A1339">
        <v>2140</v>
      </c>
      <c r="B1339" t="s">
        <v>3720</v>
      </c>
      <c r="C1339">
        <v>1655</v>
      </c>
      <c r="D1339" t="s">
        <v>1487</v>
      </c>
      <c r="E1339">
        <v>1</v>
      </c>
      <c r="F1339" t="s">
        <v>1253</v>
      </c>
      <c r="G1339">
        <v>16</v>
      </c>
      <c r="H1339" s="1" t="s">
        <v>1534</v>
      </c>
      <c r="I1339">
        <v>40</v>
      </c>
      <c r="J1339" t="s">
        <v>3667</v>
      </c>
      <c r="K1339">
        <v>1</v>
      </c>
      <c r="L1339" t="s">
        <v>1535</v>
      </c>
      <c r="M1339" t="s">
        <v>1263</v>
      </c>
      <c r="N1339" t="s">
        <v>1400</v>
      </c>
      <c r="O1339" t="s">
        <v>1401</v>
      </c>
      <c r="P1339">
        <v>30049049</v>
      </c>
      <c r="R1339">
        <v>13</v>
      </c>
      <c r="S1339">
        <v>13</v>
      </c>
      <c r="U1339">
        <v>7896112101307</v>
      </c>
      <c r="V1339">
        <v>7896112101307</v>
      </c>
      <c r="Z1339" t="s">
        <v>1260</v>
      </c>
      <c r="AA1339" t="s">
        <v>1261</v>
      </c>
      <c r="AB1339">
        <v>14</v>
      </c>
      <c r="AC1339" t="s">
        <v>3721</v>
      </c>
      <c r="AE1339">
        <v>44064</v>
      </c>
      <c r="AH1339">
        <v>0</v>
      </c>
      <c r="AK1339" t="s">
        <v>1260</v>
      </c>
      <c r="AM1339" t="s">
        <v>1260</v>
      </c>
      <c r="AN1339" t="s">
        <v>1260</v>
      </c>
      <c r="AQ1339" t="s">
        <v>1263</v>
      </c>
      <c r="AR1339" t="s">
        <v>1257</v>
      </c>
      <c r="AS1339" t="s">
        <v>1260</v>
      </c>
      <c r="AT1339">
        <v>1</v>
      </c>
      <c r="AX1339" t="s">
        <v>1260</v>
      </c>
      <c r="AY1339" t="s">
        <v>1264</v>
      </c>
      <c r="AZ1339" t="s">
        <v>1265</v>
      </c>
      <c r="BE1339">
        <v>145</v>
      </c>
      <c r="BF1339" t="s">
        <v>1635</v>
      </c>
      <c r="BI1339" t="s">
        <v>1260</v>
      </c>
      <c r="BK1339" t="str">
        <f>LEFT(Tabela_BaseCadastro[[#This Row],[Descrição]],SEARCH(" ",Tabela_BaseCadastro[[#This Row],[Descrição]],1)-1)</f>
        <v>MIDAZOLAM</v>
      </c>
      <c r="BL1339" t="str">
        <f>TEXT(Tabela_BaseCadastro[[#This Row],[Unidade Venda '[EAN8, UPC12, EAN13, e DUN14']]],"0000000000000")</f>
        <v>7896112101307</v>
      </c>
      <c r="BM1339" t="s">
        <v>1635</v>
      </c>
      <c r="BN1339" t="str">
        <f>IF(Tabela_BaseCadastro[[#This Row],[P.Ativo CMED]]="",Tabela_BaseCadastro[[#This Row],[DESCRIÇÃO DO PRINCIPIO ATIVO]],Tabela_BaseCadastro[[#This Row],[P.Ativo CMED]])</f>
        <v>MIDAZOLAM</v>
      </c>
    </row>
    <row r="1340" spans="1:66" x14ac:dyDescent="0.25">
      <c r="A1340">
        <v>2141</v>
      </c>
      <c r="B1340" t="s">
        <v>3722</v>
      </c>
      <c r="C1340">
        <v>1655</v>
      </c>
      <c r="D1340" t="s">
        <v>1487</v>
      </c>
      <c r="E1340">
        <v>1</v>
      </c>
      <c r="F1340" t="s">
        <v>1253</v>
      </c>
      <c r="G1340">
        <v>16</v>
      </c>
      <c r="H1340" s="1" t="s">
        <v>1534</v>
      </c>
      <c r="I1340">
        <v>40</v>
      </c>
      <c r="J1340" t="s">
        <v>3667</v>
      </c>
      <c r="K1340">
        <v>1</v>
      </c>
      <c r="L1340" t="s">
        <v>1535</v>
      </c>
      <c r="M1340" t="s">
        <v>1263</v>
      </c>
      <c r="N1340" t="s">
        <v>1400</v>
      </c>
      <c r="O1340" t="s">
        <v>1401</v>
      </c>
      <c r="P1340">
        <v>30049049</v>
      </c>
      <c r="R1340">
        <v>13</v>
      </c>
      <c r="S1340">
        <v>13</v>
      </c>
      <c r="U1340">
        <v>7896112175230</v>
      </c>
      <c r="V1340">
        <v>7896112175230</v>
      </c>
      <c r="Z1340" t="s">
        <v>1260</v>
      </c>
      <c r="AA1340" t="s">
        <v>1261</v>
      </c>
      <c r="AB1340">
        <v>14</v>
      </c>
      <c r="AC1340" t="s">
        <v>3721</v>
      </c>
      <c r="AE1340">
        <v>44064</v>
      </c>
      <c r="AH1340">
        <v>0</v>
      </c>
      <c r="AK1340" t="s">
        <v>1260</v>
      </c>
      <c r="AM1340" t="s">
        <v>1260</v>
      </c>
      <c r="AN1340" t="s">
        <v>1260</v>
      </c>
      <c r="AQ1340" t="s">
        <v>1263</v>
      </c>
      <c r="AR1340" t="s">
        <v>1257</v>
      </c>
      <c r="AS1340" t="s">
        <v>1260</v>
      </c>
      <c r="AT1340">
        <v>1</v>
      </c>
      <c r="AX1340" t="s">
        <v>1260</v>
      </c>
      <c r="AY1340" t="s">
        <v>1264</v>
      </c>
      <c r="AZ1340" t="s">
        <v>1265</v>
      </c>
      <c r="BE1340">
        <v>145</v>
      </c>
      <c r="BF1340" t="s">
        <v>1635</v>
      </c>
      <c r="BI1340" t="s">
        <v>1260</v>
      </c>
      <c r="BK1340" t="str">
        <f>LEFT(Tabela_BaseCadastro[[#This Row],[Descrição]],SEARCH(" ",Tabela_BaseCadastro[[#This Row],[Descrição]],1)-1)</f>
        <v>MIDAZOLAM</v>
      </c>
      <c r="BL1340" t="str">
        <f>TEXT(Tabela_BaseCadastro[[#This Row],[Unidade Venda '[EAN8, UPC12, EAN13, e DUN14']]],"0000000000000")</f>
        <v>7896112175230</v>
      </c>
      <c r="BM1340" t="s">
        <v>1635</v>
      </c>
      <c r="BN1340" t="str">
        <f>IF(Tabela_BaseCadastro[[#This Row],[P.Ativo CMED]]="",Tabela_BaseCadastro[[#This Row],[DESCRIÇÃO DO PRINCIPIO ATIVO]],Tabela_BaseCadastro[[#This Row],[P.Ativo CMED]])</f>
        <v>MIDAZOLAM</v>
      </c>
    </row>
    <row r="1341" spans="1:66" x14ac:dyDescent="0.25">
      <c r="A1341">
        <v>2142</v>
      </c>
      <c r="B1341" t="s">
        <v>3723</v>
      </c>
      <c r="C1341">
        <v>1655</v>
      </c>
      <c r="D1341" t="s">
        <v>1487</v>
      </c>
      <c r="E1341">
        <v>1</v>
      </c>
      <c r="F1341" t="s">
        <v>1253</v>
      </c>
      <c r="G1341">
        <v>2</v>
      </c>
      <c r="H1341" s="1" t="s">
        <v>1254</v>
      </c>
      <c r="I1341">
        <v>40</v>
      </c>
      <c r="J1341" t="s">
        <v>3667</v>
      </c>
      <c r="K1341">
        <v>2</v>
      </c>
      <c r="L1341" t="s">
        <v>1256</v>
      </c>
      <c r="M1341" t="s">
        <v>1263</v>
      </c>
      <c r="N1341" t="s">
        <v>1400</v>
      </c>
      <c r="O1341" t="s">
        <v>1401</v>
      </c>
      <c r="P1341">
        <v>30049049</v>
      </c>
      <c r="R1341">
        <v>13</v>
      </c>
      <c r="S1341">
        <v>13</v>
      </c>
      <c r="U1341">
        <v>7896112158332</v>
      </c>
      <c r="V1341">
        <v>7896112158332</v>
      </c>
      <c r="Z1341" t="s">
        <v>1260</v>
      </c>
      <c r="AA1341" t="s">
        <v>1270</v>
      </c>
      <c r="AB1341">
        <v>10</v>
      </c>
      <c r="AC1341" t="s">
        <v>1579</v>
      </c>
      <c r="AE1341">
        <v>44064</v>
      </c>
      <c r="AH1341">
        <v>0</v>
      </c>
      <c r="AK1341" t="s">
        <v>1260</v>
      </c>
      <c r="AM1341" t="s">
        <v>1260</v>
      </c>
      <c r="AN1341" t="s">
        <v>1260</v>
      </c>
      <c r="AQ1341" t="s">
        <v>1263</v>
      </c>
      <c r="AR1341" t="s">
        <v>1257</v>
      </c>
      <c r="AS1341" t="s">
        <v>1260</v>
      </c>
      <c r="AT1341">
        <v>1</v>
      </c>
      <c r="AX1341" t="s">
        <v>1260</v>
      </c>
      <c r="AY1341" t="s">
        <v>1264</v>
      </c>
      <c r="AZ1341" t="s">
        <v>1265</v>
      </c>
      <c r="BI1341" t="s">
        <v>1260</v>
      </c>
      <c r="BK1341" t="str">
        <f>LEFT(Tabela_BaseCadastro[[#This Row],[Descrição]],SEARCH(" ",Tabela_BaseCadastro[[#This Row],[Descrição]],1)-1)</f>
        <v>OXACILINA</v>
      </c>
      <c r="BL1341" t="str">
        <f>TEXT(Tabela_BaseCadastro[[#This Row],[Unidade Venda '[EAN8, UPC12, EAN13, e DUN14']]],"0000000000000")</f>
        <v>7896112158332</v>
      </c>
      <c r="BM1341" t="s">
        <v>3724</v>
      </c>
      <c r="BN1341" t="str">
        <f>IF(Tabela_BaseCadastro[[#This Row],[P.Ativo CMED]]="",Tabela_BaseCadastro[[#This Row],[DESCRIÇÃO DO PRINCIPIO ATIVO]],Tabela_BaseCadastro[[#This Row],[P.Ativo CMED]])</f>
        <v>OXACILINA SÓDICA</v>
      </c>
    </row>
    <row r="1342" spans="1:66" x14ac:dyDescent="0.25">
      <c r="A1342">
        <v>2143</v>
      </c>
      <c r="B1342" t="s">
        <v>3725</v>
      </c>
      <c r="C1342">
        <v>1655</v>
      </c>
      <c r="D1342" t="s">
        <v>1487</v>
      </c>
      <c r="E1342">
        <v>1</v>
      </c>
      <c r="F1342" t="s">
        <v>1253</v>
      </c>
      <c r="G1342">
        <v>2</v>
      </c>
      <c r="H1342" s="1" t="s">
        <v>1254</v>
      </c>
      <c r="I1342">
        <v>40</v>
      </c>
      <c r="J1342" t="s">
        <v>3667</v>
      </c>
      <c r="K1342">
        <v>2</v>
      </c>
      <c r="L1342" t="s">
        <v>1256</v>
      </c>
      <c r="M1342" t="s">
        <v>1263</v>
      </c>
      <c r="N1342" t="s">
        <v>1400</v>
      </c>
      <c r="O1342" t="s">
        <v>1401</v>
      </c>
      <c r="P1342">
        <v>30049049</v>
      </c>
      <c r="R1342">
        <v>13</v>
      </c>
      <c r="S1342">
        <v>13</v>
      </c>
      <c r="U1342">
        <v>7896112168492</v>
      </c>
      <c r="V1342">
        <v>7896112168492</v>
      </c>
      <c r="Z1342" t="s">
        <v>1260</v>
      </c>
      <c r="AA1342" t="s">
        <v>1261</v>
      </c>
      <c r="AB1342">
        <v>13</v>
      </c>
      <c r="AC1342" t="s">
        <v>1507</v>
      </c>
      <c r="AE1342">
        <v>44064</v>
      </c>
      <c r="AH1342">
        <v>0</v>
      </c>
      <c r="AK1342" t="s">
        <v>1260</v>
      </c>
      <c r="AM1342" t="s">
        <v>1260</v>
      </c>
      <c r="AN1342" t="s">
        <v>1260</v>
      </c>
      <c r="AQ1342" t="s">
        <v>1263</v>
      </c>
      <c r="AR1342" t="s">
        <v>1257</v>
      </c>
      <c r="AS1342" t="s">
        <v>1260</v>
      </c>
      <c r="AT1342">
        <v>1</v>
      </c>
      <c r="AX1342" t="s">
        <v>1260</v>
      </c>
      <c r="AY1342" t="s">
        <v>1264</v>
      </c>
      <c r="AZ1342" t="s">
        <v>1265</v>
      </c>
      <c r="BI1342" t="s">
        <v>1260</v>
      </c>
      <c r="BK1342" t="str">
        <f>LEFT(Tabela_BaseCadastro[[#This Row],[Descrição]],SEARCH(" ",Tabela_BaseCadastro[[#This Row],[Descrição]],1)-1)</f>
        <v>ROPIVACAINA</v>
      </c>
      <c r="BL1342" t="str">
        <f>TEXT(Tabela_BaseCadastro[[#This Row],[Unidade Venda '[EAN8, UPC12, EAN13, e DUN14']]],"0000000000000")</f>
        <v>7896112168492</v>
      </c>
      <c r="BM1342" t="s">
        <v>2407</v>
      </c>
      <c r="BN1342" t="str">
        <f>IF(Tabela_BaseCadastro[[#This Row],[P.Ativo CMED]]="",Tabela_BaseCadastro[[#This Row],[DESCRIÇÃO DO PRINCIPIO ATIVO]],Tabela_BaseCadastro[[#This Row],[P.Ativo CMED]])</f>
        <v>CLORIDRATO DE ROPIVACAÍNA</v>
      </c>
    </row>
    <row r="1343" spans="1:66" x14ac:dyDescent="0.25">
      <c r="A1343">
        <v>2144</v>
      </c>
      <c r="B1343" t="s">
        <v>3726</v>
      </c>
      <c r="C1343">
        <v>1655</v>
      </c>
      <c r="D1343" t="s">
        <v>1487</v>
      </c>
      <c r="E1343">
        <v>1</v>
      </c>
      <c r="F1343" t="s">
        <v>1253</v>
      </c>
      <c r="G1343">
        <v>16</v>
      </c>
      <c r="H1343" s="1" t="s">
        <v>1534</v>
      </c>
      <c r="I1343">
        <v>40</v>
      </c>
      <c r="J1343" t="s">
        <v>3667</v>
      </c>
      <c r="K1343">
        <v>1</v>
      </c>
      <c r="L1343" t="s">
        <v>1535</v>
      </c>
      <c r="M1343" t="s">
        <v>1263</v>
      </c>
      <c r="N1343" t="s">
        <v>1400</v>
      </c>
      <c r="O1343" t="s">
        <v>1401</v>
      </c>
      <c r="P1343">
        <v>30049049</v>
      </c>
      <c r="R1343">
        <v>13</v>
      </c>
      <c r="S1343">
        <v>13</v>
      </c>
      <c r="U1343">
        <v>7896112190691</v>
      </c>
      <c r="V1343">
        <v>7896112190691</v>
      </c>
      <c r="Z1343" t="s">
        <v>1260</v>
      </c>
      <c r="AA1343" t="s">
        <v>1261</v>
      </c>
      <c r="AB1343">
        <v>8</v>
      </c>
      <c r="AC1343" t="s">
        <v>3678</v>
      </c>
      <c r="AE1343">
        <v>44064</v>
      </c>
      <c r="AH1343">
        <v>0</v>
      </c>
      <c r="AK1343" t="s">
        <v>1260</v>
      </c>
      <c r="AM1343" t="s">
        <v>1260</v>
      </c>
      <c r="AN1343" t="s">
        <v>1260</v>
      </c>
      <c r="AQ1343" t="s">
        <v>1263</v>
      </c>
      <c r="AR1343" t="s">
        <v>1257</v>
      </c>
      <c r="AS1343" t="s">
        <v>1260</v>
      </c>
      <c r="AT1343">
        <v>1</v>
      </c>
      <c r="AX1343" t="s">
        <v>1260</v>
      </c>
      <c r="AY1343" t="s">
        <v>1264</v>
      </c>
      <c r="AZ1343" t="s">
        <v>1265</v>
      </c>
      <c r="BE1343">
        <v>275</v>
      </c>
      <c r="BF1343" t="s">
        <v>3727</v>
      </c>
      <c r="BI1343" t="s">
        <v>1260</v>
      </c>
      <c r="BK1343" t="str">
        <f>LEFT(Tabela_BaseCadastro[[#This Row],[Descrição]],SEARCH(" ",Tabela_BaseCadastro[[#This Row],[Descrição]],1)-1)</f>
        <v>TRAMADOL</v>
      </c>
      <c r="BL1343" t="str">
        <f>TEXT(Tabela_BaseCadastro[[#This Row],[Unidade Venda '[EAN8, UPC12, EAN13, e DUN14']]],"0000000000000")</f>
        <v>7896112190691</v>
      </c>
      <c r="BM1343" t="s">
        <v>3728</v>
      </c>
      <c r="BN1343" t="str">
        <f>IF(Tabela_BaseCadastro[[#This Row],[P.Ativo CMED]]="",Tabela_BaseCadastro[[#This Row],[DESCRIÇÃO DO PRINCIPIO ATIVO]],Tabela_BaseCadastro[[#This Row],[P.Ativo CMED]])</f>
        <v>CLORIDRATO DE TRAMADOL</v>
      </c>
    </row>
    <row r="1344" spans="1:66" x14ac:dyDescent="0.25">
      <c r="A1344">
        <v>2145</v>
      </c>
      <c r="B1344" t="s">
        <v>3729</v>
      </c>
      <c r="C1344">
        <v>1655</v>
      </c>
      <c r="D1344" t="s">
        <v>1487</v>
      </c>
      <c r="E1344">
        <v>1</v>
      </c>
      <c r="F1344" t="s">
        <v>1253</v>
      </c>
      <c r="G1344">
        <v>16</v>
      </c>
      <c r="H1344" s="1" t="s">
        <v>1534</v>
      </c>
      <c r="I1344">
        <v>40</v>
      </c>
      <c r="J1344" t="s">
        <v>3667</v>
      </c>
      <c r="K1344">
        <v>1</v>
      </c>
      <c r="L1344" t="s">
        <v>1535</v>
      </c>
      <c r="M1344" t="s">
        <v>1263</v>
      </c>
      <c r="N1344" t="s">
        <v>1400</v>
      </c>
      <c r="O1344" t="s">
        <v>1401</v>
      </c>
      <c r="P1344">
        <v>30049049</v>
      </c>
      <c r="R1344">
        <v>13</v>
      </c>
      <c r="S1344">
        <v>13</v>
      </c>
      <c r="U1344">
        <v>7896112190684</v>
      </c>
      <c r="V1344">
        <v>7896112190684</v>
      </c>
      <c r="Z1344" t="s">
        <v>1260</v>
      </c>
      <c r="AA1344" t="s">
        <v>1261</v>
      </c>
      <c r="AB1344">
        <v>8</v>
      </c>
      <c r="AC1344" t="s">
        <v>3678</v>
      </c>
      <c r="AE1344">
        <v>44064</v>
      </c>
      <c r="AH1344">
        <v>0</v>
      </c>
      <c r="AK1344" t="s">
        <v>1260</v>
      </c>
      <c r="AM1344" t="s">
        <v>1260</v>
      </c>
      <c r="AN1344" t="s">
        <v>1260</v>
      </c>
      <c r="AQ1344" t="s">
        <v>1263</v>
      </c>
      <c r="AR1344" t="s">
        <v>1257</v>
      </c>
      <c r="AS1344" t="s">
        <v>1260</v>
      </c>
      <c r="AT1344">
        <v>1</v>
      </c>
      <c r="AX1344" t="s">
        <v>1260</v>
      </c>
      <c r="AY1344" t="s">
        <v>1264</v>
      </c>
      <c r="AZ1344" t="s">
        <v>1265</v>
      </c>
      <c r="BE1344">
        <v>275</v>
      </c>
      <c r="BF1344" t="s">
        <v>3727</v>
      </c>
      <c r="BI1344" t="s">
        <v>1260</v>
      </c>
      <c r="BK1344" t="str">
        <f>LEFT(Tabela_BaseCadastro[[#This Row],[Descrição]],SEARCH(" ",Tabela_BaseCadastro[[#This Row],[Descrição]],1)-1)</f>
        <v>TRAMADOL</v>
      </c>
      <c r="BL1344" t="str">
        <f>TEXT(Tabela_BaseCadastro[[#This Row],[Unidade Venda '[EAN8, UPC12, EAN13, e DUN14']]],"0000000000000")</f>
        <v>7896112190684</v>
      </c>
      <c r="BM1344" t="s">
        <v>3728</v>
      </c>
      <c r="BN1344" t="str">
        <f>IF(Tabela_BaseCadastro[[#This Row],[P.Ativo CMED]]="",Tabela_BaseCadastro[[#This Row],[DESCRIÇÃO DO PRINCIPIO ATIVO]],Tabela_BaseCadastro[[#This Row],[P.Ativo CMED]])</f>
        <v>CLORIDRATO DE TRAMADOL</v>
      </c>
    </row>
    <row r="1345" spans="1:66" x14ac:dyDescent="0.25">
      <c r="A1345">
        <v>2146</v>
      </c>
      <c r="B1345" t="s">
        <v>3730</v>
      </c>
      <c r="C1345">
        <v>1655</v>
      </c>
      <c r="D1345" t="s">
        <v>1487</v>
      </c>
      <c r="E1345">
        <v>1</v>
      </c>
      <c r="F1345" t="s">
        <v>1253</v>
      </c>
      <c r="G1345">
        <v>2</v>
      </c>
      <c r="H1345" s="1" t="s">
        <v>1254</v>
      </c>
      <c r="I1345">
        <v>42</v>
      </c>
      <c r="J1345" t="s">
        <v>3731</v>
      </c>
      <c r="K1345">
        <v>2</v>
      </c>
      <c r="L1345" t="s">
        <v>1256</v>
      </c>
      <c r="M1345" t="s">
        <v>1263</v>
      </c>
      <c r="N1345" t="s">
        <v>1422</v>
      </c>
      <c r="O1345" t="s">
        <v>1253</v>
      </c>
      <c r="P1345">
        <v>30022099</v>
      </c>
      <c r="R1345">
        <v>13</v>
      </c>
      <c r="S1345">
        <v>13</v>
      </c>
      <c r="U1345">
        <v>7896006213543</v>
      </c>
      <c r="V1345">
        <v>7896006213543</v>
      </c>
      <c r="Z1345" t="s">
        <v>1260</v>
      </c>
      <c r="AA1345" t="s">
        <v>1261</v>
      </c>
      <c r="AB1345">
        <v>6</v>
      </c>
      <c r="AC1345" t="s">
        <v>1335</v>
      </c>
      <c r="AE1345">
        <v>44064</v>
      </c>
      <c r="AH1345">
        <v>0</v>
      </c>
      <c r="AK1345" t="s">
        <v>1260</v>
      </c>
      <c r="AM1345" t="s">
        <v>1260</v>
      </c>
      <c r="AN1345" t="s">
        <v>1260</v>
      </c>
      <c r="AQ1345" t="s">
        <v>1263</v>
      </c>
      <c r="AR1345" t="s">
        <v>1257</v>
      </c>
      <c r="AS1345" t="s">
        <v>1260</v>
      </c>
      <c r="AT1345">
        <v>1</v>
      </c>
      <c r="AX1345" t="s">
        <v>1260</v>
      </c>
      <c r="AY1345" t="s">
        <v>1264</v>
      </c>
      <c r="AZ1345" t="s">
        <v>1265</v>
      </c>
      <c r="BE1345">
        <v>277</v>
      </c>
      <c r="BF1345" t="s">
        <v>3732</v>
      </c>
      <c r="BI1345" t="s">
        <v>1260</v>
      </c>
      <c r="BK1345" t="str">
        <f>LEFT(Tabela_BaseCadastro[[#This Row],[Descrição]],SEARCH(" ",Tabela_BaseCadastro[[#This Row],[Descrição]],1)-1)</f>
        <v>ARTRINID</v>
      </c>
      <c r="BL1345" t="str">
        <f>TEXT(Tabela_BaseCadastro[[#This Row],[Unidade Venda '[EAN8, UPC12, EAN13, e DUN14']]],"0000000000000")</f>
        <v>7896006213543</v>
      </c>
      <c r="BM1345" t="s">
        <v>3733</v>
      </c>
      <c r="BN1345" t="str">
        <f>IF(Tabela_BaseCadastro[[#This Row],[P.Ativo CMED]]="",Tabela_BaseCadastro[[#This Row],[DESCRIÇÃO DO PRINCIPIO ATIVO]],Tabela_BaseCadastro[[#This Row],[P.Ativo CMED]])</f>
        <v>CETOPROFENO</v>
      </c>
    </row>
    <row r="1346" spans="1:66" x14ac:dyDescent="0.25">
      <c r="A1346">
        <v>2147</v>
      </c>
      <c r="B1346" t="s">
        <v>3734</v>
      </c>
      <c r="C1346">
        <v>1655</v>
      </c>
      <c r="D1346" t="s">
        <v>1487</v>
      </c>
      <c r="E1346">
        <v>1</v>
      </c>
      <c r="F1346" t="s">
        <v>1253</v>
      </c>
      <c r="G1346">
        <v>18</v>
      </c>
      <c r="H1346" s="1" t="s">
        <v>1298</v>
      </c>
      <c r="I1346">
        <v>40</v>
      </c>
      <c r="J1346" t="s">
        <v>3667</v>
      </c>
      <c r="K1346">
        <v>1</v>
      </c>
      <c r="L1346" t="s">
        <v>1256</v>
      </c>
      <c r="M1346" t="s">
        <v>1263</v>
      </c>
      <c r="N1346" t="s">
        <v>1400</v>
      </c>
      <c r="O1346" t="s">
        <v>1401</v>
      </c>
      <c r="P1346">
        <v>30049049</v>
      </c>
      <c r="R1346">
        <v>13</v>
      </c>
      <c r="S1346">
        <v>13</v>
      </c>
      <c r="U1346">
        <v>7896112119357</v>
      </c>
      <c r="V1346">
        <v>7896112119357</v>
      </c>
      <c r="Z1346" t="s">
        <v>1260</v>
      </c>
      <c r="AA1346" t="s">
        <v>1270</v>
      </c>
      <c r="AB1346">
        <v>4</v>
      </c>
      <c r="AC1346" t="s">
        <v>1579</v>
      </c>
      <c r="AE1346">
        <v>44064</v>
      </c>
      <c r="AH1346">
        <v>0</v>
      </c>
      <c r="AK1346" t="s">
        <v>1260</v>
      </c>
      <c r="AM1346" t="s">
        <v>1260</v>
      </c>
      <c r="AN1346" t="s">
        <v>1260</v>
      </c>
      <c r="AQ1346" t="s">
        <v>1263</v>
      </c>
      <c r="AR1346" t="s">
        <v>1257</v>
      </c>
      <c r="AS1346" t="s">
        <v>1260</v>
      </c>
      <c r="AT1346">
        <v>1</v>
      </c>
      <c r="AX1346" t="s">
        <v>1260</v>
      </c>
      <c r="AY1346" t="s">
        <v>1264</v>
      </c>
      <c r="AZ1346" t="s">
        <v>1265</v>
      </c>
      <c r="BI1346" t="s">
        <v>1260</v>
      </c>
      <c r="BK1346" t="str">
        <f>LEFT(Tabela_BaseCadastro[[#This Row],[Descrição]],SEARCH(" ",Tabela_BaseCadastro[[#This Row],[Descrição]],1)-1)</f>
        <v>VANCOMICINA</v>
      </c>
      <c r="BL1346" t="str">
        <f>TEXT(Tabela_BaseCadastro[[#This Row],[Unidade Venda '[EAN8, UPC12, EAN13, e DUN14']]],"0000000000000")</f>
        <v>7896112119357</v>
      </c>
      <c r="BM1346" t="s">
        <v>3735</v>
      </c>
      <c r="BN1346" t="str">
        <f>IF(Tabela_BaseCadastro[[#This Row],[P.Ativo CMED]]="",Tabela_BaseCadastro[[#This Row],[DESCRIÇÃO DO PRINCIPIO ATIVO]],Tabela_BaseCadastro[[#This Row],[P.Ativo CMED]])</f>
        <v>CLORIDRATO DE VANCOMICINA</v>
      </c>
    </row>
    <row r="1347" spans="1:66" x14ac:dyDescent="0.25">
      <c r="A1347">
        <v>2148</v>
      </c>
      <c r="B1347" t="s">
        <v>3736</v>
      </c>
      <c r="C1347">
        <v>1132</v>
      </c>
      <c r="D1347" t="s">
        <v>1431</v>
      </c>
      <c r="E1347">
        <v>1</v>
      </c>
      <c r="F1347" t="s">
        <v>1253</v>
      </c>
      <c r="G1347">
        <v>19</v>
      </c>
      <c r="H1347" s="1" t="s">
        <v>3737</v>
      </c>
      <c r="I1347">
        <v>5</v>
      </c>
      <c r="J1347" t="s">
        <v>1432</v>
      </c>
      <c r="K1347">
        <v>1</v>
      </c>
      <c r="L1347" t="s">
        <v>1563</v>
      </c>
      <c r="M1347" t="s">
        <v>1263</v>
      </c>
      <c r="N1347" t="s">
        <v>1877</v>
      </c>
      <c r="O1347" t="s">
        <v>1416</v>
      </c>
      <c r="P1347">
        <v>30021590</v>
      </c>
      <c r="R1347">
        <v>13</v>
      </c>
      <c r="S1347">
        <v>13</v>
      </c>
      <c r="U1347">
        <v>7896014684007</v>
      </c>
      <c r="V1347">
        <v>0</v>
      </c>
      <c r="Z1347" t="s">
        <v>1260</v>
      </c>
      <c r="AA1347" t="s">
        <v>1261</v>
      </c>
      <c r="AB1347">
        <v>1</v>
      </c>
      <c r="AC1347" t="s">
        <v>1456</v>
      </c>
      <c r="AE1347">
        <v>44064</v>
      </c>
      <c r="AH1347">
        <v>0</v>
      </c>
      <c r="AK1347" t="s">
        <v>1260</v>
      </c>
      <c r="AM1347" t="s">
        <v>1260</v>
      </c>
      <c r="AN1347" t="s">
        <v>1260</v>
      </c>
      <c r="AQ1347" t="s">
        <v>1263</v>
      </c>
      <c r="AR1347" t="s">
        <v>1257</v>
      </c>
      <c r="AS1347" t="s">
        <v>1260</v>
      </c>
      <c r="AT1347">
        <v>1</v>
      </c>
      <c r="AX1347" t="s">
        <v>1260</v>
      </c>
      <c r="AY1347" t="s">
        <v>1264</v>
      </c>
      <c r="AZ1347" t="s">
        <v>1265</v>
      </c>
      <c r="BE1347">
        <v>297</v>
      </c>
      <c r="BF1347" t="s">
        <v>3738</v>
      </c>
      <c r="BI1347" t="s">
        <v>1260</v>
      </c>
      <c r="BK1347" t="str">
        <f>LEFT(Tabela_BaseCadastro[[#This Row],[Descrição]],SEARCH(" ",Tabela_BaseCadastro[[#This Row],[Descrição]],1)-1)</f>
        <v>FILGRASTINE</v>
      </c>
      <c r="BL1347" t="str">
        <f>TEXT(Tabela_BaseCadastro[[#This Row],[Unidade Venda '[EAN8, UPC12, EAN13, e DUN14']]],"0000000000000")</f>
        <v>7896014684007</v>
      </c>
      <c r="BM1347" t="s">
        <v>3738</v>
      </c>
      <c r="BN1347" t="str">
        <f>IF(Tabela_BaseCadastro[[#This Row],[P.Ativo CMED]]="",Tabela_BaseCadastro[[#This Row],[DESCRIÇÃO DO PRINCIPIO ATIVO]],Tabela_BaseCadastro[[#This Row],[P.Ativo CMED]])</f>
        <v>FILGRASTIM</v>
      </c>
    </row>
    <row r="1348" spans="1:66" x14ac:dyDescent="0.25">
      <c r="A1348">
        <v>2149</v>
      </c>
      <c r="B1348" t="s">
        <v>3739</v>
      </c>
      <c r="C1348">
        <v>1655</v>
      </c>
      <c r="D1348" t="s">
        <v>1487</v>
      </c>
      <c r="E1348">
        <v>1</v>
      </c>
      <c r="F1348" t="s">
        <v>1253</v>
      </c>
      <c r="G1348">
        <v>2</v>
      </c>
      <c r="H1348" s="1" t="s">
        <v>1254</v>
      </c>
      <c r="I1348">
        <v>42</v>
      </c>
      <c r="J1348" t="s">
        <v>3731</v>
      </c>
      <c r="K1348">
        <v>2</v>
      </c>
      <c r="L1348" t="s">
        <v>1256</v>
      </c>
      <c r="M1348" t="s">
        <v>1263</v>
      </c>
      <c r="N1348" t="s">
        <v>1422</v>
      </c>
      <c r="O1348" t="s">
        <v>1253</v>
      </c>
      <c r="P1348">
        <v>30022099</v>
      </c>
      <c r="R1348">
        <v>13</v>
      </c>
      <c r="S1348">
        <v>13</v>
      </c>
      <c r="U1348">
        <v>7896006232667</v>
      </c>
      <c r="V1348">
        <v>7896006232667</v>
      </c>
      <c r="Z1348" t="s">
        <v>1260</v>
      </c>
      <c r="AA1348" t="s">
        <v>1270</v>
      </c>
      <c r="AB1348">
        <v>16</v>
      </c>
      <c r="AC1348" t="s">
        <v>1369</v>
      </c>
      <c r="AE1348">
        <v>44064</v>
      </c>
      <c r="AH1348">
        <v>0</v>
      </c>
      <c r="AK1348" t="s">
        <v>1260</v>
      </c>
      <c r="AM1348" t="s">
        <v>1260</v>
      </c>
      <c r="AN1348" t="s">
        <v>1260</v>
      </c>
      <c r="AQ1348" t="s">
        <v>1263</v>
      </c>
      <c r="AR1348" t="s">
        <v>1257</v>
      </c>
      <c r="AS1348" t="s">
        <v>1260</v>
      </c>
      <c r="AT1348">
        <v>1</v>
      </c>
      <c r="AX1348" t="s">
        <v>1260</v>
      </c>
      <c r="AY1348" t="s">
        <v>1264</v>
      </c>
      <c r="AZ1348" t="s">
        <v>1265</v>
      </c>
      <c r="BI1348" t="s">
        <v>1260</v>
      </c>
      <c r="BK1348" t="str">
        <f>LEFT(Tabela_BaseCadastro[[#This Row],[Descrição]],SEARCH(" ",Tabela_BaseCadastro[[#This Row],[Descrição]],1)-1)</f>
        <v>BROMOPRIDA</v>
      </c>
      <c r="BL1348" t="str">
        <f>TEXT(Tabela_BaseCadastro[[#This Row],[Unidade Venda '[EAN8, UPC12, EAN13, e DUN14']]],"0000000000000")</f>
        <v>7896006232667</v>
      </c>
      <c r="BM1348" t="s">
        <v>3740</v>
      </c>
      <c r="BN1348" t="str">
        <f>IF(Tabela_BaseCadastro[[#This Row],[P.Ativo CMED]]="",Tabela_BaseCadastro[[#This Row],[DESCRIÇÃO DO PRINCIPIO ATIVO]],Tabela_BaseCadastro[[#This Row],[P.Ativo CMED]])</f>
        <v>BROMOPRIDA</v>
      </c>
    </row>
    <row r="1349" spans="1:66" x14ac:dyDescent="0.25">
      <c r="A1349">
        <v>2150</v>
      </c>
      <c r="B1349" t="s">
        <v>3741</v>
      </c>
      <c r="C1349">
        <v>1655</v>
      </c>
      <c r="D1349" t="s">
        <v>1487</v>
      </c>
      <c r="E1349">
        <v>1</v>
      </c>
      <c r="F1349" t="s">
        <v>1253</v>
      </c>
      <c r="G1349">
        <v>2</v>
      </c>
      <c r="H1349" s="1" t="s">
        <v>1254</v>
      </c>
      <c r="I1349">
        <v>42</v>
      </c>
      <c r="J1349" t="s">
        <v>3731</v>
      </c>
      <c r="K1349">
        <v>2</v>
      </c>
      <c r="L1349" t="s">
        <v>1256</v>
      </c>
      <c r="M1349" t="s">
        <v>1263</v>
      </c>
      <c r="N1349" t="s">
        <v>1400</v>
      </c>
      <c r="O1349" t="s">
        <v>1401</v>
      </c>
      <c r="P1349">
        <v>30049049</v>
      </c>
      <c r="R1349">
        <v>13</v>
      </c>
      <c r="S1349">
        <v>13</v>
      </c>
      <c r="U1349">
        <v>7896006212706</v>
      </c>
      <c r="V1349">
        <v>7896006212706</v>
      </c>
      <c r="Z1349" t="s">
        <v>1260</v>
      </c>
      <c r="AA1349" t="s">
        <v>1270</v>
      </c>
      <c r="AB1349">
        <v>39</v>
      </c>
      <c r="AC1349" t="s">
        <v>3742</v>
      </c>
      <c r="AE1349">
        <v>44064</v>
      </c>
      <c r="AH1349">
        <v>0</v>
      </c>
      <c r="AK1349" t="s">
        <v>1260</v>
      </c>
      <c r="AM1349" t="s">
        <v>1260</v>
      </c>
      <c r="AN1349" t="s">
        <v>1260</v>
      </c>
      <c r="AQ1349" t="s">
        <v>1263</v>
      </c>
      <c r="AR1349" t="s">
        <v>1257</v>
      </c>
      <c r="AS1349" t="s">
        <v>1260</v>
      </c>
      <c r="AT1349">
        <v>1</v>
      </c>
      <c r="AX1349" t="s">
        <v>1260</v>
      </c>
      <c r="AY1349" t="s">
        <v>1264</v>
      </c>
      <c r="AZ1349" t="s">
        <v>1265</v>
      </c>
      <c r="BI1349" t="s">
        <v>1260</v>
      </c>
      <c r="BK1349" t="str">
        <f>LEFT(Tabela_BaseCadastro[[#This Row],[Descrição]],SEARCH(" ",Tabela_BaseCadastro[[#This Row],[Descrição]],1)-1)</f>
        <v>ETILEFRIL</v>
      </c>
      <c r="BL1349" t="str">
        <f>TEXT(Tabela_BaseCadastro[[#This Row],[Unidade Venda '[EAN8, UPC12, EAN13, e DUN14']]],"0000000000000")</f>
        <v>7896006212706</v>
      </c>
      <c r="BM1349" t="s">
        <v>3743</v>
      </c>
      <c r="BN1349" t="str">
        <f>IF(Tabela_BaseCadastro[[#This Row],[P.Ativo CMED]]="",Tabela_BaseCadastro[[#This Row],[DESCRIÇÃO DO PRINCIPIO ATIVO]],Tabela_BaseCadastro[[#This Row],[P.Ativo CMED]])</f>
        <v>CLORIDRATO DE ETILEFRINA</v>
      </c>
    </row>
    <row r="1350" spans="1:66" x14ac:dyDescent="0.25">
      <c r="A1350">
        <v>2151</v>
      </c>
      <c r="B1350" t="s">
        <v>3744</v>
      </c>
      <c r="C1350">
        <v>1655</v>
      </c>
      <c r="D1350" t="s">
        <v>1487</v>
      </c>
      <c r="E1350">
        <v>1</v>
      </c>
      <c r="F1350" t="s">
        <v>1253</v>
      </c>
      <c r="G1350">
        <v>16</v>
      </c>
      <c r="H1350" s="1" t="s">
        <v>1534</v>
      </c>
      <c r="I1350">
        <v>42</v>
      </c>
      <c r="J1350" t="s">
        <v>3731</v>
      </c>
      <c r="K1350">
        <v>1</v>
      </c>
      <c r="L1350" t="s">
        <v>1535</v>
      </c>
      <c r="M1350" t="s">
        <v>1263</v>
      </c>
      <c r="N1350" t="s">
        <v>1268</v>
      </c>
      <c r="O1350" t="s">
        <v>1269</v>
      </c>
      <c r="P1350">
        <v>30049069</v>
      </c>
      <c r="R1350">
        <v>13</v>
      </c>
      <c r="S1350">
        <v>13</v>
      </c>
      <c r="U1350">
        <v>7896006210474</v>
      </c>
      <c r="V1350">
        <v>7896006210474</v>
      </c>
      <c r="Z1350" t="s">
        <v>1260</v>
      </c>
      <c r="AA1350" t="s">
        <v>1270</v>
      </c>
      <c r="AB1350">
        <v>8</v>
      </c>
      <c r="AC1350" t="s">
        <v>3678</v>
      </c>
      <c r="AE1350">
        <v>44064</v>
      </c>
      <c r="AH1350">
        <v>0</v>
      </c>
      <c r="AK1350" t="s">
        <v>1260</v>
      </c>
      <c r="AM1350" t="s">
        <v>1260</v>
      </c>
      <c r="AN1350" t="s">
        <v>1260</v>
      </c>
      <c r="AQ1350" t="s">
        <v>1263</v>
      </c>
      <c r="AR1350" t="s">
        <v>1257</v>
      </c>
      <c r="AS1350" t="s">
        <v>1260</v>
      </c>
      <c r="AT1350">
        <v>1</v>
      </c>
      <c r="AX1350" t="s">
        <v>1260</v>
      </c>
      <c r="AY1350" t="s">
        <v>1264</v>
      </c>
      <c r="AZ1350" t="s">
        <v>1265</v>
      </c>
      <c r="BI1350" t="s">
        <v>1260</v>
      </c>
      <c r="BK1350" t="str">
        <f>LEFT(Tabela_BaseCadastro[[#This Row],[Descrição]],SEARCH(" ",Tabela_BaseCadastro[[#This Row],[Descrição]],1)-1)</f>
        <v>EXTODIN</v>
      </c>
      <c r="BL1350" t="str">
        <f>TEXT(Tabela_BaseCadastro[[#This Row],[Unidade Venda '[EAN8, UPC12, EAN13, e DUN14']]],"0000000000000")</f>
        <v>7896006210474</v>
      </c>
      <c r="BM1350" t="s">
        <v>3745</v>
      </c>
      <c r="BN1350" t="str">
        <f>IF(Tabela_BaseCadastro[[#This Row],[P.Ativo CMED]]="",Tabela_BaseCadastro[[#This Row],[DESCRIÇÃO DO PRINCIPIO ATIVO]],Tabela_BaseCadastro[[#This Row],[P.Ativo CMED]])</f>
        <v>CLORIDRATO DE DEXMEDETOMIDINA</v>
      </c>
    </row>
    <row r="1351" spans="1:66" x14ac:dyDescent="0.25">
      <c r="A1351">
        <v>2152</v>
      </c>
      <c r="B1351" t="s">
        <v>3746</v>
      </c>
      <c r="C1351">
        <v>1655</v>
      </c>
      <c r="D1351" t="s">
        <v>1487</v>
      </c>
      <c r="E1351">
        <v>1</v>
      </c>
      <c r="F1351" t="s">
        <v>1253</v>
      </c>
      <c r="G1351">
        <v>16</v>
      </c>
      <c r="H1351" s="1" t="s">
        <v>1534</v>
      </c>
      <c r="I1351">
        <v>42</v>
      </c>
      <c r="J1351" t="s">
        <v>3731</v>
      </c>
      <c r="K1351">
        <v>1</v>
      </c>
      <c r="L1351" t="s">
        <v>1535</v>
      </c>
      <c r="M1351" t="s">
        <v>1263</v>
      </c>
      <c r="N1351" t="s">
        <v>1400</v>
      </c>
      <c r="O1351" t="s">
        <v>1401</v>
      </c>
      <c r="P1351">
        <v>30049049</v>
      </c>
      <c r="R1351">
        <v>13</v>
      </c>
      <c r="S1351">
        <v>13</v>
      </c>
      <c r="U1351">
        <v>7897406113051</v>
      </c>
      <c r="V1351">
        <v>7897406113051</v>
      </c>
      <c r="Z1351" t="s">
        <v>1260</v>
      </c>
      <c r="AA1351" t="s">
        <v>1261</v>
      </c>
      <c r="AB1351">
        <v>1</v>
      </c>
      <c r="AC1351" t="s">
        <v>1507</v>
      </c>
      <c r="AE1351">
        <v>44064</v>
      </c>
      <c r="AH1351">
        <v>0</v>
      </c>
      <c r="AK1351" t="s">
        <v>1260</v>
      </c>
      <c r="AM1351" t="s">
        <v>1260</v>
      </c>
      <c r="AN1351" t="s">
        <v>1260</v>
      </c>
      <c r="AQ1351" t="s">
        <v>1263</v>
      </c>
      <c r="AR1351" t="s">
        <v>1257</v>
      </c>
      <c r="AS1351" t="s">
        <v>1260</v>
      </c>
      <c r="AT1351">
        <v>1</v>
      </c>
      <c r="AX1351" t="s">
        <v>1260</v>
      </c>
      <c r="AY1351" t="s">
        <v>1264</v>
      </c>
      <c r="AZ1351" t="s">
        <v>1265</v>
      </c>
      <c r="BI1351" t="s">
        <v>1260</v>
      </c>
      <c r="BK1351" t="str">
        <f>LEFT(Tabela_BaseCadastro[[#This Row],[Descrição]],SEARCH(" ",Tabela_BaseCadastro[[#This Row],[Descrição]],1)-1)</f>
        <v>SEVOFLURANO</v>
      </c>
      <c r="BL1351" t="str">
        <f>TEXT(Tabela_BaseCadastro[[#This Row],[Unidade Venda '[EAN8, UPC12, EAN13, e DUN14']]],"0000000000000")</f>
        <v>7897406113051</v>
      </c>
      <c r="BM1351" t="s">
        <v>3747</v>
      </c>
      <c r="BN1351" t="str">
        <f>IF(Tabela_BaseCadastro[[#This Row],[P.Ativo CMED]]="",Tabela_BaseCadastro[[#This Row],[DESCRIÇÃO DO PRINCIPIO ATIVO]],Tabela_BaseCadastro[[#This Row],[P.Ativo CMED]])</f>
        <v>SEVOFLURANO</v>
      </c>
    </row>
    <row r="1352" spans="1:66" x14ac:dyDescent="0.25">
      <c r="A1352">
        <v>2153</v>
      </c>
      <c r="B1352" t="s">
        <v>3748</v>
      </c>
      <c r="C1352">
        <v>1655</v>
      </c>
      <c r="D1352" t="s">
        <v>1487</v>
      </c>
      <c r="E1352">
        <v>1</v>
      </c>
      <c r="F1352" t="s">
        <v>1253</v>
      </c>
      <c r="G1352">
        <v>2</v>
      </c>
      <c r="H1352" s="1" t="s">
        <v>1254</v>
      </c>
      <c r="I1352">
        <v>42</v>
      </c>
      <c r="J1352" t="s">
        <v>3731</v>
      </c>
      <c r="K1352">
        <v>2</v>
      </c>
      <c r="L1352" t="s">
        <v>1256</v>
      </c>
      <c r="M1352" t="s">
        <v>1263</v>
      </c>
      <c r="N1352" t="s">
        <v>1400</v>
      </c>
      <c r="O1352" t="s">
        <v>1401</v>
      </c>
      <c r="P1352">
        <v>30049049</v>
      </c>
      <c r="R1352">
        <v>13</v>
      </c>
      <c r="S1352">
        <v>13</v>
      </c>
      <c r="U1352">
        <v>1049711380188</v>
      </c>
      <c r="V1352">
        <v>1049711380188</v>
      </c>
      <c r="Z1352" t="s">
        <v>1260</v>
      </c>
      <c r="AA1352" t="s">
        <v>1261</v>
      </c>
      <c r="AB1352">
        <v>6</v>
      </c>
      <c r="AC1352" t="s">
        <v>1335</v>
      </c>
      <c r="AE1352">
        <v>44064</v>
      </c>
      <c r="AH1352">
        <v>0</v>
      </c>
      <c r="AK1352" t="s">
        <v>1260</v>
      </c>
      <c r="AM1352" t="s">
        <v>1260</v>
      </c>
      <c r="AN1352" t="s">
        <v>1260</v>
      </c>
      <c r="AQ1352" t="s">
        <v>1263</v>
      </c>
      <c r="AR1352" t="s">
        <v>1257</v>
      </c>
      <c r="AS1352" t="s">
        <v>1260</v>
      </c>
      <c r="AT1352">
        <v>1</v>
      </c>
      <c r="AX1352" t="s">
        <v>1260</v>
      </c>
      <c r="AY1352" t="s">
        <v>1264</v>
      </c>
      <c r="AZ1352" t="s">
        <v>1265</v>
      </c>
      <c r="BI1352" t="s">
        <v>1260</v>
      </c>
      <c r="BK1352" t="str">
        <f>LEFT(Tabela_BaseCadastro[[#This Row],[Descrição]],SEARCH(" ",Tabela_BaseCadastro[[#This Row],[Descrição]],1)-1)</f>
        <v>TEFLAN</v>
      </c>
      <c r="BL1352" t="str">
        <f>TEXT(Tabela_BaseCadastro[[#This Row],[Unidade Venda '[EAN8, UPC12, EAN13, e DUN14']]],"0000000000000")</f>
        <v>1049711380188</v>
      </c>
      <c r="BN1352">
        <f>IF(Tabela_BaseCadastro[[#This Row],[P.Ativo CMED]]="",Tabela_BaseCadastro[[#This Row],[DESCRIÇÃO DO PRINCIPIO ATIVO]],Tabela_BaseCadastro[[#This Row],[P.Ativo CMED]])</f>
        <v>0</v>
      </c>
    </row>
    <row r="1353" spans="1:66" x14ac:dyDescent="0.25">
      <c r="A1353">
        <v>2154</v>
      </c>
      <c r="B1353" t="s">
        <v>3749</v>
      </c>
      <c r="C1353">
        <v>1655</v>
      </c>
      <c r="D1353" t="s">
        <v>1487</v>
      </c>
      <c r="E1353">
        <v>1</v>
      </c>
      <c r="F1353" t="s">
        <v>1253</v>
      </c>
      <c r="G1353">
        <v>2</v>
      </c>
      <c r="H1353" s="1" t="s">
        <v>1254</v>
      </c>
      <c r="I1353">
        <v>42</v>
      </c>
      <c r="J1353" t="s">
        <v>3731</v>
      </c>
      <c r="K1353">
        <v>2</v>
      </c>
      <c r="L1353" t="s">
        <v>1256</v>
      </c>
      <c r="M1353" t="s">
        <v>1263</v>
      </c>
      <c r="N1353" t="s">
        <v>1400</v>
      </c>
      <c r="O1353" t="s">
        <v>1401</v>
      </c>
      <c r="P1353">
        <v>30049049</v>
      </c>
      <c r="R1353">
        <v>13</v>
      </c>
      <c r="S1353">
        <v>13</v>
      </c>
      <c r="U1353">
        <v>7896006219149</v>
      </c>
      <c r="V1353">
        <v>7896006219149</v>
      </c>
      <c r="Z1353" t="s">
        <v>1260</v>
      </c>
      <c r="AA1353" t="s">
        <v>1261</v>
      </c>
      <c r="AB1353">
        <v>6</v>
      </c>
      <c r="AC1353" t="s">
        <v>1335</v>
      </c>
      <c r="AE1353">
        <v>44064</v>
      </c>
      <c r="AH1353">
        <v>0</v>
      </c>
      <c r="AK1353" t="s">
        <v>1260</v>
      </c>
      <c r="AM1353" t="s">
        <v>1260</v>
      </c>
      <c r="AN1353" t="s">
        <v>1260</v>
      </c>
      <c r="AQ1353" t="s">
        <v>1263</v>
      </c>
      <c r="AR1353" t="s">
        <v>1257</v>
      </c>
      <c r="AS1353" t="s">
        <v>1260</v>
      </c>
      <c r="AT1353">
        <v>1</v>
      </c>
      <c r="AX1353" t="s">
        <v>1260</v>
      </c>
      <c r="AY1353" t="s">
        <v>1264</v>
      </c>
      <c r="AZ1353" t="s">
        <v>1265</v>
      </c>
      <c r="BI1353" t="s">
        <v>1260</v>
      </c>
      <c r="BK1353" t="str">
        <f>LEFT(Tabela_BaseCadastro[[#This Row],[Descrição]],SEARCH(" ",Tabela_BaseCadastro[[#This Row],[Descrição]],1)-1)</f>
        <v>TEFLAN</v>
      </c>
      <c r="BL1353" t="str">
        <f>TEXT(Tabela_BaseCadastro[[#This Row],[Unidade Venda '[EAN8, UPC12, EAN13, e DUN14']]],"0000000000000")</f>
        <v>7896006219149</v>
      </c>
      <c r="BM1353" t="s">
        <v>3750</v>
      </c>
      <c r="BN1353" t="str">
        <f>IF(Tabela_BaseCadastro[[#This Row],[P.Ativo CMED]]="",Tabela_BaseCadastro[[#This Row],[DESCRIÇÃO DO PRINCIPIO ATIVO]],Tabela_BaseCadastro[[#This Row],[P.Ativo CMED]])</f>
        <v>TENOXICAM</v>
      </c>
    </row>
    <row r="1354" spans="1:66" x14ac:dyDescent="0.25">
      <c r="A1354">
        <v>2155</v>
      </c>
      <c r="B1354" t="s">
        <v>3751</v>
      </c>
      <c r="C1354">
        <v>1655</v>
      </c>
      <c r="D1354" t="s">
        <v>1487</v>
      </c>
      <c r="E1354">
        <v>1</v>
      </c>
      <c r="F1354" t="s">
        <v>1253</v>
      </c>
      <c r="G1354">
        <v>2</v>
      </c>
      <c r="H1354" s="1" t="s">
        <v>1254</v>
      </c>
      <c r="I1354">
        <v>40</v>
      </c>
      <c r="J1354" t="s">
        <v>3667</v>
      </c>
      <c r="K1354">
        <v>2</v>
      </c>
      <c r="L1354" t="s">
        <v>1256</v>
      </c>
      <c r="M1354" t="s">
        <v>1263</v>
      </c>
      <c r="N1354" t="s">
        <v>1422</v>
      </c>
      <c r="O1354" t="s">
        <v>1253</v>
      </c>
      <c r="P1354">
        <v>30022099</v>
      </c>
      <c r="R1354">
        <v>13</v>
      </c>
      <c r="S1354">
        <v>13</v>
      </c>
      <c r="U1354">
        <v>7896112166399</v>
      </c>
      <c r="V1354">
        <v>7896112166399</v>
      </c>
      <c r="Z1354" t="s">
        <v>1260</v>
      </c>
      <c r="AA1354" t="s">
        <v>1261</v>
      </c>
      <c r="AB1354">
        <v>19</v>
      </c>
      <c r="AC1354" t="s">
        <v>1627</v>
      </c>
      <c r="AE1354">
        <v>44064</v>
      </c>
      <c r="AH1354">
        <v>0</v>
      </c>
      <c r="AK1354" t="s">
        <v>1260</v>
      </c>
      <c r="AM1354" t="s">
        <v>1260</v>
      </c>
      <c r="AN1354" t="s">
        <v>1260</v>
      </c>
      <c r="AQ1354" t="s">
        <v>1263</v>
      </c>
      <c r="AR1354" t="s">
        <v>1257</v>
      </c>
      <c r="AS1354" t="s">
        <v>1260</v>
      </c>
      <c r="AT1354">
        <v>1</v>
      </c>
      <c r="AX1354" t="s">
        <v>1260</v>
      </c>
      <c r="AY1354" t="s">
        <v>1264</v>
      </c>
      <c r="AZ1354" t="s">
        <v>1265</v>
      </c>
      <c r="BI1354" t="s">
        <v>1260</v>
      </c>
      <c r="BK1354" t="str">
        <f>LEFT(Tabela_BaseCadastro[[#This Row],[Descrição]],SEARCH(" ",Tabela_BaseCadastro[[#This Row],[Descrição]],1)-1)</f>
        <v>ACICLOVIR</v>
      </c>
      <c r="BL1354" t="str">
        <f>TEXT(Tabela_BaseCadastro[[#This Row],[Unidade Venda '[EAN8, UPC12, EAN13, e DUN14']]],"0000000000000")</f>
        <v>7896112166399</v>
      </c>
      <c r="BM1354" t="s">
        <v>3752</v>
      </c>
      <c r="BN1354" t="str">
        <f>IF(Tabela_BaseCadastro[[#This Row],[P.Ativo CMED]]="",Tabela_BaseCadastro[[#This Row],[DESCRIÇÃO DO PRINCIPIO ATIVO]],Tabela_BaseCadastro[[#This Row],[P.Ativo CMED]])</f>
        <v>ACICLOVIR SÓDICO</v>
      </c>
    </row>
    <row r="1355" spans="1:66" x14ac:dyDescent="0.25">
      <c r="A1355">
        <v>2156</v>
      </c>
      <c r="B1355" t="s">
        <v>3753</v>
      </c>
      <c r="C1355">
        <v>1655</v>
      </c>
      <c r="D1355" t="s">
        <v>1487</v>
      </c>
      <c r="E1355">
        <v>1</v>
      </c>
      <c r="F1355" t="s">
        <v>1253</v>
      </c>
      <c r="G1355">
        <v>2</v>
      </c>
      <c r="H1355" s="1" t="s">
        <v>1254</v>
      </c>
      <c r="I1355">
        <v>44</v>
      </c>
      <c r="J1355" t="s">
        <v>3754</v>
      </c>
      <c r="K1355">
        <v>2</v>
      </c>
      <c r="L1355" t="s">
        <v>1256</v>
      </c>
      <c r="M1355" t="s">
        <v>1263</v>
      </c>
      <c r="N1355" t="s">
        <v>1400</v>
      </c>
      <c r="O1355" t="s">
        <v>1401</v>
      </c>
      <c r="P1355">
        <v>30049049</v>
      </c>
      <c r="R1355">
        <v>13</v>
      </c>
      <c r="S1355">
        <v>13</v>
      </c>
      <c r="U1355">
        <v>7898901848011</v>
      </c>
      <c r="V1355">
        <v>7898901848011</v>
      </c>
      <c r="Z1355" t="s">
        <v>1260</v>
      </c>
      <c r="AA1355" t="s">
        <v>1261</v>
      </c>
      <c r="AB1355">
        <v>10</v>
      </c>
      <c r="AC1355" t="s">
        <v>1579</v>
      </c>
      <c r="AE1355">
        <v>44064</v>
      </c>
      <c r="AH1355">
        <v>0</v>
      </c>
      <c r="AK1355" t="s">
        <v>1260</v>
      </c>
      <c r="AM1355" t="s">
        <v>1260</v>
      </c>
      <c r="AN1355" t="s">
        <v>1260</v>
      </c>
      <c r="AQ1355" t="s">
        <v>1263</v>
      </c>
      <c r="AR1355" t="s">
        <v>1257</v>
      </c>
      <c r="AS1355" t="s">
        <v>1260</v>
      </c>
      <c r="AT1355">
        <v>1</v>
      </c>
      <c r="AX1355" t="s">
        <v>1260</v>
      </c>
      <c r="AY1355" t="s">
        <v>1264</v>
      </c>
      <c r="AZ1355" t="s">
        <v>1265</v>
      </c>
      <c r="BI1355" t="s">
        <v>1260</v>
      </c>
      <c r="BK1355" t="str">
        <f>LEFT(Tabela_BaseCadastro[[#This Row],[Descrição]],SEARCH(" ",Tabela_BaseCadastro[[#This Row],[Descrição]],1)-1)</f>
        <v>KEFLIN</v>
      </c>
      <c r="BL1355" t="str">
        <f>TEXT(Tabela_BaseCadastro[[#This Row],[Unidade Venda '[EAN8, UPC12, EAN13, e DUN14']]],"0000000000000")</f>
        <v>7898901848011</v>
      </c>
      <c r="BM1355" t="s">
        <v>3755</v>
      </c>
      <c r="BN1355" t="str">
        <f>IF(Tabela_BaseCadastro[[#This Row],[P.Ativo CMED]]="",Tabela_BaseCadastro[[#This Row],[DESCRIÇÃO DO PRINCIPIO ATIVO]],Tabela_BaseCadastro[[#This Row],[P.Ativo CMED]])</f>
        <v>CEFALOTINA SODICA</v>
      </c>
    </row>
    <row r="1356" spans="1:66" x14ac:dyDescent="0.25">
      <c r="A1356">
        <v>2157</v>
      </c>
      <c r="B1356" t="s">
        <v>3756</v>
      </c>
      <c r="C1356">
        <v>1655</v>
      </c>
      <c r="D1356" t="s">
        <v>1487</v>
      </c>
      <c r="E1356">
        <v>1</v>
      </c>
      <c r="F1356" t="s">
        <v>1253</v>
      </c>
      <c r="G1356">
        <v>2</v>
      </c>
      <c r="H1356" s="1" t="s">
        <v>1254</v>
      </c>
      <c r="I1356">
        <v>44</v>
      </c>
      <c r="J1356" t="s">
        <v>3754</v>
      </c>
      <c r="K1356">
        <v>2</v>
      </c>
      <c r="L1356" t="s">
        <v>1256</v>
      </c>
      <c r="M1356" t="s">
        <v>1263</v>
      </c>
      <c r="N1356" t="s">
        <v>1400</v>
      </c>
      <c r="O1356" t="s">
        <v>1401</v>
      </c>
      <c r="P1356">
        <v>30049049</v>
      </c>
      <c r="R1356">
        <v>13</v>
      </c>
      <c r="S1356">
        <v>13</v>
      </c>
      <c r="U1356">
        <v>7898911244216</v>
      </c>
      <c r="V1356">
        <v>7898911244216</v>
      </c>
      <c r="Z1356" t="s">
        <v>1260</v>
      </c>
      <c r="AA1356" t="s">
        <v>1261</v>
      </c>
      <c r="AB1356">
        <v>10</v>
      </c>
      <c r="AC1356" t="s">
        <v>1579</v>
      </c>
      <c r="AE1356">
        <v>44064</v>
      </c>
      <c r="AH1356">
        <v>0</v>
      </c>
      <c r="AK1356" t="s">
        <v>1260</v>
      </c>
      <c r="AM1356" t="s">
        <v>1260</v>
      </c>
      <c r="AN1356" t="s">
        <v>1260</v>
      </c>
      <c r="AQ1356" t="s">
        <v>1263</v>
      </c>
      <c r="AR1356" t="s">
        <v>1257</v>
      </c>
      <c r="AS1356" t="s">
        <v>1260</v>
      </c>
      <c r="AT1356">
        <v>1</v>
      </c>
      <c r="AX1356" t="s">
        <v>1260</v>
      </c>
      <c r="AY1356" t="s">
        <v>1264</v>
      </c>
      <c r="AZ1356" t="s">
        <v>1265</v>
      </c>
      <c r="BE1356">
        <v>241</v>
      </c>
      <c r="BF1356" t="s">
        <v>3757</v>
      </c>
      <c r="BI1356" t="s">
        <v>1260</v>
      </c>
      <c r="BK1356" t="str">
        <f>LEFT(Tabela_BaseCadastro[[#This Row],[Descrição]],SEARCH(" ",Tabela_BaseCadastro[[#This Row],[Descrição]],1)-1)</f>
        <v>MEROPENEM</v>
      </c>
      <c r="BL1356" t="str">
        <f>TEXT(Tabela_BaseCadastro[[#This Row],[Unidade Venda '[EAN8, UPC12, EAN13, e DUN14']]],"0000000000000")</f>
        <v>7898911244216</v>
      </c>
      <c r="BM1356" t="s">
        <v>3758</v>
      </c>
      <c r="BN1356" t="str">
        <f>IF(Tabela_BaseCadastro[[#This Row],[P.Ativo CMED]]="",Tabela_BaseCadastro[[#This Row],[DESCRIÇÃO DO PRINCIPIO ATIVO]],Tabela_BaseCadastro[[#This Row],[P.Ativo CMED]])</f>
        <v>MEROPENÉM TRI-HIDRATADO</v>
      </c>
    </row>
    <row r="1357" spans="1:66" x14ac:dyDescent="0.25">
      <c r="A1357">
        <v>2158</v>
      </c>
      <c r="B1357" t="s">
        <v>3759</v>
      </c>
      <c r="C1357">
        <v>1655</v>
      </c>
      <c r="D1357" t="s">
        <v>1487</v>
      </c>
      <c r="E1357">
        <v>1</v>
      </c>
      <c r="F1357" t="s">
        <v>1253</v>
      </c>
      <c r="G1357">
        <v>2</v>
      </c>
      <c r="H1357" s="1" t="s">
        <v>1254</v>
      </c>
      <c r="I1357">
        <v>21</v>
      </c>
      <c r="J1357" t="s">
        <v>1334</v>
      </c>
      <c r="K1357">
        <v>2</v>
      </c>
      <c r="L1357" t="s">
        <v>1256</v>
      </c>
      <c r="M1357" t="s">
        <v>1263</v>
      </c>
      <c r="N1357" t="s">
        <v>1400</v>
      </c>
      <c r="O1357" t="s">
        <v>1401</v>
      </c>
      <c r="P1357">
        <v>30049049</v>
      </c>
      <c r="R1357">
        <v>13</v>
      </c>
      <c r="S1357">
        <v>13</v>
      </c>
      <c r="U1357">
        <v>7896112412021</v>
      </c>
      <c r="V1357">
        <v>7896112412021</v>
      </c>
      <c r="Z1357" t="s">
        <v>1260</v>
      </c>
      <c r="AA1357" t="s">
        <v>1261</v>
      </c>
      <c r="AB1357">
        <v>6</v>
      </c>
      <c r="AC1357" t="s">
        <v>1335</v>
      </c>
      <c r="AE1357">
        <v>44064</v>
      </c>
      <c r="AH1357">
        <v>0</v>
      </c>
      <c r="AK1357" t="s">
        <v>1260</v>
      </c>
      <c r="AM1357" t="s">
        <v>1260</v>
      </c>
      <c r="AN1357" t="s">
        <v>1260</v>
      </c>
      <c r="AQ1357" t="s">
        <v>1263</v>
      </c>
      <c r="AR1357" t="s">
        <v>1257</v>
      </c>
      <c r="AS1357" t="s">
        <v>1260</v>
      </c>
      <c r="AT1357">
        <v>1</v>
      </c>
      <c r="AX1357" t="s">
        <v>1260</v>
      </c>
      <c r="AY1357" t="s">
        <v>1264</v>
      </c>
      <c r="AZ1357" t="s">
        <v>1265</v>
      </c>
      <c r="BE1357">
        <v>242</v>
      </c>
      <c r="BF1357" t="s">
        <v>3760</v>
      </c>
      <c r="BI1357" t="s">
        <v>1260</v>
      </c>
      <c r="BK1357" t="str">
        <f>LEFT(Tabela_BaseCadastro[[#This Row],[Descrição]],SEARCH(" ",Tabela_BaseCadastro[[#This Row],[Descrição]],1)-1)</f>
        <v>HEMATOM</v>
      </c>
      <c r="BL1357" t="str">
        <f>TEXT(Tabela_BaseCadastro[[#This Row],[Unidade Venda '[EAN8, UPC12, EAN13, e DUN14']]],"0000000000000")</f>
        <v>7896112412021</v>
      </c>
      <c r="BM1357" t="s">
        <v>3761</v>
      </c>
      <c r="BN1357" t="str">
        <f>IF(Tabela_BaseCadastro[[#This Row],[P.Ativo CMED]]="",Tabela_BaseCadastro[[#This Row],[DESCRIÇÃO DO PRINCIPIO ATIVO]],Tabela_BaseCadastro[[#This Row],[P.Ativo CMED]])</f>
        <v>ESCINA;POLISSULFATO DE ESCINA SÓDICA;SALICILATO DE DIETILAMÔNIO</v>
      </c>
    </row>
    <row r="1358" spans="1:66" x14ac:dyDescent="0.25">
      <c r="A1358">
        <v>2159</v>
      </c>
      <c r="B1358" t="s">
        <v>3762</v>
      </c>
      <c r="C1358">
        <v>1655</v>
      </c>
      <c r="D1358" t="s">
        <v>1487</v>
      </c>
      <c r="E1358">
        <v>1</v>
      </c>
      <c r="F1358" t="s">
        <v>1253</v>
      </c>
      <c r="G1358">
        <v>2</v>
      </c>
      <c r="H1358" s="1" t="s">
        <v>1254</v>
      </c>
      <c r="I1358">
        <v>5</v>
      </c>
      <c r="J1358" t="s">
        <v>1432</v>
      </c>
      <c r="K1358">
        <v>2</v>
      </c>
      <c r="L1358" t="s">
        <v>1256</v>
      </c>
      <c r="M1358" t="s">
        <v>1263</v>
      </c>
      <c r="N1358" t="s">
        <v>1422</v>
      </c>
      <c r="O1358" t="s">
        <v>1253</v>
      </c>
      <c r="P1358">
        <v>30022099</v>
      </c>
      <c r="R1358">
        <v>13</v>
      </c>
      <c r="S1358">
        <v>13</v>
      </c>
      <c r="U1358">
        <v>7896014686964</v>
      </c>
      <c r="V1358">
        <v>7896014686964</v>
      </c>
      <c r="Z1358" t="s">
        <v>1260</v>
      </c>
      <c r="AA1358" t="s">
        <v>1261</v>
      </c>
      <c r="AB1358">
        <v>10</v>
      </c>
      <c r="AC1358" t="s">
        <v>1579</v>
      </c>
      <c r="AE1358">
        <v>44064</v>
      </c>
      <c r="AH1358">
        <v>0</v>
      </c>
      <c r="AK1358" t="s">
        <v>1260</v>
      </c>
      <c r="AM1358" t="s">
        <v>1260</v>
      </c>
      <c r="AN1358" t="s">
        <v>1260</v>
      </c>
      <c r="AQ1358" t="s">
        <v>1263</v>
      </c>
      <c r="AR1358" t="s">
        <v>1257</v>
      </c>
      <c r="AS1358" t="s">
        <v>1260</v>
      </c>
      <c r="AT1358">
        <v>1</v>
      </c>
      <c r="AX1358" t="s">
        <v>1260</v>
      </c>
      <c r="AY1358" t="s">
        <v>1264</v>
      </c>
      <c r="AZ1358" t="s">
        <v>1265</v>
      </c>
      <c r="BI1358" t="s">
        <v>1260</v>
      </c>
      <c r="BK1358" t="str">
        <f>LEFT(Tabela_BaseCadastro[[#This Row],[Descrição]],SEARCH(" ",Tabela_BaseCadastro[[#This Row],[Descrição]],1)-1)</f>
        <v>CEFARISTON</v>
      </c>
      <c r="BL1358" t="str">
        <f>TEXT(Tabela_BaseCadastro[[#This Row],[Unidade Venda '[EAN8, UPC12, EAN13, e DUN14']]],"0000000000000")</f>
        <v>7896014686964</v>
      </c>
      <c r="BM1358" t="s">
        <v>3755</v>
      </c>
      <c r="BN1358" t="str">
        <f>IF(Tabela_BaseCadastro[[#This Row],[P.Ativo CMED]]="",Tabela_BaseCadastro[[#This Row],[DESCRIÇÃO DO PRINCIPIO ATIVO]],Tabela_BaseCadastro[[#This Row],[P.Ativo CMED]])</f>
        <v>CEFALOTINA SODICA</v>
      </c>
    </row>
    <row r="1359" spans="1:66" x14ac:dyDescent="0.25">
      <c r="A1359">
        <v>2160</v>
      </c>
      <c r="B1359" t="s">
        <v>3763</v>
      </c>
      <c r="C1359">
        <v>1655</v>
      </c>
      <c r="D1359" t="s">
        <v>1487</v>
      </c>
      <c r="E1359">
        <v>1</v>
      </c>
      <c r="F1359" t="s">
        <v>1253</v>
      </c>
      <c r="G1359">
        <v>2</v>
      </c>
      <c r="H1359" s="1" t="s">
        <v>1254</v>
      </c>
      <c r="I1359">
        <v>5</v>
      </c>
      <c r="J1359" t="s">
        <v>1432</v>
      </c>
      <c r="K1359">
        <v>2</v>
      </c>
      <c r="L1359" t="s">
        <v>1256</v>
      </c>
      <c r="M1359" t="s">
        <v>1263</v>
      </c>
      <c r="N1359" t="s">
        <v>1400</v>
      </c>
      <c r="O1359" t="s">
        <v>1401</v>
      </c>
      <c r="P1359">
        <v>30049049</v>
      </c>
      <c r="R1359">
        <v>13</v>
      </c>
      <c r="S1359">
        <v>13</v>
      </c>
      <c r="U1359">
        <v>7896014685431</v>
      </c>
      <c r="V1359">
        <v>7896014685431</v>
      </c>
      <c r="Z1359" t="s">
        <v>1260</v>
      </c>
      <c r="AA1359" t="s">
        <v>1261</v>
      </c>
      <c r="AB1359">
        <v>10</v>
      </c>
      <c r="AC1359" t="s">
        <v>1579</v>
      </c>
      <c r="AE1359">
        <v>44064</v>
      </c>
      <c r="AH1359">
        <v>0</v>
      </c>
      <c r="AK1359" t="s">
        <v>1260</v>
      </c>
      <c r="AM1359" t="s">
        <v>1260</v>
      </c>
      <c r="AN1359" t="s">
        <v>1260</v>
      </c>
      <c r="AQ1359" t="s">
        <v>1263</v>
      </c>
      <c r="AR1359" t="s">
        <v>1257</v>
      </c>
      <c r="AS1359" t="s">
        <v>1260</v>
      </c>
      <c r="AT1359">
        <v>1</v>
      </c>
      <c r="AX1359" t="s">
        <v>1260</v>
      </c>
      <c r="AY1359" t="s">
        <v>1264</v>
      </c>
      <c r="AZ1359" t="s">
        <v>1265</v>
      </c>
      <c r="BI1359" t="s">
        <v>1260</v>
      </c>
      <c r="BK1359" t="str">
        <f>LEFT(Tabela_BaseCadastro[[#This Row],[Descrição]],SEARCH(" ",Tabela_BaseCadastro[[#This Row],[Descrição]],1)-1)</f>
        <v>FAZOLON</v>
      </c>
      <c r="BL1359" t="str">
        <f>TEXT(Tabela_BaseCadastro[[#This Row],[Unidade Venda '[EAN8, UPC12, EAN13, e DUN14']]],"0000000000000")</f>
        <v>7896014685431</v>
      </c>
      <c r="BM1359" t="s">
        <v>3764</v>
      </c>
      <c r="BN1359" t="str">
        <f>IF(Tabela_BaseCadastro[[#This Row],[P.Ativo CMED]]="",Tabela_BaseCadastro[[#This Row],[DESCRIÇÃO DO PRINCIPIO ATIVO]],Tabela_BaseCadastro[[#This Row],[P.Ativo CMED]])</f>
        <v>CEFAZOLINA SÓDICA</v>
      </c>
    </row>
    <row r="1360" spans="1:66" x14ac:dyDescent="0.25">
      <c r="A1360">
        <v>2161</v>
      </c>
      <c r="B1360" t="s">
        <v>3765</v>
      </c>
      <c r="C1360">
        <v>1132</v>
      </c>
      <c r="D1360" t="s">
        <v>1431</v>
      </c>
      <c r="E1360">
        <v>1</v>
      </c>
      <c r="F1360" t="s">
        <v>1253</v>
      </c>
      <c r="G1360">
        <v>2</v>
      </c>
      <c r="H1360" s="1" t="s">
        <v>1254</v>
      </c>
      <c r="I1360">
        <v>5</v>
      </c>
      <c r="J1360" t="s">
        <v>1432</v>
      </c>
      <c r="K1360">
        <v>2</v>
      </c>
      <c r="L1360" t="s">
        <v>1256</v>
      </c>
      <c r="M1360" t="s">
        <v>1263</v>
      </c>
      <c r="N1360" t="s">
        <v>1433</v>
      </c>
      <c r="O1360" t="s">
        <v>1307</v>
      </c>
      <c r="P1360">
        <v>30049099</v>
      </c>
      <c r="R1360">
        <v>13</v>
      </c>
      <c r="S1360">
        <v>13</v>
      </c>
      <c r="U1360">
        <v>7896014655229</v>
      </c>
      <c r="V1360">
        <v>7896014655229</v>
      </c>
      <c r="Z1360" t="s">
        <v>1260</v>
      </c>
      <c r="AA1360" t="s">
        <v>1261</v>
      </c>
      <c r="AB1360">
        <v>20</v>
      </c>
      <c r="AC1360" t="s">
        <v>1663</v>
      </c>
      <c r="AE1360">
        <v>44064</v>
      </c>
      <c r="AH1360">
        <v>0</v>
      </c>
      <c r="AK1360" t="s">
        <v>1260</v>
      </c>
      <c r="AM1360" t="s">
        <v>1260</v>
      </c>
      <c r="AN1360" t="s">
        <v>1260</v>
      </c>
      <c r="AQ1360" t="s">
        <v>1263</v>
      </c>
      <c r="AR1360" t="s">
        <v>1257</v>
      </c>
      <c r="AS1360" t="s">
        <v>1260</v>
      </c>
      <c r="AT1360">
        <v>1</v>
      </c>
      <c r="AX1360" t="s">
        <v>1260</v>
      </c>
      <c r="AY1360" t="s">
        <v>1264</v>
      </c>
      <c r="AZ1360" t="s">
        <v>1265</v>
      </c>
      <c r="BE1360">
        <v>286</v>
      </c>
      <c r="BF1360" t="s">
        <v>3766</v>
      </c>
      <c r="BI1360" t="s">
        <v>1260</v>
      </c>
      <c r="BK1360" t="str">
        <f>LEFT(Tabela_BaseCadastro[[#This Row],[Descrição]],SEARCH(" ",Tabela_BaseCadastro[[#This Row],[Descrição]],1)-1)</f>
        <v>HEPAMAX</v>
      </c>
      <c r="BL1360" t="str">
        <f>TEXT(Tabela_BaseCadastro[[#This Row],[Unidade Venda '[EAN8, UPC12, EAN13, e DUN14']]],"0000000000000")</f>
        <v>7896014655229</v>
      </c>
      <c r="BM1360" t="s">
        <v>3767</v>
      </c>
      <c r="BN1360" t="str">
        <f>IF(Tabela_BaseCadastro[[#This Row],[P.Ativo CMED]]="",Tabela_BaseCadastro[[#This Row],[DESCRIÇÃO DO PRINCIPIO ATIVO]],Tabela_BaseCadastro[[#This Row],[P.Ativo CMED]])</f>
        <v>HEPARINA SÓDICA SUÍNA</v>
      </c>
    </row>
    <row r="1361" spans="1:66" x14ac:dyDescent="0.25">
      <c r="A1361">
        <v>2162</v>
      </c>
      <c r="B1361" t="s">
        <v>3768</v>
      </c>
      <c r="C1361">
        <v>1655</v>
      </c>
      <c r="D1361" t="s">
        <v>1487</v>
      </c>
      <c r="E1361">
        <v>1</v>
      </c>
      <c r="F1361" t="s">
        <v>1253</v>
      </c>
      <c r="G1361">
        <v>2</v>
      </c>
      <c r="H1361" s="1" t="s">
        <v>1254</v>
      </c>
      <c r="I1361">
        <v>5</v>
      </c>
      <c r="J1361" t="s">
        <v>1432</v>
      </c>
      <c r="K1361">
        <v>2</v>
      </c>
      <c r="L1361" t="s">
        <v>1256</v>
      </c>
      <c r="M1361" t="s">
        <v>1263</v>
      </c>
      <c r="N1361" t="s">
        <v>1400</v>
      </c>
      <c r="O1361" t="s">
        <v>1401</v>
      </c>
      <c r="P1361">
        <v>30049049</v>
      </c>
      <c r="R1361">
        <v>13</v>
      </c>
      <c r="S1361">
        <v>13</v>
      </c>
      <c r="U1361">
        <v>7896014688296</v>
      </c>
      <c r="V1361">
        <v>7896014688296</v>
      </c>
      <c r="Z1361" t="s">
        <v>1260</v>
      </c>
      <c r="AA1361" t="s">
        <v>1261</v>
      </c>
      <c r="AB1361">
        <v>6</v>
      </c>
      <c r="AC1361" t="s">
        <v>1335</v>
      </c>
      <c r="AE1361">
        <v>44064</v>
      </c>
      <c r="AH1361">
        <v>0</v>
      </c>
      <c r="AK1361" t="s">
        <v>1260</v>
      </c>
      <c r="AM1361" t="s">
        <v>1260</v>
      </c>
      <c r="AN1361" t="s">
        <v>1260</v>
      </c>
      <c r="AQ1361" t="s">
        <v>1263</v>
      </c>
      <c r="AR1361" t="s">
        <v>1257</v>
      </c>
      <c r="AS1361" t="s">
        <v>1260</v>
      </c>
      <c r="AT1361">
        <v>1</v>
      </c>
      <c r="AX1361" t="s">
        <v>1260</v>
      </c>
      <c r="AY1361" t="s">
        <v>1264</v>
      </c>
      <c r="AZ1361" t="s">
        <v>1265</v>
      </c>
      <c r="BI1361" t="s">
        <v>1260</v>
      </c>
      <c r="BK1361" t="str">
        <f>LEFT(Tabela_BaseCadastro[[#This Row],[Descrição]],SEARCH(" ",Tabela_BaseCadastro[[#This Row],[Descrição]],1)-1)</f>
        <v>HIDROCORTISONA</v>
      </c>
      <c r="BL1361" t="str">
        <f>TEXT(Tabela_BaseCadastro[[#This Row],[Unidade Venda '[EAN8, UPC12, EAN13, e DUN14']]],"0000000000000")</f>
        <v>7896014688296</v>
      </c>
      <c r="BM1361" t="s">
        <v>3688</v>
      </c>
      <c r="BN1361" t="str">
        <f>IF(Tabela_BaseCadastro[[#This Row],[P.Ativo CMED]]="",Tabela_BaseCadastro[[#This Row],[DESCRIÇÃO DO PRINCIPIO ATIVO]],Tabela_BaseCadastro[[#This Row],[P.Ativo CMED]])</f>
        <v>SUCCINATO SÓDICO DE HIDROCORTISONA</v>
      </c>
    </row>
    <row r="1362" spans="1:66" x14ac:dyDescent="0.25">
      <c r="A1362">
        <v>2163</v>
      </c>
      <c r="B1362" t="s">
        <v>3769</v>
      </c>
      <c r="C1362">
        <v>1655</v>
      </c>
      <c r="D1362" t="s">
        <v>1487</v>
      </c>
      <c r="E1362">
        <v>1</v>
      </c>
      <c r="F1362" t="s">
        <v>1253</v>
      </c>
      <c r="G1362">
        <v>2</v>
      </c>
      <c r="H1362" s="1" t="s">
        <v>1254</v>
      </c>
      <c r="I1362">
        <v>40</v>
      </c>
      <c r="J1362" t="s">
        <v>3667</v>
      </c>
      <c r="K1362">
        <v>2</v>
      </c>
      <c r="L1362" t="s">
        <v>1256</v>
      </c>
      <c r="M1362" t="s">
        <v>1263</v>
      </c>
      <c r="N1362" t="s">
        <v>1422</v>
      </c>
      <c r="O1362" t="s">
        <v>1253</v>
      </c>
      <c r="P1362">
        <v>30022099</v>
      </c>
      <c r="R1362">
        <v>13</v>
      </c>
      <c r="S1362">
        <v>13</v>
      </c>
      <c r="U1362">
        <v>7896676408140</v>
      </c>
      <c r="V1362">
        <v>7896676408140</v>
      </c>
      <c r="Z1362" t="s">
        <v>1260</v>
      </c>
      <c r="AA1362" t="s">
        <v>1261</v>
      </c>
      <c r="AB1362">
        <v>6</v>
      </c>
      <c r="AC1362" t="s">
        <v>1335</v>
      </c>
      <c r="AE1362">
        <v>44064</v>
      </c>
      <c r="AH1362">
        <v>0</v>
      </c>
      <c r="AK1362" t="s">
        <v>1260</v>
      </c>
      <c r="AM1362" t="s">
        <v>1260</v>
      </c>
      <c r="AN1362" t="s">
        <v>1260</v>
      </c>
      <c r="AQ1362" t="s">
        <v>1263</v>
      </c>
      <c r="AR1362" t="s">
        <v>1257</v>
      </c>
      <c r="AS1362" t="s">
        <v>1260</v>
      </c>
      <c r="AT1362">
        <v>1</v>
      </c>
      <c r="AX1362" t="s">
        <v>1260</v>
      </c>
      <c r="AY1362" t="s">
        <v>1264</v>
      </c>
      <c r="AZ1362" t="s">
        <v>1265</v>
      </c>
      <c r="BI1362" t="s">
        <v>1260</v>
      </c>
      <c r="BK1362" t="str">
        <f>LEFT(Tabela_BaseCadastro[[#This Row],[Descrição]],SEARCH(" ",Tabela_BaseCadastro[[#This Row],[Descrição]],1)-1)</f>
        <v>ANDROCORTIL</v>
      </c>
      <c r="BL1362" t="str">
        <f>TEXT(Tabela_BaseCadastro[[#This Row],[Unidade Venda '[EAN8, UPC12, EAN13, e DUN14']]],"0000000000000")</f>
        <v>7896676408140</v>
      </c>
      <c r="BM1362" t="s">
        <v>3770</v>
      </c>
      <c r="BN1362" t="str">
        <f>IF(Tabela_BaseCadastro[[#This Row],[P.Ativo CMED]]="",Tabela_BaseCadastro[[#This Row],[DESCRIÇÃO DO PRINCIPIO ATIVO]],Tabela_BaseCadastro[[#This Row],[P.Ativo CMED]])</f>
        <v>ANFOTERICINA B</v>
      </c>
    </row>
    <row r="1363" spans="1:66" x14ac:dyDescent="0.25">
      <c r="A1363">
        <v>2164</v>
      </c>
      <c r="B1363" t="s">
        <v>3771</v>
      </c>
      <c r="C1363">
        <v>1655</v>
      </c>
      <c r="D1363" t="s">
        <v>1487</v>
      </c>
      <c r="E1363">
        <v>1</v>
      </c>
      <c r="F1363" t="s">
        <v>1253</v>
      </c>
      <c r="G1363">
        <v>2</v>
      </c>
      <c r="H1363" s="1" t="s">
        <v>1254</v>
      </c>
      <c r="I1363">
        <v>7</v>
      </c>
      <c r="J1363" t="s">
        <v>1488</v>
      </c>
      <c r="K1363">
        <v>2</v>
      </c>
      <c r="L1363" t="s">
        <v>1256</v>
      </c>
      <c r="M1363" t="s">
        <v>1263</v>
      </c>
      <c r="N1363" t="s">
        <v>1422</v>
      </c>
      <c r="O1363" t="s">
        <v>1253</v>
      </c>
      <c r="P1363">
        <v>30022099</v>
      </c>
      <c r="R1363">
        <v>13</v>
      </c>
      <c r="S1363">
        <v>13</v>
      </c>
      <c r="U1363">
        <v>7896676432046</v>
      </c>
      <c r="V1363">
        <v>7896676432046</v>
      </c>
      <c r="Z1363" t="s">
        <v>1260</v>
      </c>
      <c r="AA1363" t="s">
        <v>1261</v>
      </c>
      <c r="AB1363">
        <v>5</v>
      </c>
      <c r="AC1363" t="s">
        <v>1262</v>
      </c>
      <c r="AE1363">
        <v>44064</v>
      </c>
      <c r="AH1363">
        <v>0</v>
      </c>
      <c r="AK1363" t="s">
        <v>1260</v>
      </c>
      <c r="AM1363" t="s">
        <v>1260</v>
      </c>
      <c r="AN1363" t="s">
        <v>1260</v>
      </c>
      <c r="AQ1363" t="s">
        <v>1263</v>
      </c>
      <c r="AR1363" t="s">
        <v>1257</v>
      </c>
      <c r="AS1363" t="s">
        <v>1260</v>
      </c>
      <c r="AT1363">
        <v>1</v>
      </c>
      <c r="AX1363" t="s">
        <v>1260</v>
      </c>
      <c r="AY1363" t="s">
        <v>1264</v>
      </c>
      <c r="AZ1363" t="s">
        <v>1265</v>
      </c>
      <c r="BI1363" t="s">
        <v>1260</v>
      </c>
      <c r="BK1363" t="str">
        <f>LEFT(Tabela_BaseCadastro[[#This Row],[Descrição]],SEARCH(" ",Tabela_BaseCadastro[[#This Row],[Descrição]],1)-1)</f>
        <v>ARAMIN</v>
      </c>
      <c r="BL1363" t="str">
        <f>TEXT(Tabela_BaseCadastro[[#This Row],[Unidade Venda '[EAN8, UPC12, EAN13, e DUN14']]],"0000000000000")</f>
        <v>7896676432046</v>
      </c>
      <c r="BM1363" t="s">
        <v>3772</v>
      </c>
      <c r="BN1363" t="str">
        <f>IF(Tabela_BaseCadastro[[#This Row],[P.Ativo CMED]]="",Tabela_BaseCadastro[[#This Row],[DESCRIÇÃO DO PRINCIPIO ATIVO]],Tabela_BaseCadastro[[#This Row],[P.Ativo CMED]])</f>
        <v>HEMITARTARATO DE METARAMINOL</v>
      </c>
    </row>
    <row r="1364" spans="1:66" x14ac:dyDescent="0.25">
      <c r="A1364">
        <v>2165</v>
      </c>
      <c r="B1364" t="s">
        <v>3773</v>
      </c>
      <c r="C1364">
        <v>1655</v>
      </c>
      <c r="D1364" t="s">
        <v>1487</v>
      </c>
      <c r="E1364">
        <v>1</v>
      </c>
      <c r="F1364" t="s">
        <v>1253</v>
      </c>
      <c r="G1364">
        <v>2</v>
      </c>
      <c r="H1364" s="1" t="s">
        <v>1254</v>
      </c>
      <c r="I1364">
        <v>44</v>
      </c>
      <c r="J1364" t="s">
        <v>3754</v>
      </c>
      <c r="K1364">
        <v>1</v>
      </c>
      <c r="L1364" t="s">
        <v>1291</v>
      </c>
      <c r="M1364" t="s">
        <v>1263</v>
      </c>
      <c r="N1364" t="s">
        <v>1422</v>
      </c>
      <c r="O1364" t="s">
        <v>1253</v>
      </c>
      <c r="P1364">
        <v>30022099</v>
      </c>
      <c r="R1364">
        <v>13</v>
      </c>
      <c r="S1364">
        <v>13</v>
      </c>
      <c r="U1364">
        <v>7896676406979</v>
      </c>
      <c r="V1364">
        <v>7896676406979</v>
      </c>
      <c r="Z1364" t="s">
        <v>1260</v>
      </c>
      <c r="AA1364" t="s">
        <v>1261</v>
      </c>
      <c r="AB1364">
        <v>2</v>
      </c>
      <c r="AC1364" t="s">
        <v>2561</v>
      </c>
      <c r="AE1364">
        <v>44064</v>
      </c>
      <c r="AH1364">
        <v>0</v>
      </c>
      <c r="AK1364" t="s">
        <v>1260</v>
      </c>
      <c r="AM1364" t="s">
        <v>1260</v>
      </c>
      <c r="AN1364" t="s">
        <v>1260</v>
      </c>
      <c r="AQ1364" t="s">
        <v>1263</v>
      </c>
      <c r="AR1364" t="s">
        <v>1257</v>
      </c>
      <c r="AS1364" t="s">
        <v>1260</v>
      </c>
      <c r="AT1364">
        <v>1</v>
      </c>
      <c r="AX1364" t="s">
        <v>1260</v>
      </c>
      <c r="AY1364" t="s">
        <v>1264</v>
      </c>
      <c r="AZ1364" t="s">
        <v>1265</v>
      </c>
      <c r="BI1364" t="s">
        <v>1260</v>
      </c>
      <c r="BK1364" t="str">
        <f>LEFT(Tabela_BaseCadastro[[#This Row],[Descrição]],SEARCH(" ",Tabela_BaseCadastro[[#This Row],[Descrição]],1)-1)</f>
        <v>BROMETO</v>
      </c>
      <c r="BL1364" t="str">
        <f>TEXT(Tabela_BaseCadastro[[#This Row],[Unidade Venda '[EAN8, UPC12, EAN13, e DUN14']]],"0000000000000")</f>
        <v>7896676406979</v>
      </c>
      <c r="BM1364" t="s">
        <v>3774</v>
      </c>
      <c r="BN1364" t="str">
        <f>IF(Tabela_BaseCadastro[[#This Row],[P.Ativo CMED]]="",Tabela_BaseCadastro[[#This Row],[DESCRIÇÃO DO PRINCIPIO ATIVO]],Tabela_BaseCadastro[[#This Row],[P.Ativo CMED]])</f>
        <v>CLORIDRATO DE CLONIDINA</v>
      </c>
    </row>
    <row r="1365" spans="1:66" x14ac:dyDescent="0.25">
      <c r="A1365">
        <v>2166</v>
      </c>
      <c r="B1365" t="s">
        <v>3775</v>
      </c>
      <c r="C1365">
        <v>1655</v>
      </c>
      <c r="D1365" t="s">
        <v>1487</v>
      </c>
      <c r="E1365">
        <v>1</v>
      </c>
      <c r="F1365" t="s">
        <v>1253</v>
      </c>
      <c r="G1365">
        <v>16</v>
      </c>
      <c r="H1365" s="1" t="s">
        <v>1534</v>
      </c>
      <c r="I1365">
        <v>7</v>
      </c>
      <c r="J1365" t="s">
        <v>1488</v>
      </c>
      <c r="K1365">
        <v>1</v>
      </c>
      <c r="L1365" t="s">
        <v>1535</v>
      </c>
      <c r="M1365" t="s">
        <v>1263</v>
      </c>
      <c r="N1365" t="s">
        <v>1400</v>
      </c>
      <c r="O1365" t="s">
        <v>1401</v>
      </c>
      <c r="P1365">
        <v>30049049</v>
      </c>
      <c r="R1365">
        <v>13</v>
      </c>
      <c r="S1365">
        <v>13</v>
      </c>
      <c r="U1365">
        <v>7896676400182</v>
      </c>
      <c r="V1365">
        <v>7896676400182</v>
      </c>
      <c r="Z1365" t="s">
        <v>1260</v>
      </c>
      <c r="AA1365" t="s">
        <v>1261</v>
      </c>
      <c r="AB1365">
        <v>8</v>
      </c>
      <c r="AC1365" t="s">
        <v>3678</v>
      </c>
      <c r="AE1365">
        <v>44064</v>
      </c>
      <c r="AH1365">
        <v>0</v>
      </c>
      <c r="AK1365" t="s">
        <v>1260</v>
      </c>
      <c r="AM1365" t="s">
        <v>1260</v>
      </c>
      <c r="AN1365" t="s">
        <v>1260</v>
      </c>
      <c r="AQ1365" t="s">
        <v>1263</v>
      </c>
      <c r="AR1365" t="s">
        <v>1257</v>
      </c>
      <c r="AS1365" t="s">
        <v>1260</v>
      </c>
      <c r="AT1365">
        <v>1</v>
      </c>
      <c r="AX1365" t="s">
        <v>1260</v>
      </c>
      <c r="AY1365" t="s">
        <v>1264</v>
      </c>
      <c r="AZ1365" t="s">
        <v>1265</v>
      </c>
      <c r="BI1365" t="s">
        <v>1260</v>
      </c>
      <c r="BK1365" t="str">
        <f>LEFT(Tabela_BaseCadastro[[#This Row],[Descrição]],SEARCH(" ",Tabela_BaseCadastro[[#This Row],[Descrição]],1)-1)</f>
        <v>DIMORF</v>
      </c>
      <c r="BL1365" t="str">
        <f>TEXT(Tabela_BaseCadastro[[#This Row],[Unidade Venda '[EAN8, UPC12, EAN13, e DUN14']]],"0000000000000")</f>
        <v>7896676400182</v>
      </c>
      <c r="BM1365" t="s">
        <v>3776</v>
      </c>
      <c r="BN1365" t="str">
        <f>IF(Tabela_BaseCadastro[[#This Row],[P.Ativo CMED]]="",Tabela_BaseCadastro[[#This Row],[DESCRIÇÃO DO PRINCIPIO ATIVO]],Tabela_BaseCadastro[[#This Row],[P.Ativo CMED]])</f>
        <v>SULFATO DE MORFINA</v>
      </c>
    </row>
    <row r="1366" spans="1:66" x14ac:dyDescent="0.25">
      <c r="A1366">
        <v>2167</v>
      </c>
      <c r="B1366" t="s">
        <v>3777</v>
      </c>
      <c r="C1366">
        <v>1655</v>
      </c>
      <c r="D1366" t="s">
        <v>1487</v>
      </c>
      <c r="E1366">
        <v>1</v>
      </c>
      <c r="F1366" t="s">
        <v>1253</v>
      </c>
      <c r="G1366">
        <v>2</v>
      </c>
      <c r="H1366" s="1" t="s">
        <v>1254</v>
      </c>
      <c r="I1366">
        <v>7</v>
      </c>
      <c r="J1366" t="s">
        <v>1488</v>
      </c>
      <c r="K1366">
        <v>2</v>
      </c>
      <c r="L1366" t="s">
        <v>1256</v>
      </c>
      <c r="M1366" t="s">
        <v>1263</v>
      </c>
      <c r="N1366" t="s">
        <v>1400</v>
      </c>
      <c r="O1366" t="s">
        <v>1401</v>
      </c>
      <c r="P1366">
        <v>30049049</v>
      </c>
      <c r="R1366">
        <v>13</v>
      </c>
      <c r="S1366">
        <v>13</v>
      </c>
      <c r="U1366">
        <v>7896676415452</v>
      </c>
      <c r="V1366">
        <v>7896676415452</v>
      </c>
      <c r="Z1366" t="s">
        <v>1260</v>
      </c>
      <c r="AA1366" t="s">
        <v>1261</v>
      </c>
      <c r="AB1366">
        <v>20</v>
      </c>
      <c r="AC1366" t="s">
        <v>1663</v>
      </c>
      <c r="AE1366">
        <v>44064</v>
      </c>
      <c r="AH1366">
        <v>0</v>
      </c>
      <c r="AK1366" t="s">
        <v>1260</v>
      </c>
      <c r="AM1366" t="s">
        <v>1260</v>
      </c>
      <c r="AN1366" t="s">
        <v>1260</v>
      </c>
      <c r="AQ1366" t="s">
        <v>1263</v>
      </c>
      <c r="AR1366" t="s">
        <v>1257</v>
      </c>
      <c r="AS1366" t="s">
        <v>1260</v>
      </c>
      <c r="AT1366">
        <v>1</v>
      </c>
      <c r="AX1366" t="s">
        <v>1260</v>
      </c>
      <c r="AY1366" t="s">
        <v>1264</v>
      </c>
      <c r="AZ1366" t="s">
        <v>1265</v>
      </c>
      <c r="BI1366" t="s">
        <v>1260</v>
      </c>
      <c r="BK1366" t="str">
        <f>LEFT(Tabela_BaseCadastro[[#This Row],[Descrição]],SEARCH(" ",Tabela_BaseCadastro[[#This Row],[Descrição]],1)-1)</f>
        <v>HEMOFOL</v>
      </c>
      <c r="BL1366" t="str">
        <f>TEXT(Tabela_BaseCadastro[[#This Row],[Unidade Venda '[EAN8, UPC12, EAN13, e DUN14']]],"0000000000000")</f>
        <v>7896676415452</v>
      </c>
      <c r="BM1366" t="s">
        <v>3767</v>
      </c>
      <c r="BN1366" t="str">
        <f>IF(Tabela_BaseCadastro[[#This Row],[P.Ativo CMED]]="",Tabela_BaseCadastro[[#This Row],[DESCRIÇÃO DO PRINCIPIO ATIVO]],Tabela_BaseCadastro[[#This Row],[P.Ativo CMED]])</f>
        <v>HEPARINA SÓDICA SUÍNA</v>
      </c>
    </row>
    <row r="1367" spans="1:66" x14ac:dyDescent="0.25">
      <c r="A1367">
        <v>2168</v>
      </c>
      <c r="B1367" t="s">
        <v>3778</v>
      </c>
      <c r="C1367">
        <v>1655</v>
      </c>
      <c r="D1367" t="s">
        <v>1487</v>
      </c>
      <c r="E1367">
        <v>1</v>
      </c>
      <c r="F1367" t="s">
        <v>1253</v>
      </c>
      <c r="G1367">
        <v>2</v>
      </c>
      <c r="H1367" s="1" t="s">
        <v>1254</v>
      </c>
      <c r="I1367">
        <v>7</v>
      </c>
      <c r="J1367" t="s">
        <v>1488</v>
      </c>
      <c r="K1367">
        <v>2</v>
      </c>
      <c r="L1367" t="s">
        <v>1256</v>
      </c>
      <c r="M1367" t="s">
        <v>1263</v>
      </c>
      <c r="N1367" t="s">
        <v>1400</v>
      </c>
      <c r="O1367" t="s">
        <v>1401</v>
      </c>
      <c r="P1367">
        <v>30049049</v>
      </c>
      <c r="R1367">
        <v>13</v>
      </c>
      <c r="S1367">
        <v>13</v>
      </c>
      <c r="U1367">
        <v>7896676401592</v>
      </c>
      <c r="V1367">
        <v>7896676401592</v>
      </c>
      <c r="Z1367" t="s">
        <v>1260</v>
      </c>
      <c r="AA1367" t="s">
        <v>1270</v>
      </c>
      <c r="AB1367">
        <v>5</v>
      </c>
      <c r="AC1367" t="s">
        <v>1262</v>
      </c>
      <c r="AE1367">
        <v>44064</v>
      </c>
      <c r="AH1367">
        <v>0</v>
      </c>
      <c r="AK1367" t="s">
        <v>1260</v>
      </c>
      <c r="AM1367" t="s">
        <v>1260</v>
      </c>
      <c r="AN1367" t="s">
        <v>1260</v>
      </c>
      <c r="AQ1367" t="s">
        <v>1263</v>
      </c>
      <c r="AR1367" t="s">
        <v>1257</v>
      </c>
      <c r="AS1367" t="s">
        <v>1260</v>
      </c>
      <c r="AT1367">
        <v>1</v>
      </c>
      <c r="AX1367" t="s">
        <v>1260</v>
      </c>
      <c r="AY1367" t="s">
        <v>1264</v>
      </c>
      <c r="AZ1367" t="s">
        <v>1265</v>
      </c>
      <c r="BI1367" t="s">
        <v>1260</v>
      </c>
      <c r="BK1367" t="str">
        <f>LEFT(Tabela_BaseCadastro[[#This Row],[Descrição]],SEARCH(" ",Tabela_BaseCadastro[[#This Row],[Descrição]],1)-1)</f>
        <v>NEPRESOL</v>
      </c>
      <c r="BL1367" t="str">
        <f>TEXT(Tabela_BaseCadastro[[#This Row],[Unidade Venda '[EAN8, UPC12, EAN13, e DUN14']]],"0000000000000")</f>
        <v>7896676401592</v>
      </c>
      <c r="BM1367" t="s">
        <v>2017</v>
      </c>
      <c r="BN1367" t="str">
        <f>IF(Tabela_BaseCadastro[[#This Row],[P.Ativo CMED]]="",Tabela_BaseCadastro[[#This Row],[DESCRIÇÃO DO PRINCIPIO ATIVO]],Tabela_BaseCadastro[[#This Row],[P.Ativo CMED]])</f>
        <v>CLORIDRATO DE HIDRALAZINA</v>
      </c>
    </row>
    <row r="1368" spans="1:66" x14ac:dyDescent="0.25">
      <c r="A1368">
        <v>2169</v>
      </c>
      <c r="B1368" t="s">
        <v>3779</v>
      </c>
      <c r="C1368">
        <v>1655</v>
      </c>
      <c r="D1368" t="s">
        <v>1487</v>
      </c>
      <c r="E1368">
        <v>1</v>
      </c>
      <c r="F1368" t="s">
        <v>1253</v>
      </c>
      <c r="G1368">
        <v>2</v>
      </c>
      <c r="H1368" s="1" t="s">
        <v>1254</v>
      </c>
      <c r="I1368">
        <v>7</v>
      </c>
      <c r="J1368" t="s">
        <v>1488</v>
      </c>
      <c r="K1368">
        <v>2</v>
      </c>
      <c r="L1368" t="s">
        <v>1256</v>
      </c>
      <c r="M1368" t="s">
        <v>1263</v>
      </c>
      <c r="N1368" t="s">
        <v>1400</v>
      </c>
      <c r="O1368" t="s">
        <v>1401</v>
      </c>
      <c r="P1368">
        <v>30049049</v>
      </c>
      <c r="R1368">
        <v>13</v>
      </c>
      <c r="S1368">
        <v>13</v>
      </c>
      <c r="U1368">
        <v>7896676403688</v>
      </c>
      <c r="V1368">
        <v>7896676403688</v>
      </c>
      <c r="Z1368" t="s">
        <v>1260</v>
      </c>
      <c r="AA1368" t="s">
        <v>1261</v>
      </c>
      <c r="AB1368">
        <v>43</v>
      </c>
      <c r="AC1368" t="s">
        <v>3780</v>
      </c>
      <c r="AE1368">
        <v>44064</v>
      </c>
      <c r="AH1368">
        <v>0</v>
      </c>
      <c r="AK1368" t="s">
        <v>1260</v>
      </c>
      <c r="AM1368" t="s">
        <v>1260</v>
      </c>
      <c r="AN1368" t="s">
        <v>1260</v>
      </c>
      <c r="AQ1368" t="s">
        <v>1263</v>
      </c>
      <c r="AR1368" t="s">
        <v>1257</v>
      </c>
      <c r="AS1368" t="s">
        <v>1260</v>
      </c>
      <c r="AT1368">
        <v>1</v>
      </c>
      <c r="AX1368" t="s">
        <v>1260</v>
      </c>
      <c r="AY1368" t="s">
        <v>1264</v>
      </c>
      <c r="AZ1368" t="s">
        <v>1265</v>
      </c>
      <c r="BI1368" t="s">
        <v>1260</v>
      </c>
      <c r="BK1368" t="str">
        <f>LEFT(Tabela_BaseCadastro[[#This Row],[Descrição]],SEARCH(" ",Tabela_BaseCadastro[[#This Row],[Descrição]],1)-1)</f>
        <v>NITROPRUS</v>
      </c>
      <c r="BL1368" t="str">
        <f>TEXT(Tabela_BaseCadastro[[#This Row],[Unidade Venda '[EAN8, UPC12, EAN13, e DUN14']]],"0000000000000")</f>
        <v>7896676403688</v>
      </c>
      <c r="BM1368" t="s">
        <v>3781</v>
      </c>
      <c r="BN1368" t="str">
        <f>IF(Tabela_BaseCadastro[[#This Row],[P.Ativo CMED]]="",Tabela_BaseCadastro[[#This Row],[DESCRIÇÃO DO PRINCIPIO ATIVO]],Tabela_BaseCadastro[[#This Row],[P.Ativo CMED]])</f>
        <v>NITROPRUSSETO DE SÓDIO DI-HIDRATADO</v>
      </c>
    </row>
    <row r="1369" spans="1:66" x14ac:dyDescent="0.25">
      <c r="A1369">
        <v>2170</v>
      </c>
      <c r="B1369" t="s">
        <v>3782</v>
      </c>
      <c r="C1369">
        <v>1655</v>
      </c>
      <c r="D1369" t="s">
        <v>1487</v>
      </c>
      <c r="E1369">
        <v>1</v>
      </c>
      <c r="F1369" t="s">
        <v>1253</v>
      </c>
      <c r="G1369">
        <v>2</v>
      </c>
      <c r="H1369" s="1" t="s">
        <v>1254</v>
      </c>
      <c r="I1369">
        <v>28</v>
      </c>
      <c r="J1369" t="s">
        <v>3783</v>
      </c>
      <c r="K1369">
        <v>2</v>
      </c>
      <c r="L1369" t="s">
        <v>1256</v>
      </c>
      <c r="M1369" t="s">
        <v>1263</v>
      </c>
      <c r="N1369" t="s">
        <v>1400</v>
      </c>
      <c r="O1369" t="s">
        <v>1401</v>
      </c>
      <c r="P1369">
        <v>30049049</v>
      </c>
      <c r="R1369">
        <v>13</v>
      </c>
      <c r="S1369">
        <v>13</v>
      </c>
      <c r="U1369">
        <v>7898361700317</v>
      </c>
      <c r="V1369">
        <v>7898361700317</v>
      </c>
      <c r="Z1369" t="s">
        <v>1260</v>
      </c>
      <c r="AA1369" t="s">
        <v>1270</v>
      </c>
      <c r="AB1369">
        <v>10</v>
      </c>
      <c r="AC1369" t="s">
        <v>1579</v>
      </c>
      <c r="AE1369">
        <v>44064</v>
      </c>
      <c r="AH1369">
        <v>0</v>
      </c>
      <c r="AK1369" t="s">
        <v>1260</v>
      </c>
      <c r="AM1369" t="s">
        <v>1260</v>
      </c>
      <c r="AN1369" t="s">
        <v>1260</v>
      </c>
      <c r="AQ1369" t="s">
        <v>1263</v>
      </c>
      <c r="AR1369" t="s">
        <v>1257</v>
      </c>
      <c r="AS1369" t="s">
        <v>1260</v>
      </c>
      <c r="AT1369">
        <v>1</v>
      </c>
      <c r="AX1369" t="s">
        <v>1260</v>
      </c>
      <c r="AY1369" t="s">
        <v>1264</v>
      </c>
      <c r="AZ1369" t="s">
        <v>1265</v>
      </c>
      <c r="BI1369" t="s">
        <v>1260</v>
      </c>
      <c r="BK1369" t="str">
        <f>LEFT(Tabela_BaseCadastro[[#This Row],[Descrição]],SEARCH(" ",Tabela_BaseCadastro[[#This Row],[Descrição]],1)-1)</f>
        <v>FLUCONAZOL</v>
      </c>
      <c r="BL1369" t="str">
        <f>TEXT(Tabela_BaseCadastro[[#This Row],[Unidade Venda '[EAN8, UPC12, EAN13, e DUN14']]],"0000000000000")</f>
        <v>7898361700317</v>
      </c>
      <c r="BM1369" t="s">
        <v>3784</v>
      </c>
      <c r="BN1369" t="str">
        <f>IF(Tabela_BaseCadastro[[#This Row],[P.Ativo CMED]]="",Tabela_BaseCadastro[[#This Row],[DESCRIÇÃO DO PRINCIPIO ATIVO]],Tabela_BaseCadastro[[#This Row],[P.Ativo CMED]])</f>
        <v>FLUCONAZOL</v>
      </c>
    </row>
    <row r="1370" spans="1:66" x14ac:dyDescent="0.25">
      <c r="A1370">
        <v>2171</v>
      </c>
      <c r="B1370" t="s">
        <v>3785</v>
      </c>
      <c r="C1370">
        <v>1655</v>
      </c>
      <c r="D1370" t="s">
        <v>1487</v>
      </c>
      <c r="E1370">
        <v>1</v>
      </c>
      <c r="F1370" t="s">
        <v>1253</v>
      </c>
      <c r="G1370">
        <v>2</v>
      </c>
      <c r="H1370" s="1" t="s">
        <v>1254</v>
      </c>
      <c r="I1370">
        <v>28</v>
      </c>
      <c r="J1370" t="s">
        <v>3783</v>
      </c>
      <c r="K1370">
        <v>2</v>
      </c>
      <c r="L1370" t="s">
        <v>1256</v>
      </c>
      <c r="M1370" t="s">
        <v>1263</v>
      </c>
      <c r="N1370" t="s">
        <v>1400</v>
      </c>
      <c r="O1370" t="s">
        <v>1401</v>
      </c>
      <c r="P1370">
        <v>30049049</v>
      </c>
      <c r="R1370">
        <v>13</v>
      </c>
      <c r="S1370">
        <v>13</v>
      </c>
      <c r="U1370">
        <v>7898361700324</v>
      </c>
      <c r="V1370">
        <v>7898361700324</v>
      </c>
      <c r="Z1370" t="s">
        <v>1260</v>
      </c>
      <c r="AA1370" t="s">
        <v>1270</v>
      </c>
      <c r="AB1370">
        <v>10</v>
      </c>
      <c r="AC1370" t="s">
        <v>1579</v>
      </c>
      <c r="AE1370">
        <v>44064</v>
      </c>
      <c r="AH1370">
        <v>0</v>
      </c>
      <c r="AK1370" t="s">
        <v>1260</v>
      </c>
      <c r="AM1370" t="s">
        <v>1260</v>
      </c>
      <c r="AN1370" t="s">
        <v>1260</v>
      </c>
      <c r="AQ1370" t="s">
        <v>1263</v>
      </c>
      <c r="AR1370" t="s">
        <v>1257</v>
      </c>
      <c r="AS1370" t="s">
        <v>1260</v>
      </c>
      <c r="AT1370">
        <v>1</v>
      </c>
      <c r="AX1370" t="s">
        <v>1260</v>
      </c>
      <c r="AY1370" t="s">
        <v>1264</v>
      </c>
      <c r="AZ1370" t="s">
        <v>1265</v>
      </c>
      <c r="BI1370" t="s">
        <v>1260</v>
      </c>
      <c r="BK1370" t="str">
        <f>LEFT(Tabela_BaseCadastro[[#This Row],[Descrição]],SEARCH(" ",Tabela_BaseCadastro[[#This Row],[Descrição]],1)-1)</f>
        <v>LEVOFLOXACINO</v>
      </c>
      <c r="BL1370" t="str">
        <f>TEXT(Tabela_BaseCadastro[[#This Row],[Unidade Venda '[EAN8, UPC12, EAN13, e DUN14']]],"0000000000000")</f>
        <v>7898361700324</v>
      </c>
      <c r="BM1370" t="s">
        <v>3786</v>
      </c>
      <c r="BN1370" t="str">
        <f>IF(Tabela_BaseCadastro[[#This Row],[P.Ativo CMED]]="",Tabela_BaseCadastro[[#This Row],[DESCRIÇÃO DO PRINCIPIO ATIVO]],Tabela_BaseCadastro[[#This Row],[P.Ativo CMED]])</f>
        <v>LEVOFLOXACINO HEMIIDRATADO</v>
      </c>
    </row>
    <row r="1371" spans="1:66" x14ac:dyDescent="0.25">
      <c r="A1371">
        <v>2172</v>
      </c>
      <c r="B1371" t="s">
        <v>3787</v>
      </c>
      <c r="C1371">
        <v>1655</v>
      </c>
      <c r="D1371" t="s">
        <v>1487</v>
      </c>
      <c r="E1371">
        <v>1</v>
      </c>
      <c r="F1371" t="s">
        <v>1253</v>
      </c>
      <c r="G1371">
        <v>2</v>
      </c>
      <c r="H1371" s="1" t="s">
        <v>1254</v>
      </c>
      <c r="I1371">
        <v>46</v>
      </c>
      <c r="J1371" t="s">
        <v>3788</v>
      </c>
      <c r="K1371">
        <v>2</v>
      </c>
      <c r="L1371" t="s">
        <v>1256</v>
      </c>
      <c r="M1371" t="s">
        <v>1263</v>
      </c>
      <c r="N1371" t="s">
        <v>1400</v>
      </c>
      <c r="O1371" t="s">
        <v>1401</v>
      </c>
      <c r="P1371">
        <v>30049049</v>
      </c>
      <c r="R1371">
        <v>13</v>
      </c>
      <c r="S1371">
        <v>13</v>
      </c>
      <c r="U1371">
        <v>7898909980317</v>
      </c>
      <c r="V1371">
        <v>7898909980317</v>
      </c>
      <c r="Z1371" t="s">
        <v>1260</v>
      </c>
      <c r="AA1371" t="s">
        <v>1261</v>
      </c>
      <c r="AB1371">
        <v>23</v>
      </c>
      <c r="AC1371" t="s">
        <v>1271</v>
      </c>
      <c r="AE1371">
        <v>44075</v>
      </c>
      <c r="AH1371">
        <v>0</v>
      </c>
      <c r="AK1371" t="s">
        <v>1260</v>
      </c>
      <c r="AM1371" t="s">
        <v>1260</v>
      </c>
      <c r="AN1371" t="s">
        <v>1260</v>
      </c>
      <c r="AQ1371" t="s">
        <v>1263</v>
      </c>
      <c r="AR1371" t="s">
        <v>1257</v>
      </c>
      <c r="AS1371" t="s">
        <v>1260</v>
      </c>
      <c r="AT1371">
        <v>1</v>
      </c>
      <c r="AX1371" t="s">
        <v>1260</v>
      </c>
      <c r="AY1371" t="s">
        <v>1264</v>
      </c>
      <c r="AZ1371" t="s">
        <v>1265</v>
      </c>
      <c r="BI1371" t="s">
        <v>1260</v>
      </c>
      <c r="BK1371" t="str">
        <f>LEFT(Tabela_BaseCadastro[[#This Row],[Descrição]],SEARCH(" ",Tabela_BaseCadastro[[#This Row],[Descrição]],1)-1)</f>
        <v>PANTASUN</v>
      </c>
      <c r="BL1371" t="str">
        <f>TEXT(Tabela_BaseCadastro[[#This Row],[Unidade Venda '[EAN8, UPC12, EAN13, e DUN14']]],"0000000000000")</f>
        <v>7898909980317</v>
      </c>
      <c r="BM1371" t="s">
        <v>3789</v>
      </c>
      <c r="BN1371" t="str">
        <f>IF(Tabela_BaseCadastro[[#This Row],[P.Ativo CMED]]="",Tabela_BaseCadastro[[#This Row],[DESCRIÇÃO DO PRINCIPIO ATIVO]],Tabela_BaseCadastro[[#This Row],[P.Ativo CMED]])</f>
        <v>PANTOPRAZOL</v>
      </c>
    </row>
    <row r="1372" spans="1:66" x14ac:dyDescent="0.25">
      <c r="A1372">
        <v>2173</v>
      </c>
      <c r="B1372" t="s">
        <v>3790</v>
      </c>
      <c r="C1372">
        <v>1657</v>
      </c>
      <c r="D1372" t="s">
        <v>13</v>
      </c>
      <c r="E1372">
        <v>5</v>
      </c>
      <c r="F1372" t="s">
        <v>2634</v>
      </c>
      <c r="G1372">
        <v>8</v>
      </c>
      <c r="H1372" s="1" t="s">
        <v>2635</v>
      </c>
      <c r="I1372">
        <v>47</v>
      </c>
      <c r="J1372" t="s">
        <v>3791</v>
      </c>
      <c r="M1372" t="s">
        <v>2412</v>
      </c>
      <c r="N1372" t="s">
        <v>3792</v>
      </c>
      <c r="O1372" t="s">
        <v>3793</v>
      </c>
      <c r="P1372">
        <v>30051090</v>
      </c>
      <c r="R1372">
        <v>13</v>
      </c>
      <c r="S1372">
        <v>13</v>
      </c>
      <c r="U1372">
        <v>7891040034628</v>
      </c>
      <c r="V1372">
        <v>0</v>
      </c>
      <c r="X1372" t="s">
        <v>384</v>
      </c>
      <c r="Z1372" t="s">
        <v>1260</v>
      </c>
      <c r="AE1372">
        <v>44090</v>
      </c>
      <c r="AH1372">
        <v>0</v>
      </c>
      <c r="AK1372" t="s">
        <v>1260</v>
      </c>
      <c r="AM1372" t="s">
        <v>1260</v>
      </c>
      <c r="AN1372" t="s">
        <v>1260</v>
      </c>
      <c r="AQ1372" t="s">
        <v>2412</v>
      </c>
      <c r="AR1372" t="s">
        <v>2415</v>
      </c>
      <c r="AS1372" t="s">
        <v>1260</v>
      </c>
      <c r="AT1372">
        <v>1</v>
      </c>
      <c r="AX1372" t="s">
        <v>1260</v>
      </c>
      <c r="AY1372" t="s">
        <v>1264</v>
      </c>
      <c r="AZ1372" t="s">
        <v>1265</v>
      </c>
      <c r="BI1372" t="s">
        <v>1260</v>
      </c>
      <c r="BK1372" t="str">
        <f>LEFT(Tabela_BaseCadastro[[#This Row],[Descrição]],SEARCH(" ",Tabela_BaseCadastro[[#This Row],[Descrição]],1)-1)</f>
        <v>1530</v>
      </c>
      <c r="BL1372" t="str">
        <f>TEXT(Tabela_BaseCadastro[[#This Row],[Unidade Venda '[EAN8, UPC12, EAN13, e DUN14']]],"0000000000000")</f>
        <v>7891040034628</v>
      </c>
      <c r="BN1372">
        <f>IF(Tabela_BaseCadastro[[#This Row],[P.Ativo CMED]]="",Tabela_BaseCadastro[[#This Row],[DESCRIÇÃO DO PRINCIPIO ATIVO]],Tabela_BaseCadastro[[#This Row],[P.Ativo CMED]])</f>
        <v>0</v>
      </c>
    </row>
    <row r="1373" spans="1:66" x14ac:dyDescent="0.25">
      <c r="A1373">
        <v>2174</v>
      </c>
      <c r="B1373" t="s">
        <v>3794</v>
      </c>
      <c r="C1373">
        <v>1657</v>
      </c>
      <c r="D1373" t="s">
        <v>13</v>
      </c>
      <c r="E1373">
        <v>5</v>
      </c>
      <c r="F1373" t="s">
        <v>2634</v>
      </c>
      <c r="G1373">
        <v>8</v>
      </c>
      <c r="H1373" s="1" t="s">
        <v>2635</v>
      </c>
      <c r="I1373">
        <v>47</v>
      </c>
      <c r="J1373" t="s">
        <v>3791</v>
      </c>
      <c r="M1373" t="s">
        <v>2412</v>
      </c>
      <c r="N1373" t="s">
        <v>3795</v>
      </c>
      <c r="O1373" t="s">
        <v>3793</v>
      </c>
      <c r="P1373">
        <v>30051090</v>
      </c>
      <c r="R1373">
        <v>13</v>
      </c>
      <c r="S1373">
        <v>13</v>
      </c>
      <c r="U1373">
        <v>7891040010738</v>
      </c>
      <c r="V1373">
        <v>0</v>
      </c>
      <c r="X1373" t="s">
        <v>353</v>
      </c>
      <c r="Z1373" t="s">
        <v>1260</v>
      </c>
      <c r="AA1373" t="s">
        <v>1261</v>
      </c>
      <c r="AE1373">
        <v>44089</v>
      </c>
      <c r="AH1373">
        <v>0</v>
      </c>
      <c r="AK1373" t="s">
        <v>1260</v>
      </c>
      <c r="AM1373" t="s">
        <v>1260</v>
      </c>
      <c r="AN1373" t="s">
        <v>1260</v>
      </c>
      <c r="AQ1373" t="s">
        <v>2412</v>
      </c>
      <c r="AR1373" t="s">
        <v>2415</v>
      </c>
      <c r="AS1373" t="s">
        <v>1260</v>
      </c>
      <c r="AT1373">
        <v>1</v>
      </c>
      <c r="AX1373" t="s">
        <v>1260</v>
      </c>
      <c r="AY1373" t="s">
        <v>1264</v>
      </c>
      <c r="AZ1373" t="s">
        <v>1265</v>
      </c>
      <c r="BI1373" t="s">
        <v>1260</v>
      </c>
      <c r="BK1373" t="str">
        <f>LEFT(Tabela_BaseCadastro[[#This Row],[Descrição]],SEARCH(" ",Tabela_BaseCadastro[[#This Row],[Descrição]],1)-1)</f>
        <v>1530</v>
      </c>
      <c r="BL1373" t="str">
        <f>TEXT(Tabela_BaseCadastro[[#This Row],[Unidade Venda '[EAN8, UPC12, EAN13, e DUN14']]],"0000000000000")</f>
        <v>7891040010738</v>
      </c>
      <c r="BN1373">
        <f>IF(Tabela_BaseCadastro[[#This Row],[P.Ativo CMED]]="",Tabela_BaseCadastro[[#This Row],[DESCRIÇÃO DO PRINCIPIO ATIVO]],Tabela_BaseCadastro[[#This Row],[P.Ativo CMED]])</f>
        <v>0</v>
      </c>
    </row>
    <row r="1374" spans="1:66" x14ac:dyDescent="0.25">
      <c r="A1374">
        <v>2175</v>
      </c>
      <c r="B1374" t="s">
        <v>3796</v>
      </c>
      <c r="C1374">
        <v>1657</v>
      </c>
      <c r="D1374" t="s">
        <v>13</v>
      </c>
      <c r="E1374">
        <v>5</v>
      </c>
      <c r="F1374" t="s">
        <v>2634</v>
      </c>
      <c r="G1374">
        <v>8</v>
      </c>
      <c r="H1374" s="1" t="s">
        <v>2635</v>
      </c>
      <c r="I1374">
        <v>47</v>
      </c>
      <c r="J1374" t="s">
        <v>3791</v>
      </c>
      <c r="M1374" t="s">
        <v>2412</v>
      </c>
      <c r="N1374" t="s">
        <v>3795</v>
      </c>
      <c r="O1374" t="s">
        <v>3793</v>
      </c>
      <c r="P1374">
        <v>30051090</v>
      </c>
      <c r="R1374">
        <v>13</v>
      </c>
      <c r="S1374">
        <v>13</v>
      </c>
      <c r="U1374">
        <v>7891040034666</v>
      </c>
      <c r="V1374">
        <v>0</v>
      </c>
      <c r="X1374" t="s">
        <v>356</v>
      </c>
      <c r="Y1374" t="s">
        <v>356</v>
      </c>
      <c r="Z1374" t="s">
        <v>1260</v>
      </c>
      <c r="AA1374" t="s">
        <v>1261</v>
      </c>
      <c r="AE1374">
        <v>44089</v>
      </c>
      <c r="AH1374">
        <v>0</v>
      </c>
      <c r="AK1374" t="s">
        <v>1260</v>
      </c>
      <c r="AM1374" t="s">
        <v>1260</v>
      </c>
      <c r="AN1374" t="s">
        <v>1260</v>
      </c>
      <c r="AQ1374" t="s">
        <v>2412</v>
      </c>
      <c r="AR1374" t="s">
        <v>2415</v>
      </c>
      <c r="AS1374" t="s">
        <v>1260</v>
      </c>
      <c r="AT1374">
        <v>1</v>
      </c>
      <c r="AX1374" t="s">
        <v>1260</v>
      </c>
      <c r="AY1374" t="s">
        <v>1264</v>
      </c>
      <c r="AZ1374" t="s">
        <v>1265</v>
      </c>
      <c r="BI1374" t="s">
        <v>1260</v>
      </c>
      <c r="BK1374" t="str">
        <f>LEFT(Tabela_BaseCadastro[[#This Row],[Descrição]],SEARCH(" ",Tabela_BaseCadastro[[#This Row],[Descrição]],1)-1)</f>
        <v>1530</v>
      </c>
      <c r="BL1374" t="str">
        <f>TEXT(Tabela_BaseCadastro[[#This Row],[Unidade Venda '[EAN8, UPC12, EAN13, e DUN14']]],"0000000000000")</f>
        <v>7891040034666</v>
      </c>
      <c r="BN1374">
        <f>IF(Tabela_BaseCadastro[[#This Row],[P.Ativo CMED]]="",Tabela_BaseCadastro[[#This Row],[DESCRIÇÃO DO PRINCIPIO ATIVO]],Tabela_BaseCadastro[[#This Row],[P.Ativo CMED]])</f>
        <v>0</v>
      </c>
    </row>
    <row r="1375" spans="1:66" x14ac:dyDescent="0.25">
      <c r="A1375">
        <v>2176</v>
      </c>
      <c r="B1375" t="s">
        <v>3797</v>
      </c>
      <c r="C1375">
        <v>1657</v>
      </c>
      <c r="D1375" t="s">
        <v>13</v>
      </c>
      <c r="E1375">
        <v>5</v>
      </c>
      <c r="F1375" t="s">
        <v>2634</v>
      </c>
      <c r="G1375">
        <v>8</v>
      </c>
      <c r="H1375" s="1" t="s">
        <v>2635</v>
      </c>
      <c r="I1375">
        <v>47</v>
      </c>
      <c r="J1375" t="s">
        <v>3791</v>
      </c>
      <c r="M1375" t="s">
        <v>2412</v>
      </c>
      <c r="N1375" t="s">
        <v>3795</v>
      </c>
      <c r="O1375" t="s">
        <v>3793</v>
      </c>
      <c r="P1375">
        <v>30051090</v>
      </c>
      <c r="R1375">
        <v>13</v>
      </c>
      <c r="S1375">
        <v>14</v>
      </c>
      <c r="U1375">
        <v>7891040034680</v>
      </c>
      <c r="V1375">
        <v>0</v>
      </c>
      <c r="X1375" t="s">
        <v>350</v>
      </c>
      <c r="Y1375" t="s">
        <v>350</v>
      </c>
      <c r="Z1375" t="s">
        <v>1260</v>
      </c>
      <c r="AA1375" t="s">
        <v>1261</v>
      </c>
      <c r="AE1375">
        <v>44089</v>
      </c>
      <c r="AH1375">
        <v>0</v>
      </c>
      <c r="AK1375" t="s">
        <v>1260</v>
      </c>
      <c r="AM1375" t="s">
        <v>1260</v>
      </c>
      <c r="AN1375" t="s">
        <v>1260</v>
      </c>
      <c r="AQ1375" t="s">
        <v>2412</v>
      </c>
      <c r="AR1375" t="s">
        <v>2415</v>
      </c>
      <c r="AS1375" t="s">
        <v>1260</v>
      </c>
      <c r="AT1375">
        <v>1</v>
      </c>
      <c r="AX1375" t="s">
        <v>1260</v>
      </c>
      <c r="AY1375" t="s">
        <v>1264</v>
      </c>
      <c r="AZ1375" t="s">
        <v>1265</v>
      </c>
      <c r="BI1375" t="s">
        <v>1260</v>
      </c>
      <c r="BK1375" t="str">
        <f>LEFT(Tabela_BaseCadastro[[#This Row],[Descrição]],SEARCH(" ",Tabela_BaseCadastro[[#This Row],[Descrição]],1)-1)</f>
        <v>1530</v>
      </c>
      <c r="BL1375" t="str">
        <f>TEXT(Tabela_BaseCadastro[[#This Row],[Unidade Venda '[EAN8, UPC12, EAN13, e DUN14']]],"0000000000000")</f>
        <v>7891040034680</v>
      </c>
      <c r="BN1375">
        <f>IF(Tabela_BaseCadastro[[#This Row],[P.Ativo CMED]]="",Tabela_BaseCadastro[[#This Row],[DESCRIÇÃO DO PRINCIPIO ATIVO]],Tabela_BaseCadastro[[#This Row],[P.Ativo CMED]])</f>
        <v>0</v>
      </c>
    </row>
    <row r="1376" spans="1:66" x14ac:dyDescent="0.25">
      <c r="A1376">
        <v>2177</v>
      </c>
      <c r="B1376" t="s">
        <v>3798</v>
      </c>
      <c r="C1376">
        <v>1657</v>
      </c>
      <c r="D1376" t="s">
        <v>13</v>
      </c>
      <c r="E1376">
        <v>5</v>
      </c>
      <c r="F1376" t="s">
        <v>2634</v>
      </c>
      <c r="G1376">
        <v>8</v>
      </c>
      <c r="H1376" s="1" t="s">
        <v>2635</v>
      </c>
      <c r="I1376">
        <v>47</v>
      </c>
      <c r="J1376" t="s">
        <v>3791</v>
      </c>
      <c r="M1376" t="s">
        <v>2412</v>
      </c>
      <c r="N1376" t="s">
        <v>3792</v>
      </c>
      <c r="O1376" t="s">
        <v>3793</v>
      </c>
      <c r="P1376">
        <v>30051090</v>
      </c>
      <c r="R1376">
        <v>13</v>
      </c>
      <c r="S1376">
        <v>13</v>
      </c>
      <c r="U1376">
        <v>7891040034697</v>
      </c>
      <c r="V1376">
        <v>0</v>
      </c>
      <c r="X1376" t="s">
        <v>386</v>
      </c>
      <c r="Z1376" t="s">
        <v>1260</v>
      </c>
      <c r="AA1376" t="s">
        <v>1261</v>
      </c>
      <c r="AE1376">
        <v>44133</v>
      </c>
      <c r="AH1376">
        <v>0</v>
      </c>
      <c r="AK1376" t="s">
        <v>1260</v>
      </c>
      <c r="AM1376" t="s">
        <v>1260</v>
      </c>
      <c r="AN1376" t="s">
        <v>1260</v>
      </c>
      <c r="AQ1376" t="s">
        <v>2412</v>
      </c>
      <c r="AR1376" t="s">
        <v>2415</v>
      </c>
      <c r="AS1376" t="s">
        <v>1260</v>
      </c>
      <c r="AT1376">
        <v>1</v>
      </c>
      <c r="AX1376" t="s">
        <v>1260</v>
      </c>
      <c r="AY1376" t="s">
        <v>1264</v>
      </c>
      <c r="AZ1376" t="s">
        <v>1265</v>
      </c>
      <c r="BI1376" t="s">
        <v>1260</v>
      </c>
      <c r="BK1376" t="str">
        <f>LEFT(Tabela_BaseCadastro[[#This Row],[Descrição]],SEARCH(" ",Tabela_BaseCadastro[[#This Row],[Descrição]],1)-1)</f>
        <v>1533</v>
      </c>
      <c r="BL1376" t="str">
        <f>TEXT(Tabela_BaseCadastro[[#This Row],[Unidade Venda '[EAN8, UPC12, EAN13, e DUN14']]],"0000000000000")</f>
        <v>7891040034697</v>
      </c>
      <c r="BN1376">
        <f>IF(Tabela_BaseCadastro[[#This Row],[P.Ativo CMED]]="",Tabela_BaseCadastro[[#This Row],[DESCRIÇÃO DO PRINCIPIO ATIVO]],Tabela_BaseCadastro[[#This Row],[P.Ativo CMED]])</f>
        <v>0</v>
      </c>
    </row>
    <row r="1377" spans="1:66" x14ac:dyDescent="0.25">
      <c r="A1377">
        <v>2178</v>
      </c>
      <c r="B1377" t="s">
        <v>3799</v>
      </c>
      <c r="C1377">
        <v>1657</v>
      </c>
      <c r="D1377" t="s">
        <v>13</v>
      </c>
      <c r="E1377">
        <v>5</v>
      </c>
      <c r="F1377" t="s">
        <v>2634</v>
      </c>
      <c r="G1377">
        <v>8</v>
      </c>
      <c r="H1377" s="1" t="s">
        <v>2635</v>
      </c>
      <c r="I1377">
        <v>47</v>
      </c>
      <c r="J1377" t="s">
        <v>3791</v>
      </c>
      <c r="M1377" t="s">
        <v>2412</v>
      </c>
      <c r="N1377" t="s">
        <v>3795</v>
      </c>
      <c r="O1377" t="s">
        <v>3793</v>
      </c>
      <c r="P1377">
        <v>30051090</v>
      </c>
      <c r="R1377">
        <v>13</v>
      </c>
      <c r="S1377">
        <v>13</v>
      </c>
      <c r="U1377">
        <v>7891040034659</v>
      </c>
      <c r="V1377">
        <v>0</v>
      </c>
      <c r="X1377" t="s">
        <v>3800</v>
      </c>
      <c r="Y1377" t="s">
        <v>3800</v>
      </c>
      <c r="Z1377" t="s">
        <v>1260</v>
      </c>
      <c r="AA1377" t="s">
        <v>1261</v>
      </c>
      <c r="AE1377">
        <v>44089</v>
      </c>
      <c r="AH1377">
        <v>0</v>
      </c>
      <c r="AK1377" t="s">
        <v>1260</v>
      </c>
      <c r="AM1377" t="s">
        <v>1260</v>
      </c>
      <c r="AN1377" t="s">
        <v>1260</v>
      </c>
      <c r="AQ1377" t="s">
        <v>2412</v>
      </c>
      <c r="AR1377" t="s">
        <v>2415</v>
      </c>
      <c r="AS1377" t="s">
        <v>1260</v>
      </c>
      <c r="AT1377">
        <v>1</v>
      </c>
      <c r="AX1377" t="s">
        <v>1260</v>
      </c>
      <c r="AY1377" t="s">
        <v>1264</v>
      </c>
      <c r="AZ1377" t="s">
        <v>1265</v>
      </c>
      <c r="BI1377" t="s">
        <v>1260</v>
      </c>
      <c r="BK1377" t="str">
        <f>LEFT(Tabela_BaseCadastro[[#This Row],[Descrição]],SEARCH(" ",Tabela_BaseCadastro[[#This Row],[Descrição]],1)-1)</f>
        <v>1533</v>
      </c>
      <c r="BL1377" t="str">
        <f>TEXT(Tabela_BaseCadastro[[#This Row],[Unidade Venda '[EAN8, UPC12, EAN13, e DUN14']]],"0000000000000")</f>
        <v>7891040034659</v>
      </c>
      <c r="BN1377">
        <f>IF(Tabela_BaseCadastro[[#This Row],[P.Ativo CMED]]="",Tabela_BaseCadastro[[#This Row],[DESCRIÇÃO DO PRINCIPIO ATIVO]],Tabela_BaseCadastro[[#This Row],[P.Ativo CMED]])</f>
        <v>0</v>
      </c>
    </row>
    <row r="1378" spans="1:66" x14ac:dyDescent="0.25">
      <c r="A1378">
        <v>2179</v>
      </c>
      <c r="B1378" t="s">
        <v>3801</v>
      </c>
      <c r="C1378">
        <v>1657</v>
      </c>
      <c r="D1378" t="s">
        <v>13</v>
      </c>
      <c r="E1378">
        <v>5</v>
      </c>
      <c r="F1378" t="s">
        <v>2634</v>
      </c>
      <c r="G1378">
        <v>8</v>
      </c>
      <c r="H1378" s="1" t="s">
        <v>2635</v>
      </c>
      <c r="I1378">
        <v>47</v>
      </c>
      <c r="J1378" t="s">
        <v>3791</v>
      </c>
      <c r="M1378" t="s">
        <v>2412</v>
      </c>
      <c r="N1378" t="s">
        <v>3795</v>
      </c>
      <c r="O1378" t="s">
        <v>3793</v>
      </c>
      <c r="P1378">
        <v>30051090</v>
      </c>
      <c r="R1378">
        <v>13</v>
      </c>
      <c r="S1378">
        <v>13</v>
      </c>
      <c r="U1378">
        <v>7891040034673</v>
      </c>
      <c r="V1378">
        <v>0</v>
      </c>
      <c r="X1378" t="s">
        <v>3802</v>
      </c>
      <c r="Z1378" t="s">
        <v>1260</v>
      </c>
      <c r="AA1378" t="s">
        <v>1261</v>
      </c>
      <c r="AE1378">
        <v>44133</v>
      </c>
      <c r="AH1378">
        <v>0</v>
      </c>
      <c r="AK1378" t="s">
        <v>1260</v>
      </c>
      <c r="AM1378" t="s">
        <v>1260</v>
      </c>
      <c r="AN1378" t="s">
        <v>1260</v>
      </c>
      <c r="AQ1378" t="s">
        <v>2412</v>
      </c>
      <c r="AR1378" t="s">
        <v>2415</v>
      </c>
      <c r="AS1378" t="s">
        <v>1260</v>
      </c>
      <c r="AT1378">
        <v>1</v>
      </c>
      <c r="AX1378" t="s">
        <v>1260</v>
      </c>
      <c r="AY1378" t="s">
        <v>1264</v>
      </c>
      <c r="AZ1378" t="s">
        <v>1265</v>
      </c>
      <c r="BI1378" t="s">
        <v>1260</v>
      </c>
      <c r="BK1378" t="str">
        <f>LEFT(Tabela_BaseCadastro[[#This Row],[Descrição]],SEARCH(" ",Tabela_BaseCadastro[[#This Row],[Descrição]],1)-1)</f>
        <v>1533</v>
      </c>
      <c r="BL1378" t="str">
        <f>TEXT(Tabela_BaseCadastro[[#This Row],[Unidade Venda '[EAN8, UPC12, EAN13, e DUN14']]],"0000000000000")</f>
        <v>7891040034673</v>
      </c>
      <c r="BN1378">
        <f>IF(Tabela_BaseCadastro[[#This Row],[P.Ativo CMED]]="",Tabela_BaseCadastro[[#This Row],[DESCRIÇÃO DO PRINCIPIO ATIVO]],Tabela_BaseCadastro[[#This Row],[P.Ativo CMED]])</f>
        <v>0</v>
      </c>
    </row>
    <row r="1379" spans="1:66" x14ac:dyDescent="0.25">
      <c r="A1379">
        <v>2180</v>
      </c>
      <c r="B1379" t="s">
        <v>3803</v>
      </c>
      <c r="C1379">
        <v>1657</v>
      </c>
      <c r="D1379" t="s">
        <v>13</v>
      </c>
      <c r="E1379">
        <v>5</v>
      </c>
      <c r="F1379" t="s">
        <v>2634</v>
      </c>
      <c r="G1379">
        <v>8</v>
      </c>
      <c r="H1379" s="1" t="s">
        <v>2635</v>
      </c>
      <c r="I1379">
        <v>47</v>
      </c>
      <c r="J1379" t="s">
        <v>3791</v>
      </c>
      <c r="M1379" t="s">
        <v>2412</v>
      </c>
      <c r="N1379" t="s">
        <v>3795</v>
      </c>
      <c r="O1379" t="s">
        <v>3793</v>
      </c>
      <c r="P1379">
        <v>30051090</v>
      </c>
      <c r="R1379">
        <v>13</v>
      </c>
      <c r="S1379">
        <v>14</v>
      </c>
      <c r="U1379">
        <v>7891040010653</v>
      </c>
      <c r="V1379">
        <v>0</v>
      </c>
      <c r="X1379" t="s">
        <v>410</v>
      </c>
      <c r="Z1379" t="s">
        <v>1260</v>
      </c>
      <c r="AA1379" t="s">
        <v>1261</v>
      </c>
      <c r="AE1379">
        <v>44089</v>
      </c>
      <c r="AH1379">
        <v>0</v>
      </c>
      <c r="AK1379" t="s">
        <v>1260</v>
      </c>
      <c r="AM1379" t="s">
        <v>1260</v>
      </c>
      <c r="AN1379" t="s">
        <v>1260</v>
      </c>
      <c r="AQ1379" t="s">
        <v>2412</v>
      </c>
      <c r="AR1379" t="s">
        <v>2415</v>
      </c>
      <c r="AS1379" t="s">
        <v>1260</v>
      </c>
      <c r="AT1379">
        <v>1</v>
      </c>
      <c r="AX1379" t="s">
        <v>1260</v>
      </c>
      <c r="AY1379" t="s">
        <v>1264</v>
      </c>
      <c r="AZ1379" t="s">
        <v>1265</v>
      </c>
      <c r="BI1379" t="s">
        <v>1260</v>
      </c>
      <c r="BK1379" t="str">
        <f>LEFT(Tabela_BaseCadastro[[#This Row],[Descrição]],SEARCH(" ",Tabela_BaseCadastro[[#This Row],[Descrição]],1)-1)</f>
        <v>1527</v>
      </c>
      <c r="BL1379" t="str">
        <f>TEXT(Tabela_BaseCadastro[[#This Row],[Unidade Venda '[EAN8, UPC12, EAN13, e DUN14']]],"0000000000000")</f>
        <v>7891040010653</v>
      </c>
      <c r="BN1379">
        <f>IF(Tabela_BaseCadastro[[#This Row],[P.Ativo CMED]]="",Tabela_BaseCadastro[[#This Row],[DESCRIÇÃO DO PRINCIPIO ATIVO]],Tabela_BaseCadastro[[#This Row],[P.Ativo CMED]])</f>
        <v>0</v>
      </c>
    </row>
    <row r="1380" spans="1:66" x14ac:dyDescent="0.25">
      <c r="A1380">
        <v>2181</v>
      </c>
      <c r="B1380" t="s">
        <v>3804</v>
      </c>
      <c r="C1380">
        <v>1657</v>
      </c>
      <c r="D1380" t="s">
        <v>13</v>
      </c>
      <c r="E1380">
        <v>5</v>
      </c>
      <c r="F1380" t="s">
        <v>2634</v>
      </c>
      <c r="G1380">
        <v>8</v>
      </c>
      <c r="H1380" s="1" t="s">
        <v>2635</v>
      </c>
      <c r="I1380">
        <v>47</v>
      </c>
      <c r="J1380" t="s">
        <v>3791</v>
      </c>
      <c r="M1380" t="s">
        <v>2412</v>
      </c>
      <c r="N1380" t="s">
        <v>3792</v>
      </c>
      <c r="O1380" t="s">
        <v>3793</v>
      </c>
      <c r="P1380">
        <v>30051090</v>
      </c>
      <c r="R1380">
        <v>13</v>
      </c>
      <c r="S1380">
        <v>14</v>
      </c>
      <c r="U1380">
        <v>7891040303724</v>
      </c>
      <c r="V1380">
        <v>0</v>
      </c>
      <c r="X1380" t="s">
        <v>3805</v>
      </c>
      <c r="Z1380" t="s">
        <v>1260</v>
      </c>
      <c r="AA1380" t="s">
        <v>1261</v>
      </c>
      <c r="AE1380">
        <v>44133</v>
      </c>
      <c r="AH1380">
        <v>0</v>
      </c>
      <c r="AK1380" t="s">
        <v>1260</v>
      </c>
      <c r="AM1380" t="s">
        <v>1260</v>
      </c>
      <c r="AN1380" t="s">
        <v>1260</v>
      </c>
      <c r="AQ1380" t="s">
        <v>2412</v>
      </c>
      <c r="AR1380" t="s">
        <v>2415</v>
      </c>
      <c r="AS1380" t="s">
        <v>1260</v>
      </c>
      <c r="AT1380">
        <v>1</v>
      </c>
      <c r="AX1380" t="s">
        <v>1260</v>
      </c>
      <c r="AY1380" t="s">
        <v>1264</v>
      </c>
      <c r="AZ1380" t="s">
        <v>1265</v>
      </c>
      <c r="BI1380" t="s">
        <v>1260</v>
      </c>
      <c r="BK1380" t="str">
        <f>LEFT(Tabela_BaseCadastro[[#This Row],[Descrição]],SEARCH(" ",Tabela_BaseCadastro[[#This Row],[Descrição]],1)-1)</f>
        <v>2770-2</v>
      </c>
      <c r="BL1380" t="str">
        <f>TEXT(Tabela_BaseCadastro[[#This Row],[Unidade Venda '[EAN8, UPC12, EAN13, e DUN14']]],"0000000000000")</f>
        <v>7891040303724</v>
      </c>
      <c r="BN1380">
        <f>IF(Tabela_BaseCadastro[[#This Row],[P.Ativo CMED]]="",Tabela_BaseCadastro[[#This Row],[DESCRIÇÃO DO PRINCIPIO ATIVO]],Tabela_BaseCadastro[[#This Row],[P.Ativo CMED]])</f>
        <v>0</v>
      </c>
    </row>
    <row r="1381" spans="1:66" x14ac:dyDescent="0.25">
      <c r="A1381">
        <v>2182</v>
      </c>
      <c r="B1381" t="s">
        <v>3806</v>
      </c>
      <c r="C1381">
        <v>1657</v>
      </c>
      <c r="D1381" t="s">
        <v>13</v>
      </c>
      <c r="E1381">
        <v>5</v>
      </c>
      <c r="F1381" t="s">
        <v>2634</v>
      </c>
      <c r="G1381">
        <v>8</v>
      </c>
      <c r="H1381" s="1" t="s">
        <v>2635</v>
      </c>
      <c r="I1381">
        <v>47</v>
      </c>
      <c r="J1381" t="s">
        <v>3791</v>
      </c>
      <c r="M1381" t="s">
        <v>2412</v>
      </c>
      <c r="N1381" t="s">
        <v>3792</v>
      </c>
      <c r="O1381" t="s">
        <v>3793</v>
      </c>
      <c r="P1381">
        <v>30051090</v>
      </c>
      <c r="R1381">
        <v>13</v>
      </c>
      <c r="S1381">
        <v>13</v>
      </c>
      <c r="U1381">
        <v>7891040303717</v>
      </c>
      <c r="V1381">
        <v>0</v>
      </c>
      <c r="X1381" t="s">
        <v>469</v>
      </c>
      <c r="Z1381" t="s">
        <v>1260</v>
      </c>
      <c r="AA1381" t="s">
        <v>1261</v>
      </c>
      <c r="AE1381">
        <v>44133</v>
      </c>
      <c r="AH1381">
        <v>0</v>
      </c>
      <c r="AK1381" t="s">
        <v>1260</v>
      </c>
      <c r="AM1381" t="s">
        <v>1260</v>
      </c>
      <c r="AN1381" t="s">
        <v>1260</v>
      </c>
      <c r="AQ1381" t="s">
        <v>2412</v>
      </c>
      <c r="AR1381" t="s">
        <v>2415</v>
      </c>
      <c r="AS1381" t="s">
        <v>1260</v>
      </c>
      <c r="AT1381">
        <v>1</v>
      </c>
      <c r="AX1381" t="s">
        <v>1260</v>
      </c>
      <c r="AY1381" t="s">
        <v>1264</v>
      </c>
      <c r="AZ1381" t="s">
        <v>1265</v>
      </c>
      <c r="BI1381" t="s">
        <v>1260</v>
      </c>
      <c r="BK1381" t="str">
        <f>LEFT(Tabela_BaseCadastro[[#This Row],[Descrição]],SEARCH(" ",Tabela_BaseCadastro[[#This Row],[Descrição]],1)-1)</f>
        <v>2770-1</v>
      </c>
      <c r="BL1381" t="str">
        <f>TEXT(Tabela_BaseCadastro[[#This Row],[Unidade Venda '[EAN8, UPC12, EAN13, e DUN14']]],"0000000000000")</f>
        <v>7891040303717</v>
      </c>
      <c r="BN1381">
        <f>IF(Tabela_BaseCadastro[[#This Row],[P.Ativo CMED]]="",Tabela_BaseCadastro[[#This Row],[DESCRIÇÃO DO PRINCIPIO ATIVO]],Tabela_BaseCadastro[[#This Row],[P.Ativo CMED]])</f>
        <v>0</v>
      </c>
    </row>
    <row r="1382" spans="1:66" x14ac:dyDescent="0.25">
      <c r="A1382">
        <v>2183</v>
      </c>
      <c r="B1382" t="s">
        <v>3807</v>
      </c>
      <c r="C1382">
        <v>1657</v>
      </c>
      <c r="D1382" t="s">
        <v>13</v>
      </c>
      <c r="E1382">
        <v>5</v>
      </c>
      <c r="F1382" t="s">
        <v>2634</v>
      </c>
      <c r="G1382">
        <v>8</v>
      </c>
      <c r="H1382" s="1" t="s">
        <v>2635</v>
      </c>
      <c r="I1382">
        <v>47</v>
      </c>
      <c r="J1382" t="s">
        <v>3791</v>
      </c>
      <c r="M1382" t="s">
        <v>2412</v>
      </c>
      <c r="N1382" t="s">
        <v>3792</v>
      </c>
      <c r="O1382" t="s">
        <v>3793</v>
      </c>
      <c r="P1382">
        <v>30051090</v>
      </c>
      <c r="R1382">
        <v>13</v>
      </c>
      <c r="S1382">
        <v>14</v>
      </c>
      <c r="U1382">
        <v>7891040159772</v>
      </c>
      <c r="V1382">
        <v>7891040159772</v>
      </c>
      <c r="X1382" t="s">
        <v>3808</v>
      </c>
      <c r="Z1382" t="s">
        <v>1260</v>
      </c>
      <c r="AA1382" t="s">
        <v>1261</v>
      </c>
      <c r="AE1382">
        <v>44188</v>
      </c>
      <c r="AH1382">
        <v>0</v>
      </c>
      <c r="AK1382" t="s">
        <v>1260</v>
      </c>
      <c r="AM1382" t="s">
        <v>1260</v>
      </c>
      <c r="AN1382" t="s">
        <v>1260</v>
      </c>
      <c r="AQ1382" t="s">
        <v>2412</v>
      </c>
      <c r="AR1382" t="s">
        <v>2415</v>
      </c>
      <c r="AS1382" t="s">
        <v>1260</v>
      </c>
      <c r="AT1382">
        <v>1</v>
      </c>
      <c r="AX1382" t="s">
        <v>1260</v>
      </c>
      <c r="AY1382" t="s">
        <v>1264</v>
      </c>
      <c r="AZ1382" t="s">
        <v>1265</v>
      </c>
      <c r="BI1382" t="s">
        <v>1260</v>
      </c>
      <c r="BK1382" t="str">
        <f>LEFT(Tabela_BaseCadastro[[#This Row],[Descrição]],SEARCH(" ",Tabela_BaseCadastro[[#This Row],[Descrição]],1)-1)</f>
        <v>2770</v>
      </c>
      <c r="BL1382" t="str">
        <f>TEXT(Tabela_BaseCadastro[[#This Row],[Unidade Venda '[EAN8, UPC12, EAN13, e DUN14']]],"0000000000000")</f>
        <v>7891040159772</v>
      </c>
      <c r="BN1382">
        <f>IF(Tabela_BaseCadastro[[#This Row],[P.Ativo CMED]]="",Tabela_BaseCadastro[[#This Row],[DESCRIÇÃO DO PRINCIPIO ATIVO]],Tabela_BaseCadastro[[#This Row],[P.Ativo CMED]])</f>
        <v>0</v>
      </c>
    </row>
    <row r="1383" spans="1:66" x14ac:dyDescent="0.25">
      <c r="A1383">
        <v>2184</v>
      </c>
      <c r="B1383" t="s">
        <v>3809</v>
      </c>
      <c r="C1383">
        <v>1657</v>
      </c>
      <c r="D1383" t="s">
        <v>13</v>
      </c>
      <c r="E1383">
        <v>5</v>
      </c>
      <c r="F1383" t="s">
        <v>2634</v>
      </c>
      <c r="G1383">
        <v>8</v>
      </c>
      <c r="H1383" s="1" t="s">
        <v>2635</v>
      </c>
      <c r="I1383">
        <v>47</v>
      </c>
      <c r="J1383" t="s">
        <v>3791</v>
      </c>
      <c r="M1383" t="s">
        <v>2412</v>
      </c>
      <c r="N1383" t="s">
        <v>3792</v>
      </c>
      <c r="O1383" t="s">
        <v>3793</v>
      </c>
      <c r="P1383">
        <v>30051090</v>
      </c>
      <c r="R1383">
        <v>13</v>
      </c>
      <c r="S1383">
        <v>14</v>
      </c>
      <c r="U1383">
        <v>7891040219209</v>
      </c>
      <c r="V1383">
        <v>0</v>
      </c>
      <c r="X1383" t="s">
        <v>3810</v>
      </c>
      <c r="Z1383" t="s">
        <v>1260</v>
      </c>
      <c r="AA1383" t="s">
        <v>1261</v>
      </c>
      <c r="AE1383">
        <v>44188</v>
      </c>
      <c r="AH1383">
        <v>0</v>
      </c>
      <c r="AK1383" t="s">
        <v>1260</v>
      </c>
      <c r="AM1383" t="s">
        <v>1260</v>
      </c>
      <c r="AN1383" t="s">
        <v>1260</v>
      </c>
      <c r="AQ1383" t="s">
        <v>2412</v>
      </c>
      <c r="AR1383" t="s">
        <v>2415</v>
      </c>
      <c r="AS1383" t="s">
        <v>1260</v>
      </c>
      <c r="AT1383">
        <v>1</v>
      </c>
      <c r="AX1383" t="s">
        <v>1260</v>
      </c>
      <c r="AY1383" t="s">
        <v>1264</v>
      </c>
      <c r="AZ1383" t="s">
        <v>1265</v>
      </c>
      <c r="BI1383" t="s">
        <v>1260</v>
      </c>
      <c r="BK1383" t="str">
        <f>LEFT(Tabela_BaseCadastro[[#This Row],[Descrição]],SEARCH(" ",Tabela_BaseCadastro[[#This Row],[Descrição]],1)-1)</f>
        <v>2861</v>
      </c>
      <c r="BL1383" t="str">
        <f>TEXT(Tabela_BaseCadastro[[#This Row],[Unidade Venda '[EAN8, UPC12, EAN13, e DUN14']]],"0000000000000")</f>
        <v>7891040219209</v>
      </c>
      <c r="BN1383">
        <f>IF(Tabela_BaseCadastro[[#This Row],[P.Ativo CMED]]="",Tabela_BaseCadastro[[#This Row],[DESCRIÇÃO DO PRINCIPIO ATIVO]],Tabela_BaseCadastro[[#This Row],[P.Ativo CMED]])</f>
        <v>0</v>
      </c>
    </row>
    <row r="1384" spans="1:66" x14ac:dyDescent="0.25">
      <c r="A1384">
        <v>2185</v>
      </c>
      <c r="B1384" t="s">
        <v>3811</v>
      </c>
      <c r="C1384">
        <v>1657</v>
      </c>
      <c r="D1384" t="s">
        <v>13</v>
      </c>
      <c r="E1384">
        <v>5</v>
      </c>
      <c r="F1384" t="s">
        <v>2634</v>
      </c>
      <c r="G1384">
        <v>8</v>
      </c>
      <c r="H1384" s="1" t="s">
        <v>2635</v>
      </c>
      <c r="I1384">
        <v>47</v>
      </c>
      <c r="J1384" t="s">
        <v>3791</v>
      </c>
      <c r="M1384" t="s">
        <v>2412</v>
      </c>
      <c r="N1384" t="s">
        <v>3792</v>
      </c>
      <c r="O1384" t="s">
        <v>3793</v>
      </c>
      <c r="P1384">
        <v>30051090</v>
      </c>
      <c r="R1384">
        <v>13</v>
      </c>
      <c r="S1384">
        <v>13</v>
      </c>
      <c r="U1384">
        <v>7891040219216</v>
      </c>
      <c r="V1384">
        <v>0</v>
      </c>
      <c r="X1384" t="s">
        <v>3812</v>
      </c>
      <c r="Z1384" t="s">
        <v>1260</v>
      </c>
      <c r="AA1384" t="s">
        <v>1261</v>
      </c>
      <c r="AE1384">
        <v>44188</v>
      </c>
      <c r="AH1384">
        <v>0</v>
      </c>
      <c r="AK1384" t="s">
        <v>1260</v>
      </c>
      <c r="AM1384" t="s">
        <v>1260</v>
      </c>
      <c r="AN1384" t="s">
        <v>1260</v>
      </c>
      <c r="AQ1384" t="s">
        <v>2412</v>
      </c>
      <c r="AR1384" t="s">
        <v>2415</v>
      </c>
      <c r="AS1384" t="s">
        <v>1260</v>
      </c>
      <c r="AT1384">
        <v>1</v>
      </c>
      <c r="AX1384" t="s">
        <v>1260</v>
      </c>
      <c r="AY1384" t="s">
        <v>1264</v>
      </c>
      <c r="AZ1384" t="s">
        <v>1265</v>
      </c>
      <c r="BI1384" t="s">
        <v>1260</v>
      </c>
      <c r="BK1384" t="str">
        <f>LEFT(Tabela_BaseCadastro[[#This Row],[Descrição]],SEARCH(" ",Tabela_BaseCadastro[[#This Row],[Descrição]],1)-1)</f>
        <v>2862</v>
      </c>
      <c r="BL1384" t="str">
        <f>TEXT(Tabela_BaseCadastro[[#This Row],[Unidade Venda '[EAN8, UPC12, EAN13, e DUN14']]],"0000000000000")</f>
        <v>7891040219216</v>
      </c>
      <c r="BN1384">
        <f>IF(Tabela_BaseCadastro[[#This Row],[P.Ativo CMED]]="",Tabela_BaseCadastro[[#This Row],[DESCRIÇÃO DO PRINCIPIO ATIVO]],Tabela_BaseCadastro[[#This Row],[P.Ativo CMED]])</f>
        <v>0</v>
      </c>
    </row>
    <row r="1385" spans="1:66" x14ac:dyDescent="0.25">
      <c r="A1385">
        <v>2186</v>
      </c>
      <c r="B1385" t="s">
        <v>3813</v>
      </c>
      <c r="C1385">
        <v>1657</v>
      </c>
      <c r="D1385" t="s">
        <v>13</v>
      </c>
      <c r="E1385">
        <v>5</v>
      </c>
      <c r="F1385" t="s">
        <v>2634</v>
      </c>
      <c r="G1385">
        <v>8</v>
      </c>
      <c r="H1385" s="1" t="s">
        <v>2635</v>
      </c>
      <c r="I1385">
        <v>47</v>
      </c>
      <c r="J1385" t="s">
        <v>3791</v>
      </c>
      <c r="M1385" t="s">
        <v>2412</v>
      </c>
      <c r="N1385" t="s">
        <v>3792</v>
      </c>
      <c r="O1385" t="s">
        <v>3793</v>
      </c>
      <c r="P1385">
        <v>30051090</v>
      </c>
      <c r="R1385">
        <v>13</v>
      </c>
      <c r="S1385">
        <v>13</v>
      </c>
      <c r="U1385">
        <v>7891040219223</v>
      </c>
      <c r="V1385">
        <v>0</v>
      </c>
      <c r="X1385" t="s">
        <v>3814</v>
      </c>
      <c r="Z1385" t="s">
        <v>1260</v>
      </c>
      <c r="AA1385" t="s">
        <v>1261</v>
      </c>
      <c r="AE1385">
        <v>44188</v>
      </c>
      <c r="AH1385">
        <v>0</v>
      </c>
      <c r="AK1385" t="s">
        <v>1260</v>
      </c>
      <c r="AM1385" t="s">
        <v>1260</v>
      </c>
      <c r="AN1385" t="s">
        <v>1260</v>
      </c>
      <c r="AQ1385" t="s">
        <v>2412</v>
      </c>
      <c r="AR1385" t="s">
        <v>2415</v>
      </c>
      <c r="AS1385" t="s">
        <v>1260</v>
      </c>
      <c r="AT1385">
        <v>1</v>
      </c>
      <c r="AX1385" t="s">
        <v>1260</v>
      </c>
      <c r="AY1385" t="s">
        <v>1264</v>
      </c>
      <c r="AZ1385" t="s">
        <v>1265</v>
      </c>
      <c r="BI1385" t="s">
        <v>1260</v>
      </c>
      <c r="BK1385" t="str">
        <f>LEFT(Tabela_BaseCadastro[[#This Row],[Descrição]],SEARCH(" ",Tabela_BaseCadastro[[#This Row],[Descrição]],1)-1)</f>
        <v>2864</v>
      </c>
      <c r="BL1385" t="str">
        <f>TEXT(Tabela_BaseCadastro[[#This Row],[Unidade Venda '[EAN8, UPC12, EAN13, e DUN14']]],"0000000000000")</f>
        <v>7891040219223</v>
      </c>
      <c r="BN1385">
        <f>IF(Tabela_BaseCadastro[[#This Row],[P.Ativo CMED]]="",Tabela_BaseCadastro[[#This Row],[DESCRIÇÃO DO PRINCIPIO ATIVO]],Tabela_BaseCadastro[[#This Row],[P.Ativo CMED]])</f>
        <v>0</v>
      </c>
    </row>
    <row r="1386" spans="1:66" x14ac:dyDescent="0.25">
      <c r="A1386">
        <v>2187</v>
      </c>
      <c r="B1386" t="s">
        <v>3815</v>
      </c>
      <c r="C1386">
        <v>1657</v>
      </c>
      <c r="D1386" t="s">
        <v>13</v>
      </c>
      <c r="E1386">
        <v>5</v>
      </c>
      <c r="F1386" t="s">
        <v>2634</v>
      </c>
      <c r="G1386">
        <v>8</v>
      </c>
      <c r="H1386" s="1" t="s">
        <v>2635</v>
      </c>
      <c r="I1386">
        <v>47</v>
      </c>
      <c r="J1386" t="s">
        <v>3791</v>
      </c>
      <c r="M1386" t="s">
        <v>2412</v>
      </c>
      <c r="N1386" t="s">
        <v>3792</v>
      </c>
      <c r="O1386" t="s">
        <v>3793</v>
      </c>
      <c r="P1386">
        <v>30051090</v>
      </c>
      <c r="R1386">
        <v>13</v>
      </c>
      <c r="S1386">
        <v>13</v>
      </c>
      <c r="T1386">
        <v>13</v>
      </c>
      <c r="U1386">
        <v>7891040118168</v>
      </c>
      <c r="V1386">
        <v>0</v>
      </c>
      <c r="W1386">
        <v>7891040118168</v>
      </c>
      <c r="X1386" t="s">
        <v>15</v>
      </c>
      <c r="Z1386" t="s">
        <v>1260</v>
      </c>
      <c r="AA1386" t="s">
        <v>1261</v>
      </c>
      <c r="AE1386">
        <v>44089</v>
      </c>
      <c r="AH1386">
        <v>0</v>
      </c>
      <c r="AK1386" t="s">
        <v>1260</v>
      </c>
      <c r="AM1386" t="s">
        <v>1260</v>
      </c>
      <c r="AN1386" t="s">
        <v>1260</v>
      </c>
      <c r="AQ1386" t="s">
        <v>2412</v>
      </c>
      <c r="AR1386" t="s">
        <v>2415</v>
      </c>
      <c r="AS1386" t="s">
        <v>1260</v>
      </c>
      <c r="AT1386">
        <v>1</v>
      </c>
      <c r="AX1386" t="s">
        <v>1260</v>
      </c>
      <c r="AY1386" t="s">
        <v>1264</v>
      </c>
      <c r="AZ1386" t="s">
        <v>1265</v>
      </c>
      <c r="BI1386" t="s">
        <v>1260</v>
      </c>
      <c r="BK1386" t="str">
        <f>LEFT(Tabela_BaseCadastro[[#This Row],[Descrição]],SEARCH(" ",Tabela_BaseCadastro[[#This Row],[Descrição]],1)-1)</f>
        <v>IV</v>
      </c>
      <c r="BL1386" t="str">
        <f>TEXT(Tabela_BaseCadastro[[#This Row],[Unidade Venda '[EAN8, UPC12, EAN13, e DUN14']]],"0000000000000")</f>
        <v>7891040118168</v>
      </c>
      <c r="BN1386">
        <f>IF(Tabela_BaseCadastro[[#This Row],[P.Ativo CMED]]="",Tabela_BaseCadastro[[#This Row],[DESCRIÇÃO DO PRINCIPIO ATIVO]],Tabela_BaseCadastro[[#This Row],[P.Ativo CMED]])</f>
        <v>0</v>
      </c>
    </row>
    <row r="1387" spans="1:66" x14ac:dyDescent="0.25">
      <c r="A1387">
        <v>2188</v>
      </c>
      <c r="B1387" t="s">
        <v>3816</v>
      </c>
      <c r="C1387">
        <v>1657</v>
      </c>
      <c r="D1387" t="s">
        <v>13</v>
      </c>
      <c r="E1387">
        <v>5</v>
      </c>
      <c r="F1387" t="s">
        <v>2634</v>
      </c>
      <c r="G1387">
        <v>8</v>
      </c>
      <c r="H1387" s="1" t="s">
        <v>2635</v>
      </c>
      <c r="I1387">
        <v>47</v>
      </c>
      <c r="J1387" t="s">
        <v>3791</v>
      </c>
      <c r="M1387" t="s">
        <v>2412</v>
      </c>
      <c r="N1387" t="s">
        <v>3795</v>
      </c>
      <c r="O1387" t="s">
        <v>3793</v>
      </c>
      <c r="P1387">
        <v>30051090</v>
      </c>
      <c r="R1387">
        <v>13</v>
      </c>
      <c r="S1387">
        <v>14</v>
      </c>
      <c r="U1387">
        <v>7891040144501</v>
      </c>
      <c r="V1387">
        <v>0</v>
      </c>
      <c r="X1387" t="s">
        <v>3817</v>
      </c>
      <c r="Z1387" t="s">
        <v>1260</v>
      </c>
      <c r="AA1387" t="s">
        <v>1261</v>
      </c>
      <c r="AE1387">
        <v>44188</v>
      </c>
      <c r="AH1387">
        <v>0</v>
      </c>
      <c r="AK1387" t="s">
        <v>1260</v>
      </c>
      <c r="AM1387" t="s">
        <v>1260</v>
      </c>
      <c r="AN1387" t="s">
        <v>1260</v>
      </c>
      <c r="AQ1387" t="s">
        <v>2412</v>
      </c>
      <c r="AR1387" t="s">
        <v>2415</v>
      </c>
      <c r="AS1387" t="s">
        <v>1260</v>
      </c>
      <c r="AT1387">
        <v>1</v>
      </c>
      <c r="AX1387" t="s">
        <v>1260</v>
      </c>
      <c r="AY1387" t="s">
        <v>1264</v>
      </c>
      <c r="AZ1387" t="s">
        <v>1265</v>
      </c>
      <c r="BI1387" t="s">
        <v>1260</v>
      </c>
      <c r="BK1387" t="str">
        <f>LEFT(Tabela_BaseCadastro[[#This Row],[Descrição]],SEARCH(" ",Tabela_BaseCadastro[[#This Row],[Descrição]],1)-1)</f>
        <v>1620</v>
      </c>
      <c r="BL1387" t="str">
        <f>TEXT(Tabela_BaseCadastro[[#This Row],[Unidade Venda '[EAN8, UPC12, EAN13, e DUN14']]],"0000000000000")</f>
        <v>7891040144501</v>
      </c>
      <c r="BN1387">
        <f>IF(Tabela_BaseCadastro[[#This Row],[P.Ativo CMED]]="",Tabela_BaseCadastro[[#This Row],[DESCRIÇÃO DO PRINCIPIO ATIVO]],Tabela_BaseCadastro[[#This Row],[P.Ativo CMED]])</f>
        <v>0</v>
      </c>
    </row>
    <row r="1388" spans="1:66" x14ac:dyDescent="0.25">
      <c r="A1388">
        <v>2189</v>
      </c>
      <c r="B1388" t="s">
        <v>3818</v>
      </c>
      <c r="C1388">
        <v>1657</v>
      </c>
      <c r="D1388" t="s">
        <v>13</v>
      </c>
      <c r="E1388">
        <v>5</v>
      </c>
      <c r="F1388" t="s">
        <v>2634</v>
      </c>
      <c r="G1388">
        <v>8</v>
      </c>
      <c r="H1388" s="1" t="s">
        <v>2635</v>
      </c>
      <c r="I1388">
        <v>47</v>
      </c>
      <c r="J1388" t="s">
        <v>3791</v>
      </c>
      <c r="M1388" t="s">
        <v>2412</v>
      </c>
      <c r="N1388" t="s">
        <v>3795</v>
      </c>
      <c r="O1388" t="s">
        <v>3793</v>
      </c>
      <c r="P1388">
        <v>30051090</v>
      </c>
      <c r="R1388">
        <v>13</v>
      </c>
      <c r="S1388">
        <v>13</v>
      </c>
      <c r="U1388">
        <v>7891040102679</v>
      </c>
      <c r="V1388">
        <v>0</v>
      </c>
      <c r="X1388" t="s">
        <v>3819</v>
      </c>
      <c r="Z1388" t="s">
        <v>1260</v>
      </c>
      <c r="AA1388" t="s">
        <v>1261</v>
      </c>
      <c r="AE1388">
        <v>44133</v>
      </c>
      <c r="AH1388">
        <v>0</v>
      </c>
      <c r="AK1388" t="s">
        <v>1260</v>
      </c>
      <c r="AM1388" t="s">
        <v>1260</v>
      </c>
      <c r="AN1388" t="s">
        <v>1260</v>
      </c>
      <c r="AQ1388" t="s">
        <v>2412</v>
      </c>
      <c r="AR1388" t="s">
        <v>2415</v>
      </c>
      <c r="AS1388" t="s">
        <v>1260</v>
      </c>
      <c r="AT1388">
        <v>1</v>
      </c>
      <c r="AX1388" t="s">
        <v>1260</v>
      </c>
      <c r="AY1388" t="s">
        <v>1264</v>
      </c>
      <c r="AZ1388" t="s">
        <v>1265</v>
      </c>
      <c r="BI1388" t="s">
        <v>1260</v>
      </c>
      <c r="BK1388" t="str">
        <f>LEFT(Tabela_BaseCadastro[[#This Row],[Descrição]],SEARCH(" ",Tabela_BaseCadastro[[#This Row],[Descrição]],1)-1)</f>
        <v>1610</v>
      </c>
      <c r="BL1388" t="str">
        <f>TEXT(Tabela_BaseCadastro[[#This Row],[Unidade Venda '[EAN8, UPC12, EAN13, e DUN14']]],"0000000000000")</f>
        <v>7891040102679</v>
      </c>
      <c r="BN1388">
        <f>IF(Tabela_BaseCadastro[[#This Row],[P.Ativo CMED]]="",Tabela_BaseCadastro[[#This Row],[DESCRIÇÃO DO PRINCIPIO ATIVO]],Tabela_BaseCadastro[[#This Row],[P.Ativo CMED]])</f>
        <v>0</v>
      </c>
    </row>
    <row r="1389" spans="1:66" x14ac:dyDescent="0.25">
      <c r="A1389">
        <v>2190</v>
      </c>
      <c r="B1389" t="s">
        <v>3820</v>
      </c>
      <c r="C1389">
        <v>1657</v>
      </c>
      <c r="D1389" t="s">
        <v>13</v>
      </c>
      <c r="E1389">
        <v>5</v>
      </c>
      <c r="F1389" t="s">
        <v>2634</v>
      </c>
      <c r="G1389">
        <v>8</v>
      </c>
      <c r="H1389" s="1" t="s">
        <v>2635</v>
      </c>
      <c r="I1389">
        <v>47</v>
      </c>
      <c r="J1389" t="s">
        <v>3791</v>
      </c>
      <c r="M1389" t="s">
        <v>2412</v>
      </c>
      <c r="N1389" t="s">
        <v>3792</v>
      </c>
      <c r="O1389" t="s">
        <v>3793</v>
      </c>
      <c r="P1389">
        <v>30051090</v>
      </c>
      <c r="R1389">
        <v>13</v>
      </c>
      <c r="S1389">
        <v>13</v>
      </c>
      <c r="U1389">
        <v>7891040102693</v>
      </c>
      <c r="V1389">
        <v>0</v>
      </c>
      <c r="X1389" t="s">
        <v>3821</v>
      </c>
      <c r="Z1389" t="s">
        <v>1260</v>
      </c>
      <c r="AA1389" t="s">
        <v>1261</v>
      </c>
      <c r="AE1389">
        <v>44188</v>
      </c>
      <c r="AH1389">
        <v>0</v>
      </c>
      <c r="AK1389" t="s">
        <v>1260</v>
      </c>
      <c r="AM1389" t="s">
        <v>1260</v>
      </c>
      <c r="AN1389" t="s">
        <v>1260</v>
      </c>
      <c r="AQ1389" t="s">
        <v>2412</v>
      </c>
      <c r="AR1389" t="s">
        <v>2415</v>
      </c>
      <c r="AS1389" t="s">
        <v>1260</v>
      </c>
      <c r="AT1389">
        <v>1</v>
      </c>
      <c r="AX1389" t="s">
        <v>1260</v>
      </c>
      <c r="AY1389" t="s">
        <v>1264</v>
      </c>
      <c r="AZ1389" t="s">
        <v>1265</v>
      </c>
      <c r="BI1389" t="s">
        <v>1260</v>
      </c>
      <c r="BK1389" t="str">
        <f>LEFT(Tabela_BaseCadastro[[#This Row],[Descrição]],SEARCH(" ",Tabela_BaseCadastro[[#This Row],[Descrição]],1)-1)</f>
        <v>1655</v>
      </c>
      <c r="BL1389" t="str">
        <f>TEXT(Tabela_BaseCadastro[[#This Row],[Unidade Venda '[EAN8, UPC12, EAN13, e DUN14']]],"0000000000000")</f>
        <v>7891040102693</v>
      </c>
      <c r="BN1389">
        <f>IF(Tabela_BaseCadastro[[#This Row],[P.Ativo CMED]]="",Tabela_BaseCadastro[[#This Row],[DESCRIÇÃO DO PRINCIPIO ATIVO]],Tabela_BaseCadastro[[#This Row],[P.Ativo CMED]])</f>
        <v>0</v>
      </c>
    </row>
    <row r="1390" spans="1:66" x14ac:dyDescent="0.25">
      <c r="A1390">
        <v>2191</v>
      </c>
      <c r="B1390" t="s">
        <v>3822</v>
      </c>
      <c r="C1390">
        <v>1657</v>
      </c>
      <c r="D1390" t="s">
        <v>13</v>
      </c>
      <c r="E1390">
        <v>5</v>
      </c>
      <c r="F1390" t="s">
        <v>2634</v>
      </c>
      <c r="G1390">
        <v>8</v>
      </c>
      <c r="H1390" s="1" t="s">
        <v>2635</v>
      </c>
      <c r="I1390">
        <v>47</v>
      </c>
      <c r="J1390" t="s">
        <v>3791</v>
      </c>
      <c r="M1390" t="s">
        <v>2412</v>
      </c>
      <c r="N1390" t="s">
        <v>3792</v>
      </c>
      <c r="O1390" t="s">
        <v>3793</v>
      </c>
      <c r="P1390">
        <v>30051090</v>
      </c>
      <c r="R1390">
        <v>13</v>
      </c>
      <c r="S1390">
        <v>13</v>
      </c>
      <c r="U1390">
        <v>7891040151448</v>
      </c>
      <c r="V1390">
        <v>0</v>
      </c>
      <c r="X1390" t="s">
        <v>3823</v>
      </c>
      <c r="Z1390" t="s">
        <v>1260</v>
      </c>
      <c r="AA1390" t="s">
        <v>1261</v>
      </c>
      <c r="AE1390">
        <v>44188</v>
      </c>
      <c r="AH1390">
        <v>0</v>
      </c>
      <c r="AK1390" t="s">
        <v>1260</v>
      </c>
      <c r="AM1390" t="s">
        <v>1260</v>
      </c>
      <c r="AN1390" t="s">
        <v>1260</v>
      </c>
      <c r="AQ1390" t="s">
        <v>2412</v>
      </c>
      <c r="AR1390" t="s">
        <v>2415</v>
      </c>
      <c r="AS1390" t="s">
        <v>1260</v>
      </c>
      <c r="AT1390">
        <v>1</v>
      </c>
      <c r="AX1390" t="s">
        <v>1260</v>
      </c>
      <c r="AY1390" t="s">
        <v>1264</v>
      </c>
      <c r="AZ1390" t="s">
        <v>1265</v>
      </c>
      <c r="BI1390" t="s">
        <v>1260</v>
      </c>
      <c r="BK1390" t="str">
        <f>LEFT(Tabela_BaseCadastro[[#This Row],[Descrição]],SEARCH(" ",Tabela_BaseCadastro[[#This Row],[Descrição]],1)-1)</f>
        <v>1635</v>
      </c>
      <c r="BL1390" t="str">
        <f>TEXT(Tabela_BaseCadastro[[#This Row],[Unidade Venda '[EAN8, UPC12, EAN13, e DUN14']]],"0000000000000")</f>
        <v>7891040151448</v>
      </c>
      <c r="BN1390">
        <f>IF(Tabela_BaseCadastro[[#This Row],[P.Ativo CMED]]="",Tabela_BaseCadastro[[#This Row],[DESCRIÇÃO DO PRINCIPIO ATIVO]],Tabela_BaseCadastro[[#This Row],[P.Ativo CMED]])</f>
        <v>0</v>
      </c>
    </row>
    <row r="1391" spans="1:66" x14ac:dyDescent="0.25">
      <c r="A1391">
        <v>2192</v>
      </c>
      <c r="B1391" t="s">
        <v>3824</v>
      </c>
      <c r="C1391">
        <v>1657</v>
      </c>
      <c r="D1391" t="s">
        <v>13</v>
      </c>
      <c r="E1391">
        <v>5</v>
      </c>
      <c r="F1391" t="s">
        <v>2634</v>
      </c>
      <c r="G1391">
        <v>8</v>
      </c>
      <c r="H1391" s="1" t="s">
        <v>2635</v>
      </c>
      <c r="I1391">
        <v>47</v>
      </c>
      <c r="J1391" t="s">
        <v>3791</v>
      </c>
      <c r="M1391" t="s">
        <v>1263</v>
      </c>
      <c r="N1391" t="s">
        <v>3795</v>
      </c>
      <c r="O1391" t="s">
        <v>3793</v>
      </c>
      <c r="P1391">
        <v>30051090</v>
      </c>
      <c r="R1391">
        <v>13</v>
      </c>
      <c r="S1391">
        <v>14</v>
      </c>
      <c r="U1391">
        <v>7891040151431</v>
      </c>
      <c r="V1391">
        <v>0</v>
      </c>
      <c r="X1391" t="s">
        <v>467</v>
      </c>
      <c r="Z1391" t="s">
        <v>1260</v>
      </c>
      <c r="AA1391" t="s">
        <v>1261</v>
      </c>
      <c r="AE1391">
        <v>44133</v>
      </c>
      <c r="AH1391">
        <v>0</v>
      </c>
      <c r="AK1391" t="s">
        <v>1260</v>
      </c>
      <c r="AM1391" t="s">
        <v>1260</v>
      </c>
      <c r="AN1391" t="s">
        <v>1260</v>
      </c>
      <c r="AQ1391" t="s">
        <v>2412</v>
      </c>
      <c r="AR1391" t="s">
        <v>2415</v>
      </c>
      <c r="AS1391" t="s">
        <v>1260</v>
      </c>
      <c r="AT1391">
        <v>1</v>
      </c>
      <c r="AX1391" t="s">
        <v>1260</v>
      </c>
      <c r="AY1391" t="s">
        <v>1264</v>
      </c>
      <c r="AZ1391" t="s">
        <v>1265</v>
      </c>
      <c r="BI1391" t="s">
        <v>1260</v>
      </c>
      <c r="BK1391" t="str">
        <f>LEFT(Tabela_BaseCadastro[[#This Row],[Descrição]],SEARCH(" ",Tabela_BaseCadastro[[#This Row],[Descrição]],1)-1)</f>
        <v>1633</v>
      </c>
      <c r="BL1391" t="str">
        <f>TEXT(Tabela_BaseCadastro[[#This Row],[Unidade Venda '[EAN8, UPC12, EAN13, e DUN14']]],"0000000000000")</f>
        <v>7891040151431</v>
      </c>
      <c r="BN1391">
        <f>IF(Tabela_BaseCadastro[[#This Row],[P.Ativo CMED]]="",Tabela_BaseCadastro[[#This Row],[DESCRIÇÃO DO PRINCIPIO ATIVO]],Tabela_BaseCadastro[[#This Row],[P.Ativo CMED]])</f>
        <v>0</v>
      </c>
    </row>
    <row r="1392" spans="1:66" x14ac:dyDescent="0.25">
      <c r="A1392">
        <v>2193</v>
      </c>
      <c r="B1392" t="s">
        <v>3825</v>
      </c>
      <c r="C1392">
        <v>1657</v>
      </c>
      <c r="D1392" t="s">
        <v>13</v>
      </c>
      <c r="E1392">
        <v>5</v>
      </c>
      <c r="F1392" t="s">
        <v>2634</v>
      </c>
      <c r="G1392">
        <v>8</v>
      </c>
      <c r="H1392" s="1" t="s">
        <v>2635</v>
      </c>
      <c r="I1392">
        <v>47</v>
      </c>
      <c r="J1392" t="s">
        <v>3791</v>
      </c>
      <c r="M1392" t="s">
        <v>2412</v>
      </c>
      <c r="N1392" t="s">
        <v>3795</v>
      </c>
      <c r="O1392" t="s">
        <v>3793</v>
      </c>
      <c r="P1392">
        <v>30051090</v>
      </c>
      <c r="R1392">
        <v>13</v>
      </c>
      <c r="S1392">
        <v>13</v>
      </c>
      <c r="U1392">
        <v>7891040145324</v>
      </c>
      <c r="V1392">
        <v>0</v>
      </c>
      <c r="X1392" t="s">
        <v>3826</v>
      </c>
      <c r="Z1392" t="s">
        <v>1260</v>
      </c>
      <c r="AA1392" t="s">
        <v>1261</v>
      </c>
      <c r="AE1392">
        <v>44090</v>
      </c>
      <c r="AH1392">
        <v>0</v>
      </c>
      <c r="AK1392" t="s">
        <v>1260</v>
      </c>
      <c r="AM1392" t="s">
        <v>1260</v>
      </c>
      <c r="AN1392" t="s">
        <v>1260</v>
      </c>
      <c r="AQ1392" t="s">
        <v>2412</v>
      </c>
      <c r="AR1392" t="s">
        <v>2415</v>
      </c>
      <c r="AS1392" t="s">
        <v>1260</v>
      </c>
      <c r="AT1392">
        <v>1</v>
      </c>
      <c r="AX1392" t="s">
        <v>1260</v>
      </c>
      <c r="AY1392" t="s">
        <v>1264</v>
      </c>
      <c r="AZ1392" t="s">
        <v>1265</v>
      </c>
      <c r="BI1392" t="s">
        <v>1260</v>
      </c>
      <c r="BK1392" t="str">
        <f>LEFT(Tabela_BaseCadastro[[#This Row],[Descrição]],SEARCH(" ",Tabela_BaseCadastro[[#This Row],[Descrição]],1)-1)</f>
        <v>1657R</v>
      </c>
      <c r="BL1392" t="str">
        <f>TEXT(Tabela_BaseCadastro[[#This Row],[Unidade Venda '[EAN8, UPC12, EAN13, e DUN14']]],"0000000000000")</f>
        <v>7891040145324</v>
      </c>
      <c r="BN1392">
        <f>IF(Tabela_BaseCadastro[[#This Row],[P.Ativo CMED]]="",Tabela_BaseCadastro[[#This Row],[DESCRIÇÃO DO PRINCIPIO ATIVO]],Tabela_BaseCadastro[[#This Row],[P.Ativo CMED]])</f>
        <v>0</v>
      </c>
    </row>
    <row r="1393" spans="1:66" x14ac:dyDescent="0.25">
      <c r="A1393">
        <v>2194</v>
      </c>
      <c r="B1393" t="s">
        <v>3827</v>
      </c>
      <c r="C1393">
        <v>1657</v>
      </c>
      <c r="D1393" t="s">
        <v>13</v>
      </c>
      <c r="E1393">
        <v>5</v>
      </c>
      <c r="F1393" t="s">
        <v>2634</v>
      </c>
      <c r="G1393">
        <v>8</v>
      </c>
      <c r="H1393" s="1" t="s">
        <v>2635</v>
      </c>
      <c r="I1393">
        <v>47</v>
      </c>
      <c r="J1393" t="s">
        <v>3791</v>
      </c>
      <c r="M1393" t="s">
        <v>2412</v>
      </c>
      <c r="N1393" t="s">
        <v>3795</v>
      </c>
      <c r="O1393" t="s">
        <v>3793</v>
      </c>
      <c r="P1393">
        <v>30051090</v>
      </c>
      <c r="R1393">
        <v>13</v>
      </c>
      <c r="S1393">
        <v>13</v>
      </c>
      <c r="U1393">
        <v>7891040188673</v>
      </c>
      <c r="V1393">
        <v>7891040188673</v>
      </c>
      <c r="X1393" t="s">
        <v>3828</v>
      </c>
      <c r="Z1393" t="s">
        <v>1260</v>
      </c>
      <c r="AA1393" t="s">
        <v>1261</v>
      </c>
      <c r="AE1393">
        <v>44188</v>
      </c>
      <c r="AH1393">
        <v>0</v>
      </c>
      <c r="AK1393" t="s">
        <v>1260</v>
      </c>
      <c r="AM1393" t="s">
        <v>1260</v>
      </c>
      <c r="AN1393" t="s">
        <v>1260</v>
      </c>
      <c r="AQ1393" t="s">
        <v>2412</v>
      </c>
      <c r="AR1393" t="s">
        <v>2415</v>
      </c>
      <c r="AS1393" t="s">
        <v>1260</v>
      </c>
      <c r="AT1393">
        <v>1</v>
      </c>
      <c r="AX1393" t="s">
        <v>1260</v>
      </c>
      <c r="AY1393" t="s">
        <v>1264</v>
      </c>
      <c r="AZ1393" t="s">
        <v>1265</v>
      </c>
      <c r="BI1393" t="s">
        <v>1260</v>
      </c>
      <c r="BK1393" t="str">
        <f>LEFT(Tabela_BaseCadastro[[#This Row],[Descrição]],SEARCH(" ",Tabela_BaseCadastro[[#This Row],[Descrição]],1)-1)</f>
        <v>1658R</v>
      </c>
      <c r="BL1393" t="str">
        <f>TEXT(Tabela_BaseCadastro[[#This Row],[Unidade Venda '[EAN8, UPC12, EAN13, e DUN14']]],"0000000000000")</f>
        <v>7891040188673</v>
      </c>
      <c r="BN1393">
        <f>IF(Tabela_BaseCadastro[[#This Row],[P.Ativo CMED]]="",Tabela_BaseCadastro[[#This Row],[DESCRIÇÃO DO PRINCIPIO ATIVO]],Tabela_BaseCadastro[[#This Row],[P.Ativo CMED]])</f>
        <v>0</v>
      </c>
    </row>
    <row r="1394" spans="1:66" x14ac:dyDescent="0.25">
      <c r="A1394">
        <v>2195</v>
      </c>
      <c r="B1394" t="s">
        <v>3829</v>
      </c>
      <c r="C1394">
        <v>1657</v>
      </c>
      <c r="D1394" t="s">
        <v>13</v>
      </c>
      <c r="E1394">
        <v>5</v>
      </c>
      <c r="F1394" t="s">
        <v>2634</v>
      </c>
      <c r="G1394">
        <v>8</v>
      </c>
      <c r="H1394" s="1" t="s">
        <v>2635</v>
      </c>
      <c r="I1394">
        <v>47</v>
      </c>
      <c r="J1394" t="s">
        <v>3791</v>
      </c>
      <c r="M1394" t="s">
        <v>2412</v>
      </c>
      <c r="N1394" t="s">
        <v>3795</v>
      </c>
      <c r="O1394" t="s">
        <v>3793</v>
      </c>
      <c r="P1394">
        <v>30051090</v>
      </c>
      <c r="R1394">
        <v>13</v>
      </c>
      <c r="S1394">
        <v>13</v>
      </c>
      <c r="U1394">
        <v>7891040244072</v>
      </c>
      <c r="V1394">
        <v>0</v>
      </c>
      <c r="X1394" t="s">
        <v>3830</v>
      </c>
      <c r="Z1394" t="s">
        <v>1260</v>
      </c>
      <c r="AA1394" t="s">
        <v>1261</v>
      </c>
      <c r="AE1394">
        <v>44188</v>
      </c>
      <c r="AH1394">
        <v>0</v>
      </c>
      <c r="AK1394" t="s">
        <v>1260</v>
      </c>
      <c r="AM1394" t="s">
        <v>1260</v>
      </c>
      <c r="AN1394" t="s">
        <v>1260</v>
      </c>
      <c r="AQ1394" t="s">
        <v>2412</v>
      </c>
      <c r="AR1394" t="s">
        <v>2415</v>
      </c>
      <c r="AS1394" t="s">
        <v>1260</v>
      </c>
      <c r="AT1394">
        <v>1</v>
      </c>
      <c r="AX1394" t="s">
        <v>1260</v>
      </c>
      <c r="AY1394" t="s">
        <v>1264</v>
      </c>
      <c r="AZ1394" t="s">
        <v>1265</v>
      </c>
      <c r="BI1394" t="s">
        <v>1260</v>
      </c>
      <c r="BK1394" t="str">
        <f>LEFT(Tabela_BaseCadastro[[#This Row],[Descrição]],SEARCH(" ",Tabela_BaseCadastro[[#This Row],[Descrição]],1)-1)</f>
        <v>1659R</v>
      </c>
      <c r="BL1394" t="str">
        <f>TEXT(Tabela_BaseCadastro[[#This Row],[Unidade Venda '[EAN8, UPC12, EAN13, e DUN14']]],"0000000000000")</f>
        <v>7891040244072</v>
      </c>
      <c r="BN1394">
        <f>IF(Tabela_BaseCadastro[[#This Row],[P.Ativo CMED]]="",Tabela_BaseCadastro[[#This Row],[DESCRIÇÃO DO PRINCIPIO ATIVO]],Tabela_BaseCadastro[[#This Row],[P.Ativo CMED]])</f>
        <v>0</v>
      </c>
    </row>
    <row r="1395" spans="1:66" x14ac:dyDescent="0.25">
      <c r="A1395">
        <v>2196</v>
      </c>
      <c r="B1395" t="s">
        <v>3831</v>
      </c>
      <c r="C1395">
        <v>1657</v>
      </c>
      <c r="D1395" t="s">
        <v>13</v>
      </c>
      <c r="E1395">
        <v>5</v>
      </c>
      <c r="F1395" t="s">
        <v>2634</v>
      </c>
      <c r="G1395">
        <v>8</v>
      </c>
      <c r="H1395" s="1" t="s">
        <v>2635</v>
      </c>
      <c r="I1395">
        <v>47</v>
      </c>
      <c r="J1395" t="s">
        <v>3791</v>
      </c>
      <c r="M1395" t="s">
        <v>2412</v>
      </c>
      <c r="N1395" t="s">
        <v>3792</v>
      </c>
      <c r="O1395" t="s">
        <v>3793</v>
      </c>
      <c r="P1395">
        <v>30051090</v>
      </c>
      <c r="R1395">
        <v>13</v>
      </c>
      <c r="S1395">
        <v>13</v>
      </c>
      <c r="U1395">
        <v>7891040244089</v>
      </c>
      <c r="V1395">
        <v>0</v>
      </c>
      <c r="X1395" t="s">
        <v>3832</v>
      </c>
      <c r="Z1395" t="s">
        <v>1260</v>
      </c>
      <c r="AA1395" t="s">
        <v>1261</v>
      </c>
      <c r="AE1395">
        <v>44133</v>
      </c>
      <c r="AH1395">
        <v>0</v>
      </c>
      <c r="AK1395" t="s">
        <v>1260</v>
      </c>
      <c r="AM1395" t="s">
        <v>1260</v>
      </c>
      <c r="AN1395" t="s">
        <v>1260</v>
      </c>
      <c r="AQ1395" t="s">
        <v>2412</v>
      </c>
      <c r="AR1395" t="s">
        <v>2415</v>
      </c>
      <c r="AS1395" t="s">
        <v>1260</v>
      </c>
      <c r="AT1395">
        <v>1</v>
      </c>
      <c r="AX1395" t="s">
        <v>1260</v>
      </c>
      <c r="AY1395" t="s">
        <v>1264</v>
      </c>
      <c r="AZ1395" t="s">
        <v>1265</v>
      </c>
      <c r="BI1395" t="s">
        <v>1260</v>
      </c>
      <c r="BK1395" t="str">
        <f>LEFT(Tabela_BaseCadastro[[#This Row],[Descrição]],SEARCH(" ",Tabela_BaseCadastro[[#This Row],[Descrição]],1)-1)</f>
        <v>1660R</v>
      </c>
      <c r="BL1395" t="str">
        <f>TEXT(Tabela_BaseCadastro[[#This Row],[Unidade Venda '[EAN8, UPC12, EAN13, e DUN14']]],"0000000000000")</f>
        <v>7891040244089</v>
      </c>
      <c r="BN1395">
        <f>IF(Tabela_BaseCadastro[[#This Row],[P.Ativo CMED]]="",Tabela_BaseCadastro[[#This Row],[DESCRIÇÃO DO PRINCIPIO ATIVO]],Tabela_BaseCadastro[[#This Row],[P.Ativo CMED]])</f>
        <v>0</v>
      </c>
    </row>
    <row r="1396" spans="1:66" x14ac:dyDescent="0.25">
      <c r="A1396">
        <v>2197</v>
      </c>
      <c r="B1396" t="s">
        <v>3833</v>
      </c>
      <c r="C1396">
        <v>1657</v>
      </c>
      <c r="D1396" t="s">
        <v>13</v>
      </c>
      <c r="E1396">
        <v>5</v>
      </c>
      <c r="F1396" t="s">
        <v>2634</v>
      </c>
      <c r="G1396">
        <v>8</v>
      </c>
      <c r="H1396" s="1" t="s">
        <v>2635</v>
      </c>
      <c r="I1396">
        <v>47</v>
      </c>
      <c r="J1396" t="s">
        <v>3791</v>
      </c>
      <c r="M1396" t="s">
        <v>2412</v>
      </c>
      <c r="N1396" t="s">
        <v>3795</v>
      </c>
      <c r="O1396" t="s">
        <v>3793</v>
      </c>
      <c r="P1396">
        <v>30051090</v>
      </c>
      <c r="R1396">
        <v>13</v>
      </c>
      <c r="S1396">
        <v>14</v>
      </c>
      <c r="U1396">
        <v>7891040292448</v>
      </c>
      <c r="V1396">
        <v>0</v>
      </c>
      <c r="X1396">
        <v>1</v>
      </c>
      <c r="Z1396" t="s">
        <v>1260</v>
      </c>
      <c r="AA1396" t="s">
        <v>1261</v>
      </c>
      <c r="AE1396">
        <v>44188</v>
      </c>
      <c r="AH1396">
        <v>0</v>
      </c>
      <c r="AK1396" t="s">
        <v>1260</v>
      </c>
      <c r="AM1396" t="s">
        <v>1260</v>
      </c>
      <c r="AN1396" t="s">
        <v>1260</v>
      </c>
      <c r="AQ1396" t="s">
        <v>2412</v>
      </c>
      <c r="AR1396" t="s">
        <v>2415</v>
      </c>
      <c r="AS1396" t="s">
        <v>1260</v>
      </c>
      <c r="AT1396">
        <v>1</v>
      </c>
      <c r="AX1396" t="s">
        <v>1260</v>
      </c>
      <c r="AY1396" t="s">
        <v>1264</v>
      </c>
      <c r="AZ1396" t="s">
        <v>1265</v>
      </c>
      <c r="BI1396" t="s">
        <v>1260</v>
      </c>
      <c r="BK1396" t="str">
        <f>LEFT(Tabela_BaseCadastro[[#This Row],[Descrição]],SEARCH(" ",Tabela_BaseCadastro[[#This Row],[Descrição]],1)-1)</f>
        <v>1877R-2100</v>
      </c>
      <c r="BL1396" t="str">
        <f>TEXT(Tabela_BaseCadastro[[#This Row],[Unidade Venda '[EAN8, UPC12, EAN13, e DUN14']]],"0000000000000")</f>
        <v>7891040292448</v>
      </c>
      <c r="BN1396">
        <f>IF(Tabela_BaseCadastro[[#This Row],[P.Ativo CMED]]="",Tabela_BaseCadastro[[#This Row],[DESCRIÇÃO DO PRINCIPIO ATIVO]],Tabela_BaseCadastro[[#This Row],[P.Ativo CMED]])</f>
        <v>0</v>
      </c>
    </row>
    <row r="1397" spans="1:66" x14ac:dyDescent="0.25">
      <c r="A1397">
        <v>2198</v>
      </c>
      <c r="B1397" t="s">
        <v>3834</v>
      </c>
      <c r="C1397">
        <v>1657</v>
      </c>
      <c r="D1397" t="s">
        <v>13</v>
      </c>
      <c r="E1397">
        <v>5</v>
      </c>
      <c r="F1397" t="s">
        <v>2634</v>
      </c>
      <c r="G1397">
        <v>8</v>
      </c>
      <c r="H1397" s="1" t="s">
        <v>2635</v>
      </c>
      <c r="I1397">
        <v>47</v>
      </c>
      <c r="J1397" t="s">
        <v>3791</v>
      </c>
      <c r="M1397" t="s">
        <v>2412</v>
      </c>
      <c r="N1397" t="s">
        <v>3795</v>
      </c>
      <c r="O1397" t="s">
        <v>3793</v>
      </c>
      <c r="P1397">
        <v>30051090</v>
      </c>
      <c r="R1397">
        <v>13</v>
      </c>
      <c r="S1397">
        <v>13</v>
      </c>
      <c r="U1397">
        <v>7891040292455</v>
      </c>
      <c r="V1397">
        <v>0</v>
      </c>
      <c r="X1397" t="s">
        <v>3835</v>
      </c>
      <c r="Z1397" t="s">
        <v>1260</v>
      </c>
      <c r="AA1397" t="s">
        <v>1261</v>
      </c>
      <c r="AE1397">
        <v>44188</v>
      </c>
      <c r="AH1397">
        <v>0</v>
      </c>
      <c r="AK1397" t="s">
        <v>1260</v>
      </c>
      <c r="AM1397" t="s">
        <v>1260</v>
      </c>
      <c r="AN1397" t="s">
        <v>1260</v>
      </c>
      <c r="AQ1397" t="s">
        <v>2412</v>
      </c>
      <c r="AR1397" t="s">
        <v>2415</v>
      </c>
      <c r="AS1397" t="s">
        <v>1260</v>
      </c>
      <c r="AT1397">
        <v>1</v>
      </c>
      <c r="AX1397" t="s">
        <v>1260</v>
      </c>
      <c r="AY1397" t="s">
        <v>1264</v>
      </c>
      <c r="AZ1397" t="s">
        <v>1265</v>
      </c>
      <c r="BI1397" t="s">
        <v>1260</v>
      </c>
      <c r="BK1397" t="str">
        <f>LEFT(Tabela_BaseCadastro[[#This Row],[Descrição]],SEARCH(" ",Tabela_BaseCadastro[[#This Row],[Descrição]],1)-1)</f>
        <v>1879R-2100</v>
      </c>
      <c r="BL1397" t="str">
        <f>TEXT(Tabela_BaseCadastro[[#This Row],[Unidade Venda '[EAN8, UPC12, EAN13, e DUN14']]],"0000000000000")</f>
        <v>7891040292455</v>
      </c>
      <c r="BN1397">
        <f>IF(Tabela_BaseCadastro[[#This Row],[P.Ativo CMED]]="",Tabela_BaseCadastro[[#This Row],[DESCRIÇÃO DO PRINCIPIO ATIVO]],Tabela_BaseCadastro[[#This Row],[P.Ativo CMED]])</f>
        <v>0</v>
      </c>
    </row>
    <row r="1398" spans="1:66" x14ac:dyDescent="0.25">
      <c r="A1398">
        <v>2199</v>
      </c>
      <c r="B1398" t="s">
        <v>3836</v>
      </c>
      <c r="C1398">
        <v>1657</v>
      </c>
      <c r="D1398" t="s">
        <v>13</v>
      </c>
      <c r="E1398">
        <v>5</v>
      </c>
      <c r="F1398" t="s">
        <v>2634</v>
      </c>
      <c r="G1398">
        <v>8</v>
      </c>
      <c r="H1398" s="1" t="s">
        <v>2635</v>
      </c>
      <c r="I1398">
        <v>47</v>
      </c>
      <c r="J1398" t="s">
        <v>3791</v>
      </c>
      <c r="M1398" t="s">
        <v>2412</v>
      </c>
      <c r="N1398" t="s">
        <v>3792</v>
      </c>
      <c r="O1398" t="s">
        <v>3793</v>
      </c>
      <c r="P1398">
        <v>30051090</v>
      </c>
      <c r="R1398">
        <v>13</v>
      </c>
      <c r="S1398">
        <v>13</v>
      </c>
      <c r="U1398">
        <v>7891040224036</v>
      </c>
      <c r="V1398">
        <v>0</v>
      </c>
      <c r="X1398" t="s">
        <v>392</v>
      </c>
      <c r="Z1398" t="s">
        <v>1260</v>
      </c>
      <c r="AA1398" t="s">
        <v>1261</v>
      </c>
      <c r="AE1398">
        <v>44133</v>
      </c>
      <c r="AH1398">
        <v>0</v>
      </c>
      <c r="AK1398" t="s">
        <v>1260</v>
      </c>
      <c r="AM1398" t="s">
        <v>1260</v>
      </c>
      <c r="AN1398" t="s">
        <v>1260</v>
      </c>
      <c r="AQ1398" t="s">
        <v>2412</v>
      </c>
      <c r="AR1398" t="s">
        <v>2415</v>
      </c>
      <c r="AS1398" t="s">
        <v>1260</v>
      </c>
      <c r="AT1398">
        <v>1</v>
      </c>
      <c r="AX1398" t="s">
        <v>1260</v>
      </c>
      <c r="AY1398" t="s">
        <v>1264</v>
      </c>
      <c r="AZ1398" t="s">
        <v>1265</v>
      </c>
      <c r="BI1398" t="s">
        <v>1260</v>
      </c>
      <c r="BK1398" t="str">
        <f>LEFT(Tabela_BaseCadastro[[#This Row],[Descrição]],SEARCH(" ",Tabela_BaseCadastro[[#This Row],[Descrição]],1)-1)</f>
        <v>1680</v>
      </c>
      <c r="BL1398" t="str">
        <f>TEXT(Tabela_BaseCadastro[[#This Row],[Unidade Venda '[EAN8, UPC12, EAN13, e DUN14']]],"0000000000000")</f>
        <v>7891040224036</v>
      </c>
      <c r="BN1398">
        <f>IF(Tabela_BaseCadastro[[#This Row],[P.Ativo CMED]]="",Tabela_BaseCadastro[[#This Row],[DESCRIÇÃO DO PRINCIPIO ATIVO]],Tabela_BaseCadastro[[#This Row],[P.Ativo CMED]])</f>
        <v>0</v>
      </c>
    </row>
    <row r="1399" spans="1:66" x14ac:dyDescent="0.25">
      <c r="A1399">
        <v>2200</v>
      </c>
      <c r="B1399" t="s">
        <v>3837</v>
      </c>
      <c r="C1399">
        <v>1657</v>
      </c>
      <c r="D1399" t="s">
        <v>13</v>
      </c>
      <c r="E1399">
        <v>5</v>
      </c>
      <c r="F1399" t="s">
        <v>2634</v>
      </c>
      <c r="G1399">
        <v>8</v>
      </c>
      <c r="H1399" s="1" t="s">
        <v>2635</v>
      </c>
      <c r="I1399">
        <v>47</v>
      </c>
      <c r="J1399" t="s">
        <v>3791</v>
      </c>
      <c r="M1399" t="s">
        <v>2412</v>
      </c>
      <c r="N1399" t="s">
        <v>3795</v>
      </c>
      <c r="O1399" t="s">
        <v>3793</v>
      </c>
      <c r="P1399">
        <v>30051090</v>
      </c>
      <c r="R1399">
        <v>13</v>
      </c>
      <c r="S1399">
        <v>13</v>
      </c>
      <c r="U1399">
        <v>7891040224029</v>
      </c>
      <c r="V1399">
        <v>0</v>
      </c>
      <c r="X1399" t="s">
        <v>3838</v>
      </c>
      <c r="Z1399" t="s">
        <v>1260</v>
      </c>
      <c r="AA1399" t="s">
        <v>1261</v>
      </c>
      <c r="AE1399">
        <v>44188</v>
      </c>
      <c r="AH1399">
        <v>0</v>
      </c>
      <c r="AK1399" t="s">
        <v>1260</v>
      </c>
      <c r="AM1399" t="s">
        <v>1260</v>
      </c>
      <c r="AN1399" t="s">
        <v>1260</v>
      </c>
      <c r="AQ1399" t="s">
        <v>2412</v>
      </c>
      <c r="AR1399" t="s">
        <v>2415</v>
      </c>
      <c r="AS1399" t="s">
        <v>1260</v>
      </c>
      <c r="AT1399">
        <v>1</v>
      </c>
      <c r="AX1399" t="s">
        <v>1260</v>
      </c>
      <c r="AY1399" t="s">
        <v>1264</v>
      </c>
      <c r="AZ1399" t="s">
        <v>1265</v>
      </c>
      <c r="BI1399" t="s">
        <v>1260</v>
      </c>
      <c r="BK1399" t="str">
        <f>LEFT(Tabela_BaseCadastro[[#This Row],[Descrição]],SEARCH(" ",Tabela_BaseCadastro[[#This Row],[Descrição]],1)-1)</f>
        <v>1682</v>
      </c>
      <c r="BL1399" t="str">
        <f>TEXT(Tabela_BaseCadastro[[#This Row],[Unidade Venda '[EAN8, UPC12, EAN13, e DUN14']]],"0000000000000")</f>
        <v>7891040224029</v>
      </c>
      <c r="BN1399">
        <f>IF(Tabela_BaseCadastro[[#This Row],[P.Ativo CMED]]="",Tabela_BaseCadastro[[#This Row],[DESCRIÇÃO DO PRINCIPIO ATIVO]],Tabela_BaseCadastro[[#This Row],[P.Ativo CMED]])</f>
        <v>0</v>
      </c>
    </row>
    <row r="1400" spans="1:66" x14ac:dyDescent="0.25">
      <c r="A1400">
        <v>2201</v>
      </c>
      <c r="B1400" t="s">
        <v>3839</v>
      </c>
      <c r="C1400">
        <v>1657</v>
      </c>
      <c r="D1400" t="s">
        <v>13</v>
      </c>
      <c r="E1400">
        <v>5</v>
      </c>
      <c r="F1400" t="s">
        <v>2634</v>
      </c>
      <c r="G1400">
        <v>8</v>
      </c>
      <c r="H1400" s="1" t="s">
        <v>2635</v>
      </c>
      <c r="I1400">
        <v>47</v>
      </c>
      <c r="J1400" t="s">
        <v>3791</v>
      </c>
      <c r="M1400" t="s">
        <v>2412</v>
      </c>
      <c r="N1400" t="s">
        <v>3795</v>
      </c>
      <c r="O1400" t="s">
        <v>3793</v>
      </c>
      <c r="P1400">
        <v>30051090</v>
      </c>
      <c r="R1400">
        <v>13</v>
      </c>
      <c r="S1400">
        <v>13</v>
      </c>
      <c r="U1400">
        <v>7891040306893</v>
      </c>
      <c r="V1400">
        <v>0</v>
      </c>
      <c r="X1400" t="s">
        <v>3840</v>
      </c>
      <c r="Z1400" t="s">
        <v>1260</v>
      </c>
      <c r="AA1400" t="s">
        <v>1261</v>
      </c>
      <c r="AE1400">
        <v>44089</v>
      </c>
      <c r="AH1400">
        <v>0</v>
      </c>
      <c r="AK1400" t="s">
        <v>1260</v>
      </c>
      <c r="AM1400" t="s">
        <v>1260</v>
      </c>
      <c r="AN1400" t="s">
        <v>1260</v>
      </c>
      <c r="AQ1400" t="s">
        <v>2412</v>
      </c>
      <c r="AR1400" t="s">
        <v>2415</v>
      </c>
      <c r="AS1400" t="s">
        <v>1260</v>
      </c>
      <c r="AT1400">
        <v>1</v>
      </c>
      <c r="AX1400" t="s">
        <v>1260</v>
      </c>
      <c r="AY1400" t="s">
        <v>1264</v>
      </c>
      <c r="AZ1400" t="s">
        <v>1265</v>
      </c>
      <c r="BI1400" t="s">
        <v>1260</v>
      </c>
      <c r="BK1400" t="str">
        <f>LEFT(Tabela_BaseCadastro[[#This Row],[Descrição]],SEARCH(" ",Tabela_BaseCadastro[[#This Row],[Descrição]],1)-1)</f>
        <v>1683</v>
      </c>
      <c r="BL1400" t="str">
        <f>TEXT(Tabela_BaseCadastro[[#This Row],[Unidade Venda '[EAN8, UPC12, EAN13, e DUN14']]],"0000000000000")</f>
        <v>7891040306893</v>
      </c>
      <c r="BN1400">
        <f>IF(Tabela_BaseCadastro[[#This Row],[P.Ativo CMED]]="",Tabela_BaseCadastro[[#This Row],[DESCRIÇÃO DO PRINCIPIO ATIVO]],Tabela_BaseCadastro[[#This Row],[P.Ativo CMED]])</f>
        <v>0</v>
      </c>
    </row>
    <row r="1401" spans="1:66" x14ac:dyDescent="0.25">
      <c r="A1401">
        <v>2202</v>
      </c>
      <c r="B1401" t="s">
        <v>3841</v>
      </c>
      <c r="C1401">
        <v>1657</v>
      </c>
      <c r="D1401" t="s">
        <v>13</v>
      </c>
      <c r="E1401">
        <v>5</v>
      </c>
      <c r="F1401" t="s">
        <v>2634</v>
      </c>
      <c r="G1401">
        <v>8</v>
      </c>
      <c r="H1401" s="1" t="s">
        <v>2635</v>
      </c>
      <c r="I1401">
        <v>47</v>
      </c>
      <c r="J1401" t="s">
        <v>3791</v>
      </c>
      <c r="M1401" t="s">
        <v>2412</v>
      </c>
      <c r="N1401" t="s">
        <v>3792</v>
      </c>
      <c r="O1401" t="s">
        <v>3793</v>
      </c>
      <c r="P1401">
        <v>30051090</v>
      </c>
      <c r="R1401">
        <v>13</v>
      </c>
      <c r="S1401">
        <v>13</v>
      </c>
      <c r="U1401">
        <v>7891040151226</v>
      </c>
      <c r="V1401">
        <v>0</v>
      </c>
      <c r="W1401">
        <v>7891040151226</v>
      </c>
      <c r="X1401" t="s">
        <v>3842</v>
      </c>
      <c r="Z1401" t="s">
        <v>1260</v>
      </c>
      <c r="AA1401" t="s">
        <v>1261</v>
      </c>
      <c r="AE1401">
        <v>44188</v>
      </c>
      <c r="AH1401">
        <v>0</v>
      </c>
      <c r="AK1401" t="s">
        <v>1260</v>
      </c>
      <c r="AM1401" t="s">
        <v>1260</v>
      </c>
      <c r="AN1401" t="s">
        <v>1260</v>
      </c>
      <c r="AQ1401" t="s">
        <v>2412</v>
      </c>
      <c r="AR1401" t="s">
        <v>2415</v>
      </c>
      <c r="AS1401" t="s">
        <v>1260</v>
      </c>
      <c r="AT1401">
        <v>1</v>
      </c>
      <c r="AX1401" t="s">
        <v>1260</v>
      </c>
      <c r="AY1401" t="s">
        <v>1264</v>
      </c>
      <c r="AZ1401" t="s">
        <v>1265</v>
      </c>
      <c r="BI1401" t="s">
        <v>1260</v>
      </c>
      <c r="BK1401" t="str">
        <f>LEFT(Tabela_BaseCadastro[[#This Row],[Descrição]],SEARCH(" ",Tabela_BaseCadastro[[#This Row],[Descrição]],1)-1)</f>
        <v>1685</v>
      </c>
      <c r="BL1401" t="str">
        <f>TEXT(Tabela_BaseCadastro[[#This Row],[Unidade Venda '[EAN8, UPC12, EAN13, e DUN14']]],"0000000000000")</f>
        <v>7891040151226</v>
      </c>
      <c r="BN1401">
        <f>IF(Tabela_BaseCadastro[[#This Row],[P.Ativo CMED]]="",Tabela_BaseCadastro[[#This Row],[DESCRIÇÃO DO PRINCIPIO ATIVO]],Tabela_BaseCadastro[[#This Row],[P.Ativo CMED]])</f>
        <v>0</v>
      </c>
    </row>
    <row r="1402" spans="1:66" x14ac:dyDescent="0.25">
      <c r="A1402">
        <v>2203</v>
      </c>
      <c r="B1402" t="s">
        <v>3843</v>
      </c>
      <c r="C1402">
        <v>1657</v>
      </c>
      <c r="D1402" t="s">
        <v>13</v>
      </c>
      <c r="E1402">
        <v>5</v>
      </c>
      <c r="F1402" t="s">
        <v>2634</v>
      </c>
      <c r="G1402">
        <v>8</v>
      </c>
      <c r="H1402" s="1" t="s">
        <v>2635</v>
      </c>
      <c r="I1402">
        <v>47</v>
      </c>
      <c r="J1402" t="s">
        <v>3791</v>
      </c>
      <c r="M1402" t="s">
        <v>2412</v>
      </c>
      <c r="N1402" t="s">
        <v>3844</v>
      </c>
      <c r="O1402" t="s">
        <v>2614</v>
      </c>
      <c r="P1402">
        <v>38089429</v>
      </c>
      <c r="R1402">
        <v>13</v>
      </c>
      <c r="S1402">
        <v>13</v>
      </c>
      <c r="U1402">
        <v>7891040230174</v>
      </c>
      <c r="V1402">
        <v>7891040230174</v>
      </c>
      <c r="X1402" t="s">
        <v>3845</v>
      </c>
      <c r="Z1402" t="s">
        <v>1260</v>
      </c>
      <c r="AA1402" t="s">
        <v>1261</v>
      </c>
      <c r="AE1402">
        <v>44188</v>
      </c>
      <c r="AH1402">
        <v>0</v>
      </c>
      <c r="AK1402" t="s">
        <v>1260</v>
      </c>
      <c r="AM1402" t="s">
        <v>1260</v>
      </c>
      <c r="AN1402" t="s">
        <v>1260</v>
      </c>
      <c r="AQ1402" t="s">
        <v>2412</v>
      </c>
      <c r="AR1402" t="s">
        <v>2415</v>
      </c>
      <c r="AS1402" t="s">
        <v>1260</v>
      </c>
      <c r="AT1402">
        <v>1</v>
      </c>
      <c r="AX1402" t="s">
        <v>1260</v>
      </c>
      <c r="AY1402" t="s">
        <v>1264</v>
      </c>
      <c r="AZ1402" t="s">
        <v>1265</v>
      </c>
      <c r="BI1402" t="s">
        <v>1260</v>
      </c>
      <c r="BK1402" t="str">
        <f>LEFT(Tabela_BaseCadastro[[#This Row],[Descrição]],SEARCH(" ",Tabela_BaseCadastro[[#This Row],[Descrição]],1)-1)</f>
        <v>CUROS</v>
      </c>
      <c r="BL1402" t="str">
        <f>TEXT(Tabela_BaseCadastro[[#This Row],[Unidade Venda '[EAN8, UPC12, EAN13, e DUN14']]],"0000000000000")</f>
        <v>7891040230174</v>
      </c>
      <c r="BN1402">
        <f>IF(Tabela_BaseCadastro[[#This Row],[P.Ativo CMED]]="",Tabela_BaseCadastro[[#This Row],[DESCRIÇÃO DO PRINCIPIO ATIVO]],Tabela_BaseCadastro[[#This Row],[P.Ativo CMED]])</f>
        <v>0</v>
      </c>
    </row>
    <row r="1403" spans="1:66" x14ac:dyDescent="0.25">
      <c r="A1403">
        <v>2204</v>
      </c>
      <c r="B1403" t="s">
        <v>3846</v>
      </c>
      <c r="C1403">
        <v>1657</v>
      </c>
      <c r="D1403" t="s">
        <v>13</v>
      </c>
      <c r="E1403">
        <v>5</v>
      </c>
      <c r="F1403" t="s">
        <v>2634</v>
      </c>
      <c r="G1403">
        <v>8</v>
      </c>
      <c r="H1403" s="1" t="s">
        <v>2635</v>
      </c>
      <c r="I1403">
        <v>47</v>
      </c>
      <c r="J1403" t="s">
        <v>3791</v>
      </c>
      <c r="M1403" t="s">
        <v>2412</v>
      </c>
      <c r="N1403" t="s">
        <v>3795</v>
      </c>
      <c r="O1403" t="s">
        <v>3793</v>
      </c>
      <c r="P1403">
        <v>30051090</v>
      </c>
      <c r="R1403">
        <v>13</v>
      </c>
      <c r="S1403">
        <v>13</v>
      </c>
      <c r="U1403">
        <v>7891040230181</v>
      </c>
      <c r="V1403">
        <v>0</v>
      </c>
      <c r="X1403" t="s">
        <v>823</v>
      </c>
      <c r="Z1403" t="s">
        <v>1260</v>
      </c>
      <c r="AA1403" t="s">
        <v>1261</v>
      </c>
      <c r="AE1403">
        <v>44188</v>
      </c>
      <c r="AH1403">
        <v>0</v>
      </c>
      <c r="AK1403" t="s">
        <v>1260</v>
      </c>
      <c r="AM1403" t="s">
        <v>1260</v>
      </c>
      <c r="AN1403" t="s">
        <v>1260</v>
      </c>
      <c r="AQ1403" t="s">
        <v>2412</v>
      </c>
      <c r="AR1403" t="s">
        <v>2415</v>
      </c>
      <c r="AS1403" t="s">
        <v>1260</v>
      </c>
      <c r="AT1403">
        <v>1</v>
      </c>
      <c r="AX1403" t="s">
        <v>1260</v>
      </c>
      <c r="AY1403" t="s">
        <v>1264</v>
      </c>
      <c r="AZ1403" t="s">
        <v>1265</v>
      </c>
      <c r="BI1403" t="s">
        <v>1260</v>
      </c>
      <c r="BK1403" t="str">
        <f>LEFT(Tabela_BaseCadastro[[#This Row],[Descrição]],SEARCH(" ",Tabela_BaseCadastro[[#This Row],[Descrição]],1)-1)</f>
        <v>CUROS</v>
      </c>
      <c r="BL1403" t="str">
        <f>TEXT(Tabela_BaseCadastro[[#This Row],[Unidade Venda '[EAN8, UPC12, EAN13, e DUN14']]],"0000000000000")</f>
        <v>7891040230181</v>
      </c>
      <c r="BN1403">
        <f>IF(Tabela_BaseCadastro[[#This Row],[P.Ativo CMED]]="",Tabela_BaseCadastro[[#This Row],[DESCRIÇÃO DO PRINCIPIO ATIVO]],Tabela_BaseCadastro[[#This Row],[P.Ativo CMED]])</f>
        <v>0</v>
      </c>
    </row>
    <row r="1404" spans="1:66" x14ac:dyDescent="0.25">
      <c r="A1404">
        <v>2205</v>
      </c>
      <c r="B1404" t="s">
        <v>3847</v>
      </c>
      <c r="C1404">
        <v>1657</v>
      </c>
      <c r="D1404" t="s">
        <v>13</v>
      </c>
      <c r="E1404">
        <v>5</v>
      </c>
      <c r="F1404" t="s">
        <v>2634</v>
      </c>
      <c r="G1404">
        <v>8</v>
      </c>
      <c r="H1404" s="1" t="s">
        <v>2635</v>
      </c>
      <c r="I1404">
        <v>47</v>
      </c>
      <c r="J1404" t="s">
        <v>3791</v>
      </c>
      <c r="M1404" t="s">
        <v>2412</v>
      </c>
      <c r="N1404" t="s">
        <v>3848</v>
      </c>
      <c r="O1404" t="s">
        <v>3849</v>
      </c>
      <c r="P1404">
        <v>29051220</v>
      </c>
      <c r="R1404">
        <v>13</v>
      </c>
      <c r="S1404">
        <v>13</v>
      </c>
      <c r="U1404">
        <v>7891040230198</v>
      </c>
      <c r="V1404">
        <v>0</v>
      </c>
      <c r="X1404" t="s">
        <v>3850</v>
      </c>
      <c r="Z1404" t="s">
        <v>1260</v>
      </c>
      <c r="AA1404" t="s">
        <v>1261</v>
      </c>
      <c r="AE1404">
        <v>44133</v>
      </c>
      <c r="AH1404">
        <v>0</v>
      </c>
      <c r="AK1404" t="s">
        <v>1260</v>
      </c>
      <c r="AM1404" t="s">
        <v>1260</v>
      </c>
      <c r="AN1404" t="s">
        <v>1260</v>
      </c>
      <c r="AQ1404" t="s">
        <v>2412</v>
      </c>
      <c r="AR1404" t="s">
        <v>2415</v>
      </c>
      <c r="AS1404" t="s">
        <v>1260</v>
      </c>
      <c r="AT1404">
        <v>1</v>
      </c>
      <c r="AX1404" t="s">
        <v>1260</v>
      </c>
      <c r="AY1404" t="s">
        <v>1264</v>
      </c>
      <c r="AZ1404" t="s">
        <v>1265</v>
      </c>
      <c r="BI1404" t="s">
        <v>1260</v>
      </c>
      <c r="BK1404" t="str">
        <f>LEFT(Tabela_BaseCadastro[[#This Row],[Descrição]],SEARCH(" ",Tabela_BaseCadastro[[#This Row],[Descrição]],1)-1)</f>
        <v>CUROS</v>
      </c>
      <c r="BL1404" t="str">
        <f>TEXT(Tabela_BaseCadastro[[#This Row],[Unidade Venda '[EAN8, UPC12, EAN13, e DUN14']]],"0000000000000")</f>
        <v>7891040230198</v>
      </c>
      <c r="BN1404">
        <f>IF(Tabela_BaseCadastro[[#This Row],[P.Ativo CMED]]="",Tabela_BaseCadastro[[#This Row],[DESCRIÇÃO DO PRINCIPIO ATIVO]],Tabela_BaseCadastro[[#This Row],[P.Ativo CMED]])</f>
        <v>0</v>
      </c>
    </row>
    <row r="1405" spans="1:66" x14ac:dyDescent="0.25">
      <c r="A1405">
        <v>2206</v>
      </c>
      <c r="B1405" t="s">
        <v>3851</v>
      </c>
      <c r="C1405">
        <v>1657</v>
      </c>
      <c r="D1405" t="s">
        <v>13</v>
      </c>
      <c r="E1405">
        <v>5</v>
      </c>
      <c r="F1405" t="s">
        <v>2634</v>
      </c>
      <c r="G1405">
        <v>8</v>
      </c>
      <c r="H1405" s="1" t="s">
        <v>2635</v>
      </c>
      <c r="I1405">
        <v>47</v>
      </c>
      <c r="J1405" t="s">
        <v>3791</v>
      </c>
      <c r="M1405" t="s">
        <v>2412</v>
      </c>
      <c r="N1405" t="s">
        <v>3852</v>
      </c>
      <c r="O1405" t="s">
        <v>3849</v>
      </c>
      <c r="P1405">
        <v>29051220</v>
      </c>
      <c r="R1405">
        <v>14</v>
      </c>
      <c r="S1405">
        <v>14</v>
      </c>
      <c r="U1405">
        <v>17891040244697</v>
      </c>
      <c r="V1405">
        <v>17891040244697</v>
      </c>
      <c r="X1405" t="s">
        <v>3853</v>
      </c>
      <c r="Z1405" t="s">
        <v>1260</v>
      </c>
      <c r="AA1405" t="s">
        <v>1261</v>
      </c>
      <c r="AE1405">
        <v>44188</v>
      </c>
      <c r="AH1405">
        <v>0</v>
      </c>
      <c r="AK1405" t="s">
        <v>1260</v>
      </c>
      <c r="AM1405" t="s">
        <v>1260</v>
      </c>
      <c r="AN1405" t="s">
        <v>1260</v>
      </c>
      <c r="AQ1405" t="s">
        <v>2412</v>
      </c>
      <c r="AR1405" t="s">
        <v>2415</v>
      </c>
      <c r="AS1405" t="s">
        <v>1260</v>
      </c>
      <c r="AT1405">
        <v>1</v>
      </c>
      <c r="AX1405" t="s">
        <v>1260</v>
      </c>
      <c r="AY1405" t="s">
        <v>1264</v>
      </c>
      <c r="AZ1405" t="s">
        <v>1265</v>
      </c>
      <c r="BI1405" t="s">
        <v>1260</v>
      </c>
      <c r="BK1405" t="str">
        <f>LEFT(Tabela_BaseCadastro[[#This Row],[Descrição]],SEARCH(" ",Tabela_BaseCadastro[[#This Row],[Descrição]],1)-1)</f>
        <v>CUROS</v>
      </c>
      <c r="BL1405" t="str">
        <f>TEXT(Tabela_BaseCadastro[[#This Row],[Unidade Venda '[EAN8, UPC12, EAN13, e DUN14']]],"0000000000000")</f>
        <v>17891040244697</v>
      </c>
      <c r="BN1405">
        <f>IF(Tabela_BaseCadastro[[#This Row],[P.Ativo CMED]]="",Tabela_BaseCadastro[[#This Row],[DESCRIÇÃO DO PRINCIPIO ATIVO]],Tabela_BaseCadastro[[#This Row],[P.Ativo CMED]])</f>
        <v>0</v>
      </c>
    </row>
    <row r="1406" spans="1:66" x14ac:dyDescent="0.25">
      <c r="A1406">
        <v>2207</v>
      </c>
      <c r="B1406" t="s">
        <v>3854</v>
      </c>
      <c r="C1406">
        <v>1657</v>
      </c>
      <c r="D1406" t="s">
        <v>13</v>
      </c>
      <c r="E1406">
        <v>5</v>
      </c>
      <c r="F1406" t="s">
        <v>2634</v>
      </c>
      <c r="G1406">
        <v>8</v>
      </c>
      <c r="H1406" s="1" t="s">
        <v>2635</v>
      </c>
      <c r="I1406">
        <v>47</v>
      </c>
      <c r="J1406" t="s">
        <v>3791</v>
      </c>
      <c r="M1406" t="s">
        <v>2412</v>
      </c>
      <c r="N1406" t="s">
        <v>3848</v>
      </c>
      <c r="O1406" t="s">
        <v>3849</v>
      </c>
      <c r="P1406">
        <v>29051220</v>
      </c>
      <c r="R1406">
        <v>13</v>
      </c>
      <c r="S1406">
        <v>13</v>
      </c>
      <c r="U1406">
        <v>7891040249343</v>
      </c>
      <c r="V1406">
        <v>0</v>
      </c>
      <c r="X1406" t="s">
        <v>3855</v>
      </c>
      <c r="Z1406" t="s">
        <v>1260</v>
      </c>
      <c r="AA1406" t="s">
        <v>1261</v>
      </c>
      <c r="AE1406">
        <v>44188</v>
      </c>
      <c r="AH1406">
        <v>0</v>
      </c>
      <c r="AK1406" t="s">
        <v>1260</v>
      </c>
      <c r="AM1406" t="s">
        <v>1260</v>
      </c>
      <c r="AN1406" t="s">
        <v>1260</v>
      </c>
      <c r="AQ1406" t="s">
        <v>2412</v>
      </c>
      <c r="AR1406" t="s">
        <v>2415</v>
      </c>
      <c r="AS1406" t="s">
        <v>1260</v>
      </c>
      <c r="AT1406">
        <v>1</v>
      </c>
      <c r="AX1406" t="s">
        <v>1260</v>
      </c>
      <c r="AY1406" t="s">
        <v>1264</v>
      </c>
      <c r="AZ1406" t="s">
        <v>1265</v>
      </c>
      <c r="BI1406" t="s">
        <v>1260</v>
      </c>
      <c r="BK1406" t="str">
        <f>LEFT(Tabela_BaseCadastro[[#This Row],[Descrição]],SEARCH(" ",Tabela_BaseCadastro[[#This Row],[Descrição]],1)-1)</f>
        <v>CUROS</v>
      </c>
      <c r="BL1406" t="str">
        <f>TEXT(Tabela_BaseCadastro[[#This Row],[Unidade Venda '[EAN8, UPC12, EAN13, e DUN14']]],"0000000000000")</f>
        <v>7891040249343</v>
      </c>
      <c r="BN1406">
        <f>IF(Tabela_BaseCadastro[[#This Row],[P.Ativo CMED]]="",Tabela_BaseCadastro[[#This Row],[DESCRIÇÃO DO PRINCIPIO ATIVO]],Tabela_BaseCadastro[[#This Row],[P.Ativo CMED]])</f>
        <v>0</v>
      </c>
    </row>
    <row r="1407" spans="1:66" x14ac:dyDescent="0.25">
      <c r="A1407">
        <v>2208</v>
      </c>
      <c r="B1407" t="s">
        <v>3856</v>
      </c>
      <c r="C1407">
        <v>1657</v>
      </c>
      <c r="D1407" t="s">
        <v>13</v>
      </c>
      <c r="E1407">
        <v>5</v>
      </c>
      <c r="F1407" t="s">
        <v>2634</v>
      </c>
      <c r="G1407">
        <v>8</v>
      </c>
      <c r="H1407" s="1" t="s">
        <v>2635</v>
      </c>
      <c r="I1407">
        <v>47</v>
      </c>
      <c r="J1407" t="s">
        <v>3791</v>
      </c>
      <c r="M1407" t="s">
        <v>2412</v>
      </c>
      <c r="N1407" t="s">
        <v>3852</v>
      </c>
      <c r="O1407" t="s">
        <v>3849</v>
      </c>
      <c r="P1407">
        <v>29051220</v>
      </c>
      <c r="R1407">
        <v>13</v>
      </c>
      <c r="S1407">
        <v>13</v>
      </c>
      <c r="U1407">
        <v>7891040249336</v>
      </c>
      <c r="V1407">
        <v>0</v>
      </c>
      <c r="X1407" t="s">
        <v>3857</v>
      </c>
      <c r="Z1407" t="s">
        <v>1260</v>
      </c>
      <c r="AA1407" t="s">
        <v>1261</v>
      </c>
      <c r="AE1407">
        <v>44133</v>
      </c>
      <c r="AH1407">
        <v>0</v>
      </c>
      <c r="AK1407" t="s">
        <v>1260</v>
      </c>
      <c r="AM1407" t="s">
        <v>1260</v>
      </c>
      <c r="AN1407" t="s">
        <v>1260</v>
      </c>
      <c r="AQ1407" t="s">
        <v>2412</v>
      </c>
      <c r="AR1407" t="s">
        <v>2415</v>
      </c>
      <c r="AS1407" t="s">
        <v>1260</v>
      </c>
      <c r="AT1407">
        <v>1</v>
      </c>
      <c r="AX1407" t="s">
        <v>1260</v>
      </c>
      <c r="AY1407" t="s">
        <v>1264</v>
      </c>
      <c r="AZ1407" t="s">
        <v>1265</v>
      </c>
      <c r="BI1407" t="s">
        <v>1260</v>
      </c>
      <c r="BK1407" t="str">
        <f>LEFT(Tabela_BaseCadastro[[#This Row],[Descrição]],SEARCH(" ",Tabela_BaseCadastro[[#This Row],[Descrição]],1)-1)</f>
        <v>CUROS</v>
      </c>
      <c r="BL1407" t="str">
        <f>TEXT(Tabela_BaseCadastro[[#This Row],[Unidade Venda '[EAN8, UPC12, EAN13, e DUN14']]],"0000000000000")</f>
        <v>7891040249336</v>
      </c>
      <c r="BN1407">
        <f>IF(Tabela_BaseCadastro[[#This Row],[P.Ativo CMED]]="",Tabela_BaseCadastro[[#This Row],[DESCRIÇÃO DO PRINCIPIO ATIVO]],Tabela_BaseCadastro[[#This Row],[P.Ativo CMED]])</f>
        <v>0</v>
      </c>
    </row>
    <row r="1408" spans="1:66" x14ac:dyDescent="0.25">
      <c r="A1408">
        <v>2209</v>
      </c>
      <c r="B1408" t="s">
        <v>3858</v>
      </c>
      <c r="C1408">
        <v>1657</v>
      </c>
      <c r="D1408" t="s">
        <v>13</v>
      </c>
      <c r="E1408">
        <v>5</v>
      </c>
      <c r="F1408" t="s">
        <v>2634</v>
      </c>
      <c r="G1408">
        <v>8</v>
      </c>
      <c r="H1408" s="1" t="s">
        <v>2635</v>
      </c>
      <c r="I1408">
        <v>47</v>
      </c>
      <c r="J1408" t="s">
        <v>3791</v>
      </c>
      <c r="M1408" t="s">
        <v>2412</v>
      </c>
      <c r="N1408" t="s">
        <v>3792</v>
      </c>
      <c r="O1408" t="s">
        <v>3793</v>
      </c>
      <c r="P1408">
        <v>30051090</v>
      </c>
      <c r="R1408">
        <v>13</v>
      </c>
      <c r="S1408">
        <v>13</v>
      </c>
      <c r="T1408">
        <v>13</v>
      </c>
      <c r="U1408">
        <v>2209</v>
      </c>
      <c r="V1408">
        <v>2209</v>
      </c>
      <c r="W1408">
        <v>0</v>
      </c>
      <c r="X1408" t="s">
        <v>382</v>
      </c>
      <c r="Z1408" t="s">
        <v>1260</v>
      </c>
      <c r="AA1408" t="s">
        <v>1261</v>
      </c>
      <c r="AE1408">
        <v>44089</v>
      </c>
      <c r="AH1408">
        <v>0</v>
      </c>
      <c r="AK1408" t="s">
        <v>1260</v>
      </c>
      <c r="AM1408" t="s">
        <v>1260</v>
      </c>
      <c r="AN1408" t="s">
        <v>1260</v>
      </c>
      <c r="AQ1408" t="s">
        <v>2412</v>
      </c>
      <c r="AR1408" t="s">
        <v>2415</v>
      </c>
      <c r="AS1408" t="s">
        <v>1260</v>
      </c>
      <c r="AT1408">
        <v>1</v>
      </c>
      <c r="AX1408" t="s">
        <v>1260</v>
      </c>
      <c r="AY1408" t="s">
        <v>1264</v>
      </c>
      <c r="AZ1408" t="s">
        <v>1265</v>
      </c>
      <c r="BI1408" t="s">
        <v>1260</v>
      </c>
      <c r="BK1408" t="str">
        <f>LEFT(Tabela_BaseCadastro[[#This Row],[Descrição]],SEARCH(" ",Tabela_BaseCadastro[[#This Row],[Descrição]],1)-1)</f>
        <v>1500</v>
      </c>
      <c r="BL1408" t="str">
        <f>TEXT(Tabela_BaseCadastro[[#This Row],[Unidade Venda '[EAN8, UPC12, EAN13, e DUN14']]],"0000000000000")</f>
        <v>0000000002209</v>
      </c>
      <c r="BN1408">
        <f>IF(Tabela_BaseCadastro[[#This Row],[P.Ativo CMED]]="",Tabela_BaseCadastro[[#This Row],[DESCRIÇÃO DO PRINCIPIO ATIVO]],Tabela_BaseCadastro[[#This Row],[P.Ativo CMED]])</f>
        <v>0</v>
      </c>
    </row>
    <row r="1409" spans="1:66" x14ac:dyDescent="0.25">
      <c r="A1409">
        <v>2210</v>
      </c>
      <c r="B1409" t="s">
        <v>3859</v>
      </c>
      <c r="C1409">
        <v>1657</v>
      </c>
      <c r="D1409" t="s">
        <v>13</v>
      </c>
      <c r="E1409">
        <v>5</v>
      </c>
      <c r="F1409" t="s">
        <v>2634</v>
      </c>
      <c r="G1409">
        <v>8</v>
      </c>
      <c r="H1409" s="1" t="s">
        <v>2635</v>
      </c>
      <c r="I1409">
        <v>47</v>
      </c>
      <c r="J1409" t="s">
        <v>3791</v>
      </c>
      <c r="M1409" t="s">
        <v>2412</v>
      </c>
      <c r="N1409" t="s">
        <v>3860</v>
      </c>
      <c r="O1409" t="s">
        <v>1275</v>
      </c>
      <c r="P1409">
        <v>30059090</v>
      </c>
      <c r="R1409">
        <v>13</v>
      </c>
      <c r="S1409">
        <v>13</v>
      </c>
      <c r="U1409">
        <v>7891040166909</v>
      </c>
      <c r="V1409">
        <v>0</v>
      </c>
      <c r="X1409" t="s">
        <v>1126</v>
      </c>
      <c r="Z1409" t="s">
        <v>1260</v>
      </c>
      <c r="AA1409" t="s">
        <v>1261</v>
      </c>
      <c r="AE1409">
        <v>44188</v>
      </c>
      <c r="AH1409">
        <v>0</v>
      </c>
      <c r="AK1409" t="s">
        <v>1260</v>
      </c>
      <c r="AM1409" t="s">
        <v>1260</v>
      </c>
      <c r="AN1409" t="s">
        <v>1260</v>
      </c>
      <c r="AQ1409" t="s">
        <v>2412</v>
      </c>
      <c r="AR1409" t="s">
        <v>2415</v>
      </c>
      <c r="AS1409" t="s">
        <v>1260</v>
      </c>
      <c r="AT1409">
        <v>1</v>
      </c>
      <c r="AX1409" t="s">
        <v>1260</v>
      </c>
      <c r="AY1409" t="s">
        <v>1264</v>
      </c>
      <c r="AZ1409" t="s">
        <v>1265</v>
      </c>
      <c r="BI1409" t="s">
        <v>1260</v>
      </c>
      <c r="BK1409" t="str">
        <f>LEFT(Tabela_BaseCadastro[[#This Row],[Descrição]],SEARCH(" ",Tabela_BaseCadastro[[#This Row],[Descrição]],1)-1)</f>
        <v>3582BR</v>
      </c>
      <c r="BL1409" t="str">
        <f>TEXT(Tabela_BaseCadastro[[#This Row],[Unidade Venda '[EAN8, UPC12, EAN13, e DUN14']]],"0000000000000")</f>
        <v>7891040166909</v>
      </c>
      <c r="BN1409">
        <f>IF(Tabela_BaseCadastro[[#This Row],[P.Ativo CMED]]="",Tabela_BaseCadastro[[#This Row],[DESCRIÇÃO DO PRINCIPIO ATIVO]],Tabela_BaseCadastro[[#This Row],[P.Ativo CMED]])</f>
        <v>0</v>
      </c>
    </row>
    <row r="1410" spans="1:66" x14ac:dyDescent="0.25">
      <c r="A1410">
        <v>2211</v>
      </c>
      <c r="B1410" t="s">
        <v>3861</v>
      </c>
      <c r="C1410">
        <v>1657</v>
      </c>
      <c r="D1410" t="s">
        <v>13</v>
      </c>
      <c r="E1410">
        <v>5</v>
      </c>
      <c r="F1410" t="s">
        <v>2634</v>
      </c>
      <c r="G1410">
        <v>8</v>
      </c>
      <c r="H1410" s="1" t="s">
        <v>2635</v>
      </c>
      <c r="I1410">
        <v>47</v>
      </c>
      <c r="J1410" t="s">
        <v>3791</v>
      </c>
      <c r="M1410" t="s">
        <v>2412</v>
      </c>
      <c r="N1410" t="s">
        <v>3860</v>
      </c>
      <c r="O1410" t="s">
        <v>1275</v>
      </c>
      <c r="P1410">
        <v>30059090</v>
      </c>
      <c r="R1410">
        <v>13</v>
      </c>
      <c r="S1410">
        <v>13</v>
      </c>
      <c r="U1410">
        <v>7891040166916</v>
      </c>
      <c r="V1410">
        <v>7891040166916</v>
      </c>
      <c r="X1410" t="s">
        <v>1129</v>
      </c>
      <c r="Z1410" t="s">
        <v>1260</v>
      </c>
      <c r="AA1410" t="s">
        <v>1261</v>
      </c>
      <c r="AE1410">
        <v>44188</v>
      </c>
      <c r="AH1410">
        <v>0</v>
      </c>
      <c r="AK1410" t="s">
        <v>1260</v>
      </c>
      <c r="AM1410" t="s">
        <v>1260</v>
      </c>
      <c r="AN1410" t="s">
        <v>1260</v>
      </c>
      <c r="AQ1410" t="s">
        <v>2412</v>
      </c>
      <c r="AR1410" t="s">
        <v>2415</v>
      </c>
      <c r="AS1410" t="s">
        <v>1260</v>
      </c>
      <c r="AT1410">
        <v>1</v>
      </c>
      <c r="AX1410" t="s">
        <v>1260</v>
      </c>
      <c r="AY1410" t="s">
        <v>1264</v>
      </c>
      <c r="AZ1410" t="s">
        <v>1265</v>
      </c>
      <c r="BI1410" t="s">
        <v>1260</v>
      </c>
      <c r="BK1410" t="str">
        <f>LEFT(Tabela_BaseCadastro[[#This Row],[Descrição]],SEARCH(" ",Tabela_BaseCadastro[[#This Row],[Descrição]],1)-1)</f>
        <v>3586BR</v>
      </c>
      <c r="BL1410" t="str">
        <f>TEXT(Tabela_BaseCadastro[[#This Row],[Unidade Venda '[EAN8, UPC12, EAN13, e DUN14']]],"0000000000000")</f>
        <v>7891040166916</v>
      </c>
      <c r="BN1410">
        <f>IF(Tabela_BaseCadastro[[#This Row],[P.Ativo CMED]]="",Tabela_BaseCadastro[[#This Row],[DESCRIÇÃO DO PRINCIPIO ATIVO]],Tabela_BaseCadastro[[#This Row],[P.Ativo CMED]])</f>
        <v>0</v>
      </c>
    </row>
    <row r="1411" spans="1:66" x14ac:dyDescent="0.25">
      <c r="A1411">
        <v>2212</v>
      </c>
      <c r="B1411" t="s">
        <v>3862</v>
      </c>
      <c r="C1411">
        <v>1657</v>
      </c>
      <c r="D1411" t="s">
        <v>13</v>
      </c>
      <c r="E1411">
        <v>5</v>
      </c>
      <c r="F1411" t="s">
        <v>2634</v>
      </c>
      <c r="G1411">
        <v>8</v>
      </c>
      <c r="H1411" s="1" t="s">
        <v>2635</v>
      </c>
      <c r="I1411">
        <v>47</v>
      </c>
      <c r="J1411" t="s">
        <v>3791</v>
      </c>
      <c r="M1411" t="s">
        <v>2412</v>
      </c>
      <c r="N1411" t="s">
        <v>3792</v>
      </c>
      <c r="O1411" t="s">
        <v>3793</v>
      </c>
      <c r="P1411">
        <v>30051090</v>
      </c>
      <c r="R1411">
        <v>13</v>
      </c>
      <c r="S1411">
        <v>13</v>
      </c>
      <c r="U1411">
        <v>7891040081318</v>
      </c>
      <c r="V1411">
        <v>7891040081318</v>
      </c>
      <c r="X1411" t="s">
        <v>3863</v>
      </c>
      <c r="Z1411" t="s">
        <v>1260</v>
      </c>
      <c r="AA1411" t="s">
        <v>1261</v>
      </c>
      <c r="AE1411">
        <v>44188</v>
      </c>
      <c r="AH1411">
        <v>0</v>
      </c>
      <c r="AK1411" t="s">
        <v>1260</v>
      </c>
      <c r="AM1411" t="s">
        <v>1260</v>
      </c>
      <c r="AN1411" t="s">
        <v>1260</v>
      </c>
      <c r="AQ1411" t="s">
        <v>2412</v>
      </c>
      <c r="AR1411" t="s">
        <v>2415</v>
      </c>
      <c r="AS1411" t="s">
        <v>1260</v>
      </c>
      <c r="AT1411">
        <v>1</v>
      </c>
      <c r="AX1411" t="s">
        <v>1260</v>
      </c>
      <c r="AY1411" t="s">
        <v>1264</v>
      </c>
      <c r="AZ1411" t="s">
        <v>1265</v>
      </c>
      <c r="BI1411" t="s">
        <v>1260</v>
      </c>
      <c r="BK1411" t="str">
        <f>LEFT(Tabela_BaseCadastro[[#This Row],[Descrição]],SEARCH(" ",Tabela_BaseCadastro[[#This Row],[Descrição]],1)-1)</f>
        <v>3584</v>
      </c>
      <c r="BL1411" t="str">
        <f>TEXT(Tabela_BaseCadastro[[#This Row],[Unidade Venda '[EAN8, UPC12, EAN13, e DUN14']]],"0000000000000")</f>
        <v>7891040081318</v>
      </c>
      <c r="BN1411">
        <f>IF(Tabela_BaseCadastro[[#This Row],[P.Ativo CMED]]="",Tabela_BaseCadastro[[#This Row],[DESCRIÇÃO DO PRINCIPIO ATIVO]],Tabela_BaseCadastro[[#This Row],[P.Ativo CMED]])</f>
        <v>0</v>
      </c>
    </row>
    <row r="1412" spans="1:66" x14ac:dyDescent="0.25">
      <c r="A1412">
        <v>2213</v>
      </c>
      <c r="B1412" t="s">
        <v>3864</v>
      </c>
      <c r="C1412">
        <v>1657</v>
      </c>
      <c r="D1412" t="s">
        <v>13</v>
      </c>
      <c r="E1412">
        <v>5</v>
      </c>
      <c r="F1412" t="s">
        <v>2634</v>
      </c>
      <c r="G1412">
        <v>8</v>
      </c>
      <c r="H1412" s="1" t="s">
        <v>2635</v>
      </c>
      <c r="I1412">
        <v>47</v>
      </c>
      <c r="J1412" t="s">
        <v>3791</v>
      </c>
      <c r="M1412" t="s">
        <v>2412</v>
      </c>
      <c r="N1412" t="s">
        <v>3792</v>
      </c>
      <c r="O1412" t="s">
        <v>3793</v>
      </c>
      <c r="P1412">
        <v>30051090</v>
      </c>
      <c r="R1412">
        <v>13</v>
      </c>
      <c r="S1412">
        <v>13</v>
      </c>
      <c r="T1412">
        <v>13</v>
      </c>
      <c r="U1412">
        <v>7891040081356</v>
      </c>
      <c r="V1412">
        <v>0</v>
      </c>
      <c r="W1412">
        <v>7891040081356</v>
      </c>
      <c r="X1412" t="s">
        <v>372</v>
      </c>
      <c r="Z1412" t="s">
        <v>1260</v>
      </c>
      <c r="AA1412" t="s">
        <v>1261</v>
      </c>
      <c r="AE1412">
        <v>44188</v>
      </c>
      <c r="AH1412">
        <v>0</v>
      </c>
      <c r="AK1412" t="s">
        <v>1260</v>
      </c>
      <c r="AM1412" t="s">
        <v>1260</v>
      </c>
      <c r="AN1412" t="s">
        <v>1260</v>
      </c>
      <c r="AQ1412" t="s">
        <v>2412</v>
      </c>
      <c r="AR1412" t="s">
        <v>2415</v>
      </c>
      <c r="AS1412" t="s">
        <v>1260</v>
      </c>
      <c r="AT1412">
        <v>1</v>
      </c>
      <c r="AX1412" t="s">
        <v>1260</v>
      </c>
      <c r="AY1412" t="s">
        <v>1264</v>
      </c>
      <c r="AZ1412" t="s">
        <v>1265</v>
      </c>
      <c r="BI1412" t="s">
        <v>1260</v>
      </c>
      <c r="BK1412" t="str">
        <f>LEFT(Tabela_BaseCadastro[[#This Row],[Descrição]],SEARCH(" ",Tabela_BaseCadastro[[#This Row],[Descrição]],1)-1)</f>
        <v>3591</v>
      </c>
      <c r="BL1412" t="str">
        <f>TEXT(Tabela_BaseCadastro[[#This Row],[Unidade Venda '[EAN8, UPC12, EAN13, e DUN14']]],"0000000000000")</f>
        <v>7891040081356</v>
      </c>
      <c r="BN1412">
        <f>IF(Tabela_BaseCadastro[[#This Row],[P.Ativo CMED]]="",Tabela_BaseCadastro[[#This Row],[DESCRIÇÃO DO PRINCIPIO ATIVO]],Tabela_BaseCadastro[[#This Row],[P.Ativo CMED]])</f>
        <v>0</v>
      </c>
    </row>
    <row r="1413" spans="1:66" x14ac:dyDescent="0.25">
      <c r="A1413">
        <v>2214</v>
      </c>
      <c r="B1413" t="s">
        <v>3865</v>
      </c>
      <c r="C1413">
        <v>1657</v>
      </c>
      <c r="D1413" t="s">
        <v>13</v>
      </c>
      <c r="E1413">
        <v>5</v>
      </c>
      <c r="F1413" t="s">
        <v>2634</v>
      </c>
      <c r="G1413">
        <v>8</v>
      </c>
      <c r="H1413" s="1" t="s">
        <v>2635</v>
      </c>
      <c r="I1413">
        <v>47</v>
      </c>
      <c r="J1413" t="s">
        <v>3791</v>
      </c>
      <c r="M1413" t="s">
        <v>2412</v>
      </c>
      <c r="N1413" t="s">
        <v>3792</v>
      </c>
      <c r="O1413" t="s">
        <v>3793</v>
      </c>
      <c r="P1413">
        <v>30051090</v>
      </c>
      <c r="R1413">
        <v>13</v>
      </c>
      <c r="S1413">
        <v>13</v>
      </c>
      <c r="U1413">
        <v>7891040085798</v>
      </c>
      <c r="V1413">
        <v>7891040085798</v>
      </c>
      <c r="X1413" t="s">
        <v>3866</v>
      </c>
      <c r="Z1413" t="s">
        <v>1260</v>
      </c>
      <c r="AA1413" t="s">
        <v>1261</v>
      </c>
      <c r="AE1413">
        <v>44188</v>
      </c>
      <c r="AH1413">
        <v>0</v>
      </c>
      <c r="AK1413" t="s">
        <v>1260</v>
      </c>
      <c r="AM1413" t="s">
        <v>1260</v>
      </c>
      <c r="AN1413" t="s">
        <v>1260</v>
      </c>
      <c r="AQ1413" t="s">
        <v>2412</v>
      </c>
      <c r="AR1413" t="s">
        <v>2415</v>
      </c>
      <c r="AS1413" t="s">
        <v>1260</v>
      </c>
      <c r="AT1413">
        <v>1</v>
      </c>
      <c r="AX1413" t="s">
        <v>1260</v>
      </c>
      <c r="AY1413" t="s">
        <v>1264</v>
      </c>
      <c r="AZ1413" t="s">
        <v>1265</v>
      </c>
      <c r="BI1413" t="s">
        <v>1260</v>
      </c>
      <c r="BK1413" t="str">
        <f>LEFT(Tabela_BaseCadastro[[#This Row],[Descrição]],SEARCH(" ",Tabela_BaseCadastro[[#This Row],[Descrição]],1)-1)</f>
        <v>3593</v>
      </c>
      <c r="BL1413" t="str">
        <f>TEXT(Tabela_BaseCadastro[[#This Row],[Unidade Venda '[EAN8, UPC12, EAN13, e DUN14']]],"0000000000000")</f>
        <v>7891040085798</v>
      </c>
      <c r="BN1413">
        <f>IF(Tabela_BaseCadastro[[#This Row],[P.Ativo CMED]]="",Tabela_BaseCadastro[[#This Row],[DESCRIÇÃO DO PRINCIPIO ATIVO]],Tabela_BaseCadastro[[#This Row],[P.Ativo CMED]])</f>
        <v>0</v>
      </c>
    </row>
    <row r="1414" spans="1:66" x14ac:dyDescent="0.25">
      <c r="A1414">
        <v>2215</v>
      </c>
      <c r="B1414" t="s">
        <v>3867</v>
      </c>
      <c r="C1414">
        <v>1657</v>
      </c>
      <c r="D1414" t="s">
        <v>13</v>
      </c>
      <c r="E1414">
        <v>5</v>
      </c>
      <c r="F1414" t="s">
        <v>2634</v>
      </c>
      <c r="G1414">
        <v>8</v>
      </c>
      <c r="H1414" s="1" t="s">
        <v>2635</v>
      </c>
      <c r="I1414">
        <v>47</v>
      </c>
      <c r="J1414" t="s">
        <v>3791</v>
      </c>
      <c r="M1414" t="s">
        <v>2412</v>
      </c>
      <c r="N1414" t="s">
        <v>3792</v>
      </c>
      <c r="O1414" t="s">
        <v>3793</v>
      </c>
      <c r="P1414">
        <v>30051090</v>
      </c>
      <c r="R1414">
        <v>13</v>
      </c>
      <c r="S1414">
        <v>13</v>
      </c>
      <c r="U1414">
        <v>7891040244133</v>
      </c>
      <c r="V1414">
        <v>7891040244133</v>
      </c>
      <c r="X1414" t="s">
        <v>3868</v>
      </c>
      <c r="Z1414" t="s">
        <v>1260</v>
      </c>
      <c r="AA1414" t="s">
        <v>1261</v>
      </c>
      <c r="AE1414">
        <v>44188</v>
      </c>
      <c r="AH1414">
        <v>0</v>
      </c>
      <c r="AK1414" t="s">
        <v>1260</v>
      </c>
      <c r="AM1414" t="s">
        <v>1260</v>
      </c>
      <c r="AN1414" t="s">
        <v>1260</v>
      </c>
      <c r="AQ1414" t="s">
        <v>2412</v>
      </c>
      <c r="AR1414" t="s">
        <v>2415</v>
      </c>
      <c r="AS1414" t="s">
        <v>1260</v>
      </c>
      <c r="AT1414">
        <v>1</v>
      </c>
      <c r="AX1414" t="s">
        <v>1260</v>
      </c>
      <c r="AY1414" t="s">
        <v>1264</v>
      </c>
      <c r="AZ1414" t="s">
        <v>1265</v>
      </c>
      <c r="BI1414" t="s">
        <v>1260</v>
      </c>
      <c r="BK1414" t="str">
        <f>LEFT(Tabela_BaseCadastro[[#This Row],[Descrição]],SEARCH(" ",Tabela_BaseCadastro[[#This Row],[Descrição]],1)-1)</f>
        <v>3589</v>
      </c>
      <c r="BL1414" t="str">
        <f>TEXT(Tabela_BaseCadastro[[#This Row],[Unidade Venda '[EAN8, UPC12, EAN13, e DUN14']]],"0000000000000")</f>
        <v>7891040244133</v>
      </c>
      <c r="BN1414">
        <f>IF(Tabela_BaseCadastro[[#This Row],[P.Ativo CMED]]="",Tabela_BaseCadastro[[#This Row],[DESCRIÇÃO DO PRINCIPIO ATIVO]],Tabela_BaseCadastro[[#This Row],[P.Ativo CMED]])</f>
        <v>0</v>
      </c>
    </row>
    <row r="1415" spans="1:66" x14ac:dyDescent="0.25">
      <c r="A1415">
        <v>2216</v>
      </c>
      <c r="B1415" t="s">
        <v>3869</v>
      </c>
      <c r="C1415">
        <v>1657</v>
      </c>
      <c r="D1415" t="s">
        <v>13</v>
      </c>
      <c r="E1415">
        <v>5</v>
      </c>
      <c r="F1415" t="s">
        <v>2634</v>
      </c>
      <c r="G1415">
        <v>8</v>
      </c>
      <c r="H1415" s="1" t="s">
        <v>2635</v>
      </c>
      <c r="I1415">
        <v>47</v>
      </c>
      <c r="J1415" t="s">
        <v>3791</v>
      </c>
      <c r="M1415" t="s">
        <v>2412</v>
      </c>
      <c r="N1415" t="s">
        <v>3792</v>
      </c>
      <c r="O1415" t="s">
        <v>3793</v>
      </c>
      <c r="P1415">
        <v>30051090</v>
      </c>
      <c r="R1415">
        <v>13</v>
      </c>
      <c r="S1415">
        <v>13</v>
      </c>
      <c r="U1415">
        <v>7891040010233</v>
      </c>
      <c r="V1415">
        <v>0</v>
      </c>
      <c r="X1415" t="s">
        <v>3870</v>
      </c>
      <c r="Z1415" t="s">
        <v>1260</v>
      </c>
      <c r="AA1415" t="s">
        <v>1261</v>
      </c>
      <c r="AE1415">
        <v>44133</v>
      </c>
      <c r="AH1415">
        <v>0</v>
      </c>
      <c r="AK1415" t="s">
        <v>1260</v>
      </c>
      <c r="AM1415" t="s">
        <v>1260</v>
      </c>
      <c r="AN1415" t="s">
        <v>1260</v>
      </c>
      <c r="AQ1415" t="s">
        <v>2412</v>
      </c>
      <c r="AR1415" t="s">
        <v>2415</v>
      </c>
      <c r="AS1415" t="s">
        <v>1260</v>
      </c>
      <c r="AT1415">
        <v>1</v>
      </c>
      <c r="AX1415" t="s">
        <v>1260</v>
      </c>
      <c r="AY1415" t="s">
        <v>1264</v>
      </c>
      <c r="AZ1415" t="s">
        <v>1265</v>
      </c>
      <c r="BI1415" t="s">
        <v>1260</v>
      </c>
      <c r="BK1415" t="str">
        <f>LEFT(Tabela_BaseCadastro[[#This Row],[Descrição]],SEARCH(" ",Tabela_BaseCadastro[[#This Row],[Descrição]],1)-1)</f>
        <v>1622</v>
      </c>
      <c r="BL1415" t="str">
        <f>TEXT(Tabela_BaseCadastro[[#This Row],[Unidade Venda '[EAN8, UPC12, EAN13, e DUN14']]],"0000000000000")</f>
        <v>7891040010233</v>
      </c>
      <c r="BN1415">
        <f>IF(Tabela_BaseCadastro[[#This Row],[P.Ativo CMED]]="",Tabela_BaseCadastro[[#This Row],[DESCRIÇÃO DO PRINCIPIO ATIVO]],Tabela_BaseCadastro[[#This Row],[P.Ativo CMED]])</f>
        <v>0</v>
      </c>
    </row>
    <row r="1416" spans="1:66" x14ac:dyDescent="0.25">
      <c r="A1416">
        <v>2217</v>
      </c>
      <c r="B1416" t="s">
        <v>3871</v>
      </c>
      <c r="C1416">
        <v>1657</v>
      </c>
      <c r="D1416" t="s">
        <v>13</v>
      </c>
      <c r="E1416">
        <v>5</v>
      </c>
      <c r="F1416" t="s">
        <v>2634</v>
      </c>
      <c r="G1416">
        <v>8</v>
      </c>
      <c r="H1416" s="1" t="s">
        <v>2635</v>
      </c>
      <c r="I1416">
        <v>47</v>
      </c>
      <c r="J1416" t="s">
        <v>3791</v>
      </c>
      <c r="M1416" t="s">
        <v>2412</v>
      </c>
      <c r="N1416" t="s">
        <v>3792</v>
      </c>
      <c r="O1416" t="s">
        <v>3793</v>
      </c>
      <c r="P1416">
        <v>30051090</v>
      </c>
      <c r="R1416">
        <v>13</v>
      </c>
      <c r="S1416">
        <v>13</v>
      </c>
      <c r="U1416">
        <v>7891040010240</v>
      </c>
      <c r="V1416">
        <v>0</v>
      </c>
      <c r="X1416" t="s">
        <v>398</v>
      </c>
      <c r="Y1416" t="s">
        <v>398</v>
      </c>
      <c r="Z1416" t="s">
        <v>1260</v>
      </c>
      <c r="AA1416" t="s">
        <v>1261</v>
      </c>
      <c r="AE1416">
        <v>44182</v>
      </c>
      <c r="AH1416">
        <v>0</v>
      </c>
      <c r="AK1416" t="s">
        <v>1260</v>
      </c>
      <c r="AM1416" t="s">
        <v>1260</v>
      </c>
      <c r="AN1416" t="s">
        <v>1260</v>
      </c>
      <c r="AQ1416" t="s">
        <v>2412</v>
      </c>
      <c r="AR1416" t="s">
        <v>2415</v>
      </c>
      <c r="AS1416" t="s">
        <v>1260</v>
      </c>
      <c r="AT1416">
        <v>1</v>
      </c>
      <c r="AX1416" t="s">
        <v>1260</v>
      </c>
      <c r="AY1416" t="s">
        <v>1264</v>
      </c>
      <c r="AZ1416" t="s">
        <v>1265</v>
      </c>
      <c r="BI1416" t="s">
        <v>1260</v>
      </c>
      <c r="BK1416" t="str">
        <f>LEFT(Tabela_BaseCadastro[[#This Row],[Descrição]],SEARCH(" ",Tabela_BaseCadastro[[#This Row],[Descrição]],1)-1)</f>
        <v>1624W</v>
      </c>
      <c r="BL1416" t="str">
        <f>TEXT(Tabela_BaseCadastro[[#This Row],[Unidade Venda '[EAN8, UPC12, EAN13, e DUN14']]],"0000000000000")</f>
        <v>7891040010240</v>
      </c>
      <c r="BN1416">
        <f>IF(Tabela_BaseCadastro[[#This Row],[P.Ativo CMED]]="",Tabela_BaseCadastro[[#This Row],[DESCRIÇÃO DO PRINCIPIO ATIVO]],Tabela_BaseCadastro[[#This Row],[P.Ativo CMED]])</f>
        <v>0</v>
      </c>
    </row>
    <row r="1417" spans="1:66" x14ac:dyDescent="0.25">
      <c r="A1417">
        <v>2218</v>
      </c>
      <c r="B1417" t="s">
        <v>3872</v>
      </c>
      <c r="C1417">
        <v>1657</v>
      </c>
      <c r="D1417" t="s">
        <v>13</v>
      </c>
      <c r="E1417">
        <v>5</v>
      </c>
      <c r="F1417" t="s">
        <v>2634</v>
      </c>
      <c r="G1417">
        <v>8</v>
      </c>
      <c r="H1417" s="1" t="s">
        <v>2635</v>
      </c>
      <c r="I1417">
        <v>47</v>
      </c>
      <c r="J1417" t="s">
        <v>3791</v>
      </c>
      <c r="M1417" t="s">
        <v>2412</v>
      </c>
      <c r="N1417" t="s">
        <v>3792</v>
      </c>
      <c r="O1417" t="s">
        <v>3793</v>
      </c>
      <c r="P1417">
        <v>30051090</v>
      </c>
      <c r="R1417">
        <v>13</v>
      </c>
      <c r="S1417">
        <v>13</v>
      </c>
      <c r="T1417">
        <v>13</v>
      </c>
      <c r="U1417">
        <v>7891040010257</v>
      </c>
      <c r="V1417">
        <v>0</v>
      </c>
      <c r="W1417">
        <v>7891040010257</v>
      </c>
      <c r="Z1417" t="s">
        <v>1260</v>
      </c>
      <c r="AA1417" t="s">
        <v>1261</v>
      </c>
      <c r="AE1417">
        <v>44133</v>
      </c>
      <c r="AH1417">
        <v>0</v>
      </c>
      <c r="AK1417" t="s">
        <v>1260</v>
      </c>
      <c r="AM1417" t="s">
        <v>1260</v>
      </c>
      <c r="AN1417" t="s">
        <v>1260</v>
      </c>
      <c r="AQ1417" t="s">
        <v>2412</v>
      </c>
      <c r="AR1417" t="s">
        <v>2415</v>
      </c>
      <c r="AS1417" t="s">
        <v>1260</v>
      </c>
      <c r="AT1417">
        <v>1</v>
      </c>
      <c r="AX1417" t="s">
        <v>1260</v>
      </c>
      <c r="AY1417" t="s">
        <v>1264</v>
      </c>
      <c r="AZ1417" t="s">
        <v>1265</v>
      </c>
      <c r="BI1417" t="s">
        <v>1260</v>
      </c>
      <c r="BK1417" t="str">
        <f>LEFT(Tabela_BaseCadastro[[#This Row],[Descrição]],SEARCH(" ",Tabela_BaseCadastro[[#This Row],[Descrição]],1)-1)</f>
        <v>1626</v>
      </c>
      <c r="BL1417" t="str">
        <f>TEXT(Tabela_BaseCadastro[[#This Row],[Unidade Venda '[EAN8, UPC12, EAN13, e DUN14']]],"0000000000000")</f>
        <v>7891040010257</v>
      </c>
      <c r="BN1417">
        <f>IF(Tabela_BaseCadastro[[#This Row],[P.Ativo CMED]]="",Tabela_BaseCadastro[[#This Row],[DESCRIÇÃO DO PRINCIPIO ATIVO]],Tabela_BaseCadastro[[#This Row],[P.Ativo CMED]])</f>
        <v>0</v>
      </c>
    </row>
    <row r="1418" spans="1:66" x14ac:dyDescent="0.25">
      <c r="A1418">
        <v>2219</v>
      </c>
      <c r="B1418" t="s">
        <v>3873</v>
      </c>
      <c r="C1418">
        <v>1657</v>
      </c>
      <c r="D1418" t="s">
        <v>13</v>
      </c>
      <c r="E1418">
        <v>5</v>
      </c>
      <c r="F1418" t="s">
        <v>2634</v>
      </c>
      <c r="G1418">
        <v>8</v>
      </c>
      <c r="H1418" s="1" t="s">
        <v>2635</v>
      </c>
      <c r="I1418">
        <v>47</v>
      </c>
      <c r="J1418" t="s">
        <v>3791</v>
      </c>
      <c r="M1418" t="s">
        <v>2412</v>
      </c>
      <c r="N1418" t="s">
        <v>3792</v>
      </c>
      <c r="O1418" t="s">
        <v>3793</v>
      </c>
      <c r="P1418">
        <v>30051090</v>
      </c>
      <c r="R1418">
        <v>13</v>
      </c>
      <c r="S1418">
        <v>13</v>
      </c>
      <c r="U1418">
        <v>7891040005864</v>
      </c>
      <c r="V1418">
        <v>0</v>
      </c>
      <c r="X1418" t="s">
        <v>472</v>
      </c>
      <c r="Z1418" t="s">
        <v>1260</v>
      </c>
      <c r="AA1418" t="s">
        <v>1261</v>
      </c>
      <c r="AE1418">
        <v>44188</v>
      </c>
      <c r="AH1418">
        <v>0</v>
      </c>
      <c r="AK1418" t="s">
        <v>1260</v>
      </c>
      <c r="AM1418" t="s">
        <v>1260</v>
      </c>
      <c r="AN1418" t="s">
        <v>1260</v>
      </c>
      <c r="AQ1418" t="s">
        <v>2412</v>
      </c>
      <c r="AR1418" t="s">
        <v>2415</v>
      </c>
      <c r="AS1418" t="s">
        <v>1260</v>
      </c>
      <c r="AT1418">
        <v>1</v>
      </c>
      <c r="AX1418" t="s">
        <v>1260</v>
      </c>
      <c r="AY1418" t="s">
        <v>1264</v>
      </c>
      <c r="AZ1418" t="s">
        <v>1265</v>
      </c>
      <c r="BI1418" t="s">
        <v>1260</v>
      </c>
      <c r="BK1418" t="str">
        <f>LEFT(Tabela_BaseCadastro[[#This Row],[Descrição]],SEARCH(" ",Tabela_BaseCadastro[[#This Row],[Descrição]],1)-1)</f>
        <v>1627</v>
      </c>
      <c r="BL1418" t="str">
        <f>TEXT(Tabela_BaseCadastro[[#This Row],[Unidade Venda '[EAN8, UPC12, EAN13, e DUN14']]],"0000000000000")</f>
        <v>7891040005864</v>
      </c>
      <c r="BN1418">
        <f>IF(Tabela_BaseCadastro[[#This Row],[P.Ativo CMED]]="",Tabela_BaseCadastro[[#This Row],[DESCRIÇÃO DO PRINCIPIO ATIVO]],Tabela_BaseCadastro[[#This Row],[P.Ativo CMED]])</f>
        <v>0</v>
      </c>
    </row>
    <row r="1419" spans="1:66" x14ac:dyDescent="0.25">
      <c r="A1419">
        <v>2220</v>
      </c>
      <c r="B1419" t="s">
        <v>3874</v>
      </c>
      <c r="C1419">
        <v>1657</v>
      </c>
      <c r="D1419" t="s">
        <v>13</v>
      </c>
      <c r="E1419">
        <v>5</v>
      </c>
      <c r="F1419" t="s">
        <v>2634</v>
      </c>
      <c r="G1419">
        <v>8</v>
      </c>
      <c r="H1419" s="1" t="s">
        <v>2635</v>
      </c>
      <c r="I1419">
        <v>47</v>
      </c>
      <c r="J1419" t="s">
        <v>3791</v>
      </c>
      <c r="M1419" t="s">
        <v>1263</v>
      </c>
      <c r="N1419" t="s">
        <v>3795</v>
      </c>
      <c r="O1419" t="s">
        <v>3793</v>
      </c>
      <c r="P1419">
        <v>30051090</v>
      </c>
      <c r="R1419">
        <v>13</v>
      </c>
      <c r="S1419">
        <v>13</v>
      </c>
      <c r="U1419">
        <v>7891040166275</v>
      </c>
      <c r="V1419">
        <v>0</v>
      </c>
      <c r="X1419" t="s">
        <v>983</v>
      </c>
      <c r="Z1419" t="s">
        <v>1260</v>
      </c>
      <c r="AA1419" t="s">
        <v>1261</v>
      </c>
      <c r="AE1419">
        <v>44188</v>
      </c>
      <c r="AH1419">
        <v>0</v>
      </c>
      <c r="AK1419" t="s">
        <v>1260</v>
      </c>
      <c r="AM1419" t="s">
        <v>1260</v>
      </c>
      <c r="AN1419" t="s">
        <v>1260</v>
      </c>
      <c r="AQ1419" t="s">
        <v>1263</v>
      </c>
      <c r="AR1419" t="s">
        <v>1257</v>
      </c>
      <c r="AS1419" t="s">
        <v>1260</v>
      </c>
      <c r="AT1419">
        <v>1</v>
      </c>
      <c r="AX1419" t="s">
        <v>1260</v>
      </c>
      <c r="AY1419" t="s">
        <v>1264</v>
      </c>
      <c r="AZ1419" t="s">
        <v>1265</v>
      </c>
      <c r="BI1419" t="s">
        <v>1260</v>
      </c>
      <c r="BK1419" t="str">
        <f>LEFT(Tabela_BaseCadastro[[#This Row],[Descrição]],SEARCH(" ",Tabela_BaseCadastro[[#This Row],[Descrição]],1)-1)</f>
        <v>16015-10</v>
      </c>
      <c r="BL1419" t="str">
        <f>TEXT(Tabela_BaseCadastro[[#This Row],[Unidade Venda '[EAN8, UPC12, EAN13, e DUN14']]],"0000000000000")</f>
        <v>7891040166275</v>
      </c>
      <c r="BN1419">
        <f>IF(Tabela_BaseCadastro[[#This Row],[P.Ativo CMED]]="",Tabela_BaseCadastro[[#This Row],[DESCRIÇÃO DO PRINCIPIO ATIVO]],Tabela_BaseCadastro[[#This Row],[P.Ativo CMED]])</f>
        <v>0</v>
      </c>
    </row>
    <row r="1420" spans="1:66" x14ac:dyDescent="0.25">
      <c r="A1420">
        <v>2221</v>
      </c>
      <c r="B1420" t="s">
        <v>3875</v>
      </c>
      <c r="C1420">
        <v>1657</v>
      </c>
      <c r="D1420" t="s">
        <v>13</v>
      </c>
      <c r="E1420">
        <v>5</v>
      </c>
      <c r="F1420" t="s">
        <v>2634</v>
      </c>
      <c r="G1420">
        <v>8</v>
      </c>
      <c r="H1420" s="1" t="s">
        <v>2635</v>
      </c>
      <c r="I1420">
        <v>47</v>
      </c>
      <c r="J1420" t="s">
        <v>3791</v>
      </c>
      <c r="M1420" t="s">
        <v>2412</v>
      </c>
      <c r="N1420" t="s">
        <v>3795</v>
      </c>
      <c r="O1420" t="s">
        <v>3793</v>
      </c>
      <c r="P1420">
        <v>30051090</v>
      </c>
      <c r="R1420">
        <v>13</v>
      </c>
      <c r="S1420">
        <v>13</v>
      </c>
      <c r="T1420">
        <v>13</v>
      </c>
      <c r="U1420">
        <v>7891040166268</v>
      </c>
      <c r="V1420">
        <v>0</v>
      </c>
      <c r="W1420">
        <v>7891040166268</v>
      </c>
      <c r="X1420" t="s">
        <v>404</v>
      </c>
      <c r="Z1420" t="s">
        <v>1260</v>
      </c>
      <c r="AA1420" t="s">
        <v>1261</v>
      </c>
      <c r="AE1420">
        <v>44133</v>
      </c>
      <c r="AH1420">
        <v>0</v>
      </c>
      <c r="AK1420" t="s">
        <v>1260</v>
      </c>
      <c r="AM1420" t="s">
        <v>1260</v>
      </c>
      <c r="AN1420" t="s">
        <v>1260</v>
      </c>
      <c r="AQ1420" t="s">
        <v>2412</v>
      </c>
      <c r="AR1420" t="s">
        <v>2415</v>
      </c>
      <c r="AS1420" t="s">
        <v>1260</v>
      </c>
      <c r="AT1420">
        <v>1</v>
      </c>
      <c r="AX1420" t="s">
        <v>1260</v>
      </c>
      <c r="AY1420" t="s">
        <v>1264</v>
      </c>
      <c r="AZ1420" t="s">
        <v>1265</v>
      </c>
      <c r="BI1420" t="s">
        <v>1260</v>
      </c>
      <c r="BK1420" t="str">
        <f>LEFT(Tabela_BaseCadastro[[#This Row],[Descrição]],SEARCH(" ",Tabela_BaseCadastro[[#This Row],[Descrição]],1)-1)</f>
        <v>16010-10</v>
      </c>
      <c r="BL1420" t="str">
        <f>TEXT(Tabela_BaseCadastro[[#This Row],[Unidade Venda '[EAN8, UPC12, EAN13, e DUN14']]],"0000000000000")</f>
        <v>7891040166268</v>
      </c>
      <c r="BN1420">
        <f>IF(Tabela_BaseCadastro[[#This Row],[P.Ativo CMED]]="",Tabela_BaseCadastro[[#This Row],[DESCRIÇÃO DO PRINCIPIO ATIVO]],Tabela_BaseCadastro[[#This Row],[P.Ativo CMED]])</f>
        <v>0</v>
      </c>
    </row>
    <row r="1421" spans="1:66" x14ac:dyDescent="0.25">
      <c r="A1421">
        <v>2222</v>
      </c>
      <c r="B1421" t="s">
        <v>3876</v>
      </c>
      <c r="C1421">
        <v>1657</v>
      </c>
      <c r="D1421" t="s">
        <v>13</v>
      </c>
      <c r="E1421">
        <v>5</v>
      </c>
      <c r="F1421" t="s">
        <v>2634</v>
      </c>
      <c r="G1421">
        <v>8</v>
      </c>
      <c r="H1421" s="1" t="s">
        <v>2635</v>
      </c>
      <c r="I1421">
        <v>47</v>
      </c>
      <c r="J1421" t="s">
        <v>3791</v>
      </c>
      <c r="M1421" t="s">
        <v>1263</v>
      </c>
      <c r="N1421" t="s">
        <v>3795</v>
      </c>
      <c r="O1421" t="s">
        <v>3793</v>
      </c>
      <c r="P1421">
        <v>30051090</v>
      </c>
      <c r="R1421">
        <v>13</v>
      </c>
      <c r="S1421">
        <v>13</v>
      </c>
      <c r="U1421">
        <v>7891040166558</v>
      </c>
      <c r="V1421">
        <v>0</v>
      </c>
      <c r="X1421" t="s">
        <v>1120</v>
      </c>
      <c r="Z1421" t="s">
        <v>1260</v>
      </c>
      <c r="AA1421" t="s">
        <v>1261</v>
      </c>
      <c r="AE1421">
        <v>44188</v>
      </c>
      <c r="AH1421">
        <v>0</v>
      </c>
      <c r="AK1421" t="s">
        <v>1260</v>
      </c>
      <c r="AM1421" t="s">
        <v>1260</v>
      </c>
      <c r="AN1421" t="s">
        <v>1260</v>
      </c>
      <c r="AQ1421" t="s">
        <v>1263</v>
      </c>
      <c r="AR1421" t="s">
        <v>1257</v>
      </c>
      <c r="AS1421" t="s">
        <v>1260</v>
      </c>
      <c r="AT1421">
        <v>1</v>
      </c>
      <c r="AX1421" t="s">
        <v>1260</v>
      </c>
      <c r="AY1421" t="s">
        <v>1264</v>
      </c>
      <c r="AZ1421" t="s">
        <v>1265</v>
      </c>
      <c r="BI1421" t="s">
        <v>1260</v>
      </c>
      <c r="BK1421" t="str">
        <f>LEFT(Tabela_BaseCadastro[[#This Row],[Descrição]],SEARCH(" ",Tabela_BaseCadastro[[#This Row],[Descrição]],1)-1)</f>
        <v>16005-10</v>
      </c>
      <c r="BL1421" t="str">
        <f>TEXT(Tabela_BaseCadastro[[#This Row],[Unidade Venda '[EAN8, UPC12, EAN13, e DUN14']]],"0000000000000")</f>
        <v>7891040166558</v>
      </c>
      <c r="BN1421">
        <f>IF(Tabela_BaseCadastro[[#This Row],[P.Ativo CMED]]="",Tabela_BaseCadastro[[#This Row],[DESCRIÇÃO DO PRINCIPIO ATIVO]],Tabela_BaseCadastro[[#This Row],[P.Ativo CMED]])</f>
        <v>0</v>
      </c>
    </row>
    <row r="1422" spans="1:66" x14ac:dyDescent="0.25">
      <c r="A1422">
        <v>2223</v>
      </c>
      <c r="B1422" t="s">
        <v>3877</v>
      </c>
      <c r="C1422">
        <v>1657</v>
      </c>
      <c r="D1422" t="s">
        <v>13</v>
      </c>
      <c r="E1422">
        <v>5</v>
      </c>
      <c r="F1422" t="s">
        <v>2634</v>
      </c>
      <c r="G1422">
        <v>8</v>
      </c>
      <c r="H1422" s="1" t="s">
        <v>2635</v>
      </c>
      <c r="I1422">
        <v>47</v>
      </c>
      <c r="J1422" t="s">
        <v>3791</v>
      </c>
      <c r="M1422" t="s">
        <v>2412</v>
      </c>
      <c r="N1422" t="s">
        <v>3792</v>
      </c>
      <c r="O1422" t="s">
        <v>3793</v>
      </c>
      <c r="P1422">
        <v>30051090</v>
      </c>
      <c r="R1422">
        <v>13</v>
      </c>
      <c r="S1422">
        <v>13</v>
      </c>
      <c r="U1422">
        <v>7891040180691</v>
      </c>
      <c r="V1422">
        <v>7891040180691</v>
      </c>
      <c r="X1422" t="s">
        <v>3878</v>
      </c>
      <c r="Z1422" t="s">
        <v>1260</v>
      </c>
      <c r="AA1422" t="s">
        <v>1261</v>
      </c>
      <c r="AE1422">
        <v>44188</v>
      </c>
      <c r="AH1422">
        <v>0</v>
      </c>
      <c r="AK1422" t="s">
        <v>1260</v>
      </c>
      <c r="AM1422" t="s">
        <v>1260</v>
      </c>
      <c r="AN1422" t="s">
        <v>1260</v>
      </c>
      <c r="AQ1422" t="s">
        <v>2412</v>
      </c>
      <c r="AR1422" t="s">
        <v>2415</v>
      </c>
      <c r="AS1422" t="s">
        <v>1260</v>
      </c>
      <c r="AT1422">
        <v>1</v>
      </c>
      <c r="AX1422" t="s">
        <v>1260</v>
      </c>
      <c r="AY1422" t="s">
        <v>1264</v>
      </c>
      <c r="AZ1422" t="s">
        <v>1265</v>
      </c>
      <c r="BI1422" t="s">
        <v>1260</v>
      </c>
      <c r="BK1422" t="str">
        <f>LEFT(Tabela_BaseCadastro[[#This Row],[Descrição]],SEARCH(" ",Tabela_BaseCadastro[[#This Row],[Descrição]],1)-1)</f>
        <v>16005-1</v>
      </c>
      <c r="BL1422" t="str">
        <f>TEXT(Tabela_BaseCadastro[[#This Row],[Unidade Venda '[EAN8, UPC12, EAN13, e DUN14']]],"0000000000000")</f>
        <v>7891040180691</v>
      </c>
      <c r="BN1422">
        <f>IF(Tabela_BaseCadastro[[#This Row],[P.Ativo CMED]]="",Tabela_BaseCadastro[[#This Row],[DESCRIÇÃO DO PRINCIPIO ATIVO]],Tabela_BaseCadastro[[#This Row],[P.Ativo CMED]])</f>
        <v>0</v>
      </c>
    </row>
    <row r="1423" spans="1:66" x14ac:dyDescent="0.25">
      <c r="A1423">
        <v>2224</v>
      </c>
      <c r="B1423" t="s">
        <v>3879</v>
      </c>
      <c r="C1423">
        <v>1657</v>
      </c>
      <c r="D1423" t="s">
        <v>13</v>
      </c>
      <c r="E1423">
        <v>5</v>
      </c>
      <c r="F1423" t="s">
        <v>2634</v>
      </c>
      <c r="G1423">
        <v>8</v>
      </c>
      <c r="H1423" s="1" t="s">
        <v>2635</v>
      </c>
      <c r="I1423">
        <v>47</v>
      </c>
      <c r="J1423" t="s">
        <v>3791</v>
      </c>
      <c r="M1423" t="s">
        <v>2412</v>
      </c>
      <c r="N1423" t="s">
        <v>3792</v>
      </c>
      <c r="O1423" t="s">
        <v>3793</v>
      </c>
      <c r="P1423">
        <v>30051090</v>
      </c>
      <c r="R1423">
        <v>13</v>
      </c>
      <c r="S1423">
        <v>13</v>
      </c>
      <c r="U1423">
        <v>7891040180707</v>
      </c>
      <c r="V1423">
        <v>0</v>
      </c>
      <c r="X1423" t="s">
        <v>3880</v>
      </c>
      <c r="Z1423" t="s">
        <v>1260</v>
      </c>
      <c r="AA1423" t="s">
        <v>1261</v>
      </c>
      <c r="AE1423">
        <v>44188</v>
      </c>
      <c r="AH1423">
        <v>0</v>
      </c>
      <c r="AK1423" t="s">
        <v>1260</v>
      </c>
      <c r="AM1423" t="s">
        <v>1260</v>
      </c>
      <c r="AN1423" t="s">
        <v>1260</v>
      </c>
      <c r="AQ1423" t="s">
        <v>2412</v>
      </c>
      <c r="AR1423" t="s">
        <v>2415</v>
      </c>
      <c r="AS1423" t="s">
        <v>1260</v>
      </c>
      <c r="AT1423">
        <v>1</v>
      </c>
      <c r="AX1423" t="s">
        <v>1260</v>
      </c>
      <c r="AY1423" t="s">
        <v>1264</v>
      </c>
      <c r="AZ1423" t="s">
        <v>1265</v>
      </c>
      <c r="BI1423" t="s">
        <v>1260</v>
      </c>
      <c r="BK1423" t="str">
        <f>LEFT(Tabela_BaseCadastro[[#This Row],[Descrição]],SEARCH(" ",Tabela_BaseCadastro[[#This Row],[Descrição]],1)-1)</f>
        <v>16010-1</v>
      </c>
      <c r="BL1423" t="str">
        <f>TEXT(Tabela_BaseCadastro[[#This Row],[Unidade Venda '[EAN8, UPC12, EAN13, e DUN14']]],"0000000000000")</f>
        <v>7891040180707</v>
      </c>
      <c r="BN1423">
        <f>IF(Tabela_BaseCadastro[[#This Row],[P.Ativo CMED]]="",Tabela_BaseCadastro[[#This Row],[DESCRIÇÃO DO PRINCIPIO ATIVO]],Tabela_BaseCadastro[[#This Row],[P.Ativo CMED]])</f>
        <v>0</v>
      </c>
    </row>
    <row r="1424" spans="1:66" x14ac:dyDescent="0.25">
      <c r="A1424">
        <v>2225</v>
      </c>
      <c r="B1424" t="s">
        <v>3881</v>
      </c>
      <c r="C1424">
        <v>1657</v>
      </c>
      <c r="D1424" t="s">
        <v>13</v>
      </c>
      <c r="E1424">
        <v>5</v>
      </c>
      <c r="F1424" t="s">
        <v>2634</v>
      </c>
      <c r="G1424">
        <v>8</v>
      </c>
      <c r="H1424" s="1" t="s">
        <v>2635</v>
      </c>
      <c r="I1424">
        <v>47</v>
      </c>
      <c r="J1424" t="s">
        <v>3791</v>
      </c>
      <c r="M1424" t="s">
        <v>2412</v>
      </c>
      <c r="N1424" t="s">
        <v>3792</v>
      </c>
      <c r="O1424" t="s">
        <v>3793</v>
      </c>
      <c r="P1424">
        <v>30051090</v>
      </c>
      <c r="R1424">
        <v>13</v>
      </c>
      <c r="S1424">
        <v>13</v>
      </c>
      <c r="U1424">
        <v>7891040180714</v>
      </c>
      <c r="V1424">
        <v>0</v>
      </c>
      <c r="X1424" t="s">
        <v>3882</v>
      </c>
      <c r="Z1424" t="s">
        <v>1260</v>
      </c>
      <c r="AA1424" t="s">
        <v>1261</v>
      </c>
      <c r="AE1424">
        <v>44188</v>
      </c>
      <c r="AH1424">
        <v>0</v>
      </c>
      <c r="AK1424" t="s">
        <v>1260</v>
      </c>
      <c r="AM1424" t="s">
        <v>1260</v>
      </c>
      <c r="AN1424" t="s">
        <v>1260</v>
      </c>
      <c r="AQ1424" t="s">
        <v>2412</v>
      </c>
      <c r="AR1424" t="s">
        <v>2415</v>
      </c>
      <c r="AS1424" t="s">
        <v>1260</v>
      </c>
      <c r="AT1424">
        <v>1</v>
      </c>
      <c r="AX1424" t="s">
        <v>1260</v>
      </c>
      <c r="AY1424" t="s">
        <v>1264</v>
      </c>
      <c r="AZ1424" t="s">
        <v>1265</v>
      </c>
      <c r="BI1424" t="s">
        <v>1260</v>
      </c>
      <c r="BK1424" t="str">
        <f>LEFT(Tabela_BaseCadastro[[#This Row],[Descrição]],SEARCH(" ",Tabela_BaseCadastro[[#This Row],[Descrição]],1)-1)</f>
        <v>16015-1</v>
      </c>
      <c r="BL1424" t="str">
        <f>TEXT(Tabela_BaseCadastro[[#This Row],[Unidade Venda '[EAN8, UPC12, EAN13, e DUN14']]],"0000000000000")</f>
        <v>7891040180714</v>
      </c>
      <c r="BN1424">
        <f>IF(Tabela_BaseCadastro[[#This Row],[P.Ativo CMED]]="",Tabela_BaseCadastro[[#This Row],[DESCRIÇÃO DO PRINCIPIO ATIVO]],Tabela_BaseCadastro[[#This Row],[P.Ativo CMED]])</f>
        <v>0</v>
      </c>
    </row>
    <row r="1425" spans="1:66" x14ac:dyDescent="0.25">
      <c r="A1425">
        <v>2226</v>
      </c>
      <c r="B1425" t="s">
        <v>3883</v>
      </c>
      <c r="C1425">
        <v>1657</v>
      </c>
      <c r="D1425" t="s">
        <v>13</v>
      </c>
      <c r="E1425">
        <v>5</v>
      </c>
      <c r="F1425" t="s">
        <v>2634</v>
      </c>
      <c r="G1425">
        <v>8</v>
      </c>
      <c r="H1425" s="1" t="s">
        <v>2635</v>
      </c>
      <c r="I1425">
        <v>47</v>
      </c>
      <c r="J1425" t="s">
        <v>3791</v>
      </c>
      <c r="M1425" t="s">
        <v>2412</v>
      </c>
      <c r="N1425" t="s">
        <v>3884</v>
      </c>
      <c r="O1425" t="s">
        <v>1275</v>
      </c>
      <c r="P1425">
        <v>30051090</v>
      </c>
      <c r="R1425">
        <v>13</v>
      </c>
      <c r="S1425">
        <v>13</v>
      </c>
      <c r="U1425">
        <v>7891040220571</v>
      </c>
      <c r="V1425">
        <v>7891040220571</v>
      </c>
      <c r="X1425" t="s">
        <v>3885</v>
      </c>
      <c r="Z1425" t="s">
        <v>1260</v>
      </c>
      <c r="AA1425" t="s">
        <v>1261</v>
      </c>
      <c r="AE1425">
        <v>44188</v>
      </c>
      <c r="AH1425">
        <v>0</v>
      </c>
      <c r="AK1425" t="s">
        <v>1260</v>
      </c>
      <c r="AM1425" t="s">
        <v>1260</v>
      </c>
      <c r="AN1425" t="s">
        <v>1260</v>
      </c>
      <c r="AQ1425" t="s">
        <v>2412</v>
      </c>
      <c r="AR1425" t="s">
        <v>2415</v>
      </c>
      <c r="AS1425" t="s">
        <v>1260</v>
      </c>
      <c r="AT1425">
        <v>1</v>
      </c>
      <c r="AX1425" t="s">
        <v>1260</v>
      </c>
      <c r="AY1425" t="s">
        <v>1264</v>
      </c>
      <c r="AZ1425" t="s">
        <v>1265</v>
      </c>
      <c r="BI1425" t="s">
        <v>1260</v>
      </c>
      <c r="BK1425" t="str">
        <f>LEFT(Tabela_BaseCadastro[[#This Row],[Descrição]],SEARCH(" ",Tabela_BaseCadastro[[#This Row],[Descrição]],1)-1)</f>
        <v>90611</v>
      </c>
      <c r="BL1425" t="str">
        <f>TEXT(Tabela_BaseCadastro[[#This Row],[Unidade Venda '[EAN8, UPC12, EAN13, e DUN14']]],"0000000000000")</f>
        <v>7891040220571</v>
      </c>
      <c r="BN1425">
        <f>IF(Tabela_BaseCadastro[[#This Row],[P.Ativo CMED]]="",Tabela_BaseCadastro[[#This Row],[DESCRIÇÃO DO PRINCIPIO ATIVO]],Tabela_BaseCadastro[[#This Row],[P.Ativo CMED]])</f>
        <v>0</v>
      </c>
    </row>
    <row r="1426" spans="1:66" x14ac:dyDescent="0.25">
      <c r="A1426">
        <v>2227</v>
      </c>
      <c r="B1426" t="s">
        <v>3886</v>
      </c>
      <c r="C1426">
        <v>1657</v>
      </c>
      <c r="D1426" t="s">
        <v>13</v>
      </c>
      <c r="E1426">
        <v>5</v>
      </c>
      <c r="F1426" t="s">
        <v>2634</v>
      </c>
      <c r="G1426">
        <v>8</v>
      </c>
      <c r="H1426" s="1" t="s">
        <v>2635</v>
      </c>
      <c r="I1426">
        <v>47</v>
      </c>
      <c r="J1426" t="s">
        <v>3791</v>
      </c>
      <c r="M1426" t="s">
        <v>2412</v>
      </c>
      <c r="N1426" t="s">
        <v>3884</v>
      </c>
      <c r="O1426" t="s">
        <v>1275</v>
      </c>
      <c r="P1426">
        <v>30051090</v>
      </c>
      <c r="R1426">
        <v>13</v>
      </c>
      <c r="S1426">
        <v>13</v>
      </c>
      <c r="U1426">
        <v>7891040220625</v>
      </c>
      <c r="V1426">
        <v>0</v>
      </c>
      <c r="X1426" t="s">
        <v>3887</v>
      </c>
      <c r="Z1426" t="s">
        <v>1260</v>
      </c>
      <c r="AA1426" t="s">
        <v>1261</v>
      </c>
      <c r="AE1426">
        <v>44188</v>
      </c>
      <c r="AH1426">
        <v>0</v>
      </c>
      <c r="AK1426" t="s">
        <v>1260</v>
      </c>
      <c r="AM1426" t="s">
        <v>1260</v>
      </c>
      <c r="AN1426" t="s">
        <v>1260</v>
      </c>
      <c r="AQ1426" t="s">
        <v>2412</v>
      </c>
      <c r="AR1426" t="s">
        <v>2415</v>
      </c>
      <c r="AS1426" t="s">
        <v>1260</v>
      </c>
      <c r="AT1426">
        <v>1</v>
      </c>
      <c r="AX1426" t="s">
        <v>1260</v>
      </c>
      <c r="AY1426" t="s">
        <v>1264</v>
      </c>
      <c r="AZ1426" t="s">
        <v>1265</v>
      </c>
      <c r="BI1426" t="s">
        <v>1260</v>
      </c>
      <c r="BK1426" t="str">
        <f>LEFT(Tabela_BaseCadastro[[#This Row],[Descrição]],SEARCH(" ",Tabela_BaseCadastro[[#This Row],[Descrição]],1)-1)</f>
        <v>90619</v>
      </c>
      <c r="BL1426" t="str">
        <f>TEXT(Tabela_BaseCadastro[[#This Row],[Unidade Venda '[EAN8, UPC12, EAN13, e DUN14']]],"0000000000000")</f>
        <v>7891040220625</v>
      </c>
      <c r="BN1426">
        <f>IF(Tabela_BaseCadastro[[#This Row],[P.Ativo CMED]]="",Tabela_BaseCadastro[[#This Row],[DESCRIÇÃO DO PRINCIPIO ATIVO]],Tabela_BaseCadastro[[#This Row],[P.Ativo CMED]])</f>
        <v>0</v>
      </c>
    </row>
    <row r="1427" spans="1:66" x14ac:dyDescent="0.25">
      <c r="A1427">
        <v>2228</v>
      </c>
      <c r="B1427" t="s">
        <v>3888</v>
      </c>
      <c r="C1427">
        <v>1657</v>
      </c>
      <c r="D1427" t="s">
        <v>13</v>
      </c>
      <c r="E1427">
        <v>5</v>
      </c>
      <c r="F1427" t="s">
        <v>2634</v>
      </c>
      <c r="G1427">
        <v>8</v>
      </c>
      <c r="H1427" s="1" t="s">
        <v>2635</v>
      </c>
      <c r="I1427">
        <v>47</v>
      </c>
      <c r="J1427" t="s">
        <v>3791</v>
      </c>
      <c r="M1427" t="s">
        <v>2412</v>
      </c>
      <c r="N1427" t="s">
        <v>3884</v>
      </c>
      <c r="O1427" t="s">
        <v>1275</v>
      </c>
      <c r="P1427">
        <v>30051090</v>
      </c>
      <c r="R1427">
        <v>13</v>
      </c>
      <c r="S1427">
        <v>13</v>
      </c>
      <c r="U1427">
        <v>7891040154302</v>
      </c>
      <c r="V1427">
        <v>7891040154302</v>
      </c>
      <c r="X1427" t="s">
        <v>3889</v>
      </c>
      <c r="Z1427" t="s">
        <v>1260</v>
      </c>
      <c r="AA1427" t="s">
        <v>1261</v>
      </c>
      <c r="AE1427">
        <v>44188</v>
      </c>
      <c r="AH1427">
        <v>0</v>
      </c>
      <c r="AK1427" t="s">
        <v>1260</v>
      </c>
      <c r="AM1427" t="s">
        <v>1260</v>
      </c>
      <c r="AN1427" t="s">
        <v>1260</v>
      </c>
      <c r="AQ1427" t="s">
        <v>2412</v>
      </c>
      <c r="AR1427" t="s">
        <v>2415</v>
      </c>
      <c r="AS1427" t="s">
        <v>1260</v>
      </c>
      <c r="AT1427">
        <v>1</v>
      </c>
      <c r="AX1427" t="s">
        <v>1260</v>
      </c>
      <c r="AY1427" t="s">
        <v>1264</v>
      </c>
      <c r="AZ1427" t="s">
        <v>1265</v>
      </c>
      <c r="BI1427" t="s">
        <v>1260</v>
      </c>
      <c r="BK1427" t="str">
        <f>LEFT(Tabela_BaseCadastro[[#This Row],[Descrição]],SEARCH(" ",Tabela_BaseCadastro[[#This Row],[Descrição]],1)-1)</f>
        <v>90800</v>
      </c>
      <c r="BL1427" t="str">
        <f>TEXT(Tabela_BaseCadastro[[#This Row],[Unidade Venda '[EAN8, UPC12, EAN13, e DUN14']]],"0000000000000")</f>
        <v>7891040154302</v>
      </c>
      <c r="BN1427">
        <f>IF(Tabela_BaseCadastro[[#This Row],[P.Ativo CMED]]="",Tabela_BaseCadastro[[#This Row],[DESCRIÇÃO DO PRINCIPIO ATIVO]],Tabela_BaseCadastro[[#This Row],[P.Ativo CMED]])</f>
        <v>0</v>
      </c>
    </row>
    <row r="1428" spans="1:66" x14ac:dyDescent="0.25">
      <c r="A1428">
        <v>2229</v>
      </c>
      <c r="B1428" t="s">
        <v>3890</v>
      </c>
      <c r="C1428">
        <v>1657</v>
      </c>
      <c r="D1428" t="s">
        <v>13</v>
      </c>
      <c r="E1428">
        <v>5</v>
      </c>
      <c r="F1428" t="s">
        <v>2634</v>
      </c>
      <c r="G1428">
        <v>8</v>
      </c>
      <c r="H1428" s="1" t="s">
        <v>2635</v>
      </c>
      <c r="I1428">
        <v>47</v>
      </c>
      <c r="J1428" t="s">
        <v>3791</v>
      </c>
      <c r="M1428" t="s">
        <v>2412</v>
      </c>
      <c r="N1428" t="s">
        <v>3884</v>
      </c>
      <c r="O1428" t="s">
        <v>1275</v>
      </c>
      <c r="P1428">
        <v>30051090</v>
      </c>
      <c r="R1428">
        <v>13</v>
      </c>
      <c r="S1428">
        <v>13</v>
      </c>
      <c r="U1428">
        <v>7891040154319</v>
      </c>
      <c r="V1428">
        <v>7891040154319</v>
      </c>
      <c r="X1428" t="s">
        <v>3891</v>
      </c>
      <c r="Z1428" t="s">
        <v>1260</v>
      </c>
      <c r="AA1428" t="s">
        <v>1261</v>
      </c>
      <c r="AE1428">
        <v>44188</v>
      </c>
      <c r="AH1428">
        <v>0</v>
      </c>
      <c r="AK1428" t="s">
        <v>1260</v>
      </c>
      <c r="AM1428" t="s">
        <v>1260</v>
      </c>
      <c r="AN1428" t="s">
        <v>1260</v>
      </c>
      <c r="AQ1428" t="s">
        <v>2412</v>
      </c>
      <c r="AR1428" t="s">
        <v>2415</v>
      </c>
      <c r="AS1428" t="s">
        <v>1260</v>
      </c>
      <c r="AT1428">
        <v>1</v>
      </c>
      <c r="AX1428" t="s">
        <v>1260</v>
      </c>
      <c r="AY1428" t="s">
        <v>1264</v>
      </c>
      <c r="AZ1428" t="s">
        <v>1265</v>
      </c>
      <c r="BI1428" t="s">
        <v>1260</v>
      </c>
      <c r="BK1428" t="str">
        <f>LEFT(Tabela_BaseCadastro[[#This Row],[Descrição]],SEARCH(" ",Tabela_BaseCadastro[[#This Row],[Descrição]],1)-1)</f>
        <v>90801</v>
      </c>
      <c r="BL1428" t="str">
        <f>TEXT(Tabela_BaseCadastro[[#This Row],[Unidade Venda '[EAN8, UPC12, EAN13, e DUN14']]],"0000000000000")</f>
        <v>7891040154319</v>
      </c>
      <c r="BN1428">
        <f>IF(Tabela_BaseCadastro[[#This Row],[P.Ativo CMED]]="",Tabela_BaseCadastro[[#This Row],[DESCRIÇÃO DO PRINCIPIO ATIVO]],Tabela_BaseCadastro[[#This Row],[P.Ativo CMED]])</f>
        <v>0</v>
      </c>
    </row>
    <row r="1429" spans="1:66" x14ac:dyDescent="0.25">
      <c r="A1429">
        <v>2230</v>
      </c>
      <c r="B1429" t="s">
        <v>3892</v>
      </c>
      <c r="C1429">
        <v>1657</v>
      </c>
      <c r="D1429" t="s">
        <v>13</v>
      </c>
      <c r="E1429">
        <v>5</v>
      </c>
      <c r="F1429" t="s">
        <v>2634</v>
      </c>
      <c r="G1429">
        <v>8</v>
      </c>
      <c r="H1429" s="1" t="s">
        <v>2635</v>
      </c>
      <c r="I1429">
        <v>47</v>
      </c>
      <c r="J1429" t="s">
        <v>3791</v>
      </c>
      <c r="M1429" t="s">
        <v>2412</v>
      </c>
      <c r="N1429" t="s">
        <v>3884</v>
      </c>
      <c r="O1429" t="s">
        <v>1275</v>
      </c>
      <c r="P1429">
        <v>30051090</v>
      </c>
      <c r="R1429">
        <v>13</v>
      </c>
      <c r="S1429">
        <v>13</v>
      </c>
      <c r="U1429">
        <v>7891040154326</v>
      </c>
      <c r="V1429">
        <v>7891040154326</v>
      </c>
      <c r="X1429" t="s">
        <v>3893</v>
      </c>
      <c r="Z1429" t="s">
        <v>1260</v>
      </c>
      <c r="AA1429" t="s">
        <v>1261</v>
      </c>
      <c r="AE1429">
        <v>44188</v>
      </c>
      <c r="AH1429">
        <v>0</v>
      </c>
      <c r="AK1429" t="s">
        <v>1260</v>
      </c>
      <c r="AM1429" t="s">
        <v>1260</v>
      </c>
      <c r="AN1429" t="s">
        <v>1260</v>
      </c>
      <c r="AQ1429" t="s">
        <v>2412</v>
      </c>
      <c r="AR1429" t="s">
        <v>2415</v>
      </c>
      <c r="AS1429" t="s">
        <v>1260</v>
      </c>
      <c r="AT1429">
        <v>1</v>
      </c>
      <c r="AX1429" t="s">
        <v>1260</v>
      </c>
      <c r="AY1429" t="s">
        <v>1264</v>
      </c>
      <c r="AZ1429" t="s">
        <v>1265</v>
      </c>
      <c r="BI1429" t="s">
        <v>1260</v>
      </c>
      <c r="BK1429" t="str">
        <f>LEFT(Tabela_BaseCadastro[[#This Row],[Descrição]],SEARCH(" ",Tabela_BaseCadastro[[#This Row],[Descrição]],1)-1)</f>
        <v>90802</v>
      </c>
      <c r="BL1429" t="str">
        <f>TEXT(Tabela_BaseCadastro[[#This Row],[Unidade Venda '[EAN8, UPC12, EAN13, e DUN14']]],"0000000000000")</f>
        <v>7891040154326</v>
      </c>
      <c r="BN1429">
        <f>IF(Tabela_BaseCadastro[[#This Row],[P.Ativo CMED]]="",Tabela_BaseCadastro[[#This Row],[DESCRIÇÃO DO PRINCIPIO ATIVO]],Tabela_BaseCadastro[[#This Row],[P.Ativo CMED]])</f>
        <v>0</v>
      </c>
    </row>
    <row r="1430" spans="1:66" x14ac:dyDescent="0.25">
      <c r="A1430">
        <v>2231</v>
      </c>
      <c r="B1430" t="s">
        <v>3894</v>
      </c>
      <c r="C1430">
        <v>1657</v>
      </c>
      <c r="D1430" t="s">
        <v>13</v>
      </c>
      <c r="E1430">
        <v>5</v>
      </c>
      <c r="F1430" t="s">
        <v>2634</v>
      </c>
      <c r="G1430">
        <v>8</v>
      </c>
      <c r="H1430" s="1" t="s">
        <v>2635</v>
      </c>
      <c r="I1430">
        <v>47</v>
      </c>
      <c r="J1430" t="s">
        <v>3791</v>
      </c>
      <c r="M1430" t="s">
        <v>2412</v>
      </c>
      <c r="N1430" t="s">
        <v>3884</v>
      </c>
      <c r="O1430" t="s">
        <v>1275</v>
      </c>
      <c r="P1430">
        <v>30051090</v>
      </c>
      <c r="R1430">
        <v>13</v>
      </c>
      <c r="S1430">
        <v>13</v>
      </c>
      <c r="U1430">
        <v>7891040032280</v>
      </c>
      <c r="V1430">
        <v>7891040032280</v>
      </c>
      <c r="X1430" t="s">
        <v>3895</v>
      </c>
      <c r="Z1430" t="s">
        <v>1260</v>
      </c>
      <c r="AA1430" t="s">
        <v>1261</v>
      </c>
      <c r="AE1430">
        <v>44188</v>
      </c>
      <c r="AH1430">
        <v>0</v>
      </c>
      <c r="AK1430" t="s">
        <v>1260</v>
      </c>
      <c r="AM1430" t="s">
        <v>1260</v>
      </c>
      <c r="AN1430" t="s">
        <v>1260</v>
      </c>
      <c r="AQ1430" t="s">
        <v>2412</v>
      </c>
      <c r="AR1430" t="s">
        <v>2415</v>
      </c>
      <c r="AS1430" t="s">
        <v>1260</v>
      </c>
      <c r="AT1430">
        <v>1</v>
      </c>
      <c r="AX1430" t="s">
        <v>1260</v>
      </c>
      <c r="AY1430" t="s">
        <v>1264</v>
      </c>
      <c r="AZ1430" t="s">
        <v>1265</v>
      </c>
      <c r="BI1430" t="s">
        <v>1260</v>
      </c>
      <c r="BK1430" t="str">
        <f>LEFT(Tabela_BaseCadastro[[#This Row],[Descrição]],SEARCH(" ",Tabela_BaseCadastro[[#This Row],[Descrição]],1)-1)</f>
        <v>90112</v>
      </c>
      <c r="BL1430" t="str">
        <f>TEXT(Tabela_BaseCadastro[[#This Row],[Unidade Venda '[EAN8, UPC12, EAN13, e DUN14']]],"0000000000000")</f>
        <v>7891040032280</v>
      </c>
      <c r="BN1430">
        <f>IF(Tabela_BaseCadastro[[#This Row],[P.Ativo CMED]]="",Tabela_BaseCadastro[[#This Row],[DESCRIÇÃO DO PRINCIPIO ATIVO]],Tabela_BaseCadastro[[#This Row],[P.Ativo CMED]])</f>
        <v>0</v>
      </c>
    </row>
    <row r="1431" spans="1:66" x14ac:dyDescent="0.25">
      <c r="A1431">
        <v>2232</v>
      </c>
      <c r="B1431" t="s">
        <v>3896</v>
      </c>
      <c r="C1431">
        <v>1657</v>
      </c>
      <c r="D1431" t="s">
        <v>13</v>
      </c>
      <c r="E1431">
        <v>5</v>
      </c>
      <c r="F1431" t="s">
        <v>2634</v>
      </c>
      <c r="G1431">
        <v>8</v>
      </c>
      <c r="H1431" s="1" t="s">
        <v>2635</v>
      </c>
      <c r="I1431">
        <v>47</v>
      </c>
      <c r="J1431" t="s">
        <v>3791</v>
      </c>
      <c r="M1431" t="s">
        <v>2412</v>
      </c>
      <c r="N1431" t="s">
        <v>3884</v>
      </c>
      <c r="O1431" t="s">
        <v>1275</v>
      </c>
      <c r="P1431">
        <v>30051090</v>
      </c>
      <c r="R1431">
        <v>13</v>
      </c>
      <c r="S1431">
        <v>13</v>
      </c>
      <c r="U1431">
        <v>7891040032303</v>
      </c>
      <c r="V1431">
        <v>7891040032303</v>
      </c>
      <c r="X1431" t="s">
        <v>3897</v>
      </c>
      <c r="Z1431" t="s">
        <v>1260</v>
      </c>
      <c r="AA1431" t="s">
        <v>1261</v>
      </c>
      <c r="AE1431">
        <v>44188</v>
      </c>
      <c r="AH1431">
        <v>0</v>
      </c>
      <c r="AK1431" t="s">
        <v>1260</v>
      </c>
      <c r="AM1431" t="s">
        <v>1260</v>
      </c>
      <c r="AN1431" t="s">
        <v>1260</v>
      </c>
      <c r="AQ1431" t="s">
        <v>2412</v>
      </c>
      <c r="AR1431" t="s">
        <v>2415</v>
      </c>
      <c r="AS1431" t="s">
        <v>1260</v>
      </c>
      <c r="AT1431">
        <v>1</v>
      </c>
      <c r="AX1431" t="s">
        <v>1260</v>
      </c>
      <c r="AY1431" t="s">
        <v>1264</v>
      </c>
      <c r="AZ1431" t="s">
        <v>1265</v>
      </c>
      <c r="BI1431" t="s">
        <v>1260</v>
      </c>
      <c r="BK1431" t="str">
        <f>LEFT(Tabela_BaseCadastro[[#This Row],[Descrição]],SEARCH(" ",Tabela_BaseCadastro[[#This Row],[Descrição]],1)-1)</f>
        <v>90120</v>
      </c>
      <c r="BL1431" t="str">
        <f>TEXT(Tabela_BaseCadastro[[#This Row],[Unidade Venda '[EAN8, UPC12, EAN13, e DUN14']]],"0000000000000")</f>
        <v>7891040032303</v>
      </c>
      <c r="BN1431">
        <f>IF(Tabela_BaseCadastro[[#This Row],[P.Ativo CMED]]="",Tabela_BaseCadastro[[#This Row],[DESCRIÇÃO DO PRINCIPIO ATIVO]],Tabela_BaseCadastro[[#This Row],[P.Ativo CMED]])</f>
        <v>0</v>
      </c>
    </row>
    <row r="1432" spans="1:66" x14ac:dyDescent="0.25">
      <c r="A1432">
        <v>2233</v>
      </c>
      <c r="B1432" t="s">
        <v>3898</v>
      </c>
      <c r="C1432">
        <v>1657</v>
      </c>
      <c r="D1432" t="s">
        <v>13</v>
      </c>
      <c r="E1432">
        <v>5</v>
      </c>
      <c r="F1432" t="s">
        <v>2634</v>
      </c>
      <c r="G1432">
        <v>8</v>
      </c>
      <c r="H1432" s="1" t="s">
        <v>2635</v>
      </c>
      <c r="I1432">
        <v>47</v>
      </c>
      <c r="J1432" t="s">
        <v>3791</v>
      </c>
      <c r="M1432" t="s">
        <v>2412</v>
      </c>
      <c r="N1432" t="s">
        <v>3884</v>
      </c>
      <c r="O1432" t="s">
        <v>1275</v>
      </c>
      <c r="P1432">
        <v>30051090</v>
      </c>
      <c r="R1432">
        <v>13</v>
      </c>
      <c r="S1432">
        <v>13</v>
      </c>
      <c r="U1432">
        <v>7891040146185</v>
      </c>
      <c r="V1432">
        <v>7891040146185</v>
      </c>
      <c r="X1432" t="s">
        <v>3899</v>
      </c>
      <c r="Z1432" t="s">
        <v>1260</v>
      </c>
      <c r="AA1432" t="s">
        <v>1261</v>
      </c>
      <c r="AE1432">
        <v>44188</v>
      </c>
      <c r="AH1432">
        <v>0</v>
      </c>
      <c r="AK1432" t="s">
        <v>1260</v>
      </c>
      <c r="AM1432" t="s">
        <v>1260</v>
      </c>
      <c r="AN1432" t="s">
        <v>1260</v>
      </c>
      <c r="AQ1432" t="s">
        <v>2412</v>
      </c>
      <c r="AR1432" t="s">
        <v>2415</v>
      </c>
      <c r="AS1432" t="s">
        <v>1260</v>
      </c>
      <c r="AT1432">
        <v>1</v>
      </c>
      <c r="AX1432" t="s">
        <v>1260</v>
      </c>
      <c r="AY1432" t="s">
        <v>1264</v>
      </c>
      <c r="AZ1432" t="s">
        <v>1265</v>
      </c>
      <c r="BI1432" t="s">
        <v>1260</v>
      </c>
      <c r="BK1432" t="str">
        <f>LEFT(Tabela_BaseCadastro[[#This Row],[Descrição]],SEARCH(" ",Tabela_BaseCadastro[[#This Row],[Descrição]],1)-1)</f>
        <v>90500</v>
      </c>
      <c r="BL1432" t="str">
        <f>TEXT(Tabela_BaseCadastro[[#This Row],[Unidade Venda '[EAN8, UPC12, EAN13, e DUN14']]],"0000000000000")</f>
        <v>7891040146185</v>
      </c>
      <c r="BN1432">
        <f>IF(Tabela_BaseCadastro[[#This Row],[P.Ativo CMED]]="",Tabela_BaseCadastro[[#This Row],[DESCRIÇÃO DO PRINCIPIO ATIVO]],Tabela_BaseCadastro[[#This Row],[P.Ativo CMED]])</f>
        <v>0</v>
      </c>
    </row>
    <row r="1433" spans="1:66" x14ac:dyDescent="0.25">
      <c r="A1433">
        <v>2234</v>
      </c>
      <c r="B1433" t="s">
        <v>3900</v>
      </c>
      <c r="C1433">
        <v>1657</v>
      </c>
      <c r="D1433" t="s">
        <v>13</v>
      </c>
      <c r="E1433">
        <v>5</v>
      </c>
      <c r="F1433" t="s">
        <v>2634</v>
      </c>
      <c r="G1433">
        <v>8</v>
      </c>
      <c r="H1433" s="1" t="s">
        <v>2635</v>
      </c>
      <c r="I1433">
        <v>47</v>
      </c>
      <c r="J1433" t="s">
        <v>3791</v>
      </c>
      <c r="M1433" t="s">
        <v>2412</v>
      </c>
      <c r="N1433" t="s">
        <v>3884</v>
      </c>
      <c r="O1433" t="s">
        <v>1275</v>
      </c>
      <c r="P1433">
        <v>30051090</v>
      </c>
      <c r="R1433">
        <v>13</v>
      </c>
      <c r="S1433">
        <v>13</v>
      </c>
      <c r="U1433">
        <v>7891040146192</v>
      </c>
      <c r="V1433">
        <v>7891040146192</v>
      </c>
      <c r="X1433" t="s">
        <v>3901</v>
      </c>
      <c r="Z1433" t="s">
        <v>1260</v>
      </c>
      <c r="AA1433" t="s">
        <v>1261</v>
      </c>
      <c r="AE1433">
        <v>44188</v>
      </c>
      <c r="AH1433">
        <v>0</v>
      </c>
      <c r="AK1433" t="s">
        <v>1260</v>
      </c>
      <c r="AM1433" t="s">
        <v>1260</v>
      </c>
      <c r="AN1433" t="s">
        <v>1260</v>
      </c>
      <c r="AQ1433" t="s">
        <v>2412</v>
      </c>
      <c r="AR1433" t="s">
        <v>2415</v>
      </c>
      <c r="AS1433" t="s">
        <v>1260</v>
      </c>
      <c r="AT1433">
        <v>1</v>
      </c>
      <c r="AX1433" t="s">
        <v>1260</v>
      </c>
      <c r="AY1433" t="s">
        <v>1264</v>
      </c>
      <c r="AZ1433" t="s">
        <v>1265</v>
      </c>
      <c r="BI1433" t="s">
        <v>1260</v>
      </c>
      <c r="BK1433" t="str">
        <f>LEFT(Tabela_BaseCadastro[[#This Row],[Descrição]],SEARCH(" ",Tabela_BaseCadastro[[#This Row],[Descrição]],1)-1)</f>
        <v>90501</v>
      </c>
      <c r="BL1433" t="str">
        <f>TEXT(Tabela_BaseCadastro[[#This Row],[Unidade Venda '[EAN8, UPC12, EAN13, e DUN14']]],"0000000000000")</f>
        <v>7891040146192</v>
      </c>
      <c r="BN1433">
        <f>IF(Tabela_BaseCadastro[[#This Row],[P.Ativo CMED]]="",Tabela_BaseCadastro[[#This Row],[DESCRIÇÃO DO PRINCIPIO ATIVO]],Tabela_BaseCadastro[[#This Row],[P.Ativo CMED]])</f>
        <v>0</v>
      </c>
    </row>
    <row r="1434" spans="1:66" x14ac:dyDescent="0.25">
      <c r="A1434">
        <v>2235</v>
      </c>
      <c r="B1434" t="s">
        <v>3902</v>
      </c>
      <c r="C1434">
        <v>1657</v>
      </c>
      <c r="D1434" t="s">
        <v>13</v>
      </c>
      <c r="E1434">
        <v>5</v>
      </c>
      <c r="F1434" t="s">
        <v>2634</v>
      </c>
      <c r="G1434">
        <v>8</v>
      </c>
      <c r="H1434" s="1" t="s">
        <v>2635</v>
      </c>
      <c r="I1434">
        <v>47</v>
      </c>
      <c r="J1434" t="s">
        <v>3791</v>
      </c>
      <c r="M1434" t="s">
        <v>2412</v>
      </c>
      <c r="N1434" t="s">
        <v>3860</v>
      </c>
      <c r="O1434" t="s">
        <v>1275</v>
      </c>
      <c r="P1434">
        <v>30059090</v>
      </c>
      <c r="R1434">
        <v>13</v>
      </c>
      <c r="S1434">
        <v>14</v>
      </c>
      <c r="U1434">
        <v>7891040075546</v>
      </c>
      <c r="V1434">
        <v>0</v>
      </c>
      <c r="X1434" t="s">
        <v>126</v>
      </c>
      <c r="Z1434" t="s">
        <v>1260</v>
      </c>
      <c r="AA1434" t="s">
        <v>1261</v>
      </c>
      <c r="AE1434">
        <v>44090</v>
      </c>
      <c r="AH1434">
        <v>0</v>
      </c>
      <c r="AK1434" t="s">
        <v>1260</v>
      </c>
      <c r="AM1434" t="s">
        <v>1260</v>
      </c>
      <c r="AN1434" t="s">
        <v>1260</v>
      </c>
      <c r="AQ1434" t="s">
        <v>2412</v>
      </c>
      <c r="AR1434" t="s">
        <v>2415</v>
      </c>
      <c r="AS1434" t="s">
        <v>1260</v>
      </c>
      <c r="AT1434">
        <v>1</v>
      </c>
      <c r="AX1434" t="s">
        <v>1260</v>
      </c>
      <c r="AY1434" t="s">
        <v>1264</v>
      </c>
      <c r="AZ1434" t="s">
        <v>1265</v>
      </c>
      <c r="BI1434" t="s">
        <v>1260</v>
      </c>
      <c r="BK1434" t="str">
        <f>LEFT(Tabela_BaseCadastro[[#This Row],[Descrição]],SEARCH(" ",Tabela_BaseCadastro[[#This Row],[Descrição]],1)-1)</f>
        <v>3346BR</v>
      </c>
      <c r="BL1434" t="str">
        <f>TEXT(Tabela_BaseCadastro[[#This Row],[Unidade Venda '[EAN8, UPC12, EAN13, e DUN14']]],"0000000000000")</f>
        <v>7891040075546</v>
      </c>
      <c r="BN1434">
        <f>IF(Tabela_BaseCadastro[[#This Row],[P.Ativo CMED]]="",Tabela_BaseCadastro[[#This Row],[DESCRIÇÃO DO PRINCIPIO ATIVO]],Tabela_BaseCadastro[[#This Row],[P.Ativo CMED]])</f>
        <v>0</v>
      </c>
    </row>
    <row r="1435" spans="1:66" x14ac:dyDescent="0.25">
      <c r="A1435">
        <v>2236</v>
      </c>
      <c r="B1435" t="s">
        <v>3903</v>
      </c>
      <c r="C1435">
        <v>1657</v>
      </c>
      <c r="D1435" t="s">
        <v>13</v>
      </c>
      <c r="E1435">
        <v>5</v>
      </c>
      <c r="F1435" t="s">
        <v>2634</v>
      </c>
      <c r="G1435">
        <v>8</v>
      </c>
      <c r="H1435" s="1" t="s">
        <v>2635</v>
      </c>
      <c r="I1435">
        <v>47</v>
      </c>
      <c r="J1435" t="s">
        <v>3791</v>
      </c>
      <c r="M1435" t="s">
        <v>2412</v>
      </c>
      <c r="N1435" t="s">
        <v>3884</v>
      </c>
      <c r="O1435" t="s">
        <v>1275</v>
      </c>
      <c r="P1435">
        <v>30051090</v>
      </c>
      <c r="R1435">
        <v>13</v>
      </c>
      <c r="S1435">
        <v>13</v>
      </c>
      <c r="U1435">
        <v>7891040229116</v>
      </c>
      <c r="V1435">
        <v>0</v>
      </c>
      <c r="X1435" t="s">
        <v>3904</v>
      </c>
      <c r="Z1435" t="s">
        <v>1260</v>
      </c>
      <c r="AA1435" t="s">
        <v>1261</v>
      </c>
      <c r="AE1435">
        <v>44188</v>
      </c>
      <c r="AH1435">
        <v>0</v>
      </c>
      <c r="AK1435" t="s">
        <v>1260</v>
      </c>
      <c r="AM1435" t="s">
        <v>1260</v>
      </c>
      <c r="AN1435" t="s">
        <v>1260</v>
      </c>
      <c r="AQ1435" t="s">
        <v>2412</v>
      </c>
      <c r="AR1435" t="s">
        <v>2415</v>
      </c>
      <c r="AS1435" t="s">
        <v>1260</v>
      </c>
      <c r="AT1435">
        <v>1</v>
      </c>
      <c r="AX1435" t="s">
        <v>1260</v>
      </c>
      <c r="AY1435" t="s">
        <v>1264</v>
      </c>
      <c r="AZ1435" t="s">
        <v>1265</v>
      </c>
      <c r="BI1435" t="s">
        <v>1260</v>
      </c>
      <c r="BK1435" t="str">
        <f>LEFT(Tabela_BaseCadastro[[#This Row],[Descrição]],SEARCH(" ",Tabela_BaseCadastro[[#This Row],[Descrição]],1)-1)</f>
        <v>CAVILON</v>
      </c>
      <c r="BL1435" t="str">
        <f>TEXT(Tabela_BaseCadastro[[#This Row],[Unidade Venda '[EAN8, UPC12, EAN13, e DUN14']]],"0000000000000")</f>
        <v>7891040229116</v>
      </c>
      <c r="BN1435">
        <f>IF(Tabela_BaseCadastro[[#This Row],[P.Ativo CMED]]="",Tabela_BaseCadastro[[#This Row],[DESCRIÇÃO DO PRINCIPIO ATIVO]],Tabela_BaseCadastro[[#This Row],[P.Ativo CMED]])</f>
        <v>0</v>
      </c>
    </row>
    <row r="1436" spans="1:66" x14ac:dyDescent="0.25">
      <c r="A1436">
        <v>2237</v>
      </c>
      <c r="B1436" t="s">
        <v>3905</v>
      </c>
      <c r="C1436">
        <v>1657</v>
      </c>
      <c r="D1436" t="s">
        <v>13</v>
      </c>
      <c r="E1436">
        <v>5</v>
      </c>
      <c r="F1436" t="s">
        <v>2634</v>
      </c>
      <c r="G1436">
        <v>8</v>
      </c>
      <c r="H1436" s="1" t="s">
        <v>2635</v>
      </c>
      <c r="I1436">
        <v>47</v>
      </c>
      <c r="J1436" t="s">
        <v>3791</v>
      </c>
      <c r="M1436" t="s">
        <v>2412</v>
      </c>
      <c r="N1436" t="s">
        <v>3884</v>
      </c>
      <c r="O1436" t="s">
        <v>1275</v>
      </c>
      <c r="P1436">
        <v>30051090</v>
      </c>
      <c r="R1436">
        <v>13</v>
      </c>
      <c r="S1436">
        <v>13</v>
      </c>
      <c r="U1436">
        <v>7891040036714</v>
      </c>
      <c r="V1436">
        <v>7891040036714</v>
      </c>
      <c r="X1436" t="s">
        <v>3906</v>
      </c>
      <c r="Z1436" t="s">
        <v>1260</v>
      </c>
      <c r="AA1436" t="s">
        <v>1261</v>
      </c>
      <c r="AE1436">
        <v>44188</v>
      </c>
      <c r="AH1436">
        <v>0</v>
      </c>
      <c r="AK1436" t="s">
        <v>1260</v>
      </c>
      <c r="AM1436" t="s">
        <v>1260</v>
      </c>
      <c r="AN1436" t="s">
        <v>1260</v>
      </c>
      <c r="AQ1436" t="s">
        <v>2412</v>
      </c>
      <c r="AR1436" t="s">
        <v>2415</v>
      </c>
      <c r="AS1436" t="s">
        <v>1260</v>
      </c>
      <c r="AT1436">
        <v>1</v>
      </c>
      <c r="AX1436" t="s">
        <v>1260</v>
      </c>
      <c r="AY1436" t="s">
        <v>1264</v>
      </c>
      <c r="AZ1436" t="s">
        <v>1265</v>
      </c>
      <c r="BI1436" t="s">
        <v>1260</v>
      </c>
      <c r="BK1436" t="str">
        <f>LEFT(Tabela_BaseCadastro[[#This Row],[Descrição]],SEARCH(" ",Tabela_BaseCadastro[[#This Row],[Descrição]],1)-1)</f>
        <v>CAVILON</v>
      </c>
      <c r="BL1436" t="str">
        <f>TEXT(Tabela_BaseCadastro[[#This Row],[Unidade Venda '[EAN8, UPC12, EAN13, e DUN14']]],"0000000000000")</f>
        <v>7891040036714</v>
      </c>
      <c r="BN1436">
        <f>IF(Tabela_BaseCadastro[[#This Row],[P.Ativo CMED]]="",Tabela_BaseCadastro[[#This Row],[DESCRIÇÃO DO PRINCIPIO ATIVO]],Tabela_BaseCadastro[[#This Row],[P.Ativo CMED]])</f>
        <v>0</v>
      </c>
    </row>
    <row r="1437" spans="1:66" x14ac:dyDescent="0.25">
      <c r="A1437">
        <v>2238</v>
      </c>
      <c r="B1437" t="s">
        <v>3907</v>
      </c>
      <c r="C1437">
        <v>1657</v>
      </c>
      <c r="D1437" t="s">
        <v>13</v>
      </c>
      <c r="E1437">
        <v>5</v>
      </c>
      <c r="F1437" t="s">
        <v>2634</v>
      </c>
      <c r="G1437">
        <v>8</v>
      </c>
      <c r="H1437" s="1" t="s">
        <v>2635</v>
      </c>
      <c r="I1437">
        <v>47</v>
      </c>
      <c r="J1437" t="s">
        <v>3791</v>
      </c>
      <c r="M1437" t="s">
        <v>2412</v>
      </c>
      <c r="N1437" t="s">
        <v>3908</v>
      </c>
      <c r="O1437" t="s">
        <v>1275</v>
      </c>
      <c r="P1437">
        <v>30059090</v>
      </c>
      <c r="R1437">
        <v>13</v>
      </c>
      <c r="S1437">
        <v>13</v>
      </c>
      <c r="T1437">
        <v>13</v>
      </c>
      <c r="U1437">
        <v>7891040292943</v>
      </c>
      <c r="V1437">
        <v>0</v>
      </c>
      <c r="W1437">
        <v>7891040292943</v>
      </c>
      <c r="X1437" t="s">
        <v>3909</v>
      </c>
      <c r="Z1437" t="s">
        <v>1260</v>
      </c>
      <c r="AA1437" t="s">
        <v>1261</v>
      </c>
      <c r="AE1437">
        <v>44133</v>
      </c>
      <c r="AH1437">
        <v>0</v>
      </c>
      <c r="AK1437" t="s">
        <v>1260</v>
      </c>
      <c r="AM1437" t="s">
        <v>1260</v>
      </c>
      <c r="AN1437" t="s">
        <v>1260</v>
      </c>
      <c r="AQ1437" t="s">
        <v>2412</v>
      </c>
      <c r="AR1437" t="s">
        <v>2415</v>
      </c>
      <c r="AS1437" t="s">
        <v>1260</v>
      </c>
      <c r="AT1437">
        <v>1</v>
      </c>
      <c r="AX1437" t="s">
        <v>1260</v>
      </c>
      <c r="AY1437" t="s">
        <v>1264</v>
      </c>
      <c r="AZ1437" t="s">
        <v>1265</v>
      </c>
      <c r="BI1437" t="s">
        <v>1260</v>
      </c>
      <c r="BK1437" t="str">
        <f>LEFT(Tabela_BaseCadastro[[#This Row],[Descrição]],SEARCH(" ",Tabela_BaseCadastro[[#This Row],[Descrição]],1)-1)</f>
        <v>5050G</v>
      </c>
      <c r="BL1437" t="str">
        <f>TEXT(Tabela_BaseCadastro[[#This Row],[Unidade Venda '[EAN8, UPC12, EAN13, e DUN14']]],"0000000000000")</f>
        <v>7891040292943</v>
      </c>
      <c r="BN1437">
        <f>IF(Tabela_BaseCadastro[[#This Row],[P.Ativo CMED]]="",Tabela_BaseCadastro[[#This Row],[DESCRIÇÃO DO PRINCIPIO ATIVO]],Tabela_BaseCadastro[[#This Row],[P.Ativo CMED]])</f>
        <v>0</v>
      </c>
    </row>
    <row r="1438" spans="1:66" x14ac:dyDescent="0.25">
      <c r="A1438">
        <v>2239</v>
      </c>
      <c r="B1438" t="s">
        <v>3910</v>
      </c>
      <c r="C1438">
        <v>1657</v>
      </c>
      <c r="D1438" t="s">
        <v>13</v>
      </c>
      <c r="E1438">
        <v>5</v>
      </c>
      <c r="F1438" t="s">
        <v>2634</v>
      </c>
      <c r="G1438">
        <v>8</v>
      </c>
      <c r="H1438" s="1" t="s">
        <v>2635</v>
      </c>
      <c r="I1438">
        <v>47</v>
      </c>
      <c r="J1438" t="s">
        <v>3791</v>
      </c>
      <c r="M1438" t="s">
        <v>2412</v>
      </c>
      <c r="N1438" t="s">
        <v>3860</v>
      </c>
      <c r="O1438" t="s">
        <v>1275</v>
      </c>
      <c r="P1438">
        <v>30059090</v>
      </c>
      <c r="R1438">
        <v>13</v>
      </c>
      <c r="S1438">
        <v>13</v>
      </c>
      <c r="U1438">
        <v>7891040241309</v>
      </c>
      <c r="V1438">
        <v>0</v>
      </c>
      <c r="W1438">
        <v>7891040241309</v>
      </c>
      <c r="X1438" t="s">
        <v>830</v>
      </c>
      <c r="Z1438" t="s">
        <v>1260</v>
      </c>
      <c r="AA1438" t="s">
        <v>1261</v>
      </c>
      <c r="AE1438">
        <v>44188</v>
      </c>
      <c r="AH1438">
        <v>0</v>
      </c>
      <c r="AK1438" t="s">
        <v>1260</v>
      </c>
      <c r="AM1438" t="s">
        <v>1260</v>
      </c>
      <c r="AN1438" t="s">
        <v>1260</v>
      </c>
      <c r="AQ1438" t="s">
        <v>2412</v>
      </c>
      <c r="AR1438" t="s">
        <v>2415</v>
      </c>
      <c r="AS1438" t="s">
        <v>1260</v>
      </c>
      <c r="AT1438">
        <v>1</v>
      </c>
      <c r="AX1438" t="s">
        <v>1260</v>
      </c>
      <c r="AY1438" t="s">
        <v>1264</v>
      </c>
      <c r="AZ1438" t="s">
        <v>1265</v>
      </c>
      <c r="BI1438" t="s">
        <v>1260</v>
      </c>
      <c r="BK1438" t="str">
        <f>LEFT(Tabela_BaseCadastro[[#This Row],[Descrição]],SEARCH(" ",Tabela_BaseCadastro[[#This Row],[Descrição]],1)-1)</f>
        <v>3354</v>
      </c>
      <c r="BL1438" t="str">
        <f>TEXT(Tabela_BaseCadastro[[#This Row],[Unidade Venda '[EAN8, UPC12, EAN13, e DUN14']]],"0000000000000")</f>
        <v>7891040241309</v>
      </c>
      <c r="BN1438">
        <f>IF(Tabela_BaseCadastro[[#This Row],[P.Ativo CMED]]="",Tabela_BaseCadastro[[#This Row],[DESCRIÇÃO DO PRINCIPIO ATIVO]],Tabela_BaseCadastro[[#This Row],[P.Ativo CMED]])</f>
        <v>0</v>
      </c>
    </row>
    <row r="1439" spans="1:66" x14ac:dyDescent="0.25">
      <c r="A1439">
        <v>2240</v>
      </c>
      <c r="B1439" t="s">
        <v>3911</v>
      </c>
      <c r="C1439">
        <v>1657</v>
      </c>
      <c r="D1439" t="s">
        <v>13</v>
      </c>
      <c r="E1439">
        <v>5</v>
      </c>
      <c r="F1439" t="s">
        <v>2634</v>
      </c>
      <c r="G1439">
        <v>8</v>
      </c>
      <c r="H1439" s="1" t="s">
        <v>2635</v>
      </c>
      <c r="I1439">
        <v>47</v>
      </c>
      <c r="J1439" t="s">
        <v>3791</v>
      </c>
      <c r="M1439" t="s">
        <v>2412</v>
      </c>
      <c r="N1439" t="s">
        <v>3860</v>
      </c>
      <c r="O1439" t="s">
        <v>1275</v>
      </c>
      <c r="P1439">
        <v>30051090</v>
      </c>
      <c r="R1439">
        <v>13</v>
      </c>
      <c r="S1439">
        <v>13</v>
      </c>
      <c r="T1439">
        <v>13</v>
      </c>
      <c r="U1439">
        <v>7891040241293</v>
      </c>
      <c r="V1439">
        <v>0</v>
      </c>
      <c r="W1439">
        <v>7891040241293</v>
      </c>
      <c r="X1439" t="s">
        <v>380</v>
      </c>
      <c r="Y1439" t="s">
        <v>380</v>
      </c>
      <c r="Z1439" t="s">
        <v>1260</v>
      </c>
      <c r="AA1439" t="s">
        <v>1261</v>
      </c>
      <c r="AE1439">
        <v>44090</v>
      </c>
      <c r="AH1439">
        <v>0</v>
      </c>
      <c r="AK1439" t="s">
        <v>1260</v>
      </c>
      <c r="AM1439" t="s">
        <v>1260</v>
      </c>
      <c r="AN1439" t="s">
        <v>1260</v>
      </c>
      <c r="AQ1439" t="s">
        <v>2412</v>
      </c>
      <c r="AR1439" t="s">
        <v>2415</v>
      </c>
      <c r="AS1439" t="s">
        <v>1260</v>
      </c>
      <c r="AT1439">
        <v>1</v>
      </c>
      <c r="AX1439" t="s">
        <v>1260</v>
      </c>
      <c r="AY1439" t="s">
        <v>1264</v>
      </c>
      <c r="AZ1439" t="s">
        <v>1265</v>
      </c>
      <c r="BI1439" t="s">
        <v>1260</v>
      </c>
      <c r="BK1439" t="str">
        <f>LEFT(Tabela_BaseCadastro[[#This Row],[Descrição]],SEARCH(" ",Tabela_BaseCadastro[[#This Row],[Descrição]],1)-1)</f>
        <v>3392-GBR</v>
      </c>
      <c r="BL1439" t="str">
        <f>TEXT(Tabela_BaseCadastro[[#This Row],[Unidade Venda '[EAN8, UPC12, EAN13, e DUN14']]],"0000000000000")</f>
        <v>7891040241293</v>
      </c>
      <c r="BN1439">
        <f>IF(Tabela_BaseCadastro[[#This Row],[P.Ativo CMED]]="",Tabela_BaseCadastro[[#This Row],[DESCRIÇÃO DO PRINCIPIO ATIVO]],Tabela_BaseCadastro[[#This Row],[P.Ativo CMED]])</f>
        <v>0</v>
      </c>
    </row>
    <row r="1440" spans="1:66" x14ac:dyDescent="0.25">
      <c r="A1440">
        <v>2241</v>
      </c>
      <c r="B1440" t="s">
        <v>3912</v>
      </c>
      <c r="C1440">
        <v>1657</v>
      </c>
      <c r="D1440" t="s">
        <v>13</v>
      </c>
      <c r="E1440">
        <v>5</v>
      </c>
      <c r="F1440" t="s">
        <v>2634</v>
      </c>
      <c r="G1440">
        <v>8</v>
      </c>
      <c r="H1440" s="1" t="s">
        <v>2635</v>
      </c>
      <c r="I1440">
        <v>47</v>
      </c>
      <c r="J1440" t="s">
        <v>3791</v>
      </c>
      <c r="M1440" t="s">
        <v>2412</v>
      </c>
      <c r="N1440" t="s">
        <v>3913</v>
      </c>
      <c r="O1440" t="s">
        <v>3914</v>
      </c>
      <c r="P1440">
        <v>34013000</v>
      </c>
      <c r="R1440">
        <v>14</v>
      </c>
      <c r="S1440">
        <v>13</v>
      </c>
      <c r="T1440">
        <v>13</v>
      </c>
      <c r="U1440">
        <v>7891040159970</v>
      </c>
      <c r="V1440">
        <v>0</v>
      </c>
      <c r="W1440">
        <v>7891040159970</v>
      </c>
      <c r="X1440" t="s">
        <v>338</v>
      </c>
      <c r="Y1440" t="s">
        <v>338</v>
      </c>
      <c r="Z1440" t="s">
        <v>1260</v>
      </c>
      <c r="AA1440" t="s">
        <v>1261</v>
      </c>
      <c r="AE1440">
        <v>44090</v>
      </c>
      <c r="AH1440">
        <v>0</v>
      </c>
      <c r="AK1440" t="s">
        <v>1260</v>
      </c>
      <c r="AM1440" t="s">
        <v>1260</v>
      </c>
      <c r="AN1440" t="s">
        <v>1260</v>
      </c>
      <c r="AQ1440" t="s">
        <v>2412</v>
      </c>
      <c r="AR1440" t="s">
        <v>2415</v>
      </c>
      <c r="AS1440" t="s">
        <v>1260</v>
      </c>
      <c r="AT1440">
        <v>1</v>
      </c>
      <c r="AX1440" t="s">
        <v>1260</v>
      </c>
      <c r="AY1440" t="s">
        <v>1264</v>
      </c>
      <c r="AZ1440" t="s">
        <v>1265</v>
      </c>
      <c r="BI1440" t="s">
        <v>1260</v>
      </c>
      <c r="BK1440" t="str">
        <f>LEFT(Tabela_BaseCadastro[[#This Row],[Descrição]],SEARCH(" ",Tabela_BaseCadastro[[#This Row],[Descrição]],1)-1)</f>
        <v>3380</v>
      </c>
      <c r="BL1440" t="str">
        <f>TEXT(Tabela_BaseCadastro[[#This Row],[Unidade Venda '[EAN8, UPC12, EAN13, e DUN14']]],"0000000000000")</f>
        <v>7891040159970</v>
      </c>
      <c r="BN1440">
        <f>IF(Tabela_BaseCadastro[[#This Row],[P.Ativo CMED]]="",Tabela_BaseCadastro[[#This Row],[DESCRIÇÃO DO PRINCIPIO ATIVO]],Tabela_BaseCadastro[[#This Row],[P.Ativo CMED]])</f>
        <v>0</v>
      </c>
    </row>
    <row r="1441" spans="1:66" x14ac:dyDescent="0.25">
      <c r="A1441">
        <v>2242</v>
      </c>
      <c r="B1441" t="s">
        <v>3915</v>
      </c>
      <c r="C1441">
        <v>1657</v>
      </c>
      <c r="D1441" t="s">
        <v>13</v>
      </c>
      <c r="E1441">
        <v>5</v>
      </c>
      <c r="F1441" t="s">
        <v>2634</v>
      </c>
      <c r="G1441">
        <v>8</v>
      </c>
      <c r="H1441" s="1" t="s">
        <v>2635</v>
      </c>
      <c r="I1441">
        <v>47</v>
      </c>
      <c r="J1441" t="s">
        <v>3791</v>
      </c>
      <c r="M1441" t="s">
        <v>2412</v>
      </c>
      <c r="N1441" t="s">
        <v>3916</v>
      </c>
      <c r="O1441" t="s">
        <v>3917</v>
      </c>
      <c r="P1441">
        <v>30051090</v>
      </c>
      <c r="R1441">
        <v>13</v>
      </c>
      <c r="S1441">
        <v>13</v>
      </c>
      <c r="U1441">
        <v>7891040013616</v>
      </c>
      <c r="V1441">
        <v>7891040013616</v>
      </c>
      <c r="X1441">
        <v>70211540037</v>
      </c>
      <c r="Z1441" t="s">
        <v>1260</v>
      </c>
      <c r="AA1441" t="s">
        <v>1261</v>
      </c>
      <c r="AE1441">
        <v>44188</v>
      </c>
      <c r="AH1441">
        <v>0</v>
      </c>
      <c r="AK1441" t="s">
        <v>1260</v>
      </c>
      <c r="AM1441" t="s">
        <v>1260</v>
      </c>
      <c r="AN1441" t="s">
        <v>1260</v>
      </c>
      <c r="AQ1441" t="s">
        <v>2412</v>
      </c>
      <c r="AR1441" t="s">
        <v>2415</v>
      </c>
      <c r="AS1441" t="s">
        <v>1260</v>
      </c>
      <c r="AT1441">
        <v>1</v>
      </c>
      <c r="AX1441" t="s">
        <v>1260</v>
      </c>
      <c r="AY1441" t="s">
        <v>1264</v>
      </c>
      <c r="AZ1441" t="s">
        <v>1265</v>
      </c>
      <c r="BI1441" t="s">
        <v>1260</v>
      </c>
      <c r="BK1441" t="str">
        <f>LEFT(Tabela_BaseCadastro[[#This Row],[Descrição]],SEARCH(" ",Tabela_BaseCadastro[[#This Row],[Descrição]],1)-1)</f>
        <v>1540</v>
      </c>
      <c r="BL1441" t="str">
        <f>TEXT(Tabela_BaseCadastro[[#This Row],[Unidade Venda '[EAN8, UPC12, EAN13, e DUN14']]],"0000000000000")</f>
        <v>7891040013616</v>
      </c>
      <c r="BN1441">
        <f>IF(Tabela_BaseCadastro[[#This Row],[P.Ativo CMED]]="",Tabela_BaseCadastro[[#This Row],[DESCRIÇÃO DO PRINCIPIO ATIVO]],Tabela_BaseCadastro[[#This Row],[P.Ativo CMED]])</f>
        <v>0</v>
      </c>
    </row>
    <row r="1442" spans="1:66" x14ac:dyDescent="0.25">
      <c r="A1442">
        <v>2243</v>
      </c>
      <c r="B1442" t="s">
        <v>3918</v>
      </c>
      <c r="C1442">
        <v>1657</v>
      </c>
      <c r="D1442" t="s">
        <v>13</v>
      </c>
      <c r="E1442">
        <v>5</v>
      </c>
      <c r="F1442" t="s">
        <v>2634</v>
      </c>
      <c r="G1442">
        <v>8</v>
      </c>
      <c r="H1442" s="1" t="s">
        <v>2635</v>
      </c>
      <c r="I1442">
        <v>47</v>
      </c>
      <c r="J1442" t="s">
        <v>3791</v>
      </c>
      <c r="M1442" t="s">
        <v>2412</v>
      </c>
      <c r="N1442" t="s">
        <v>3916</v>
      </c>
      <c r="O1442" t="s">
        <v>3917</v>
      </c>
      <c r="P1442">
        <v>30051090</v>
      </c>
      <c r="R1442">
        <v>13</v>
      </c>
      <c r="S1442">
        <v>14</v>
      </c>
      <c r="U1442">
        <v>70211541035</v>
      </c>
      <c r="V1442">
        <v>70211541035</v>
      </c>
      <c r="X1442">
        <v>70211541035</v>
      </c>
      <c r="Z1442" t="s">
        <v>1260</v>
      </c>
      <c r="AA1442" t="s">
        <v>1261</v>
      </c>
      <c r="AE1442">
        <v>44188</v>
      </c>
      <c r="AH1442">
        <v>0</v>
      </c>
      <c r="AK1442" t="s">
        <v>1260</v>
      </c>
      <c r="AM1442" t="s">
        <v>1260</v>
      </c>
      <c r="AN1442" t="s">
        <v>1260</v>
      </c>
      <c r="AQ1442" t="s">
        <v>2412</v>
      </c>
      <c r="AR1442" t="s">
        <v>2415</v>
      </c>
      <c r="AS1442" t="s">
        <v>1260</v>
      </c>
      <c r="AT1442">
        <v>1</v>
      </c>
      <c r="AX1442" t="s">
        <v>1260</v>
      </c>
      <c r="AY1442" t="s">
        <v>1264</v>
      </c>
      <c r="AZ1442" t="s">
        <v>1265</v>
      </c>
      <c r="BI1442" t="s">
        <v>1260</v>
      </c>
      <c r="BK1442" t="str">
        <f>LEFT(Tabela_BaseCadastro[[#This Row],[Descrição]],SEARCH(" ",Tabela_BaseCadastro[[#This Row],[Descrição]],1)-1)</f>
        <v>1541</v>
      </c>
      <c r="BL1442" t="str">
        <f>TEXT(Tabela_BaseCadastro[[#This Row],[Unidade Venda '[EAN8, UPC12, EAN13, e DUN14']]],"0000000000000")</f>
        <v>0070211541035</v>
      </c>
      <c r="BN1442">
        <f>IF(Tabela_BaseCadastro[[#This Row],[P.Ativo CMED]]="",Tabela_BaseCadastro[[#This Row],[DESCRIÇÃO DO PRINCIPIO ATIVO]],Tabela_BaseCadastro[[#This Row],[P.Ativo CMED]])</f>
        <v>0</v>
      </c>
    </row>
    <row r="1443" spans="1:66" x14ac:dyDescent="0.25">
      <c r="A1443">
        <v>2244</v>
      </c>
      <c r="B1443" t="s">
        <v>3919</v>
      </c>
      <c r="C1443">
        <v>1657</v>
      </c>
      <c r="D1443" t="s">
        <v>13</v>
      </c>
      <c r="E1443">
        <v>5</v>
      </c>
      <c r="F1443" t="s">
        <v>2634</v>
      </c>
      <c r="G1443">
        <v>8</v>
      </c>
      <c r="H1443" s="1" t="s">
        <v>2635</v>
      </c>
      <c r="I1443">
        <v>47</v>
      </c>
      <c r="J1443" t="s">
        <v>3791</v>
      </c>
      <c r="M1443" t="s">
        <v>2412</v>
      </c>
      <c r="N1443" t="s">
        <v>3916</v>
      </c>
      <c r="O1443" t="s">
        <v>3917</v>
      </c>
      <c r="P1443">
        <v>30051090</v>
      </c>
      <c r="R1443">
        <v>13</v>
      </c>
      <c r="S1443">
        <v>14</v>
      </c>
      <c r="U1443">
        <v>70200476458</v>
      </c>
      <c r="V1443">
        <v>70200476458</v>
      </c>
      <c r="X1443">
        <v>70200476458</v>
      </c>
      <c r="Z1443" t="s">
        <v>1260</v>
      </c>
      <c r="AA1443" t="s">
        <v>1261</v>
      </c>
      <c r="AE1443">
        <v>44188</v>
      </c>
      <c r="AH1443">
        <v>0</v>
      </c>
      <c r="AK1443" t="s">
        <v>1260</v>
      </c>
      <c r="AM1443" t="s">
        <v>1260</v>
      </c>
      <c r="AN1443" t="s">
        <v>1260</v>
      </c>
      <c r="AQ1443" t="s">
        <v>2412</v>
      </c>
      <c r="AR1443" t="s">
        <v>2415</v>
      </c>
      <c r="AS1443" t="s">
        <v>1260</v>
      </c>
      <c r="AT1443">
        <v>1</v>
      </c>
      <c r="AX1443" t="s">
        <v>1260</v>
      </c>
      <c r="AY1443" t="s">
        <v>1264</v>
      </c>
      <c r="AZ1443" t="s">
        <v>1265</v>
      </c>
      <c r="BI1443" t="s">
        <v>1260</v>
      </c>
      <c r="BK1443" t="str">
        <f>LEFT(Tabela_BaseCadastro[[#This Row],[Descrição]],SEARCH(" ",Tabela_BaseCadastro[[#This Row],[Descrição]],1)-1)</f>
        <v>1542</v>
      </c>
      <c r="BL1443" t="str">
        <f>TEXT(Tabela_BaseCadastro[[#This Row],[Unidade Venda '[EAN8, UPC12, EAN13, e DUN14']]],"0000000000000")</f>
        <v>0070200476458</v>
      </c>
      <c r="BN1443">
        <f>IF(Tabela_BaseCadastro[[#This Row],[P.Ativo CMED]]="",Tabela_BaseCadastro[[#This Row],[DESCRIÇÃO DO PRINCIPIO ATIVO]],Tabela_BaseCadastro[[#This Row],[P.Ativo CMED]])</f>
        <v>0</v>
      </c>
    </row>
    <row r="1444" spans="1:66" x14ac:dyDescent="0.25">
      <c r="A1444">
        <v>2245</v>
      </c>
      <c r="B1444" t="s">
        <v>3920</v>
      </c>
      <c r="C1444">
        <v>1657</v>
      </c>
      <c r="D1444" t="s">
        <v>13</v>
      </c>
      <c r="E1444">
        <v>5</v>
      </c>
      <c r="F1444" t="s">
        <v>2634</v>
      </c>
      <c r="G1444">
        <v>8</v>
      </c>
      <c r="H1444" s="1" t="s">
        <v>2635</v>
      </c>
      <c r="I1444">
        <v>47</v>
      </c>
      <c r="J1444" t="s">
        <v>3791</v>
      </c>
      <c r="M1444" t="s">
        <v>2412</v>
      </c>
      <c r="N1444" t="s">
        <v>3916</v>
      </c>
      <c r="O1444" t="s">
        <v>3917</v>
      </c>
      <c r="P1444">
        <v>30051090</v>
      </c>
      <c r="R1444">
        <v>13</v>
      </c>
      <c r="S1444">
        <v>13</v>
      </c>
      <c r="U1444">
        <v>7891040013647</v>
      </c>
      <c r="V1444">
        <v>7891040013647</v>
      </c>
      <c r="X1444">
        <v>70211546034</v>
      </c>
      <c r="Z1444" t="s">
        <v>1260</v>
      </c>
      <c r="AA1444" t="s">
        <v>1261</v>
      </c>
      <c r="AE1444">
        <v>44188</v>
      </c>
      <c r="AH1444">
        <v>0</v>
      </c>
      <c r="AK1444" t="s">
        <v>1260</v>
      </c>
      <c r="AM1444" t="s">
        <v>1260</v>
      </c>
      <c r="AN1444" t="s">
        <v>1260</v>
      </c>
      <c r="AQ1444" t="s">
        <v>2412</v>
      </c>
      <c r="AR1444" t="s">
        <v>2415</v>
      </c>
      <c r="AS1444" t="s">
        <v>1260</v>
      </c>
      <c r="AT1444">
        <v>1</v>
      </c>
      <c r="AX1444" t="s">
        <v>1260</v>
      </c>
      <c r="AY1444" t="s">
        <v>1264</v>
      </c>
      <c r="AZ1444" t="s">
        <v>1265</v>
      </c>
      <c r="BI1444" t="s">
        <v>1260</v>
      </c>
      <c r="BK1444" t="str">
        <f>LEFT(Tabela_BaseCadastro[[#This Row],[Descrição]],SEARCH(" ",Tabela_BaseCadastro[[#This Row],[Descrição]],1)-1)</f>
        <v>1546</v>
      </c>
      <c r="BL1444" t="str">
        <f>TEXT(Tabela_BaseCadastro[[#This Row],[Unidade Venda '[EAN8, UPC12, EAN13, e DUN14']]],"0000000000000")</f>
        <v>7891040013647</v>
      </c>
      <c r="BN1444">
        <f>IF(Tabela_BaseCadastro[[#This Row],[P.Ativo CMED]]="",Tabela_BaseCadastro[[#This Row],[DESCRIÇÃO DO PRINCIPIO ATIVO]],Tabela_BaseCadastro[[#This Row],[P.Ativo CMED]])</f>
        <v>0</v>
      </c>
    </row>
    <row r="1445" spans="1:66" x14ac:dyDescent="0.25">
      <c r="A1445">
        <v>2246</v>
      </c>
      <c r="B1445" t="s">
        <v>3921</v>
      </c>
      <c r="C1445">
        <v>1657</v>
      </c>
      <c r="D1445" t="s">
        <v>13</v>
      </c>
      <c r="E1445">
        <v>5</v>
      </c>
      <c r="F1445" t="s">
        <v>2634</v>
      </c>
      <c r="G1445">
        <v>8</v>
      </c>
      <c r="H1445" s="1" t="s">
        <v>2635</v>
      </c>
      <c r="I1445">
        <v>47</v>
      </c>
      <c r="J1445" t="s">
        <v>3791</v>
      </c>
      <c r="M1445" t="s">
        <v>2412</v>
      </c>
      <c r="N1445" t="s">
        <v>3916</v>
      </c>
      <c r="O1445" t="s">
        <v>3917</v>
      </c>
      <c r="P1445">
        <v>30061090</v>
      </c>
      <c r="R1445">
        <v>13</v>
      </c>
      <c r="S1445">
        <v>13</v>
      </c>
      <c r="U1445">
        <v>7891040013654</v>
      </c>
      <c r="V1445">
        <v>0</v>
      </c>
      <c r="X1445">
        <v>70211547032</v>
      </c>
      <c r="Z1445" t="s">
        <v>1260</v>
      </c>
      <c r="AA1445" t="s">
        <v>1261</v>
      </c>
      <c r="AE1445">
        <v>44132</v>
      </c>
      <c r="AH1445">
        <v>0</v>
      </c>
      <c r="AK1445" t="s">
        <v>1260</v>
      </c>
      <c r="AM1445" t="s">
        <v>1260</v>
      </c>
      <c r="AN1445" t="s">
        <v>1260</v>
      </c>
      <c r="AQ1445" t="s">
        <v>2412</v>
      </c>
      <c r="AR1445" t="s">
        <v>2415</v>
      </c>
      <c r="AS1445" t="s">
        <v>1260</v>
      </c>
      <c r="AT1445">
        <v>1</v>
      </c>
      <c r="AX1445" t="s">
        <v>1260</v>
      </c>
      <c r="AY1445" t="s">
        <v>1264</v>
      </c>
      <c r="AZ1445" t="s">
        <v>1265</v>
      </c>
      <c r="BI1445" t="s">
        <v>1260</v>
      </c>
      <c r="BK1445" t="str">
        <f>LEFT(Tabela_BaseCadastro[[#This Row],[Descrição]],SEARCH(" ",Tabela_BaseCadastro[[#This Row],[Descrição]],1)-1)</f>
        <v>1547</v>
      </c>
      <c r="BL1445" t="str">
        <f>TEXT(Tabela_BaseCadastro[[#This Row],[Unidade Venda '[EAN8, UPC12, EAN13, e DUN14']]],"0000000000000")</f>
        <v>7891040013654</v>
      </c>
      <c r="BN1445">
        <f>IF(Tabela_BaseCadastro[[#This Row],[P.Ativo CMED]]="",Tabela_BaseCadastro[[#This Row],[DESCRIÇÃO DO PRINCIPIO ATIVO]],Tabela_BaseCadastro[[#This Row],[P.Ativo CMED]])</f>
        <v>0</v>
      </c>
    </row>
    <row r="1446" spans="1:66" x14ac:dyDescent="0.25">
      <c r="A1446">
        <v>2247</v>
      </c>
      <c r="B1446" t="s">
        <v>3922</v>
      </c>
      <c r="C1446">
        <v>1657</v>
      </c>
      <c r="D1446" t="s">
        <v>13</v>
      </c>
      <c r="E1446">
        <v>5</v>
      </c>
      <c r="F1446" t="s">
        <v>2634</v>
      </c>
      <c r="G1446">
        <v>8</v>
      </c>
      <c r="H1446" s="1" t="s">
        <v>2635</v>
      </c>
      <c r="I1446">
        <v>47</v>
      </c>
      <c r="J1446" t="s">
        <v>3791</v>
      </c>
      <c r="M1446" t="s">
        <v>2412</v>
      </c>
      <c r="N1446" t="s">
        <v>3923</v>
      </c>
      <c r="O1446" t="s">
        <v>1275</v>
      </c>
      <c r="P1446">
        <v>30061090</v>
      </c>
      <c r="R1446">
        <v>13</v>
      </c>
      <c r="S1446">
        <v>14</v>
      </c>
      <c r="U1446">
        <v>70200414863</v>
      </c>
      <c r="V1446">
        <v>70200414863</v>
      </c>
      <c r="X1446">
        <v>70200414863</v>
      </c>
      <c r="Z1446" t="s">
        <v>1260</v>
      </c>
      <c r="AA1446" t="s">
        <v>1261</v>
      </c>
      <c r="AE1446">
        <v>44188</v>
      </c>
      <c r="AH1446">
        <v>0</v>
      </c>
      <c r="AK1446" t="s">
        <v>1260</v>
      </c>
      <c r="AM1446" t="s">
        <v>1260</v>
      </c>
      <c r="AN1446" t="s">
        <v>1260</v>
      </c>
      <c r="AQ1446" t="s">
        <v>2412</v>
      </c>
      <c r="AR1446" t="s">
        <v>2415</v>
      </c>
      <c r="AS1446" t="s">
        <v>1260</v>
      </c>
      <c r="AT1446">
        <v>1</v>
      </c>
      <c r="AX1446" t="s">
        <v>1260</v>
      </c>
      <c r="AY1446" t="s">
        <v>1264</v>
      </c>
      <c r="AZ1446" t="s">
        <v>1265</v>
      </c>
      <c r="BI1446" t="s">
        <v>1260</v>
      </c>
      <c r="BK1446" t="str">
        <f>LEFT(Tabela_BaseCadastro[[#This Row],[Descrição]],SEARCH(" ",Tabela_BaseCadastro[[#This Row],[Descrição]],1)-1)</f>
        <v>1548</v>
      </c>
      <c r="BL1446" t="str">
        <f>TEXT(Tabela_BaseCadastro[[#This Row],[Unidade Venda '[EAN8, UPC12, EAN13, e DUN14']]],"0000000000000")</f>
        <v>0070200414863</v>
      </c>
      <c r="BN1446">
        <f>IF(Tabela_BaseCadastro[[#This Row],[P.Ativo CMED]]="",Tabela_BaseCadastro[[#This Row],[DESCRIÇÃO DO PRINCIPIO ATIVO]],Tabela_BaseCadastro[[#This Row],[P.Ativo CMED]])</f>
        <v>0</v>
      </c>
    </row>
    <row r="1447" spans="1:66" x14ac:dyDescent="0.25">
      <c r="A1447">
        <v>2248</v>
      </c>
      <c r="B1447" t="s">
        <v>3924</v>
      </c>
      <c r="C1447">
        <v>1657</v>
      </c>
      <c r="D1447" t="s">
        <v>13</v>
      </c>
      <c r="E1447">
        <v>5</v>
      </c>
      <c r="F1447" t="s">
        <v>2634</v>
      </c>
      <c r="G1447">
        <v>8</v>
      </c>
      <c r="H1447" s="1" t="s">
        <v>2635</v>
      </c>
      <c r="I1447">
        <v>47</v>
      </c>
      <c r="J1447" t="s">
        <v>3791</v>
      </c>
      <c r="M1447" t="s">
        <v>2412</v>
      </c>
      <c r="N1447" t="s">
        <v>3908</v>
      </c>
      <c r="O1447" t="s">
        <v>1275</v>
      </c>
      <c r="P1447">
        <v>30051090</v>
      </c>
      <c r="R1447">
        <v>13</v>
      </c>
      <c r="S1447">
        <v>13</v>
      </c>
      <c r="U1447">
        <v>7891040313204</v>
      </c>
      <c r="V1447">
        <v>0</v>
      </c>
      <c r="X1447" t="s">
        <v>369</v>
      </c>
      <c r="Z1447" t="s">
        <v>1260</v>
      </c>
      <c r="AA1447" t="s">
        <v>1261</v>
      </c>
      <c r="AE1447">
        <v>44132</v>
      </c>
      <c r="AH1447">
        <v>0</v>
      </c>
      <c r="AK1447" t="s">
        <v>1260</v>
      </c>
      <c r="AM1447" t="s">
        <v>1260</v>
      </c>
      <c r="AN1447" t="s">
        <v>1260</v>
      </c>
      <c r="AQ1447" t="s">
        <v>2412</v>
      </c>
      <c r="AR1447" t="s">
        <v>2415</v>
      </c>
      <c r="AS1447" t="s">
        <v>1260</v>
      </c>
      <c r="AT1447">
        <v>1</v>
      </c>
      <c r="AX1447" t="s">
        <v>1260</v>
      </c>
      <c r="AY1447" t="s">
        <v>1264</v>
      </c>
      <c r="AZ1447" t="s">
        <v>1265</v>
      </c>
      <c r="BI1447" t="s">
        <v>1260</v>
      </c>
      <c r="BK1447" t="str">
        <f>LEFT(Tabela_BaseCadastro[[#This Row],[Descrição]],SEARCH(" ",Tabela_BaseCadastro[[#This Row],[Descrição]],1)-1)</f>
        <v>2082</v>
      </c>
      <c r="BL1447" t="str">
        <f>TEXT(Tabela_BaseCadastro[[#This Row],[Unidade Venda '[EAN8, UPC12, EAN13, e DUN14']]],"0000000000000")</f>
        <v>7891040313204</v>
      </c>
      <c r="BN1447">
        <f>IF(Tabela_BaseCadastro[[#This Row],[P.Ativo CMED]]="",Tabela_BaseCadastro[[#This Row],[DESCRIÇÃO DO PRINCIPIO ATIVO]],Tabela_BaseCadastro[[#This Row],[P.Ativo CMED]])</f>
        <v>0</v>
      </c>
    </row>
    <row r="1448" spans="1:66" x14ac:dyDescent="0.25">
      <c r="A1448">
        <v>2249</v>
      </c>
      <c r="B1448" t="s">
        <v>3925</v>
      </c>
      <c r="C1448">
        <v>1657</v>
      </c>
      <c r="D1448" t="s">
        <v>13</v>
      </c>
      <c r="E1448">
        <v>5</v>
      </c>
      <c r="F1448" t="s">
        <v>2634</v>
      </c>
      <c r="G1448">
        <v>8</v>
      </c>
      <c r="H1448" s="1" t="s">
        <v>2635</v>
      </c>
      <c r="I1448">
        <v>47</v>
      </c>
      <c r="J1448" t="s">
        <v>3791</v>
      </c>
      <c r="M1448" t="s">
        <v>2412</v>
      </c>
      <c r="N1448" t="s">
        <v>3908</v>
      </c>
      <c r="O1448" t="s">
        <v>1275</v>
      </c>
      <c r="P1448">
        <v>30051090</v>
      </c>
      <c r="R1448">
        <v>13</v>
      </c>
      <c r="S1448">
        <v>13</v>
      </c>
      <c r="U1448">
        <v>7891040203536</v>
      </c>
      <c r="V1448">
        <v>7891040203536</v>
      </c>
      <c r="X1448" t="s">
        <v>3926</v>
      </c>
      <c r="Z1448" t="s">
        <v>1260</v>
      </c>
      <c r="AA1448" t="s">
        <v>1261</v>
      </c>
      <c r="AE1448">
        <v>44188</v>
      </c>
      <c r="AH1448">
        <v>0</v>
      </c>
      <c r="AK1448" t="s">
        <v>1260</v>
      </c>
      <c r="AM1448" t="s">
        <v>1260</v>
      </c>
      <c r="AN1448" t="s">
        <v>1260</v>
      </c>
      <c r="AQ1448" t="s">
        <v>2412</v>
      </c>
      <c r="AR1448" t="s">
        <v>2415</v>
      </c>
      <c r="AS1448" t="s">
        <v>1260</v>
      </c>
      <c r="AT1448">
        <v>1</v>
      </c>
      <c r="AX1448" t="s">
        <v>1260</v>
      </c>
      <c r="AY1448" t="s">
        <v>1264</v>
      </c>
      <c r="AZ1448" t="s">
        <v>1265</v>
      </c>
      <c r="BI1448" t="s">
        <v>1260</v>
      </c>
      <c r="BK1448" t="str">
        <f>LEFT(Tabela_BaseCadastro[[#This Row],[Descrição]],SEARCH(" ",Tabela_BaseCadastro[[#This Row],[Descrição]],1)-1)</f>
        <v>2083</v>
      </c>
      <c r="BL1448" t="str">
        <f>TEXT(Tabela_BaseCadastro[[#This Row],[Unidade Venda '[EAN8, UPC12, EAN13, e DUN14']]],"0000000000000")</f>
        <v>7891040203536</v>
      </c>
      <c r="BN1448">
        <f>IF(Tabela_BaseCadastro[[#This Row],[P.Ativo CMED]]="",Tabela_BaseCadastro[[#This Row],[DESCRIÇÃO DO PRINCIPIO ATIVO]],Tabela_BaseCadastro[[#This Row],[P.Ativo CMED]])</f>
        <v>0</v>
      </c>
    </row>
    <row r="1449" spans="1:66" x14ac:dyDescent="0.25">
      <c r="A1449">
        <v>2250</v>
      </c>
      <c r="B1449" t="s">
        <v>3927</v>
      </c>
      <c r="C1449">
        <v>1657</v>
      </c>
      <c r="D1449" t="s">
        <v>13</v>
      </c>
      <c r="E1449">
        <v>5</v>
      </c>
      <c r="F1449" t="s">
        <v>2634</v>
      </c>
      <c r="G1449">
        <v>8</v>
      </c>
      <c r="H1449" s="1" t="s">
        <v>2635</v>
      </c>
      <c r="I1449">
        <v>47</v>
      </c>
      <c r="J1449" t="s">
        <v>3791</v>
      </c>
      <c r="M1449" t="s">
        <v>2412</v>
      </c>
      <c r="N1449" t="s">
        <v>3908</v>
      </c>
      <c r="O1449" t="s">
        <v>1275</v>
      </c>
      <c r="P1449">
        <v>30059090</v>
      </c>
      <c r="R1449">
        <v>13</v>
      </c>
      <c r="S1449">
        <v>13</v>
      </c>
      <c r="U1449">
        <v>7891040313235</v>
      </c>
      <c r="V1449">
        <v>0</v>
      </c>
      <c r="X1449" t="s">
        <v>407</v>
      </c>
      <c r="Z1449" t="s">
        <v>1260</v>
      </c>
      <c r="AA1449" t="s">
        <v>1261</v>
      </c>
      <c r="AE1449">
        <v>44132</v>
      </c>
      <c r="AH1449">
        <v>0</v>
      </c>
      <c r="AK1449" t="s">
        <v>1260</v>
      </c>
      <c r="AM1449" t="s">
        <v>1260</v>
      </c>
      <c r="AN1449" t="s">
        <v>1260</v>
      </c>
      <c r="AQ1449" t="s">
        <v>2412</v>
      </c>
      <c r="AR1449" t="s">
        <v>2415</v>
      </c>
      <c r="AS1449" t="s">
        <v>1260</v>
      </c>
      <c r="AT1449">
        <v>1</v>
      </c>
      <c r="AX1449" t="s">
        <v>1260</v>
      </c>
      <c r="AY1449" t="s">
        <v>1264</v>
      </c>
      <c r="AZ1449" t="s">
        <v>1265</v>
      </c>
      <c r="BI1449" t="s">
        <v>1260</v>
      </c>
      <c r="BK1449" t="str">
        <f>LEFT(Tabela_BaseCadastro[[#This Row],[Descrição]],SEARCH(" ",Tabela_BaseCadastro[[#This Row],[Descrição]],1)-1)</f>
        <v>2084</v>
      </c>
      <c r="BL1449" t="str">
        <f>TEXT(Tabela_BaseCadastro[[#This Row],[Unidade Venda '[EAN8, UPC12, EAN13, e DUN14']]],"0000000000000")</f>
        <v>7891040313235</v>
      </c>
      <c r="BN1449">
        <f>IF(Tabela_BaseCadastro[[#This Row],[P.Ativo CMED]]="",Tabela_BaseCadastro[[#This Row],[DESCRIÇÃO DO PRINCIPIO ATIVO]],Tabela_BaseCadastro[[#This Row],[P.Ativo CMED]])</f>
        <v>0</v>
      </c>
    </row>
    <row r="1450" spans="1:66" x14ac:dyDescent="0.25">
      <c r="A1450">
        <v>2251</v>
      </c>
      <c r="B1450" t="s">
        <v>3928</v>
      </c>
      <c r="C1450">
        <v>1657</v>
      </c>
      <c r="D1450" t="s">
        <v>13</v>
      </c>
      <c r="E1450">
        <v>5</v>
      </c>
      <c r="F1450" t="s">
        <v>2634</v>
      </c>
      <c r="G1450">
        <v>8</v>
      </c>
      <c r="H1450" s="1" t="s">
        <v>2635</v>
      </c>
      <c r="I1450">
        <v>47</v>
      </c>
      <c r="J1450" t="s">
        <v>3791</v>
      </c>
      <c r="M1450" t="s">
        <v>2412</v>
      </c>
      <c r="N1450" t="s">
        <v>3908</v>
      </c>
      <c r="O1450" t="s">
        <v>1275</v>
      </c>
      <c r="P1450">
        <v>30051090</v>
      </c>
      <c r="R1450">
        <v>13</v>
      </c>
      <c r="S1450">
        <v>13</v>
      </c>
      <c r="U1450">
        <v>7891040203529</v>
      </c>
      <c r="V1450">
        <v>0</v>
      </c>
      <c r="X1450" t="s">
        <v>3929</v>
      </c>
      <c r="Z1450" t="s">
        <v>1260</v>
      </c>
      <c r="AA1450" t="s">
        <v>1261</v>
      </c>
      <c r="AE1450">
        <v>44188</v>
      </c>
      <c r="AH1450">
        <v>0</v>
      </c>
      <c r="AK1450" t="s">
        <v>1260</v>
      </c>
      <c r="AM1450" t="s">
        <v>1260</v>
      </c>
      <c r="AN1450" t="s">
        <v>1260</v>
      </c>
      <c r="AQ1450" t="s">
        <v>2412</v>
      </c>
      <c r="AR1450" t="s">
        <v>2415</v>
      </c>
      <c r="AS1450" t="s">
        <v>1260</v>
      </c>
      <c r="AT1450">
        <v>1</v>
      </c>
      <c r="AX1450" t="s">
        <v>1260</v>
      </c>
      <c r="AY1450" t="s">
        <v>1264</v>
      </c>
      <c r="AZ1450" t="s">
        <v>1265</v>
      </c>
      <c r="BI1450" t="s">
        <v>1260</v>
      </c>
      <c r="BK1450" t="str">
        <f>LEFT(Tabela_BaseCadastro[[#This Row],[Descrição]],SEARCH(" ",Tabela_BaseCadastro[[#This Row],[Descrição]],1)-1)</f>
        <v>2082</v>
      </c>
      <c r="BL1450" t="str">
        <f>TEXT(Tabela_BaseCadastro[[#This Row],[Unidade Venda '[EAN8, UPC12, EAN13, e DUN14']]],"0000000000000")</f>
        <v>7891040203529</v>
      </c>
      <c r="BN1450">
        <f>IF(Tabela_BaseCadastro[[#This Row],[P.Ativo CMED]]="",Tabela_BaseCadastro[[#This Row],[DESCRIÇÃO DO PRINCIPIO ATIVO]],Tabela_BaseCadastro[[#This Row],[P.Ativo CMED]])</f>
        <v>0</v>
      </c>
    </row>
    <row r="1451" spans="1:66" x14ac:dyDescent="0.25">
      <c r="A1451">
        <v>2252</v>
      </c>
      <c r="B1451" t="s">
        <v>3930</v>
      </c>
      <c r="C1451">
        <v>1657</v>
      </c>
      <c r="D1451" t="s">
        <v>13</v>
      </c>
      <c r="E1451">
        <v>5</v>
      </c>
      <c r="F1451" t="s">
        <v>2634</v>
      </c>
      <c r="G1451">
        <v>8</v>
      </c>
      <c r="H1451" s="1" t="s">
        <v>2635</v>
      </c>
      <c r="I1451">
        <v>47</v>
      </c>
      <c r="J1451" t="s">
        <v>3791</v>
      </c>
      <c r="M1451" t="s">
        <v>2412</v>
      </c>
      <c r="N1451" t="s">
        <v>3795</v>
      </c>
      <c r="O1451" t="s">
        <v>3793</v>
      </c>
      <c r="P1451">
        <v>30051090</v>
      </c>
      <c r="R1451">
        <v>13</v>
      </c>
      <c r="S1451">
        <v>13</v>
      </c>
      <c r="U1451">
        <v>7891040216925</v>
      </c>
      <c r="V1451">
        <v>7891040216925</v>
      </c>
      <c r="X1451" t="s">
        <v>3931</v>
      </c>
      <c r="Z1451" t="s">
        <v>1260</v>
      </c>
      <c r="AA1451" t="s">
        <v>1261</v>
      </c>
      <c r="AE1451">
        <v>44188</v>
      </c>
      <c r="AH1451">
        <v>0</v>
      </c>
      <c r="AK1451" t="s">
        <v>1260</v>
      </c>
      <c r="AM1451" t="s">
        <v>1260</v>
      </c>
      <c r="AN1451" t="s">
        <v>1260</v>
      </c>
      <c r="AQ1451" t="s">
        <v>2412</v>
      </c>
      <c r="AR1451" t="s">
        <v>2415</v>
      </c>
      <c r="AS1451" t="s">
        <v>1260</v>
      </c>
      <c r="AT1451">
        <v>1</v>
      </c>
      <c r="AX1451" t="s">
        <v>1260</v>
      </c>
      <c r="AY1451" t="s">
        <v>1264</v>
      </c>
      <c r="AZ1451" t="s">
        <v>1265</v>
      </c>
      <c r="BI1451" t="s">
        <v>1260</v>
      </c>
      <c r="BK1451" t="str">
        <f>LEFT(Tabela_BaseCadastro[[#This Row],[Descrição]],SEARCH(" ",Tabela_BaseCadastro[[#This Row],[Descrição]],1)-1)</f>
        <v>2094</v>
      </c>
      <c r="BL1451" t="str">
        <f>TEXT(Tabela_BaseCadastro[[#This Row],[Unidade Venda '[EAN8, UPC12, EAN13, e DUN14']]],"0000000000000")</f>
        <v>7891040216925</v>
      </c>
      <c r="BN1451">
        <f>IF(Tabela_BaseCadastro[[#This Row],[P.Ativo CMED]]="",Tabela_BaseCadastro[[#This Row],[DESCRIÇÃO DO PRINCIPIO ATIVO]],Tabela_BaseCadastro[[#This Row],[P.Ativo CMED]])</f>
        <v>0</v>
      </c>
    </row>
    <row r="1452" spans="1:66" x14ac:dyDescent="0.25">
      <c r="A1452">
        <v>2253</v>
      </c>
      <c r="B1452" t="s">
        <v>3932</v>
      </c>
      <c r="C1452">
        <v>1657</v>
      </c>
      <c r="D1452" t="s">
        <v>13</v>
      </c>
      <c r="E1452">
        <v>5</v>
      </c>
      <c r="F1452" t="s">
        <v>2634</v>
      </c>
      <c r="G1452">
        <v>8</v>
      </c>
      <c r="H1452" s="1" t="s">
        <v>2635</v>
      </c>
      <c r="I1452">
        <v>47</v>
      </c>
      <c r="J1452" t="s">
        <v>3791</v>
      </c>
      <c r="M1452" t="s">
        <v>2412</v>
      </c>
      <c r="N1452" t="s">
        <v>3908</v>
      </c>
      <c r="O1452" t="s">
        <v>1275</v>
      </c>
      <c r="P1452">
        <v>30051090</v>
      </c>
      <c r="R1452">
        <v>13</v>
      </c>
      <c r="S1452">
        <v>13</v>
      </c>
      <c r="U1452">
        <v>7891040216918</v>
      </c>
      <c r="V1452">
        <v>7891040216918</v>
      </c>
      <c r="X1452" t="s">
        <v>3933</v>
      </c>
      <c r="Z1452" t="s">
        <v>1260</v>
      </c>
      <c r="AA1452" t="s">
        <v>1261</v>
      </c>
      <c r="AE1452">
        <v>44188</v>
      </c>
      <c r="AH1452">
        <v>0</v>
      </c>
      <c r="AK1452" t="s">
        <v>1260</v>
      </c>
      <c r="AM1452" t="s">
        <v>1260</v>
      </c>
      <c r="AN1452" t="s">
        <v>1260</v>
      </c>
      <c r="AQ1452" t="s">
        <v>2412</v>
      </c>
      <c r="AR1452" t="s">
        <v>2415</v>
      </c>
      <c r="AS1452" t="s">
        <v>1260</v>
      </c>
      <c r="AT1452">
        <v>1</v>
      </c>
      <c r="AX1452" t="s">
        <v>1260</v>
      </c>
      <c r="AY1452" t="s">
        <v>1264</v>
      </c>
      <c r="AZ1452" t="s">
        <v>1265</v>
      </c>
      <c r="BI1452" t="s">
        <v>1260</v>
      </c>
      <c r="BK1452" t="str">
        <f>LEFT(Tabela_BaseCadastro[[#This Row],[Descrição]],SEARCH(" ",Tabela_BaseCadastro[[#This Row],[Descrição]],1)-1)</f>
        <v>2794</v>
      </c>
      <c r="BL1452" t="str">
        <f>TEXT(Tabela_BaseCadastro[[#This Row],[Unidade Venda '[EAN8, UPC12, EAN13, e DUN14']]],"0000000000000")</f>
        <v>7891040216918</v>
      </c>
      <c r="BN1452">
        <f>IF(Tabela_BaseCadastro[[#This Row],[P.Ativo CMED]]="",Tabela_BaseCadastro[[#This Row],[DESCRIÇÃO DO PRINCIPIO ATIVO]],Tabela_BaseCadastro[[#This Row],[P.Ativo CMED]])</f>
        <v>0</v>
      </c>
    </row>
    <row r="1453" spans="1:66" x14ac:dyDescent="0.25">
      <c r="A1453">
        <v>2254</v>
      </c>
      <c r="B1453" t="s">
        <v>3934</v>
      </c>
      <c r="C1453">
        <v>1657</v>
      </c>
      <c r="D1453" t="s">
        <v>13</v>
      </c>
      <c r="E1453">
        <v>5</v>
      </c>
      <c r="F1453" t="s">
        <v>2634</v>
      </c>
      <c r="G1453">
        <v>8</v>
      </c>
      <c r="H1453" s="1" t="s">
        <v>2635</v>
      </c>
      <c r="I1453">
        <v>47</v>
      </c>
      <c r="J1453" t="s">
        <v>3791</v>
      </c>
      <c r="M1453" t="s">
        <v>2412</v>
      </c>
      <c r="N1453" t="s">
        <v>3884</v>
      </c>
      <c r="O1453" t="s">
        <v>1275</v>
      </c>
      <c r="P1453">
        <v>30051090</v>
      </c>
      <c r="R1453">
        <v>13</v>
      </c>
      <c r="S1453">
        <v>13</v>
      </c>
      <c r="U1453">
        <v>7891040038695</v>
      </c>
      <c r="V1453">
        <v>7891040038695</v>
      </c>
      <c r="X1453" t="s">
        <v>3935</v>
      </c>
      <c r="Z1453" t="s">
        <v>1260</v>
      </c>
      <c r="AA1453" t="s">
        <v>1261</v>
      </c>
      <c r="AE1453">
        <v>44188</v>
      </c>
      <c r="AH1453">
        <v>0</v>
      </c>
      <c r="AK1453" t="s">
        <v>1260</v>
      </c>
      <c r="AM1453" t="s">
        <v>1260</v>
      </c>
      <c r="AN1453" t="s">
        <v>1260</v>
      </c>
      <c r="AQ1453" t="s">
        <v>2412</v>
      </c>
      <c r="AR1453" t="s">
        <v>2415</v>
      </c>
      <c r="AS1453" t="s">
        <v>1260</v>
      </c>
      <c r="AT1453">
        <v>1</v>
      </c>
      <c r="AX1453" t="s">
        <v>1260</v>
      </c>
      <c r="AY1453" t="s">
        <v>1264</v>
      </c>
      <c r="AZ1453" t="s">
        <v>1265</v>
      </c>
      <c r="BI1453" t="s">
        <v>1260</v>
      </c>
      <c r="BK1453" t="str">
        <f>LEFT(Tabela_BaseCadastro[[#This Row],[Descrição]],SEARCH(" ",Tabela_BaseCadastro[[#This Row],[Descrição]],1)-1)</f>
        <v>1560M</v>
      </c>
      <c r="BL1453" t="str">
        <f>TEXT(Tabela_BaseCadastro[[#This Row],[Unidade Venda '[EAN8, UPC12, EAN13, e DUN14']]],"0000000000000")</f>
        <v>7891040038695</v>
      </c>
      <c r="BN1453">
        <f>IF(Tabela_BaseCadastro[[#This Row],[P.Ativo CMED]]="",Tabela_BaseCadastro[[#This Row],[DESCRIÇÃO DO PRINCIPIO ATIVO]],Tabela_BaseCadastro[[#This Row],[P.Ativo CMED]])</f>
        <v>0</v>
      </c>
    </row>
    <row r="1454" spans="1:66" x14ac:dyDescent="0.25">
      <c r="A1454">
        <v>2255</v>
      </c>
      <c r="B1454" t="s">
        <v>3936</v>
      </c>
      <c r="C1454">
        <v>1657</v>
      </c>
      <c r="D1454" t="s">
        <v>13</v>
      </c>
      <c r="E1454">
        <v>5</v>
      </c>
      <c r="F1454" t="s">
        <v>2634</v>
      </c>
      <c r="G1454">
        <v>8</v>
      </c>
      <c r="H1454" s="1" t="s">
        <v>2635</v>
      </c>
      <c r="I1454">
        <v>47</v>
      </c>
      <c r="J1454" t="s">
        <v>3791</v>
      </c>
      <c r="M1454" t="s">
        <v>2412</v>
      </c>
      <c r="N1454" t="s">
        <v>3884</v>
      </c>
      <c r="O1454" t="s">
        <v>1275</v>
      </c>
      <c r="P1454">
        <v>30051090</v>
      </c>
      <c r="R1454">
        <v>13</v>
      </c>
      <c r="S1454">
        <v>13</v>
      </c>
      <c r="U1454">
        <v>7891040026265</v>
      </c>
      <c r="V1454">
        <v>7891040026265</v>
      </c>
      <c r="X1454" t="s">
        <v>3937</v>
      </c>
      <c r="Z1454" t="s">
        <v>1260</v>
      </c>
      <c r="AA1454" t="s">
        <v>1261</v>
      </c>
      <c r="AE1454">
        <v>44188</v>
      </c>
      <c r="AH1454">
        <v>0</v>
      </c>
      <c r="AK1454" t="s">
        <v>1260</v>
      </c>
      <c r="AM1454" t="s">
        <v>1260</v>
      </c>
      <c r="AN1454" t="s">
        <v>1260</v>
      </c>
      <c r="AQ1454" t="s">
        <v>2412</v>
      </c>
      <c r="AR1454" t="s">
        <v>2415</v>
      </c>
      <c r="AS1454" t="s">
        <v>1260</v>
      </c>
      <c r="AT1454">
        <v>1</v>
      </c>
      <c r="AX1454" t="s">
        <v>1260</v>
      </c>
      <c r="AY1454" t="s">
        <v>1264</v>
      </c>
      <c r="AZ1454" t="s">
        <v>1265</v>
      </c>
      <c r="BI1454" t="s">
        <v>1260</v>
      </c>
      <c r="BK1454" t="str">
        <f>LEFT(Tabela_BaseCadastro[[#This Row],[Descrição]],SEARCH(" ",Tabela_BaseCadastro[[#This Row],[Descrição]],1)-1)</f>
        <v>HB004311500</v>
      </c>
      <c r="BL1454" t="str">
        <f>TEXT(Tabela_BaseCadastro[[#This Row],[Unidade Venda '[EAN8, UPC12, EAN13, e DUN14']]],"0000000000000")</f>
        <v>7891040026265</v>
      </c>
      <c r="BN1454">
        <f>IF(Tabela_BaseCadastro[[#This Row],[P.Ativo CMED]]="",Tabela_BaseCadastro[[#This Row],[DESCRIÇÃO DO PRINCIPIO ATIVO]],Tabela_BaseCadastro[[#This Row],[P.Ativo CMED]])</f>
        <v>0</v>
      </c>
    </row>
    <row r="1455" spans="1:66" x14ac:dyDescent="0.25">
      <c r="A1455">
        <v>2256</v>
      </c>
      <c r="B1455" t="s">
        <v>3938</v>
      </c>
      <c r="C1455">
        <v>1657</v>
      </c>
      <c r="D1455" t="s">
        <v>13</v>
      </c>
      <c r="E1455">
        <v>5</v>
      </c>
      <c r="F1455" t="s">
        <v>2634</v>
      </c>
      <c r="G1455">
        <v>8</v>
      </c>
      <c r="H1455" s="1" t="s">
        <v>2635</v>
      </c>
      <c r="I1455">
        <v>47</v>
      </c>
      <c r="J1455" t="s">
        <v>3791</v>
      </c>
      <c r="M1455" t="s">
        <v>2412</v>
      </c>
      <c r="N1455" t="s">
        <v>3884</v>
      </c>
      <c r="O1455" t="s">
        <v>1275</v>
      </c>
      <c r="P1455">
        <v>30051090</v>
      </c>
      <c r="R1455">
        <v>13</v>
      </c>
      <c r="S1455">
        <v>13</v>
      </c>
      <c r="U1455">
        <v>7891040072453</v>
      </c>
      <c r="V1455">
        <v>0</v>
      </c>
      <c r="W1455">
        <v>7891040072453</v>
      </c>
      <c r="X1455" t="s">
        <v>3939</v>
      </c>
      <c r="Z1455" t="s">
        <v>1260</v>
      </c>
      <c r="AA1455" t="s">
        <v>1261</v>
      </c>
      <c r="AE1455">
        <v>44188</v>
      </c>
      <c r="AH1455">
        <v>0</v>
      </c>
      <c r="AK1455" t="s">
        <v>1260</v>
      </c>
      <c r="AM1455" t="s">
        <v>1260</v>
      </c>
      <c r="AN1455" t="s">
        <v>1260</v>
      </c>
      <c r="AQ1455" t="s">
        <v>2412</v>
      </c>
      <c r="AR1455" t="s">
        <v>2415</v>
      </c>
      <c r="AS1455" t="s">
        <v>1260</v>
      </c>
      <c r="AT1455">
        <v>1</v>
      </c>
      <c r="AX1455" t="s">
        <v>1260</v>
      </c>
      <c r="AY1455" t="s">
        <v>1264</v>
      </c>
      <c r="AZ1455" t="s">
        <v>1265</v>
      </c>
      <c r="BI1455" t="s">
        <v>1260</v>
      </c>
      <c r="BK1455" t="str">
        <f>LEFT(Tabela_BaseCadastro[[#This Row],[Descrição]],SEARCH(" ",Tabela_BaseCadastro[[#This Row],[Descrição]],1)-1)</f>
        <v>HB004638365</v>
      </c>
      <c r="BL1455" t="str">
        <f>TEXT(Tabela_BaseCadastro[[#This Row],[Unidade Venda '[EAN8, UPC12, EAN13, e DUN14']]],"0000000000000")</f>
        <v>7891040072453</v>
      </c>
      <c r="BN1455">
        <f>IF(Tabela_BaseCadastro[[#This Row],[P.Ativo CMED]]="",Tabela_BaseCadastro[[#This Row],[DESCRIÇÃO DO PRINCIPIO ATIVO]],Tabela_BaseCadastro[[#This Row],[P.Ativo CMED]])</f>
        <v>0</v>
      </c>
    </row>
    <row r="1456" spans="1:66" x14ac:dyDescent="0.25">
      <c r="A1456">
        <v>2257</v>
      </c>
      <c r="B1456" t="s">
        <v>3940</v>
      </c>
      <c r="C1456">
        <v>1657</v>
      </c>
      <c r="D1456" t="s">
        <v>13</v>
      </c>
      <c r="E1456">
        <v>5</v>
      </c>
      <c r="F1456" t="s">
        <v>2634</v>
      </c>
      <c r="G1456">
        <v>8</v>
      </c>
      <c r="H1456" s="1" t="s">
        <v>2635</v>
      </c>
      <c r="I1456">
        <v>47</v>
      </c>
      <c r="J1456" t="s">
        <v>3791</v>
      </c>
      <c r="M1456" t="s">
        <v>2412</v>
      </c>
      <c r="N1456" t="s">
        <v>3884</v>
      </c>
      <c r="O1456" t="s">
        <v>1275</v>
      </c>
      <c r="P1456">
        <v>30051090</v>
      </c>
      <c r="R1456">
        <v>13</v>
      </c>
      <c r="S1456">
        <v>13</v>
      </c>
      <c r="T1456">
        <v>13</v>
      </c>
      <c r="U1456">
        <v>7891040139545</v>
      </c>
      <c r="V1456">
        <v>0</v>
      </c>
      <c r="W1456">
        <v>7891040139545</v>
      </c>
      <c r="X1456" t="s">
        <v>3941</v>
      </c>
      <c r="Z1456" t="s">
        <v>1260</v>
      </c>
      <c r="AA1456" t="s">
        <v>1261</v>
      </c>
      <c r="AE1456">
        <v>44188</v>
      </c>
      <c r="AH1456">
        <v>0</v>
      </c>
      <c r="AK1456" t="s">
        <v>1260</v>
      </c>
      <c r="AM1456" t="s">
        <v>1260</v>
      </c>
      <c r="AN1456" t="s">
        <v>1260</v>
      </c>
      <c r="AQ1456" t="s">
        <v>2412</v>
      </c>
      <c r="AR1456" t="s">
        <v>2415</v>
      </c>
      <c r="AS1456" t="s">
        <v>1260</v>
      </c>
      <c r="AT1456">
        <v>1</v>
      </c>
      <c r="AX1456" t="s">
        <v>1260</v>
      </c>
      <c r="AY1456" t="s">
        <v>1264</v>
      </c>
      <c r="AZ1456" t="s">
        <v>1265</v>
      </c>
      <c r="BI1456" t="s">
        <v>1260</v>
      </c>
      <c r="BK1456" t="str">
        <f>LEFT(Tabela_BaseCadastro[[#This Row],[Descrição]],SEARCH(" ",Tabela_BaseCadastro[[#This Row],[Descrição]],1)-1)</f>
        <v>HB004564207</v>
      </c>
      <c r="BL1456" t="str">
        <f>TEXT(Tabela_BaseCadastro[[#This Row],[Unidade Venda '[EAN8, UPC12, EAN13, e DUN14']]],"0000000000000")</f>
        <v>7891040139545</v>
      </c>
      <c r="BN1456">
        <f>IF(Tabela_BaseCadastro[[#This Row],[P.Ativo CMED]]="",Tabela_BaseCadastro[[#This Row],[DESCRIÇÃO DO PRINCIPIO ATIVO]],Tabela_BaseCadastro[[#This Row],[P.Ativo CMED]])</f>
        <v>0</v>
      </c>
    </row>
    <row r="1457" spans="1:66" x14ac:dyDescent="0.25">
      <c r="A1457">
        <v>2258</v>
      </c>
      <c r="B1457" t="s">
        <v>3942</v>
      </c>
      <c r="C1457">
        <v>1657</v>
      </c>
      <c r="D1457" t="s">
        <v>13</v>
      </c>
      <c r="E1457">
        <v>5</v>
      </c>
      <c r="F1457" t="s">
        <v>2634</v>
      </c>
      <c r="G1457">
        <v>8</v>
      </c>
      <c r="H1457" s="1" t="s">
        <v>2635</v>
      </c>
      <c r="I1457">
        <v>47</v>
      </c>
      <c r="J1457" t="s">
        <v>3791</v>
      </c>
      <c r="M1457" t="s">
        <v>2412</v>
      </c>
      <c r="N1457" t="s">
        <v>3884</v>
      </c>
      <c r="O1457" t="s">
        <v>1275</v>
      </c>
      <c r="P1457">
        <v>30051090</v>
      </c>
      <c r="R1457">
        <v>13</v>
      </c>
      <c r="S1457">
        <v>13</v>
      </c>
      <c r="T1457">
        <v>13</v>
      </c>
      <c r="U1457">
        <v>7891040137497</v>
      </c>
      <c r="V1457">
        <v>0</v>
      </c>
      <c r="W1457">
        <v>7891040137497</v>
      </c>
      <c r="X1457" t="s">
        <v>3943</v>
      </c>
      <c r="Z1457" t="s">
        <v>1260</v>
      </c>
      <c r="AA1457" t="s">
        <v>1261</v>
      </c>
      <c r="AE1457">
        <v>44188</v>
      </c>
      <c r="AH1457">
        <v>0</v>
      </c>
      <c r="AK1457" t="s">
        <v>1260</v>
      </c>
      <c r="AM1457" t="s">
        <v>1260</v>
      </c>
      <c r="AN1457" t="s">
        <v>1260</v>
      </c>
      <c r="AQ1457" t="s">
        <v>2412</v>
      </c>
      <c r="AR1457" t="s">
        <v>2415</v>
      </c>
      <c r="AS1457" t="s">
        <v>1260</v>
      </c>
      <c r="AT1457">
        <v>1</v>
      </c>
      <c r="AX1457" t="s">
        <v>1260</v>
      </c>
      <c r="AY1457" t="s">
        <v>1264</v>
      </c>
      <c r="AZ1457" t="s">
        <v>1265</v>
      </c>
      <c r="BI1457" t="s">
        <v>1260</v>
      </c>
      <c r="BK1457" t="str">
        <f>LEFT(Tabela_BaseCadastro[[#This Row],[Descrição]],SEARCH(" ",Tabela_BaseCadastro[[#This Row],[Descrição]],1)-1)</f>
        <v>HB004234967</v>
      </c>
      <c r="BL1457" t="str">
        <f>TEXT(Tabela_BaseCadastro[[#This Row],[Unidade Venda '[EAN8, UPC12, EAN13, e DUN14']]],"0000000000000")</f>
        <v>7891040137497</v>
      </c>
      <c r="BN1457">
        <f>IF(Tabela_BaseCadastro[[#This Row],[P.Ativo CMED]]="",Tabela_BaseCadastro[[#This Row],[DESCRIÇÃO DO PRINCIPIO ATIVO]],Tabela_BaseCadastro[[#This Row],[P.Ativo CMED]])</f>
        <v>0</v>
      </c>
    </row>
    <row r="1458" spans="1:66" x14ac:dyDescent="0.25">
      <c r="A1458">
        <v>2259</v>
      </c>
      <c r="B1458" t="s">
        <v>3944</v>
      </c>
      <c r="C1458">
        <v>1657</v>
      </c>
      <c r="D1458" t="s">
        <v>13</v>
      </c>
      <c r="E1458">
        <v>5</v>
      </c>
      <c r="F1458" t="s">
        <v>2634</v>
      </c>
      <c r="G1458">
        <v>8</v>
      </c>
      <c r="H1458" s="1" t="s">
        <v>2635</v>
      </c>
      <c r="I1458">
        <v>47</v>
      </c>
      <c r="J1458" t="s">
        <v>3791</v>
      </c>
      <c r="M1458" t="s">
        <v>2412</v>
      </c>
      <c r="N1458" t="s">
        <v>3884</v>
      </c>
      <c r="O1458" t="s">
        <v>1275</v>
      </c>
      <c r="P1458">
        <v>30051090</v>
      </c>
      <c r="R1458">
        <v>13</v>
      </c>
      <c r="S1458">
        <v>13</v>
      </c>
      <c r="T1458">
        <v>13</v>
      </c>
      <c r="U1458">
        <v>7891040072452</v>
      </c>
      <c r="V1458">
        <v>0</v>
      </c>
      <c r="W1458">
        <v>7891040072452</v>
      </c>
      <c r="X1458" t="s">
        <v>3945</v>
      </c>
      <c r="Z1458" t="s">
        <v>1260</v>
      </c>
      <c r="AA1458" t="s">
        <v>1261</v>
      </c>
      <c r="AE1458">
        <v>44188</v>
      </c>
      <c r="AH1458">
        <v>0</v>
      </c>
      <c r="AK1458" t="s">
        <v>1260</v>
      </c>
      <c r="AM1458" t="s">
        <v>1260</v>
      </c>
      <c r="AN1458" t="s">
        <v>1260</v>
      </c>
      <c r="AQ1458" t="s">
        <v>2412</v>
      </c>
      <c r="AR1458" t="s">
        <v>2415</v>
      </c>
      <c r="AS1458" t="s">
        <v>1260</v>
      </c>
      <c r="AT1458">
        <v>1</v>
      </c>
      <c r="AX1458" t="s">
        <v>1260</v>
      </c>
      <c r="AY1458" t="s">
        <v>1264</v>
      </c>
      <c r="AZ1458" t="s">
        <v>1265</v>
      </c>
      <c r="BI1458" t="s">
        <v>1260</v>
      </c>
      <c r="BK1458" t="str">
        <f>LEFT(Tabela_BaseCadastro[[#This Row],[Descrição]],SEARCH(" ",Tabela_BaseCadastro[[#This Row],[Descrição]],1)-1)</f>
        <v>HB004266647CURAT</v>
      </c>
      <c r="BL1458" t="str">
        <f>TEXT(Tabela_BaseCadastro[[#This Row],[Unidade Venda '[EAN8, UPC12, EAN13, e DUN14']]],"0000000000000")</f>
        <v>7891040072452</v>
      </c>
      <c r="BN1458">
        <f>IF(Tabela_BaseCadastro[[#This Row],[P.Ativo CMED]]="",Tabela_BaseCadastro[[#This Row],[DESCRIÇÃO DO PRINCIPIO ATIVO]],Tabela_BaseCadastro[[#This Row],[P.Ativo CMED]])</f>
        <v>0</v>
      </c>
    </row>
    <row r="1459" spans="1:66" x14ac:dyDescent="0.25">
      <c r="A1459">
        <v>2260</v>
      </c>
      <c r="B1459" t="s">
        <v>3946</v>
      </c>
      <c r="C1459">
        <v>1657</v>
      </c>
      <c r="D1459" t="s">
        <v>13</v>
      </c>
      <c r="E1459">
        <v>5</v>
      </c>
      <c r="F1459" t="s">
        <v>2634</v>
      </c>
      <c r="G1459">
        <v>8</v>
      </c>
      <c r="H1459" s="1" t="s">
        <v>2635</v>
      </c>
      <c r="I1459">
        <v>47</v>
      </c>
      <c r="J1459" t="s">
        <v>3791</v>
      </c>
      <c r="M1459" t="s">
        <v>2412</v>
      </c>
      <c r="N1459" t="s">
        <v>3884</v>
      </c>
      <c r="O1459" t="s">
        <v>1275</v>
      </c>
      <c r="P1459">
        <v>30051090</v>
      </c>
      <c r="R1459">
        <v>13</v>
      </c>
      <c r="S1459">
        <v>13</v>
      </c>
      <c r="T1459">
        <v>13</v>
      </c>
      <c r="U1459">
        <v>7891040142187</v>
      </c>
      <c r="V1459">
        <v>0</v>
      </c>
      <c r="W1459">
        <v>7891040142187</v>
      </c>
      <c r="X1459" t="s">
        <v>3947</v>
      </c>
      <c r="Z1459" t="s">
        <v>1260</v>
      </c>
      <c r="AA1459" t="s">
        <v>1261</v>
      </c>
      <c r="AE1459">
        <v>44188</v>
      </c>
      <c r="AH1459">
        <v>0</v>
      </c>
      <c r="AK1459" t="s">
        <v>1260</v>
      </c>
      <c r="AM1459" t="s">
        <v>1260</v>
      </c>
      <c r="AN1459" t="s">
        <v>1260</v>
      </c>
      <c r="AQ1459" t="s">
        <v>2412</v>
      </c>
      <c r="AR1459" t="s">
        <v>2415</v>
      </c>
      <c r="AS1459" t="s">
        <v>1260</v>
      </c>
      <c r="AT1459">
        <v>1</v>
      </c>
      <c r="AX1459" t="s">
        <v>1260</v>
      </c>
      <c r="AY1459" t="s">
        <v>1264</v>
      </c>
      <c r="AZ1459" t="s">
        <v>1265</v>
      </c>
      <c r="BI1459" t="s">
        <v>1260</v>
      </c>
      <c r="BK1459" t="str">
        <f>LEFT(Tabela_BaseCadastro[[#This Row],[Descrição]],SEARCH(" ",Tabela_BaseCadastro[[#This Row],[Descrição]],1)-1)</f>
        <v>HB004234918</v>
      </c>
      <c r="BL1459" t="str">
        <f>TEXT(Tabela_BaseCadastro[[#This Row],[Unidade Venda '[EAN8, UPC12, EAN13, e DUN14']]],"0000000000000")</f>
        <v>7891040142187</v>
      </c>
      <c r="BN1459">
        <f>IF(Tabela_BaseCadastro[[#This Row],[P.Ativo CMED]]="",Tabela_BaseCadastro[[#This Row],[DESCRIÇÃO DO PRINCIPIO ATIVO]],Tabela_BaseCadastro[[#This Row],[P.Ativo CMED]])</f>
        <v>0</v>
      </c>
    </row>
    <row r="1460" spans="1:66" x14ac:dyDescent="0.25">
      <c r="A1460">
        <v>2261</v>
      </c>
      <c r="B1460" t="s">
        <v>3948</v>
      </c>
      <c r="C1460">
        <v>1657</v>
      </c>
      <c r="D1460" t="s">
        <v>13</v>
      </c>
      <c r="E1460">
        <v>5</v>
      </c>
      <c r="F1460" t="s">
        <v>2634</v>
      </c>
      <c r="G1460">
        <v>8</v>
      </c>
      <c r="H1460" s="1" t="s">
        <v>2635</v>
      </c>
      <c r="I1460">
        <v>47</v>
      </c>
      <c r="J1460" t="s">
        <v>3791</v>
      </c>
      <c r="M1460" t="s">
        <v>2412</v>
      </c>
      <c r="N1460" t="s">
        <v>3884</v>
      </c>
      <c r="O1460" t="s">
        <v>1275</v>
      </c>
      <c r="P1460">
        <v>30051090</v>
      </c>
      <c r="R1460">
        <v>13</v>
      </c>
      <c r="S1460">
        <v>13</v>
      </c>
      <c r="U1460">
        <v>7891040212019</v>
      </c>
      <c r="V1460">
        <v>7891040212019</v>
      </c>
      <c r="X1460" t="s">
        <v>3949</v>
      </c>
      <c r="Z1460" t="s">
        <v>1260</v>
      </c>
      <c r="AA1460" t="s">
        <v>1261</v>
      </c>
      <c r="AE1460">
        <v>44188</v>
      </c>
      <c r="AH1460">
        <v>0</v>
      </c>
      <c r="AK1460" t="s">
        <v>1260</v>
      </c>
      <c r="AM1460" t="s">
        <v>1260</v>
      </c>
      <c r="AN1460" t="s">
        <v>1260</v>
      </c>
      <c r="AQ1460" t="s">
        <v>2412</v>
      </c>
      <c r="AR1460" t="s">
        <v>2415</v>
      </c>
      <c r="AS1460" t="s">
        <v>1260</v>
      </c>
      <c r="AT1460">
        <v>1</v>
      </c>
      <c r="AX1460" t="s">
        <v>1260</v>
      </c>
      <c r="AY1460" t="s">
        <v>1264</v>
      </c>
      <c r="AZ1460" t="s">
        <v>1265</v>
      </c>
      <c r="BI1460" t="s">
        <v>1260</v>
      </c>
      <c r="BK1460" t="str">
        <f>LEFT(Tabela_BaseCadastro[[#This Row],[Descrição]],SEARCH(" ",Tabela_BaseCadastro[[#This Row],[Descrição]],1)-1)</f>
        <v>FITA</v>
      </c>
      <c r="BL1460" t="str">
        <f>TEXT(Tabela_BaseCadastro[[#This Row],[Unidade Venda '[EAN8, UPC12, EAN13, e DUN14']]],"0000000000000")</f>
        <v>7891040212019</v>
      </c>
      <c r="BN1460">
        <f>IF(Tabela_BaseCadastro[[#This Row],[P.Ativo CMED]]="",Tabela_BaseCadastro[[#This Row],[DESCRIÇÃO DO PRINCIPIO ATIVO]],Tabela_BaseCadastro[[#This Row],[P.Ativo CMED]])</f>
        <v>0</v>
      </c>
    </row>
    <row r="1461" spans="1:66" x14ac:dyDescent="0.25">
      <c r="A1461">
        <v>2262</v>
      </c>
      <c r="B1461" t="s">
        <v>3950</v>
      </c>
      <c r="C1461">
        <v>1657</v>
      </c>
      <c r="D1461" t="s">
        <v>13</v>
      </c>
      <c r="E1461">
        <v>5</v>
      </c>
      <c r="F1461" t="s">
        <v>2634</v>
      </c>
      <c r="G1461">
        <v>8</v>
      </c>
      <c r="H1461" s="1" t="s">
        <v>2635</v>
      </c>
      <c r="I1461">
        <v>47</v>
      </c>
      <c r="J1461" t="s">
        <v>3791</v>
      </c>
      <c r="M1461" t="s">
        <v>2412</v>
      </c>
      <c r="N1461" t="s">
        <v>3884</v>
      </c>
      <c r="O1461" t="s">
        <v>1275</v>
      </c>
      <c r="P1461">
        <v>30051090</v>
      </c>
      <c r="R1461">
        <v>13</v>
      </c>
      <c r="S1461">
        <v>13</v>
      </c>
      <c r="T1461">
        <v>13</v>
      </c>
      <c r="U1461">
        <v>7891040130849</v>
      </c>
      <c r="V1461">
        <v>0</v>
      </c>
      <c r="W1461">
        <v>7891040130849</v>
      </c>
      <c r="X1461" t="s">
        <v>3951</v>
      </c>
      <c r="Z1461" t="s">
        <v>1260</v>
      </c>
      <c r="AA1461" t="s">
        <v>1261</v>
      </c>
      <c r="AE1461">
        <v>44188</v>
      </c>
      <c r="AH1461">
        <v>0</v>
      </c>
      <c r="AK1461" t="s">
        <v>1260</v>
      </c>
      <c r="AM1461" t="s">
        <v>1260</v>
      </c>
      <c r="AN1461" t="s">
        <v>1260</v>
      </c>
      <c r="AQ1461" t="s">
        <v>2412</v>
      </c>
      <c r="AR1461" t="s">
        <v>2415</v>
      </c>
      <c r="AS1461" t="s">
        <v>1260</v>
      </c>
      <c r="AT1461">
        <v>1</v>
      </c>
      <c r="AX1461" t="s">
        <v>1260</v>
      </c>
      <c r="AY1461" t="s">
        <v>1264</v>
      </c>
      <c r="AZ1461" t="s">
        <v>1265</v>
      </c>
      <c r="BI1461" t="s">
        <v>1260</v>
      </c>
      <c r="BK1461" t="str">
        <f>LEFT(Tabela_BaseCadastro[[#This Row],[Descrição]],SEARCH(" ",Tabela_BaseCadastro[[#This Row],[Descrição]],1)-1)</f>
        <v>PROT</v>
      </c>
      <c r="BL1461" t="str">
        <f>TEXT(Tabela_BaseCadastro[[#This Row],[Unidade Venda '[EAN8, UPC12, EAN13, e DUN14']]],"0000000000000")</f>
        <v>7891040130849</v>
      </c>
      <c r="BN1461">
        <f>IF(Tabela_BaseCadastro[[#This Row],[P.Ativo CMED]]="",Tabela_BaseCadastro[[#This Row],[DESCRIÇÃO DO PRINCIPIO ATIVO]],Tabela_BaseCadastro[[#This Row],[P.Ativo CMED]])</f>
        <v>0</v>
      </c>
    </row>
    <row r="1462" spans="1:66" x14ac:dyDescent="0.25">
      <c r="A1462">
        <v>2263</v>
      </c>
      <c r="B1462" t="s">
        <v>3952</v>
      </c>
      <c r="C1462">
        <v>1657</v>
      </c>
      <c r="D1462" t="s">
        <v>13</v>
      </c>
      <c r="E1462">
        <v>5</v>
      </c>
      <c r="F1462" t="s">
        <v>2634</v>
      </c>
      <c r="G1462">
        <v>8</v>
      </c>
      <c r="H1462" s="1" t="s">
        <v>2635</v>
      </c>
      <c r="I1462">
        <v>47</v>
      </c>
      <c r="J1462" t="s">
        <v>3791</v>
      </c>
      <c r="M1462" t="s">
        <v>2412</v>
      </c>
      <c r="N1462" t="s">
        <v>3884</v>
      </c>
      <c r="O1462" t="s">
        <v>1275</v>
      </c>
      <c r="P1462">
        <v>30051090</v>
      </c>
      <c r="R1462">
        <v>13</v>
      </c>
      <c r="S1462">
        <v>13</v>
      </c>
      <c r="U1462">
        <v>7891040029556</v>
      </c>
      <c r="V1462">
        <v>7891040029556</v>
      </c>
      <c r="X1462" t="s">
        <v>3953</v>
      </c>
      <c r="Z1462" t="s">
        <v>1260</v>
      </c>
      <c r="AA1462" t="s">
        <v>1261</v>
      </c>
      <c r="AE1462">
        <v>44188</v>
      </c>
      <c r="AH1462">
        <v>0</v>
      </c>
      <c r="AK1462" t="s">
        <v>1260</v>
      </c>
      <c r="AM1462" t="s">
        <v>1260</v>
      </c>
      <c r="AN1462" t="s">
        <v>1260</v>
      </c>
      <c r="AQ1462" t="s">
        <v>2412</v>
      </c>
      <c r="AR1462" t="s">
        <v>2415</v>
      </c>
      <c r="AS1462" t="s">
        <v>1260</v>
      </c>
      <c r="AT1462">
        <v>1</v>
      </c>
      <c r="AX1462" t="s">
        <v>1260</v>
      </c>
      <c r="AY1462" t="s">
        <v>1264</v>
      </c>
      <c r="AZ1462" t="s">
        <v>1265</v>
      </c>
      <c r="BI1462" t="s">
        <v>1260</v>
      </c>
      <c r="BK1462" t="str">
        <f>LEFT(Tabela_BaseCadastro[[#This Row],[Descrição]],SEARCH(" ",Tabela_BaseCadastro[[#This Row],[Descrição]],1)-1)</f>
        <v>PROT</v>
      </c>
      <c r="BL1462" t="str">
        <f>TEXT(Tabela_BaseCadastro[[#This Row],[Unidade Venda '[EAN8, UPC12, EAN13, e DUN14']]],"0000000000000")</f>
        <v>7891040029556</v>
      </c>
      <c r="BN1462">
        <f>IF(Tabela_BaseCadastro[[#This Row],[P.Ativo CMED]]="",Tabela_BaseCadastro[[#This Row],[DESCRIÇÃO DO PRINCIPIO ATIVO]],Tabela_BaseCadastro[[#This Row],[P.Ativo CMED]])</f>
        <v>0</v>
      </c>
    </row>
    <row r="1463" spans="1:66" x14ac:dyDescent="0.25">
      <c r="A1463">
        <v>2264</v>
      </c>
      <c r="B1463" t="s">
        <v>3954</v>
      </c>
      <c r="C1463">
        <v>1657</v>
      </c>
      <c r="D1463" t="s">
        <v>13</v>
      </c>
      <c r="E1463">
        <v>5</v>
      </c>
      <c r="F1463" t="s">
        <v>2634</v>
      </c>
      <c r="G1463">
        <v>8</v>
      </c>
      <c r="H1463" s="1" t="s">
        <v>2635</v>
      </c>
      <c r="I1463">
        <v>47</v>
      </c>
      <c r="J1463" t="s">
        <v>3791</v>
      </c>
      <c r="M1463" t="s">
        <v>2412</v>
      </c>
      <c r="N1463" t="s">
        <v>3884</v>
      </c>
      <c r="O1463" t="s">
        <v>1275</v>
      </c>
      <c r="P1463">
        <v>30051090</v>
      </c>
      <c r="R1463">
        <v>13</v>
      </c>
      <c r="S1463">
        <v>13</v>
      </c>
      <c r="T1463">
        <v>13</v>
      </c>
      <c r="U1463">
        <v>51131208407</v>
      </c>
      <c r="V1463">
        <v>0</v>
      </c>
      <c r="W1463">
        <v>51131208407</v>
      </c>
      <c r="X1463">
        <v>70005124212</v>
      </c>
      <c r="Z1463" t="s">
        <v>1260</v>
      </c>
      <c r="AA1463" t="s">
        <v>1261</v>
      </c>
      <c r="AE1463">
        <v>44188</v>
      </c>
      <c r="AH1463">
        <v>0</v>
      </c>
      <c r="AK1463" t="s">
        <v>1260</v>
      </c>
      <c r="AM1463" t="s">
        <v>1260</v>
      </c>
      <c r="AN1463" t="s">
        <v>1260</v>
      </c>
      <c r="AQ1463" t="s">
        <v>2412</v>
      </c>
      <c r="AR1463" t="s">
        <v>2415</v>
      </c>
      <c r="AS1463" t="s">
        <v>1260</v>
      </c>
      <c r="AT1463">
        <v>1</v>
      </c>
      <c r="AX1463" t="s">
        <v>1260</v>
      </c>
      <c r="AY1463" t="s">
        <v>1264</v>
      </c>
      <c r="AZ1463" t="s">
        <v>1265</v>
      </c>
      <c r="BI1463" t="s">
        <v>1260</v>
      </c>
      <c r="BK1463" t="str">
        <f>LEFT(Tabela_BaseCadastro[[#This Row],[Descrição]],SEARCH(" ",Tabela_BaseCadastro[[#This Row],[Descrição]],1)-1)</f>
        <v>SUPORTE</v>
      </c>
      <c r="BL1463" t="str">
        <f>TEXT(Tabela_BaseCadastro[[#This Row],[Unidade Venda '[EAN8, UPC12, EAN13, e DUN14']]],"0000000000000")</f>
        <v>0051131208407</v>
      </c>
      <c r="BN1463">
        <f>IF(Tabela_BaseCadastro[[#This Row],[P.Ativo CMED]]="",Tabela_BaseCadastro[[#This Row],[DESCRIÇÃO DO PRINCIPIO ATIVO]],Tabela_BaseCadastro[[#This Row],[P.Ativo CMED]])</f>
        <v>0</v>
      </c>
    </row>
    <row r="1464" spans="1:66" x14ac:dyDescent="0.25">
      <c r="A1464">
        <v>2265</v>
      </c>
      <c r="B1464" t="s">
        <v>3955</v>
      </c>
      <c r="C1464">
        <v>1657</v>
      </c>
      <c r="D1464" t="s">
        <v>13</v>
      </c>
      <c r="E1464">
        <v>5</v>
      </c>
      <c r="F1464" t="s">
        <v>2634</v>
      </c>
      <c r="G1464">
        <v>8</v>
      </c>
      <c r="H1464" s="1" t="s">
        <v>2635</v>
      </c>
      <c r="I1464">
        <v>47</v>
      </c>
      <c r="J1464" t="s">
        <v>3791</v>
      </c>
      <c r="M1464" t="s">
        <v>2412</v>
      </c>
      <c r="N1464" t="s">
        <v>3884</v>
      </c>
      <c r="O1464" t="s">
        <v>1275</v>
      </c>
      <c r="P1464">
        <v>30051090</v>
      </c>
      <c r="R1464">
        <v>13</v>
      </c>
      <c r="S1464">
        <v>13</v>
      </c>
      <c r="T1464">
        <v>13</v>
      </c>
      <c r="U1464">
        <v>51131198784</v>
      </c>
      <c r="V1464">
        <v>0</v>
      </c>
      <c r="W1464">
        <v>51131198784</v>
      </c>
      <c r="X1464">
        <v>70005124618</v>
      </c>
      <c r="Z1464" t="s">
        <v>1260</v>
      </c>
      <c r="AA1464" t="s">
        <v>1261</v>
      </c>
      <c r="AE1464">
        <v>44188</v>
      </c>
      <c r="AH1464">
        <v>0</v>
      </c>
      <c r="AK1464" t="s">
        <v>1260</v>
      </c>
      <c r="AM1464" t="s">
        <v>1260</v>
      </c>
      <c r="AN1464" t="s">
        <v>1260</v>
      </c>
      <c r="AQ1464" t="s">
        <v>2412</v>
      </c>
      <c r="AR1464" t="s">
        <v>2415</v>
      </c>
      <c r="AS1464" t="s">
        <v>1260</v>
      </c>
      <c r="AT1464">
        <v>1</v>
      </c>
      <c r="AX1464" t="s">
        <v>1260</v>
      </c>
      <c r="AY1464" t="s">
        <v>1264</v>
      </c>
      <c r="AZ1464" t="s">
        <v>1265</v>
      </c>
      <c r="BI1464" t="s">
        <v>1260</v>
      </c>
      <c r="BK1464" t="str">
        <f>LEFT(Tabela_BaseCadastro[[#This Row],[Descrição]],SEARCH(" ",Tabela_BaseCadastro[[#This Row],[Descrição]],1)-1)</f>
        <v>SUPORTE</v>
      </c>
      <c r="BL1464" t="str">
        <f>TEXT(Tabela_BaseCadastro[[#This Row],[Unidade Venda '[EAN8, UPC12, EAN13, e DUN14']]],"0000000000000")</f>
        <v>0051131198784</v>
      </c>
      <c r="BN1464">
        <f>IF(Tabela_BaseCadastro[[#This Row],[P.Ativo CMED]]="",Tabela_BaseCadastro[[#This Row],[DESCRIÇÃO DO PRINCIPIO ATIVO]],Tabela_BaseCadastro[[#This Row],[P.Ativo CMED]])</f>
        <v>0</v>
      </c>
    </row>
    <row r="1465" spans="1:66" x14ac:dyDescent="0.25">
      <c r="A1465">
        <v>2266</v>
      </c>
      <c r="B1465" t="s">
        <v>3956</v>
      </c>
      <c r="C1465">
        <v>1657</v>
      </c>
      <c r="D1465" t="s">
        <v>13</v>
      </c>
      <c r="E1465">
        <v>5</v>
      </c>
      <c r="F1465" t="s">
        <v>2634</v>
      </c>
      <c r="G1465">
        <v>8</v>
      </c>
      <c r="H1465" s="1" t="s">
        <v>2635</v>
      </c>
      <c r="I1465">
        <v>47</v>
      </c>
      <c r="J1465" t="s">
        <v>3791</v>
      </c>
      <c r="M1465" t="s">
        <v>2412</v>
      </c>
      <c r="N1465" t="s">
        <v>3884</v>
      </c>
      <c r="O1465" t="s">
        <v>1275</v>
      </c>
      <c r="P1465">
        <v>30051090</v>
      </c>
      <c r="R1465">
        <v>13</v>
      </c>
      <c r="S1465">
        <v>13</v>
      </c>
      <c r="T1465">
        <v>13</v>
      </c>
      <c r="U1465">
        <v>51131198920</v>
      </c>
      <c r="V1465">
        <v>0</v>
      </c>
      <c r="W1465">
        <v>51131198920</v>
      </c>
      <c r="X1465">
        <v>70005129765</v>
      </c>
      <c r="Z1465" t="s">
        <v>1260</v>
      </c>
      <c r="AA1465" t="s">
        <v>1261</v>
      </c>
      <c r="AE1465">
        <v>44188</v>
      </c>
      <c r="AH1465">
        <v>0</v>
      </c>
      <c r="AK1465" t="s">
        <v>1260</v>
      </c>
      <c r="AM1465" t="s">
        <v>1260</v>
      </c>
      <c r="AN1465" t="s">
        <v>1260</v>
      </c>
      <c r="AQ1465" t="s">
        <v>2412</v>
      </c>
      <c r="AR1465" t="s">
        <v>2415</v>
      </c>
      <c r="AS1465" t="s">
        <v>1260</v>
      </c>
      <c r="AT1465">
        <v>1</v>
      </c>
      <c r="AX1465" t="s">
        <v>1260</v>
      </c>
      <c r="AY1465" t="s">
        <v>1264</v>
      </c>
      <c r="AZ1465" t="s">
        <v>1265</v>
      </c>
      <c r="BI1465" t="s">
        <v>1260</v>
      </c>
      <c r="BK1465" t="str">
        <f>LEFT(Tabela_BaseCadastro[[#This Row],[Descrição]],SEARCH(" ",Tabela_BaseCadastro[[#This Row],[Descrição]],1)-1)</f>
        <v>TORNOZELO</v>
      </c>
      <c r="BL1465" t="str">
        <f>TEXT(Tabela_BaseCadastro[[#This Row],[Unidade Venda '[EAN8, UPC12, EAN13, e DUN14']]],"0000000000000")</f>
        <v>0051131198920</v>
      </c>
      <c r="BN1465">
        <f>IF(Tabela_BaseCadastro[[#This Row],[P.Ativo CMED]]="",Tabela_BaseCadastro[[#This Row],[DESCRIÇÃO DO PRINCIPIO ATIVO]],Tabela_BaseCadastro[[#This Row],[P.Ativo CMED]])</f>
        <v>0</v>
      </c>
    </row>
    <row r="1466" spans="1:66" x14ac:dyDescent="0.25">
      <c r="A1466">
        <v>2267</v>
      </c>
      <c r="B1466" t="s">
        <v>3957</v>
      </c>
      <c r="C1466">
        <v>2414</v>
      </c>
      <c r="D1466" t="s">
        <v>3958</v>
      </c>
      <c r="E1466">
        <v>1</v>
      </c>
      <c r="F1466" t="s">
        <v>1253</v>
      </c>
      <c r="G1466">
        <v>18</v>
      </c>
      <c r="H1466" s="1" t="s">
        <v>1298</v>
      </c>
      <c r="I1466">
        <v>95</v>
      </c>
      <c r="J1466" t="s">
        <v>3959</v>
      </c>
      <c r="M1466" t="s">
        <v>2412</v>
      </c>
      <c r="N1466" t="s">
        <v>3960</v>
      </c>
      <c r="O1466" t="s">
        <v>1275</v>
      </c>
      <c r="P1466">
        <v>84185090</v>
      </c>
      <c r="R1466">
        <v>13</v>
      </c>
      <c r="S1466">
        <v>13</v>
      </c>
      <c r="U1466">
        <v>51131198845</v>
      </c>
      <c r="V1466">
        <v>51131198845</v>
      </c>
      <c r="X1466">
        <v>28016</v>
      </c>
      <c r="Z1466" t="s">
        <v>1260</v>
      </c>
      <c r="AA1466" t="s">
        <v>1261</v>
      </c>
      <c r="AE1466">
        <v>44188</v>
      </c>
      <c r="AH1466">
        <v>0</v>
      </c>
      <c r="AK1466" t="s">
        <v>1260</v>
      </c>
      <c r="AM1466" t="s">
        <v>1260</v>
      </c>
      <c r="AN1466" t="s">
        <v>1260</v>
      </c>
      <c r="AQ1466" t="s">
        <v>2412</v>
      </c>
      <c r="AR1466" t="s">
        <v>2415</v>
      </c>
      <c r="AS1466" t="s">
        <v>1260</v>
      </c>
      <c r="AT1466">
        <v>1</v>
      </c>
      <c r="AX1466" t="s">
        <v>1260</v>
      </c>
      <c r="AY1466" t="s">
        <v>1264</v>
      </c>
      <c r="AZ1466" t="s">
        <v>1265</v>
      </c>
      <c r="BI1466" t="s">
        <v>1260</v>
      </c>
      <c r="BK1466" t="str">
        <f>LEFT(Tabela_BaseCadastro[[#This Row],[Descrição]],SEARCH(" ",Tabela_BaseCadastro[[#This Row],[Descrição]],1)-1)</f>
        <v>EQUIPAMENTO</v>
      </c>
      <c r="BL1466" t="str">
        <f>TEXT(Tabela_BaseCadastro[[#This Row],[Unidade Venda '[EAN8, UPC12, EAN13, e DUN14']]],"0000000000000")</f>
        <v>0051131198845</v>
      </c>
      <c r="BN1466">
        <f>IF(Tabela_BaseCadastro[[#This Row],[P.Ativo CMED]]="",Tabela_BaseCadastro[[#This Row],[DESCRIÇÃO DO PRINCIPIO ATIVO]],Tabela_BaseCadastro[[#This Row],[P.Ativo CMED]])</f>
        <v>0</v>
      </c>
    </row>
    <row r="1467" spans="1:66" x14ac:dyDescent="0.25">
      <c r="A1467">
        <v>2268</v>
      </c>
      <c r="B1467" t="s">
        <v>3961</v>
      </c>
      <c r="C1467">
        <v>1657</v>
      </c>
      <c r="D1467" t="s">
        <v>13</v>
      </c>
      <c r="E1467">
        <v>5</v>
      </c>
      <c r="F1467" t="s">
        <v>2634</v>
      </c>
      <c r="G1467">
        <v>8</v>
      </c>
      <c r="H1467" s="1" t="s">
        <v>2635</v>
      </c>
      <c r="I1467">
        <v>47</v>
      </c>
      <c r="J1467" t="s">
        <v>3791</v>
      </c>
      <c r="M1467" t="s">
        <v>2412</v>
      </c>
      <c r="N1467" t="s">
        <v>3884</v>
      </c>
      <c r="O1467" t="s">
        <v>1275</v>
      </c>
      <c r="P1467">
        <v>30051090</v>
      </c>
      <c r="R1467">
        <v>12</v>
      </c>
      <c r="S1467">
        <v>12</v>
      </c>
      <c r="T1467">
        <v>12</v>
      </c>
      <c r="U1467">
        <v>51131198937</v>
      </c>
      <c r="V1467">
        <v>51131198937</v>
      </c>
      <c r="W1467">
        <v>51131198937</v>
      </c>
      <c r="X1467">
        <v>70005129773</v>
      </c>
      <c r="Z1467" t="s">
        <v>1260</v>
      </c>
      <c r="AA1467" t="s">
        <v>1261</v>
      </c>
      <c r="AE1467">
        <v>44188</v>
      </c>
      <c r="AH1467">
        <v>0</v>
      </c>
      <c r="AK1467" t="s">
        <v>1260</v>
      </c>
      <c r="AM1467" t="s">
        <v>1260</v>
      </c>
      <c r="AN1467" t="s">
        <v>1260</v>
      </c>
      <c r="AQ1467" t="s">
        <v>2412</v>
      </c>
      <c r="AR1467" t="s">
        <v>2415</v>
      </c>
      <c r="AS1467" t="s">
        <v>1260</v>
      </c>
      <c r="AT1467">
        <v>1</v>
      </c>
      <c r="AX1467" t="s">
        <v>1260</v>
      </c>
      <c r="AY1467" t="s">
        <v>1264</v>
      </c>
      <c r="AZ1467" t="s">
        <v>1265</v>
      </c>
      <c r="BI1467" t="s">
        <v>1260</v>
      </c>
      <c r="BK1467" t="str">
        <f>LEFT(Tabela_BaseCadastro[[#This Row],[Descrição]],SEARCH(" ",Tabela_BaseCadastro[[#This Row],[Descrição]],1)-1)</f>
        <v>SUPORT</v>
      </c>
      <c r="BL1467" t="str">
        <f>TEXT(Tabela_BaseCadastro[[#This Row],[Unidade Venda '[EAN8, UPC12, EAN13, e DUN14']]],"0000000000000")</f>
        <v>0051131198937</v>
      </c>
      <c r="BN1467">
        <f>IF(Tabela_BaseCadastro[[#This Row],[P.Ativo CMED]]="",Tabela_BaseCadastro[[#This Row],[DESCRIÇÃO DO PRINCIPIO ATIVO]],Tabela_BaseCadastro[[#This Row],[P.Ativo CMED]])</f>
        <v>0</v>
      </c>
    </row>
    <row r="1468" spans="1:66" x14ac:dyDescent="0.25">
      <c r="A1468">
        <v>2269</v>
      </c>
      <c r="B1468" t="s">
        <v>3962</v>
      </c>
      <c r="C1468">
        <v>1657</v>
      </c>
      <c r="D1468" t="s">
        <v>13</v>
      </c>
      <c r="E1468">
        <v>5</v>
      </c>
      <c r="F1468" t="s">
        <v>2634</v>
      </c>
      <c r="G1468">
        <v>8</v>
      </c>
      <c r="H1468" s="1" t="s">
        <v>2635</v>
      </c>
      <c r="I1468">
        <v>47</v>
      </c>
      <c r="J1468" t="s">
        <v>3791</v>
      </c>
      <c r="M1468" t="s">
        <v>2412</v>
      </c>
      <c r="N1468" t="s">
        <v>3884</v>
      </c>
      <c r="O1468" t="s">
        <v>1275</v>
      </c>
      <c r="P1468">
        <v>30051090</v>
      </c>
      <c r="R1468">
        <v>13</v>
      </c>
      <c r="S1468">
        <v>13</v>
      </c>
      <c r="T1468">
        <v>13</v>
      </c>
      <c r="U1468">
        <v>5113119876000</v>
      </c>
      <c r="V1468">
        <v>0</v>
      </c>
      <c r="W1468">
        <v>5113119876000</v>
      </c>
      <c r="X1468">
        <v>70005124444</v>
      </c>
      <c r="Z1468" t="s">
        <v>1260</v>
      </c>
      <c r="AA1468" t="s">
        <v>1261</v>
      </c>
      <c r="AE1468">
        <v>44188</v>
      </c>
      <c r="AH1468">
        <v>0</v>
      </c>
      <c r="AK1468" t="s">
        <v>1260</v>
      </c>
      <c r="AM1468" t="s">
        <v>1260</v>
      </c>
      <c r="AN1468" t="s">
        <v>1260</v>
      </c>
      <c r="AQ1468" t="s">
        <v>2412</v>
      </c>
      <c r="AR1468" t="s">
        <v>2415</v>
      </c>
      <c r="AS1468" t="s">
        <v>1260</v>
      </c>
      <c r="AT1468">
        <v>1</v>
      </c>
      <c r="AX1468" t="s">
        <v>1260</v>
      </c>
      <c r="AY1468" t="s">
        <v>1264</v>
      </c>
      <c r="AZ1468" t="s">
        <v>1265</v>
      </c>
      <c r="BI1468" t="s">
        <v>1260</v>
      </c>
      <c r="BK1468" t="str">
        <f>LEFT(Tabela_BaseCadastro[[#This Row],[Descrição]],SEARCH(" ",Tabela_BaseCadastro[[#This Row],[Descrição]],1)-1)</f>
        <v>SUPORT</v>
      </c>
      <c r="BL1468" t="str">
        <f>TEXT(Tabela_BaseCadastro[[#This Row],[Unidade Venda '[EAN8, UPC12, EAN13, e DUN14']]],"0000000000000")</f>
        <v>5113119876000</v>
      </c>
      <c r="BN1468">
        <f>IF(Tabela_BaseCadastro[[#This Row],[P.Ativo CMED]]="",Tabela_BaseCadastro[[#This Row],[DESCRIÇÃO DO PRINCIPIO ATIVO]],Tabela_BaseCadastro[[#This Row],[P.Ativo CMED]])</f>
        <v>0</v>
      </c>
    </row>
    <row r="1469" spans="1:66" x14ac:dyDescent="0.25">
      <c r="A1469">
        <v>2270</v>
      </c>
      <c r="B1469" t="s">
        <v>3963</v>
      </c>
      <c r="C1469">
        <v>1657</v>
      </c>
      <c r="D1469" t="s">
        <v>13</v>
      </c>
      <c r="E1469">
        <v>5</v>
      </c>
      <c r="F1469" t="s">
        <v>2634</v>
      </c>
      <c r="G1469">
        <v>8</v>
      </c>
      <c r="H1469" s="1" t="s">
        <v>2635</v>
      </c>
      <c r="I1469">
        <v>47</v>
      </c>
      <c r="J1469" t="s">
        <v>3791</v>
      </c>
      <c r="M1469" t="s">
        <v>2412</v>
      </c>
      <c r="N1469" t="s">
        <v>3884</v>
      </c>
      <c r="O1469" t="s">
        <v>1275</v>
      </c>
      <c r="P1469">
        <v>30051090</v>
      </c>
      <c r="R1469">
        <v>13</v>
      </c>
      <c r="S1469">
        <v>13</v>
      </c>
      <c r="T1469">
        <v>13</v>
      </c>
      <c r="U1469">
        <v>5113120842100</v>
      </c>
      <c r="V1469">
        <v>0</v>
      </c>
      <c r="W1469">
        <v>5113120842100</v>
      </c>
      <c r="X1469">
        <v>70005126621</v>
      </c>
      <c r="Z1469" t="s">
        <v>1260</v>
      </c>
      <c r="AA1469" t="s">
        <v>1261</v>
      </c>
      <c r="AE1469">
        <v>44188</v>
      </c>
      <c r="AH1469">
        <v>0</v>
      </c>
      <c r="AK1469" t="s">
        <v>1260</v>
      </c>
      <c r="AM1469" t="s">
        <v>1260</v>
      </c>
      <c r="AN1469" t="s">
        <v>1260</v>
      </c>
      <c r="AQ1469" t="s">
        <v>2412</v>
      </c>
      <c r="AR1469" t="s">
        <v>2415</v>
      </c>
      <c r="AS1469" t="s">
        <v>1260</v>
      </c>
      <c r="AT1469">
        <v>1</v>
      </c>
      <c r="AX1469" t="s">
        <v>1260</v>
      </c>
      <c r="AY1469" t="s">
        <v>1264</v>
      </c>
      <c r="AZ1469" t="s">
        <v>1265</v>
      </c>
      <c r="BI1469" t="s">
        <v>1260</v>
      </c>
      <c r="BK1469" t="str">
        <f>LEFT(Tabela_BaseCadastro[[#This Row],[Descrição]],SEARCH(" ",Tabela_BaseCadastro[[#This Row],[Descrição]],1)-1)</f>
        <v>SUPORT</v>
      </c>
      <c r="BL1469" t="str">
        <f>TEXT(Tabela_BaseCadastro[[#This Row],[Unidade Venda '[EAN8, UPC12, EAN13, e DUN14']]],"0000000000000")</f>
        <v>5113120842100</v>
      </c>
      <c r="BN1469">
        <f>IF(Tabela_BaseCadastro[[#This Row],[P.Ativo CMED]]="",Tabela_BaseCadastro[[#This Row],[DESCRIÇÃO DO PRINCIPIO ATIVO]],Tabela_BaseCadastro[[#This Row],[P.Ativo CMED]])</f>
        <v>0</v>
      </c>
    </row>
    <row r="1470" spans="1:66" x14ac:dyDescent="0.25">
      <c r="A1470">
        <v>2271</v>
      </c>
      <c r="B1470" t="s">
        <v>3964</v>
      </c>
      <c r="C1470">
        <v>1657</v>
      </c>
      <c r="D1470" t="s">
        <v>13</v>
      </c>
      <c r="E1470">
        <v>5</v>
      </c>
      <c r="F1470" t="s">
        <v>2634</v>
      </c>
      <c r="G1470">
        <v>8</v>
      </c>
      <c r="H1470" s="1" t="s">
        <v>2635</v>
      </c>
      <c r="I1470">
        <v>47</v>
      </c>
      <c r="J1470" t="s">
        <v>3791</v>
      </c>
      <c r="M1470" t="s">
        <v>2412</v>
      </c>
      <c r="N1470" t="s">
        <v>3884</v>
      </c>
      <c r="O1470" t="s">
        <v>1275</v>
      </c>
      <c r="P1470">
        <v>30051090</v>
      </c>
      <c r="R1470">
        <v>13</v>
      </c>
      <c r="S1470">
        <v>13</v>
      </c>
      <c r="U1470">
        <v>5113120843800</v>
      </c>
      <c r="V1470">
        <v>0</v>
      </c>
      <c r="W1470">
        <v>5113120843800</v>
      </c>
      <c r="X1470">
        <v>70005287167</v>
      </c>
      <c r="Z1470" t="s">
        <v>1260</v>
      </c>
      <c r="AA1470" t="s">
        <v>1261</v>
      </c>
      <c r="AE1470">
        <v>44188</v>
      </c>
      <c r="AH1470">
        <v>0</v>
      </c>
      <c r="AK1470" t="s">
        <v>1260</v>
      </c>
      <c r="AM1470" t="s">
        <v>1260</v>
      </c>
      <c r="AN1470" t="s">
        <v>1260</v>
      </c>
      <c r="AQ1470" t="s">
        <v>2412</v>
      </c>
      <c r="AR1470" t="s">
        <v>2415</v>
      </c>
      <c r="AS1470" t="s">
        <v>1260</v>
      </c>
      <c r="AT1470">
        <v>1</v>
      </c>
      <c r="AX1470" t="s">
        <v>1260</v>
      </c>
      <c r="AY1470" t="s">
        <v>1264</v>
      </c>
      <c r="AZ1470" t="s">
        <v>1265</v>
      </c>
      <c r="BI1470" t="s">
        <v>1260</v>
      </c>
      <c r="BK1470" t="str">
        <f>LEFT(Tabela_BaseCadastro[[#This Row],[Descrição]],SEARCH(" ",Tabela_BaseCadastro[[#This Row],[Descrição]],1)-1)</f>
        <v>SUPORT</v>
      </c>
      <c r="BL1470" t="str">
        <f>TEXT(Tabela_BaseCadastro[[#This Row],[Unidade Venda '[EAN8, UPC12, EAN13, e DUN14']]],"0000000000000")</f>
        <v>5113120843800</v>
      </c>
      <c r="BN1470">
        <f>IF(Tabela_BaseCadastro[[#This Row],[P.Ativo CMED]]="",Tabela_BaseCadastro[[#This Row],[DESCRIÇÃO DO PRINCIPIO ATIVO]],Tabela_BaseCadastro[[#This Row],[P.Ativo CMED]])</f>
        <v>0</v>
      </c>
    </row>
    <row r="1471" spans="1:66" x14ac:dyDescent="0.25">
      <c r="A1471">
        <v>2272</v>
      </c>
      <c r="B1471" t="s">
        <v>3965</v>
      </c>
      <c r="C1471">
        <v>1657</v>
      </c>
      <c r="D1471" t="s">
        <v>13</v>
      </c>
      <c r="E1471">
        <v>5</v>
      </c>
      <c r="F1471" t="s">
        <v>2634</v>
      </c>
      <c r="G1471">
        <v>8</v>
      </c>
      <c r="H1471" s="1" t="s">
        <v>2635</v>
      </c>
      <c r="I1471">
        <v>47</v>
      </c>
      <c r="J1471" t="s">
        <v>3791</v>
      </c>
      <c r="M1471" t="s">
        <v>2412</v>
      </c>
      <c r="N1471" t="s">
        <v>3884</v>
      </c>
      <c r="O1471" t="s">
        <v>1275</v>
      </c>
      <c r="P1471">
        <v>30051090</v>
      </c>
      <c r="R1471">
        <v>13</v>
      </c>
      <c r="S1471">
        <v>13</v>
      </c>
      <c r="T1471">
        <v>13</v>
      </c>
      <c r="U1471">
        <v>7891040157105</v>
      </c>
      <c r="V1471">
        <v>0</v>
      </c>
      <c r="W1471">
        <v>7891040157105</v>
      </c>
      <c r="X1471" t="s">
        <v>3966</v>
      </c>
      <c r="Z1471" t="s">
        <v>1260</v>
      </c>
      <c r="AA1471" t="s">
        <v>1261</v>
      </c>
      <c r="AE1471">
        <v>44188</v>
      </c>
      <c r="AH1471">
        <v>0</v>
      </c>
      <c r="AK1471" t="s">
        <v>1260</v>
      </c>
      <c r="AM1471" t="s">
        <v>1260</v>
      </c>
      <c r="AN1471" t="s">
        <v>1260</v>
      </c>
      <c r="AQ1471" t="s">
        <v>2412</v>
      </c>
      <c r="AR1471" t="s">
        <v>2415</v>
      </c>
      <c r="AS1471" t="s">
        <v>1260</v>
      </c>
      <c r="AT1471">
        <v>1</v>
      </c>
      <c r="AX1471" t="s">
        <v>1260</v>
      </c>
      <c r="AY1471" t="s">
        <v>1264</v>
      </c>
      <c r="AZ1471" t="s">
        <v>1265</v>
      </c>
      <c r="BI1471" t="s">
        <v>1260</v>
      </c>
      <c r="BK1471" t="str">
        <f>LEFT(Tabela_BaseCadastro[[#This Row],[Descrição]],SEARCH(" ",Tabela_BaseCadastro[[#This Row],[Descrição]],1)-1)</f>
        <v>H0002030643</v>
      </c>
      <c r="BL1471" t="str">
        <f>TEXT(Tabela_BaseCadastro[[#This Row],[Unidade Venda '[EAN8, UPC12, EAN13, e DUN14']]],"0000000000000")</f>
        <v>7891040157105</v>
      </c>
      <c r="BN1471">
        <f>IF(Tabela_BaseCadastro[[#This Row],[P.Ativo CMED]]="",Tabela_BaseCadastro[[#This Row],[DESCRIÇÃO DO PRINCIPIO ATIVO]],Tabela_BaseCadastro[[#This Row],[P.Ativo CMED]])</f>
        <v>0</v>
      </c>
    </row>
    <row r="1472" spans="1:66" x14ac:dyDescent="0.25">
      <c r="A1472">
        <v>2273</v>
      </c>
      <c r="B1472" t="s">
        <v>3967</v>
      </c>
      <c r="C1472">
        <v>1657</v>
      </c>
      <c r="D1472" t="s">
        <v>13</v>
      </c>
      <c r="E1472">
        <v>5</v>
      </c>
      <c r="F1472" t="s">
        <v>2634</v>
      </c>
      <c r="G1472">
        <v>8</v>
      </c>
      <c r="H1472" s="1" t="s">
        <v>2635</v>
      </c>
      <c r="I1472">
        <v>47</v>
      </c>
      <c r="J1472" t="s">
        <v>3791</v>
      </c>
      <c r="M1472" t="s">
        <v>2412</v>
      </c>
      <c r="N1472" t="s">
        <v>3968</v>
      </c>
      <c r="O1472" t="s">
        <v>2614</v>
      </c>
      <c r="P1472">
        <v>34025000</v>
      </c>
      <c r="R1472">
        <v>13</v>
      </c>
      <c r="S1472">
        <v>13</v>
      </c>
      <c r="T1472">
        <v>13</v>
      </c>
      <c r="U1472">
        <v>7891040143917</v>
      </c>
      <c r="V1472">
        <v>0</v>
      </c>
      <c r="W1472">
        <v>7891040143917</v>
      </c>
      <c r="X1472" t="s">
        <v>435</v>
      </c>
      <c r="Z1472" t="s">
        <v>1260</v>
      </c>
      <c r="AA1472" t="s">
        <v>1261</v>
      </c>
      <c r="AE1472">
        <v>44090</v>
      </c>
      <c r="AH1472">
        <v>0</v>
      </c>
      <c r="AK1472" t="s">
        <v>1260</v>
      </c>
      <c r="AM1472" t="s">
        <v>1260</v>
      </c>
      <c r="AN1472" t="s">
        <v>1260</v>
      </c>
      <c r="AQ1472" t="s">
        <v>2412</v>
      </c>
      <c r="AR1472" t="s">
        <v>2415</v>
      </c>
      <c r="AS1472" t="s">
        <v>1260</v>
      </c>
      <c r="AT1472">
        <v>1</v>
      </c>
      <c r="AX1472" t="s">
        <v>1260</v>
      </c>
      <c r="AY1472" t="s">
        <v>1264</v>
      </c>
      <c r="AZ1472" t="s">
        <v>1265</v>
      </c>
      <c r="BI1472" t="s">
        <v>1260</v>
      </c>
      <c r="BK1472" t="str">
        <f>LEFT(Tabela_BaseCadastro[[#This Row],[Descrição]],SEARCH(" ",Tabela_BaseCadastro[[#This Row],[Descrição]],1)-1)</f>
        <v>5108</v>
      </c>
      <c r="BL1472" t="str">
        <f>TEXT(Tabela_BaseCadastro[[#This Row],[Unidade Venda '[EAN8, UPC12, EAN13, e DUN14']]],"0000000000000")</f>
        <v>7891040143917</v>
      </c>
      <c r="BN1472">
        <f>IF(Tabela_BaseCadastro[[#This Row],[P.Ativo CMED]]="",Tabela_BaseCadastro[[#This Row],[DESCRIÇÃO DO PRINCIPIO ATIVO]],Tabela_BaseCadastro[[#This Row],[P.Ativo CMED]])</f>
        <v>0</v>
      </c>
    </row>
    <row r="1473" spans="1:66" x14ac:dyDescent="0.25">
      <c r="A1473">
        <v>2274</v>
      </c>
      <c r="B1473" t="s">
        <v>3969</v>
      </c>
      <c r="C1473">
        <v>1657</v>
      </c>
      <c r="D1473" t="s">
        <v>13</v>
      </c>
      <c r="E1473">
        <v>5</v>
      </c>
      <c r="F1473" t="s">
        <v>2634</v>
      </c>
      <c r="G1473">
        <v>8</v>
      </c>
      <c r="H1473" s="1" t="s">
        <v>2635</v>
      </c>
      <c r="I1473">
        <v>47</v>
      </c>
      <c r="J1473" t="s">
        <v>3791</v>
      </c>
      <c r="M1473" t="s">
        <v>2412</v>
      </c>
      <c r="N1473" t="s">
        <v>3968</v>
      </c>
      <c r="O1473" t="s">
        <v>2614</v>
      </c>
      <c r="P1473">
        <v>34025000</v>
      </c>
      <c r="R1473">
        <v>13</v>
      </c>
      <c r="S1473">
        <v>13</v>
      </c>
      <c r="T1473">
        <v>13</v>
      </c>
      <c r="U1473">
        <v>7891040145348</v>
      </c>
      <c r="V1473">
        <v>0</v>
      </c>
      <c r="W1473">
        <v>7891040145348</v>
      </c>
      <c r="X1473" t="s">
        <v>3970</v>
      </c>
      <c r="Z1473" t="s">
        <v>1260</v>
      </c>
      <c r="AA1473" t="s">
        <v>1261</v>
      </c>
      <c r="AE1473">
        <v>44188</v>
      </c>
      <c r="AH1473">
        <v>0</v>
      </c>
      <c r="AK1473" t="s">
        <v>1260</v>
      </c>
      <c r="AM1473" t="s">
        <v>1260</v>
      </c>
      <c r="AN1473" t="s">
        <v>1260</v>
      </c>
      <c r="AQ1473" t="s">
        <v>2412</v>
      </c>
      <c r="AR1473" t="s">
        <v>2415</v>
      </c>
      <c r="AS1473" t="s">
        <v>1260</v>
      </c>
      <c r="AT1473">
        <v>1</v>
      </c>
      <c r="AX1473" t="s">
        <v>1260</v>
      </c>
      <c r="AY1473" t="s">
        <v>1264</v>
      </c>
      <c r="AZ1473" t="s">
        <v>1265</v>
      </c>
      <c r="BI1473" t="s">
        <v>1260</v>
      </c>
      <c r="BK1473" t="str">
        <f>LEFT(Tabela_BaseCadastro[[#This Row],[Descrição]],SEARCH(" ",Tabela_BaseCadastro[[#This Row],[Descrição]],1)-1)</f>
        <v>5107</v>
      </c>
      <c r="BL1473" t="str">
        <f>TEXT(Tabela_BaseCadastro[[#This Row],[Unidade Venda '[EAN8, UPC12, EAN13, e DUN14']]],"0000000000000")</f>
        <v>7891040145348</v>
      </c>
      <c r="BN1473">
        <f>IF(Tabela_BaseCadastro[[#This Row],[P.Ativo CMED]]="",Tabela_BaseCadastro[[#This Row],[DESCRIÇÃO DO PRINCIPIO ATIVO]],Tabela_BaseCadastro[[#This Row],[P.Ativo CMED]])</f>
        <v>0</v>
      </c>
    </row>
    <row r="1474" spans="1:66" x14ac:dyDescent="0.25">
      <c r="A1474">
        <v>2275</v>
      </c>
      <c r="B1474" t="s">
        <v>3971</v>
      </c>
      <c r="C1474">
        <v>1657</v>
      </c>
      <c r="D1474" t="s">
        <v>13</v>
      </c>
      <c r="E1474">
        <v>5</v>
      </c>
      <c r="F1474" t="s">
        <v>2634</v>
      </c>
      <c r="G1474">
        <v>8</v>
      </c>
      <c r="H1474" s="1" t="s">
        <v>2635</v>
      </c>
      <c r="I1474">
        <v>47</v>
      </c>
      <c r="J1474" t="s">
        <v>3791</v>
      </c>
      <c r="M1474" t="s">
        <v>2412</v>
      </c>
      <c r="N1474" t="s">
        <v>3972</v>
      </c>
      <c r="O1474" t="s">
        <v>2614</v>
      </c>
      <c r="P1474">
        <v>30051090</v>
      </c>
      <c r="R1474">
        <v>13</v>
      </c>
      <c r="S1474">
        <v>13</v>
      </c>
      <c r="T1474">
        <v>13</v>
      </c>
      <c r="U1474">
        <v>7891040222506</v>
      </c>
      <c r="V1474">
        <v>0</v>
      </c>
      <c r="W1474">
        <v>7891040222506</v>
      </c>
      <c r="X1474" t="s">
        <v>3973</v>
      </c>
      <c r="Z1474" t="s">
        <v>1260</v>
      </c>
      <c r="AA1474" t="s">
        <v>1261</v>
      </c>
      <c r="AE1474">
        <v>44188</v>
      </c>
      <c r="AH1474">
        <v>0</v>
      </c>
      <c r="AK1474" t="s">
        <v>1260</v>
      </c>
      <c r="AM1474" t="s">
        <v>1260</v>
      </c>
      <c r="AN1474" t="s">
        <v>1260</v>
      </c>
      <c r="AQ1474" t="s">
        <v>2412</v>
      </c>
      <c r="AR1474" t="s">
        <v>2415</v>
      </c>
      <c r="AS1474" t="s">
        <v>1260</v>
      </c>
      <c r="AT1474">
        <v>1</v>
      </c>
      <c r="AX1474" t="s">
        <v>1260</v>
      </c>
      <c r="AY1474" t="s">
        <v>1264</v>
      </c>
      <c r="AZ1474" t="s">
        <v>1265</v>
      </c>
      <c r="BI1474" t="s">
        <v>1260</v>
      </c>
      <c r="BK1474" t="str">
        <f>LEFT(Tabela_BaseCadastro[[#This Row],[Descrição]],SEARCH(" ",Tabela_BaseCadastro[[#This Row],[Descrição]],1)-1)</f>
        <v>HB0004432595</v>
      </c>
      <c r="BL1474" t="str">
        <f>TEXT(Tabela_BaseCadastro[[#This Row],[Unidade Venda '[EAN8, UPC12, EAN13, e DUN14']]],"0000000000000")</f>
        <v>7891040222506</v>
      </c>
      <c r="BN1474">
        <f>IF(Tabela_BaseCadastro[[#This Row],[P.Ativo CMED]]="",Tabela_BaseCadastro[[#This Row],[DESCRIÇÃO DO PRINCIPIO ATIVO]],Tabela_BaseCadastro[[#This Row],[P.Ativo CMED]])</f>
        <v>0</v>
      </c>
    </row>
    <row r="1475" spans="1:66" x14ac:dyDescent="0.25">
      <c r="A1475">
        <v>2276</v>
      </c>
      <c r="B1475" t="s">
        <v>3974</v>
      </c>
      <c r="C1475">
        <v>1657</v>
      </c>
      <c r="D1475" t="s">
        <v>13</v>
      </c>
      <c r="E1475">
        <v>5</v>
      </c>
      <c r="F1475" t="s">
        <v>2634</v>
      </c>
      <c r="G1475">
        <v>8</v>
      </c>
      <c r="H1475" s="1" t="s">
        <v>2635</v>
      </c>
      <c r="I1475">
        <v>47</v>
      </c>
      <c r="J1475" t="s">
        <v>3791</v>
      </c>
      <c r="M1475" t="s">
        <v>2412</v>
      </c>
      <c r="N1475" t="s">
        <v>3972</v>
      </c>
      <c r="O1475" t="s">
        <v>2614</v>
      </c>
      <c r="P1475">
        <v>38221990</v>
      </c>
      <c r="R1475">
        <v>13</v>
      </c>
      <c r="S1475">
        <v>13</v>
      </c>
      <c r="T1475">
        <v>13</v>
      </c>
      <c r="U1475">
        <v>7891040144198</v>
      </c>
      <c r="V1475">
        <v>0</v>
      </c>
      <c r="W1475">
        <v>7891040144198</v>
      </c>
      <c r="X1475" t="s">
        <v>3975</v>
      </c>
      <c r="Z1475" t="s">
        <v>1260</v>
      </c>
      <c r="AA1475" t="s">
        <v>1261</v>
      </c>
      <c r="AE1475">
        <v>44133</v>
      </c>
      <c r="AH1475">
        <v>0</v>
      </c>
      <c r="AK1475" t="s">
        <v>1260</v>
      </c>
      <c r="AM1475" t="s">
        <v>1260</v>
      </c>
      <c r="AN1475" t="s">
        <v>1260</v>
      </c>
      <c r="AQ1475" t="s">
        <v>2412</v>
      </c>
      <c r="AR1475" t="s">
        <v>2415</v>
      </c>
      <c r="AS1475" t="s">
        <v>1260</v>
      </c>
      <c r="AT1475">
        <v>1</v>
      </c>
      <c r="AX1475" t="s">
        <v>1260</v>
      </c>
      <c r="AY1475" t="s">
        <v>1264</v>
      </c>
      <c r="AZ1475" t="s">
        <v>1265</v>
      </c>
      <c r="BI1475" t="s">
        <v>1260</v>
      </c>
      <c r="BK1475" t="str">
        <f>LEFT(Tabela_BaseCadastro[[#This Row],[Descrição]],SEARCH(" ",Tabela_BaseCadastro[[#This Row],[Descrição]],1)-1)</f>
        <v>3M</v>
      </c>
      <c r="BL1475" t="str">
        <f>TEXT(Tabela_BaseCadastro[[#This Row],[Unidade Venda '[EAN8, UPC12, EAN13, e DUN14']]],"0000000000000")</f>
        <v>7891040144198</v>
      </c>
      <c r="BN1475">
        <f>IF(Tabela_BaseCadastro[[#This Row],[P.Ativo CMED]]="",Tabela_BaseCadastro[[#This Row],[DESCRIÇÃO DO PRINCIPIO ATIVO]],Tabela_BaseCadastro[[#This Row],[P.Ativo CMED]])</f>
        <v>0</v>
      </c>
    </row>
    <row r="1476" spans="1:66" x14ac:dyDescent="0.25">
      <c r="A1476">
        <v>2277</v>
      </c>
      <c r="B1476" t="s">
        <v>3976</v>
      </c>
      <c r="C1476">
        <v>1657</v>
      </c>
      <c r="D1476" t="s">
        <v>13</v>
      </c>
      <c r="E1476">
        <v>5</v>
      </c>
      <c r="F1476" t="s">
        <v>2634</v>
      </c>
      <c r="G1476">
        <v>8</v>
      </c>
      <c r="H1476" s="1" t="s">
        <v>2635</v>
      </c>
      <c r="I1476">
        <v>47</v>
      </c>
      <c r="J1476" t="s">
        <v>3791</v>
      </c>
      <c r="M1476" t="s">
        <v>2412</v>
      </c>
      <c r="N1476" t="s">
        <v>3977</v>
      </c>
      <c r="O1476" t="s">
        <v>2614</v>
      </c>
      <c r="P1476">
        <v>38221990</v>
      </c>
      <c r="R1476">
        <v>13</v>
      </c>
      <c r="S1476">
        <v>13</v>
      </c>
      <c r="T1476">
        <v>13</v>
      </c>
      <c r="U1476">
        <v>7891040144181</v>
      </c>
      <c r="V1476">
        <v>0</v>
      </c>
      <c r="W1476">
        <v>7891040144181</v>
      </c>
      <c r="X1476" t="s">
        <v>3978</v>
      </c>
      <c r="Z1476" t="s">
        <v>1260</v>
      </c>
      <c r="AA1476" t="s">
        <v>1261</v>
      </c>
      <c r="AE1476">
        <v>44133</v>
      </c>
      <c r="AH1476">
        <v>0</v>
      </c>
      <c r="AK1476" t="s">
        <v>1260</v>
      </c>
      <c r="AM1476" t="s">
        <v>1260</v>
      </c>
      <c r="AN1476" t="s">
        <v>1260</v>
      </c>
      <c r="AQ1476" t="s">
        <v>2412</v>
      </c>
      <c r="AR1476" t="s">
        <v>2415</v>
      </c>
      <c r="AS1476" t="s">
        <v>1260</v>
      </c>
      <c r="AT1476">
        <v>1</v>
      </c>
      <c r="AX1476" t="s">
        <v>1260</v>
      </c>
      <c r="AY1476" t="s">
        <v>1264</v>
      </c>
      <c r="AZ1476" t="s">
        <v>1265</v>
      </c>
      <c r="BI1476" t="s">
        <v>1260</v>
      </c>
      <c r="BK1476" t="str">
        <f>LEFT(Tabela_BaseCadastro[[#This Row],[Descrição]],SEARCH(" ",Tabela_BaseCadastro[[#This Row],[Descrição]],1)-1)</f>
        <v>CLEAN</v>
      </c>
      <c r="BL1476" t="str">
        <f>TEXT(Tabela_BaseCadastro[[#This Row],[Unidade Venda '[EAN8, UPC12, EAN13, e DUN14']]],"0000000000000")</f>
        <v>7891040144181</v>
      </c>
      <c r="BN1476">
        <f>IF(Tabela_BaseCadastro[[#This Row],[P.Ativo CMED]]="",Tabela_BaseCadastro[[#This Row],[DESCRIÇÃO DO PRINCIPIO ATIVO]],Tabela_BaseCadastro[[#This Row],[P.Ativo CMED]])</f>
        <v>0</v>
      </c>
    </row>
    <row r="1477" spans="1:66" x14ac:dyDescent="0.25">
      <c r="A1477">
        <v>2278</v>
      </c>
      <c r="B1477" t="s">
        <v>3979</v>
      </c>
      <c r="C1477">
        <v>1657</v>
      </c>
      <c r="D1477" t="s">
        <v>13</v>
      </c>
      <c r="E1477">
        <v>5</v>
      </c>
      <c r="F1477" t="s">
        <v>2634</v>
      </c>
      <c r="G1477">
        <v>8</v>
      </c>
      <c r="H1477" s="1" t="s">
        <v>2635</v>
      </c>
      <c r="I1477">
        <v>47</v>
      </c>
      <c r="J1477" t="s">
        <v>3791</v>
      </c>
      <c r="M1477" t="s">
        <v>2412</v>
      </c>
      <c r="N1477" t="s">
        <v>3972</v>
      </c>
      <c r="O1477" t="s">
        <v>2614</v>
      </c>
      <c r="P1477">
        <v>38221990</v>
      </c>
      <c r="R1477">
        <v>13</v>
      </c>
      <c r="S1477">
        <v>13</v>
      </c>
      <c r="T1477">
        <v>13</v>
      </c>
      <c r="U1477">
        <v>7891040279777</v>
      </c>
      <c r="V1477">
        <v>0</v>
      </c>
      <c r="W1477">
        <v>7891040279777</v>
      </c>
      <c r="X1477" t="s">
        <v>3980</v>
      </c>
      <c r="Z1477" t="s">
        <v>1260</v>
      </c>
      <c r="AA1477" t="s">
        <v>1261</v>
      </c>
      <c r="AE1477">
        <v>44188</v>
      </c>
      <c r="AH1477">
        <v>0</v>
      </c>
      <c r="AK1477" t="s">
        <v>1260</v>
      </c>
      <c r="AM1477" t="s">
        <v>1260</v>
      </c>
      <c r="AN1477" t="s">
        <v>1260</v>
      </c>
      <c r="AQ1477" t="s">
        <v>2412</v>
      </c>
      <c r="AR1477" t="s">
        <v>2415</v>
      </c>
      <c r="AS1477" t="s">
        <v>1260</v>
      </c>
      <c r="AT1477">
        <v>1</v>
      </c>
      <c r="AX1477" t="s">
        <v>1260</v>
      </c>
      <c r="AY1477" t="s">
        <v>1264</v>
      </c>
      <c r="AZ1477" t="s">
        <v>1265</v>
      </c>
      <c r="BI1477" t="s">
        <v>1260</v>
      </c>
      <c r="BK1477" t="str">
        <f>LEFT(Tabela_BaseCadastro[[#This Row],[Descrição]],SEARCH(" ",Tabela_BaseCadastro[[#This Row],[Descrição]],1)-1)</f>
        <v>INCUBADORA</v>
      </c>
      <c r="BL1477" t="str">
        <f>TEXT(Tabela_BaseCadastro[[#This Row],[Unidade Venda '[EAN8, UPC12, EAN13, e DUN14']]],"0000000000000")</f>
        <v>7891040279777</v>
      </c>
      <c r="BN1477">
        <f>IF(Tabela_BaseCadastro[[#This Row],[P.Ativo CMED]]="",Tabela_BaseCadastro[[#This Row],[DESCRIÇÃO DO PRINCIPIO ATIVO]],Tabela_BaseCadastro[[#This Row],[P.Ativo CMED]])</f>
        <v>0</v>
      </c>
    </row>
    <row r="1478" spans="1:66" x14ac:dyDescent="0.25">
      <c r="A1478">
        <v>2279</v>
      </c>
      <c r="B1478" t="s">
        <v>3981</v>
      </c>
      <c r="C1478">
        <v>1657</v>
      </c>
      <c r="D1478" t="s">
        <v>13</v>
      </c>
      <c r="E1478">
        <v>5</v>
      </c>
      <c r="F1478" t="s">
        <v>2634</v>
      </c>
      <c r="G1478">
        <v>8</v>
      </c>
      <c r="H1478" s="1" t="s">
        <v>2635</v>
      </c>
      <c r="I1478">
        <v>47</v>
      </c>
      <c r="J1478" t="s">
        <v>3791</v>
      </c>
      <c r="M1478" t="s">
        <v>2412</v>
      </c>
      <c r="N1478" t="s">
        <v>3972</v>
      </c>
      <c r="O1478" t="s">
        <v>2614</v>
      </c>
      <c r="P1478">
        <v>38221990</v>
      </c>
      <c r="R1478">
        <v>13</v>
      </c>
      <c r="S1478">
        <v>13</v>
      </c>
      <c r="T1478">
        <v>13</v>
      </c>
      <c r="U1478">
        <v>7891040145492</v>
      </c>
      <c r="V1478">
        <v>0</v>
      </c>
      <c r="W1478">
        <v>7891040145492</v>
      </c>
      <c r="X1478" t="s">
        <v>3982</v>
      </c>
      <c r="Z1478" t="s">
        <v>1260</v>
      </c>
      <c r="AA1478" t="s">
        <v>1261</v>
      </c>
      <c r="AE1478">
        <v>44188</v>
      </c>
      <c r="AH1478">
        <v>0</v>
      </c>
      <c r="AK1478" t="s">
        <v>1260</v>
      </c>
      <c r="AM1478" t="s">
        <v>1260</v>
      </c>
      <c r="AN1478" t="s">
        <v>1260</v>
      </c>
      <c r="AQ1478" t="s">
        <v>2412</v>
      </c>
      <c r="AR1478" t="s">
        <v>2415</v>
      </c>
      <c r="AS1478" t="s">
        <v>1260</v>
      </c>
      <c r="AT1478">
        <v>1</v>
      </c>
      <c r="AX1478" t="s">
        <v>1260</v>
      </c>
      <c r="AY1478" t="s">
        <v>1264</v>
      </c>
      <c r="AZ1478" t="s">
        <v>1265</v>
      </c>
      <c r="BI1478" t="s">
        <v>1260</v>
      </c>
      <c r="BK1478" t="str">
        <f>LEFT(Tabela_BaseCadastro[[#This Row],[Descrição]],SEARCH(" ",Tabela_BaseCadastro[[#This Row],[Descrição]],1)-1)</f>
        <v>5347</v>
      </c>
      <c r="BL1478" t="str">
        <f>TEXT(Tabela_BaseCadastro[[#This Row],[Unidade Venda '[EAN8, UPC12, EAN13, e DUN14']]],"0000000000000")</f>
        <v>7891040145492</v>
      </c>
      <c r="BN1478">
        <f>IF(Tabela_BaseCadastro[[#This Row],[P.Ativo CMED]]="",Tabela_BaseCadastro[[#This Row],[DESCRIÇÃO DO PRINCIPIO ATIVO]],Tabela_BaseCadastro[[#This Row],[P.Ativo CMED]])</f>
        <v>0</v>
      </c>
    </row>
    <row r="1479" spans="1:66" x14ac:dyDescent="0.25">
      <c r="A1479">
        <v>2280</v>
      </c>
      <c r="B1479" t="s">
        <v>3983</v>
      </c>
      <c r="C1479">
        <v>1657</v>
      </c>
      <c r="D1479" t="s">
        <v>13</v>
      </c>
      <c r="E1479">
        <v>5</v>
      </c>
      <c r="F1479" t="s">
        <v>2634</v>
      </c>
      <c r="G1479">
        <v>8</v>
      </c>
      <c r="H1479" s="1" t="s">
        <v>2635</v>
      </c>
      <c r="I1479">
        <v>47</v>
      </c>
      <c r="J1479" t="s">
        <v>3791</v>
      </c>
      <c r="M1479" t="s">
        <v>2412</v>
      </c>
      <c r="N1479" t="s">
        <v>3972</v>
      </c>
      <c r="O1479" t="s">
        <v>2614</v>
      </c>
      <c r="P1479">
        <v>38221990</v>
      </c>
      <c r="R1479">
        <v>13</v>
      </c>
      <c r="S1479">
        <v>13</v>
      </c>
      <c r="T1479">
        <v>13</v>
      </c>
      <c r="U1479">
        <v>7891040144174</v>
      </c>
      <c r="V1479">
        <v>0</v>
      </c>
      <c r="W1479">
        <v>7891040144174</v>
      </c>
      <c r="X1479" t="s">
        <v>3984</v>
      </c>
      <c r="Z1479" t="s">
        <v>1260</v>
      </c>
      <c r="AA1479" t="s">
        <v>1261</v>
      </c>
      <c r="AE1479">
        <v>44188</v>
      </c>
      <c r="AH1479">
        <v>0</v>
      </c>
      <c r="AK1479" t="s">
        <v>1260</v>
      </c>
      <c r="AM1479" t="s">
        <v>1260</v>
      </c>
      <c r="AN1479" t="s">
        <v>1260</v>
      </c>
      <c r="AQ1479" t="s">
        <v>2412</v>
      </c>
      <c r="AR1479" t="s">
        <v>2415</v>
      </c>
      <c r="AS1479" t="s">
        <v>1260</v>
      </c>
      <c r="AT1479">
        <v>1</v>
      </c>
      <c r="AX1479" t="s">
        <v>1260</v>
      </c>
      <c r="AY1479" t="s">
        <v>1264</v>
      </c>
      <c r="AZ1479" t="s">
        <v>1265</v>
      </c>
      <c r="BI1479" t="s">
        <v>1260</v>
      </c>
      <c r="BK1479" t="str">
        <f>LEFT(Tabela_BaseCadastro[[#This Row],[Descrição]],SEARCH(" ",Tabela_BaseCadastro[[#This Row],[Descrição]],1)-1)</f>
        <v>7356</v>
      </c>
      <c r="BL1479" t="str">
        <f>TEXT(Tabela_BaseCadastro[[#This Row],[Unidade Venda '[EAN8, UPC12, EAN13, e DUN14']]],"0000000000000")</f>
        <v>7891040144174</v>
      </c>
      <c r="BN1479">
        <f>IF(Tabela_BaseCadastro[[#This Row],[P.Ativo CMED]]="",Tabela_BaseCadastro[[#This Row],[DESCRIÇÃO DO PRINCIPIO ATIVO]],Tabela_BaseCadastro[[#This Row],[P.Ativo CMED]])</f>
        <v>0</v>
      </c>
    </row>
    <row r="1480" spans="1:66" x14ac:dyDescent="0.25">
      <c r="A1480">
        <v>2281</v>
      </c>
      <c r="B1480" t="s">
        <v>3985</v>
      </c>
      <c r="C1480">
        <v>1657</v>
      </c>
      <c r="D1480" t="s">
        <v>13</v>
      </c>
      <c r="E1480">
        <v>5</v>
      </c>
      <c r="F1480" t="s">
        <v>2634</v>
      </c>
      <c r="G1480">
        <v>8</v>
      </c>
      <c r="H1480" s="1" t="s">
        <v>2635</v>
      </c>
      <c r="I1480">
        <v>47</v>
      </c>
      <c r="J1480" t="s">
        <v>3791</v>
      </c>
      <c r="M1480" t="s">
        <v>2412</v>
      </c>
      <c r="N1480" t="s">
        <v>3972</v>
      </c>
      <c r="O1480" t="s">
        <v>2614</v>
      </c>
      <c r="P1480">
        <v>38221990</v>
      </c>
      <c r="R1480">
        <v>13</v>
      </c>
      <c r="S1480">
        <v>13</v>
      </c>
      <c r="T1480">
        <v>13</v>
      </c>
      <c r="U1480">
        <v>7891040282371</v>
      </c>
      <c r="V1480">
        <v>0</v>
      </c>
      <c r="W1480">
        <v>7891040282371</v>
      </c>
      <c r="X1480" t="s">
        <v>3986</v>
      </c>
      <c r="Z1480" t="s">
        <v>1260</v>
      </c>
      <c r="AA1480" t="s">
        <v>1261</v>
      </c>
      <c r="AE1480">
        <v>44188</v>
      </c>
      <c r="AH1480">
        <v>0</v>
      </c>
      <c r="AK1480" t="s">
        <v>1260</v>
      </c>
      <c r="AM1480" t="s">
        <v>1260</v>
      </c>
      <c r="AN1480" t="s">
        <v>1260</v>
      </c>
      <c r="AQ1480" t="s">
        <v>2412</v>
      </c>
      <c r="AR1480" t="s">
        <v>2415</v>
      </c>
      <c r="AS1480" t="s">
        <v>1260</v>
      </c>
      <c r="AT1480">
        <v>1</v>
      </c>
      <c r="AX1480" t="s">
        <v>1260</v>
      </c>
      <c r="AY1480" t="s">
        <v>1264</v>
      </c>
      <c r="AZ1480" t="s">
        <v>1265</v>
      </c>
      <c r="BI1480" t="s">
        <v>1260</v>
      </c>
      <c r="BK1480" t="str">
        <f>LEFT(Tabela_BaseCadastro[[#This Row],[Descrição]],SEARCH(" ",Tabela_BaseCadastro[[#This Row],[Descrição]],1)-1)</f>
        <v>7357</v>
      </c>
      <c r="BL1480" t="str">
        <f>TEXT(Tabela_BaseCadastro[[#This Row],[Unidade Venda '[EAN8, UPC12, EAN13, e DUN14']]],"0000000000000")</f>
        <v>7891040282371</v>
      </c>
      <c r="BN1480">
        <f>IF(Tabela_BaseCadastro[[#This Row],[P.Ativo CMED]]="",Tabela_BaseCadastro[[#This Row],[DESCRIÇÃO DO PRINCIPIO ATIVO]],Tabela_BaseCadastro[[#This Row],[P.Ativo CMED]])</f>
        <v>0</v>
      </c>
    </row>
    <row r="1481" spans="1:66" x14ac:dyDescent="0.25">
      <c r="A1481">
        <v>2282</v>
      </c>
      <c r="B1481" t="s">
        <v>3987</v>
      </c>
      <c r="C1481">
        <v>1657</v>
      </c>
      <c r="D1481" t="s">
        <v>13</v>
      </c>
      <c r="E1481">
        <v>5</v>
      </c>
      <c r="F1481" t="s">
        <v>2634</v>
      </c>
      <c r="G1481">
        <v>8</v>
      </c>
      <c r="H1481" s="1" t="s">
        <v>2635</v>
      </c>
      <c r="I1481">
        <v>47</v>
      </c>
      <c r="J1481" t="s">
        <v>3791</v>
      </c>
      <c r="M1481" t="s">
        <v>2412</v>
      </c>
      <c r="N1481" t="s">
        <v>3972</v>
      </c>
      <c r="O1481" t="s">
        <v>2614</v>
      </c>
      <c r="P1481">
        <v>38221990</v>
      </c>
      <c r="R1481">
        <v>13</v>
      </c>
      <c r="S1481">
        <v>13</v>
      </c>
      <c r="T1481">
        <v>13</v>
      </c>
      <c r="U1481">
        <v>7891040247929</v>
      </c>
      <c r="V1481">
        <v>0</v>
      </c>
      <c r="W1481">
        <v>7891040247929</v>
      </c>
      <c r="X1481" t="s">
        <v>3988</v>
      </c>
      <c r="Z1481" t="s">
        <v>1260</v>
      </c>
      <c r="AA1481" t="s">
        <v>1261</v>
      </c>
      <c r="AE1481">
        <v>44188</v>
      </c>
      <c r="AH1481">
        <v>0</v>
      </c>
      <c r="AK1481" t="s">
        <v>1260</v>
      </c>
      <c r="AM1481" t="s">
        <v>1260</v>
      </c>
      <c r="AN1481" t="s">
        <v>1260</v>
      </c>
      <c r="AQ1481" t="s">
        <v>2412</v>
      </c>
      <c r="AR1481" t="s">
        <v>2415</v>
      </c>
      <c r="AS1481" t="s">
        <v>1260</v>
      </c>
      <c r="AT1481">
        <v>1</v>
      </c>
      <c r="AX1481" t="s">
        <v>1260</v>
      </c>
      <c r="AY1481" t="s">
        <v>1264</v>
      </c>
      <c r="AZ1481" t="s">
        <v>1265</v>
      </c>
      <c r="BI1481" t="s">
        <v>1260</v>
      </c>
      <c r="BK1481" t="str">
        <f>LEFT(Tabela_BaseCadastro[[#This Row],[Descrição]],SEARCH(" ",Tabela_BaseCadastro[[#This Row],[Descrição]],1)-1)</f>
        <v>CLEAN</v>
      </c>
      <c r="BL1481" t="str">
        <f>TEXT(Tabela_BaseCadastro[[#This Row],[Unidade Venda '[EAN8, UPC12, EAN13, e DUN14']]],"0000000000000")</f>
        <v>7891040247929</v>
      </c>
      <c r="BN1481">
        <f>IF(Tabela_BaseCadastro[[#This Row],[P.Ativo CMED]]="",Tabela_BaseCadastro[[#This Row],[DESCRIÇÃO DO PRINCIPIO ATIVO]],Tabela_BaseCadastro[[#This Row],[P.Ativo CMED]])</f>
        <v>0</v>
      </c>
    </row>
    <row r="1482" spans="1:66" x14ac:dyDescent="0.25">
      <c r="A1482">
        <v>2283</v>
      </c>
      <c r="B1482" t="s">
        <v>3989</v>
      </c>
      <c r="C1482">
        <v>1657</v>
      </c>
      <c r="D1482" t="s">
        <v>13</v>
      </c>
      <c r="E1482">
        <v>5</v>
      </c>
      <c r="F1482" t="s">
        <v>2634</v>
      </c>
      <c r="G1482">
        <v>8</v>
      </c>
      <c r="H1482" s="1" t="s">
        <v>2635</v>
      </c>
      <c r="I1482">
        <v>47</v>
      </c>
      <c r="J1482" t="s">
        <v>3791</v>
      </c>
      <c r="M1482" t="s">
        <v>2412</v>
      </c>
      <c r="N1482" t="s">
        <v>3972</v>
      </c>
      <c r="O1482" t="s">
        <v>2614</v>
      </c>
      <c r="P1482">
        <v>38221990</v>
      </c>
      <c r="R1482">
        <v>13</v>
      </c>
      <c r="S1482">
        <v>13</v>
      </c>
      <c r="T1482">
        <v>13</v>
      </c>
      <c r="U1482">
        <v>7891040080939</v>
      </c>
      <c r="V1482">
        <v>0</v>
      </c>
      <c r="W1482">
        <v>7891040080939</v>
      </c>
      <c r="X1482" t="s">
        <v>145</v>
      </c>
      <c r="Z1482" t="s">
        <v>1260</v>
      </c>
      <c r="AA1482" t="s">
        <v>1261</v>
      </c>
      <c r="AE1482">
        <v>44188</v>
      </c>
      <c r="AH1482">
        <v>0</v>
      </c>
      <c r="AK1482" t="s">
        <v>1260</v>
      </c>
      <c r="AM1482" t="s">
        <v>1260</v>
      </c>
      <c r="AN1482" t="s">
        <v>1260</v>
      </c>
      <c r="AQ1482" t="s">
        <v>2412</v>
      </c>
      <c r="AR1482" t="s">
        <v>2415</v>
      </c>
      <c r="AS1482" t="s">
        <v>1260</v>
      </c>
      <c r="AT1482">
        <v>1</v>
      </c>
      <c r="AX1482" t="s">
        <v>1260</v>
      </c>
      <c r="AY1482" t="s">
        <v>1264</v>
      </c>
      <c r="AZ1482" t="s">
        <v>1265</v>
      </c>
      <c r="BI1482" t="s">
        <v>1260</v>
      </c>
      <c r="BK1482" t="str">
        <f>LEFT(Tabela_BaseCadastro[[#This Row],[Descrição]],SEARCH(" ",Tabela_BaseCadastro[[#This Row],[Descrição]],1)-1)</f>
        <v>135</v>
      </c>
      <c r="BL1482" t="str">
        <f>TEXT(Tabela_BaseCadastro[[#This Row],[Unidade Venda '[EAN8, UPC12, EAN13, e DUN14']]],"0000000000000")</f>
        <v>7891040080939</v>
      </c>
      <c r="BN1482">
        <f>IF(Tabela_BaseCadastro[[#This Row],[P.Ativo CMED]]="",Tabela_BaseCadastro[[#This Row],[DESCRIÇÃO DO PRINCIPIO ATIVO]],Tabela_BaseCadastro[[#This Row],[P.Ativo CMED]])</f>
        <v>0</v>
      </c>
    </row>
    <row r="1483" spans="1:66" x14ac:dyDescent="0.25">
      <c r="A1483">
        <v>2284</v>
      </c>
      <c r="B1483" t="s">
        <v>3990</v>
      </c>
      <c r="C1483">
        <v>1657</v>
      </c>
      <c r="D1483" t="s">
        <v>13</v>
      </c>
      <c r="E1483">
        <v>5</v>
      </c>
      <c r="F1483" t="s">
        <v>2634</v>
      </c>
      <c r="G1483">
        <v>8</v>
      </c>
      <c r="H1483" s="1" t="s">
        <v>2635</v>
      </c>
      <c r="I1483">
        <v>47</v>
      </c>
      <c r="J1483" t="s">
        <v>3791</v>
      </c>
      <c r="M1483" t="s">
        <v>2412</v>
      </c>
      <c r="N1483" t="s">
        <v>3972</v>
      </c>
      <c r="O1483" t="s">
        <v>2614</v>
      </c>
      <c r="P1483">
        <v>38221990</v>
      </c>
      <c r="R1483">
        <v>13</v>
      </c>
      <c r="S1483">
        <v>13</v>
      </c>
      <c r="U1483">
        <v>7891040080915</v>
      </c>
      <c r="V1483">
        <v>7891040080915</v>
      </c>
      <c r="X1483" t="s">
        <v>3991</v>
      </c>
      <c r="Z1483" t="s">
        <v>1260</v>
      </c>
      <c r="AA1483" t="s">
        <v>1261</v>
      </c>
      <c r="AE1483">
        <v>44188</v>
      </c>
      <c r="AH1483">
        <v>0</v>
      </c>
      <c r="AK1483" t="s">
        <v>1260</v>
      </c>
      <c r="AM1483" t="s">
        <v>1260</v>
      </c>
      <c r="AN1483" t="s">
        <v>1260</v>
      </c>
      <c r="AQ1483" t="s">
        <v>2412</v>
      </c>
      <c r="AR1483" t="s">
        <v>2415</v>
      </c>
      <c r="AS1483" t="s">
        <v>1260</v>
      </c>
      <c r="AT1483">
        <v>1</v>
      </c>
      <c r="AX1483" t="s">
        <v>1260</v>
      </c>
      <c r="AY1483" t="s">
        <v>1264</v>
      </c>
      <c r="AZ1483" t="s">
        <v>1265</v>
      </c>
      <c r="BI1483" t="s">
        <v>1260</v>
      </c>
      <c r="BK1483" t="str">
        <f>LEFT(Tabela_BaseCadastro[[#This Row],[Descrição]],SEARCH(" ",Tabela_BaseCadastro[[#This Row],[Descrição]],1)-1)</f>
        <v>130/1227</v>
      </c>
      <c r="BL1483" t="str">
        <f>TEXT(Tabela_BaseCadastro[[#This Row],[Unidade Venda '[EAN8, UPC12, EAN13, e DUN14']]],"0000000000000")</f>
        <v>7891040080915</v>
      </c>
      <c r="BN1483">
        <f>IF(Tabela_BaseCadastro[[#This Row],[P.Ativo CMED]]="",Tabela_BaseCadastro[[#This Row],[DESCRIÇÃO DO PRINCIPIO ATIVO]],Tabela_BaseCadastro[[#This Row],[P.Ativo CMED]])</f>
        <v>0</v>
      </c>
    </row>
    <row r="1484" spans="1:66" x14ac:dyDescent="0.25">
      <c r="A1484">
        <v>2285</v>
      </c>
      <c r="B1484" t="s">
        <v>3992</v>
      </c>
      <c r="C1484">
        <v>1657</v>
      </c>
      <c r="D1484" t="s">
        <v>13</v>
      </c>
      <c r="E1484">
        <v>5</v>
      </c>
      <c r="F1484" t="s">
        <v>2634</v>
      </c>
      <c r="G1484">
        <v>8</v>
      </c>
      <c r="H1484" s="1" t="s">
        <v>2635</v>
      </c>
      <c r="I1484">
        <v>47</v>
      </c>
      <c r="J1484" t="s">
        <v>3791</v>
      </c>
      <c r="M1484" t="s">
        <v>2412</v>
      </c>
      <c r="N1484" t="s">
        <v>3884</v>
      </c>
      <c r="O1484" t="s">
        <v>1275</v>
      </c>
      <c r="P1484">
        <v>30051090</v>
      </c>
      <c r="R1484">
        <v>13</v>
      </c>
      <c r="S1484">
        <v>13</v>
      </c>
      <c r="U1484">
        <v>7891040118342</v>
      </c>
      <c r="V1484">
        <v>0</v>
      </c>
      <c r="X1484" t="s">
        <v>3993</v>
      </c>
      <c r="Z1484" t="s">
        <v>1260</v>
      </c>
      <c r="AA1484" t="s">
        <v>1261</v>
      </c>
      <c r="AE1484">
        <v>44188</v>
      </c>
      <c r="AH1484">
        <v>0</v>
      </c>
      <c r="AK1484" t="s">
        <v>1260</v>
      </c>
      <c r="AM1484" t="s">
        <v>1260</v>
      </c>
      <c r="AN1484" t="s">
        <v>1260</v>
      </c>
      <c r="AQ1484" t="s">
        <v>2412</v>
      </c>
      <c r="AR1484" t="s">
        <v>2415</v>
      </c>
      <c r="AS1484" t="s">
        <v>1260</v>
      </c>
      <c r="AT1484">
        <v>1</v>
      </c>
      <c r="AX1484" t="s">
        <v>1260</v>
      </c>
      <c r="AY1484" t="s">
        <v>1264</v>
      </c>
      <c r="AZ1484" t="s">
        <v>1265</v>
      </c>
      <c r="BI1484" t="s">
        <v>1260</v>
      </c>
      <c r="BK1484" t="str">
        <f>LEFT(Tabela_BaseCadastro[[#This Row],[Descrição]],SEARCH(" ",Tabela_BaseCadastro[[#This Row],[Descrição]],1)-1)</f>
        <v>1301</v>
      </c>
      <c r="BL1484" t="str">
        <f>TEXT(Tabela_BaseCadastro[[#This Row],[Unidade Venda '[EAN8, UPC12, EAN13, e DUN14']]],"0000000000000")</f>
        <v>7891040118342</v>
      </c>
      <c r="BN1484">
        <f>IF(Tabela_BaseCadastro[[#This Row],[P.Ativo CMED]]="",Tabela_BaseCadastro[[#This Row],[DESCRIÇÃO DO PRINCIPIO ATIVO]],Tabela_BaseCadastro[[#This Row],[P.Ativo CMED]])</f>
        <v>0</v>
      </c>
    </row>
    <row r="1485" spans="1:66" x14ac:dyDescent="0.25">
      <c r="A1485">
        <v>2286</v>
      </c>
      <c r="B1485" t="s">
        <v>3994</v>
      </c>
      <c r="C1485">
        <v>1657</v>
      </c>
      <c r="D1485" t="s">
        <v>13</v>
      </c>
      <c r="E1485">
        <v>5</v>
      </c>
      <c r="F1485" t="s">
        <v>2634</v>
      </c>
      <c r="G1485">
        <v>8</v>
      </c>
      <c r="H1485" s="1" t="s">
        <v>2635</v>
      </c>
      <c r="I1485">
        <v>47</v>
      </c>
      <c r="J1485" t="s">
        <v>3791</v>
      </c>
      <c r="M1485" t="s">
        <v>2412</v>
      </c>
      <c r="N1485" t="s">
        <v>3884</v>
      </c>
      <c r="O1485" t="s">
        <v>1275</v>
      </c>
      <c r="P1485">
        <v>30051090</v>
      </c>
      <c r="R1485">
        <v>13</v>
      </c>
      <c r="S1485">
        <v>13</v>
      </c>
      <c r="U1485">
        <v>7891040106882</v>
      </c>
      <c r="V1485">
        <v>7891040106882</v>
      </c>
      <c r="X1485" t="s">
        <v>3995</v>
      </c>
      <c r="Z1485" t="s">
        <v>1260</v>
      </c>
      <c r="AA1485" t="s">
        <v>1261</v>
      </c>
      <c r="AE1485">
        <v>44188</v>
      </c>
      <c r="AH1485">
        <v>0</v>
      </c>
      <c r="AK1485" t="s">
        <v>1260</v>
      </c>
      <c r="AM1485" t="s">
        <v>1260</v>
      </c>
      <c r="AN1485" t="s">
        <v>1260</v>
      </c>
      <c r="AQ1485" t="s">
        <v>2412</v>
      </c>
      <c r="AR1485" t="s">
        <v>2415</v>
      </c>
      <c r="AS1485" t="s">
        <v>1260</v>
      </c>
      <c r="AT1485">
        <v>1</v>
      </c>
      <c r="AX1485" t="s">
        <v>1260</v>
      </c>
      <c r="AY1485" t="s">
        <v>1264</v>
      </c>
      <c r="AZ1485" t="s">
        <v>1265</v>
      </c>
      <c r="BI1485" t="s">
        <v>1260</v>
      </c>
      <c r="BK1485" t="str">
        <f>LEFT(Tabela_BaseCadastro[[#This Row],[Descrição]],SEARCH(" ",Tabela_BaseCadastro[[#This Row],[Descrição]],1)-1)</f>
        <v>PACOTE</v>
      </c>
      <c r="BL1485" t="str">
        <f>TEXT(Tabela_BaseCadastro[[#This Row],[Unidade Venda '[EAN8, UPC12, EAN13, e DUN14']]],"0000000000000")</f>
        <v>7891040106882</v>
      </c>
      <c r="BN1485">
        <f>IF(Tabela_BaseCadastro[[#This Row],[P.Ativo CMED]]="",Tabela_BaseCadastro[[#This Row],[DESCRIÇÃO DO PRINCIPIO ATIVO]],Tabela_BaseCadastro[[#This Row],[P.Ativo CMED]])</f>
        <v>0</v>
      </c>
    </row>
    <row r="1486" spans="1:66" x14ac:dyDescent="0.25">
      <c r="A1486">
        <v>2287</v>
      </c>
      <c r="B1486" t="s">
        <v>3996</v>
      </c>
      <c r="C1486">
        <v>1657</v>
      </c>
      <c r="D1486" t="s">
        <v>13</v>
      </c>
      <c r="E1486">
        <v>5</v>
      </c>
      <c r="F1486" t="s">
        <v>2634</v>
      </c>
      <c r="G1486">
        <v>8</v>
      </c>
      <c r="H1486" s="1" t="s">
        <v>2635</v>
      </c>
      <c r="I1486">
        <v>47</v>
      </c>
      <c r="J1486" t="s">
        <v>3791</v>
      </c>
      <c r="M1486" t="s">
        <v>2412</v>
      </c>
      <c r="N1486" t="s">
        <v>3972</v>
      </c>
      <c r="O1486" t="s">
        <v>2614</v>
      </c>
      <c r="P1486">
        <v>38221990</v>
      </c>
      <c r="R1486">
        <v>13</v>
      </c>
      <c r="S1486">
        <v>13</v>
      </c>
      <c r="T1486">
        <v>13</v>
      </c>
      <c r="U1486">
        <v>7891040136360</v>
      </c>
      <c r="V1486">
        <v>0</v>
      </c>
      <c r="W1486">
        <v>7891040136360</v>
      </c>
      <c r="X1486" t="s">
        <v>1117</v>
      </c>
      <c r="Z1486" t="s">
        <v>1260</v>
      </c>
      <c r="AA1486" t="s">
        <v>1261</v>
      </c>
      <c r="AE1486">
        <v>44090</v>
      </c>
      <c r="AH1486">
        <v>0</v>
      </c>
      <c r="AK1486" t="s">
        <v>1260</v>
      </c>
      <c r="AM1486" t="s">
        <v>1260</v>
      </c>
      <c r="AN1486" t="s">
        <v>1260</v>
      </c>
      <c r="AQ1486" t="s">
        <v>2412</v>
      </c>
      <c r="AR1486" t="s">
        <v>2415</v>
      </c>
      <c r="AS1486" t="s">
        <v>1260</v>
      </c>
      <c r="AT1486">
        <v>1</v>
      </c>
      <c r="AX1486" t="s">
        <v>1260</v>
      </c>
      <c r="AY1486" t="s">
        <v>1264</v>
      </c>
      <c r="AZ1486" t="s">
        <v>1265</v>
      </c>
      <c r="BI1486" t="s">
        <v>1260</v>
      </c>
      <c r="BK1486" t="str">
        <f>LEFT(Tabela_BaseCadastro[[#This Row],[Descrição]],SEARCH(" ",Tabela_BaseCadastro[[#This Row],[Descrição]],1)-1)</f>
        <v>1233LFBR</v>
      </c>
      <c r="BL1486" t="str">
        <f>TEXT(Tabela_BaseCadastro[[#This Row],[Unidade Venda '[EAN8, UPC12, EAN13, e DUN14']]],"0000000000000")</f>
        <v>7891040136360</v>
      </c>
      <c r="BN1486">
        <f>IF(Tabela_BaseCadastro[[#This Row],[P.Ativo CMED]]="",Tabela_BaseCadastro[[#This Row],[DESCRIÇÃO DO PRINCIPIO ATIVO]],Tabela_BaseCadastro[[#This Row],[P.Ativo CMED]])</f>
        <v>0</v>
      </c>
    </row>
    <row r="1487" spans="1:66" x14ac:dyDescent="0.25">
      <c r="A1487">
        <v>2288</v>
      </c>
      <c r="B1487" t="s">
        <v>3997</v>
      </c>
      <c r="C1487">
        <v>1657</v>
      </c>
      <c r="D1487" t="s">
        <v>13</v>
      </c>
      <c r="E1487">
        <v>5</v>
      </c>
      <c r="F1487" t="s">
        <v>2634</v>
      </c>
      <c r="G1487">
        <v>8</v>
      </c>
      <c r="H1487" s="1" t="s">
        <v>2635</v>
      </c>
      <c r="I1487">
        <v>47</v>
      </c>
      <c r="J1487" t="s">
        <v>3791</v>
      </c>
      <c r="M1487" t="s">
        <v>2412</v>
      </c>
      <c r="N1487" t="s">
        <v>3977</v>
      </c>
      <c r="O1487" t="s">
        <v>2614</v>
      </c>
      <c r="P1487">
        <v>38221990</v>
      </c>
      <c r="R1487">
        <v>13</v>
      </c>
      <c r="S1487">
        <v>13</v>
      </c>
      <c r="U1487">
        <v>9018110010109</v>
      </c>
      <c r="V1487">
        <v>7891040300181</v>
      </c>
      <c r="X1487" t="s">
        <v>151</v>
      </c>
      <c r="Z1487" t="s">
        <v>1260</v>
      </c>
      <c r="AA1487" t="s">
        <v>1261</v>
      </c>
      <c r="AE1487">
        <v>44133</v>
      </c>
      <c r="AH1487">
        <v>0</v>
      </c>
      <c r="AK1487" t="s">
        <v>1260</v>
      </c>
      <c r="AM1487" t="s">
        <v>1260</v>
      </c>
      <c r="AN1487" t="s">
        <v>1260</v>
      </c>
      <c r="AQ1487" t="s">
        <v>2412</v>
      </c>
      <c r="AR1487" t="s">
        <v>2415</v>
      </c>
      <c r="AS1487" t="s">
        <v>1260</v>
      </c>
      <c r="AT1487">
        <v>1</v>
      </c>
      <c r="AX1487" t="s">
        <v>1260</v>
      </c>
      <c r="AY1487" t="s">
        <v>1264</v>
      </c>
      <c r="AZ1487" t="s">
        <v>1265</v>
      </c>
      <c r="BI1487" t="s">
        <v>1260</v>
      </c>
      <c r="BK1487" t="str">
        <f>LEFT(Tabela_BaseCadastro[[#This Row],[Descrição]],SEARCH(" ",Tabela_BaseCadastro[[#This Row],[Descrição]],1)-1)</f>
        <v>M332</v>
      </c>
      <c r="BL1487" t="str">
        <f>TEXT(Tabela_BaseCadastro[[#This Row],[Unidade Venda '[EAN8, UPC12, EAN13, e DUN14']]],"0000000000000")</f>
        <v>9018110010109</v>
      </c>
      <c r="BN1487">
        <f>IF(Tabela_BaseCadastro[[#This Row],[P.Ativo CMED]]="",Tabela_BaseCadastro[[#This Row],[DESCRIÇÃO DO PRINCIPIO ATIVO]],Tabela_BaseCadastro[[#This Row],[P.Ativo CMED]])</f>
        <v>0</v>
      </c>
    </row>
    <row r="1488" spans="1:66" x14ac:dyDescent="0.25">
      <c r="A1488">
        <v>2289</v>
      </c>
      <c r="B1488" t="s">
        <v>3998</v>
      </c>
      <c r="C1488">
        <v>1657</v>
      </c>
      <c r="D1488" t="s">
        <v>13</v>
      </c>
      <c r="E1488">
        <v>5</v>
      </c>
      <c r="F1488" t="s">
        <v>2634</v>
      </c>
      <c r="G1488">
        <v>8</v>
      </c>
      <c r="H1488" s="1" t="s">
        <v>2635</v>
      </c>
      <c r="I1488">
        <v>47</v>
      </c>
      <c r="J1488" t="s">
        <v>3791</v>
      </c>
      <c r="M1488" t="s">
        <v>2412</v>
      </c>
      <c r="N1488" t="s">
        <v>3972</v>
      </c>
      <c r="O1488" t="s">
        <v>2614</v>
      </c>
      <c r="P1488">
        <v>38221990</v>
      </c>
      <c r="R1488">
        <v>13</v>
      </c>
      <c r="S1488">
        <v>14</v>
      </c>
      <c r="U1488">
        <v>7891040165568</v>
      </c>
      <c r="V1488">
        <v>0</v>
      </c>
      <c r="X1488" t="s">
        <v>331</v>
      </c>
      <c r="Z1488" t="s">
        <v>1260</v>
      </c>
      <c r="AA1488" t="s">
        <v>1261</v>
      </c>
      <c r="AE1488">
        <v>44188</v>
      </c>
      <c r="AH1488">
        <v>0</v>
      </c>
      <c r="AK1488" t="s">
        <v>1260</v>
      </c>
      <c r="AM1488" t="s">
        <v>1260</v>
      </c>
      <c r="AN1488" t="s">
        <v>1260</v>
      </c>
      <c r="AQ1488" t="s">
        <v>2412</v>
      </c>
      <c r="AR1488" t="s">
        <v>2415</v>
      </c>
      <c r="AS1488" t="s">
        <v>1260</v>
      </c>
      <c r="AT1488">
        <v>1</v>
      </c>
      <c r="AX1488" t="s">
        <v>1260</v>
      </c>
      <c r="AY1488" t="s">
        <v>1264</v>
      </c>
      <c r="AZ1488" t="s">
        <v>1265</v>
      </c>
      <c r="BI1488" t="s">
        <v>1260</v>
      </c>
      <c r="BK1488" t="str">
        <f>LEFT(Tabela_BaseCadastro[[#This Row],[Descrição]],SEARCH(" ",Tabela_BaseCadastro[[#This Row],[Descrição]],1)-1)</f>
        <v>1355</v>
      </c>
      <c r="BL1488" t="str">
        <f>TEXT(Tabela_BaseCadastro[[#This Row],[Unidade Venda '[EAN8, UPC12, EAN13, e DUN14']]],"0000000000000")</f>
        <v>7891040165568</v>
      </c>
      <c r="BN1488">
        <f>IF(Tabela_BaseCadastro[[#This Row],[P.Ativo CMED]]="",Tabela_BaseCadastro[[#This Row],[DESCRIÇÃO DO PRINCIPIO ATIVO]],Tabela_BaseCadastro[[#This Row],[P.Ativo CMED]])</f>
        <v>0</v>
      </c>
    </row>
    <row r="1489" spans="1:66" x14ac:dyDescent="0.25">
      <c r="A1489">
        <v>2290</v>
      </c>
      <c r="B1489" t="s">
        <v>3999</v>
      </c>
      <c r="C1489">
        <v>1657</v>
      </c>
      <c r="D1489" t="s">
        <v>13</v>
      </c>
      <c r="E1489">
        <v>5</v>
      </c>
      <c r="F1489" t="s">
        <v>2634</v>
      </c>
      <c r="G1489">
        <v>8</v>
      </c>
      <c r="H1489" s="1" t="s">
        <v>2635</v>
      </c>
      <c r="I1489">
        <v>47</v>
      </c>
      <c r="J1489" t="s">
        <v>3791</v>
      </c>
      <c r="M1489" t="s">
        <v>2412</v>
      </c>
      <c r="N1489" t="s">
        <v>3972</v>
      </c>
      <c r="O1489" t="s">
        <v>2614</v>
      </c>
      <c r="P1489">
        <v>38221990</v>
      </c>
      <c r="R1489">
        <v>13</v>
      </c>
      <c r="S1489">
        <v>13</v>
      </c>
      <c r="U1489">
        <v>7891040244096</v>
      </c>
      <c r="V1489">
        <v>7891040244096</v>
      </c>
      <c r="W1489">
        <v>7891040244096</v>
      </c>
      <c r="X1489" t="s">
        <v>4000</v>
      </c>
      <c r="Z1489" t="s">
        <v>1260</v>
      </c>
      <c r="AA1489" t="s">
        <v>1261</v>
      </c>
      <c r="AE1489">
        <v>44133</v>
      </c>
      <c r="AH1489">
        <v>0</v>
      </c>
      <c r="AK1489" t="s">
        <v>1260</v>
      </c>
      <c r="AM1489" t="s">
        <v>1260</v>
      </c>
      <c r="AN1489" t="s">
        <v>1260</v>
      </c>
      <c r="AQ1489" t="s">
        <v>2412</v>
      </c>
      <c r="AR1489" t="s">
        <v>2415</v>
      </c>
      <c r="AS1489" t="s">
        <v>1260</v>
      </c>
      <c r="AT1489">
        <v>1</v>
      </c>
      <c r="AX1489" t="s">
        <v>1260</v>
      </c>
      <c r="AY1489" t="s">
        <v>1264</v>
      </c>
      <c r="AZ1489" t="s">
        <v>1265</v>
      </c>
      <c r="BI1489" t="s">
        <v>1260</v>
      </c>
      <c r="BK1489" t="str">
        <f>LEFT(Tabela_BaseCadastro[[#This Row],[Descrição]],SEARCH(" ",Tabela_BaseCadastro[[#This Row],[Descrição]],1)-1)</f>
        <v>3M</v>
      </c>
      <c r="BL1489" t="str">
        <f>TEXT(Tabela_BaseCadastro[[#This Row],[Unidade Venda '[EAN8, UPC12, EAN13, e DUN14']]],"0000000000000")</f>
        <v>7891040244096</v>
      </c>
      <c r="BN1489">
        <f>IF(Tabela_BaseCadastro[[#This Row],[P.Ativo CMED]]="",Tabela_BaseCadastro[[#This Row],[DESCRIÇÃO DO PRINCIPIO ATIVO]],Tabela_BaseCadastro[[#This Row],[P.Ativo CMED]])</f>
        <v>0</v>
      </c>
    </row>
    <row r="1490" spans="1:66" x14ac:dyDescent="0.25">
      <c r="A1490">
        <v>2292</v>
      </c>
      <c r="B1490" t="s">
        <v>4001</v>
      </c>
      <c r="C1490">
        <v>1657</v>
      </c>
      <c r="D1490" t="s">
        <v>13</v>
      </c>
      <c r="E1490">
        <v>5</v>
      </c>
      <c r="F1490" t="s">
        <v>2634</v>
      </c>
      <c r="G1490">
        <v>8</v>
      </c>
      <c r="H1490" s="1" t="s">
        <v>2635</v>
      </c>
      <c r="I1490">
        <v>47</v>
      </c>
      <c r="J1490" t="s">
        <v>3791</v>
      </c>
      <c r="M1490" t="s">
        <v>2412</v>
      </c>
      <c r="N1490" t="s">
        <v>3972</v>
      </c>
      <c r="O1490" t="s">
        <v>2614</v>
      </c>
      <c r="P1490">
        <v>38221990</v>
      </c>
      <c r="R1490">
        <v>13</v>
      </c>
      <c r="S1490">
        <v>13</v>
      </c>
      <c r="U1490">
        <v>7891040011629</v>
      </c>
      <c r="V1490">
        <v>0</v>
      </c>
      <c r="X1490" t="s">
        <v>4002</v>
      </c>
      <c r="Z1490" t="s">
        <v>1260</v>
      </c>
      <c r="AA1490" t="s">
        <v>1261</v>
      </c>
      <c r="AE1490">
        <v>44188</v>
      </c>
      <c r="AH1490">
        <v>0</v>
      </c>
      <c r="AK1490" t="s">
        <v>1260</v>
      </c>
      <c r="AM1490" t="s">
        <v>1260</v>
      </c>
      <c r="AN1490" t="s">
        <v>1260</v>
      </c>
      <c r="AQ1490" t="s">
        <v>2412</v>
      </c>
      <c r="AR1490" t="s">
        <v>2415</v>
      </c>
      <c r="AS1490" t="s">
        <v>1260</v>
      </c>
      <c r="AT1490">
        <v>1</v>
      </c>
      <c r="AX1490" t="s">
        <v>1260</v>
      </c>
      <c r="AY1490" t="s">
        <v>1264</v>
      </c>
      <c r="AZ1490" t="s">
        <v>1265</v>
      </c>
      <c r="BI1490" t="s">
        <v>1260</v>
      </c>
      <c r="BK1490" t="str">
        <f>LEFT(Tabela_BaseCadastro[[#This Row],[Descrição]],SEARCH(" ",Tabela_BaseCadastro[[#This Row],[Descrição]],1)-1)</f>
        <v>1250</v>
      </c>
      <c r="BL1490" t="str">
        <f>TEXT(Tabela_BaseCadastro[[#This Row],[Unidade Venda '[EAN8, UPC12, EAN13, e DUN14']]],"0000000000000")</f>
        <v>7891040011629</v>
      </c>
      <c r="BN1490">
        <f>IF(Tabela_BaseCadastro[[#This Row],[P.Ativo CMED]]="",Tabela_BaseCadastro[[#This Row],[DESCRIÇÃO DO PRINCIPIO ATIVO]],Tabela_BaseCadastro[[#This Row],[P.Ativo CMED]])</f>
        <v>0</v>
      </c>
    </row>
    <row r="1491" spans="1:66" x14ac:dyDescent="0.25">
      <c r="A1491">
        <v>2293</v>
      </c>
      <c r="B1491" t="s">
        <v>4003</v>
      </c>
      <c r="C1491">
        <v>1657</v>
      </c>
      <c r="D1491" t="s">
        <v>13</v>
      </c>
      <c r="E1491">
        <v>5</v>
      </c>
      <c r="F1491" t="s">
        <v>2634</v>
      </c>
      <c r="G1491">
        <v>8</v>
      </c>
      <c r="H1491" s="1" t="s">
        <v>2635</v>
      </c>
      <c r="I1491">
        <v>47</v>
      </c>
      <c r="J1491" t="s">
        <v>3791</v>
      </c>
      <c r="M1491" t="s">
        <v>2412</v>
      </c>
      <c r="N1491" t="s">
        <v>3972</v>
      </c>
      <c r="O1491" t="s">
        <v>2614</v>
      </c>
      <c r="P1491">
        <v>38221990</v>
      </c>
      <c r="R1491">
        <v>13</v>
      </c>
      <c r="S1491">
        <v>13</v>
      </c>
      <c r="U1491">
        <v>7891040011628</v>
      </c>
      <c r="V1491">
        <v>0</v>
      </c>
      <c r="X1491" t="s">
        <v>4004</v>
      </c>
      <c r="Z1491" t="s">
        <v>1260</v>
      </c>
      <c r="AA1491" t="s">
        <v>1261</v>
      </c>
      <c r="AE1491">
        <v>44188</v>
      </c>
      <c r="AH1491">
        <v>0</v>
      </c>
      <c r="AK1491" t="s">
        <v>1260</v>
      </c>
      <c r="AM1491" t="s">
        <v>1260</v>
      </c>
      <c r="AN1491" t="s">
        <v>1260</v>
      </c>
      <c r="AQ1491" t="s">
        <v>2412</v>
      </c>
      <c r="AR1491" t="s">
        <v>2415</v>
      </c>
      <c r="AS1491" t="s">
        <v>1260</v>
      </c>
      <c r="AT1491">
        <v>1</v>
      </c>
      <c r="AX1491" t="s">
        <v>1260</v>
      </c>
      <c r="AY1491" t="s">
        <v>1264</v>
      </c>
      <c r="AZ1491" t="s">
        <v>1265</v>
      </c>
      <c r="BI1491" t="s">
        <v>1260</v>
      </c>
      <c r="BK1491" t="str">
        <f>LEFT(Tabela_BaseCadastro[[#This Row],[Descrição]],SEARCH(" ",Tabela_BaseCadastro[[#This Row],[Descrição]],1)-1)</f>
        <v>1248</v>
      </c>
      <c r="BL1491" t="str">
        <f>TEXT(Tabela_BaseCadastro[[#This Row],[Unidade Venda '[EAN8, UPC12, EAN13, e DUN14']]],"0000000000000")</f>
        <v>7891040011628</v>
      </c>
      <c r="BN1491">
        <f>IF(Tabela_BaseCadastro[[#This Row],[P.Ativo CMED]]="",Tabela_BaseCadastro[[#This Row],[DESCRIÇÃO DO PRINCIPIO ATIVO]],Tabela_BaseCadastro[[#This Row],[P.Ativo CMED]])</f>
        <v>0</v>
      </c>
    </row>
    <row r="1492" spans="1:66" x14ac:dyDescent="0.25">
      <c r="A1492">
        <v>2294</v>
      </c>
      <c r="B1492" t="s">
        <v>4005</v>
      </c>
      <c r="C1492">
        <v>1657</v>
      </c>
      <c r="D1492" t="s">
        <v>13</v>
      </c>
      <c r="E1492">
        <v>5</v>
      </c>
      <c r="F1492" t="s">
        <v>2634</v>
      </c>
      <c r="G1492">
        <v>8</v>
      </c>
      <c r="H1492" s="1" t="s">
        <v>2635</v>
      </c>
      <c r="I1492">
        <v>47</v>
      </c>
      <c r="J1492" t="s">
        <v>3791</v>
      </c>
      <c r="M1492" t="s">
        <v>2412</v>
      </c>
      <c r="N1492" t="s">
        <v>4006</v>
      </c>
      <c r="O1492" t="s">
        <v>2614</v>
      </c>
      <c r="P1492">
        <v>30024999</v>
      </c>
      <c r="R1492">
        <v>13</v>
      </c>
      <c r="S1492">
        <v>14</v>
      </c>
      <c r="U1492">
        <v>7891040011612</v>
      </c>
      <c r="V1492">
        <v>7891040011612</v>
      </c>
      <c r="X1492" t="s">
        <v>4007</v>
      </c>
      <c r="Z1492" t="s">
        <v>1260</v>
      </c>
      <c r="AA1492" t="s">
        <v>1261</v>
      </c>
      <c r="AE1492">
        <v>44188</v>
      </c>
      <c r="AH1492">
        <v>0</v>
      </c>
      <c r="AK1492" t="s">
        <v>1260</v>
      </c>
      <c r="AM1492" t="s">
        <v>1260</v>
      </c>
      <c r="AN1492" t="s">
        <v>1260</v>
      </c>
      <c r="AQ1492" t="s">
        <v>2412</v>
      </c>
      <c r="AR1492" t="s">
        <v>2415</v>
      </c>
      <c r="AS1492" t="s">
        <v>1260</v>
      </c>
      <c r="AT1492">
        <v>1</v>
      </c>
      <c r="AX1492" t="s">
        <v>1260</v>
      </c>
      <c r="AY1492" t="s">
        <v>1264</v>
      </c>
      <c r="AZ1492" t="s">
        <v>1265</v>
      </c>
      <c r="BI1492" t="s">
        <v>1260</v>
      </c>
      <c r="BK1492" t="str">
        <f>LEFT(Tabela_BaseCadastro[[#This Row],[Descrição]],SEARCH(" ",Tabela_BaseCadastro[[#This Row],[Descrição]],1)-1)</f>
        <v>1251</v>
      </c>
      <c r="BL1492" t="str">
        <f>TEXT(Tabela_BaseCadastro[[#This Row],[Unidade Venda '[EAN8, UPC12, EAN13, e DUN14']]],"0000000000000")</f>
        <v>7891040011612</v>
      </c>
      <c r="BN1492">
        <f>IF(Tabela_BaseCadastro[[#This Row],[P.Ativo CMED]]="",Tabela_BaseCadastro[[#This Row],[DESCRIÇÃO DO PRINCIPIO ATIVO]],Tabela_BaseCadastro[[#This Row],[P.Ativo CMED]])</f>
        <v>0</v>
      </c>
    </row>
    <row r="1493" spans="1:66" x14ac:dyDescent="0.25">
      <c r="A1493">
        <v>2295</v>
      </c>
      <c r="B1493" t="s">
        <v>4008</v>
      </c>
      <c r="C1493">
        <v>1657</v>
      </c>
      <c r="D1493" t="s">
        <v>13</v>
      </c>
      <c r="E1493">
        <v>5</v>
      </c>
      <c r="F1493" t="s">
        <v>2634</v>
      </c>
      <c r="G1493">
        <v>8</v>
      </c>
      <c r="H1493" s="1" t="s">
        <v>2635</v>
      </c>
      <c r="I1493">
        <v>47</v>
      </c>
      <c r="J1493" t="s">
        <v>3791</v>
      </c>
      <c r="M1493" t="s">
        <v>2412</v>
      </c>
      <c r="N1493" t="s">
        <v>3972</v>
      </c>
      <c r="O1493" t="s">
        <v>2614</v>
      </c>
      <c r="P1493">
        <v>38221990</v>
      </c>
      <c r="R1493">
        <v>13</v>
      </c>
      <c r="S1493">
        <v>13</v>
      </c>
      <c r="T1493">
        <v>13</v>
      </c>
      <c r="U1493">
        <v>7891040064243</v>
      </c>
      <c r="V1493">
        <v>57891040064248</v>
      </c>
      <c r="W1493">
        <v>7891040064243</v>
      </c>
      <c r="X1493" t="s">
        <v>329</v>
      </c>
      <c r="Z1493" t="s">
        <v>1260</v>
      </c>
      <c r="AA1493" t="s">
        <v>1261</v>
      </c>
      <c r="AE1493">
        <v>44090</v>
      </c>
      <c r="AH1493">
        <v>0</v>
      </c>
      <c r="AK1493" t="s">
        <v>1260</v>
      </c>
      <c r="AM1493" t="s">
        <v>1260</v>
      </c>
      <c r="AN1493" t="s">
        <v>1260</v>
      </c>
      <c r="AQ1493" t="s">
        <v>2412</v>
      </c>
      <c r="AR1493" t="s">
        <v>2415</v>
      </c>
      <c r="AS1493" t="s">
        <v>1260</v>
      </c>
      <c r="AT1493">
        <v>1</v>
      </c>
      <c r="AX1493" t="s">
        <v>1260</v>
      </c>
      <c r="AY1493" t="s">
        <v>1264</v>
      </c>
      <c r="AZ1493" t="s">
        <v>1265</v>
      </c>
      <c r="BI1493" t="s">
        <v>1260</v>
      </c>
      <c r="BK1493" t="str">
        <f>LEFT(Tabela_BaseCadastro[[#This Row],[Descrição]],SEARCH(" ",Tabela_BaseCadastro[[#This Row],[Descrição]],1)-1)</f>
        <v>1243A</v>
      </c>
      <c r="BL1493" t="str">
        <f>TEXT(Tabela_BaseCadastro[[#This Row],[Unidade Venda '[EAN8, UPC12, EAN13, e DUN14']]],"0000000000000")</f>
        <v>7891040064243</v>
      </c>
      <c r="BN1493">
        <f>IF(Tabela_BaseCadastro[[#This Row],[P.Ativo CMED]]="",Tabela_BaseCadastro[[#This Row],[DESCRIÇÃO DO PRINCIPIO ATIVO]],Tabela_BaseCadastro[[#This Row],[P.Ativo CMED]])</f>
        <v>0</v>
      </c>
    </row>
    <row r="1494" spans="1:66" x14ac:dyDescent="0.25">
      <c r="A1494">
        <v>2296</v>
      </c>
      <c r="B1494" t="s">
        <v>4009</v>
      </c>
      <c r="C1494">
        <v>1657</v>
      </c>
      <c r="D1494" t="s">
        <v>13</v>
      </c>
      <c r="E1494">
        <v>5</v>
      </c>
      <c r="F1494" t="s">
        <v>2634</v>
      </c>
      <c r="G1494">
        <v>8</v>
      </c>
      <c r="H1494" s="1" t="s">
        <v>2635</v>
      </c>
      <c r="I1494">
        <v>47</v>
      </c>
      <c r="J1494" t="s">
        <v>3791</v>
      </c>
      <c r="M1494" t="s">
        <v>2412</v>
      </c>
      <c r="N1494" t="s">
        <v>3972</v>
      </c>
      <c r="O1494" t="s">
        <v>2614</v>
      </c>
      <c r="P1494">
        <v>38221990</v>
      </c>
      <c r="R1494">
        <v>13</v>
      </c>
      <c r="S1494">
        <v>13</v>
      </c>
      <c r="U1494">
        <v>7891040064250</v>
      </c>
      <c r="V1494">
        <v>0</v>
      </c>
      <c r="X1494" t="s">
        <v>4010</v>
      </c>
      <c r="Z1494" t="s">
        <v>1260</v>
      </c>
      <c r="AA1494" t="s">
        <v>1261</v>
      </c>
      <c r="AE1494">
        <v>44188</v>
      </c>
      <c r="AH1494">
        <v>0</v>
      </c>
      <c r="AK1494" t="s">
        <v>1260</v>
      </c>
      <c r="AM1494" t="s">
        <v>1260</v>
      </c>
      <c r="AN1494" t="s">
        <v>1260</v>
      </c>
      <c r="AQ1494" t="s">
        <v>2412</v>
      </c>
      <c r="AR1494" t="s">
        <v>2415</v>
      </c>
      <c r="AS1494" t="s">
        <v>1260</v>
      </c>
      <c r="AT1494">
        <v>1</v>
      </c>
      <c r="AX1494" t="s">
        <v>1260</v>
      </c>
      <c r="AY1494" t="s">
        <v>1264</v>
      </c>
      <c r="AZ1494" t="s">
        <v>1265</v>
      </c>
      <c r="BI1494" t="s">
        <v>1260</v>
      </c>
      <c r="BK1494" t="str">
        <f>LEFT(Tabela_BaseCadastro[[#This Row],[Descrição]],SEARCH(" ",Tabela_BaseCadastro[[#This Row],[Descrição]],1)-1)</f>
        <v>1243B</v>
      </c>
      <c r="BL1494" t="str">
        <f>TEXT(Tabela_BaseCadastro[[#This Row],[Unidade Venda '[EAN8, UPC12, EAN13, e DUN14']]],"0000000000000")</f>
        <v>7891040064250</v>
      </c>
      <c r="BN1494">
        <f>IF(Tabela_BaseCadastro[[#This Row],[P.Ativo CMED]]="",Tabela_BaseCadastro[[#This Row],[DESCRIÇÃO DO PRINCIPIO ATIVO]],Tabela_BaseCadastro[[#This Row],[P.Ativo CMED]])</f>
        <v>0</v>
      </c>
    </row>
    <row r="1495" spans="1:66" x14ac:dyDescent="0.25">
      <c r="A1495">
        <v>2297</v>
      </c>
      <c r="B1495" t="s">
        <v>4011</v>
      </c>
      <c r="C1495">
        <v>1657</v>
      </c>
      <c r="D1495" t="s">
        <v>13</v>
      </c>
      <c r="E1495">
        <v>5</v>
      </c>
      <c r="F1495" t="s">
        <v>2634</v>
      </c>
      <c r="G1495">
        <v>8</v>
      </c>
      <c r="H1495" s="1" t="s">
        <v>2635</v>
      </c>
      <c r="I1495">
        <v>47</v>
      </c>
      <c r="J1495" t="s">
        <v>3791</v>
      </c>
      <c r="M1495" t="s">
        <v>2412</v>
      </c>
      <c r="N1495" t="s">
        <v>3972</v>
      </c>
      <c r="O1495" t="s">
        <v>2614</v>
      </c>
      <c r="P1495">
        <v>38221990</v>
      </c>
      <c r="R1495">
        <v>13</v>
      </c>
      <c r="S1495">
        <v>13</v>
      </c>
      <c r="U1495">
        <v>7891040116522</v>
      </c>
      <c r="V1495">
        <v>7891040116522</v>
      </c>
      <c r="X1495" t="s">
        <v>4012</v>
      </c>
      <c r="Z1495" t="s">
        <v>1260</v>
      </c>
      <c r="AA1495" t="s">
        <v>1261</v>
      </c>
      <c r="AE1495">
        <v>44188</v>
      </c>
      <c r="AH1495">
        <v>0</v>
      </c>
      <c r="AK1495" t="s">
        <v>1260</v>
      </c>
      <c r="AM1495" t="s">
        <v>1260</v>
      </c>
      <c r="AN1495" t="s">
        <v>1260</v>
      </c>
      <c r="AQ1495" t="s">
        <v>2412</v>
      </c>
      <c r="AR1495" t="s">
        <v>2415</v>
      </c>
      <c r="AS1495" t="s">
        <v>1260</v>
      </c>
      <c r="AT1495">
        <v>1</v>
      </c>
      <c r="AX1495" t="s">
        <v>1260</v>
      </c>
      <c r="AY1495" t="s">
        <v>1264</v>
      </c>
      <c r="AZ1495" t="s">
        <v>1265</v>
      </c>
      <c r="BI1495" t="s">
        <v>1260</v>
      </c>
      <c r="BK1495" t="str">
        <f>LEFT(Tabela_BaseCadastro[[#This Row],[Descrição]],SEARCH(" ",Tabela_BaseCadastro[[#This Row],[Descrição]],1)-1)</f>
        <v>2134MM</v>
      </c>
      <c r="BL1495" t="str">
        <f>TEXT(Tabela_BaseCadastro[[#This Row],[Unidade Venda '[EAN8, UPC12, EAN13, e DUN14']]],"0000000000000")</f>
        <v>7891040116522</v>
      </c>
      <c r="BN1495">
        <f>IF(Tabela_BaseCadastro[[#This Row],[P.Ativo CMED]]="",Tabela_BaseCadastro[[#This Row],[DESCRIÇÃO DO PRINCIPIO ATIVO]],Tabela_BaseCadastro[[#This Row],[P.Ativo CMED]])</f>
        <v>0</v>
      </c>
    </row>
    <row r="1496" spans="1:66" x14ac:dyDescent="0.25">
      <c r="A1496">
        <v>2298</v>
      </c>
      <c r="B1496" t="s">
        <v>4013</v>
      </c>
      <c r="C1496">
        <v>1657</v>
      </c>
      <c r="D1496" t="s">
        <v>13</v>
      </c>
      <c r="E1496">
        <v>5</v>
      </c>
      <c r="F1496" t="s">
        <v>2634</v>
      </c>
      <c r="G1496">
        <v>8</v>
      </c>
      <c r="H1496" s="1" t="s">
        <v>2635</v>
      </c>
      <c r="I1496">
        <v>47</v>
      </c>
      <c r="J1496" t="s">
        <v>3791</v>
      </c>
      <c r="M1496" t="s">
        <v>2412</v>
      </c>
      <c r="N1496" t="s">
        <v>4014</v>
      </c>
      <c r="O1496" t="s">
        <v>2614</v>
      </c>
      <c r="P1496">
        <v>30024999</v>
      </c>
      <c r="R1496">
        <v>13</v>
      </c>
      <c r="S1496">
        <v>13</v>
      </c>
      <c r="T1496">
        <v>13</v>
      </c>
      <c r="U1496">
        <v>7891040197538</v>
      </c>
      <c r="V1496">
        <v>0</v>
      </c>
      <c r="W1496">
        <v>7891040197538</v>
      </c>
      <c r="X1496" t="s">
        <v>4015</v>
      </c>
      <c r="Z1496" t="s">
        <v>1260</v>
      </c>
      <c r="AA1496" t="s">
        <v>1261</v>
      </c>
      <c r="AE1496">
        <v>44132</v>
      </c>
      <c r="AH1496">
        <v>0</v>
      </c>
      <c r="AK1496" t="s">
        <v>1260</v>
      </c>
      <c r="AM1496" t="s">
        <v>1260</v>
      </c>
      <c r="AN1496" t="s">
        <v>1260</v>
      </c>
      <c r="AQ1496" t="s">
        <v>2412</v>
      </c>
      <c r="AR1496" t="s">
        <v>2415</v>
      </c>
      <c r="AS1496" t="s">
        <v>1260</v>
      </c>
      <c r="AT1496">
        <v>1</v>
      </c>
      <c r="AX1496" t="s">
        <v>1260</v>
      </c>
      <c r="AY1496" t="s">
        <v>1264</v>
      </c>
      <c r="AZ1496" t="s">
        <v>1265</v>
      </c>
      <c r="BI1496" t="s">
        <v>1260</v>
      </c>
      <c r="BK1496" t="str">
        <f>LEFT(Tabela_BaseCadastro[[#This Row],[Descrição]],SEARCH(" ",Tabela_BaseCadastro[[#This Row],[Descrição]],1)-1)</f>
        <v>1492</v>
      </c>
      <c r="BL1496" t="str">
        <f>TEXT(Tabela_BaseCadastro[[#This Row],[Unidade Venda '[EAN8, UPC12, EAN13, e DUN14']]],"0000000000000")</f>
        <v>7891040197538</v>
      </c>
      <c r="BN1496">
        <f>IF(Tabela_BaseCadastro[[#This Row],[P.Ativo CMED]]="",Tabela_BaseCadastro[[#This Row],[DESCRIÇÃO DO PRINCIPIO ATIVO]],Tabela_BaseCadastro[[#This Row],[P.Ativo CMED]])</f>
        <v>0</v>
      </c>
    </row>
    <row r="1497" spans="1:66" x14ac:dyDescent="0.25">
      <c r="A1497">
        <v>2299</v>
      </c>
      <c r="B1497" t="s">
        <v>4016</v>
      </c>
      <c r="C1497">
        <v>1657</v>
      </c>
      <c r="D1497" t="s">
        <v>13</v>
      </c>
      <c r="E1497">
        <v>5</v>
      </c>
      <c r="F1497" t="s">
        <v>2634</v>
      </c>
      <c r="G1497">
        <v>8</v>
      </c>
      <c r="H1497" s="1" t="s">
        <v>2635</v>
      </c>
      <c r="I1497">
        <v>47</v>
      </c>
      <c r="J1497" t="s">
        <v>3791</v>
      </c>
      <c r="M1497" t="s">
        <v>2412</v>
      </c>
      <c r="N1497" t="s">
        <v>4014</v>
      </c>
      <c r="O1497" t="s">
        <v>2614</v>
      </c>
      <c r="P1497">
        <v>30024999</v>
      </c>
      <c r="R1497">
        <v>13</v>
      </c>
      <c r="S1497">
        <v>13</v>
      </c>
      <c r="T1497">
        <v>13</v>
      </c>
      <c r="U1497">
        <v>7891040026029</v>
      </c>
      <c r="V1497">
        <v>0</v>
      </c>
      <c r="W1497">
        <v>7891040026029</v>
      </c>
      <c r="X1497" t="s">
        <v>4017</v>
      </c>
      <c r="Z1497" t="s">
        <v>1260</v>
      </c>
      <c r="AA1497" t="s">
        <v>1261</v>
      </c>
      <c r="AE1497">
        <v>44090</v>
      </c>
      <c r="AH1497">
        <v>0</v>
      </c>
      <c r="AK1497" t="s">
        <v>1260</v>
      </c>
      <c r="AM1497" t="s">
        <v>1260</v>
      </c>
      <c r="AN1497" t="s">
        <v>1260</v>
      </c>
      <c r="AQ1497" t="s">
        <v>2412</v>
      </c>
      <c r="AR1497" t="s">
        <v>2415</v>
      </c>
      <c r="AS1497" t="s">
        <v>1260</v>
      </c>
      <c r="AT1497">
        <v>1</v>
      </c>
      <c r="AX1497" t="s">
        <v>1260</v>
      </c>
      <c r="AY1497" t="s">
        <v>1264</v>
      </c>
      <c r="AZ1497" t="s">
        <v>1265</v>
      </c>
      <c r="BI1497" t="s">
        <v>1260</v>
      </c>
      <c r="BK1497" t="str">
        <f>LEFT(Tabela_BaseCadastro[[#This Row],[Descrição]],SEARCH(" ",Tabela_BaseCadastro[[#This Row],[Descrição]],1)-1)</f>
        <v>ATTEST</v>
      </c>
      <c r="BL1497" t="str">
        <f>TEXT(Tabela_BaseCadastro[[#This Row],[Unidade Venda '[EAN8, UPC12, EAN13, e DUN14']]],"0000000000000")</f>
        <v>7891040026029</v>
      </c>
      <c r="BN1497">
        <f>IF(Tabela_BaseCadastro[[#This Row],[P.Ativo CMED]]="",Tabela_BaseCadastro[[#This Row],[DESCRIÇÃO DO PRINCIPIO ATIVO]],Tabela_BaseCadastro[[#This Row],[P.Ativo CMED]])</f>
        <v>0</v>
      </c>
    </row>
    <row r="1498" spans="1:66" x14ac:dyDescent="0.25">
      <c r="A1498">
        <v>2300</v>
      </c>
      <c r="B1498" t="s">
        <v>4018</v>
      </c>
      <c r="C1498">
        <v>1657</v>
      </c>
      <c r="D1498" t="s">
        <v>13</v>
      </c>
      <c r="E1498">
        <v>5</v>
      </c>
      <c r="F1498" t="s">
        <v>2634</v>
      </c>
      <c r="G1498">
        <v>8</v>
      </c>
      <c r="H1498" s="1" t="s">
        <v>2635</v>
      </c>
      <c r="I1498">
        <v>47</v>
      </c>
      <c r="J1498" t="s">
        <v>3791</v>
      </c>
      <c r="M1498" t="s">
        <v>2412</v>
      </c>
      <c r="N1498" t="s">
        <v>4014</v>
      </c>
      <c r="O1498" t="s">
        <v>2614</v>
      </c>
      <c r="P1498">
        <v>30024999</v>
      </c>
      <c r="R1498">
        <v>13</v>
      </c>
      <c r="S1498">
        <v>13</v>
      </c>
      <c r="U1498">
        <v>7891040026005</v>
      </c>
      <c r="V1498">
        <v>0</v>
      </c>
      <c r="X1498" t="s">
        <v>4019</v>
      </c>
      <c r="Z1498" t="s">
        <v>1260</v>
      </c>
      <c r="AA1498" t="s">
        <v>1261</v>
      </c>
      <c r="AE1498">
        <v>44188</v>
      </c>
      <c r="AH1498">
        <v>0</v>
      </c>
      <c r="AK1498" t="s">
        <v>1260</v>
      </c>
      <c r="AM1498" t="s">
        <v>1260</v>
      </c>
      <c r="AN1498" t="s">
        <v>1260</v>
      </c>
      <c r="AQ1498" t="s">
        <v>2412</v>
      </c>
      <c r="AR1498" t="s">
        <v>2415</v>
      </c>
      <c r="AS1498" t="s">
        <v>1260</v>
      </c>
      <c r="AT1498">
        <v>1</v>
      </c>
      <c r="AX1498" t="s">
        <v>1260</v>
      </c>
      <c r="AY1498" t="s">
        <v>1264</v>
      </c>
      <c r="AZ1498" t="s">
        <v>1265</v>
      </c>
      <c r="BI1498" t="s">
        <v>1260</v>
      </c>
      <c r="BK1498" t="str">
        <f>LEFT(Tabela_BaseCadastro[[#This Row],[Descrição]],SEARCH(" ",Tabela_BaseCadastro[[#This Row],[Descrição]],1)-1)</f>
        <v>ATTEST</v>
      </c>
      <c r="BL1498" t="str">
        <f>TEXT(Tabela_BaseCadastro[[#This Row],[Unidade Venda '[EAN8, UPC12, EAN13, e DUN14']]],"0000000000000")</f>
        <v>7891040026005</v>
      </c>
      <c r="BN1498">
        <f>IF(Tabela_BaseCadastro[[#This Row],[P.Ativo CMED]]="",Tabela_BaseCadastro[[#This Row],[DESCRIÇÃO DO PRINCIPIO ATIVO]],Tabela_BaseCadastro[[#This Row],[P.Ativo CMED]])</f>
        <v>0</v>
      </c>
    </row>
    <row r="1499" spans="1:66" x14ac:dyDescent="0.25">
      <c r="A1499">
        <v>2301</v>
      </c>
      <c r="B1499" t="s">
        <v>4020</v>
      </c>
      <c r="C1499">
        <v>1657</v>
      </c>
      <c r="D1499" t="s">
        <v>13</v>
      </c>
      <c r="E1499">
        <v>5</v>
      </c>
      <c r="F1499" t="s">
        <v>2634</v>
      </c>
      <c r="G1499">
        <v>8</v>
      </c>
      <c r="H1499" s="1" t="s">
        <v>2635</v>
      </c>
      <c r="I1499">
        <v>47</v>
      </c>
      <c r="J1499" t="s">
        <v>3791</v>
      </c>
      <c r="M1499" t="s">
        <v>2412</v>
      </c>
      <c r="N1499" t="s">
        <v>4014</v>
      </c>
      <c r="O1499" t="s">
        <v>2614</v>
      </c>
      <c r="P1499">
        <v>30024999</v>
      </c>
      <c r="R1499">
        <v>13</v>
      </c>
      <c r="S1499">
        <v>13</v>
      </c>
      <c r="U1499">
        <v>7891040226405</v>
      </c>
      <c r="V1499">
        <v>0</v>
      </c>
      <c r="X1499" t="s">
        <v>326</v>
      </c>
      <c r="Z1499" t="s">
        <v>1260</v>
      </c>
      <c r="AA1499" t="s">
        <v>1261</v>
      </c>
      <c r="AE1499">
        <v>44188</v>
      </c>
      <c r="AH1499">
        <v>0</v>
      </c>
      <c r="AK1499" t="s">
        <v>1260</v>
      </c>
      <c r="AM1499" t="s">
        <v>1260</v>
      </c>
      <c r="AN1499" t="s">
        <v>1260</v>
      </c>
      <c r="AQ1499" t="s">
        <v>2412</v>
      </c>
      <c r="AR1499" t="s">
        <v>2415</v>
      </c>
      <c r="AS1499" t="s">
        <v>1260</v>
      </c>
      <c r="AT1499">
        <v>1</v>
      </c>
      <c r="AX1499" t="s">
        <v>1260</v>
      </c>
      <c r="AY1499" t="s">
        <v>1264</v>
      </c>
      <c r="AZ1499" t="s">
        <v>1265</v>
      </c>
      <c r="BI1499" t="s">
        <v>1260</v>
      </c>
      <c r="BK1499" t="str">
        <f>LEFT(Tabela_BaseCadastro[[#This Row],[Descrição]],SEARCH(" ",Tabela_BaseCadastro[[#This Row],[Descrição]],1)-1)</f>
        <v>ATTEST</v>
      </c>
      <c r="BL1499" t="str">
        <f>TEXT(Tabela_BaseCadastro[[#This Row],[Unidade Venda '[EAN8, UPC12, EAN13, e DUN14']]],"0000000000000")</f>
        <v>7891040226405</v>
      </c>
      <c r="BN1499">
        <f>IF(Tabela_BaseCadastro[[#This Row],[P.Ativo CMED]]="",Tabela_BaseCadastro[[#This Row],[DESCRIÇÃO DO PRINCIPIO ATIVO]],Tabela_BaseCadastro[[#This Row],[P.Ativo CMED]])</f>
        <v>0</v>
      </c>
    </row>
    <row r="1500" spans="1:66" x14ac:dyDescent="0.25">
      <c r="A1500">
        <v>2302</v>
      </c>
      <c r="B1500" t="s">
        <v>4021</v>
      </c>
      <c r="C1500">
        <v>1657</v>
      </c>
      <c r="D1500" t="s">
        <v>13</v>
      </c>
      <c r="E1500">
        <v>5</v>
      </c>
      <c r="F1500" t="s">
        <v>2634</v>
      </c>
      <c r="G1500">
        <v>8</v>
      </c>
      <c r="H1500" s="1" t="s">
        <v>2635</v>
      </c>
      <c r="I1500">
        <v>47</v>
      </c>
      <c r="J1500" t="s">
        <v>3791</v>
      </c>
      <c r="M1500" t="s">
        <v>2412</v>
      </c>
      <c r="N1500" t="s">
        <v>4014</v>
      </c>
      <c r="O1500" t="s">
        <v>2614</v>
      </c>
      <c r="P1500">
        <v>30024999</v>
      </c>
      <c r="R1500">
        <v>13</v>
      </c>
      <c r="S1500">
        <v>13</v>
      </c>
      <c r="U1500">
        <v>7891040119011</v>
      </c>
      <c r="V1500">
        <v>7891040119011</v>
      </c>
      <c r="X1500" t="s">
        <v>4022</v>
      </c>
      <c r="Z1500" t="s">
        <v>1260</v>
      </c>
      <c r="AA1500" t="s">
        <v>1261</v>
      </c>
      <c r="AE1500">
        <v>44188</v>
      </c>
      <c r="AH1500">
        <v>0</v>
      </c>
      <c r="AK1500" t="s">
        <v>1260</v>
      </c>
      <c r="AM1500" t="s">
        <v>1260</v>
      </c>
      <c r="AN1500" t="s">
        <v>1260</v>
      </c>
      <c r="AQ1500" t="s">
        <v>2412</v>
      </c>
      <c r="AR1500" t="s">
        <v>2415</v>
      </c>
      <c r="AS1500" t="s">
        <v>1260</v>
      </c>
      <c r="AT1500">
        <v>1</v>
      </c>
      <c r="AX1500" t="s">
        <v>1260</v>
      </c>
      <c r="AY1500" t="s">
        <v>1264</v>
      </c>
      <c r="AZ1500" t="s">
        <v>1265</v>
      </c>
      <c r="BI1500" t="s">
        <v>1260</v>
      </c>
      <c r="BK1500" t="str">
        <f>LEFT(Tabela_BaseCadastro[[#This Row],[Descrição]],SEARCH(" ",Tabela_BaseCadastro[[#This Row],[Descrição]],1)-1)</f>
        <v>ATTEST</v>
      </c>
      <c r="BL1500" t="str">
        <f>TEXT(Tabela_BaseCadastro[[#This Row],[Unidade Venda '[EAN8, UPC12, EAN13, e DUN14']]],"0000000000000")</f>
        <v>7891040119011</v>
      </c>
      <c r="BN1500">
        <f>IF(Tabela_BaseCadastro[[#This Row],[P.Ativo CMED]]="",Tabela_BaseCadastro[[#This Row],[DESCRIÇÃO DO PRINCIPIO ATIVO]],Tabela_BaseCadastro[[#This Row],[P.Ativo CMED]])</f>
        <v>0</v>
      </c>
    </row>
    <row r="1501" spans="1:66" x14ac:dyDescent="0.25">
      <c r="A1501">
        <v>2303</v>
      </c>
      <c r="B1501" t="s">
        <v>4023</v>
      </c>
      <c r="C1501">
        <v>1657</v>
      </c>
      <c r="D1501" t="s">
        <v>13</v>
      </c>
      <c r="E1501">
        <v>5</v>
      </c>
      <c r="F1501" t="s">
        <v>2634</v>
      </c>
      <c r="G1501">
        <v>8</v>
      </c>
      <c r="H1501" s="1" t="s">
        <v>2635</v>
      </c>
      <c r="I1501">
        <v>47</v>
      </c>
      <c r="J1501" t="s">
        <v>3791</v>
      </c>
      <c r="M1501" t="s">
        <v>2412</v>
      </c>
      <c r="N1501" t="s">
        <v>4014</v>
      </c>
      <c r="O1501" t="s">
        <v>2614</v>
      </c>
      <c r="P1501">
        <v>30024999</v>
      </c>
      <c r="R1501">
        <v>13</v>
      </c>
      <c r="S1501">
        <v>13</v>
      </c>
      <c r="U1501">
        <v>7891040004256</v>
      </c>
      <c r="V1501">
        <v>57891040004251</v>
      </c>
      <c r="X1501" t="s">
        <v>4024</v>
      </c>
      <c r="Z1501" t="s">
        <v>1260</v>
      </c>
      <c r="AA1501" t="s">
        <v>1261</v>
      </c>
      <c r="AE1501">
        <v>44188</v>
      </c>
      <c r="AH1501">
        <v>0</v>
      </c>
      <c r="AK1501" t="s">
        <v>1260</v>
      </c>
      <c r="AM1501" t="s">
        <v>1260</v>
      </c>
      <c r="AN1501" t="s">
        <v>1260</v>
      </c>
      <c r="AQ1501" t="s">
        <v>2412</v>
      </c>
      <c r="AR1501" t="s">
        <v>2415</v>
      </c>
      <c r="AS1501" t="s">
        <v>1260</v>
      </c>
      <c r="AT1501">
        <v>1</v>
      </c>
      <c r="AX1501" t="s">
        <v>1260</v>
      </c>
      <c r="AY1501" t="s">
        <v>1264</v>
      </c>
      <c r="AZ1501" t="s">
        <v>1265</v>
      </c>
      <c r="BI1501" t="s">
        <v>1260</v>
      </c>
      <c r="BK1501" t="str">
        <f>LEFT(Tabela_BaseCadastro[[#This Row],[Descrição]],SEARCH(" ",Tabela_BaseCadastro[[#This Row],[Descrição]],1)-1)</f>
        <v>ATTEST</v>
      </c>
      <c r="BL1501" t="str">
        <f>TEXT(Tabela_BaseCadastro[[#This Row],[Unidade Venda '[EAN8, UPC12, EAN13, e DUN14']]],"0000000000000")</f>
        <v>7891040004256</v>
      </c>
      <c r="BN1501">
        <f>IF(Tabela_BaseCadastro[[#This Row],[P.Ativo CMED]]="",Tabela_BaseCadastro[[#This Row],[DESCRIÇÃO DO PRINCIPIO ATIVO]],Tabela_BaseCadastro[[#This Row],[P.Ativo CMED]])</f>
        <v>0</v>
      </c>
    </row>
    <row r="1502" spans="1:66" x14ac:dyDescent="0.25">
      <c r="A1502">
        <v>2304</v>
      </c>
      <c r="B1502" t="s">
        <v>4025</v>
      </c>
      <c r="C1502">
        <v>1657</v>
      </c>
      <c r="D1502" t="s">
        <v>13</v>
      </c>
      <c r="E1502">
        <v>5</v>
      </c>
      <c r="F1502" t="s">
        <v>2634</v>
      </c>
      <c r="G1502">
        <v>8</v>
      </c>
      <c r="H1502" s="1" t="s">
        <v>2635</v>
      </c>
      <c r="I1502">
        <v>47</v>
      </c>
      <c r="J1502" t="s">
        <v>3791</v>
      </c>
      <c r="M1502" t="s">
        <v>2412</v>
      </c>
      <c r="N1502" t="s">
        <v>4014</v>
      </c>
      <c r="O1502" t="s">
        <v>2614</v>
      </c>
      <c r="P1502">
        <v>30024999</v>
      </c>
      <c r="R1502">
        <v>13</v>
      </c>
      <c r="S1502">
        <v>13</v>
      </c>
      <c r="U1502">
        <v>7891040034550</v>
      </c>
      <c r="V1502">
        <v>7891040034550</v>
      </c>
      <c r="X1502" t="s">
        <v>4026</v>
      </c>
      <c r="Z1502" t="s">
        <v>1260</v>
      </c>
      <c r="AA1502" t="s">
        <v>1261</v>
      </c>
      <c r="AE1502">
        <v>44188</v>
      </c>
      <c r="AH1502">
        <v>0</v>
      </c>
      <c r="AK1502" t="s">
        <v>1260</v>
      </c>
      <c r="AM1502" t="s">
        <v>1260</v>
      </c>
      <c r="AN1502" t="s">
        <v>1260</v>
      </c>
      <c r="AQ1502" t="s">
        <v>2412</v>
      </c>
      <c r="AR1502" t="s">
        <v>2415</v>
      </c>
      <c r="AS1502" t="s">
        <v>1260</v>
      </c>
      <c r="AT1502">
        <v>1</v>
      </c>
      <c r="AX1502" t="s">
        <v>1260</v>
      </c>
      <c r="AY1502" t="s">
        <v>1264</v>
      </c>
      <c r="AZ1502" t="s">
        <v>1265</v>
      </c>
      <c r="BI1502" t="s">
        <v>1260</v>
      </c>
      <c r="BK1502" t="str">
        <f>LEFT(Tabela_BaseCadastro[[#This Row],[Descrição]],SEARCH(" ",Tabela_BaseCadastro[[#This Row],[Descrição]],1)-1)</f>
        <v>ATTEST</v>
      </c>
      <c r="BL1502" t="str">
        <f>TEXT(Tabela_BaseCadastro[[#This Row],[Unidade Venda '[EAN8, UPC12, EAN13, e DUN14']]],"0000000000000")</f>
        <v>7891040034550</v>
      </c>
      <c r="BN1502">
        <f>IF(Tabela_BaseCadastro[[#This Row],[P.Ativo CMED]]="",Tabela_BaseCadastro[[#This Row],[DESCRIÇÃO DO PRINCIPIO ATIVO]],Tabela_BaseCadastro[[#This Row],[P.Ativo CMED]])</f>
        <v>0</v>
      </c>
    </row>
    <row r="1503" spans="1:66" x14ac:dyDescent="0.25">
      <c r="A1503">
        <v>2305</v>
      </c>
      <c r="B1503" t="s">
        <v>4027</v>
      </c>
      <c r="C1503">
        <v>1657</v>
      </c>
      <c r="D1503" t="s">
        <v>13</v>
      </c>
      <c r="E1503">
        <v>5</v>
      </c>
      <c r="F1503" t="s">
        <v>2634</v>
      </c>
      <c r="G1503">
        <v>8</v>
      </c>
      <c r="H1503" s="1" t="s">
        <v>2635</v>
      </c>
      <c r="I1503">
        <v>47</v>
      </c>
      <c r="J1503" t="s">
        <v>3791</v>
      </c>
      <c r="M1503" t="s">
        <v>2412</v>
      </c>
      <c r="N1503" t="s">
        <v>4014</v>
      </c>
      <c r="O1503" t="s">
        <v>2614</v>
      </c>
      <c r="P1503">
        <v>30024999</v>
      </c>
      <c r="R1503">
        <v>13</v>
      </c>
      <c r="S1503">
        <v>13</v>
      </c>
      <c r="U1503">
        <v>7891040115709</v>
      </c>
      <c r="V1503">
        <v>7891040115709</v>
      </c>
      <c r="X1503" t="s">
        <v>4028</v>
      </c>
      <c r="Z1503" t="s">
        <v>1260</v>
      </c>
      <c r="AA1503" t="s">
        <v>1261</v>
      </c>
      <c r="AE1503">
        <v>44188</v>
      </c>
      <c r="AH1503">
        <v>0</v>
      </c>
      <c r="AK1503" t="s">
        <v>1260</v>
      </c>
      <c r="AM1503" t="s">
        <v>1260</v>
      </c>
      <c r="AN1503" t="s">
        <v>1260</v>
      </c>
      <c r="AQ1503" t="s">
        <v>2412</v>
      </c>
      <c r="AR1503" t="s">
        <v>2415</v>
      </c>
      <c r="AS1503" t="s">
        <v>1260</v>
      </c>
      <c r="AT1503">
        <v>1</v>
      </c>
      <c r="AX1503" t="s">
        <v>1260</v>
      </c>
      <c r="AY1503" t="s">
        <v>1264</v>
      </c>
      <c r="AZ1503" t="s">
        <v>1265</v>
      </c>
      <c r="BI1503" t="s">
        <v>1260</v>
      </c>
      <c r="BK1503" t="str">
        <f>LEFT(Tabela_BaseCadastro[[#This Row],[Descrição]],SEARCH(" ",Tabela_BaseCadastro[[#This Row],[Descrição]],1)-1)</f>
        <v>ATTEST</v>
      </c>
      <c r="BL1503" t="str">
        <f>TEXT(Tabela_BaseCadastro[[#This Row],[Unidade Venda '[EAN8, UPC12, EAN13, e DUN14']]],"0000000000000")</f>
        <v>7891040115709</v>
      </c>
      <c r="BN1503">
        <f>IF(Tabela_BaseCadastro[[#This Row],[P.Ativo CMED]]="",Tabela_BaseCadastro[[#This Row],[DESCRIÇÃO DO PRINCIPIO ATIVO]],Tabela_BaseCadastro[[#This Row],[P.Ativo CMED]])</f>
        <v>0</v>
      </c>
    </row>
    <row r="1504" spans="1:66" x14ac:dyDescent="0.25">
      <c r="A1504">
        <v>2306</v>
      </c>
      <c r="B1504" t="s">
        <v>4029</v>
      </c>
      <c r="C1504">
        <v>1657</v>
      </c>
      <c r="D1504" t="s">
        <v>13</v>
      </c>
      <c r="E1504">
        <v>5</v>
      </c>
      <c r="F1504" t="s">
        <v>2634</v>
      </c>
      <c r="G1504">
        <v>8</v>
      </c>
      <c r="H1504" s="1" t="s">
        <v>2635</v>
      </c>
      <c r="I1504">
        <v>47</v>
      </c>
      <c r="J1504" t="s">
        <v>3791</v>
      </c>
      <c r="M1504" t="s">
        <v>2412</v>
      </c>
      <c r="N1504" t="s">
        <v>4014</v>
      </c>
      <c r="O1504" t="s">
        <v>2614</v>
      </c>
      <c r="P1504">
        <v>30024999</v>
      </c>
      <c r="R1504">
        <v>13</v>
      </c>
      <c r="S1504">
        <v>13</v>
      </c>
      <c r="U1504">
        <v>7891040004263</v>
      </c>
      <c r="V1504">
        <v>7891040004263</v>
      </c>
      <c r="X1504" t="s">
        <v>4030</v>
      </c>
      <c r="Z1504" t="s">
        <v>1260</v>
      </c>
      <c r="AA1504" t="s">
        <v>1261</v>
      </c>
      <c r="AE1504">
        <v>44188</v>
      </c>
      <c r="AH1504">
        <v>0</v>
      </c>
      <c r="AK1504" t="s">
        <v>1260</v>
      </c>
      <c r="AM1504" t="s">
        <v>1260</v>
      </c>
      <c r="AN1504" t="s">
        <v>1260</v>
      </c>
      <c r="AQ1504" t="s">
        <v>2412</v>
      </c>
      <c r="AR1504" t="s">
        <v>2415</v>
      </c>
      <c r="AS1504" t="s">
        <v>1260</v>
      </c>
      <c r="AT1504">
        <v>1</v>
      </c>
      <c r="AX1504" t="s">
        <v>1260</v>
      </c>
      <c r="AY1504" t="s">
        <v>1264</v>
      </c>
      <c r="AZ1504" t="s">
        <v>1265</v>
      </c>
      <c r="BI1504" t="s">
        <v>1260</v>
      </c>
      <c r="BK1504" t="str">
        <f>LEFT(Tabela_BaseCadastro[[#This Row],[Descrição]],SEARCH(" ",Tabela_BaseCadastro[[#This Row],[Descrição]],1)-1)</f>
        <v>ATTEST</v>
      </c>
      <c r="BL1504" t="str">
        <f>TEXT(Tabela_BaseCadastro[[#This Row],[Unidade Venda '[EAN8, UPC12, EAN13, e DUN14']]],"0000000000000")</f>
        <v>7891040004263</v>
      </c>
      <c r="BN1504">
        <f>IF(Tabela_BaseCadastro[[#This Row],[P.Ativo CMED]]="",Tabela_BaseCadastro[[#This Row],[DESCRIÇÃO DO PRINCIPIO ATIVO]],Tabela_BaseCadastro[[#This Row],[P.Ativo CMED]])</f>
        <v>0</v>
      </c>
    </row>
    <row r="1505" spans="1:66" x14ac:dyDescent="0.25">
      <c r="A1505">
        <v>2307</v>
      </c>
      <c r="B1505" t="s">
        <v>4031</v>
      </c>
      <c r="C1505">
        <v>1657</v>
      </c>
      <c r="D1505" t="s">
        <v>13</v>
      </c>
      <c r="E1505">
        <v>5</v>
      </c>
      <c r="F1505" t="s">
        <v>2634</v>
      </c>
      <c r="G1505">
        <v>8</v>
      </c>
      <c r="H1505" s="1" t="s">
        <v>2635</v>
      </c>
      <c r="I1505">
        <v>47</v>
      </c>
      <c r="J1505" t="s">
        <v>3791</v>
      </c>
      <c r="M1505" t="s">
        <v>2412</v>
      </c>
      <c r="N1505" t="s">
        <v>4014</v>
      </c>
      <c r="O1505" t="s">
        <v>2614</v>
      </c>
      <c r="P1505">
        <v>30024999</v>
      </c>
      <c r="R1505">
        <v>13</v>
      </c>
      <c r="S1505">
        <v>13</v>
      </c>
      <c r="U1505">
        <v>7891040143931</v>
      </c>
      <c r="V1505">
        <v>7891040143931</v>
      </c>
      <c r="X1505" t="s">
        <v>4032</v>
      </c>
      <c r="Z1505" t="s">
        <v>1260</v>
      </c>
      <c r="AA1505" t="s">
        <v>1261</v>
      </c>
      <c r="AE1505">
        <v>44188</v>
      </c>
      <c r="AH1505">
        <v>0</v>
      </c>
      <c r="AK1505" t="s">
        <v>1260</v>
      </c>
      <c r="AM1505" t="s">
        <v>1260</v>
      </c>
      <c r="AN1505" t="s">
        <v>1260</v>
      </c>
      <c r="AQ1505" t="s">
        <v>2412</v>
      </c>
      <c r="AR1505" t="s">
        <v>2415</v>
      </c>
      <c r="AS1505" t="s">
        <v>1260</v>
      </c>
      <c r="AT1505">
        <v>1</v>
      </c>
      <c r="AX1505" t="s">
        <v>1260</v>
      </c>
      <c r="AY1505" t="s">
        <v>1264</v>
      </c>
      <c r="AZ1505" t="s">
        <v>1265</v>
      </c>
      <c r="BI1505" t="s">
        <v>1260</v>
      </c>
      <c r="BK1505" t="str">
        <f>LEFT(Tabela_BaseCadastro[[#This Row],[Descrição]],SEARCH(" ",Tabela_BaseCadastro[[#This Row],[Descrição]],1)-1)</f>
        <v>ATTEST</v>
      </c>
      <c r="BL1505" t="str">
        <f>TEXT(Tabela_BaseCadastro[[#This Row],[Unidade Venda '[EAN8, UPC12, EAN13, e DUN14']]],"0000000000000")</f>
        <v>7891040143931</v>
      </c>
      <c r="BN1505">
        <f>IF(Tabela_BaseCadastro[[#This Row],[P.Ativo CMED]]="",Tabela_BaseCadastro[[#This Row],[DESCRIÇÃO DO PRINCIPIO ATIVO]],Tabela_BaseCadastro[[#This Row],[P.Ativo CMED]])</f>
        <v>0</v>
      </c>
    </row>
    <row r="1506" spans="1:66" x14ac:dyDescent="0.25">
      <c r="A1506">
        <v>2308</v>
      </c>
      <c r="B1506" t="s">
        <v>4033</v>
      </c>
      <c r="C1506">
        <v>1657</v>
      </c>
      <c r="D1506" t="s">
        <v>13</v>
      </c>
      <c r="E1506">
        <v>5</v>
      </c>
      <c r="F1506" t="s">
        <v>2634</v>
      </c>
      <c r="G1506">
        <v>10</v>
      </c>
      <c r="H1506" s="1" t="s">
        <v>2760</v>
      </c>
      <c r="I1506">
        <v>47</v>
      </c>
      <c r="J1506" t="s">
        <v>3791</v>
      </c>
      <c r="M1506" t="s">
        <v>2412</v>
      </c>
      <c r="N1506" t="s">
        <v>4006</v>
      </c>
      <c r="O1506" t="s">
        <v>2614</v>
      </c>
      <c r="P1506">
        <v>30024999</v>
      </c>
      <c r="R1506">
        <v>13</v>
      </c>
      <c r="S1506">
        <v>13</v>
      </c>
      <c r="U1506">
        <v>7891040309283</v>
      </c>
      <c r="V1506">
        <v>0</v>
      </c>
      <c r="X1506" t="s">
        <v>4034</v>
      </c>
      <c r="Z1506" t="s">
        <v>1260</v>
      </c>
      <c r="AA1506" t="s">
        <v>1261</v>
      </c>
      <c r="AE1506">
        <v>44188</v>
      </c>
      <c r="AH1506">
        <v>0</v>
      </c>
      <c r="AK1506" t="s">
        <v>1260</v>
      </c>
      <c r="AM1506" t="s">
        <v>1260</v>
      </c>
      <c r="AN1506" t="s">
        <v>1260</v>
      </c>
      <c r="AQ1506" t="s">
        <v>2412</v>
      </c>
      <c r="AR1506" t="s">
        <v>2415</v>
      </c>
      <c r="AS1506" t="s">
        <v>1260</v>
      </c>
      <c r="AT1506">
        <v>1</v>
      </c>
      <c r="AX1506" t="s">
        <v>1260</v>
      </c>
      <c r="AY1506" t="s">
        <v>1264</v>
      </c>
      <c r="AZ1506" t="s">
        <v>1265</v>
      </c>
      <c r="BI1506" t="s">
        <v>1260</v>
      </c>
      <c r="BK1506" t="str">
        <f>LEFT(Tabela_BaseCadastro[[#This Row],[Descrição]],SEARCH(" ",Tabela_BaseCadastro[[#This Row],[Descrição]],1)-1)</f>
        <v>3M</v>
      </c>
      <c r="BL1506" t="str">
        <f>TEXT(Tabela_BaseCadastro[[#This Row],[Unidade Venda '[EAN8, UPC12, EAN13, e DUN14']]],"0000000000000")</f>
        <v>7891040309283</v>
      </c>
      <c r="BN1506">
        <f>IF(Tabela_BaseCadastro[[#This Row],[P.Ativo CMED]]="",Tabela_BaseCadastro[[#This Row],[DESCRIÇÃO DO PRINCIPIO ATIVO]],Tabela_BaseCadastro[[#This Row],[P.Ativo CMED]])</f>
        <v>0</v>
      </c>
    </row>
    <row r="1507" spans="1:66" x14ac:dyDescent="0.25">
      <c r="A1507">
        <v>2309</v>
      </c>
      <c r="B1507" t="s">
        <v>4035</v>
      </c>
      <c r="C1507">
        <v>1657</v>
      </c>
      <c r="D1507" t="s">
        <v>13</v>
      </c>
      <c r="E1507">
        <v>5</v>
      </c>
      <c r="F1507" t="s">
        <v>2634</v>
      </c>
      <c r="G1507">
        <v>8</v>
      </c>
      <c r="H1507" s="1" t="s">
        <v>2635</v>
      </c>
      <c r="I1507">
        <v>47</v>
      </c>
      <c r="J1507" t="s">
        <v>3791</v>
      </c>
      <c r="M1507" t="s">
        <v>2412</v>
      </c>
      <c r="N1507" t="s">
        <v>4036</v>
      </c>
      <c r="O1507" t="s">
        <v>2614</v>
      </c>
      <c r="P1507">
        <v>30024999</v>
      </c>
      <c r="R1507">
        <v>13</v>
      </c>
      <c r="S1507">
        <v>13</v>
      </c>
      <c r="U1507">
        <v>7891040100873</v>
      </c>
      <c r="V1507">
        <v>7891040100873</v>
      </c>
      <c r="X1507" t="s">
        <v>4037</v>
      </c>
      <c r="Z1507" t="s">
        <v>1260</v>
      </c>
      <c r="AA1507" t="s">
        <v>1261</v>
      </c>
      <c r="AE1507">
        <v>44188</v>
      </c>
      <c r="AH1507">
        <v>0</v>
      </c>
      <c r="AK1507" t="s">
        <v>1260</v>
      </c>
      <c r="AM1507" t="s">
        <v>1260</v>
      </c>
      <c r="AN1507" t="s">
        <v>1260</v>
      </c>
      <c r="AQ1507" t="s">
        <v>2412</v>
      </c>
      <c r="AR1507" t="s">
        <v>2415</v>
      </c>
      <c r="AS1507" t="s">
        <v>1260</v>
      </c>
      <c r="AT1507">
        <v>1</v>
      </c>
      <c r="AX1507" t="s">
        <v>1260</v>
      </c>
      <c r="AY1507" t="s">
        <v>1264</v>
      </c>
      <c r="AZ1507" t="s">
        <v>1265</v>
      </c>
      <c r="BI1507" t="s">
        <v>1260</v>
      </c>
      <c r="BK1507" t="str">
        <f>LEFT(Tabela_BaseCadastro[[#This Row],[Descrição]],SEARCH(" ",Tabela_BaseCadastro[[#This Row],[Descrição]],1)-1)</f>
        <v>KIT</v>
      </c>
      <c r="BL1507" t="str">
        <f>TEXT(Tabela_BaseCadastro[[#This Row],[Unidade Venda '[EAN8, UPC12, EAN13, e DUN14']]],"0000000000000")</f>
        <v>7891040100873</v>
      </c>
      <c r="BN1507">
        <f>IF(Tabela_BaseCadastro[[#This Row],[P.Ativo CMED]]="",Tabela_BaseCadastro[[#This Row],[DESCRIÇÃO DO PRINCIPIO ATIVO]],Tabela_BaseCadastro[[#This Row],[P.Ativo CMED]])</f>
        <v>0</v>
      </c>
    </row>
    <row r="1508" spans="1:66" x14ac:dyDescent="0.25">
      <c r="A1508">
        <v>2310</v>
      </c>
      <c r="B1508" t="s">
        <v>4038</v>
      </c>
      <c r="C1508">
        <v>1657</v>
      </c>
      <c r="D1508" t="s">
        <v>13</v>
      </c>
      <c r="E1508">
        <v>5</v>
      </c>
      <c r="F1508" t="s">
        <v>2634</v>
      </c>
      <c r="G1508">
        <v>8</v>
      </c>
      <c r="H1508" s="1" t="s">
        <v>2635</v>
      </c>
      <c r="I1508">
        <v>47</v>
      </c>
      <c r="J1508" t="s">
        <v>3791</v>
      </c>
      <c r="M1508" t="s">
        <v>2412</v>
      </c>
      <c r="N1508" t="s">
        <v>4036</v>
      </c>
      <c r="O1508" t="s">
        <v>2614</v>
      </c>
      <c r="P1508">
        <v>30024999</v>
      </c>
      <c r="R1508">
        <v>13</v>
      </c>
      <c r="S1508">
        <v>13</v>
      </c>
      <c r="U1508">
        <v>7891040219704</v>
      </c>
      <c r="V1508">
        <v>7891040219704</v>
      </c>
      <c r="X1508" t="s">
        <v>4039</v>
      </c>
      <c r="Z1508" t="s">
        <v>1260</v>
      </c>
      <c r="AA1508" t="s">
        <v>1261</v>
      </c>
      <c r="AE1508">
        <v>44188</v>
      </c>
      <c r="AH1508">
        <v>0</v>
      </c>
      <c r="AK1508" t="s">
        <v>1260</v>
      </c>
      <c r="AM1508" t="s">
        <v>1260</v>
      </c>
      <c r="AN1508" t="s">
        <v>1260</v>
      </c>
      <c r="AQ1508" t="s">
        <v>2412</v>
      </c>
      <c r="AR1508" t="s">
        <v>2415</v>
      </c>
      <c r="AS1508" t="s">
        <v>1260</v>
      </c>
      <c r="AT1508">
        <v>1</v>
      </c>
      <c r="AX1508" t="s">
        <v>1260</v>
      </c>
      <c r="AY1508" t="s">
        <v>1264</v>
      </c>
      <c r="AZ1508" t="s">
        <v>1265</v>
      </c>
      <c r="BI1508" t="s">
        <v>1260</v>
      </c>
      <c r="BK1508" t="str">
        <f>LEFT(Tabela_BaseCadastro[[#This Row],[Descrição]],SEARCH(" ",Tabela_BaseCadastro[[#This Row],[Descrição]],1)-1)</f>
        <v>KIT</v>
      </c>
      <c r="BL1508" t="str">
        <f>TEXT(Tabela_BaseCadastro[[#This Row],[Unidade Venda '[EAN8, UPC12, EAN13, e DUN14']]],"0000000000000")</f>
        <v>7891040219704</v>
      </c>
      <c r="BN1508">
        <f>IF(Tabela_BaseCadastro[[#This Row],[P.Ativo CMED]]="",Tabela_BaseCadastro[[#This Row],[DESCRIÇÃO DO PRINCIPIO ATIVO]],Tabela_BaseCadastro[[#This Row],[P.Ativo CMED]])</f>
        <v>0</v>
      </c>
    </row>
    <row r="1509" spans="1:66" x14ac:dyDescent="0.25">
      <c r="A1509">
        <v>2311</v>
      </c>
      <c r="B1509" t="s">
        <v>4040</v>
      </c>
      <c r="C1509">
        <v>1657</v>
      </c>
      <c r="D1509" t="s">
        <v>13</v>
      </c>
      <c r="E1509">
        <v>5</v>
      </c>
      <c r="F1509" t="s">
        <v>2634</v>
      </c>
      <c r="G1509">
        <v>8</v>
      </c>
      <c r="H1509" s="1" t="s">
        <v>2635</v>
      </c>
      <c r="I1509">
        <v>47</v>
      </c>
      <c r="J1509" t="s">
        <v>3791</v>
      </c>
      <c r="M1509" t="s">
        <v>2412</v>
      </c>
      <c r="N1509" t="s">
        <v>4036</v>
      </c>
      <c r="O1509" t="s">
        <v>2614</v>
      </c>
      <c r="P1509">
        <v>30024999</v>
      </c>
      <c r="R1509">
        <v>13</v>
      </c>
      <c r="S1509">
        <v>13</v>
      </c>
      <c r="U1509">
        <v>1789104022375</v>
      </c>
      <c r="V1509">
        <v>1789104022375</v>
      </c>
      <c r="X1509" t="s">
        <v>4041</v>
      </c>
      <c r="Z1509" t="s">
        <v>1260</v>
      </c>
      <c r="AA1509" t="s">
        <v>1261</v>
      </c>
      <c r="AE1509">
        <v>44188</v>
      </c>
      <c r="AH1509">
        <v>0</v>
      </c>
      <c r="AK1509" t="s">
        <v>1260</v>
      </c>
      <c r="AM1509" t="s">
        <v>1260</v>
      </c>
      <c r="AN1509" t="s">
        <v>1260</v>
      </c>
      <c r="AQ1509" t="s">
        <v>2412</v>
      </c>
      <c r="AR1509" t="s">
        <v>2415</v>
      </c>
      <c r="AS1509" t="s">
        <v>1260</v>
      </c>
      <c r="AT1509">
        <v>1</v>
      </c>
      <c r="AX1509" t="s">
        <v>1260</v>
      </c>
      <c r="AY1509" t="s">
        <v>1264</v>
      </c>
      <c r="AZ1509" t="s">
        <v>1265</v>
      </c>
      <c r="BI1509" t="s">
        <v>1260</v>
      </c>
      <c r="BK1509" t="str">
        <f>LEFT(Tabela_BaseCadastro[[#This Row],[Descrição]],SEARCH(" ",Tabela_BaseCadastro[[#This Row],[Descrição]],1)-1)</f>
        <v>KIT</v>
      </c>
      <c r="BL1509" t="str">
        <f>TEXT(Tabela_BaseCadastro[[#This Row],[Unidade Venda '[EAN8, UPC12, EAN13, e DUN14']]],"0000000000000")</f>
        <v>1789104022375</v>
      </c>
      <c r="BN1509">
        <f>IF(Tabela_BaseCadastro[[#This Row],[P.Ativo CMED]]="",Tabela_BaseCadastro[[#This Row],[DESCRIÇÃO DO PRINCIPIO ATIVO]],Tabela_BaseCadastro[[#This Row],[P.Ativo CMED]])</f>
        <v>0</v>
      </c>
    </row>
    <row r="1510" spans="1:66" x14ac:dyDescent="0.25">
      <c r="A1510">
        <v>2312</v>
      </c>
      <c r="B1510" t="s">
        <v>4042</v>
      </c>
      <c r="C1510">
        <v>1657</v>
      </c>
      <c r="D1510" t="s">
        <v>13</v>
      </c>
      <c r="E1510">
        <v>5</v>
      </c>
      <c r="F1510" t="s">
        <v>2634</v>
      </c>
      <c r="G1510">
        <v>8</v>
      </c>
      <c r="H1510" s="1" t="s">
        <v>2635</v>
      </c>
      <c r="I1510">
        <v>47</v>
      </c>
      <c r="J1510" t="s">
        <v>3791</v>
      </c>
      <c r="M1510" t="s">
        <v>2412</v>
      </c>
      <c r="N1510" t="s">
        <v>4036</v>
      </c>
      <c r="O1510" t="s">
        <v>2614</v>
      </c>
      <c r="P1510">
        <v>30024999</v>
      </c>
      <c r="R1510">
        <v>13</v>
      </c>
      <c r="S1510">
        <v>13</v>
      </c>
      <c r="U1510">
        <v>7891040294701</v>
      </c>
      <c r="V1510">
        <v>7891040294701</v>
      </c>
      <c r="X1510" t="s">
        <v>4043</v>
      </c>
      <c r="Z1510" t="s">
        <v>1260</v>
      </c>
      <c r="AA1510" t="s">
        <v>1261</v>
      </c>
      <c r="AE1510">
        <v>44188</v>
      </c>
      <c r="AH1510">
        <v>0</v>
      </c>
      <c r="AK1510" t="s">
        <v>1260</v>
      </c>
      <c r="AM1510" t="s">
        <v>1260</v>
      </c>
      <c r="AN1510" t="s">
        <v>1260</v>
      </c>
      <c r="AQ1510" t="s">
        <v>2412</v>
      </c>
      <c r="AR1510" t="s">
        <v>2415</v>
      </c>
      <c r="AS1510" t="s">
        <v>1260</v>
      </c>
      <c r="AT1510">
        <v>1</v>
      </c>
      <c r="AX1510" t="s">
        <v>1260</v>
      </c>
      <c r="AY1510" t="s">
        <v>1264</v>
      </c>
      <c r="AZ1510" t="s">
        <v>1265</v>
      </c>
      <c r="BI1510" t="s">
        <v>1260</v>
      </c>
      <c r="BK1510" t="str">
        <f>LEFT(Tabela_BaseCadastro[[#This Row],[Descrição]],SEARCH(" ",Tabela_BaseCadastro[[#This Row],[Descrição]],1)-1)</f>
        <v>KIT</v>
      </c>
      <c r="BL1510" t="str">
        <f>TEXT(Tabela_BaseCadastro[[#This Row],[Unidade Venda '[EAN8, UPC12, EAN13, e DUN14']]],"0000000000000")</f>
        <v>7891040294701</v>
      </c>
      <c r="BN1510">
        <f>IF(Tabela_BaseCadastro[[#This Row],[P.Ativo CMED]]="",Tabela_BaseCadastro[[#This Row],[DESCRIÇÃO DO PRINCIPIO ATIVO]],Tabela_BaseCadastro[[#This Row],[P.Ativo CMED]])</f>
        <v>0</v>
      </c>
    </row>
    <row r="1511" spans="1:66" x14ac:dyDescent="0.25">
      <c r="A1511">
        <v>2313</v>
      </c>
      <c r="B1511" t="s">
        <v>4044</v>
      </c>
      <c r="C1511">
        <v>1657</v>
      </c>
      <c r="D1511" t="s">
        <v>13</v>
      </c>
      <c r="E1511">
        <v>5</v>
      </c>
      <c r="F1511" t="s">
        <v>2634</v>
      </c>
      <c r="G1511">
        <v>8</v>
      </c>
      <c r="H1511" s="1" t="s">
        <v>2635</v>
      </c>
      <c r="I1511">
        <v>47</v>
      </c>
      <c r="J1511" t="s">
        <v>3791</v>
      </c>
      <c r="M1511" t="s">
        <v>2412</v>
      </c>
      <c r="N1511" t="s">
        <v>4036</v>
      </c>
      <c r="O1511" t="s">
        <v>2614</v>
      </c>
      <c r="P1511">
        <v>30024999</v>
      </c>
      <c r="R1511">
        <v>13</v>
      </c>
      <c r="S1511">
        <v>13</v>
      </c>
      <c r="U1511">
        <v>7891040294718</v>
      </c>
      <c r="V1511">
        <v>7891040294718</v>
      </c>
      <c r="X1511" t="s">
        <v>4045</v>
      </c>
      <c r="Z1511" t="s">
        <v>1260</v>
      </c>
      <c r="AA1511" t="s">
        <v>1261</v>
      </c>
      <c r="AE1511">
        <v>44188</v>
      </c>
      <c r="AH1511">
        <v>0</v>
      </c>
      <c r="AK1511" t="s">
        <v>1260</v>
      </c>
      <c r="AM1511" t="s">
        <v>1260</v>
      </c>
      <c r="AN1511" t="s">
        <v>1260</v>
      </c>
      <c r="AQ1511" t="s">
        <v>2412</v>
      </c>
      <c r="AR1511" t="s">
        <v>2415</v>
      </c>
      <c r="AS1511" t="s">
        <v>1260</v>
      </c>
      <c r="AT1511">
        <v>1</v>
      </c>
      <c r="AX1511" t="s">
        <v>1260</v>
      </c>
      <c r="AY1511" t="s">
        <v>1264</v>
      </c>
      <c r="AZ1511" t="s">
        <v>1265</v>
      </c>
      <c r="BI1511" t="s">
        <v>1260</v>
      </c>
      <c r="BK1511" t="str">
        <f>LEFT(Tabela_BaseCadastro[[#This Row],[Descrição]],SEARCH(" ",Tabela_BaseCadastro[[#This Row],[Descrição]],1)-1)</f>
        <v>KIT</v>
      </c>
      <c r="BL1511" t="str">
        <f>TEXT(Tabela_BaseCadastro[[#This Row],[Unidade Venda '[EAN8, UPC12, EAN13, e DUN14']]],"0000000000000")</f>
        <v>7891040294718</v>
      </c>
      <c r="BN1511">
        <f>IF(Tabela_BaseCadastro[[#This Row],[P.Ativo CMED]]="",Tabela_BaseCadastro[[#This Row],[DESCRIÇÃO DO PRINCIPIO ATIVO]],Tabela_BaseCadastro[[#This Row],[P.Ativo CMED]])</f>
        <v>0</v>
      </c>
    </row>
    <row r="1512" spans="1:66" x14ac:dyDescent="0.25">
      <c r="A1512">
        <v>2314</v>
      </c>
      <c r="B1512" t="s">
        <v>4046</v>
      </c>
      <c r="C1512">
        <v>1657</v>
      </c>
      <c r="D1512" t="s">
        <v>13</v>
      </c>
      <c r="E1512">
        <v>5</v>
      </c>
      <c r="F1512" t="s">
        <v>2634</v>
      </c>
      <c r="G1512">
        <v>8</v>
      </c>
      <c r="H1512" s="1" t="s">
        <v>2635</v>
      </c>
      <c r="I1512">
        <v>47</v>
      </c>
      <c r="J1512" t="s">
        <v>3791</v>
      </c>
      <c r="M1512" t="s">
        <v>2412</v>
      </c>
      <c r="N1512" t="s">
        <v>4036</v>
      </c>
      <c r="O1512" t="s">
        <v>2614</v>
      </c>
      <c r="P1512">
        <v>30024999</v>
      </c>
      <c r="R1512">
        <v>13</v>
      </c>
      <c r="S1512">
        <v>13</v>
      </c>
      <c r="U1512">
        <v>7891040294725</v>
      </c>
      <c r="V1512">
        <v>7891040294725</v>
      </c>
      <c r="X1512" t="s">
        <v>4047</v>
      </c>
      <c r="Z1512" t="s">
        <v>1260</v>
      </c>
      <c r="AA1512" t="s">
        <v>1261</v>
      </c>
      <c r="AE1512">
        <v>44188</v>
      </c>
      <c r="AH1512">
        <v>0</v>
      </c>
      <c r="AK1512" t="s">
        <v>1260</v>
      </c>
      <c r="AM1512" t="s">
        <v>1260</v>
      </c>
      <c r="AN1512" t="s">
        <v>1260</v>
      </c>
      <c r="AQ1512" t="s">
        <v>2412</v>
      </c>
      <c r="AR1512" t="s">
        <v>2415</v>
      </c>
      <c r="AS1512" t="s">
        <v>1260</v>
      </c>
      <c r="AT1512">
        <v>1</v>
      </c>
      <c r="AX1512" t="s">
        <v>1260</v>
      </c>
      <c r="AY1512" t="s">
        <v>1264</v>
      </c>
      <c r="AZ1512" t="s">
        <v>1265</v>
      </c>
      <c r="BI1512" t="s">
        <v>1260</v>
      </c>
      <c r="BK1512" t="str">
        <f>LEFT(Tabela_BaseCadastro[[#This Row],[Descrição]],SEARCH(" ",Tabela_BaseCadastro[[#This Row],[Descrição]],1)-1)</f>
        <v>KIT</v>
      </c>
      <c r="BL1512" t="str">
        <f>TEXT(Tabela_BaseCadastro[[#This Row],[Unidade Venda '[EAN8, UPC12, EAN13, e DUN14']]],"0000000000000")</f>
        <v>7891040294725</v>
      </c>
      <c r="BN1512">
        <f>IF(Tabela_BaseCadastro[[#This Row],[P.Ativo CMED]]="",Tabela_BaseCadastro[[#This Row],[DESCRIÇÃO DO PRINCIPIO ATIVO]],Tabela_BaseCadastro[[#This Row],[P.Ativo CMED]])</f>
        <v>0</v>
      </c>
    </row>
    <row r="1513" spans="1:66" x14ac:dyDescent="0.25">
      <c r="A1513">
        <v>2315</v>
      </c>
      <c r="B1513" t="s">
        <v>4048</v>
      </c>
      <c r="C1513">
        <v>1657</v>
      </c>
      <c r="D1513" t="s">
        <v>13</v>
      </c>
      <c r="E1513">
        <v>2</v>
      </c>
      <c r="F1513" t="s">
        <v>2570</v>
      </c>
      <c r="G1513">
        <v>4</v>
      </c>
      <c r="H1513" s="1" t="s">
        <v>2570</v>
      </c>
      <c r="I1513">
        <v>47</v>
      </c>
      <c r="J1513" t="s">
        <v>3791</v>
      </c>
      <c r="M1513" t="s">
        <v>2412</v>
      </c>
      <c r="N1513" t="s">
        <v>4049</v>
      </c>
      <c r="O1513" t="s">
        <v>2614</v>
      </c>
      <c r="P1513">
        <v>90275090</v>
      </c>
      <c r="R1513">
        <v>13</v>
      </c>
      <c r="S1513">
        <v>13</v>
      </c>
      <c r="T1513">
        <v>13</v>
      </c>
      <c r="U1513">
        <v>7891040279807</v>
      </c>
      <c r="V1513">
        <v>0</v>
      </c>
      <c r="W1513">
        <v>7891040279807</v>
      </c>
      <c r="X1513" t="s">
        <v>4050</v>
      </c>
      <c r="Z1513" t="s">
        <v>1260</v>
      </c>
      <c r="AA1513" t="s">
        <v>1261</v>
      </c>
      <c r="AE1513">
        <v>44188</v>
      </c>
      <c r="AH1513">
        <v>0</v>
      </c>
      <c r="AK1513" t="s">
        <v>1260</v>
      </c>
      <c r="AM1513" t="s">
        <v>1260</v>
      </c>
      <c r="AN1513" t="s">
        <v>1260</v>
      </c>
      <c r="AQ1513" t="s">
        <v>2412</v>
      </c>
      <c r="AR1513" t="s">
        <v>2415</v>
      </c>
      <c r="AS1513" t="s">
        <v>1260</v>
      </c>
      <c r="AT1513">
        <v>1</v>
      </c>
      <c r="AU1513">
        <v>1</v>
      </c>
      <c r="AX1513" t="s">
        <v>1260</v>
      </c>
      <c r="AY1513" t="s">
        <v>1264</v>
      </c>
      <c r="AZ1513" t="s">
        <v>1265</v>
      </c>
      <c r="BI1513" t="s">
        <v>1260</v>
      </c>
      <c r="BK1513" t="str">
        <f>LEFT(Tabela_BaseCadastro[[#This Row],[Descrição]],SEARCH(" ",Tabela_BaseCadastro[[#This Row],[Descrição]],1)-1)</f>
        <v>INCUBADORA</v>
      </c>
      <c r="BL1513" t="str">
        <f>TEXT(Tabela_BaseCadastro[[#This Row],[Unidade Venda '[EAN8, UPC12, EAN13, e DUN14']]],"0000000000000")</f>
        <v>7891040279807</v>
      </c>
      <c r="BN1513">
        <f>IF(Tabela_BaseCadastro[[#This Row],[P.Ativo CMED]]="",Tabela_BaseCadastro[[#This Row],[DESCRIÇÃO DO PRINCIPIO ATIVO]],Tabela_BaseCadastro[[#This Row],[P.Ativo CMED]])</f>
        <v>0</v>
      </c>
    </row>
    <row r="1514" spans="1:66" x14ac:dyDescent="0.25">
      <c r="A1514">
        <v>2316</v>
      </c>
      <c r="B1514" t="s">
        <v>4051</v>
      </c>
      <c r="C1514">
        <v>1657</v>
      </c>
      <c r="D1514" t="s">
        <v>13</v>
      </c>
      <c r="E1514">
        <v>5</v>
      </c>
      <c r="F1514" t="s">
        <v>2634</v>
      </c>
      <c r="G1514">
        <v>8</v>
      </c>
      <c r="H1514" s="1" t="s">
        <v>2635</v>
      </c>
      <c r="I1514">
        <v>47</v>
      </c>
      <c r="J1514" t="s">
        <v>3791</v>
      </c>
      <c r="M1514" t="s">
        <v>2412</v>
      </c>
      <c r="N1514" t="s">
        <v>4036</v>
      </c>
      <c r="O1514" t="s">
        <v>2614</v>
      </c>
      <c r="P1514">
        <v>30024999</v>
      </c>
      <c r="R1514">
        <v>13</v>
      </c>
      <c r="S1514">
        <v>13</v>
      </c>
      <c r="U1514">
        <v>7891040211814</v>
      </c>
      <c r="V1514">
        <v>7891040211814</v>
      </c>
      <c r="X1514" t="s">
        <v>4052</v>
      </c>
      <c r="Z1514" t="s">
        <v>1260</v>
      </c>
      <c r="AA1514" t="s">
        <v>1261</v>
      </c>
      <c r="AE1514">
        <v>44188</v>
      </c>
      <c r="AH1514">
        <v>0</v>
      </c>
      <c r="AK1514" t="s">
        <v>1260</v>
      </c>
      <c r="AM1514" t="s">
        <v>1260</v>
      </c>
      <c r="AN1514" t="s">
        <v>1260</v>
      </c>
      <c r="AQ1514" t="s">
        <v>2412</v>
      </c>
      <c r="AR1514" t="s">
        <v>2415</v>
      </c>
      <c r="AS1514" t="s">
        <v>1260</v>
      </c>
      <c r="AT1514">
        <v>1</v>
      </c>
      <c r="AX1514" t="s">
        <v>1260</v>
      </c>
      <c r="AY1514" t="s">
        <v>1264</v>
      </c>
      <c r="AZ1514" t="s">
        <v>1265</v>
      </c>
      <c r="BI1514" t="s">
        <v>1260</v>
      </c>
      <c r="BK1514" t="str">
        <f>LEFT(Tabela_BaseCadastro[[#This Row],[Descrição]],SEARCH(" ",Tabela_BaseCadastro[[#This Row],[Descrição]],1)-1)</f>
        <v>INCUB</v>
      </c>
      <c r="BL1514" t="str">
        <f>TEXT(Tabela_BaseCadastro[[#This Row],[Unidade Venda '[EAN8, UPC12, EAN13, e DUN14']]],"0000000000000")</f>
        <v>7891040211814</v>
      </c>
      <c r="BN1514">
        <f>IF(Tabela_BaseCadastro[[#This Row],[P.Ativo CMED]]="",Tabela_BaseCadastro[[#This Row],[DESCRIÇÃO DO PRINCIPIO ATIVO]],Tabela_BaseCadastro[[#This Row],[P.Ativo CMED]])</f>
        <v>0</v>
      </c>
    </row>
    <row r="1515" spans="1:66" x14ac:dyDescent="0.25">
      <c r="A1515">
        <v>2317</v>
      </c>
      <c r="B1515" t="s">
        <v>4053</v>
      </c>
      <c r="C1515">
        <v>1657</v>
      </c>
      <c r="D1515" t="s">
        <v>13</v>
      </c>
      <c r="E1515">
        <v>5</v>
      </c>
      <c r="F1515" t="s">
        <v>2634</v>
      </c>
      <c r="G1515">
        <v>8</v>
      </c>
      <c r="H1515" s="1" t="s">
        <v>2635</v>
      </c>
      <c r="I1515">
        <v>47</v>
      </c>
      <c r="J1515" t="s">
        <v>3791</v>
      </c>
      <c r="M1515" t="s">
        <v>2412</v>
      </c>
      <c r="N1515" t="s">
        <v>4036</v>
      </c>
      <c r="O1515" t="s">
        <v>2614</v>
      </c>
      <c r="P1515">
        <v>30024999</v>
      </c>
      <c r="R1515">
        <v>13</v>
      </c>
      <c r="S1515">
        <v>13</v>
      </c>
      <c r="U1515">
        <v>7891040121540</v>
      </c>
      <c r="V1515">
        <v>7891040121540</v>
      </c>
      <c r="X1515" t="s">
        <v>4054</v>
      </c>
      <c r="Z1515" t="s">
        <v>1260</v>
      </c>
      <c r="AA1515" t="s">
        <v>1261</v>
      </c>
      <c r="AE1515">
        <v>44188</v>
      </c>
      <c r="AH1515">
        <v>0</v>
      </c>
      <c r="AK1515" t="s">
        <v>1260</v>
      </c>
      <c r="AM1515" t="s">
        <v>1260</v>
      </c>
      <c r="AN1515" t="s">
        <v>1260</v>
      </c>
      <c r="AQ1515" t="s">
        <v>2412</v>
      </c>
      <c r="AR1515" t="s">
        <v>2415</v>
      </c>
      <c r="AS1515" t="s">
        <v>1260</v>
      </c>
      <c r="AT1515">
        <v>1</v>
      </c>
      <c r="AX1515" t="s">
        <v>1260</v>
      </c>
      <c r="AY1515" t="s">
        <v>1264</v>
      </c>
      <c r="AZ1515" t="s">
        <v>1265</v>
      </c>
      <c r="BI1515" t="s">
        <v>1260</v>
      </c>
      <c r="BK1515" t="str">
        <f>LEFT(Tabela_BaseCadastro[[#This Row],[Descrição]],SEARCH(" ",Tabela_BaseCadastro[[#This Row],[Descrição]],1)-1)</f>
        <v>KIT</v>
      </c>
      <c r="BL1515" t="str">
        <f>TEXT(Tabela_BaseCadastro[[#This Row],[Unidade Venda '[EAN8, UPC12, EAN13, e DUN14']]],"0000000000000")</f>
        <v>7891040121540</v>
      </c>
      <c r="BN1515">
        <f>IF(Tabela_BaseCadastro[[#This Row],[P.Ativo CMED]]="",Tabela_BaseCadastro[[#This Row],[DESCRIÇÃO DO PRINCIPIO ATIVO]],Tabela_BaseCadastro[[#This Row],[P.Ativo CMED]])</f>
        <v>0</v>
      </c>
    </row>
    <row r="1516" spans="1:66" x14ac:dyDescent="0.25">
      <c r="A1516">
        <v>2318</v>
      </c>
      <c r="B1516" t="s">
        <v>4055</v>
      </c>
      <c r="C1516">
        <v>1657</v>
      </c>
      <c r="D1516" t="s">
        <v>13</v>
      </c>
      <c r="E1516">
        <v>5</v>
      </c>
      <c r="F1516" t="s">
        <v>2634</v>
      </c>
      <c r="G1516">
        <v>8</v>
      </c>
      <c r="H1516" s="1" t="s">
        <v>2635</v>
      </c>
      <c r="I1516">
        <v>47</v>
      </c>
      <c r="J1516" t="s">
        <v>3791</v>
      </c>
      <c r="M1516" t="s">
        <v>2412</v>
      </c>
      <c r="N1516" t="s">
        <v>4006</v>
      </c>
      <c r="O1516" t="s">
        <v>2614</v>
      </c>
      <c r="P1516">
        <v>30024999</v>
      </c>
      <c r="R1516">
        <v>13</v>
      </c>
      <c r="S1516">
        <v>13</v>
      </c>
      <c r="U1516">
        <v>7891040292622</v>
      </c>
      <c r="V1516">
        <v>7891040292622</v>
      </c>
      <c r="X1516" t="s">
        <v>4056</v>
      </c>
      <c r="Z1516" t="s">
        <v>1260</v>
      </c>
      <c r="AA1516" t="s">
        <v>1261</v>
      </c>
      <c r="AE1516">
        <v>44188</v>
      </c>
      <c r="AH1516">
        <v>0</v>
      </c>
      <c r="AK1516" t="s">
        <v>1260</v>
      </c>
      <c r="AM1516" t="s">
        <v>1260</v>
      </c>
      <c r="AN1516" t="s">
        <v>1260</v>
      </c>
      <c r="AQ1516" t="s">
        <v>2412</v>
      </c>
      <c r="AR1516" t="s">
        <v>2415</v>
      </c>
      <c r="AS1516" t="s">
        <v>1260</v>
      </c>
      <c r="AT1516">
        <v>1</v>
      </c>
      <c r="AX1516" t="s">
        <v>1260</v>
      </c>
      <c r="AY1516" t="s">
        <v>1264</v>
      </c>
      <c r="AZ1516" t="s">
        <v>1265</v>
      </c>
      <c r="BI1516" t="s">
        <v>1260</v>
      </c>
      <c r="BK1516" t="str">
        <f>LEFT(Tabela_BaseCadastro[[#This Row],[Descrição]],SEARCH(" ",Tabela_BaseCadastro[[#This Row],[Descrição]],1)-1)</f>
        <v>3M</v>
      </c>
      <c r="BL1516" t="str">
        <f>TEXT(Tabela_BaseCadastro[[#This Row],[Unidade Venda '[EAN8, UPC12, EAN13, e DUN14']]],"0000000000000")</f>
        <v>7891040292622</v>
      </c>
      <c r="BN1516">
        <f>IF(Tabela_BaseCadastro[[#This Row],[P.Ativo CMED]]="",Tabela_BaseCadastro[[#This Row],[DESCRIÇÃO DO PRINCIPIO ATIVO]],Tabela_BaseCadastro[[#This Row],[P.Ativo CMED]])</f>
        <v>0</v>
      </c>
    </row>
    <row r="1517" spans="1:66" x14ac:dyDescent="0.25">
      <c r="A1517">
        <v>2319</v>
      </c>
      <c r="B1517" t="s">
        <v>4057</v>
      </c>
      <c r="C1517">
        <v>1657</v>
      </c>
      <c r="D1517" t="s">
        <v>13</v>
      </c>
      <c r="E1517">
        <v>5</v>
      </c>
      <c r="F1517" t="s">
        <v>2634</v>
      </c>
      <c r="G1517">
        <v>8</v>
      </c>
      <c r="H1517" s="1" t="s">
        <v>2635</v>
      </c>
      <c r="I1517">
        <v>47</v>
      </c>
      <c r="J1517" t="s">
        <v>3791</v>
      </c>
      <c r="M1517" t="s">
        <v>2412</v>
      </c>
      <c r="N1517" t="s">
        <v>4014</v>
      </c>
      <c r="O1517" t="s">
        <v>2614</v>
      </c>
      <c r="P1517">
        <v>30024999</v>
      </c>
      <c r="R1517">
        <v>13</v>
      </c>
      <c r="S1517">
        <v>13</v>
      </c>
      <c r="U1517">
        <v>7891040197804</v>
      </c>
      <c r="V1517">
        <v>0</v>
      </c>
      <c r="X1517" t="s">
        <v>4058</v>
      </c>
      <c r="Y1517" t="s">
        <v>4058</v>
      </c>
      <c r="Z1517" t="s">
        <v>1260</v>
      </c>
      <c r="AA1517" t="s">
        <v>1261</v>
      </c>
      <c r="AE1517">
        <v>44145</v>
      </c>
      <c r="AH1517">
        <v>0</v>
      </c>
      <c r="AK1517" t="s">
        <v>1260</v>
      </c>
      <c r="AM1517" t="s">
        <v>1260</v>
      </c>
      <c r="AN1517" t="s">
        <v>1260</v>
      </c>
      <c r="AQ1517" t="s">
        <v>2412</v>
      </c>
      <c r="AR1517" t="s">
        <v>2415</v>
      </c>
      <c r="AS1517" t="s">
        <v>1260</v>
      </c>
      <c r="AT1517">
        <v>1</v>
      </c>
      <c r="AX1517" t="s">
        <v>1260</v>
      </c>
      <c r="AY1517" t="s">
        <v>1264</v>
      </c>
      <c r="AZ1517" t="s">
        <v>1265</v>
      </c>
      <c r="BI1517" t="s">
        <v>1260</v>
      </c>
      <c r="BK1517" t="str">
        <f>LEFT(Tabela_BaseCadastro[[#This Row],[Descrição]],SEARCH(" ",Tabela_BaseCadastro[[#This Row],[Descrição]],1)-1)</f>
        <v>41482VF</v>
      </c>
      <c r="BL1517" t="str">
        <f>TEXT(Tabela_BaseCadastro[[#This Row],[Unidade Venda '[EAN8, UPC12, EAN13, e DUN14']]],"0000000000000")</f>
        <v>7891040197804</v>
      </c>
      <c r="BN1517">
        <f>IF(Tabela_BaseCadastro[[#This Row],[P.Ativo CMED]]="",Tabela_BaseCadastro[[#This Row],[DESCRIÇÃO DO PRINCIPIO ATIVO]],Tabela_BaseCadastro[[#This Row],[P.Ativo CMED]])</f>
        <v>0</v>
      </c>
    </row>
    <row r="1518" spans="1:66" x14ac:dyDescent="0.25">
      <c r="A1518">
        <v>2320</v>
      </c>
      <c r="B1518" t="s">
        <v>4059</v>
      </c>
      <c r="C1518">
        <v>1657</v>
      </c>
      <c r="D1518" t="s">
        <v>13</v>
      </c>
      <c r="E1518">
        <v>5</v>
      </c>
      <c r="F1518" t="s">
        <v>2634</v>
      </c>
      <c r="G1518">
        <v>8</v>
      </c>
      <c r="H1518" s="1" t="s">
        <v>2635</v>
      </c>
      <c r="I1518">
        <v>47</v>
      </c>
      <c r="J1518" t="s">
        <v>3791</v>
      </c>
      <c r="M1518" t="s">
        <v>2412</v>
      </c>
      <c r="N1518" t="s">
        <v>4014</v>
      </c>
      <c r="O1518" t="s">
        <v>2614</v>
      </c>
      <c r="P1518">
        <v>30024999</v>
      </c>
      <c r="R1518">
        <v>13</v>
      </c>
      <c r="S1518">
        <v>13</v>
      </c>
      <c r="U1518">
        <v>2320</v>
      </c>
      <c r="V1518">
        <v>2320</v>
      </c>
      <c r="X1518" t="s">
        <v>148</v>
      </c>
      <c r="Z1518" t="s">
        <v>1260</v>
      </c>
      <c r="AA1518" t="s">
        <v>1261</v>
      </c>
      <c r="AE1518">
        <v>44090</v>
      </c>
      <c r="AH1518">
        <v>0</v>
      </c>
      <c r="AK1518" t="s">
        <v>1260</v>
      </c>
      <c r="AM1518" t="s">
        <v>1260</v>
      </c>
      <c r="AN1518" t="s">
        <v>1260</v>
      </c>
      <c r="AQ1518" t="s">
        <v>2412</v>
      </c>
      <c r="AR1518" t="s">
        <v>2415</v>
      </c>
      <c r="AS1518" t="s">
        <v>1260</v>
      </c>
      <c r="AT1518">
        <v>1</v>
      </c>
      <c r="AX1518" t="s">
        <v>1260</v>
      </c>
      <c r="AY1518" t="s">
        <v>1264</v>
      </c>
      <c r="AZ1518" t="s">
        <v>1265</v>
      </c>
      <c r="BI1518" t="s">
        <v>1260</v>
      </c>
      <c r="BK1518" t="str">
        <f>LEFT(Tabela_BaseCadastro[[#This Row],[Descrição]],SEARCH(" ",Tabela_BaseCadastro[[#This Row],[Descrição]],1)-1)</f>
        <v>41382BR</v>
      </c>
      <c r="BL1518" t="str">
        <f>TEXT(Tabela_BaseCadastro[[#This Row],[Unidade Venda '[EAN8, UPC12, EAN13, e DUN14']]],"0000000000000")</f>
        <v>0000000002320</v>
      </c>
      <c r="BN1518">
        <f>IF(Tabela_BaseCadastro[[#This Row],[P.Ativo CMED]]="",Tabela_BaseCadastro[[#This Row],[DESCRIÇÃO DO PRINCIPIO ATIVO]],Tabela_BaseCadastro[[#This Row],[P.Ativo CMED]])</f>
        <v>0</v>
      </c>
    </row>
    <row r="1519" spans="1:66" x14ac:dyDescent="0.25">
      <c r="A1519">
        <v>2321</v>
      </c>
      <c r="B1519" t="s">
        <v>4060</v>
      </c>
      <c r="C1519">
        <v>1657</v>
      </c>
      <c r="D1519" t="s">
        <v>13</v>
      </c>
      <c r="E1519">
        <v>5</v>
      </c>
      <c r="F1519" t="s">
        <v>2634</v>
      </c>
      <c r="G1519">
        <v>8</v>
      </c>
      <c r="H1519" s="1" t="s">
        <v>2635</v>
      </c>
      <c r="I1519">
        <v>47</v>
      </c>
      <c r="J1519" t="s">
        <v>3791</v>
      </c>
      <c r="M1519" t="s">
        <v>2412</v>
      </c>
      <c r="N1519" t="s">
        <v>4006</v>
      </c>
      <c r="O1519" t="s">
        <v>2614</v>
      </c>
      <c r="P1519">
        <v>30024999</v>
      </c>
      <c r="R1519">
        <v>13</v>
      </c>
      <c r="S1519">
        <v>13</v>
      </c>
      <c r="U1519">
        <v>7891040117222</v>
      </c>
      <c r="V1519">
        <v>0</v>
      </c>
      <c r="X1519" t="s">
        <v>4061</v>
      </c>
      <c r="Z1519" t="s">
        <v>1260</v>
      </c>
      <c r="AA1519" t="s">
        <v>1261</v>
      </c>
      <c r="AE1519">
        <v>44090</v>
      </c>
      <c r="AH1519">
        <v>0</v>
      </c>
      <c r="AK1519" t="s">
        <v>1260</v>
      </c>
      <c r="AM1519" t="s">
        <v>1260</v>
      </c>
      <c r="AN1519" t="s">
        <v>1260</v>
      </c>
      <c r="AQ1519" t="s">
        <v>2412</v>
      </c>
      <c r="AR1519" t="s">
        <v>2415</v>
      </c>
      <c r="AS1519" t="s">
        <v>1260</v>
      </c>
      <c r="AT1519">
        <v>1</v>
      </c>
      <c r="AX1519" t="s">
        <v>1260</v>
      </c>
      <c r="AY1519" t="s">
        <v>1264</v>
      </c>
      <c r="AZ1519" t="s">
        <v>1265</v>
      </c>
      <c r="BI1519" t="s">
        <v>1260</v>
      </c>
      <c r="BK1519" t="str">
        <f>LEFT(Tabela_BaseCadastro[[#This Row],[Descrição]],SEARCH(" ",Tabela_BaseCadastro[[#This Row],[Descrição]],1)-1)</f>
        <v>1296</v>
      </c>
      <c r="BL1519" t="str">
        <f>TEXT(Tabela_BaseCadastro[[#This Row],[Unidade Venda '[EAN8, UPC12, EAN13, e DUN14']]],"0000000000000")</f>
        <v>7891040117222</v>
      </c>
      <c r="BN1519">
        <f>IF(Tabela_BaseCadastro[[#This Row],[P.Ativo CMED]]="",Tabela_BaseCadastro[[#This Row],[DESCRIÇÃO DO PRINCIPIO ATIVO]],Tabela_BaseCadastro[[#This Row],[P.Ativo CMED]])</f>
        <v>0</v>
      </c>
    </row>
    <row r="1520" spans="1:66" x14ac:dyDescent="0.25">
      <c r="A1520">
        <v>2322</v>
      </c>
      <c r="B1520" t="s">
        <v>4062</v>
      </c>
      <c r="C1520">
        <v>1657</v>
      </c>
      <c r="D1520" t="s">
        <v>13</v>
      </c>
      <c r="E1520">
        <v>5</v>
      </c>
      <c r="F1520" t="s">
        <v>2634</v>
      </c>
      <c r="G1520">
        <v>8</v>
      </c>
      <c r="H1520" s="1" t="s">
        <v>2635</v>
      </c>
      <c r="I1520">
        <v>47</v>
      </c>
      <c r="J1520" t="s">
        <v>3791</v>
      </c>
      <c r="M1520" t="s">
        <v>2412</v>
      </c>
      <c r="N1520" t="s">
        <v>4006</v>
      </c>
      <c r="O1520" t="s">
        <v>2614</v>
      </c>
      <c r="P1520">
        <v>30024999</v>
      </c>
      <c r="R1520">
        <v>13</v>
      </c>
      <c r="S1520">
        <v>13</v>
      </c>
      <c r="U1520">
        <v>7891040125609</v>
      </c>
      <c r="V1520">
        <v>7891040125609</v>
      </c>
      <c r="X1520" t="s">
        <v>4063</v>
      </c>
      <c r="Z1520" t="s">
        <v>1260</v>
      </c>
      <c r="AA1520" t="s">
        <v>1261</v>
      </c>
      <c r="AE1520">
        <v>44188</v>
      </c>
      <c r="AH1520">
        <v>0</v>
      </c>
      <c r="AK1520" t="s">
        <v>1260</v>
      </c>
      <c r="AM1520" t="s">
        <v>1260</v>
      </c>
      <c r="AN1520" t="s">
        <v>1260</v>
      </c>
      <c r="AQ1520" t="s">
        <v>2412</v>
      </c>
      <c r="AR1520" t="s">
        <v>2415</v>
      </c>
      <c r="AS1520" t="s">
        <v>1260</v>
      </c>
      <c r="AT1520">
        <v>1</v>
      </c>
      <c r="AX1520" t="s">
        <v>1260</v>
      </c>
      <c r="AY1520" t="s">
        <v>1264</v>
      </c>
      <c r="AZ1520" t="s">
        <v>1265</v>
      </c>
      <c r="BI1520" t="s">
        <v>1260</v>
      </c>
      <c r="BK1520" t="str">
        <f>LEFT(Tabela_BaseCadastro[[#This Row],[Descrição]],SEARCH(" ",Tabela_BaseCadastro[[#This Row],[Descrição]],1)-1)</f>
        <v>1296F</v>
      </c>
      <c r="BL1520" t="str">
        <f>TEXT(Tabela_BaseCadastro[[#This Row],[Unidade Venda '[EAN8, UPC12, EAN13, e DUN14']]],"0000000000000")</f>
        <v>7891040125609</v>
      </c>
      <c r="BN1520">
        <f>IF(Tabela_BaseCadastro[[#This Row],[P.Ativo CMED]]="",Tabela_BaseCadastro[[#This Row],[DESCRIÇÃO DO PRINCIPIO ATIVO]],Tabela_BaseCadastro[[#This Row],[P.Ativo CMED]])</f>
        <v>0</v>
      </c>
    </row>
    <row r="1521" spans="1:66" x14ac:dyDescent="0.25">
      <c r="A1521">
        <v>2323</v>
      </c>
      <c r="B1521" t="s">
        <v>4064</v>
      </c>
      <c r="C1521">
        <v>1657</v>
      </c>
      <c r="D1521" t="s">
        <v>13</v>
      </c>
      <c r="E1521">
        <v>5</v>
      </c>
      <c r="F1521" t="s">
        <v>2634</v>
      </c>
      <c r="G1521">
        <v>8</v>
      </c>
      <c r="H1521" s="1" t="s">
        <v>2635</v>
      </c>
      <c r="I1521">
        <v>47</v>
      </c>
      <c r="J1521" t="s">
        <v>3791</v>
      </c>
      <c r="M1521" t="s">
        <v>2412</v>
      </c>
      <c r="N1521" t="s">
        <v>3972</v>
      </c>
      <c r="O1521" t="s">
        <v>2614</v>
      </c>
      <c r="P1521">
        <v>38221990</v>
      </c>
      <c r="R1521">
        <v>13</v>
      </c>
      <c r="S1521">
        <v>13</v>
      </c>
      <c r="U1521">
        <v>7891040197453</v>
      </c>
      <c r="V1521">
        <v>41360</v>
      </c>
      <c r="X1521" t="s">
        <v>323</v>
      </c>
      <c r="Z1521" t="s">
        <v>1260</v>
      </c>
      <c r="AA1521" t="s">
        <v>1261</v>
      </c>
      <c r="AE1521">
        <v>44145</v>
      </c>
      <c r="AH1521">
        <v>0</v>
      </c>
      <c r="AK1521" t="s">
        <v>1260</v>
      </c>
      <c r="AM1521" t="s">
        <v>1260</v>
      </c>
      <c r="AN1521" t="s">
        <v>1260</v>
      </c>
      <c r="AQ1521" t="s">
        <v>2412</v>
      </c>
      <c r="AR1521" t="s">
        <v>2415</v>
      </c>
      <c r="AS1521" t="s">
        <v>1260</v>
      </c>
      <c r="AT1521">
        <v>1</v>
      </c>
      <c r="AX1521" t="s">
        <v>1260</v>
      </c>
      <c r="AY1521" t="s">
        <v>1264</v>
      </c>
      <c r="AZ1521" t="s">
        <v>1265</v>
      </c>
      <c r="BI1521" t="s">
        <v>1260</v>
      </c>
      <c r="BK1521" t="str">
        <f>LEFT(Tabela_BaseCadastro[[#This Row],[Descrição]],SEARCH(" ",Tabela_BaseCadastro[[#This Row],[Descrição]],1)-1)</f>
        <v>41360BR</v>
      </c>
      <c r="BL1521" t="str">
        <f>TEXT(Tabela_BaseCadastro[[#This Row],[Unidade Venda '[EAN8, UPC12, EAN13, e DUN14']]],"0000000000000")</f>
        <v>7891040197453</v>
      </c>
      <c r="BN1521">
        <f>IF(Tabela_BaseCadastro[[#This Row],[P.Ativo CMED]]="",Tabela_BaseCadastro[[#This Row],[DESCRIÇÃO DO PRINCIPIO ATIVO]],Tabela_BaseCadastro[[#This Row],[P.Ativo CMED]])</f>
        <v>0</v>
      </c>
    </row>
    <row r="1522" spans="1:66" x14ac:dyDescent="0.25">
      <c r="A1522">
        <v>2324</v>
      </c>
      <c r="B1522" t="s">
        <v>4065</v>
      </c>
      <c r="C1522">
        <v>1657</v>
      </c>
      <c r="D1522" t="s">
        <v>13</v>
      </c>
      <c r="E1522">
        <v>5</v>
      </c>
      <c r="F1522" t="s">
        <v>2634</v>
      </c>
      <c r="G1522">
        <v>8</v>
      </c>
      <c r="H1522" s="1" t="s">
        <v>2635</v>
      </c>
      <c r="I1522">
        <v>47</v>
      </c>
      <c r="J1522" t="s">
        <v>3791</v>
      </c>
      <c r="M1522" t="s">
        <v>2412</v>
      </c>
      <c r="N1522" t="s">
        <v>3972</v>
      </c>
      <c r="O1522" t="s">
        <v>2614</v>
      </c>
      <c r="P1522">
        <v>38221990</v>
      </c>
      <c r="R1522">
        <v>13</v>
      </c>
      <c r="S1522">
        <v>13</v>
      </c>
      <c r="U1522">
        <v>7891040285310</v>
      </c>
      <c r="V1522">
        <v>7891040285310</v>
      </c>
      <c r="X1522" t="s">
        <v>4066</v>
      </c>
      <c r="Z1522" t="s">
        <v>1260</v>
      </c>
      <c r="AA1522" t="s">
        <v>1261</v>
      </c>
      <c r="AE1522">
        <v>44188</v>
      </c>
      <c r="AH1522">
        <v>0</v>
      </c>
      <c r="AK1522" t="s">
        <v>1260</v>
      </c>
      <c r="AM1522" t="s">
        <v>1260</v>
      </c>
      <c r="AN1522" t="s">
        <v>1260</v>
      </c>
      <c r="AQ1522" t="s">
        <v>2412</v>
      </c>
      <c r="AR1522" t="s">
        <v>2415</v>
      </c>
      <c r="AS1522" t="s">
        <v>1260</v>
      </c>
      <c r="AT1522">
        <v>1</v>
      </c>
      <c r="AX1522" t="s">
        <v>1260</v>
      </c>
      <c r="AY1522" t="s">
        <v>1264</v>
      </c>
      <c r="AZ1522" t="s">
        <v>1265</v>
      </c>
      <c r="BI1522" t="s">
        <v>1260</v>
      </c>
      <c r="BK1522" t="str">
        <f>LEFT(Tabela_BaseCadastro[[#This Row],[Descrição]],SEARCH(" ",Tabela_BaseCadastro[[#This Row],[Descrição]],1)-1)</f>
        <v>61000</v>
      </c>
      <c r="BL1522" t="str">
        <f>TEXT(Tabela_BaseCadastro[[#This Row],[Unidade Venda '[EAN8, UPC12, EAN13, e DUN14']]],"0000000000000")</f>
        <v>7891040285310</v>
      </c>
      <c r="BN1522">
        <f>IF(Tabela_BaseCadastro[[#This Row],[P.Ativo CMED]]="",Tabela_BaseCadastro[[#This Row],[DESCRIÇÃO DO PRINCIPIO ATIVO]],Tabela_BaseCadastro[[#This Row],[P.Ativo CMED]])</f>
        <v>0</v>
      </c>
    </row>
    <row r="1523" spans="1:66" x14ac:dyDescent="0.25">
      <c r="A1523">
        <v>2325</v>
      </c>
      <c r="B1523" t="s">
        <v>4067</v>
      </c>
      <c r="C1523">
        <v>1657</v>
      </c>
      <c r="D1523" t="s">
        <v>13</v>
      </c>
      <c r="E1523">
        <v>5</v>
      </c>
      <c r="F1523" t="s">
        <v>2634</v>
      </c>
      <c r="G1523">
        <v>8</v>
      </c>
      <c r="H1523" s="1" t="s">
        <v>2635</v>
      </c>
      <c r="I1523">
        <v>47</v>
      </c>
      <c r="J1523" t="s">
        <v>3791</v>
      </c>
      <c r="M1523" t="s">
        <v>2412</v>
      </c>
      <c r="N1523" t="s">
        <v>4068</v>
      </c>
      <c r="O1523" t="s">
        <v>1275</v>
      </c>
      <c r="P1523">
        <v>38221990</v>
      </c>
      <c r="R1523">
        <v>13</v>
      </c>
      <c r="S1523">
        <v>14</v>
      </c>
      <c r="U1523">
        <v>7891040285280</v>
      </c>
      <c r="V1523">
        <v>17891040285294</v>
      </c>
      <c r="X1523" t="s">
        <v>4069</v>
      </c>
      <c r="Z1523" t="s">
        <v>1260</v>
      </c>
      <c r="AA1523" t="s">
        <v>1261</v>
      </c>
      <c r="AE1523">
        <v>44188</v>
      </c>
      <c r="AH1523">
        <v>0</v>
      </c>
      <c r="AK1523" t="s">
        <v>1260</v>
      </c>
      <c r="AM1523" t="s">
        <v>1260</v>
      </c>
      <c r="AN1523" t="s">
        <v>1260</v>
      </c>
      <c r="AQ1523" t="s">
        <v>2412</v>
      </c>
      <c r="AR1523" t="s">
        <v>2415</v>
      </c>
      <c r="AS1523" t="s">
        <v>1260</v>
      </c>
      <c r="AT1523">
        <v>1</v>
      </c>
      <c r="AX1523" t="s">
        <v>1260</v>
      </c>
      <c r="AY1523" t="s">
        <v>1264</v>
      </c>
      <c r="AZ1523" t="s">
        <v>1265</v>
      </c>
      <c r="BI1523" t="s">
        <v>1260</v>
      </c>
      <c r="BK1523" t="str">
        <f>LEFT(Tabela_BaseCadastro[[#This Row],[Descrição]],SEARCH(" ",Tabela_BaseCadastro[[#This Row],[Descrição]],1)-1)</f>
        <v>31000</v>
      </c>
      <c r="BL1523" t="str">
        <f>TEXT(Tabela_BaseCadastro[[#This Row],[Unidade Venda '[EAN8, UPC12, EAN13, e DUN14']]],"0000000000000")</f>
        <v>7891040285280</v>
      </c>
      <c r="BN1523">
        <f>IF(Tabela_BaseCadastro[[#This Row],[P.Ativo CMED]]="",Tabela_BaseCadastro[[#This Row],[DESCRIÇÃO DO PRINCIPIO ATIVO]],Tabela_BaseCadastro[[#This Row],[P.Ativo CMED]])</f>
        <v>0</v>
      </c>
    </row>
    <row r="1524" spans="1:66" x14ac:dyDescent="0.25">
      <c r="A1524">
        <v>2326</v>
      </c>
      <c r="B1524" t="s">
        <v>4070</v>
      </c>
      <c r="C1524">
        <v>1657</v>
      </c>
      <c r="D1524" t="s">
        <v>13</v>
      </c>
      <c r="E1524">
        <v>5</v>
      </c>
      <c r="F1524" t="s">
        <v>2634</v>
      </c>
      <c r="G1524">
        <v>8</v>
      </c>
      <c r="H1524" s="1" t="s">
        <v>2635</v>
      </c>
      <c r="I1524">
        <v>47</v>
      </c>
      <c r="J1524" t="s">
        <v>3791</v>
      </c>
      <c r="M1524" t="s">
        <v>2412</v>
      </c>
      <c r="N1524" t="s">
        <v>4068</v>
      </c>
      <c r="O1524" t="s">
        <v>1275</v>
      </c>
      <c r="P1524">
        <v>38221990</v>
      </c>
      <c r="R1524">
        <v>13</v>
      </c>
      <c r="S1524">
        <v>13</v>
      </c>
      <c r="U1524">
        <v>7891040285297</v>
      </c>
      <c r="V1524">
        <v>0</v>
      </c>
      <c r="X1524" t="s">
        <v>333</v>
      </c>
      <c r="Z1524" t="s">
        <v>1260</v>
      </c>
      <c r="AA1524" t="s">
        <v>1261</v>
      </c>
      <c r="AE1524">
        <v>44188</v>
      </c>
      <c r="AH1524">
        <v>0</v>
      </c>
      <c r="AK1524" t="s">
        <v>1260</v>
      </c>
      <c r="AM1524" t="s">
        <v>1260</v>
      </c>
      <c r="AN1524" t="s">
        <v>1260</v>
      </c>
      <c r="AQ1524" t="s">
        <v>2412</v>
      </c>
      <c r="AR1524" t="s">
        <v>2415</v>
      </c>
      <c r="AS1524" t="s">
        <v>1260</v>
      </c>
      <c r="AT1524">
        <v>1</v>
      </c>
      <c r="AX1524" t="s">
        <v>1260</v>
      </c>
      <c r="AY1524" t="s">
        <v>1264</v>
      </c>
      <c r="AZ1524" t="s">
        <v>1265</v>
      </c>
      <c r="BI1524" t="s">
        <v>1260</v>
      </c>
      <c r="BK1524" t="str">
        <f>LEFT(Tabela_BaseCadastro[[#This Row],[Descrição]],SEARCH(" ",Tabela_BaseCadastro[[#This Row],[Descrição]],1)-1)</f>
        <v>31500</v>
      </c>
      <c r="BL1524" t="str">
        <f>TEXT(Tabela_BaseCadastro[[#This Row],[Unidade Venda '[EAN8, UPC12, EAN13, e DUN14']]],"0000000000000")</f>
        <v>7891040285297</v>
      </c>
      <c r="BN1524">
        <f>IF(Tabela_BaseCadastro[[#This Row],[P.Ativo CMED]]="",Tabela_BaseCadastro[[#This Row],[DESCRIÇÃO DO PRINCIPIO ATIVO]],Tabela_BaseCadastro[[#This Row],[P.Ativo CMED]])</f>
        <v>0</v>
      </c>
    </row>
    <row r="1525" spans="1:66" x14ac:dyDescent="0.25">
      <c r="A1525">
        <v>2327</v>
      </c>
      <c r="B1525" t="s">
        <v>4071</v>
      </c>
      <c r="C1525">
        <v>1657</v>
      </c>
      <c r="D1525" t="s">
        <v>13</v>
      </c>
      <c r="E1525">
        <v>5</v>
      </c>
      <c r="F1525" t="s">
        <v>2634</v>
      </c>
      <c r="G1525">
        <v>8</v>
      </c>
      <c r="H1525" s="1" t="s">
        <v>2635</v>
      </c>
      <c r="I1525">
        <v>47</v>
      </c>
      <c r="J1525" t="s">
        <v>3791</v>
      </c>
      <c r="M1525" t="s">
        <v>2412</v>
      </c>
      <c r="N1525" t="s">
        <v>4068</v>
      </c>
      <c r="O1525" t="s">
        <v>1275</v>
      </c>
      <c r="P1525">
        <v>38221990</v>
      </c>
      <c r="R1525">
        <v>13</v>
      </c>
      <c r="S1525">
        <v>13</v>
      </c>
      <c r="U1525">
        <v>7891040285358</v>
      </c>
      <c r="V1525">
        <v>7891040285358</v>
      </c>
      <c r="X1525" t="s">
        <v>4072</v>
      </c>
      <c r="Z1525" t="s">
        <v>1260</v>
      </c>
      <c r="AA1525" t="s">
        <v>1261</v>
      </c>
      <c r="AE1525">
        <v>44188</v>
      </c>
      <c r="AH1525">
        <v>0</v>
      </c>
      <c r="AK1525" t="s">
        <v>1260</v>
      </c>
      <c r="AM1525" t="s">
        <v>1260</v>
      </c>
      <c r="AN1525" t="s">
        <v>1260</v>
      </c>
      <c r="AQ1525" t="s">
        <v>2412</v>
      </c>
      <c r="AR1525" t="s">
        <v>2415</v>
      </c>
      <c r="AS1525" t="s">
        <v>1260</v>
      </c>
      <c r="AT1525">
        <v>1</v>
      </c>
      <c r="AX1525" t="s">
        <v>1260</v>
      </c>
      <c r="AY1525" t="s">
        <v>1264</v>
      </c>
      <c r="AZ1525" t="s">
        <v>1265</v>
      </c>
      <c r="BI1525" t="s">
        <v>1260</v>
      </c>
      <c r="BK1525" t="str">
        <f>LEFT(Tabela_BaseCadastro[[#This Row],[Descrição]],SEARCH(" ",Tabela_BaseCadastro[[#This Row],[Descrição]],1)-1)</f>
        <v>53000</v>
      </c>
      <c r="BL1525" t="str">
        <f>TEXT(Tabela_BaseCadastro[[#This Row],[Unidade Venda '[EAN8, UPC12, EAN13, e DUN14']]],"0000000000000")</f>
        <v>7891040285358</v>
      </c>
      <c r="BN1525">
        <f>IF(Tabela_BaseCadastro[[#This Row],[P.Ativo CMED]]="",Tabela_BaseCadastro[[#This Row],[DESCRIÇÃO DO PRINCIPIO ATIVO]],Tabela_BaseCadastro[[#This Row],[P.Ativo CMED]])</f>
        <v>0</v>
      </c>
    </row>
    <row r="1526" spans="1:66" x14ac:dyDescent="0.25">
      <c r="A1526">
        <v>2328</v>
      </c>
      <c r="B1526" t="s">
        <v>4073</v>
      </c>
      <c r="C1526">
        <v>1657</v>
      </c>
      <c r="D1526" t="s">
        <v>13</v>
      </c>
      <c r="E1526">
        <v>5</v>
      </c>
      <c r="F1526" t="s">
        <v>2634</v>
      </c>
      <c r="G1526">
        <v>8</v>
      </c>
      <c r="H1526" s="1" t="s">
        <v>2635</v>
      </c>
      <c r="I1526">
        <v>47</v>
      </c>
      <c r="J1526" t="s">
        <v>3791</v>
      </c>
      <c r="M1526" t="s">
        <v>2412</v>
      </c>
      <c r="N1526" t="s">
        <v>4068</v>
      </c>
      <c r="O1526" t="s">
        <v>1275</v>
      </c>
      <c r="P1526">
        <v>90189099</v>
      </c>
      <c r="R1526">
        <v>13</v>
      </c>
      <c r="S1526">
        <v>13</v>
      </c>
      <c r="T1526">
        <v>8</v>
      </c>
      <c r="U1526">
        <v>7891040285365</v>
      </c>
      <c r="V1526">
        <v>7891040285365</v>
      </c>
      <c r="X1526" t="s">
        <v>464</v>
      </c>
      <c r="Z1526" t="s">
        <v>1260</v>
      </c>
      <c r="AA1526" t="s">
        <v>1261</v>
      </c>
      <c r="AE1526">
        <v>44182</v>
      </c>
      <c r="AH1526">
        <v>0</v>
      </c>
      <c r="AK1526" t="s">
        <v>1260</v>
      </c>
      <c r="AM1526" t="s">
        <v>1260</v>
      </c>
      <c r="AN1526" t="s">
        <v>1260</v>
      </c>
      <c r="AQ1526" t="s">
        <v>2412</v>
      </c>
      <c r="AR1526" t="s">
        <v>2415</v>
      </c>
      <c r="AS1526" t="s">
        <v>1260</v>
      </c>
      <c r="AT1526">
        <v>1</v>
      </c>
      <c r="AX1526" t="s">
        <v>1260</v>
      </c>
      <c r="AY1526" t="s">
        <v>1264</v>
      </c>
      <c r="AZ1526" t="s">
        <v>1265</v>
      </c>
      <c r="BI1526" t="s">
        <v>1260</v>
      </c>
      <c r="BK1526" t="str">
        <f>LEFT(Tabela_BaseCadastro[[#This Row],[Descrição]],SEARCH(" ",Tabela_BaseCadastro[[#This Row],[Descrição]],1)-1)</f>
        <v>53700</v>
      </c>
      <c r="BL1526" t="str">
        <f>TEXT(Tabela_BaseCadastro[[#This Row],[Unidade Venda '[EAN8, UPC12, EAN13, e DUN14']]],"0000000000000")</f>
        <v>7891040285365</v>
      </c>
      <c r="BN1526">
        <f>IF(Tabela_BaseCadastro[[#This Row],[P.Ativo CMED]]="",Tabela_BaseCadastro[[#This Row],[DESCRIÇÃO DO PRINCIPIO ATIVO]],Tabela_BaseCadastro[[#This Row],[P.Ativo CMED]])</f>
        <v>0</v>
      </c>
    </row>
    <row r="1527" spans="1:66" x14ac:dyDescent="0.25">
      <c r="A1527">
        <v>2329</v>
      </c>
      <c r="B1527" t="s">
        <v>4074</v>
      </c>
      <c r="C1527">
        <v>1657</v>
      </c>
      <c r="D1527" t="s">
        <v>13</v>
      </c>
      <c r="E1527">
        <v>5</v>
      </c>
      <c r="F1527" t="s">
        <v>2634</v>
      </c>
      <c r="G1527">
        <v>8</v>
      </c>
      <c r="H1527" s="1" t="s">
        <v>2635</v>
      </c>
      <c r="I1527">
        <v>47</v>
      </c>
      <c r="J1527" t="s">
        <v>3791</v>
      </c>
      <c r="M1527" t="s">
        <v>2412</v>
      </c>
      <c r="N1527" t="s">
        <v>4068</v>
      </c>
      <c r="O1527" t="s">
        <v>1275</v>
      </c>
      <c r="P1527">
        <v>90189099</v>
      </c>
      <c r="R1527">
        <v>13</v>
      </c>
      <c r="S1527">
        <v>14</v>
      </c>
      <c r="U1527">
        <v>7891040285396</v>
      </c>
      <c r="V1527">
        <v>7891040285396</v>
      </c>
      <c r="X1527" t="s">
        <v>4075</v>
      </c>
      <c r="Z1527" t="s">
        <v>1260</v>
      </c>
      <c r="AA1527" t="s">
        <v>1261</v>
      </c>
      <c r="AE1527">
        <v>44188</v>
      </c>
      <c r="AH1527">
        <v>0</v>
      </c>
      <c r="AK1527" t="s">
        <v>1260</v>
      </c>
      <c r="AM1527" t="s">
        <v>1260</v>
      </c>
      <c r="AN1527" t="s">
        <v>1260</v>
      </c>
      <c r="AQ1527" t="s">
        <v>2412</v>
      </c>
      <c r="AR1527" t="s">
        <v>2415</v>
      </c>
      <c r="AS1527" t="s">
        <v>1260</v>
      </c>
      <c r="AT1527">
        <v>1</v>
      </c>
      <c r="AX1527" t="s">
        <v>1260</v>
      </c>
      <c r="AY1527" t="s">
        <v>1264</v>
      </c>
      <c r="AZ1527" t="s">
        <v>1265</v>
      </c>
      <c r="BI1527" t="s">
        <v>1260</v>
      </c>
      <c r="BK1527" t="str">
        <f>LEFT(Tabela_BaseCadastro[[#This Row],[Descrição]],SEARCH(" ",Tabela_BaseCadastro[[#This Row],[Descrição]],1)-1)</f>
        <v>58501</v>
      </c>
      <c r="BL1527" t="str">
        <f>TEXT(Tabela_BaseCadastro[[#This Row],[Unidade Venda '[EAN8, UPC12, EAN13, e DUN14']]],"0000000000000")</f>
        <v>7891040285396</v>
      </c>
      <c r="BN1527">
        <f>IF(Tabela_BaseCadastro[[#This Row],[P.Ativo CMED]]="",Tabela_BaseCadastro[[#This Row],[DESCRIÇÃO DO PRINCIPIO ATIVO]],Tabela_BaseCadastro[[#This Row],[P.Ativo CMED]])</f>
        <v>0</v>
      </c>
    </row>
    <row r="1528" spans="1:66" x14ac:dyDescent="0.25">
      <c r="A1528">
        <v>2330</v>
      </c>
      <c r="B1528" t="s">
        <v>4076</v>
      </c>
      <c r="C1528">
        <v>1657</v>
      </c>
      <c r="D1528" t="s">
        <v>13</v>
      </c>
      <c r="E1528">
        <v>5</v>
      </c>
      <c r="F1528" t="s">
        <v>2634</v>
      </c>
      <c r="G1528">
        <v>8</v>
      </c>
      <c r="H1528" s="1" t="s">
        <v>2635</v>
      </c>
      <c r="I1528">
        <v>47</v>
      </c>
      <c r="J1528" t="s">
        <v>3791</v>
      </c>
      <c r="M1528" t="s">
        <v>2412</v>
      </c>
      <c r="N1528" t="s">
        <v>4077</v>
      </c>
      <c r="O1528" t="s">
        <v>1275</v>
      </c>
      <c r="P1528">
        <v>90189099</v>
      </c>
      <c r="R1528">
        <v>13</v>
      </c>
      <c r="S1528">
        <v>13</v>
      </c>
      <c r="U1528">
        <v>7891040285389</v>
      </c>
      <c r="V1528">
        <v>0</v>
      </c>
      <c r="X1528" t="s">
        <v>4078</v>
      </c>
      <c r="Z1528" t="s">
        <v>1260</v>
      </c>
      <c r="AE1528">
        <v>44188</v>
      </c>
      <c r="AH1528">
        <v>0</v>
      </c>
      <c r="AK1528" t="s">
        <v>1260</v>
      </c>
      <c r="AM1528" t="s">
        <v>1260</v>
      </c>
      <c r="AN1528" t="s">
        <v>1260</v>
      </c>
      <c r="AQ1528" t="s">
        <v>2412</v>
      </c>
      <c r="AR1528" t="s">
        <v>2415</v>
      </c>
      <c r="AS1528" t="s">
        <v>1260</v>
      </c>
      <c r="AT1528">
        <v>1</v>
      </c>
      <c r="AX1528" t="s">
        <v>1260</v>
      </c>
      <c r="AY1528" t="s">
        <v>1264</v>
      </c>
      <c r="AZ1528" t="s">
        <v>1265</v>
      </c>
      <c r="BI1528" t="s">
        <v>1260</v>
      </c>
      <c r="BK1528" t="str">
        <f>LEFT(Tabela_BaseCadastro[[#This Row],[Descrição]],SEARCH(" ",Tabela_BaseCadastro[[#This Row],[Descrição]],1)-1)</f>
        <v>63000</v>
      </c>
      <c r="BL1528" t="str">
        <f>TEXT(Tabela_BaseCadastro[[#This Row],[Unidade Venda '[EAN8, UPC12, EAN13, e DUN14']]],"0000000000000")</f>
        <v>7891040285389</v>
      </c>
      <c r="BN1528">
        <f>IF(Tabela_BaseCadastro[[#This Row],[P.Ativo CMED]]="",Tabela_BaseCadastro[[#This Row],[DESCRIÇÃO DO PRINCIPIO ATIVO]],Tabela_BaseCadastro[[#This Row],[P.Ativo CMED]])</f>
        <v>0</v>
      </c>
    </row>
    <row r="1529" spans="1:66" x14ac:dyDescent="0.25">
      <c r="A1529">
        <v>2331</v>
      </c>
      <c r="B1529" t="s">
        <v>4079</v>
      </c>
      <c r="C1529">
        <v>1657</v>
      </c>
      <c r="D1529" t="s">
        <v>13</v>
      </c>
      <c r="E1529">
        <v>5</v>
      </c>
      <c r="F1529" t="s">
        <v>2634</v>
      </c>
      <c r="G1529">
        <v>8</v>
      </c>
      <c r="H1529" s="1" t="s">
        <v>2635</v>
      </c>
      <c r="I1529">
        <v>47</v>
      </c>
      <c r="J1529" t="s">
        <v>3791</v>
      </c>
      <c r="M1529" t="s">
        <v>2412</v>
      </c>
      <c r="N1529" t="s">
        <v>4068</v>
      </c>
      <c r="O1529" t="s">
        <v>1275</v>
      </c>
      <c r="P1529">
        <v>90189099</v>
      </c>
      <c r="R1529">
        <v>13</v>
      </c>
      <c r="S1529">
        <v>14</v>
      </c>
      <c r="U1529">
        <v>7891040285372</v>
      </c>
      <c r="V1529">
        <v>7891040285372</v>
      </c>
      <c r="X1529" t="s">
        <v>4080</v>
      </c>
      <c r="Z1529" t="s">
        <v>1260</v>
      </c>
      <c r="AA1529" t="s">
        <v>1261</v>
      </c>
      <c r="AE1529">
        <v>44188</v>
      </c>
      <c r="AH1529">
        <v>0</v>
      </c>
      <c r="AK1529" t="s">
        <v>1260</v>
      </c>
      <c r="AM1529" t="s">
        <v>1260</v>
      </c>
      <c r="AN1529" t="s">
        <v>1260</v>
      </c>
      <c r="AQ1529" t="s">
        <v>2412</v>
      </c>
      <c r="AR1529" t="s">
        <v>2415</v>
      </c>
      <c r="AS1529" t="s">
        <v>1260</v>
      </c>
      <c r="AT1529">
        <v>1</v>
      </c>
      <c r="AX1529" t="s">
        <v>1260</v>
      </c>
      <c r="AY1529" t="s">
        <v>1264</v>
      </c>
      <c r="AZ1529" t="s">
        <v>1265</v>
      </c>
      <c r="BI1529" t="s">
        <v>1260</v>
      </c>
      <c r="BK1529" t="str">
        <f>LEFT(Tabela_BaseCadastro[[#This Row],[Descrição]],SEARCH(" ",Tabela_BaseCadastro[[#This Row],[Descrição]],1)-1)</f>
        <v>64500</v>
      </c>
      <c r="BL1529" t="str">
        <f>TEXT(Tabela_BaseCadastro[[#This Row],[Unidade Venda '[EAN8, UPC12, EAN13, e DUN14']]],"0000000000000")</f>
        <v>7891040285372</v>
      </c>
      <c r="BN1529">
        <f>IF(Tabela_BaseCadastro[[#This Row],[P.Ativo CMED]]="",Tabela_BaseCadastro[[#This Row],[DESCRIÇÃO DO PRINCIPIO ATIVO]],Tabela_BaseCadastro[[#This Row],[P.Ativo CMED]])</f>
        <v>0</v>
      </c>
    </row>
    <row r="1530" spans="1:66" x14ac:dyDescent="0.25">
      <c r="A1530">
        <v>2332</v>
      </c>
      <c r="B1530" t="s">
        <v>4081</v>
      </c>
      <c r="C1530">
        <v>1657</v>
      </c>
      <c r="D1530" t="s">
        <v>13</v>
      </c>
      <c r="E1530">
        <v>5</v>
      </c>
      <c r="F1530" t="s">
        <v>2634</v>
      </c>
      <c r="G1530">
        <v>8</v>
      </c>
      <c r="H1530" s="1" t="s">
        <v>2635</v>
      </c>
      <c r="I1530">
        <v>47</v>
      </c>
      <c r="J1530" t="s">
        <v>3791</v>
      </c>
      <c r="M1530" t="s">
        <v>2412</v>
      </c>
      <c r="N1530" t="s">
        <v>4077</v>
      </c>
      <c r="O1530" t="s">
        <v>1275</v>
      </c>
      <c r="P1530">
        <v>90189099</v>
      </c>
      <c r="R1530">
        <v>13</v>
      </c>
      <c r="S1530">
        <v>14</v>
      </c>
      <c r="U1530">
        <v>7891040285303</v>
      </c>
      <c r="V1530">
        <v>17891040285386</v>
      </c>
      <c r="X1530" t="s">
        <v>364</v>
      </c>
      <c r="Z1530" t="s">
        <v>1260</v>
      </c>
      <c r="AA1530" t="s">
        <v>1261</v>
      </c>
      <c r="AE1530">
        <v>44188</v>
      </c>
      <c r="AH1530">
        <v>0</v>
      </c>
      <c r="AK1530" t="s">
        <v>1260</v>
      </c>
      <c r="AM1530" t="s">
        <v>1260</v>
      </c>
      <c r="AN1530" t="s">
        <v>1260</v>
      </c>
      <c r="AQ1530" t="s">
        <v>2412</v>
      </c>
      <c r="AR1530" t="s">
        <v>2415</v>
      </c>
      <c r="AS1530" t="s">
        <v>1260</v>
      </c>
      <c r="AT1530">
        <v>1</v>
      </c>
      <c r="AX1530" t="s">
        <v>1260</v>
      </c>
      <c r="AY1530" t="s">
        <v>1264</v>
      </c>
      <c r="AZ1530" t="s">
        <v>1265</v>
      </c>
      <c r="BI1530" t="s">
        <v>1260</v>
      </c>
      <c r="BK1530" t="str">
        <f>LEFT(Tabela_BaseCadastro[[#This Row],[Descrição]],SEARCH(" ",Tabela_BaseCadastro[[#This Row],[Descrição]],1)-1)</f>
        <v>55501</v>
      </c>
      <c r="BL1530" t="str">
        <f>TEXT(Tabela_BaseCadastro[[#This Row],[Unidade Venda '[EAN8, UPC12, EAN13, e DUN14']]],"0000000000000")</f>
        <v>7891040285303</v>
      </c>
      <c r="BN1530">
        <f>IF(Tabela_BaseCadastro[[#This Row],[P.Ativo CMED]]="",Tabela_BaseCadastro[[#This Row],[DESCRIÇÃO DO PRINCIPIO ATIVO]],Tabela_BaseCadastro[[#This Row],[P.Ativo CMED]])</f>
        <v>0</v>
      </c>
    </row>
    <row r="1531" spans="1:66" x14ac:dyDescent="0.25">
      <c r="A1531">
        <v>2333</v>
      </c>
      <c r="B1531" t="s">
        <v>4082</v>
      </c>
      <c r="C1531">
        <v>1657</v>
      </c>
      <c r="D1531" t="s">
        <v>13</v>
      </c>
      <c r="E1531">
        <v>5</v>
      </c>
      <c r="F1531" t="s">
        <v>2634</v>
      </c>
      <c r="G1531">
        <v>8</v>
      </c>
      <c r="H1531" s="1" t="s">
        <v>2635</v>
      </c>
      <c r="I1531">
        <v>47</v>
      </c>
      <c r="J1531" t="s">
        <v>3791</v>
      </c>
      <c r="M1531" t="s">
        <v>2412</v>
      </c>
      <c r="N1531" t="s">
        <v>4077</v>
      </c>
      <c r="O1531" t="s">
        <v>1275</v>
      </c>
      <c r="P1531">
        <v>90189099</v>
      </c>
      <c r="R1531">
        <v>13</v>
      </c>
      <c r="S1531">
        <v>14</v>
      </c>
      <c r="U1531">
        <v>7891040285259</v>
      </c>
      <c r="V1531">
        <v>17891040285393</v>
      </c>
      <c r="X1531" t="s">
        <v>412</v>
      </c>
      <c r="Z1531" t="s">
        <v>1260</v>
      </c>
      <c r="AA1531" t="s">
        <v>1261</v>
      </c>
      <c r="AE1531">
        <v>44188</v>
      </c>
      <c r="AH1531">
        <v>0</v>
      </c>
      <c r="AK1531" t="s">
        <v>1260</v>
      </c>
      <c r="AM1531" t="s">
        <v>1260</v>
      </c>
      <c r="AN1531" t="s">
        <v>1260</v>
      </c>
      <c r="AQ1531" t="s">
        <v>2412</v>
      </c>
      <c r="AR1531" t="s">
        <v>2415</v>
      </c>
      <c r="AS1531" t="s">
        <v>1260</v>
      </c>
      <c r="AT1531">
        <v>1</v>
      </c>
      <c r="AX1531" t="s">
        <v>1260</v>
      </c>
      <c r="AY1531" t="s">
        <v>1264</v>
      </c>
      <c r="AZ1531" t="s">
        <v>1265</v>
      </c>
      <c r="BI1531" t="s">
        <v>1260</v>
      </c>
      <c r="BK1531" t="str">
        <f>LEFT(Tabela_BaseCadastro[[#This Row],[Descrição]],SEARCH(" ",Tabela_BaseCadastro[[#This Row],[Descrição]],1)-1)</f>
        <v>30000</v>
      </c>
      <c r="BL1531" t="str">
        <f>TEXT(Tabela_BaseCadastro[[#This Row],[Unidade Venda '[EAN8, UPC12, EAN13, e DUN14']]],"0000000000000")</f>
        <v>7891040285259</v>
      </c>
      <c r="BN1531">
        <f>IF(Tabela_BaseCadastro[[#This Row],[P.Ativo CMED]]="",Tabela_BaseCadastro[[#This Row],[DESCRIÇÃO DO PRINCIPIO ATIVO]],Tabela_BaseCadastro[[#This Row],[P.Ativo CMED]])</f>
        <v>0</v>
      </c>
    </row>
    <row r="1532" spans="1:66" x14ac:dyDescent="0.25">
      <c r="A1532">
        <v>2334</v>
      </c>
      <c r="B1532" t="s">
        <v>4083</v>
      </c>
      <c r="C1532">
        <v>1657</v>
      </c>
      <c r="D1532" t="s">
        <v>13</v>
      </c>
      <c r="E1532">
        <v>5</v>
      </c>
      <c r="F1532" t="s">
        <v>2634</v>
      </c>
      <c r="G1532">
        <v>8</v>
      </c>
      <c r="H1532" s="1" t="s">
        <v>2635</v>
      </c>
      <c r="I1532">
        <v>47</v>
      </c>
      <c r="J1532" t="s">
        <v>3791</v>
      </c>
      <c r="M1532" t="s">
        <v>2412</v>
      </c>
      <c r="N1532" t="s">
        <v>4077</v>
      </c>
      <c r="O1532" t="s">
        <v>1275</v>
      </c>
      <c r="P1532">
        <v>90189099</v>
      </c>
      <c r="R1532">
        <v>13</v>
      </c>
      <c r="S1532">
        <v>14</v>
      </c>
      <c r="U1532">
        <v>1789104028541</v>
      </c>
      <c r="V1532">
        <v>17891040285416</v>
      </c>
      <c r="W1532">
        <v>1789104028541</v>
      </c>
      <c r="X1532" t="s">
        <v>827</v>
      </c>
      <c r="Z1532" t="s">
        <v>1260</v>
      </c>
      <c r="AA1532" t="s">
        <v>1261</v>
      </c>
      <c r="AE1532">
        <v>44188</v>
      </c>
      <c r="AH1532">
        <v>0</v>
      </c>
      <c r="AK1532" t="s">
        <v>1260</v>
      </c>
      <c r="AM1532" t="s">
        <v>1260</v>
      </c>
      <c r="AN1532" t="s">
        <v>1260</v>
      </c>
      <c r="AQ1532" t="s">
        <v>2412</v>
      </c>
      <c r="AR1532" t="s">
        <v>2415</v>
      </c>
      <c r="AS1532" t="s">
        <v>1260</v>
      </c>
      <c r="AT1532">
        <v>1</v>
      </c>
      <c r="AX1532" t="s">
        <v>1260</v>
      </c>
      <c r="AY1532" t="s">
        <v>1264</v>
      </c>
      <c r="AZ1532" t="s">
        <v>1265</v>
      </c>
      <c r="BI1532" t="s">
        <v>1260</v>
      </c>
      <c r="BK1532" t="str">
        <f>LEFT(Tabela_BaseCadastro[[#This Row],[Descrição]],SEARCH(" ",Tabela_BaseCadastro[[#This Row],[Descrição]],1)-1)</f>
        <v>55000</v>
      </c>
      <c r="BL1532" t="str">
        <f>TEXT(Tabela_BaseCadastro[[#This Row],[Unidade Venda '[EAN8, UPC12, EAN13, e DUN14']]],"0000000000000")</f>
        <v>1789104028541</v>
      </c>
      <c r="BN1532">
        <f>IF(Tabela_BaseCadastro[[#This Row],[P.Ativo CMED]]="",Tabela_BaseCadastro[[#This Row],[DESCRIÇÃO DO PRINCIPIO ATIVO]],Tabela_BaseCadastro[[#This Row],[P.Ativo CMED]])</f>
        <v>0</v>
      </c>
    </row>
    <row r="1533" spans="1:66" x14ac:dyDescent="0.25">
      <c r="A1533">
        <v>2335</v>
      </c>
      <c r="B1533" t="s">
        <v>4084</v>
      </c>
      <c r="C1533">
        <v>1657</v>
      </c>
      <c r="D1533" t="s">
        <v>13</v>
      </c>
      <c r="E1533">
        <v>5</v>
      </c>
      <c r="F1533" t="s">
        <v>2634</v>
      </c>
      <c r="G1533">
        <v>8</v>
      </c>
      <c r="H1533" s="1" t="s">
        <v>2635</v>
      </c>
      <c r="I1533">
        <v>47</v>
      </c>
      <c r="J1533" t="s">
        <v>3791</v>
      </c>
      <c r="M1533" t="s">
        <v>2412</v>
      </c>
      <c r="N1533" t="s">
        <v>4077</v>
      </c>
      <c r="O1533" t="s">
        <v>1275</v>
      </c>
      <c r="P1533">
        <v>90189099</v>
      </c>
      <c r="R1533">
        <v>13</v>
      </c>
      <c r="S1533">
        <v>14</v>
      </c>
      <c r="U1533">
        <v>7891040285426</v>
      </c>
      <c r="V1533">
        <v>17891040285423</v>
      </c>
      <c r="X1533" t="s">
        <v>200</v>
      </c>
      <c r="Z1533" t="s">
        <v>1260</v>
      </c>
      <c r="AA1533" t="s">
        <v>1261</v>
      </c>
      <c r="AE1533">
        <v>44188</v>
      </c>
      <c r="AH1533">
        <v>0</v>
      </c>
      <c r="AK1533" t="s">
        <v>1260</v>
      </c>
      <c r="AM1533" t="s">
        <v>1260</v>
      </c>
      <c r="AN1533" t="s">
        <v>1260</v>
      </c>
      <c r="AQ1533" t="s">
        <v>2412</v>
      </c>
      <c r="AR1533" t="s">
        <v>2415</v>
      </c>
      <c r="AS1533" t="s">
        <v>1260</v>
      </c>
      <c r="AT1533">
        <v>1</v>
      </c>
      <c r="AX1533" t="s">
        <v>1260</v>
      </c>
      <c r="AY1533" t="s">
        <v>1264</v>
      </c>
      <c r="AZ1533" t="s">
        <v>1265</v>
      </c>
      <c r="BI1533" t="s">
        <v>1260</v>
      </c>
      <c r="BK1533" t="str">
        <f>LEFT(Tabela_BaseCadastro[[#This Row],[Descrição]],SEARCH(" ",Tabela_BaseCadastro[[#This Row],[Descrição]],1)-1)</f>
        <v>52500</v>
      </c>
      <c r="BL1533" t="str">
        <f>TEXT(Tabela_BaseCadastro[[#This Row],[Unidade Venda '[EAN8, UPC12, EAN13, e DUN14']]],"0000000000000")</f>
        <v>7891040285426</v>
      </c>
      <c r="BN1533">
        <f>IF(Tabela_BaseCadastro[[#This Row],[P.Ativo CMED]]="",Tabela_BaseCadastro[[#This Row],[DESCRIÇÃO DO PRINCIPIO ATIVO]],Tabela_BaseCadastro[[#This Row],[P.Ativo CMED]])</f>
        <v>0</v>
      </c>
    </row>
    <row r="1534" spans="1:66" x14ac:dyDescent="0.25">
      <c r="A1534">
        <v>2336</v>
      </c>
      <c r="B1534" t="s">
        <v>4085</v>
      </c>
      <c r="C1534">
        <v>1657</v>
      </c>
      <c r="D1534" t="s">
        <v>13</v>
      </c>
      <c r="E1534">
        <v>5</v>
      </c>
      <c r="F1534" t="s">
        <v>2634</v>
      </c>
      <c r="G1534">
        <v>8</v>
      </c>
      <c r="H1534" s="1" t="s">
        <v>2635</v>
      </c>
      <c r="I1534">
        <v>47</v>
      </c>
      <c r="J1534" t="s">
        <v>3791</v>
      </c>
      <c r="M1534" t="s">
        <v>2412</v>
      </c>
      <c r="N1534" t="s">
        <v>4077</v>
      </c>
      <c r="O1534" t="s">
        <v>1275</v>
      </c>
      <c r="P1534">
        <v>90189099</v>
      </c>
      <c r="R1534">
        <v>13</v>
      </c>
      <c r="S1534">
        <v>13</v>
      </c>
      <c r="U1534">
        <v>7891040285440</v>
      </c>
      <c r="V1534">
        <v>0</v>
      </c>
      <c r="X1534" t="s">
        <v>123</v>
      </c>
      <c r="Z1534" t="s">
        <v>1260</v>
      </c>
      <c r="AA1534" t="s">
        <v>1261</v>
      </c>
      <c r="AE1534">
        <v>44188</v>
      </c>
      <c r="AH1534">
        <v>0</v>
      </c>
      <c r="AK1534" t="s">
        <v>1260</v>
      </c>
      <c r="AM1534" t="s">
        <v>1260</v>
      </c>
      <c r="AN1534" t="s">
        <v>1260</v>
      </c>
      <c r="AQ1534" t="s">
        <v>2412</v>
      </c>
      <c r="AR1534" t="s">
        <v>2415</v>
      </c>
      <c r="AS1534" t="s">
        <v>1260</v>
      </c>
      <c r="AT1534">
        <v>1</v>
      </c>
      <c r="AX1534" t="s">
        <v>1260</v>
      </c>
      <c r="AY1534" t="s">
        <v>1264</v>
      </c>
      <c r="AZ1534" t="s">
        <v>1265</v>
      </c>
      <c r="BI1534" t="s">
        <v>1260</v>
      </c>
      <c r="BK1534" t="str">
        <f>LEFT(Tabela_BaseCadastro[[#This Row],[Descrição]],SEARCH(" ",Tabela_BaseCadastro[[#This Row],[Descrição]],1)-1)</f>
        <v>MANTA</v>
      </c>
      <c r="BL1534" t="str">
        <f>TEXT(Tabela_BaseCadastro[[#This Row],[Unidade Venda '[EAN8, UPC12, EAN13, e DUN14']]],"0000000000000")</f>
        <v>7891040285440</v>
      </c>
      <c r="BN1534">
        <f>IF(Tabela_BaseCadastro[[#This Row],[P.Ativo CMED]]="",Tabela_BaseCadastro[[#This Row],[DESCRIÇÃO DO PRINCIPIO ATIVO]],Tabela_BaseCadastro[[#This Row],[P.Ativo CMED]])</f>
        <v>0</v>
      </c>
    </row>
    <row r="1535" spans="1:66" x14ac:dyDescent="0.25">
      <c r="A1535">
        <v>2337</v>
      </c>
      <c r="B1535" t="s">
        <v>4086</v>
      </c>
      <c r="C1535">
        <v>1657</v>
      </c>
      <c r="D1535" t="s">
        <v>13</v>
      </c>
      <c r="E1535">
        <v>5</v>
      </c>
      <c r="F1535" t="s">
        <v>2634</v>
      </c>
      <c r="G1535">
        <v>8</v>
      </c>
      <c r="H1535" s="1" t="s">
        <v>2635</v>
      </c>
      <c r="I1535">
        <v>47</v>
      </c>
      <c r="J1535" t="s">
        <v>3791</v>
      </c>
      <c r="M1535" t="s">
        <v>2412</v>
      </c>
      <c r="N1535" t="s">
        <v>4077</v>
      </c>
      <c r="O1535" t="s">
        <v>1275</v>
      </c>
      <c r="P1535">
        <v>90189099</v>
      </c>
      <c r="R1535">
        <v>13</v>
      </c>
      <c r="S1535">
        <v>13</v>
      </c>
      <c r="T1535">
        <v>13</v>
      </c>
      <c r="U1535">
        <v>2337</v>
      </c>
      <c r="V1535">
        <v>0</v>
      </c>
      <c r="W1535">
        <v>0</v>
      </c>
      <c r="X1535" t="s">
        <v>366</v>
      </c>
      <c r="Z1535" t="s">
        <v>1260</v>
      </c>
      <c r="AA1535" t="s">
        <v>1261</v>
      </c>
      <c r="AE1535">
        <v>44188</v>
      </c>
      <c r="AH1535">
        <v>0</v>
      </c>
      <c r="AK1535" t="s">
        <v>1260</v>
      </c>
      <c r="AM1535" t="s">
        <v>1260</v>
      </c>
      <c r="AN1535" t="s">
        <v>1260</v>
      </c>
      <c r="AQ1535" t="s">
        <v>2412</v>
      </c>
      <c r="AR1535" t="s">
        <v>2415</v>
      </c>
      <c r="AS1535" t="s">
        <v>1260</v>
      </c>
      <c r="AT1535">
        <v>1</v>
      </c>
      <c r="AX1535" t="s">
        <v>1260</v>
      </c>
      <c r="AY1535" t="s">
        <v>1264</v>
      </c>
      <c r="AZ1535" t="s">
        <v>1265</v>
      </c>
      <c r="BI1535" t="s">
        <v>1260</v>
      </c>
      <c r="BK1535" t="str">
        <f>LEFT(Tabela_BaseCadastro[[#This Row],[Descrição]],SEARCH(" ",Tabela_BaseCadastro[[#This Row],[Descrição]],1)-1)</f>
        <v>63500</v>
      </c>
      <c r="BL1535" t="str">
        <f>TEXT(Tabela_BaseCadastro[[#This Row],[Unidade Venda '[EAN8, UPC12, EAN13, e DUN14']]],"0000000000000")</f>
        <v>0000000002337</v>
      </c>
      <c r="BN1535">
        <f>IF(Tabela_BaseCadastro[[#This Row],[P.Ativo CMED]]="",Tabela_BaseCadastro[[#This Row],[DESCRIÇÃO DO PRINCIPIO ATIVO]],Tabela_BaseCadastro[[#This Row],[P.Ativo CMED]])</f>
        <v>0</v>
      </c>
    </row>
    <row r="1536" spans="1:66" x14ac:dyDescent="0.25">
      <c r="A1536">
        <v>2338</v>
      </c>
      <c r="B1536" t="s">
        <v>4087</v>
      </c>
      <c r="C1536">
        <v>1657</v>
      </c>
      <c r="D1536" t="s">
        <v>13</v>
      </c>
      <c r="E1536">
        <v>5</v>
      </c>
      <c r="F1536" t="s">
        <v>2634</v>
      </c>
      <c r="G1536">
        <v>8</v>
      </c>
      <c r="H1536" s="1" t="s">
        <v>2635</v>
      </c>
      <c r="I1536">
        <v>47</v>
      </c>
      <c r="J1536" t="s">
        <v>3791</v>
      </c>
      <c r="M1536" t="s">
        <v>2412</v>
      </c>
      <c r="N1536" t="s">
        <v>4068</v>
      </c>
      <c r="O1536" t="s">
        <v>1275</v>
      </c>
      <c r="P1536">
        <v>90189099</v>
      </c>
      <c r="R1536">
        <v>13</v>
      </c>
      <c r="S1536">
        <v>13</v>
      </c>
      <c r="T1536">
        <v>8</v>
      </c>
      <c r="U1536">
        <v>7891040305889</v>
      </c>
      <c r="V1536">
        <v>0</v>
      </c>
      <c r="X1536" t="s">
        <v>4088</v>
      </c>
      <c r="Z1536" t="s">
        <v>1617</v>
      </c>
      <c r="AA1536" t="s">
        <v>1261</v>
      </c>
      <c r="AE1536">
        <v>44188</v>
      </c>
      <c r="AH1536">
        <v>0</v>
      </c>
      <c r="AK1536" t="s">
        <v>1260</v>
      </c>
      <c r="AM1536" t="s">
        <v>1260</v>
      </c>
      <c r="AN1536" t="s">
        <v>1260</v>
      </c>
      <c r="AQ1536" t="s">
        <v>2412</v>
      </c>
      <c r="AR1536" t="s">
        <v>2415</v>
      </c>
      <c r="AS1536" t="s">
        <v>1260</v>
      </c>
      <c r="AT1536">
        <v>1</v>
      </c>
      <c r="AX1536" t="s">
        <v>1260</v>
      </c>
      <c r="AY1536" t="s">
        <v>1264</v>
      </c>
      <c r="AZ1536" t="s">
        <v>1265</v>
      </c>
      <c r="BI1536" t="s">
        <v>1260</v>
      </c>
      <c r="BK1536" t="str">
        <f>LEFT(Tabela_BaseCadastro[[#This Row],[Descrição]],SEARCH(" ",Tabela_BaseCadastro[[#This Row],[Descrição]],1)-1)</f>
        <v>UNIDADE</v>
      </c>
      <c r="BL1536" t="str">
        <f>TEXT(Tabela_BaseCadastro[[#This Row],[Unidade Venda '[EAN8, UPC12, EAN13, e DUN14']]],"0000000000000")</f>
        <v>7891040305889</v>
      </c>
      <c r="BN1536">
        <f>IF(Tabela_BaseCadastro[[#This Row],[P.Ativo CMED]]="",Tabela_BaseCadastro[[#This Row],[DESCRIÇÃO DO PRINCIPIO ATIVO]],Tabela_BaseCadastro[[#This Row],[P.Ativo CMED]])</f>
        <v>0</v>
      </c>
    </row>
    <row r="1537" spans="1:66" x14ac:dyDescent="0.25">
      <c r="A1537">
        <v>2339</v>
      </c>
      <c r="B1537" t="s">
        <v>4089</v>
      </c>
      <c r="C1537">
        <v>1657</v>
      </c>
      <c r="D1537" t="s">
        <v>13</v>
      </c>
      <c r="E1537">
        <v>5</v>
      </c>
      <c r="F1537" t="s">
        <v>2634</v>
      </c>
      <c r="G1537">
        <v>8</v>
      </c>
      <c r="H1537" s="1" t="s">
        <v>2635</v>
      </c>
      <c r="I1537">
        <v>47</v>
      </c>
      <c r="J1537" t="s">
        <v>3791</v>
      </c>
      <c r="M1537" t="s">
        <v>2412</v>
      </c>
      <c r="N1537" t="s">
        <v>4068</v>
      </c>
      <c r="O1537" t="s">
        <v>1275</v>
      </c>
      <c r="P1537">
        <v>30051090</v>
      </c>
      <c r="R1537">
        <v>13</v>
      </c>
      <c r="S1537">
        <v>14</v>
      </c>
      <c r="U1537">
        <v>7891040305886</v>
      </c>
      <c r="V1537">
        <v>0</v>
      </c>
      <c r="X1537" t="s">
        <v>4090</v>
      </c>
      <c r="Z1537" t="s">
        <v>1260</v>
      </c>
      <c r="AA1537" t="s">
        <v>1261</v>
      </c>
      <c r="AE1537">
        <v>44188</v>
      </c>
      <c r="AH1537">
        <v>0</v>
      </c>
      <c r="AK1537" t="s">
        <v>1260</v>
      </c>
      <c r="AM1537" t="s">
        <v>1260</v>
      </c>
      <c r="AN1537" t="s">
        <v>1260</v>
      </c>
      <c r="AQ1537" t="s">
        <v>2412</v>
      </c>
      <c r="AR1537" t="s">
        <v>2415</v>
      </c>
      <c r="AS1537" t="s">
        <v>1260</v>
      </c>
      <c r="AT1537">
        <v>1</v>
      </c>
      <c r="AX1537" t="s">
        <v>1260</v>
      </c>
      <c r="AY1537" t="s">
        <v>1264</v>
      </c>
      <c r="AZ1537" t="s">
        <v>1265</v>
      </c>
      <c r="BI1537" t="s">
        <v>1260</v>
      </c>
      <c r="BK1537" t="str">
        <f>LEFT(Tabela_BaseCadastro[[#This Row],[Descrição]],SEARCH(" ",Tabela_BaseCadastro[[#This Row],[Descrição]],1)-1)</f>
        <v>UNIDADE</v>
      </c>
      <c r="BL1537" t="str">
        <f>TEXT(Tabela_BaseCadastro[[#This Row],[Unidade Venda '[EAN8, UPC12, EAN13, e DUN14']]],"0000000000000")</f>
        <v>7891040305886</v>
      </c>
      <c r="BN1537">
        <f>IF(Tabela_BaseCadastro[[#This Row],[P.Ativo CMED]]="",Tabela_BaseCadastro[[#This Row],[DESCRIÇÃO DO PRINCIPIO ATIVO]],Tabela_BaseCadastro[[#This Row],[P.Ativo CMED]])</f>
        <v>0</v>
      </c>
    </row>
    <row r="1538" spans="1:66" x14ac:dyDescent="0.25">
      <c r="A1538">
        <v>2340</v>
      </c>
      <c r="B1538" t="s">
        <v>4091</v>
      </c>
      <c r="C1538">
        <v>1657</v>
      </c>
      <c r="D1538" t="s">
        <v>13</v>
      </c>
      <c r="E1538">
        <v>5</v>
      </c>
      <c r="F1538" t="s">
        <v>2634</v>
      </c>
      <c r="G1538">
        <v>8</v>
      </c>
      <c r="H1538" s="1" t="s">
        <v>2635</v>
      </c>
      <c r="I1538">
        <v>47</v>
      </c>
      <c r="J1538" t="s">
        <v>3791</v>
      </c>
      <c r="M1538" t="s">
        <v>2412</v>
      </c>
      <c r="N1538" t="s">
        <v>3884</v>
      </c>
      <c r="O1538" t="s">
        <v>1275</v>
      </c>
      <c r="P1538">
        <v>30051090</v>
      </c>
      <c r="R1538">
        <v>13</v>
      </c>
      <c r="S1538">
        <v>14</v>
      </c>
      <c r="U1538">
        <v>7891040305896</v>
      </c>
      <c r="V1538">
        <v>7891040305896</v>
      </c>
      <c r="X1538" t="s">
        <v>4092</v>
      </c>
      <c r="Z1538" t="s">
        <v>1260</v>
      </c>
      <c r="AA1538" t="s">
        <v>1261</v>
      </c>
      <c r="AE1538">
        <v>44188</v>
      </c>
      <c r="AH1538">
        <v>0</v>
      </c>
      <c r="AK1538" t="s">
        <v>1260</v>
      </c>
      <c r="AM1538" t="s">
        <v>1260</v>
      </c>
      <c r="AN1538" t="s">
        <v>1260</v>
      </c>
      <c r="AQ1538" t="s">
        <v>2412</v>
      </c>
      <c r="AR1538" t="s">
        <v>2415</v>
      </c>
      <c r="AS1538" t="s">
        <v>1260</v>
      </c>
      <c r="AT1538">
        <v>1</v>
      </c>
      <c r="AX1538" t="s">
        <v>1260</v>
      </c>
      <c r="AY1538" t="s">
        <v>1264</v>
      </c>
      <c r="AZ1538" t="s">
        <v>1265</v>
      </c>
      <c r="BI1538" t="s">
        <v>1260</v>
      </c>
      <c r="BK1538" t="str">
        <f>LEFT(Tabela_BaseCadastro[[#This Row],[Descrição]],SEARCH(" ",Tabela_BaseCadastro[[#This Row],[Descrição]],1)-1)</f>
        <v>14027</v>
      </c>
      <c r="BL1538" t="str">
        <f>TEXT(Tabela_BaseCadastro[[#This Row],[Unidade Venda '[EAN8, UPC12, EAN13, e DUN14']]],"0000000000000")</f>
        <v>7891040305896</v>
      </c>
      <c r="BN1538">
        <f>IF(Tabela_BaseCadastro[[#This Row],[P.Ativo CMED]]="",Tabela_BaseCadastro[[#This Row],[DESCRIÇÃO DO PRINCIPIO ATIVO]],Tabela_BaseCadastro[[#This Row],[P.Ativo CMED]])</f>
        <v>0</v>
      </c>
    </row>
    <row r="1539" spans="1:66" x14ac:dyDescent="0.25">
      <c r="A1539">
        <v>2341</v>
      </c>
      <c r="B1539" t="s">
        <v>4093</v>
      </c>
      <c r="C1539">
        <v>1657</v>
      </c>
      <c r="D1539" t="s">
        <v>13</v>
      </c>
      <c r="E1539">
        <v>5</v>
      </c>
      <c r="F1539" t="s">
        <v>2634</v>
      </c>
      <c r="G1539">
        <v>8</v>
      </c>
      <c r="H1539" s="1" t="s">
        <v>2635</v>
      </c>
      <c r="I1539">
        <v>47</v>
      </c>
      <c r="J1539" t="s">
        <v>3791</v>
      </c>
      <c r="M1539" t="s">
        <v>2412</v>
      </c>
      <c r="N1539" t="s">
        <v>3884</v>
      </c>
      <c r="O1539" t="s">
        <v>1275</v>
      </c>
      <c r="P1539">
        <v>30051090</v>
      </c>
      <c r="R1539">
        <v>13</v>
      </c>
      <c r="S1539">
        <v>13</v>
      </c>
      <c r="U1539">
        <v>7891040303670</v>
      </c>
      <c r="V1539">
        <v>7891040303670</v>
      </c>
      <c r="X1539" t="s">
        <v>4094</v>
      </c>
      <c r="Z1539" t="s">
        <v>1260</v>
      </c>
      <c r="AA1539" t="s">
        <v>1261</v>
      </c>
      <c r="AE1539">
        <v>44188</v>
      </c>
      <c r="AH1539">
        <v>0</v>
      </c>
      <c r="AK1539" t="s">
        <v>1260</v>
      </c>
      <c r="AM1539" t="s">
        <v>1260</v>
      </c>
      <c r="AN1539" t="s">
        <v>1260</v>
      </c>
      <c r="AQ1539" t="s">
        <v>2412</v>
      </c>
      <c r="AR1539" t="s">
        <v>2415</v>
      </c>
      <c r="AS1539" t="s">
        <v>1260</v>
      </c>
      <c r="AT1539">
        <v>1</v>
      </c>
      <c r="AX1539" t="s">
        <v>1260</v>
      </c>
      <c r="AY1539" t="s">
        <v>1264</v>
      </c>
      <c r="AZ1539" t="s">
        <v>1265</v>
      </c>
      <c r="BI1539" t="s">
        <v>1260</v>
      </c>
      <c r="BK1539" t="str">
        <f>LEFT(Tabela_BaseCadastro[[#This Row],[Descrição]],SEARCH(" ",Tabela_BaseCadastro[[#This Row],[Descrição]],1)-1)</f>
        <v>37017</v>
      </c>
      <c r="BL1539" t="str">
        <f>TEXT(Tabela_BaseCadastro[[#This Row],[Unidade Venda '[EAN8, UPC12, EAN13, e DUN14']]],"0000000000000")</f>
        <v>7891040303670</v>
      </c>
      <c r="BN1539">
        <f>IF(Tabela_BaseCadastro[[#This Row],[P.Ativo CMED]]="",Tabela_BaseCadastro[[#This Row],[DESCRIÇÃO DO PRINCIPIO ATIVO]],Tabela_BaseCadastro[[#This Row],[P.Ativo CMED]])</f>
        <v>0</v>
      </c>
    </row>
    <row r="1540" spans="1:66" x14ac:dyDescent="0.25">
      <c r="A1540">
        <v>2342</v>
      </c>
      <c r="B1540" t="s">
        <v>4095</v>
      </c>
      <c r="C1540">
        <v>1657</v>
      </c>
      <c r="D1540" t="s">
        <v>13</v>
      </c>
      <c r="E1540">
        <v>5</v>
      </c>
      <c r="F1540" t="s">
        <v>2634</v>
      </c>
      <c r="G1540">
        <v>8</v>
      </c>
      <c r="H1540" s="1" t="s">
        <v>2635</v>
      </c>
      <c r="I1540">
        <v>47</v>
      </c>
      <c r="J1540" t="s">
        <v>3791</v>
      </c>
      <c r="M1540" t="s">
        <v>2412</v>
      </c>
      <c r="N1540" t="s">
        <v>3884</v>
      </c>
      <c r="O1540" t="s">
        <v>1275</v>
      </c>
      <c r="P1540">
        <v>30051090</v>
      </c>
      <c r="R1540">
        <v>13</v>
      </c>
      <c r="S1540">
        <v>13</v>
      </c>
      <c r="U1540">
        <v>7891040303663</v>
      </c>
      <c r="V1540">
        <v>7891040303663</v>
      </c>
      <c r="X1540" t="s">
        <v>4096</v>
      </c>
      <c r="Z1540" t="s">
        <v>1260</v>
      </c>
      <c r="AA1540" t="s">
        <v>1261</v>
      </c>
      <c r="AE1540">
        <v>44188</v>
      </c>
      <c r="AH1540">
        <v>0</v>
      </c>
      <c r="AK1540" t="s">
        <v>1260</v>
      </c>
      <c r="AM1540" t="s">
        <v>1260</v>
      </c>
      <c r="AN1540" t="s">
        <v>1260</v>
      </c>
      <c r="AQ1540" t="s">
        <v>2412</v>
      </c>
      <c r="AR1540" t="s">
        <v>2415</v>
      </c>
      <c r="AS1540" t="s">
        <v>1260</v>
      </c>
      <c r="AT1540">
        <v>1</v>
      </c>
      <c r="AX1540" t="s">
        <v>1260</v>
      </c>
      <c r="AY1540" t="s">
        <v>1264</v>
      </c>
      <c r="AZ1540" t="s">
        <v>1265</v>
      </c>
      <c r="BI1540" t="s">
        <v>1260</v>
      </c>
      <c r="BK1540" t="str">
        <f>LEFT(Tabela_BaseCadastro[[#This Row],[Descrição]],SEARCH(" ",Tabela_BaseCadastro[[#This Row],[Descrição]],1)-1)</f>
        <v>36000</v>
      </c>
      <c r="BL1540" t="str">
        <f>TEXT(Tabela_BaseCadastro[[#This Row],[Unidade Venda '[EAN8, UPC12, EAN13, e DUN14']]],"0000000000000")</f>
        <v>7891040303663</v>
      </c>
      <c r="BN1540">
        <f>IF(Tabela_BaseCadastro[[#This Row],[P.Ativo CMED]]="",Tabela_BaseCadastro[[#This Row],[DESCRIÇÃO DO PRINCIPIO ATIVO]],Tabela_BaseCadastro[[#This Row],[P.Ativo CMED]])</f>
        <v>0</v>
      </c>
    </row>
    <row r="1541" spans="1:66" x14ac:dyDescent="0.25">
      <c r="A1541">
        <v>2343</v>
      </c>
      <c r="B1541" t="s">
        <v>4097</v>
      </c>
      <c r="C1541">
        <v>1657</v>
      </c>
      <c r="D1541" t="s">
        <v>13</v>
      </c>
      <c r="E1541">
        <v>5</v>
      </c>
      <c r="F1541" t="s">
        <v>2634</v>
      </c>
      <c r="G1541">
        <v>8</v>
      </c>
      <c r="H1541" s="1" t="s">
        <v>2635</v>
      </c>
      <c r="I1541">
        <v>47</v>
      </c>
      <c r="J1541" t="s">
        <v>3791</v>
      </c>
      <c r="M1541" t="s">
        <v>2412</v>
      </c>
      <c r="N1541" t="s">
        <v>3884</v>
      </c>
      <c r="O1541" t="s">
        <v>1275</v>
      </c>
      <c r="P1541">
        <v>30051090</v>
      </c>
      <c r="R1541">
        <v>13</v>
      </c>
      <c r="S1541">
        <v>13</v>
      </c>
      <c r="U1541">
        <v>7891040303694</v>
      </c>
      <c r="V1541">
        <v>7891040303694</v>
      </c>
      <c r="X1541" t="s">
        <v>4098</v>
      </c>
      <c r="Z1541" t="s">
        <v>1260</v>
      </c>
      <c r="AA1541" t="s">
        <v>1261</v>
      </c>
      <c r="AE1541">
        <v>44188</v>
      </c>
      <c r="AH1541">
        <v>0</v>
      </c>
      <c r="AK1541" t="s">
        <v>1260</v>
      </c>
      <c r="AM1541" t="s">
        <v>1260</v>
      </c>
      <c r="AN1541" t="s">
        <v>1260</v>
      </c>
      <c r="AQ1541" t="s">
        <v>2412</v>
      </c>
      <c r="AR1541" t="s">
        <v>2415</v>
      </c>
      <c r="AS1541" t="s">
        <v>1260</v>
      </c>
      <c r="AT1541">
        <v>1</v>
      </c>
      <c r="AX1541" t="s">
        <v>1260</v>
      </c>
      <c r="AY1541" t="s">
        <v>1264</v>
      </c>
      <c r="AZ1541" t="s">
        <v>1265</v>
      </c>
      <c r="BI1541" t="s">
        <v>1260</v>
      </c>
      <c r="BK1541" t="str">
        <f>LEFT(Tabela_BaseCadastro[[#This Row],[Descrição]],SEARCH(" ",Tabela_BaseCadastro[[#This Row],[Descrição]],1)-1)</f>
        <v>BH</v>
      </c>
      <c r="BL1541" t="str">
        <f>TEXT(Tabela_BaseCadastro[[#This Row],[Unidade Venda '[EAN8, UPC12, EAN13, e DUN14']]],"0000000000000")</f>
        <v>7891040303694</v>
      </c>
      <c r="BN1541">
        <f>IF(Tabela_BaseCadastro[[#This Row],[P.Ativo CMED]]="",Tabela_BaseCadastro[[#This Row],[DESCRIÇÃO DO PRINCIPIO ATIVO]],Tabela_BaseCadastro[[#This Row],[P.Ativo CMED]])</f>
        <v>0</v>
      </c>
    </row>
    <row r="1542" spans="1:66" x14ac:dyDescent="0.25">
      <c r="A1542">
        <v>2344</v>
      </c>
      <c r="B1542" t="s">
        <v>4099</v>
      </c>
      <c r="C1542">
        <v>1657</v>
      </c>
      <c r="D1542" t="s">
        <v>13</v>
      </c>
      <c r="E1542">
        <v>5</v>
      </c>
      <c r="F1542" t="s">
        <v>2634</v>
      </c>
      <c r="G1542">
        <v>8</v>
      </c>
      <c r="H1542" s="1" t="s">
        <v>2635</v>
      </c>
      <c r="I1542">
        <v>47</v>
      </c>
      <c r="J1542" t="s">
        <v>3791</v>
      </c>
      <c r="M1542" t="s">
        <v>2412</v>
      </c>
      <c r="N1542" t="s">
        <v>3884</v>
      </c>
      <c r="O1542" t="s">
        <v>1275</v>
      </c>
      <c r="P1542">
        <v>30051090</v>
      </c>
      <c r="R1542">
        <v>13</v>
      </c>
      <c r="S1542">
        <v>13</v>
      </c>
      <c r="U1542">
        <v>7891040303687</v>
      </c>
      <c r="V1542">
        <v>7891040303687</v>
      </c>
      <c r="X1542" t="s">
        <v>4100</v>
      </c>
      <c r="Z1542" t="s">
        <v>1260</v>
      </c>
      <c r="AA1542" t="s">
        <v>1261</v>
      </c>
      <c r="AE1542">
        <v>44188</v>
      </c>
      <c r="AH1542">
        <v>0</v>
      </c>
      <c r="AK1542" t="s">
        <v>1260</v>
      </c>
      <c r="AM1542" t="s">
        <v>1260</v>
      </c>
      <c r="AN1542" t="s">
        <v>1260</v>
      </c>
      <c r="AQ1542" t="s">
        <v>2412</v>
      </c>
      <c r="AR1542" t="s">
        <v>2415</v>
      </c>
      <c r="AS1542" t="s">
        <v>1260</v>
      </c>
      <c r="AT1542">
        <v>1</v>
      </c>
      <c r="AX1542" t="s">
        <v>1260</v>
      </c>
      <c r="AY1542" t="s">
        <v>1264</v>
      </c>
      <c r="AZ1542" t="s">
        <v>1265</v>
      </c>
      <c r="BI1542" t="s">
        <v>1260</v>
      </c>
      <c r="BK1542" t="str">
        <f>LEFT(Tabela_BaseCadastro[[#This Row],[Descrição]],SEARCH(" ",Tabela_BaseCadastro[[#This Row],[Descrição]],1)-1)</f>
        <v>BH</v>
      </c>
      <c r="BL1542" t="str">
        <f>TEXT(Tabela_BaseCadastro[[#This Row],[Unidade Venda '[EAN8, UPC12, EAN13, e DUN14']]],"0000000000000")</f>
        <v>7891040303687</v>
      </c>
      <c r="BN1542">
        <f>IF(Tabela_BaseCadastro[[#This Row],[P.Ativo CMED]]="",Tabela_BaseCadastro[[#This Row],[DESCRIÇÃO DO PRINCIPIO ATIVO]],Tabela_BaseCadastro[[#This Row],[P.Ativo CMED]])</f>
        <v>0</v>
      </c>
    </row>
    <row r="1543" spans="1:66" x14ac:dyDescent="0.25">
      <c r="A1543">
        <v>2345</v>
      </c>
      <c r="B1543" t="s">
        <v>4101</v>
      </c>
      <c r="C1543">
        <v>1657</v>
      </c>
      <c r="D1543" t="s">
        <v>13</v>
      </c>
      <c r="E1543">
        <v>5</v>
      </c>
      <c r="F1543" t="s">
        <v>2634</v>
      </c>
      <c r="G1543">
        <v>8</v>
      </c>
      <c r="H1543" s="1" t="s">
        <v>2635</v>
      </c>
      <c r="I1543">
        <v>47</v>
      </c>
      <c r="J1543" t="s">
        <v>3791</v>
      </c>
      <c r="M1543" t="s">
        <v>2412</v>
      </c>
      <c r="N1543" t="s">
        <v>3792</v>
      </c>
      <c r="O1543" t="s">
        <v>3793</v>
      </c>
      <c r="P1543">
        <v>30051090</v>
      </c>
      <c r="R1543">
        <v>13</v>
      </c>
      <c r="S1543">
        <v>13</v>
      </c>
      <c r="U1543">
        <v>7891040298454</v>
      </c>
      <c r="V1543">
        <v>0</v>
      </c>
      <c r="X1543" t="s">
        <v>4102</v>
      </c>
      <c r="Z1543" t="s">
        <v>1260</v>
      </c>
      <c r="AA1543" t="s">
        <v>1261</v>
      </c>
      <c r="AE1543">
        <v>44188</v>
      </c>
      <c r="AH1543">
        <v>0</v>
      </c>
      <c r="AK1543" t="s">
        <v>1260</v>
      </c>
      <c r="AM1543" t="s">
        <v>1260</v>
      </c>
      <c r="AN1543" t="s">
        <v>1260</v>
      </c>
      <c r="AQ1543" t="s">
        <v>2412</v>
      </c>
      <c r="AR1543" t="s">
        <v>2415</v>
      </c>
      <c r="AS1543" t="s">
        <v>1260</v>
      </c>
      <c r="AT1543">
        <v>1</v>
      </c>
      <c r="AX1543" t="s">
        <v>1260</v>
      </c>
      <c r="AY1543" t="s">
        <v>1264</v>
      </c>
      <c r="AZ1543" t="s">
        <v>1265</v>
      </c>
      <c r="BI1543" t="s">
        <v>1260</v>
      </c>
      <c r="BK1543" t="str">
        <f>LEFT(Tabela_BaseCadastro[[#This Row],[Descrição]],SEARCH(" ",Tabela_BaseCadastro[[#This Row],[Descrição]],1)-1)</f>
        <v>KIT</v>
      </c>
      <c r="BL1543" t="str">
        <f>TEXT(Tabela_BaseCadastro[[#This Row],[Unidade Venda '[EAN8, UPC12, EAN13, e DUN14']]],"0000000000000")</f>
        <v>7891040298454</v>
      </c>
      <c r="BN1543">
        <f>IF(Tabela_BaseCadastro[[#This Row],[P.Ativo CMED]]="",Tabela_BaseCadastro[[#This Row],[DESCRIÇÃO DO PRINCIPIO ATIVO]],Tabela_BaseCadastro[[#This Row],[P.Ativo CMED]])</f>
        <v>0</v>
      </c>
    </row>
    <row r="1544" spans="1:66" x14ac:dyDescent="0.25">
      <c r="A1544">
        <v>2346</v>
      </c>
      <c r="B1544" t="s">
        <v>4103</v>
      </c>
      <c r="C1544">
        <v>1657</v>
      </c>
      <c r="D1544" t="s">
        <v>13</v>
      </c>
      <c r="E1544">
        <v>5</v>
      </c>
      <c r="F1544" t="s">
        <v>2634</v>
      </c>
      <c r="G1544">
        <v>8</v>
      </c>
      <c r="H1544" s="1" t="s">
        <v>2635</v>
      </c>
      <c r="I1544">
        <v>47</v>
      </c>
      <c r="J1544" t="s">
        <v>3791</v>
      </c>
      <c r="M1544" t="s">
        <v>2412</v>
      </c>
      <c r="N1544" t="s">
        <v>4104</v>
      </c>
      <c r="O1544" t="s">
        <v>4105</v>
      </c>
      <c r="P1544">
        <v>85102000</v>
      </c>
      <c r="R1544">
        <v>13</v>
      </c>
      <c r="S1544">
        <v>13</v>
      </c>
      <c r="U1544">
        <v>7891040298461</v>
      </c>
      <c r="V1544">
        <v>0</v>
      </c>
      <c r="X1544" t="s">
        <v>4106</v>
      </c>
      <c r="Z1544" t="s">
        <v>1260</v>
      </c>
      <c r="AA1544" t="s">
        <v>1261</v>
      </c>
      <c r="AE1544">
        <v>44089</v>
      </c>
      <c r="AH1544">
        <v>0</v>
      </c>
      <c r="AK1544" t="s">
        <v>1260</v>
      </c>
      <c r="AM1544" t="s">
        <v>1260</v>
      </c>
      <c r="AN1544" t="s">
        <v>1260</v>
      </c>
      <c r="AQ1544" t="s">
        <v>2412</v>
      </c>
      <c r="AR1544" t="s">
        <v>2415</v>
      </c>
      <c r="AS1544" t="s">
        <v>1260</v>
      </c>
      <c r="AT1544">
        <v>1</v>
      </c>
      <c r="AX1544" t="s">
        <v>1260</v>
      </c>
      <c r="AY1544" t="s">
        <v>1264</v>
      </c>
      <c r="AZ1544" t="s">
        <v>1265</v>
      </c>
      <c r="BI1544" t="s">
        <v>1260</v>
      </c>
      <c r="BK1544" t="str">
        <f>LEFT(Tabela_BaseCadastro[[#This Row],[Descrição]],SEARCH(" ",Tabela_BaseCadastro[[#This Row],[Descrição]],1)-1)</f>
        <v>KIT</v>
      </c>
      <c r="BL1544" t="str">
        <f>TEXT(Tabela_BaseCadastro[[#This Row],[Unidade Venda '[EAN8, UPC12, EAN13, e DUN14']]],"0000000000000")</f>
        <v>7891040298461</v>
      </c>
      <c r="BN1544">
        <f>IF(Tabela_BaseCadastro[[#This Row],[P.Ativo CMED]]="",Tabela_BaseCadastro[[#This Row],[DESCRIÇÃO DO PRINCIPIO ATIVO]],Tabela_BaseCadastro[[#This Row],[P.Ativo CMED]])</f>
        <v>0</v>
      </c>
    </row>
    <row r="1545" spans="1:66" x14ac:dyDescent="0.25">
      <c r="A1545">
        <v>2347</v>
      </c>
      <c r="B1545" t="s">
        <v>4107</v>
      </c>
      <c r="C1545">
        <v>1657</v>
      </c>
      <c r="D1545" t="s">
        <v>13</v>
      </c>
      <c r="E1545">
        <v>5</v>
      </c>
      <c r="F1545" t="s">
        <v>2634</v>
      </c>
      <c r="G1545">
        <v>8</v>
      </c>
      <c r="H1545" s="1" t="s">
        <v>2635</v>
      </c>
      <c r="I1545">
        <v>47</v>
      </c>
      <c r="J1545" t="s">
        <v>3791</v>
      </c>
      <c r="M1545" t="s">
        <v>2412</v>
      </c>
      <c r="N1545" t="s">
        <v>4108</v>
      </c>
      <c r="O1545" t="s">
        <v>4109</v>
      </c>
      <c r="P1545">
        <v>30051090</v>
      </c>
      <c r="R1545">
        <v>13</v>
      </c>
      <c r="S1545">
        <v>13</v>
      </c>
      <c r="U1545">
        <v>7891040298471</v>
      </c>
      <c r="V1545">
        <v>0</v>
      </c>
      <c r="X1545" t="s">
        <v>4110</v>
      </c>
      <c r="Z1545" t="s">
        <v>1260</v>
      </c>
      <c r="AA1545" t="s">
        <v>1261</v>
      </c>
      <c r="AE1545">
        <v>44084</v>
      </c>
      <c r="AH1545">
        <v>0</v>
      </c>
      <c r="AK1545" t="s">
        <v>1260</v>
      </c>
      <c r="AM1545" t="s">
        <v>1260</v>
      </c>
      <c r="AN1545" t="s">
        <v>1260</v>
      </c>
      <c r="AQ1545" t="s">
        <v>2412</v>
      </c>
      <c r="AR1545" t="s">
        <v>2415</v>
      </c>
      <c r="AS1545" t="s">
        <v>1260</v>
      </c>
      <c r="AT1545">
        <v>1</v>
      </c>
      <c r="AX1545" t="s">
        <v>1260</v>
      </c>
      <c r="AY1545" t="s">
        <v>1264</v>
      </c>
      <c r="AZ1545" t="s">
        <v>1265</v>
      </c>
      <c r="BI1545" t="s">
        <v>1260</v>
      </c>
      <c r="BK1545" t="str">
        <f>LEFT(Tabela_BaseCadastro[[#This Row],[Descrição]],SEARCH(" ",Tabela_BaseCadastro[[#This Row],[Descrição]],1)-1)</f>
        <v>9660</v>
      </c>
      <c r="BL1545" t="str">
        <f>TEXT(Tabela_BaseCadastro[[#This Row],[Unidade Venda '[EAN8, UPC12, EAN13, e DUN14']]],"0000000000000")</f>
        <v>7891040298471</v>
      </c>
      <c r="BN1545">
        <f>IF(Tabela_BaseCadastro[[#This Row],[P.Ativo CMED]]="",Tabela_BaseCadastro[[#This Row],[DESCRIÇÃO DO PRINCIPIO ATIVO]],Tabela_BaseCadastro[[#This Row],[P.Ativo CMED]])</f>
        <v>0</v>
      </c>
    </row>
    <row r="1546" spans="1:66" x14ac:dyDescent="0.25">
      <c r="A1546">
        <v>2348</v>
      </c>
      <c r="B1546" t="s">
        <v>4111</v>
      </c>
      <c r="C1546">
        <v>1657</v>
      </c>
      <c r="D1546" t="s">
        <v>13</v>
      </c>
      <c r="E1546">
        <v>5</v>
      </c>
      <c r="F1546" t="s">
        <v>2634</v>
      </c>
      <c r="G1546">
        <v>8</v>
      </c>
      <c r="H1546" s="1" t="s">
        <v>2635</v>
      </c>
      <c r="I1546">
        <v>47</v>
      </c>
      <c r="J1546" t="s">
        <v>3791</v>
      </c>
      <c r="M1546" t="s">
        <v>2412</v>
      </c>
      <c r="N1546" t="s">
        <v>3884</v>
      </c>
      <c r="O1546" t="s">
        <v>1275</v>
      </c>
      <c r="P1546">
        <v>30051090</v>
      </c>
      <c r="R1546">
        <v>13</v>
      </c>
      <c r="S1546">
        <v>13</v>
      </c>
      <c r="U1546">
        <v>7891040201792</v>
      </c>
      <c r="V1546">
        <v>7891040201792</v>
      </c>
      <c r="X1546" t="s">
        <v>4112</v>
      </c>
      <c r="Z1546" t="s">
        <v>1260</v>
      </c>
      <c r="AA1546" t="s">
        <v>1261</v>
      </c>
      <c r="AE1546">
        <v>44188</v>
      </c>
      <c r="AH1546">
        <v>0</v>
      </c>
      <c r="AK1546" t="s">
        <v>1260</v>
      </c>
      <c r="AM1546" t="s">
        <v>1260</v>
      </c>
      <c r="AN1546" t="s">
        <v>1260</v>
      </c>
      <c r="AQ1546" t="s">
        <v>2412</v>
      </c>
      <c r="AR1546" t="s">
        <v>2415</v>
      </c>
      <c r="AS1546" t="s">
        <v>1260</v>
      </c>
      <c r="AT1546">
        <v>1</v>
      </c>
      <c r="AX1546" t="s">
        <v>1260</v>
      </c>
      <c r="AY1546" t="s">
        <v>1264</v>
      </c>
      <c r="AZ1546" t="s">
        <v>1265</v>
      </c>
      <c r="BI1546" t="s">
        <v>1260</v>
      </c>
      <c r="BK1546" t="str">
        <f>LEFT(Tabela_BaseCadastro[[#This Row],[Descrição]],SEARCH(" ",Tabela_BaseCadastro[[#This Row],[Descrição]],1)-1)</f>
        <v>KIT</v>
      </c>
      <c r="BL1546" t="str">
        <f>TEXT(Tabela_BaseCadastro[[#This Row],[Unidade Venda '[EAN8, UPC12, EAN13, e DUN14']]],"0000000000000")</f>
        <v>7891040201792</v>
      </c>
      <c r="BN1546">
        <f>IF(Tabela_BaseCadastro[[#This Row],[P.Ativo CMED]]="",Tabela_BaseCadastro[[#This Row],[DESCRIÇÃO DO PRINCIPIO ATIVO]],Tabela_BaseCadastro[[#This Row],[P.Ativo CMED]])</f>
        <v>0</v>
      </c>
    </row>
    <row r="1547" spans="1:66" x14ac:dyDescent="0.25">
      <c r="A1547">
        <v>2349</v>
      </c>
      <c r="B1547" t="s">
        <v>4113</v>
      </c>
      <c r="C1547">
        <v>1657</v>
      </c>
      <c r="D1547" t="s">
        <v>13</v>
      </c>
      <c r="E1547">
        <v>5</v>
      </c>
      <c r="F1547" t="s">
        <v>2634</v>
      </c>
      <c r="G1547">
        <v>8</v>
      </c>
      <c r="H1547" s="1" t="s">
        <v>2635</v>
      </c>
      <c r="I1547">
        <v>47</v>
      </c>
      <c r="J1547" t="s">
        <v>3791</v>
      </c>
      <c r="M1547" t="s">
        <v>2412</v>
      </c>
      <c r="N1547" t="s">
        <v>4114</v>
      </c>
      <c r="O1547" t="s">
        <v>4109</v>
      </c>
      <c r="P1547">
        <v>85109090</v>
      </c>
      <c r="R1547">
        <v>14</v>
      </c>
      <c r="S1547">
        <v>14</v>
      </c>
      <c r="U1547">
        <v>7891040224425</v>
      </c>
      <c r="V1547">
        <v>0</v>
      </c>
      <c r="X1547" t="s">
        <v>420</v>
      </c>
      <c r="Z1547" t="s">
        <v>1260</v>
      </c>
      <c r="AA1547" t="s">
        <v>1261</v>
      </c>
      <c r="AE1547">
        <v>44132</v>
      </c>
      <c r="AH1547">
        <v>0</v>
      </c>
      <c r="AK1547" t="s">
        <v>1260</v>
      </c>
      <c r="AM1547" t="s">
        <v>1260</v>
      </c>
      <c r="AN1547" t="s">
        <v>1260</v>
      </c>
      <c r="AQ1547" t="s">
        <v>2412</v>
      </c>
      <c r="AR1547" t="s">
        <v>2415</v>
      </c>
      <c r="AS1547" t="s">
        <v>1260</v>
      </c>
      <c r="AT1547">
        <v>1</v>
      </c>
      <c r="AX1547" t="s">
        <v>1260</v>
      </c>
      <c r="AY1547" t="s">
        <v>1264</v>
      </c>
      <c r="AZ1547" t="s">
        <v>1265</v>
      </c>
      <c r="BI1547" t="s">
        <v>1260</v>
      </c>
      <c r="BK1547" t="str">
        <f>LEFT(Tabela_BaseCadastro[[#This Row],[Descrição]],SEARCH(" ",Tabela_BaseCadastro[[#This Row],[Descrição]],1)-1)</f>
        <v>9680</v>
      </c>
      <c r="BL1547" t="str">
        <f>TEXT(Tabela_BaseCadastro[[#This Row],[Unidade Venda '[EAN8, UPC12, EAN13, e DUN14']]],"0000000000000")</f>
        <v>7891040224425</v>
      </c>
      <c r="BN1547">
        <f>IF(Tabela_BaseCadastro[[#This Row],[P.Ativo CMED]]="",Tabela_BaseCadastro[[#This Row],[DESCRIÇÃO DO PRINCIPIO ATIVO]],Tabela_BaseCadastro[[#This Row],[P.Ativo CMED]])</f>
        <v>0</v>
      </c>
    </row>
    <row r="1548" spans="1:66" x14ac:dyDescent="0.25">
      <c r="A1548">
        <v>2350</v>
      </c>
      <c r="B1548" t="s">
        <v>4115</v>
      </c>
      <c r="C1548">
        <v>1657</v>
      </c>
      <c r="D1548" t="s">
        <v>13</v>
      </c>
      <c r="E1548">
        <v>5</v>
      </c>
      <c r="F1548" t="s">
        <v>2634</v>
      </c>
      <c r="G1548">
        <v>8</v>
      </c>
      <c r="H1548" s="1" t="s">
        <v>2635</v>
      </c>
      <c r="I1548">
        <v>47</v>
      </c>
      <c r="J1548" t="s">
        <v>3791</v>
      </c>
      <c r="M1548" t="s">
        <v>2412</v>
      </c>
      <c r="N1548" t="s">
        <v>4116</v>
      </c>
      <c r="O1548" t="s">
        <v>4117</v>
      </c>
      <c r="P1548">
        <v>30051090</v>
      </c>
      <c r="R1548">
        <v>13</v>
      </c>
      <c r="S1548">
        <v>13</v>
      </c>
      <c r="U1548">
        <v>7891040009343</v>
      </c>
      <c r="V1548">
        <v>0</v>
      </c>
      <c r="X1548" t="s">
        <v>389</v>
      </c>
      <c r="Z1548" t="s">
        <v>1260</v>
      </c>
      <c r="AA1548" t="s">
        <v>1261</v>
      </c>
      <c r="AE1548">
        <v>44133</v>
      </c>
      <c r="AH1548">
        <v>0</v>
      </c>
      <c r="AK1548" t="s">
        <v>1260</v>
      </c>
      <c r="AM1548" t="s">
        <v>1260</v>
      </c>
      <c r="AN1548" t="s">
        <v>1260</v>
      </c>
      <c r="AQ1548" t="s">
        <v>2412</v>
      </c>
      <c r="AR1548" t="s">
        <v>2415</v>
      </c>
      <c r="AS1548" t="s">
        <v>1260</v>
      </c>
      <c r="AT1548">
        <v>1</v>
      </c>
      <c r="AX1548" t="s">
        <v>1260</v>
      </c>
      <c r="AY1548" t="s">
        <v>1264</v>
      </c>
      <c r="AZ1548" t="s">
        <v>1265</v>
      </c>
      <c r="BI1548" t="s">
        <v>1260</v>
      </c>
      <c r="BK1548" t="str">
        <f>LEFT(Tabela_BaseCadastro[[#This Row],[Descrição]],SEARCH(" ",Tabela_BaseCadastro[[#This Row],[Descrição]],1)-1)</f>
        <v>6640</v>
      </c>
      <c r="BL1548" t="str">
        <f>TEXT(Tabela_BaseCadastro[[#This Row],[Unidade Venda '[EAN8, UPC12, EAN13, e DUN14']]],"0000000000000")</f>
        <v>7891040009343</v>
      </c>
      <c r="BN1548">
        <f>IF(Tabela_BaseCadastro[[#This Row],[P.Ativo CMED]]="",Tabela_BaseCadastro[[#This Row],[DESCRIÇÃO DO PRINCIPIO ATIVO]],Tabela_BaseCadastro[[#This Row],[P.Ativo CMED]])</f>
        <v>0</v>
      </c>
    </row>
    <row r="1549" spans="1:66" x14ac:dyDescent="0.25">
      <c r="A1549">
        <v>2351</v>
      </c>
      <c r="B1549" t="s">
        <v>4118</v>
      </c>
      <c r="C1549">
        <v>1657</v>
      </c>
      <c r="D1549" t="s">
        <v>13</v>
      </c>
      <c r="E1549">
        <v>5</v>
      </c>
      <c r="F1549" t="s">
        <v>2634</v>
      </c>
      <c r="G1549">
        <v>8</v>
      </c>
      <c r="H1549" s="1" t="s">
        <v>2635</v>
      </c>
      <c r="I1549">
        <v>47</v>
      </c>
      <c r="J1549" t="s">
        <v>3791</v>
      </c>
      <c r="M1549" t="s">
        <v>2412</v>
      </c>
      <c r="N1549" t="s">
        <v>4116</v>
      </c>
      <c r="O1549" t="s">
        <v>4117</v>
      </c>
      <c r="P1549">
        <v>30059020</v>
      </c>
      <c r="R1549">
        <v>13</v>
      </c>
      <c r="S1549">
        <v>13</v>
      </c>
      <c r="U1549">
        <v>7891040009350</v>
      </c>
      <c r="V1549">
        <v>0</v>
      </c>
      <c r="X1549" t="s">
        <v>4119</v>
      </c>
      <c r="Z1549" t="s">
        <v>1260</v>
      </c>
      <c r="AA1549" t="s">
        <v>1261</v>
      </c>
      <c r="AE1549">
        <v>44133</v>
      </c>
      <c r="AH1549">
        <v>0</v>
      </c>
      <c r="AK1549" t="s">
        <v>1260</v>
      </c>
      <c r="AM1549" t="s">
        <v>1260</v>
      </c>
      <c r="AN1549" t="s">
        <v>1260</v>
      </c>
      <c r="AQ1549" t="s">
        <v>2412</v>
      </c>
      <c r="AR1549" t="s">
        <v>2415</v>
      </c>
      <c r="AS1549" t="s">
        <v>1260</v>
      </c>
      <c r="AT1549">
        <v>1</v>
      </c>
      <c r="AX1549" t="s">
        <v>1260</v>
      </c>
      <c r="AY1549" t="s">
        <v>1264</v>
      </c>
      <c r="AZ1549" t="s">
        <v>1265</v>
      </c>
      <c r="BI1549" t="s">
        <v>1260</v>
      </c>
      <c r="BK1549" t="str">
        <f>LEFT(Tabela_BaseCadastro[[#This Row],[Descrição]],SEARCH(" ",Tabela_BaseCadastro[[#This Row],[Descrição]],1)-1)</f>
        <v>6648</v>
      </c>
      <c r="BL1549" t="str">
        <f>TEXT(Tabela_BaseCadastro[[#This Row],[Unidade Venda '[EAN8, UPC12, EAN13, e DUN14']]],"0000000000000")</f>
        <v>7891040009350</v>
      </c>
      <c r="BN1549">
        <f>IF(Tabela_BaseCadastro[[#This Row],[P.Ativo CMED]]="",Tabela_BaseCadastro[[#This Row],[DESCRIÇÃO DO PRINCIPIO ATIVO]],Tabela_BaseCadastro[[#This Row],[P.Ativo CMED]])</f>
        <v>0</v>
      </c>
    </row>
    <row r="1550" spans="1:66" x14ac:dyDescent="0.25">
      <c r="A1550">
        <v>2352</v>
      </c>
      <c r="B1550" t="s">
        <v>4120</v>
      </c>
      <c r="C1550">
        <v>1657</v>
      </c>
      <c r="D1550" t="s">
        <v>13</v>
      </c>
      <c r="E1550">
        <v>5</v>
      </c>
      <c r="F1550" t="s">
        <v>2634</v>
      </c>
      <c r="G1550">
        <v>8</v>
      </c>
      <c r="H1550" s="1" t="s">
        <v>2635</v>
      </c>
      <c r="I1550">
        <v>47</v>
      </c>
      <c r="J1550" t="s">
        <v>3791</v>
      </c>
      <c r="M1550" t="s">
        <v>2412</v>
      </c>
      <c r="N1550" t="s">
        <v>4116</v>
      </c>
      <c r="O1550" t="s">
        <v>4117</v>
      </c>
      <c r="P1550">
        <v>30051090</v>
      </c>
      <c r="R1550">
        <v>13</v>
      </c>
      <c r="S1550">
        <v>13</v>
      </c>
      <c r="U1550">
        <v>7891040009367</v>
      </c>
      <c r="V1550">
        <v>0</v>
      </c>
      <c r="X1550" t="s">
        <v>157</v>
      </c>
      <c r="Z1550" t="s">
        <v>1260</v>
      </c>
      <c r="AA1550" t="s">
        <v>1261</v>
      </c>
      <c r="AE1550">
        <v>44188</v>
      </c>
      <c r="AH1550">
        <v>0</v>
      </c>
      <c r="AK1550" t="s">
        <v>1260</v>
      </c>
      <c r="AM1550" t="s">
        <v>1260</v>
      </c>
      <c r="AN1550" t="s">
        <v>1260</v>
      </c>
      <c r="AQ1550" t="s">
        <v>2412</v>
      </c>
      <c r="AR1550" t="s">
        <v>2415</v>
      </c>
      <c r="AS1550" t="s">
        <v>1260</v>
      </c>
      <c r="AT1550">
        <v>1</v>
      </c>
      <c r="AX1550" t="s">
        <v>1260</v>
      </c>
      <c r="AY1550" t="s">
        <v>1264</v>
      </c>
      <c r="AZ1550" t="s">
        <v>1265</v>
      </c>
      <c r="BI1550" t="s">
        <v>1260</v>
      </c>
      <c r="BK1550" t="str">
        <f>LEFT(Tabela_BaseCadastro[[#This Row],[Descrição]],SEARCH(" ",Tabela_BaseCadastro[[#This Row],[Descrição]],1)-1)</f>
        <v>6650</v>
      </c>
      <c r="BL1550" t="str">
        <f>TEXT(Tabela_BaseCadastro[[#This Row],[Unidade Venda '[EAN8, UPC12, EAN13, e DUN14']]],"0000000000000")</f>
        <v>7891040009367</v>
      </c>
      <c r="BN1550">
        <f>IF(Tabela_BaseCadastro[[#This Row],[P.Ativo CMED]]="",Tabela_BaseCadastro[[#This Row],[DESCRIÇÃO DO PRINCIPIO ATIVO]],Tabela_BaseCadastro[[#This Row],[P.Ativo CMED]])</f>
        <v>0</v>
      </c>
    </row>
    <row r="1551" spans="1:66" x14ac:dyDescent="0.25">
      <c r="A1551">
        <v>2353</v>
      </c>
      <c r="B1551" t="s">
        <v>4121</v>
      </c>
      <c r="C1551">
        <v>1657</v>
      </c>
      <c r="D1551" t="s">
        <v>13</v>
      </c>
      <c r="E1551">
        <v>5</v>
      </c>
      <c r="F1551" t="s">
        <v>2634</v>
      </c>
      <c r="G1551">
        <v>8</v>
      </c>
      <c r="H1551" s="1" t="s">
        <v>2635</v>
      </c>
      <c r="I1551">
        <v>47</v>
      </c>
      <c r="J1551" t="s">
        <v>3791</v>
      </c>
      <c r="M1551" t="s">
        <v>2412</v>
      </c>
      <c r="N1551" t="s">
        <v>4116</v>
      </c>
      <c r="O1551" t="s">
        <v>4117</v>
      </c>
      <c r="P1551">
        <v>30059020</v>
      </c>
      <c r="R1551">
        <v>13</v>
      </c>
      <c r="S1551">
        <v>13</v>
      </c>
      <c r="U1551">
        <v>7891040009374</v>
      </c>
      <c r="V1551">
        <v>0</v>
      </c>
      <c r="X1551" t="s">
        <v>4122</v>
      </c>
      <c r="Z1551" t="s">
        <v>1260</v>
      </c>
      <c r="AA1551" t="s">
        <v>1261</v>
      </c>
      <c r="AE1551">
        <v>44188</v>
      </c>
      <c r="AH1551">
        <v>0</v>
      </c>
      <c r="AK1551" t="s">
        <v>1260</v>
      </c>
      <c r="AM1551" t="s">
        <v>1260</v>
      </c>
      <c r="AN1551" t="s">
        <v>1260</v>
      </c>
      <c r="AQ1551" t="s">
        <v>2412</v>
      </c>
      <c r="AR1551" t="s">
        <v>2415</v>
      </c>
      <c r="AS1551" t="s">
        <v>1260</v>
      </c>
      <c r="AT1551">
        <v>1</v>
      </c>
      <c r="AX1551" t="s">
        <v>1260</v>
      </c>
      <c r="AY1551" t="s">
        <v>1264</v>
      </c>
      <c r="AZ1551" t="s">
        <v>1265</v>
      </c>
      <c r="BI1551" t="s">
        <v>1260</v>
      </c>
      <c r="BK1551" t="str">
        <f>LEFT(Tabela_BaseCadastro[[#This Row],[Descrição]],SEARCH(" ",Tabela_BaseCadastro[[#This Row],[Descrição]],1)-1)</f>
        <v>6651</v>
      </c>
      <c r="BL1551" t="str">
        <f>TEXT(Tabela_BaseCadastro[[#This Row],[Unidade Venda '[EAN8, UPC12, EAN13, e DUN14']]],"0000000000000")</f>
        <v>7891040009374</v>
      </c>
      <c r="BN1551">
        <f>IF(Tabela_BaseCadastro[[#This Row],[P.Ativo CMED]]="",Tabela_BaseCadastro[[#This Row],[DESCRIÇÃO DO PRINCIPIO ATIVO]],Tabela_BaseCadastro[[#This Row],[P.Ativo CMED]])</f>
        <v>0</v>
      </c>
    </row>
    <row r="1552" spans="1:66" x14ac:dyDescent="0.25">
      <c r="A1552">
        <v>2354</v>
      </c>
      <c r="B1552" t="s">
        <v>4123</v>
      </c>
      <c r="C1552">
        <v>1657</v>
      </c>
      <c r="D1552" t="s">
        <v>13</v>
      </c>
      <c r="E1552">
        <v>5</v>
      </c>
      <c r="F1552" t="s">
        <v>2634</v>
      </c>
      <c r="G1552">
        <v>8</v>
      </c>
      <c r="H1552" s="1" t="s">
        <v>2635</v>
      </c>
      <c r="I1552">
        <v>47</v>
      </c>
      <c r="J1552" t="s">
        <v>3791</v>
      </c>
      <c r="M1552" t="s">
        <v>2412</v>
      </c>
      <c r="N1552" t="s">
        <v>3884</v>
      </c>
      <c r="O1552" t="s">
        <v>1275</v>
      </c>
      <c r="P1552">
        <v>30051090</v>
      </c>
      <c r="R1552">
        <v>13</v>
      </c>
      <c r="S1552">
        <v>13</v>
      </c>
      <c r="U1552">
        <v>7891040009251</v>
      </c>
      <c r="V1552">
        <v>7891040009251</v>
      </c>
      <c r="X1552" t="s">
        <v>4124</v>
      </c>
      <c r="Z1552" t="s">
        <v>1260</v>
      </c>
      <c r="AA1552" t="s">
        <v>1261</v>
      </c>
      <c r="AE1552">
        <v>44188</v>
      </c>
      <c r="AH1552">
        <v>0</v>
      </c>
      <c r="AK1552" t="s">
        <v>1260</v>
      </c>
      <c r="AM1552" t="s">
        <v>1260</v>
      </c>
      <c r="AN1552" t="s">
        <v>1260</v>
      </c>
      <c r="AQ1552" t="s">
        <v>2412</v>
      </c>
      <c r="AR1552" t="s">
        <v>2415</v>
      </c>
      <c r="AS1552" t="s">
        <v>1260</v>
      </c>
      <c r="AT1552">
        <v>1</v>
      </c>
      <c r="AX1552" t="s">
        <v>1260</v>
      </c>
      <c r="AY1552" t="s">
        <v>1264</v>
      </c>
      <c r="AZ1552" t="s">
        <v>1265</v>
      </c>
      <c r="BI1552" t="s">
        <v>1260</v>
      </c>
      <c r="BK1552" t="str">
        <f>LEFT(Tabela_BaseCadastro[[#This Row],[Descrição]],SEARCH(" ",Tabela_BaseCadastro[[#This Row],[Descrição]],1)-1)</f>
        <v>1020</v>
      </c>
      <c r="BL1552" t="str">
        <f>TEXT(Tabela_BaseCadastro[[#This Row],[Unidade Venda '[EAN8, UPC12, EAN13, e DUN14']]],"0000000000000")</f>
        <v>7891040009251</v>
      </c>
      <c r="BN1552">
        <f>IF(Tabela_BaseCadastro[[#This Row],[P.Ativo CMED]]="",Tabela_BaseCadastro[[#This Row],[DESCRIÇÃO DO PRINCIPIO ATIVO]],Tabela_BaseCadastro[[#This Row],[P.Ativo CMED]])</f>
        <v>0</v>
      </c>
    </row>
    <row r="1553" spans="1:66" x14ac:dyDescent="0.25">
      <c r="A1553">
        <v>2355</v>
      </c>
      <c r="B1553" t="s">
        <v>4125</v>
      </c>
      <c r="C1553">
        <v>1657</v>
      </c>
      <c r="D1553" t="s">
        <v>13</v>
      </c>
      <c r="E1553">
        <v>5</v>
      </c>
      <c r="F1553" t="s">
        <v>2634</v>
      </c>
      <c r="G1553">
        <v>8</v>
      </c>
      <c r="H1553" s="1" t="s">
        <v>2635</v>
      </c>
      <c r="I1553">
        <v>47</v>
      </c>
      <c r="J1553" t="s">
        <v>3791</v>
      </c>
      <c r="M1553" t="s">
        <v>2412</v>
      </c>
      <c r="N1553" t="s">
        <v>3884</v>
      </c>
      <c r="O1553" t="s">
        <v>1275</v>
      </c>
      <c r="P1553">
        <v>30051090</v>
      </c>
      <c r="R1553">
        <v>13</v>
      </c>
      <c r="S1553">
        <v>13</v>
      </c>
      <c r="U1553">
        <v>7891040009268</v>
      </c>
      <c r="V1553">
        <v>7891040009268</v>
      </c>
      <c r="X1553" t="s">
        <v>4126</v>
      </c>
      <c r="Z1553" t="s">
        <v>1260</v>
      </c>
      <c r="AA1553" t="s">
        <v>1261</v>
      </c>
      <c r="AE1553">
        <v>44188</v>
      </c>
      <c r="AH1553">
        <v>0</v>
      </c>
      <c r="AK1553" t="s">
        <v>1260</v>
      </c>
      <c r="AM1553" t="s">
        <v>1260</v>
      </c>
      <c r="AN1553" t="s">
        <v>1260</v>
      </c>
      <c r="AQ1553" t="s">
        <v>2412</v>
      </c>
      <c r="AR1553" t="s">
        <v>2415</v>
      </c>
      <c r="AS1553" t="s">
        <v>1260</v>
      </c>
      <c r="AT1553">
        <v>1</v>
      </c>
      <c r="AX1553" t="s">
        <v>1260</v>
      </c>
      <c r="AY1553" t="s">
        <v>1264</v>
      </c>
      <c r="AZ1553" t="s">
        <v>1265</v>
      </c>
      <c r="BI1553" t="s">
        <v>1260</v>
      </c>
      <c r="BK1553" t="str">
        <f>LEFT(Tabela_BaseCadastro[[#This Row],[Descrição]],SEARCH(" ",Tabela_BaseCadastro[[#This Row],[Descrição]],1)-1)</f>
        <v>1021</v>
      </c>
      <c r="BL1553" t="str">
        <f>TEXT(Tabela_BaseCadastro[[#This Row],[Unidade Venda '[EAN8, UPC12, EAN13, e DUN14']]],"0000000000000")</f>
        <v>7891040009268</v>
      </c>
      <c r="BN1553">
        <f>IF(Tabela_BaseCadastro[[#This Row],[P.Ativo CMED]]="",Tabela_BaseCadastro[[#This Row],[DESCRIÇÃO DO PRINCIPIO ATIVO]],Tabela_BaseCadastro[[#This Row],[P.Ativo CMED]])</f>
        <v>0</v>
      </c>
    </row>
    <row r="1554" spans="1:66" x14ac:dyDescent="0.25">
      <c r="A1554">
        <v>2356</v>
      </c>
      <c r="B1554" t="s">
        <v>4127</v>
      </c>
      <c r="C1554">
        <v>1657</v>
      </c>
      <c r="D1554" t="s">
        <v>13</v>
      </c>
      <c r="E1554">
        <v>5</v>
      </c>
      <c r="F1554" t="s">
        <v>2634</v>
      </c>
      <c r="G1554">
        <v>8</v>
      </c>
      <c r="H1554" s="1" t="s">
        <v>2635</v>
      </c>
      <c r="I1554">
        <v>47</v>
      </c>
      <c r="J1554" t="s">
        <v>3791</v>
      </c>
      <c r="M1554" t="s">
        <v>2412</v>
      </c>
      <c r="N1554" t="s">
        <v>3795</v>
      </c>
      <c r="O1554" t="s">
        <v>3793</v>
      </c>
      <c r="P1554">
        <v>30051090</v>
      </c>
      <c r="R1554">
        <v>13</v>
      </c>
      <c r="S1554">
        <v>13</v>
      </c>
      <c r="U1554">
        <v>7891040114917</v>
      </c>
      <c r="V1554">
        <v>0</v>
      </c>
      <c r="X1554" t="s">
        <v>4128</v>
      </c>
      <c r="Z1554" t="s">
        <v>1260</v>
      </c>
      <c r="AA1554" t="s">
        <v>1261</v>
      </c>
      <c r="AE1554">
        <v>44188</v>
      </c>
      <c r="AH1554">
        <v>0</v>
      </c>
      <c r="AK1554" t="s">
        <v>1260</v>
      </c>
      <c r="AM1554" t="s">
        <v>1260</v>
      </c>
      <c r="AN1554" t="s">
        <v>1260</v>
      </c>
      <c r="AQ1554" t="s">
        <v>2412</v>
      </c>
      <c r="AR1554" t="s">
        <v>2415</v>
      </c>
      <c r="AS1554" t="s">
        <v>1260</v>
      </c>
      <c r="AT1554">
        <v>1</v>
      </c>
      <c r="AX1554" t="s">
        <v>1260</v>
      </c>
      <c r="AY1554" t="s">
        <v>1264</v>
      </c>
      <c r="AZ1554" t="s">
        <v>1265</v>
      </c>
      <c r="BI1554" t="s">
        <v>1260</v>
      </c>
      <c r="BK1554" t="str">
        <f>LEFT(Tabela_BaseCadastro[[#This Row],[Descrição]],SEARCH(" ",Tabela_BaseCadastro[[#This Row],[Descrição]],1)-1)</f>
        <v>2040</v>
      </c>
      <c r="BL1554" t="str">
        <f>TEXT(Tabela_BaseCadastro[[#This Row],[Unidade Venda '[EAN8, UPC12, EAN13, e DUN14']]],"0000000000000")</f>
        <v>7891040114917</v>
      </c>
      <c r="BN1554">
        <f>IF(Tabela_BaseCadastro[[#This Row],[P.Ativo CMED]]="",Tabela_BaseCadastro[[#This Row],[DESCRIÇÃO DO PRINCIPIO ATIVO]],Tabela_BaseCadastro[[#This Row],[P.Ativo CMED]])</f>
        <v>0</v>
      </c>
    </row>
    <row r="1555" spans="1:66" x14ac:dyDescent="0.25">
      <c r="A1555">
        <v>2357</v>
      </c>
      <c r="B1555" t="s">
        <v>4129</v>
      </c>
      <c r="C1555">
        <v>1657</v>
      </c>
      <c r="D1555" t="s">
        <v>13</v>
      </c>
      <c r="E1555">
        <v>5</v>
      </c>
      <c r="F1555" t="s">
        <v>2634</v>
      </c>
      <c r="G1555">
        <v>8</v>
      </c>
      <c r="H1555" s="1" t="s">
        <v>2635</v>
      </c>
      <c r="I1555">
        <v>47</v>
      </c>
      <c r="J1555" t="s">
        <v>3791</v>
      </c>
      <c r="M1555" t="s">
        <v>2412</v>
      </c>
      <c r="N1555" t="s">
        <v>3792</v>
      </c>
      <c r="O1555" t="s">
        <v>3793</v>
      </c>
      <c r="P1555">
        <v>30051090</v>
      </c>
      <c r="R1555">
        <v>13</v>
      </c>
      <c r="S1555">
        <v>13</v>
      </c>
      <c r="U1555">
        <v>7891040114931</v>
      </c>
      <c r="V1555">
        <v>0</v>
      </c>
      <c r="X1555" t="s">
        <v>4130</v>
      </c>
      <c r="Z1555" t="s">
        <v>1260</v>
      </c>
      <c r="AA1555" t="s">
        <v>1261</v>
      </c>
      <c r="AE1555">
        <v>44188</v>
      </c>
      <c r="AH1555">
        <v>0</v>
      </c>
      <c r="AK1555" t="s">
        <v>1260</v>
      </c>
      <c r="AM1555" t="s">
        <v>1260</v>
      </c>
      <c r="AN1555" t="s">
        <v>1260</v>
      </c>
      <c r="AQ1555" t="s">
        <v>2412</v>
      </c>
      <c r="AR1555" t="s">
        <v>2415</v>
      </c>
      <c r="AS1555" t="s">
        <v>1260</v>
      </c>
      <c r="AT1555">
        <v>1</v>
      </c>
      <c r="AX1555" t="s">
        <v>1260</v>
      </c>
      <c r="AY1555" t="s">
        <v>1264</v>
      </c>
      <c r="AZ1555" t="s">
        <v>1265</v>
      </c>
      <c r="BI1555" t="s">
        <v>1260</v>
      </c>
      <c r="BK1555" t="str">
        <f>LEFT(Tabela_BaseCadastro[[#This Row],[Descrição]],SEARCH(" ",Tabela_BaseCadastro[[#This Row],[Descrição]],1)-1)</f>
        <v>2050</v>
      </c>
      <c r="BL1555" t="str">
        <f>TEXT(Tabela_BaseCadastro[[#This Row],[Unidade Venda '[EAN8, UPC12, EAN13, e DUN14']]],"0000000000000")</f>
        <v>7891040114931</v>
      </c>
      <c r="BN1555">
        <f>IF(Tabela_BaseCadastro[[#This Row],[P.Ativo CMED]]="",Tabela_BaseCadastro[[#This Row],[DESCRIÇÃO DO PRINCIPIO ATIVO]],Tabela_BaseCadastro[[#This Row],[P.Ativo CMED]])</f>
        <v>0</v>
      </c>
    </row>
    <row r="1556" spans="1:66" x14ac:dyDescent="0.25">
      <c r="A1556">
        <v>2358</v>
      </c>
      <c r="B1556" t="s">
        <v>4131</v>
      </c>
      <c r="C1556">
        <v>1657</v>
      </c>
      <c r="D1556" t="s">
        <v>13</v>
      </c>
      <c r="E1556">
        <v>5</v>
      </c>
      <c r="F1556" t="s">
        <v>2634</v>
      </c>
      <c r="G1556">
        <v>8</v>
      </c>
      <c r="H1556" s="1" t="s">
        <v>2635</v>
      </c>
      <c r="I1556">
        <v>47</v>
      </c>
      <c r="J1556" t="s">
        <v>3791</v>
      </c>
      <c r="M1556" t="s">
        <v>2412</v>
      </c>
      <c r="N1556" t="s">
        <v>3884</v>
      </c>
      <c r="O1556" t="s">
        <v>1275</v>
      </c>
      <c r="P1556">
        <v>30051090</v>
      </c>
      <c r="R1556">
        <v>13</v>
      </c>
      <c r="S1556">
        <v>13</v>
      </c>
      <c r="U1556">
        <v>7891040115822</v>
      </c>
      <c r="V1556">
        <v>7891040115822</v>
      </c>
      <c r="X1556" t="s">
        <v>4132</v>
      </c>
      <c r="Z1556" t="s">
        <v>1260</v>
      </c>
      <c r="AA1556" t="s">
        <v>1261</v>
      </c>
      <c r="AE1556">
        <v>44188</v>
      </c>
      <c r="AH1556">
        <v>0</v>
      </c>
      <c r="AK1556" t="s">
        <v>1260</v>
      </c>
      <c r="AM1556" t="s">
        <v>1260</v>
      </c>
      <c r="AN1556" t="s">
        <v>1260</v>
      </c>
      <c r="AQ1556" t="s">
        <v>2412</v>
      </c>
      <c r="AR1556" t="s">
        <v>2415</v>
      </c>
      <c r="AS1556" t="s">
        <v>1260</v>
      </c>
      <c r="AT1556">
        <v>1</v>
      </c>
      <c r="AX1556" t="s">
        <v>1260</v>
      </c>
      <c r="AY1556" t="s">
        <v>1264</v>
      </c>
      <c r="AZ1556" t="s">
        <v>1265</v>
      </c>
      <c r="BI1556" t="s">
        <v>1260</v>
      </c>
      <c r="BK1556" t="str">
        <f>LEFT(Tabela_BaseCadastro[[#This Row],[Descrição]],SEARCH(" ",Tabela_BaseCadastro[[#This Row],[Descrição]],1)-1)</f>
        <v>1003</v>
      </c>
      <c r="BL1556" t="str">
        <f>TEXT(Tabela_BaseCadastro[[#This Row],[Unidade Venda '[EAN8, UPC12, EAN13, e DUN14']]],"0000000000000")</f>
        <v>7891040115822</v>
      </c>
      <c r="BN1556">
        <f>IF(Tabela_BaseCadastro[[#This Row],[P.Ativo CMED]]="",Tabela_BaseCadastro[[#This Row],[DESCRIÇÃO DO PRINCIPIO ATIVO]],Tabela_BaseCadastro[[#This Row],[P.Ativo CMED]])</f>
        <v>0</v>
      </c>
    </row>
    <row r="1557" spans="1:66" x14ac:dyDescent="0.25">
      <c r="A1557">
        <v>2359</v>
      </c>
      <c r="B1557" t="s">
        <v>4133</v>
      </c>
      <c r="C1557">
        <v>1657</v>
      </c>
      <c r="D1557" t="s">
        <v>13</v>
      </c>
      <c r="E1557">
        <v>5</v>
      </c>
      <c r="F1557" t="s">
        <v>2634</v>
      </c>
      <c r="G1557">
        <v>8</v>
      </c>
      <c r="H1557" s="1" t="s">
        <v>2635</v>
      </c>
      <c r="I1557">
        <v>47</v>
      </c>
      <c r="J1557" t="s">
        <v>3791</v>
      </c>
      <c r="M1557" t="s">
        <v>2412</v>
      </c>
      <c r="N1557" t="s">
        <v>3884</v>
      </c>
      <c r="O1557" t="s">
        <v>1275</v>
      </c>
      <c r="P1557">
        <v>30051090</v>
      </c>
      <c r="R1557">
        <v>13</v>
      </c>
      <c r="S1557">
        <v>13</v>
      </c>
      <c r="U1557">
        <v>7891040009244</v>
      </c>
      <c r="V1557">
        <v>7891040009244</v>
      </c>
      <c r="X1557" t="s">
        <v>4134</v>
      </c>
      <c r="Z1557" t="s">
        <v>1260</v>
      </c>
      <c r="AA1557" t="s">
        <v>1261</v>
      </c>
      <c r="AE1557">
        <v>44188</v>
      </c>
      <c r="AH1557">
        <v>0</v>
      </c>
      <c r="AK1557" t="s">
        <v>1260</v>
      </c>
      <c r="AM1557" t="s">
        <v>1260</v>
      </c>
      <c r="AN1557" t="s">
        <v>1260</v>
      </c>
      <c r="AQ1557" t="s">
        <v>2412</v>
      </c>
      <c r="AR1557" t="s">
        <v>2415</v>
      </c>
      <c r="AS1557" t="s">
        <v>1260</v>
      </c>
      <c r="AT1557">
        <v>1</v>
      </c>
      <c r="AX1557" t="s">
        <v>1260</v>
      </c>
      <c r="AY1557" t="s">
        <v>1264</v>
      </c>
      <c r="AZ1557" t="s">
        <v>1265</v>
      </c>
      <c r="BI1557" t="s">
        <v>1260</v>
      </c>
      <c r="BK1557" t="str">
        <f>LEFT(Tabela_BaseCadastro[[#This Row],[Descrição]],SEARCH(" ",Tabela_BaseCadastro[[#This Row],[Descrição]],1)-1)</f>
        <v>1015</v>
      </c>
      <c r="BL1557" t="str">
        <f>TEXT(Tabela_BaseCadastro[[#This Row],[Unidade Venda '[EAN8, UPC12, EAN13, e DUN14']]],"0000000000000")</f>
        <v>7891040009244</v>
      </c>
      <c r="BN1557">
        <f>IF(Tabela_BaseCadastro[[#This Row],[P.Ativo CMED]]="",Tabela_BaseCadastro[[#This Row],[DESCRIÇÃO DO PRINCIPIO ATIVO]],Tabela_BaseCadastro[[#This Row],[P.Ativo CMED]])</f>
        <v>0</v>
      </c>
    </row>
    <row r="1558" spans="1:66" x14ac:dyDescent="0.25">
      <c r="A1558">
        <v>2360</v>
      </c>
      <c r="B1558" t="s">
        <v>4135</v>
      </c>
      <c r="C1558">
        <v>1657</v>
      </c>
      <c r="D1558" t="s">
        <v>13</v>
      </c>
      <c r="E1558">
        <v>5</v>
      </c>
      <c r="F1558" t="s">
        <v>2634</v>
      </c>
      <c r="G1558">
        <v>8</v>
      </c>
      <c r="H1558" s="1" t="s">
        <v>2635</v>
      </c>
      <c r="I1558">
        <v>47</v>
      </c>
      <c r="J1558" t="s">
        <v>3791</v>
      </c>
      <c r="M1558" t="s">
        <v>2412</v>
      </c>
      <c r="N1558" t="s">
        <v>3884</v>
      </c>
      <c r="O1558" t="s">
        <v>1275</v>
      </c>
      <c r="P1558">
        <v>30051090</v>
      </c>
      <c r="R1558">
        <v>14</v>
      </c>
      <c r="S1558">
        <v>14</v>
      </c>
      <c r="U1558">
        <v>57891040007924</v>
      </c>
      <c r="V1558">
        <v>57891040007924</v>
      </c>
      <c r="X1558">
        <v>70200466574</v>
      </c>
      <c r="Z1558" t="s">
        <v>1260</v>
      </c>
      <c r="AA1558" t="s">
        <v>1261</v>
      </c>
      <c r="AE1558">
        <v>44188</v>
      </c>
      <c r="AH1558">
        <v>0</v>
      </c>
      <c r="AK1558" t="s">
        <v>1260</v>
      </c>
      <c r="AM1558" t="s">
        <v>1260</v>
      </c>
      <c r="AN1558" t="s">
        <v>1260</v>
      </c>
      <c r="AQ1558" t="s">
        <v>2412</v>
      </c>
      <c r="AR1558" t="s">
        <v>2415</v>
      </c>
      <c r="AS1558" t="s">
        <v>1260</v>
      </c>
      <c r="AT1558">
        <v>1</v>
      </c>
      <c r="AX1558" t="s">
        <v>1260</v>
      </c>
      <c r="AY1558" t="s">
        <v>1264</v>
      </c>
      <c r="AZ1558" t="s">
        <v>1265</v>
      </c>
      <c r="BI1558" t="s">
        <v>1260</v>
      </c>
      <c r="BK1558" t="str">
        <f>LEFT(Tabela_BaseCadastro[[#This Row],[Descrição]],SEARCH(" ",Tabela_BaseCadastro[[#This Row],[Descrição]],1)-1)</f>
        <v>1016</v>
      </c>
      <c r="BL1558" t="str">
        <f>TEXT(Tabela_BaseCadastro[[#This Row],[Unidade Venda '[EAN8, UPC12, EAN13, e DUN14']]],"0000000000000")</f>
        <v>57891040007924</v>
      </c>
      <c r="BN1558">
        <f>IF(Tabela_BaseCadastro[[#This Row],[P.Ativo CMED]]="",Tabela_BaseCadastro[[#This Row],[DESCRIÇÃO DO PRINCIPIO ATIVO]],Tabela_BaseCadastro[[#This Row],[P.Ativo CMED]])</f>
        <v>0</v>
      </c>
    </row>
    <row r="1559" spans="1:66" x14ac:dyDescent="0.25">
      <c r="A1559">
        <v>2361</v>
      </c>
      <c r="B1559" t="s">
        <v>4136</v>
      </c>
      <c r="C1559">
        <v>1657</v>
      </c>
      <c r="D1559" t="s">
        <v>13</v>
      </c>
      <c r="E1559">
        <v>5</v>
      </c>
      <c r="F1559" t="s">
        <v>2634</v>
      </c>
      <c r="G1559">
        <v>8</v>
      </c>
      <c r="H1559" s="1" t="s">
        <v>2635</v>
      </c>
      <c r="I1559">
        <v>47</v>
      </c>
      <c r="J1559" t="s">
        <v>3791</v>
      </c>
      <c r="M1559" t="s">
        <v>2412</v>
      </c>
      <c r="N1559" t="s">
        <v>3884</v>
      </c>
      <c r="O1559" t="s">
        <v>1275</v>
      </c>
      <c r="P1559">
        <v>30051090</v>
      </c>
      <c r="R1559">
        <v>13</v>
      </c>
      <c r="S1559">
        <v>13</v>
      </c>
      <c r="U1559">
        <v>7891040035373</v>
      </c>
      <c r="V1559">
        <v>7891040035373</v>
      </c>
      <c r="X1559" t="s">
        <v>4137</v>
      </c>
      <c r="Z1559" t="s">
        <v>1260</v>
      </c>
      <c r="AA1559" t="s">
        <v>1261</v>
      </c>
      <c r="AE1559">
        <v>44188</v>
      </c>
      <c r="AH1559">
        <v>0</v>
      </c>
      <c r="AK1559" t="s">
        <v>1260</v>
      </c>
      <c r="AM1559" t="s">
        <v>1260</v>
      </c>
      <c r="AN1559" t="s">
        <v>1260</v>
      </c>
      <c r="AQ1559" t="s">
        <v>2412</v>
      </c>
      <c r="AR1559" t="s">
        <v>2415</v>
      </c>
      <c r="AS1559" t="s">
        <v>1260</v>
      </c>
      <c r="AT1559">
        <v>1</v>
      </c>
      <c r="AX1559" t="s">
        <v>1260</v>
      </c>
      <c r="AY1559" t="s">
        <v>1264</v>
      </c>
      <c r="AZ1559" t="s">
        <v>1265</v>
      </c>
      <c r="BI1559" t="s">
        <v>1260</v>
      </c>
      <c r="BK1559" t="str">
        <f>LEFT(Tabela_BaseCadastro[[#This Row],[Descrição]],SEARCH(" ",Tabela_BaseCadastro[[#This Row],[Descrição]],1)-1)</f>
        <v>1071</v>
      </c>
      <c r="BL1559" t="str">
        <f>TEXT(Tabela_BaseCadastro[[#This Row],[Unidade Venda '[EAN8, UPC12, EAN13, e DUN14']]],"0000000000000")</f>
        <v>7891040035373</v>
      </c>
      <c r="BN1559">
        <f>IF(Tabela_BaseCadastro[[#This Row],[P.Ativo CMED]]="",Tabela_BaseCadastro[[#This Row],[DESCRIÇÃO DO PRINCIPIO ATIVO]],Tabela_BaseCadastro[[#This Row],[P.Ativo CMED]])</f>
        <v>0</v>
      </c>
    </row>
    <row r="1560" spans="1:66" x14ac:dyDescent="0.25">
      <c r="A1560">
        <v>2362</v>
      </c>
      <c r="B1560" t="s">
        <v>4138</v>
      </c>
      <c r="C1560">
        <v>1657</v>
      </c>
      <c r="D1560" t="s">
        <v>13</v>
      </c>
      <c r="E1560">
        <v>5</v>
      </c>
      <c r="F1560" t="s">
        <v>2634</v>
      </c>
      <c r="G1560">
        <v>8</v>
      </c>
      <c r="H1560" s="1" t="s">
        <v>2635</v>
      </c>
      <c r="I1560">
        <v>47</v>
      </c>
      <c r="J1560" t="s">
        <v>3791</v>
      </c>
      <c r="M1560" t="s">
        <v>2412</v>
      </c>
      <c r="N1560" t="s">
        <v>3884</v>
      </c>
      <c r="O1560" t="s">
        <v>1275</v>
      </c>
      <c r="P1560">
        <v>30051090</v>
      </c>
      <c r="R1560">
        <v>13</v>
      </c>
      <c r="S1560">
        <v>14</v>
      </c>
      <c r="U1560">
        <v>7891040117833</v>
      </c>
      <c r="V1560">
        <v>7891040117833</v>
      </c>
      <c r="X1560" t="s">
        <v>4139</v>
      </c>
      <c r="Z1560" t="s">
        <v>1260</v>
      </c>
      <c r="AA1560" t="s">
        <v>1261</v>
      </c>
      <c r="AE1560">
        <v>44188</v>
      </c>
      <c r="AH1560">
        <v>0</v>
      </c>
      <c r="AK1560" t="s">
        <v>1260</v>
      </c>
      <c r="AM1560" t="s">
        <v>1260</v>
      </c>
      <c r="AN1560" t="s">
        <v>1260</v>
      </c>
      <c r="AQ1560" t="s">
        <v>2412</v>
      </c>
      <c r="AR1560" t="s">
        <v>2415</v>
      </c>
      <c r="AS1560" t="s">
        <v>1260</v>
      </c>
      <c r="AT1560">
        <v>1</v>
      </c>
      <c r="AX1560" t="s">
        <v>1260</v>
      </c>
      <c r="AY1560" t="s">
        <v>1264</v>
      </c>
      <c r="AZ1560" t="s">
        <v>1265</v>
      </c>
      <c r="BI1560" t="s">
        <v>1260</v>
      </c>
      <c r="BK1560" t="str">
        <f>LEFT(Tabela_BaseCadastro[[#This Row],[Descrição]],SEARCH(" ",Tabela_BaseCadastro[[#This Row],[Descrição]],1)-1)</f>
        <v>1075</v>
      </c>
      <c r="BL1560" t="str">
        <f>TEXT(Tabela_BaseCadastro[[#This Row],[Unidade Venda '[EAN8, UPC12, EAN13, e DUN14']]],"0000000000000")</f>
        <v>7891040117833</v>
      </c>
      <c r="BN1560">
        <f>IF(Tabela_BaseCadastro[[#This Row],[P.Ativo CMED]]="",Tabela_BaseCadastro[[#This Row],[DESCRIÇÃO DO PRINCIPIO ATIVO]],Tabela_BaseCadastro[[#This Row],[P.Ativo CMED]])</f>
        <v>0</v>
      </c>
    </row>
    <row r="1561" spans="1:66" x14ac:dyDescent="0.25">
      <c r="A1561">
        <v>2363</v>
      </c>
      <c r="B1561" t="s">
        <v>4140</v>
      </c>
      <c r="C1561">
        <v>1657</v>
      </c>
      <c r="D1561" t="s">
        <v>13</v>
      </c>
      <c r="E1561">
        <v>5</v>
      </c>
      <c r="F1561" t="s">
        <v>2634</v>
      </c>
      <c r="G1561">
        <v>8</v>
      </c>
      <c r="H1561" s="1" t="s">
        <v>2635</v>
      </c>
      <c r="I1561">
        <v>47</v>
      </c>
      <c r="J1561" t="s">
        <v>3791</v>
      </c>
      <c r="M1561" t="s">
        <v>2412</v>
      </c>
      <c r="N1561" t="s">
        <v>3884</v>
      </c>
      <c r="O1561" t="s">
        <v>1275</v>
      </c>
      <c r="P1561">
        <v>30051090</v>
      </c>
      <c r="R1561">
        <v>13</v>
      </c>
      <c r="S1561">
        <v>13</v>
      </c>
      <c r="U1561">
        <v>7891040115815</v>
      </c>
      <c r="V1561">
        <v>7891040115815</v>
      </c>
      <c r="Z1561" t="s">
        <v>1260</v>
      </c>
      <c r="AA1561" t="s">
        <v>1261</v>
      </c>
      <c r="AE1561">
        <v>44188</v>
      </c>
      <c r="AH1561">
        <v>0</v>
      </c>
      <c r="AK1561" t="s">
        <v>1260</v>
      </c>
      <c r="AM1561" t="s">
        <v>1260</v>
      </c>
      <c r="AN1561" t="s">
        <v>1260</v>
      </c>
      <c r="AQ1561" t="s">
        <v>2412</v>
      </c>
      <c r="AR1561" t="s">
        <v>2415</v>
      </c>
      <c r="AS1561" t="s">
        <v>1260</v>
      </c>
      <c r="AT1561">
        <v>1</v>
      </c>
      <c r="AX1561" t="s">
        <v>1260</v>
      </c>
      <c r="AY1561" t="s">
        <v>1264</v>
      </c>
      <c r="AZ1561" t="s">
        <v>1265</v>
      </c>
      <c r="BI1561" t="s">
        <v>1260</v>
      </c>
      <c r="BK1561" t="str">
        <f>LEFT(Tabela_BaseCadastro[[#This Row],[Descrição]],SEARCH(" ",Tabela_BaseCadastro[[#This Row],[Descrição]],1)-1)</f>
        <v>1003</v>
      </c>
      <c r="BL1561" t="str">
        <f>TEXT(Tabela_BaseCadastro[[#This Row],[Unidade Venda '[EAN8, UPC12, EAN13, e DUN14']]],"0000000000000")</f>
        <v>7891040115815</v>
      </c>
      <c r="BN1561">
        <f>IF(Tabela_BaseCadastro[[#This Row],[P.Ativo CMED]]="",Tabela_BaseCadastro[[#This Row],[DESCRIÇÃO DO PRINCIPIO ATIVO]],Tabela_BaseCadastro[[#This Row],[P.Ativo CMED]])</f>
        <v>0</v>
      </c>
    </row>
    <row r="1562" spans="1:66" x14ac:dyDescent="0.25">
      <c r="A1562">
        <v>2364</v>
      </c>
      <c r="B1562" t="s">
        <v>4141</v>
      </c>
      <c r="C1562">
        <v>1657</v>
      </c>
      <c r="D1562" t="s">
        <v>13</v>
      </c>
      <c r="E1562">
        <v>5</v>
      </c>
      <c r="F1562" t="s">
        <v>2634</v>
      </c>
      <c r="G1562">
        <v>8</v>
      </c>
      <c r="H1562" s="1" t="s">
        <v>2635</v>
      </c>
      <c r="I1562">
        <v>47</v>
      </c>
      <c r="J1562" t="s">
        <v>3791</v>
      </c>
      <c r="M1562" t="s">
        <v>2412</v>
      </c>
      <c r="N1562" t="s">
        <v>4142</v>
      </c>
      <c r="O1562" t="s">
        <v>4143</v>
      </c>
      <c r="P1562">
        <v>30051090</v>
      </c>
      <c r="R1562">
        <v>13</v>
      </c>
      <c r="S1562">
        <v>13</v>
      </c>
      <c r="U1562">
        <v>7891040010424</v>
      </c>
      <c r="V1562">
        <v>0</v>
      </c>
      <c r="X1562" t="s">
        <v>4144</v>
      </c>
      <c r="Z1562" t="s">
        <v>1260</v>
      </c>
      <c r="AA1562" t="s">
        <v>1261</v>
      </c>
      <c r="AE1562">
        <v>44188</v>
      </c>
      <c r="AH1562">
        <v>0</v>
      </c>
      <c r="AK1562" t="s">
        <v>1260</v>
      </c>
      <c r="AM1562" t="s">
        <v>1260</v>
      </c>
      <c r="AN1562" t="s">
        <v>1260</v>
      </c>
      <c r="AQ1562" t="s">
        <v>2412</v>
      </c>
      <c r="AR1562" t="s">
        <v>2415</v>
      </c>
      <c r="AS1562" t="s">
        <v>1260</v>
      </c>
      <c r="AT1562">
        <v>1</v>
      </c>
      <c r="AX1562" t="s">
        <v>1260</v>
      </c>
      <c r="AY1562" t="s">
        <v>1264</v>
      </c>
      <c r="AZ1562" t="s">
        <v>1265</v>
      </c>
      <c r="BI1562" t="s">
        <v>1260</v>
      </c>
      <c r="BK1562" t="str">
        <f>LEFT(Tabela_BaseCadastro[[#This Row],[Descrição]],SEARCH(" ",Tabela_BaseCadastro[[#This Row],[Descrição]],1)-1)</f>
        <v>2239</v>
      </c>
      <c r="BL1562" t="str">
        <f>TEXT(Tabela_BaseCadastro[[#This Row],[Unidade Venda '[EAN8, UPC12, EAN13, e DUN14']]],"0000000000000")</f>
        <v>7891040010424</v>
      </c>
      <c r="BN1562">
        <f>IF(Tabela_BaseCadastro[[#This Row],[P.Ativo CMED]]="",Tabela_BaseCadastro[[#This Row],[DESCRIÇÃO DO PRINCIPIO ATIVO]],Tabela_BaseCadastro[[#This Row],[P.Ativo CMED]])</f>
        <v>0</v>
      </c>
    </row>
    <row r="1563" spans="1:66" x14ac:dyDescent="0.25">
      <c r="A1563">
        <v>2365</v>
      </c>
      <c r="B1563" t="s">
        <v>4145</v>
      </c>
      <c r="C1563">
        <v>1657</v>
      </c>
      <c r="D1563" t="s">
        <v>13</v>
      </c>
      <c r="E1563">
        <v>5</v>
      </c>
      <c r="F1563" t="s">
        <v>2634</v>
      </c>
      <c r="G1563">
        <v>8</v>
      </c>
      <c r="H1563" s="1" t="s">
        <v>2635</v>
      </c>
      <c r="I1563">
        <v>47</v>
      </c>
      <c r="J1563" t="s">
        <v>3791</v>
      </c>
      <c r="M1563" t="s">
        <v>2412</v>
      </c>
      <c r="N1563" t="s">
        <v>3884</v>
      </c>
      <c r="O1563" t="s">
        <v>1275</v>
      </c>
      <c r="P1563">
        <v>30051090</v>
      </c>
      <c r="R1563">
        <v>13</v>
      </c>
      <c r="S1563">
        <v>13</v>
      </c>
      <c r="U1563">
        <v>7891040126194</v>
      </c>
      <c r="V1563">
        <v>7891040126194</v>
      </c>
      <c r="X1563" t="s">
        <v>4146</v>
      </c>
      <c r="Z1563" t="s">
        <v>1260</v>
      </c>
      <c r="AA1563" t="s">
        <v>1261</v>
      </c>
      <c r="AE1563">
        <v>44188</v>
      </c>
      <c r="AH1563">
        <v>0</v>
      </c>
      <c r="AK1563" t="s">
        <v>1260</v>
      </c>
      <c r="AM1563" t="s">
        <v>1260</v>
      </c>
      <c r="AN1563" t="s">
        <v>1260</v>
      </c>
      <c r="AQ1563" t="s">
        <v>2412</v>
      </c>
      <c r="AR1563" t="s">
        <v>2415</v>
      </c>
      <c r="AS1563" t="s">
        <v>1260</v>
      </c>
      <c r="AT1563">
        <v>1</v>
      </c>
      <c r="AX1563" t="s">
        <v>1260</v>
      </c>
      <c r="AY1563" t="s">
        <v>1264</v>
      </c>
      <c r="AZ1563" t="s">
        <v>1265</v>
      </c>
      <c r="BI1563" t="s">
        <v>1260</v>
      </c>
      <c r="BK1563" t="str">
        <f>LEFT(Tabela_BaseCadastro[[#This Row],[Descrição]],SEARCH(" ",Tabela_BaseCadastro[[#This Row],[Descrição]],1)-1)</f>
        <v>2248</v>
      </c>
      <c r="BL1563" t="str">
        <f>TEXT(Tabela_BaseCadastro[[#This Row],[Unidade Venda '[EAN8, UPC12, EAN13, e DUN14']]],"0000000000000")</f>
        <v>7891040126194</v>
      </c>
      <c r="BN1563">
        <f>IF(Tabela_BaseCadastro[[#This Row],[P.Ativo CMED]]="",Tabela_BaseCadastro[[#This Row],[DESCRIÇÃO DO PRINCIPIO ATIVO]],Tabela_BaseCadastro[[#This Row],[P.Ativo CMED]])</f>
        <v>0</v>
      </c>
    </row>
    <row r="1564" spans="1:66" x14ac:dyDescent="0.25">
      <c r="A1564">
        <v>2366</v>
      </c>
      <c r="B1564" t="s">
        <v>4147</v>
      </c>
      <c r="C1564">
        <v>1657</v>
      </c>
      <c r="D1564" t="s">
        <v>13</v>
      </c>
      <c r="E1564">
        <v>5</v>
      </c>
      <c r="F1564" t="s">
        <v>2634</v>
      </c>
      <c r="G1564">
        <v>8</v>
      </c>
      <c r="H1564" s="1" t="s">
        <v>2635</v>
      </c>
      <c r="I1564">
        <v>47</v>
      </c>
      <c r="J1564" t="s">
        <v>3791</v>
      </c>
      <c r="M1564" t="s">
        <v>1263</v>
      </c>
      <c r="N1564" t="s">
        <v>4148</v>
      </c>
      <c r="O1564" t="s">
        <v>4143</v>
      </c>
      <c r="P1564">
        <v>90181990</v>
      </c>
      <c r="R1564">
        <v>13</v>
      </c>
      <c r="S1564">
        <v>13</v>
      </c>
      <c r="U1564">
        <v>7891040203857</v>
      </c>
      <c r="V1564">
        <v>0</v>
      </c>
      <c r="X1564" t="s">
        <v>475</v>
      </c>
      <c r="Z1564" t="s">
        <v>1260</v>
      </c>
      <c r="AA1564" t="s">
        <v>1261</v>
      </c>
      <c r="AE1564">
        <v>44133</v>
      </c>
      <c r="AH1564">
        <v>0</v>
      </c>
      <c r="AK1564" t="s">
        <v>1260</v>
      </c>
      <c r="AM1564" t="s">
        <v>1260</v>
      </c>
      <c r="AN1564" t="s">
        <v>1260</v>
      </c>
      <c r="AQ1564" t="s">
        <v>1263</v>
      </c>
      <c r="AR1564" t="s">
        <v>1257</v>
      </c>
      <c r="AS1564" t="s">
        <v>1260</v>
      </c>
      <c r="AT1564">
        <v>1</v>
      </c>
      <c r="AX1564" t="s">
        <v>1260</v>
      </c>
      <c r="AY1564" t="s">
        <v>1264</v>
      </c>
      <c r="AZ1564" t="s">
        <v>1265</v>
      </c>
      <c r="BI1564" t="s">
        <v>1260</v>
      </c>
      <c r="BK1564" t="str">
        <f>LEFT(Tabela_BaseCadastro[[#This Row],[Descrição]],SEARCH(" ",Tabela_BaseCadastro[[#This Row],[Descrição]],1)-1)</f>
        <v>2258</v>
      </c>
      <c r="BL1564" t="str">
        <f>TEXT(Tabela_BaseCadastro[[#This Row],[Unidade Venda '[EAN8, UPC12, EAN13, e DUN14']]],"0000000000000")</f>
        <v>7891040203857</v>
      </c>
      <c r="BN1564">
        <f>IF(Tabela_BaseCadastro[[#This Row],[P.Ativo CMED]]="",Tabela_BaseCadastro[[#This Row],[DESCRIÇÃO DO PRINCIPIO ATIVO]],Tabela_BaseCadastro[[#This Row],[P.Ativo CMED]])</f>
        <v>0</v>
      </c>
    </row>
    <row r="1565" spans="1:66" x14ac:dyDescent="0.25">
      <c r="A1565">
        <v>2367</v>
      </c>
      <c r="B1565" t="s">
        <v>4149</v>
      </c>
      <c r="C1565">
        <v>1657</v>
      </c>
      <c r="D1565" t="s">
        <v>13</v>
      </c>
      <c r="E1565">
        <v>5</v>
      </c>
      <c r="F1565" t="s">
        <v>2634</v>
      </c>
      <c r="G1565">
        <v>8</v>
      </c>
      <c r="H1565" s="1" t="s">
        <v>2635</v>
      </c>
      <c r="I1565">
        <v>47</v>
      </c>
      <c r="J1565" t="s">
        <v>3791</v>
      </c>
      <c r="M1565" t="s">
        <v>2412</v>
      </c>
      <c r="N1565" t="s">
        <v>4150</v>
      </c>
      <c r="O1565" t="s">
        <v>4151</v>
      </c>
      <c r="P1565">
        <v>90181100</v>
      </c>
      <c r="R1565">
        <v>13</v>
      </c>
      <c r="S1565">
        <v>14</v>
      </c>
      <c r="U1565">
        <v>7891040037131</v>
      </c>
      <c r="V1565">
        <v>57891040010474</v>
      </c>
      <c r="X1565" t="s">
        <v>358</v>
      </c>
      <c r="Z1565" t="s">
        <v>1260</v>
      </c>
      <c r="AA1565" t="s">
        <v>1261</v>
      </c>
      <c r="AE1565">
        <v>44133</v>
      </c>
      <c r="AH1565">
        <v>0</v>
      </c>
      <c r="AK1565" t="s">
        <v>1260</v>
      </c>
      <c r="AM1565" t="s">
        <v>1260</v>
      </c>
      <c r="AN1565" t="s">
        <v>1260</v>
      </c>
      <c r="AQ1565" t="s">
        <v>2412</v>
      </c>
      <c r="AR1565" t="s">
        <v>2415</v>
      </c>
      <c r="AS1565" t="s">
        <v>1260</v>
      </c>
      <c r="AT1565">
        <v>1</v>
      </c>
      <c r="AX1565" t="s">
        <v>1260</v>
      </c>
      <c r="AY1565" t="s">
        <v>1264</v>
      </c>
      <c r="AZ1565" t="s">
        <v>1265</v>
      </c>
      <c r="BI1565" t="s">
        <v>1260</v>
      </c>
      <c r="BK1565" t="str">
        <f>LEFT(Tabela_BaseCadastro[[#This Row],[Descrição]],SEARCH(" ",Tabela_BaseCadastro[[#This Row],[Descrição]],1)-1)</f>
        <v>2269T</v>
      </c>
      <c r="BL1565" t="str">
        <f>TEXT(Tabela_BaseCadastro[[#This Row],[Unidade Venda '[EAN8, UPC12, EAN13, e DUN14']]],"0000000000000")</f>
        <v>7891040037131</v>
      </c>
      <c r="BN1565">
        <f>IF(Tabela_BaseCadastro[[#This Row],[P.Ativo CMED]]="",Tabela_BaseCadastro[[#This Row],[DESCRIÇÃO DO PRINCIPIO ATIVO]],Tabela_BaseCadastro[[#This Row],[P.Ativo CMED]])</f>
        <v>0</v>
      </c>
    </row>
    <row r="1566" spans="1:66" x14ac:dyDescent="0.25">
      <c r="A1566">
        <v>2368</v>
      </c>
      <c r="B1566" t="s">
        <v>4152</v>
      </c>
      <c r="C1566">
        <v>1657</v>
      </c>
      <c r="D1566" t="s">
        <v>13</v>
      </c>
      <c r="E1566">
        <v>5</v>
      </c>
      <c r="F1566" t="s">
        <v>2634</v>
      </c>
      <c r="G1566">
        <v>8</v>
      </c>
      <c r="H1566" s="1" t="s">
        <v>2635</v>
      </c>
      <c r="I1566">
        <v>47</v>
      </c>
      <c r="J1566" t="s">
        <v>3791</v>
      </c>
      <c r="M1566" t="s">
        <v>2412</v>
      </c>
      <c r="N1566" t="s">
        <v>4153</v>
      </c>
      <c r="O1566" t="s">
        <v>4143</v>
      </c>
      <c r="P1566">
        <v>90181990</v>
      </c>
      <c r="R1566">
        <v>13</v>
      </c>
      <c r="S1566">
        <v>13</v>
      </c>
      <c r="U1566">
        <v>7891040010486</v>
      </c>
      <c r="V1566">
        <v>7891040010486</v>
      </c>
      <c r="X1566" t="s">
        <v>4154</v>
      </c>
      <c r="Z1566" t="s">
        <v>1260</v>
      </c>
      <c r="AA1566" t="s">
        <v>1261</v>
      </c>
      <c r="AE1566">
        <v>44188</v>
      </c>
      <c r="AH1566">
        <v>0</v>
      </c>
      <c r="AK1566" t="s">
        <v>1260</v>
      </c>
      <c r="AM1566" t="s">
        <v>1260</v>
      </c>
      <c r="AN1566" t="s">
        <v>1260</v>
      </c>
      <c r="AQ1566" t="s">
        <v>2412</v>
      </c>
      <c r="AR1566" t="s">
        <v>2415</v>
      </c>
      <c r="AS1566" t="s">
        <v>1260</v>
      </c>
      <c r="AT1566">
        <v>1</v>
      </c>
      <c r="AX1566" t="s">
        <v>1260</v>
      </c>
      <c r="AY1566" t="s">
        <v>1264</v>
      </c>
      <c r="AZ1566" t="s">
        <v>1265</v>
      </c>
      <c r="BI1566" t="s">
        <v>1260</v>
      </c>
      <c r="BK1566" t="str">
        <f>LEFT(Tabela_BaseCadastro[[#This Row],[Descrição]],SEARCH(" ",Tabela_BaseCadastro[[#This Row],[Descrição]],1)-1)</f>
        <v>2271</v>
      </c>
      <c r="BL1566" t="str">
        <f>TEXT(Tabela_BaseCadastro[[#This Row],[Unidade Venda '[EAN8, UPC12, EAN13, e DUN14']]],"0000000000000")</f>
        <v>7891040010486</v>
      </c>
      <c r="BN1566">
        <f>IF(Tabela_BaseCadastro[[#This Row],[P.Ativo CMED]]="",Tabela_BaseCadastro[[#This Row],[DESCRIÇÃO DO PRINCIPIO ATIVO]],Tabela_BaseCadastro[[#This Row],[P.Ativo CMED]])</f>
        <v>0</v>
      </c>
    </row>
    <row r="1567" spans="1:66" x14ac:dyDescent="0.25">
      <c r="A1567">
        <v>2369</v>
      </c>
      <c r="B1567" t="s">
        <v>4155</v>
      </c>
      <c r="C1567">
        <v>1657</v>
      </c>
      <c r="D1567" t="s">
        <v>13</v>
      </c>
      <c r="E1567">
        <v>5</v>
      </c>
      <c r="F1567" t="s">
        <v>2634</v>
      </c>
      <c r="G1567">
        <v>8</v>
      </c>
      <c r="H1567" s="1" t="s">
        <v>2635</v>
      </c>
      <c r="I1567">
        <v>47</v>
      </c>
      <c r="J1567" t="s">
        <v>3791</v>
      </c>
      <c r="M1567" t="s">
        <v>2412</v>
      </c>
      <c r="N1567" t="s">
        <v>4153</v>
      </c>
      <c r="O1567" t="s">
        <v>4143</v>
      </c>
      <c r="P1567">
        <v>90181990</v>
      </c>
      <c r="R1567">
        <v>13</v>
      </c>
      <c r="S1567">
        <v>13</v>
      </c>
      <c r="U1567">
        <v>7891040088980</v>
      </c>
      <c r="V1567">
        <v>7891040088980</v>
      </c>
      <c r="X1567" t="s">
        <v>4156</v>
      </c>
      <c r="Z1567" t="s">
        <v>1260</v>
      </c>
      <c r="AA1567" t="s">
        <v>1261</v>
      </c>
      <c r="AE1567">
        <v>44188</v>
      </c>
      <c r="AH1567">
        <v>0</v>
      </c>
      <c r="AK1567" t="s">
        <v>1260</v>
      </c>
      <c r="AM1567" t="s">
        <v>1260</v>
      </c>
      <c r="AN1567" t="s">
        <v>1260</v>
      </c>
      <c r="AQ1567" t="s">
        <v>2412</v>
      </c>
      <c r="AR1567" t="s">
        <v>2415</v>
      </c>
      <c r="AS1567" t="s">
        <v>1260</v>
      </c>
      <c r="AT1567">
        <v>1</v>
      </c>
      <c r="AX1567" t="s">
        <v>1260</v>
      </c>
      <c r="AY1567" t="s">
        <v>1264</v>
      </c>
      <c r="AZ1567" t="s">
        <v>1265</v>
      </c>
      <c r="BI1567" t="s">
        <v>1260</v>
      </c>
      <c r="BK1567" t="str">
        <f>LEFT(Tabela_BaseCadastro[[#This Row],[Descrição]],SEARCH(" ",Tabela_BaseCadastro[[#This Row],[Descrição]],1)-1)</f>
        <v>2560</v>
      </c>
      <c r="BL1567" t="str">
        <f>TEXT(Tabela_BaseCadastro[[#This Row],[Unidade Venda '[EAN8, UPC12, EAN13, e DUN14']]],"0000000000000")</f>
        <v>7891040088980</v>
      </c>
      <c r="BN1567">
        <f>IF(Tabela_BaseCadastro[[#This Row],[P.Ativo CMED]]="",Tabela_BaseCadastro[[#This Row],[DESCRIÇÃO DO PRINCIPIO ATIVO]],Tabela_BaseCadastro[[#This Row],[P.Ativo CMED]])</f>
        <v>0</v>
      </c>
    </row>
    <row r="1568" spans="1:66" x14ac:dyDescent="0.25">
      <c r="A1568">
        <v>2370</v>
      </c>
      <c r="B1568" t="s">
        <v>4157</v>
      </c>
      <c r="C1568">
        <v>1657</v>
      </c>
      <c r="D1568" t="s">
        <v>13</v>
      </c>
      <c r="E1568">
        <v>5</v>
      </c>
      <c r="F1568" t="s">
        <v>2634</v>
      </c>
      <c r="G1568">
        <v>8</v>
      </c>
      <c r="H1568" s="1" t="s">
        <v>2635</v>
      </c>
      <c r="I1568">
        <v>47</v>
      </c>
      <c r="J1568" t="s">
        <v>3791</v>
      </c>
      <c r="M1568" t="s">
        <v>2412</v>
      </c>
      <c r="N1568" t="s">
        <v>4150</v>
      </c>
      <c r="O1568" t="s">
        <v>4151</v>
      </c>
      <c r="P1568">
        <v>90181100</v>
      </c>
      <c r="R1568">
        <v>13</v>
      </c>
      <c r="S1568">
        <v>13</v>
      </c>
      <c r="U1568">
        <v>7891040088997</v>
      </c>
      <c r="V1568">
        <v>0</v>
      </c>
      <c r="X1568" t="s">
        <v>423</v>
      </c>
      <c r="Z1568" t="s">
        <v>1260</v>
      </c>
      <c r="AA1568" t="s">
        <v>1261</v>
      </c>
      <c r="AE1568">
        <v>44188</v>
      </c>
      <c r="AH1568">
        <v>0</v>
      </c>
      <c r="AK1568" t="s">
        <v>1260</v>
      </c>
      <c r="AM1568" t="s">
        <v>1260</v>
      </c>
      <c r="AN1568" t="s">
        <v>1260</v>
      </c>
      <c r="AQ1568" t="s">
        <v>2412</v>
      </c>
      <c r="AR1568" t="s">
        <v>2415</v>
      </c>
      <c r="AS1568" t="s">
        <v>1260</v>
      </c>
      <c r="AT1568">
        <v>1</v>
      </c>
      <c r="AX1568" t="s">
        <v>1260</v>
      </c>
      <c r="AY1568" t="s">
        <v>1264</v>
      </c>
      <c r="AZ1568" t="s">
        <v>1265</v>
      </c>
      <c r="BI1568" t="s">
        <v>1260</v>
      </c>
      <c r="BK1568" t="str">
        <f>LEFT(Tabela_BaseCadastro[[#This Row],[Descrição]],SEARCH(" ",Tabela_BaseCadastro[[#This Row],[Descrição]],1)-1)</f>
        <v>2570</v>
      </c>
      <c r="BL1568" t="str">
        <f>TEXT(Tabela_BaseCadastro[[#This Row],[Unidade Venda '[EAN8, UPC12, EAN13, e DUN14']]],"0000000000000")</f>
        <v>7891040088997</v>
      </c>
      <c r="BN1568">
        <f>IF(Tabela_BaseCadastro[[#This Row],[P.Ativo CMED]]="",Tabela_BaseCadastro[[#This Row],[DESCRIÇÃO DO PRINCIPIO ATIVO]],Tabela_BaseCadastro[[#This Row],[P.Ativo CMED]])</f>
        <v>0</v>
      </c>
    </row>
    <row r="1569" spans="1:66" x14ac:dyDescent="0.25">
      <c r="A1569">
        <v>2371</v>
      </c>
      <c r="B1569" t="s">
        <v>4158</v>
      </c>
      <c r="C1569">
        <v>1657</v>
      </c>
      <c r="D1569" t="s">
        <v>13</v>
      </c>
      <c r="E1569">
        <v>5</v>
      </c>
      <c r="F1569" t="s">
        <v>2634</v>
      </c>
      <c r="G1569">
        <v>8</v>
      </c>
      <c r="H1569" s="1" t="s">
        <v>2635</v>
      </c>
      <c r="I1569">
        <v>47</v>
      </c>
      <c r="J1569" t="s">
        <v>3791</v>
      </c>
      <c r="M1569" t="s">
        <v>2412</v>
      </c>
      <c r="N1569" t="s">
        <v>4159</v>
      </c>
      <c r="O1569" t="s">
        <v>4160</v>
      </c>
      <c r="P1569">
        <v>90181100</v>
      </c>
      <c r="R1569">
        <v>13</v>
      </c>
      <c r="S1569">
        <v>13</v>
      </c>
      <c r="T1569">
        <v>13</v>
      </c>
      <c r="U1569">
        <v>2371</v>
      </c>
      <c r="V1569">
        <v>0</v>
      </c>
      <c r="W1569">
        <v>0</v>
      </c>
      <c r="X1569" t="s">
        <v>377</v>
      </c>
      <c r="Z1569" t="s">
        <v>1260</v>
      </c>
      <c r="AA1569" t="s">
        <v>1261</v>
      </c>
      <c r="AE1569">
        <v>44188</v>
      </c>
      <c r="AH1569">
        <v>0</v>
      </c>
      <c r="AK1569" t="s">
        <v>1260</v>
      </c>
      <c r="AM1569" t="s">
        <v>1260</v>
      </c>
      <c r="AN1569" t="s">
        <v>1260</v>
      </c>
      <c r="AQ1569" t="s">
        <v>2412</v>
      </c>
      <c r="AR1569" t="s">
        <v>2415</v>
      </c>
      <c r="AS1569" t="s">
        <v>1260</v>
      </c>
      <c r="AT1569">
        <v>1</v>
      </c>
      <c r="AX1569" t="s">
        <v>1260</v>
      </c>
      <c r="AY1569" t="s">
        <v>1264</v>
      </c>
      <c r="AZ1569" t="s">
        <v>1265</v>
      </c>
      <c r="BI1569" t="s">
        <v>1260</v>
      </c>
      <c r="BK1569" t="str">
        <f>LEFT(Tabela_BaseCadastro[[#This Row],[Descrição]],SEARCH(" ",Tabela_BaseCadastro[[#This Row],[Descrição]],1)-1)</f>
        <v>2258</v>
      </c>
      <c r="BL1569" t="str">
        <f>TEXT(Tabela_BaseCadastro[[#This Row],[Unidade Venda '[EAN8, UPC12, EAN13, e DUN14']]],"0000000000000")</f>
        <v>0000000002371</v>
      </c>
      <c r="BN1569">
        <f>IF(Tabela_BaseCadastro[[#This Row],[P.Ativo CMED]]="",Tabela_BaseCadastro[[#This Row],[DESCRIÇÃO DO PRINCIPIO ATIVO]],Tabela_BaseCadastro[[#This Row],[P.Ativo CMED]])</f>
        <v>0</v>
      </c>
    </row>
    <row r="1570" spans="1:66" x14ac:dyDescent="0.25">
      <c r="A1570">
        <v>2372</v>
      </c>
      <c r="B1570" t="s">
        <v>4161</v>
      </c>
      <c r="C1570">
        <v>1657</v>
      </c>
      <c r="D1570" t="s">
        <v>13</v>
      </c>
      <c r="E1570">
        <v>5</v>
      </c>
      <c r="F1570" t="s">
        <v>2634</v>
      </c>
      <c r="G1570">
        <v>8</v>
      </c>
      <c r="H1570" s="1" t="s">
        <v>2635</v>
      </c>
      <c r="I1570">
        <v>47</v>
      </c>
      <c r="J1570" t="s">
        <v>3791</v>
      </c>
      <c r="M1570" t="s">
        <v>2412</v>
      </c>
      <c r="N1570" t="s">
        <v>4159</v>
      </c>
      <c r="O1570" t="s">
        <v>4160</v>
      </c>
      <c r="P1570">
        <v>90181100</v>
      </c>
      <c r="R1570">
        <v>13</v>
      </c>
      <c r="S1570">
        <v>13</v>
      </c>
      <c r="U1570">
        <v>7891040164059</v>
      </c>
      <c r="V1570">
        <v>0</v>
      </c>
      <c r="X1570" t="s">
        <v>335</v>
      </c>
      <c r="Z1570" t="s">
        <v>1260</v>
      </c>
      <c r="AA1570" t="s">
        <v>1261</v>
      </c>
      <c r="AE1570">
        <v>44133</v>
      </c>
      <c r="AH1570">
        <v>0</v>
      </c>
      <c r="AK1570" t="s">
        <v>1260</v>
      </c>
      <c r="AM1570" t="s">
        <v>1260</v>
      </c>
      <c r="AN1570" t="s">
        <v>1260</v>
      </c>
      <c r="AQ1570" t="s">
        <v>2412</v>
      </c>
      <c r="AR1570" t="s">
        <v>2415</v>
      </c>
      <c r="AS1570" t="s">
        <v>1260</v>
      </c>
      <c r="AT1570">
        <v>1</v>
      </c>
      <c r="AX1570" t="s">
        <v>1260</v>
      </c>
      <c r="AY1570" t="s">
        <v>1264</v>
      </c>
      <c r="AZ1570" t="s">
        <v>1265</v>
      </c>
      <c r="BI1570" t="s">
        <v>1260</v>
      </c>
      <c r="BK1570" t="str">
        <f>LEFT(Tabela_BaseCadastro[[#This Row],[Descrição]],SEARCH(" ",Tabela_BaseCadastro[[#This Row],[Descrição]],1)-1)</f>
        <v>2259</v>
      </c>
      <c r="BL1570" t="str">
        <f>TEXT(Tabela_BaseCadastro[[#This Row],[Unidade Venda '[EAN8, UPC12, EAN13, e DUN14']]],"0000000000000")</f>
        <v>7891040164059</v>
      </c>
      <c r="BN1570">
        <f>IF(Tabela_BaseCadastro[[#This Row],[P.Ativo CMED]]="",Tabela_BaseCadastro[[#This Row],[DESCRIÇÃO DO PRINCIPIO ATIVO]],Tabela_BaseCadastro[[#This Row],[P.Ativo CMED]])</f>
        <v>0</v>
      </c>
    </row>
    <row r="1571" spans="1:66" x14ac:dyDescent="0.25">
      <c r="A1571">
        <v>2373</v>
      </c>
      <c r="B1571" t="s">
        <v>4162</v>
      </c>
      <c r="C1571">
        <v>1657</v>
      </c>
      <c r="D1571" t="s">
        <v>13</v>
      </c>
      <c r="E1571">
        <v>5</v>
      </c>
      <c r="F1571" t="s">
        <v>2634</v>
      </c>
      <c r="G1571">
        <v>8</v>
      </c>
      <c r="H1571" s="1" t="s">
        <v>2635</v>
      </c>
      <c r="I1571">
        <v>47</v>
      </c>
      <c r="J1571" t="s">
        <v>3791</v>
      </c>
      <c r="M1571" t="s">
        <v>4163</v>
      </c>
      <c r="N1571" t="s">
        <v>4159</v>
      </c>
      <c r="O1571" t="s">
        <v>4160</v>
      </c>
      <c r="P1571">
        <v>90181100</v>
      </c>
      <c r="R1571">
        <v>13</v>
      </c>
      <c r="S1571">
        <v>13</v>
      </c>
      <c r="T1571">
        <v>13</v>
      </c>
      <c r="U1571">
        <v>7891040146468</v>
      </c>
      <c r="V1571">
        <v>0</v>
      </c>
      <c r="W1571">
        <v>7891040146468</v>
      </c>
      <c r="X1571" t="s">
        <v>375</v>
      </c>
      <c r="Z1571" t="s">
        <v>1260</v>
      </c>
      <c r="AA1571" t="s">
        <v>1261</v>
      </c>
      <c r="AE1571">
        <v>44090</v>
      </c>
      <c r="AH1571">
        <v>0</v>
      </c>
      <c r="AK1571" t="s">
        <v>1260</v>
      </c>
      <c r="AM1571" t="s">
        <v>1260</v>
      </c>
      <c r="AN1571" t="s">
        <v>1260</v>
      </c>
      <c r="AQ1571" t="s">
        <v>2412</v>
      </c>
      <c r="AR1571" t="s">
        <v>2415</v>
      </c>
      <c r="AS1571" t="s">
        <v>1260</v>
      </c>
      <c r="AT1571">
        <v>1</v>
      </c>
      <c r="AX1571" t="s">
        <v>1260</v>
      </c>
      <c r="AY1571" t="s">
        <v>1264</v>
      </c>
      <c r="AZ1571" t="s">
        <v>1265</v>
      </c>
      <c r="BI1571" t="s">
        <v>1260</v>
      </c>
      <c r="BK1571" t="str">
        <f>LEFT(Tabela_BaseCadastro[[#This Row],[Descrição]],SEARCH(" ",Tabela_BaseCadastro[[#This Row],[Descrição]],1)-1)</f>
        <v>2223</v>
      </c>
      <c r="BL1571" t="str">
        <f>TEXT(Tabela_BaseCadastro[[#This Row],[Unidade Venda '[EAN8, UPC12, EAN13, e DUN14']]],"0000000000000")</f>
        <v>7891040146468</v>
      </c>
      <c r="BN1571">
        <f>IF(Tabela_BaseCadastro[[#This Row],[P.Ativo CMED]]="",Tabela_BaseCadastro[[#This Row],[DESCRIÇÃO DO PRINCIPIO ATIVO]],Tabela_BaseCadastro[[#This Row],[P.Ativo CMED]])</f>
        <v>0</v>
      </c>
    </row>
    <row r="1572" spans="1:66" x14ac:dyDescent="0.25">
      <c r="A1572">
        <v>2374</v>
      </c>
      <c r="B1572" t="s">
        <v>4164</v>
      </c>
      <c r="C1572">
        <v>1657</v>
      </c>
      <c r="D1572" t="s">
        <v>13</v>
      </c>
      <c r="E1572">
        <v>5</v>
      </c>
      <c r="F1572" t="s">
        <v>2634</v>
      </c>
      <c r="G1572">
        <v>8</v>
      </c>
      <c r="H1572" s="1" t="s">
        <v>2635</v>
      </c>
      <c r="I1572">
        <v>47</v>
      </c>
      <c r="J1572" t="s">
        <v>3791</v>
      </c>
      <c r="M1572" t="s">
        <v>2412</v>
      </c>
      <c r="N1572" t="s">
        <v>4153</v>
      </c>
      <c r="O1572" t="s">
        <v>4143</v>
      </c>
      <c r="P1572">
        <v>90181990</v>
      </c>
      <c r="R1572">
        <v>13</v>
      </c>
      <c r="S1572">
        <v>13</v>
      </c>
      <c r="T1572">
        <v>13</v>
      </c>
      <c r="U1572">
        <v>7891040284276</v>
      </c>
      <c r="V1572">
        <v>0</v>
      </c>
      <c r="W1572">
        <v>7891040284276</v>
      </c>
      <c r="X1572" t="s">
        <v>4165</v>
      </c>
      <c r="Z1572" t="s">
        <v>1260</v>
      </c>
      <c r="AA1572" t="s">
        <v>1261</v>
      </c>
      <c r="AE1572">
        <v>44188</v>
      </c>
      <c r="AH1572">
        <v>0</v>
      </c>
      <c r="AK1572" t="s">
        <v>1260</v>
      </c>
      <c r="AM1572" t="s">
        <v>1260</v>
      </c>
      <c r="AN1572" t="s">
        <v>1260</v>
      </c>
      <c r="AQ1572" t="s">
        <v>2412</v>
      </c>
      <c r="AR1572" t="s">
        <v>2415</v>
      </c>
      <c r="AS1572" t="s">
        <v>1260</v>
      </c>
      <c r="AT1572">
        <v>1</v>
      </c>
      <c r="AX1572" t="s">
        <v>1260</v>
      </c>
      <c r="AY1572" t="s">
        <v>1264</v>
      </c>
      <c r="AZ1572" t="s">
        <v>1265</v>
      </c>
      <c r="BI1572" t="s">
        <v>1260</v>
      </c>
      <c r="BK1572" t="str">
        <f>LEFT(Tabela_BaseCadastro[[#This Row],[Descrição]],SEARCH(" ",Tabela_BaseCadastro[[#This Row],[Descrição]],1)-1)</f>
        <v>HB004588719</v>
      </c>
      <c r="BL1572" t="str">
        <f>TEXT(Tabela_BaseCadastro[[#This Row],[Unidade Venda '[EAN8, UPC12, EAN13, e DUN14']]],"0000000000000")</f>
        <v>7891040284276</v>
      </c>
      <c r="BN1572">
        <f>IF(Tabela_BaseCadastro[[#This Row],[P.Ativo CMED]]="",Tabela_BaseCadastro[[#This Row],[DESCRIÇÃO DO PRINCIPIO ATIVO]],Tabela_BaseCadastro[[#This Row],[P.Ativo CMED]])</f>
        <v>0</v>
      </c>
    </row>
    <row r="1573" spans="1:66" x14ac:dyDescent="0.25">
      <c r="A1573">
        <v>2375</v>
      </c>
      <c r="B1573" t="s">
        <v>4166</v>
      </c>
      <c r="C1573">
        <v>1657</v>
      </c>
      <c r="D1573" t="s">
        <v>13</v>
      </c>
      <c r="E1573">
        <v>5</v>
      </c>
      <c r="F1573" t="s">
        <v>2634</v>
      </c>
      <c r="G1573">
        <v>8</v>
      </c>
      <c r="H1573" s="1" t="s">
        <v>2635</v>
      </c>
      <c r="I1573">
        <v>47</v>
      </c>
      <c r="J1573" t="s">
        <v>3791</v>
      </c>
      <c r="M1573" t="s">
        <v>2412</v>
      </c>
      <c r="N1573" t="s">
        <v>4153</v>
      </c>
      <c r="O1573" t="s">
        <v>4143</v>
      </c>
      <c r="P1573">
        <v>90181990</v>
      </c>
      <c r="R1573">
        <v>13</v>
      </c>
      <c r="S1573">
        <v>13</v>
      </c>
      <c r="U1573">
        <v>7891040284290</v>
      </c>
      <c r="V1573">
        <v>0</v>
      </c>
      <c r="W1573">
        <v>7891040284290</v>
      </c>
      <c r="X1573" t="s">
        <v>4167</v>
      </c>
      <c r="Z1573" t="s">
        <v>1260</v>
      </c>
      <c r="AA1573" t="s">
        <v>1261</v>
      </c>
      <c r="AE1573">
        <v>44188</v>
      </c>
      <c r="AH1573">
        <v>0</v>
      </c>
      <c r="AK1573" t="s">
        <v>1260</v>
      </c>
      <c r="AM1573" t="s">
        <v>1260</v>
      </c>
      <c r="AN1573" t="s">
        <v>1260</v>
      </c>
      <c r="AQ1573" t="s">
        <v>2412</v>
      </c>
      <c r="AR1573" t="s">
        <v>2415</v>
      </c>
      <c r="AS1573" t="s">
        <v>1260</v>
      </c>
      <c r="AT1573">
        <v>1</v>
      </c>
      <c r="AX1573" t="s">
        <v>1260</v>
      </c>
      <c r="AY1573" t="s">
        <v>1264</v>
      </c>
      <c r="AZ1573" t="s">
        <v>1265</v>
      </c>
      <c r="BI1573" t="s">
        <v>1260</v>
      </c>
      <c r="BK1573" t="str">
        <f>LEFT(Tabela_BaseCadastro[[#This Row],[Descrição]],SEARCH(" ",Tabela_BaseCadastro[[#This Row],[Descrição]],1)-1)</f>
        <v>HB004588958</v>
      </c>
      <c r="BL1573" t="str">
        <f>TEXT(Tabela_BaseCadastro[[#This Row],[Unidade Venda '[EAN8, UPC12, EAN13, e DUN14']]],"0000000000000")</f>
        <v>7891040284290</v>
      </c>
      <c r="BN1573">
        <f>IF(Tabela_BaseCadastro[[#This Row],[P.Ativo CMED]]="",Tabela_BaseCadastro[[#This Row],[DESCRIÇÃO DO PRINCIPIO ATIVO]],Tabela_BaseCadastro[[#This Row],[P.Ativo CMED]])</f>
        <v>0</v>
      </c>
    </row>
    <row r="1574" spans="1:66" x14ac:dyDescent="0.25">
      <c r="A1574">
        <v>2376</v>
      </c>
      <c r="B1574" t="s">
        <v>4168</v>
      </c>
      <c r="C1574">
        <v>1657</v>
      </c>
      <c r="D1574" t="s">
        <v>13</v>
      </c>
      <c r="E1574">
        <v>5</v>
      </c>
      <c r="F1574" t="s">
        <v>2634</v>
      </c>
      <c r="G1574">
        <v>8</v>
      </c>
      <c r="H1574" s="1" t="s">
        <v>2635</v>
      </c>
      <c r="I1574">
        <v>47</v>
      </c>
      <c r="J1574" t="s">
        <v>3791</v>
      </c>
      <c r="M1574" t="s">
        <v>2412</v>
      </c>
      <c r="N1574" t="s">
        <v>4153</v>
      </c>
      <c r="O1574" t="s">
        <v>4143</v>
      </c>
      <c r="P1574">
        <v>90181990</v>
      </c>
      <c r="R1574">
        <v>13</v>
      </c>
      <c r="S1574">
        <v>13</v>
      </c>
      <c r="T1574">
        <v>13</v>
      </c>
      <c r="U1574">
        <v>7891040284306</v>
      </c>
      <c r="V1574">
        <v>0</v>
      </c>
      <c r="W1574">
        <v>7891040284306</v>
      </c>
      <c r="X1574" t="s">
        <v>4169</v>
      </c>
      <c r="Z1574" t="s">
        <v>1260</v>
      </c>
      <c r="AA1574" t="s">
        <v>1261</v>
      </c>
      <c r="AE1574">
        <v>44188</v>
      </c>
      <c r="AH1574">
        <v>0</v>
      </c>
      <c r="AK1574" t="s">
        <v>1260</v>
      </c>
      <c r="AM1574" t="s">
        <v>1260</v>
      </c>
      <c r="AN1574" t="s">
        <v>1260</v>
      </c>
      <c r="AQ1574" t="s">
        <v>2412</v>
      </c>
      <c r="AR1574" t="s">
        <v>2415</v>
      </c>
      <c r="AS1574" t="s">
        <v>1260</v>
      </c>
      <c r="AT1574">
        <v>1</v>
      </c>
      <c r="AX1574" t="s">
        <v>1260</v>
      </c>
      <c r="AY1574" t="s">
        <v>1264</v>
      </c>
      <c r="AZ1574" t="s">
        <v>1265</v>
      </c>
      <c r="BI1574" t="s">
        <v>1260</v>
      </c>
      <c r="BK1574" t="str">
        <f>LEFT(Tabela_BaseCadastro[[#This Row],[Descrição]],SEARCH(" ",Tabela_BaseCadastro[[#This Row],[Descrição]],1)-1)</f>
        <v>HB004588982</v>
      </c>
      <c r="BL1574" t="str">
        <f>TEXT(Tabela_BaseCadastro[[#This Row],[Unidade Venda '[EAN8, UPC12, EAN13, e DUN14']]],"0000000000000")</f>
        <v>7891040284306</v>
      </c>
      <c r="BN1574">
        <f>IF(Tabela_BaseCadastro[[#This Row],[P.Ativo CMED]]="",Tabela_BaseCadastro[[#This Row],[DESCRIÇÃO DO PRINCIPIO ATIVO]],Tabela_BaseCadastro[[#This Row],[P.Ativo CMED]])</f>
        <v>0</v>
      </c>
    </row>
    <row r="1575" spans="1:66" x14ac:dyDescent="0.25">
      <c r="A1575">
        <v>2377</v>
      </c>
      <c r="B1575" t="s">
        <v>4170</v>
      </c>
      <c r="C1575">
        <v>1657</v>
      </c>
      <c r="D1575" t="s">
        <v>13</v>
      </c>
      <c r="E1575">
        <v>5</v>
      </c>
      <c r="F1575" t="s">
        <v>2634</v>
      </c>
      <c r="G1575">
        <v>8</v>
      </c>
      <c r="H1575" s="1" t="s">
        <v>2635</v>
      </c>
      <c r="I1575">
        <v>47</v>
      </c>
      <c r="J1575" t="s">
        <v>3791</v>
      </c>
      <c r="M1575" t="s">
        <v>2412</v>
      </c>
      <c r="N1575" t="s">
        <v>4153</v>
      </c>
      <c r="O1575" t="s">
        <v>4143</v>
      </c>
      <c r="P1575">
        <v>90181990</v>
      </c>
      <c r="R1575">
        <v>13</v>
      </c>
      <c r="S1575">
        <v>13</v>
      </c>
      <c r="T1575">
        <v>13</v>
      </c>
      <c r="U1575">
        <v>7891040284283</v>
      </c>
      <c r="V1575">
        <v>0</v>
      </c>
      <c r="W1575">
        <v>7891040284283</v>
      </c>
      <c r="X1575" t="s">
        <v>4171</v>
      </c>
      <c r="Z1575" t="s">
        <v>1260</v>
      </c>
      <c r="AA1575" t="s">
        <v>1261</v>
      </c>
      <c r="AE1575">
        <v>44188</v>
      </c>
      <c r="AH1575">
        <v>0</v>
      </c>
      <c r="AK1575" t="s">
        <v>1260</v>
      </c>
      <c r="AM1575" t="s">
        <v>1260</v>
      </c>
      <c r="AN1575" t="s">
        <v>1260</v>
      </c>
      <c r="AQ1575" t="s">
        <v>2412</v>
      </c>
      <c r="AR1575" t="s">
        <v>2415</v>
      </c>
      <c r="AS1575" t="s">
        <v>1260</v>
      </c>
      <c r="AT1575">
        <v>1</v>
      </c>
      <c r="AX1575" t="s">
        <v>1260</v>
      </c>
      <c r="AY1575" t="s">
        <v>1264</v>
      </c>
      <c r="AZ1575" t="s">
        <v>1265</v>
      </c>
      <c r="BI1575" t="s">
        <v>1260</v>
      </c>
      <c r="BK1575" t="str">
        <f>LEFT(Tabela_BaseCadastro[[#This Row],[Descrição]],SEARCH(" ",Tabela_BaseCadastro[[#This Row],[Descrição]],1)-1)</f>
        <v>HB004588727</v>
      </c>
      <c r="BL1575" t="str">
        <f>TEXT(Tabela_BaseCadastro[[#This Row],[Unidade Venda '[EAN8, UPC12, EAN13, e DUN14']]],"0000000000000")</f>
        <v>7891040284283</v>
      </c>
      <c r="BN1575">
        <f>IF(Tabela_BaseCadastro[[#This Row],[P.Ativo CMED]]="",Tabela_BaseCadastro[[#This Row],[DESCRIÇÃO DO PRINCIPIO ATIVO]],Tabela_BaseCadastro[[#This Row],[P.Ativo CMED]])</f>
        <v>0</v>
      </c>
    </row>
    <row r="1576" spans="1:66" x14ac:dyDescent="0.25">
      <c r="A1576">
        <v>2378</v>
      </c>
      <c r="B1576" t="s">
        <v>4172</v>
      </c>
      <c r="C1576">
        <v>1657</v>
      </c>
      <c r="D1576" t="s">
        <v>13</v>
      </c>
      <c r="E1576">
        <v>5</v>
      </c>
      <c r="F1576" t="s">
        <v>2634</v>
      </c>
      <c r="G1576">
        <v>8</v>
      </c>
      <c r="H1576" s="1" t="s">
        <v>2635</v>
      </c>
      <c r="I1576">
        <v>47</v>
      </c>
      <c r="J1576" t="s">
        <v>3791</v>
      </c>
      <c r="M1576" t="s">
        <v>2412</v>
      </c>
      <c r="N1576" t="s">
        <v>4068</v>
      </c>
      <c r="O1576" t="s">
        <v>1275</v>
      </c>
      <c r="P1576">
        <v>90189099</v>
      </c>
      <c r="R1576">
        <v>13</v>
      </c>
      <c r="S1576">
        <v>13</v>
      </c>
      <c r="U1576">
        <v>7891040012954</v>
      </c>
      <c r="V1576">
        <v>0</v>
      </c>
      <c r="X1576" t="s">
        <v>4173</v>
      </c>
      <c r="Z1576" t="s">
        <v>1260</v>
      </c>
      <c r="AA1576" t="s">
        <v>1261</v>
      </c>
      <c r="AE1576">
        <v>44188</v>
      </c>
      <c r="AH1576">
        <v>0</v>
      </c>
      <c r="AK1576" t="s">
        <v>1260</v>
      </c>
      <c r="AM1576" t="s">
        <v>1260</v>
      </c>
      <c r="AN1576" t="s">
        <v>1260</v>
      </c>
      <c r="AQ1576" t="s">
        <v>2412</v>
      </c>
      <c r="AR1576" t="s">
        <v>2415</v>
      </c>
      <c r="AS1576" t="s">
        <v>1260</v>
      </c>
      <c r="AT1576">
        <v>1</v>
      </c>
      <c r="AX1576" t="s">
        <v>1260</v>
      </c>
      <c r="AY1576" t="s">
        <v>1264</v>
      </c>
      <c r="AZ1576" t="s">
        <v>1265</v>
      </c>
      <c r="BI1576" t="s">
        <v>1260</v>
      </c>
      <c r="BK1576" t="str">
        <f>LEFT(Tabela_BaseCadastro[[#This Row],[Descrição]],SEARCH(" ",Tabela_BaseCadastro[[#This Row],[Descrição]],1)-1)</f>
        <v>1182</v>
      </c>
      <c r="BL1576" t="str">
        <f>TEXT(Tabela_BaseCadastro[[#This Row],[Unidade Venda '[EAN8, UPC12, EAN13, e DUN14']]],"0000000000000")</f>
        <v>7891040012954</v>
      </c>
      <c r="BN1576">
        <f>IF(Tabela_BaseCadastro[[#This Row],[P.Ativo CMED]]="",Tabela_BaseCadastro[[#This Row],[DESCRIÇÃO DO PRINCIPIO ATIVO]],Tabela_BaseCadastro[[#This Row],[P.Ativo CMED]])</f>
        <v>0</v>
      </c>
    </row>
    <row r="1577" spans="1:66" x14ac:dyDescent="0.25">
      <c r="A1577">
        <v>2379</v>
      </c>
      <c r="B1577" t="s">
        <v>4174</v>
      </c>
      <c r="C1577">
        <v>1657</v>
      </c>
      <c r="D1577" t="s">
        <v>13</v>
      </c>
      <c r="E1577">
        <v>5</v>
      </c>
      <c r="F1577" t="s">
        <v>2634</v>
      </c>
      <c r="G1577">
        <v>8</v>
      </c>
      <c r="H1577" s="1" t="s">
        <v>2635</v>
      </c>
      <c r="I1577">
        <v>47</v>
      </c>
      <c r="J1577" t="s">
        <v>3791</v>
      </c>
      <c r="M1577" t="s">
        <v>2412</v>
      </c>
      <c r="N1577" t="s">
        <v>4068</v>
      </c>
      <c r="O1577" t="s">
        <v>1275</v>
      </c>
      <c r="P1577" t="s">
        <v>4175</v>
      </c>
      <c r="R1577">
        <v>13</v>
      </c>
      <c r="S1577">
        <v>14</v>
      </c>
      <c r="U1577">
        <v>7891040086859</v>
      </c>
      <c r="V1577">
        <v>7891040086856</v>
      </c>
      <c r="X1577" t="s">
        <v>4176</v>
      </c>
      <c r="Z1577" t="s">
        <v>1260</v>
      </c>
      <c r="AA1577" t="s">
        <v>1261</v>
      </c>
      <c r="AE1577">
        <v>44145</v>
      </c>
      <c r="AH1577">
        <v>0</v>
      </c>
      <c r="AK1577" t="s">
        <v>1260</v>
      </c>
      <c r="AM1577" t="s">
        <v>1260</v>
      </c>
      <c r="AN1577" t="s">
        <v>1260</v>
      </c>
      <c r="AQ1577" t="s">
        <v>2412</v>
      </c>
      <c r="AR1577" t="s">
        <v>2415</v>
      </c>
      <c r="AS1577" t="s">
        <v>1260</v>
      </c>
      <c r="AT1577">
        <v>1</v>
      </c>
      <c r="AX1577" t="s">
        <v>1260</v>
      </c>
      <c r="AY1577" t="s">
        <v>1264</v>
      </c>
      <c r="AZ1577" t="s">
        <v>1265</v>
      </c>
      <c r="BI1577" t="s">
        <v>1260</v>
      </c>
      <c r="BK1577" t="str">
        <f>LEFT(Tabela_BaseCadastro[[#This Row],[Descrição]],SEARCH(" ",Tabela_BaseCadastro[[#This Row],[Descrição]],1)-1)</f>
        <v>9130F</v>
      </c>
      <c r="BL1577" t="str">
        <f>TEXT(Tabela_BaseCadastro[[#This Row],[Unidade Venda '[EAN8, UPC12, EAN13, e DUN14']]],"0000000000000")</f>
        <v>7891040086859</v>
      </c>
      <c r="BN1577">
        <f>IF(Tabela_BaseCadastro[[#This Row],[P.Ativo CMED]]="",Tabela_BaseCadastro[[#This Row],[DESCRIÇÃO DO PRINCIPIO ATIVO]],Tabela_BaseCadastro[[#This Row],[P.Ativo CMED]])</f>
        <v>0</v>
      </c>
    </row>
    <row r="1578" spans="1:66" x14ac:dyDescent="0.25">
      <c r="A1578">
        <v>2380</v>
      </c>
      <c r="B1578" t="s">
        <v>4177</v>
      </c>
      <c r="C1578">
        <v>1657</v>
      </c>
      <c r="D1578" t="s">
        <v>13</v>
      </c>
      <c r="E1578">
        <v>5</v>
      </c>
      <c r="F1578" t="s">
        <v>2634</v>
      </c>
      <c r="G1578">
        <v>8</v>
      </c>
      <c r="H1578" s="1" t="s">
        <v>2635</v>
      </c>
      <c r="I1578">
        <v>47</v>
      </c>
      <c r="J1578" t="s">
        <v>3791</v>
      </c>
      <c r="M1578" t="s">
        <v>2412</v>
      </c>
      <c r="N1578" t="s">
        <v>4077</v>
      </c>
      <c r="O1578" t="s">
        <v>1275</v>
      </c>
      <c r="P1578">
        <v>90189099</v>
      </c>
      <c r="R1578">
        <v>13</v>
      </c>
      <c r="S1578">
        <v>13</v>
      </c>
      <c r="U1578">
        <v>7891040086870</v>
      </c>
      <c r="V1578">
        <v>0</v>
      </c>
      <c r="X1578" t="s">
        <v>361</v>
      </c>
      <c r="Z1578" t="s">
        <v>1260</v>
      </c>
      <c r="AA1578" t="s">
        <v>1261</v>
      </c>
      <c r="AE1578">
        <v>44089</v>
      </c>
      <c r="AH1578">
        <v>0</v>
      </c>
      <c r="AK1578" t="s">
        <v>1260</v>
      </c>
      <c r="AM1578" t="s">
        <v>1260</v>
      </c>
      <c r="AN1578" t="s">
        <v>1260</v>
      </c>
      <c r="AQ1578" t="s">
        <v>2412</v>
      </c>
      <c r="AR1578" t="s">
        <v>2415</v>
      </c>
      <c r="AS1578" t="s">
        <v>1260</v>
      </c>
      <c r="AT1578">
        <v>1</v>
      </c>
      <c r="AX1578" t="s">
        <v>1260</v>
      </c>
      <c r="AY1578" t="s">
        <v>1264</v>
      </c>
      <c r="AZ1578" t="s">
        <v>1265</v>
      </c>
      <c r="BI1578" t="s">
        <v>1260</v>
      </c>
      <c r="BK1578" t="str">
        <f>LEFT(Tabela_BaseCadastro[[#This Row],[Descrição]],SEARCH(" ",Tabela_BaseCadastro[[#This Row],[Descrição]],1)-1)</f>
        <v>9160F</v>
      </c>
      <c r="BL1578" t="str">
        <f>TEXT(Tabela_BaseCadastro[[#This Row],[Unidade Venda '[EAN8, UPC12, EAN13, e DUN14']]],"0000000000000")</f>
        <v>7891040086870</v>
      </c>
      <c r="BN1578">
        <f>IF(Tabela_BaseCadastro[[#This Row],[P.Ativo CMED]]="",Tabela_BaseCadastro[[#This Row],[DESCRIÇÃO DO PRINCIPIO ATIVO]],Tabela_BaseCadastro[[#This Row],[P.Ativo CMED]])</f>
        <v>0</v>
      </c>
    </row>
    <row r="1579" spans="1:66" x14ac:dyDescent="0.25">
      <c r="A1579">
        <v>2381</v>
      </c>
      <c r="B1579" t="s">
        <v>4178</v>
      </c>
      <c r="C1579">
        <v>1657</v>
      </c>
      <c r="D1579" t="s">
        <v>13</v>
      </c>
      <c r="E1579">
        <v>5</v>
      </c>
      <c r="F1579" t="s">
        <v>2634</v>
      </c>
      <c r="G1579">
        <v>8</v>
      </c>
      <c r="H1579" s="1" t="s">
        <v>2635</v>
      </c>
      <c r="I1579">
        <v>47</v>
      </c>
      <c r="J1579" t="s">
        <v>3791</v>
      </c>
      <c r="M1579" t="s">
        <v>2412</v>
      </c>
      <c r="N1579" t="s">
        <v>4068</v>
      </c>
      <c r="O1579" t="s">
        <v>1275</v>
      </c>
      <c r="P1579">
        <v>90189099</v>
      </c>
      <c r="R1579">
        <v>13</v>
      </c>
      <c r="S1579">
        <v>13</v>
      </c>
      <c r="U1579">
        <v>7891040086887</v>
      </c>
      <c r="V1579">
        <v>0</v>
      </c>
      <c r="X1579" t="s">
        <v>4179</v>
      </c>
      <c r="Z1579" t="s">
        <v>1260</v>
      </c>
      <c r="AA1579" t="s">
        <v>1261</v>
      </c>
      <c r="AE1579">
        <v>44188</v>
      </c>
      <c r="AH1579">
        <v>0</v>
      </c>
      <c r="AK1579" t="s">
        <v>1260</v>
      </c>
      <c r="AM1579" t="s">
        <v>1260</v>
      </c>
      <c r="AN1579" t="s">
        <v>1260</v>
      </c>
      <c r="AQ1579" t="s">
        <v>2412</v>
      </c>
      <c r="AR1579" t="s">
        <v>2415</v>
      </c>
      <c r="AS1579" t="s">
        <v>1260</v>
      </c>
      <c r="AT1579">
        <v>1</v>
      </c>
      <c r="AX1579" t="s">
        <v>1260</v>
      </c>
      <c r="AY1579" t="s">
        <v>1264</v>
      </c>
      <c r="AZ1579" t="s">
        <v>1265</v>
      </c>
      <c r="BI1579" t="s">
        <v>1260</v>
      </c>
      <c r="BK1579" t="str">
        <f>LEFT(Tabela_BaseCadastro[[#This Row],[Descrição]],SEARCH(" ",Tabela_BaseCadastro[[#This Row],[Descrição]],1)-1)</f>
        <v>9165</v>
      </c>
      <c r="BL1579" t="str">
        <f>TEXT(Tabela_BaseCadastro[[#This Row],[Unidade Venda '[EAN8, UPC12, EAN13, e DUN14']]],"0000000000000")</f>
        <v>7891040086887</v>
      </c>
      <c r="BN1579">
        <f>IF(Tabela_BaseCadastro[[#This Row],[P.Ativo CMED]]="",Tabela_BaseCadastro[[#This Row],[DESCRIÇÃO DO PRINCIPIO ATIVO]],Tabela_BaseCadastro[[#This Row],[P.Ativo CMED]])</f>
        <v>0</v>
      </c>
    </row>
    <row r="1580" spans="1:66" x14ac:dyDescent="0.25">
      <c r="A1580">
        <v>2382</v>
      </c>
      <c r="B1580" t="s">
        <v>4180</v>
      </c>
      <c r="C1580">
        <v>1602</v>
      </c>
      <c r="D1580" t="s">
        <v>1475</v>
      </c>
      <c r="E1580">
        <v>1</v>
      </c>
      <c r="F1580" t="s">
        <v>1253</v>
      </c>
      <c r="G1580">
        <v>1</v>
      </c>
      <c r="H1580" s="1" t="s">
        <v>1280</v>
      </c>
      <c r="I1580">
        <v>4</v>
      </c>
      <c r="J1580" t="s">
        <v>1476</v>
      </c>
      <c r="K1580">
        <v>2</v>
      </c>
      <c r="L1580" t="s">
        <v>1256</v>
      </c>
      <c r="M1580" t="s">
        <v>1257</v>
      </c>
      <c r="N1580" t="s">
        <v>1323</v>
      </c>
      <c r="O1580" t="s">
        <v>1269</v>
      </c>
      <c r="P1580">
        <v>30049069</v>
      </c>
      <c r="R1580">
        <v>13</v>
      </c>
      <c r="S1580">
        <v>14</v>
      </c>
      <c r="U1580">
        <v>7891106913881</v>
      </c>
      <c r="V1580">
        <v>0</v>
      </c>
      <c r="Z1580" t="s">
        <v>1260</v>
      </c>
      <c r="AA1580" t="s">
        <v>1261</v>
      </c>
      <c r="AB1580">
        <v>1</v>
      </c>
      <c r="AC1580" t="s">
        <v>1283</v>
      </c>
      <c r="AE1580">
        <v>44085</v>
      </c>
      <c r="AH1580">
        <v>0</v>
      </c>
      <c r="AK1580" t="s">
        <v>1260</v>
      </c>
      <c r="AM1580" t="s">
        <v>1260</v>
      </c>
      <c r="AN1580" t="s">
        <v>1260</v>
      </c>
      <c r="AQ1580" t="s">
        <v>1263</v>
      </c>
      <c r="AR1580" t="s">
        <v>1257</v>
      </c>
      <c r="AS1580" t="s">
        <v>1260</v>
      </c>
      <c r="AT1580">
        <v>1</v>
      </c>
      <c r="AX1580" t="s">
        <v>1260</v>
      </c>
      <c r="AY1580" t="s">
        <v>1264</v>
      </c>
      <c r="AZ1580" t="s">
        <v>1265</v>
      </c>
      <c r="BI1580" t="s">
        <v>1260</v>
      </c>
      <c r="BK1580" t="str">
        <f>LEFT(Tabela_BaseCadastro[[#This Row],[Descrição]],SEARCH(" ",Tabela_BaseCadastro[[#This Row],[Descrição]],1)-1)</f>
        <v>NUBEQA</v>
      </c>
      <c r="BL1580" t="str">
        <f>TEXT(Tabela_BaseCadastro[[#This Row],[Unidade Venda '[EAN8, UPC12, EAN13, e DUN14']]],"0000000000000")</f>
        <v>7891106913881</v>
      </c>
      <c r="BM1580" t="s">
        <v>4181</v>
      </c>
      <c r="BN1580" t="str">
        <f>IF(Tabela_BaseCadastro[[#This Row],[P.Ativo CMED]]="",Tabela_BaseCadastro[[#This Row],[DESCRIÇÃO DO PRINCIPIO ATIVO]],Tabela_BaseCadastro[[#This Row],[P.Ativo CMED]])</f>
        <v>DAROLUTAMIDA</v>
      </c>
    </row>
    <row r="1581" spans="1:66" x14ac:dyDescent="0.25">
      <c r="A1581">
        <v>2383</v>
      </c>
      <c r="B1581" t="s">
        <v>4182</v>
      </c>
      <c r="C1581">
        <v>1332</v>
      </c>
      <c r="D1581" t="s">
        <v>1380</v>
      </c>
      <c r="E1581">
        <v>1</v>
      </c>
      <c r="F1581" t="s">
        <v>1253</v>
      </c>
      <c r="G1581">
        <v>1</v>
      </c>
      <c r="H1581" s="1" t="s">
        <v>1280</v>
      </c>
      <c r="I1581">
        <v>3</v>
      </c>
      <c r="J1581" t="s">
        <v>1382</v>
      </c>
      <c r="K1581">
        <v>2</v>
      </c>
      <c r="L1581" t="s">
        <v>1256</v>
      </c>
      <c r="M1581" t="s">
        <v>1257</v>
      </c>
      <c r="N1581" t="s">
        <v>1323</v>
      </c>
      <c r="O1581" t="s">
        <v>1269</v>
      </c>
      <c r="P1581">
        <v>30049069</v>
      </c>
      <c r="R1581">
        <v>13</v>
      </c>
      <c r="S1581">
        <v>13</v>
      </c>
      <c r="U1581">
        <v>7896261021600</v>
      </c>
      <c r="V1581">
        <v>7896261021600</v>
      </c>
      <c r="Z1581" t="s">
        <v>1260</v>
      </c>
      <c r="AA1581" t="s">
        <v>1261</v>
      </c>
      <c r="AE1581">
        <v>44085</v>
      </c>
      <c r="AH1581">
        <v>0</v>
      </c>
      <c r="AK1581" t="s">
        <v>1260</v>
      </c>
      <c r="AM1581" t="s">
        <v>1260</v>
      </c>
      <c r="AN1581" t="s">
        <v>1260</v>
      </c>
      <c r="AQ1581" t="s">
        <v>1263</v>
      </c>
      <c r="AR1581" t="s">
        <v>1257</v>
      </c>
      <c r="AS1581" t="s">
        <v>1260</v>
      </c>
      <c r="AT1581">
        <v>1</v>
      </c>
      <c r="AX1581" t="s">
        <v>1260</v>
      </c>
      <c r="AY1581" t="s">
        <v>1264</v>
      </c>
      <c r="AZ1581" t="s">
        <v>1265</v>
      </c>
      <c r="BI1581" t="s">
        <v>1260</v>
      </c>
      <c r="BK1581" t="str">
        <f>LEFT(Tabela_BaseCadastro[[#This Row],[Descrição]],SEARCH(" ",Tabela_BaseCadastro[[#This Row],[Descrição]],1)-1)</f>
        <v>PASURTA</v>
      </c>
      <c r="BL1581" t="str">
        <f>TEXT(Tabela_BaseCadastro[[#This Row],[Unidade Venda '[EAN8, UPC12, EAN13, e DUN14']]],"0000000000000")</f>
        <v>7896261021600</v>
      </c>
      <c r="BM1581" t="s">
        <v>4183</v>
      </c>
      <c r="BN1581" t="str">
        <f>IF(Tabela_BaseCadastro[[#This Row],[P.Ativo CMED]]="",Tabela_BaseCadastro[[#This Row],[DESCRIÇÃO DO PRINCIPIO ATIVO]],Tabela_BaseCadastro[[#This Row],[P.Ativo CMED]])</f>
        <v>ERENUMABE</v>
      </c>
    </row>
    <row r="1582" spans="1:66" x14ac:dyDescent="0.25">
      <c r="A1582">
        <v>2384</v>
      </c>
      <c r="B1582" t="s">
        <v>4184</v>
      </c>
      <c r="C1582">
        <v>1655</v>
      </c>
      <c r="D1582" t="s">
        <v>1487</v>
      </c>
      <c r="E1582">
        <v>1</v>
      </c>
      <c r="F1582" t="s">
        <v>1253</v>
      </c>
      <c r="G1582">
        <v>16</v>
      </c>
      <c r="H1582" s="1" t="s">
        <v>1534</v>
      </c>
      <c r="I1582">
        <v>40</v>
      </c>
      <c r="J1582" t="s">
        <v>3667</v>
      </c>
      <c r="K1582">
        <v>1</v>
      </c>
      <c r="L1582" t="s">
        <v>1535</v>
      </c>
      <c r="M1582" t="s">
        <v>1263</v>
      </c>
      <c r="N1582" t="s">
        <v>1400</v>
      </c>
      <c r="O1582" t="s">
        <v>1401</v>
      </c>
      <c r="P1582">
        <v>30049049</v>
      </c>
      <c r="R1582">
        <v>13</v>
      </c>
      <c r="S1582">
        <v>13</v>
      </c>
      <c r="U1582">
        <v>7896112175476</v>
      </c>
      <c r="V1582">
        <v>7896112175476</v>
      </c>
      <c r="Z1582" t="s">
        <v>1260</v>
      </c>
      <c r="AA1582" t="s">
        <v>1261</v>
      </c>
      <c r="AB1582">
        <v>14</v>
      </c>
      <c r="AC1582" t="s">
        <v>3721</v>
      </c>
      <c r="AE1582">
        <v>44085</v>
      </c>
      <c r="AH1582">
        <v>0</v>
      </c>
      <c r="AK1582" t="s">
        <v>1260</v>
      </c>
      <c r="AM1582" t="s">
        <v>1260</v>
      </c>
      <c r="AN1582" t="s">
        <v>1260</v>
      </c>
      <c r="AQ1582" t="s">
        <v>1263</v>
      </c>
      <c r="AR1582" t="s">
        <v>1257</v>
      </c>
      <c r="AS1582" t="s">
        <v>1260</v>
      </c>
      <c r="AT1582">
        <v>1</v>
      </c>
      <c r="AX1582" t="s">
        <v>1260</v>
      </c>
      <c r="AY1582" t="s">
        <v>1264</v>
      </c>
      <c r="AZ1582" t="s">
        <v>1265</v>
      </c>
      <c r="BE1582">
        <v>145</v>
      </c>
      <c r="BF1582" t="s">
        <v>1635</v>
      </c>
      <c r="BI1582" t="s">
        <v>1260</v>
      </c>
      <c r="BK1582" t="str">
        <f>LEFT(Tabela_BaseCadastro[[#This Row],[Descrição]],SEARCH(" ",Tabela_BaseCadastro[[#This Row],[Descrição]],1)-1)</f>
        <v>MIDAZOLAM</v>
      </c>
      <c r="BL1582" t="str">
        <f>TEXT(Tabela_BaseCadastro[[#This Row],[Unidade Venda '[EAN8, UPC12, EAN13, e DUN14']]],"0000000000000")</f>
        <v>7896112175476</v>
      </c>
      <c r="BM1582" t="s">
        <v>1635</v>
      </c>
      <c r="BN1582" t="str">
        <f>IF(Tabela_BaseCadastro[[#This Row],[P.Ativo CMED]]="",Tabela_BaseCadastro[[#This Row],[DESCRIÇÃO DO PRINCIPIO ATIVO]],Tabela_BaseCadastro[[#This Row],[P.Ativo CMED]])</f>
        <v>MIDAZOLAM</v>
      </c>
    </row>
    <row r="1583" spans="1:66" x14ac:dyDescent="0.25">
      <c r="A1583">
        <v>2385</v>
      </c>
      <c r="B1583" t="s">
        <v>4185</v>
      </c>
      <c r="C1583">
        <v>2327</v>
      </c>
      <c r="D1583" t="s">
        <v>2524</v>
      </c>
      <c r="E1583">
        <v>1</v>
      </c>
      <c r="F1583" t="s">
        <v>1253</v>
      </c>
      <c r="G1583">
        <v>16</v>
      </c>
      <c r="H1583" s="1" t="s">
        <v>1534</v>
      </c>
      <c r="I1583">
        <v>26</v>
      </c>
      <c r="J1583" t="s">
        <v>2525</v>
      </c>
      <c r="K1583">
        <v>1</v>
      </c>
      <c r="L1583" t="s">
        <v>1535</v>
      </c>
      <c r="M1583" t="s">
        <v>1263</v>
      </c>
      <c r="N1583" t="s">
        <v>4186</v>
      </c>
      <c r="O1583" t="s">
        <v>1401</v>
      </c>
      <c r="P1583">
        <v>30049049</v>
      </c>
      <c r="R1583">
        <v>13</v>
      </c>
      <c r="S1583">
        <v>13</v>
      </c>
      <c r="U1583">
        <v>7896637022583</v>
      </c>
      <c r="V1583">
        <v>0</v>
      </c>
      <c r="Z1583" t="s">
        <v>1260</v>
      </c>
      <c r="AA1583" t="s">
        <v>1261</v>
      </c>
      <c r="AB1583">
        <v>2</v>
      </c>
      <c r="AC1583" t="s">
        <v>2327</v>
      </c>
      <c r="AE1583">
        <v>44090</v>
      </c>
      <c r="AH1583">
        <v>0</v>
      </c>
      <c r="AK1583" t="s">
        <v>1260</v>
      </c>
      <c r="AM1583" t="s">
        <v>1260</v>
      </c>
      <c r="AN1583" t="s">
        <v>1260</v>
      </c>
      <c r="AQ1583" t="s">
        <v>1263</v>
      </c>
      <c r="AR1583" t="s">
        <v>1257</v>
      </c>
      <c r="AS1583" t="s">
        <v>1260</v>
      </c>
      <c r="AT1583">
        <v>1</v>
      </c>
      <c r="AX1583" t="s">
        <v>1260</v>
      </c>
      <c r="AY1583" t="s">
        <v>1264</v>
      </c>
      <c r="AZ1583" t="s">
        <v>1265</v>
      </c>
      <c r="BE1583">
        <v>289</v>
      </c>
      <c r="BF1583" t="s">
        <v>4187</v>
      </c>
      <c r="BI1583" t="s">
        <v>1260</v>
      </c>
      <c r="BK1583" t="str">
        <f>LEFT(Tabela_BaseCadastro[[#This Row],[Descrição]],SEARCH(" ",Tabela_BaseCadastro[[#This Row],[Descrição]],1)-1)</f>
        <v>ETOXIN</v>
      </c>
      <c r="BL1583" t="str">
        <f>TEXT(Tabela_BaseCadastro[[#This Row],[Unidade Venda '[EAN8, UPC12, EAN13, e DUN14']]],"0000000000000")</f>
        <v>7896637022583</v>
      </c>
      <c r="BM1583" t="s">
        <v>4188</v>
      </c>
      <c r="BN1583" t="str">
        <f>IF(Tabela_BaseCadastro[[#This Row],[P.Ativo CMED]]="",Tabela_BaseCadastro[[#This Row],[DESCRIÇÃO DO PRINCIPIO ATIVO]],Tabela_BaseCadastro[[#This Row],[P.Ativo CMED]])</f>
        <v>ETOSSUXIMIDA</v>
      </c>
    </row>
    <row r="1584" spans="1:66" x14ac:dyDescent="0.25">
      <c r="A1584">
        <v>2387</v>
      </c>
      <c r="B1584" t="s">
        <v>4189</v>
      </c>
      <c r="C1584">
        <v>1645</v>
      </c>
      <c r="D1584" t="s">
        <v>2759</v>
      </c>
      <c r="E1584">
        <v>5</v>
      </c>
      <c r="F1584" t="s">
        <v>2634</v>
      </c>
      <c r="G1584">
        <v>10</v>
      </c>
      <c r="H1584" s="1" t="s">
        <v>2760</v>
      </c>
      <c r="I1584">
        <v>39</v>
      </c>
      <c r="J1584" t="s">
        <v>2761</v>
      </c>
      <c r="M1584" t="s">
        <v>1257</v>
      </c>
      <c r="N1584" t="s">
        <v>2655</v>
      </c>
      <c r="O1584" t="s">
        <v>1275</v>
      </c>
      <c r="P1584">
        <v>90183929</v>
      </c>
      <c r="R1584">
        <v>13</v>
      </c>
      <c r="S1584">
        <v>14</v>
      </c>
      <c r="U1584">
        <v>4987350486999</v>
      </c>
      <c r="V1584">
        <v>0</v>
      </c>
      <c r="Z1584" t="s">
        <v>1260</v>
      </c>
      <c r="AA1584" t="s">
        <v>1261</v>
      </c>
      <c r="AE1584">
        <v>44102</v>
      </c>
      <c r="AH1584">
        <v>0</v>
      </c>
      <c r="AK1584" t="s">
        <v>1260</v>
      </c>
      <c r="AM1584" t="s">
        <v>1260</v>
      </c>
      <c r="AN1584" t="s">
        <v>1260</v>
      </c>
      <c r="AQ1584" t="s">
        <v>1263</v>
      </c>
      <c r="AR1584" t="s">
        <v>1257</v>
      </c>
      <c r="AS1584" t="s">
        <v>1260</v>
      </c>
      <c r="AT1584">
        <v>1</v>
      </c>
      <c r="AX1584" t="s">
        <v>1260</v>
      </c>
      <c r="AY1584" t="s">
        <v>1264</v>
      </c>
      <c r="AZ1584" t="s">
        <v>1265</v>
      </c>
      <c r="BI1584" t="s">
        <v>1260</v>
      </c>
      <c r="BK1584" t="str">
        <f>LEFT(Tabela_BaseCadastro[[#This Row],[Descrição]],SEARCH(" ",Tabela_BaseCadastro[[#This Row],[Descrição]],1)-1)</f>
        <v>RACA35265CM</v>
      </c>
      <c r="BL1584" t="str">
        <f>TEXT(Tabela_BaseCadastro[[#This Row],[Unidade Venda '[EAN8, UPC12, EAN13, e DUN14']]],"0000000000000")</f>
        <v>4987350486999</v>
      </c>
      <c r="BN1584">
        <f>IF(Tabela_BaseCadastro[[#This Row],[P.Ativo CMED]]="",Tabela_BaseCadastro[[#This Row],[DESCRIÇÃO DO PRINCIPIO ATIVO]],Tabela_BaseCadastro[[#This Row],[P.Ativo CMED]])</f>
        <v>0</v>
      </c>
    </row>
    <row r="1585" spans="1:66" x14ac:dyDescent="0.25">
      <c r="A1585">
        <v>2388</v>
      </c>
      <c r="B1585" t="s">
        <v>4190</v>
      </c>
      <c r="C1585">
        <v>2327</v>
      </c>
      <c r="D1585" t="s">
        <v>2524</v>
      </c>
      <c r="E1585">
        <v>1</v>
      </c>
      <c r="F1585" t="s">
        <v>1253</v>
      </c>
      <c r="G1585">
        <v>2</v>
      </c>
      <c r="H1585" s="1" t="s">
        <v>1254</v>
      </c>
      <c r="I1585">
        <v>26</v>
      </c>
      <c r="J1585" t="s">
        <v>2525</v>
      </c>
      <c r="K1585">
        <v>2</v>
      </c>
      <c r="L1585" t="s">
        <v>1256</v>
      </c>
      <c r="M1585" t="s">
        <v>1263</v>
      </c>
      <c r="N1585" t="s">
        <v>4191</v>
      </c>
      <c r="O1585" t="s">
        <v>4192</v>
      </c>
      <c r="P1585">
        <v>30049039</v>
      </c>
      <c r="R1585">
        <v>13</v>
      </c>
      <c r="S1585">
        <v>13</v>
      </c>
      <c r="U1585">
        <v>7896637022569</v>
      </c>
      <c r="V1585">
        <v>0</v>
      </c>
      <c r="Z1585" t="s">
        <v>1260</v>
      </c>
      <c r="AA1585" t="s">
        <v>1261</v>
      </c>
      <c r="AB1585">
        <v>24</v>
      </c>
      <c r="AC1585" t="s">
        <v>1729</v>
      </c>
      <c r="AE1585">
        <v>44104</v>
      </c>
      <c r="AH1585">
        <v>0</v>
      </c>
      <c r="AK1585" t="s">
        <v>1260</v>
      </c>
      <c r="AM1585" t="s">
        <v>1260</v>
      </c>
      <c r="AN1585" t="s">
        <v>1260</v>
      </c>
      <c r="AQ1585" t="s">
        <v>1263</v>
      </c>
      <c r="AR1585" t="s">
        <v>1257</v>
      </c>
      <c r="AS1585" t="s">
        <v>1260</v>
      </c>
      <c r="AT1585">
        <v>1</v>
      </c>
      <c r="AX1585" t="s">
        <v>1260</v>
      </c>
      <c r="AY1585" t="s">
        <v>1264</v>
      </c>
      <c r="AZ1585" t="s">
        <v>1265</v>
      </c>
      <c r="BE1585">
        <v>237</v>
      </c>
      <c r="BF1585" t="s">
        <v>2527</v>
      </c>
      <c r="BI1585" t="s">
        <v>1260</v>
      </c>
      <c r="BK1585" t="str">
        <f>LEFT(Tabela_BaseCadastro[[#This Row],[Descrição]],SEARCH(" ",Tabela_BaseCadastro[[#This Row],[Descrição]],1)-1)</f>
        <v>RETEMIC</v>
      </c>
      <c r="BL1585" t="str">
        <f>TEXT(Tabela_BaseCadastro[[#This Row],[Unidade Venda '[EAN8, UPC12, EAN13, e DUN14']]],"0000000000000")</f>
        <v>7896637022569</v>
      </c>
      <c r="BM1585" t="s">
        <v>4193</v>
      </c>
      <c r="BN1585" t="str">
        <f>IF(Tabela_BaseCadastro[[#This Row],[P.Ativo CMED]]="",Tabela_BaseCadastro[[#This Row],[DESCRIÇÃO DO PRINCIPIO ATIVO]],Tabela_BaseCadastro[[#This Row],[P.Ativo CMED]])</f>
        <v>CLORIDRATO DE OXIBUTININA</v>
      </c>
    </row>
    <row r="1586" spans="1:66" x14ac:dyDescent="0.25">
      <c r="A1586">
        <v>2389</v>
      </c>
      <c r="B1586" t="s">
        <v>4194</v>
      </c>
      <c r="C1586">
        <v>1577</v>
      </c>
      <c r="D1586" t="s">
        <v>2524</v>
      </c>
      <c r="E1586">
        <v>1</v>
      </c>
      <c r="F1586" t="s">
        <v>1253</v>
      </c>
      <c r="G1586">
        <v>2</v>
      </c>
      <c r="H1586" s="1" t="s">
        <v>1254</v>
      </c>
      <c r="I1586">
        <v>26</v>
      </c>
      <c r="J1586" t="s">
        <v>2525</v>
      </c>
      <c r="K1586">
        <v>2</v>
      </c>
      <c r="L1586" t="s">
        <v>1256</v>
      </c>
      <c r="M1586" t="s">
        <v>1263</v>
      </c>
      <c r="N1586" t="s">
        <v>1295</v>
      </c>
      <c r="O1586" t="s">
        <v>1253</v>
      </c>
      <c r="P1586">
        <v>30022099</v>
      </c>
      <c r="R1586">
        <v>13</v>
      </c>
      <c r="S1586">
        <v>13</v>
      </c>
      <c r="U1586">
        <v>7896637018029</v>
      </c>
      <c r="V1586">
        <v>0</v>
      </c>
      <c r="Z1586" t="s">
        <v>1260</v>
      </c>
      <c r="AA1586" t="s">
        <v>1261</v>
      </c>
      <c r="AB1586">
        <v>21</v>
      </c>
      <c r="AC1586" t="s">
        <v>1402</v>
      </c>
      <c r="AE1586">
        <v>44104</v>
      </c>
      <c r="AH1586">
        <v>0</v>
      </c>
      <c r="AK1586" t="s">
        <v>1260</v>
      </c>
      <c r="AM1586" t="s">
        <v>1260</v>
      </c>
      <c r="AN1586" t="s">
        <v>1260</v>
      </c>
      <c r="AQ1586" t="s">
        <v>1263</v>
      </c>
      <c r="AR1586" t="s">
        <v>1257</v>
      </c>
      <c r="AS1586" t="s">
        <v>1260</v>
      </c>
      <c r="AT1586">
        <v>1</v>
      </c>
      <c r="AX1586" t="s">
        <v>1260</v>
      </c>
      <c r="AY1586" t="s">
        <v>1264</v>
      </c>
      <c r="AZ1586" t="s">
        <v>1265</v>
      </c>
      <c r="BE1586">
        <v>237</v>
      </c>
      <c r="BF1586" t="s">
        <v>2527</v>
      </c>
      <c r="BI1586" t="s">
        <v>1260</v>
      </c>
      <c r="BK1586" t="str">
        <f>LEFT(Tabela_BaseCadastro[[#This Row],[Descrição]],SEARCH(" ",Tabela_BaseCadastro[[#This Row],[Descrição]],1)-1)</f>
        <v>ARTANE</v>
      </c>
      <c r="BL1586" t="str">
        <f>TEXT(Tabela_BaseCadastro[[#This Row],[Unidade Venda '[EAN8, UPC12, EAN13, e DUN14']]],"0000000000000")</f>
        <v>7896637018029</v>
      </c>
      <c r="BM1586" t="s">
        <v>4195</v>
      </c>
      <c r="BN1586" t="str">
        <f>IF(Tabela_BaseCadastro[[#This Row],[P.Ativo CMED]]="",Tabela_BaseCadastro[[#This Row],[DESCRIÇÃO DO PRINCIPIO ATIVO]],Tabela_BaseCadastro[[#This Row],[P.Ativo CMED]])</f>
        <v>CLORIDRATO DE TRIEXIFENIDIL</v>
      </c>
    </row>
    <row r="1587" spans="1:66" x14ac:dyDescent="0.25">
      <c r="A1587">
        <v>2390</v>
      </c>
      <c r="B1587" t="s">
        <v>4196</v>
      </c>
      <c r="C1587">
        <v>1645</v>
      </c>
      <c r="D1587" t="s">
        <v>2759</v>
      </c>
      <c r="E1587">
        <v>5</v>
      </c>
      <c r="F1587" t="s">
        <v>2634</v>
      </c>
      <c r="G1587">
        <v>10</v>
      </c>
      <c r="H1587" s="1" t="s">
        <v>2760</v>
      </c>
      <c r="I1587">
        <v>39</v>
      </c>
      <c r="J1587" t="s">
        <v>2761</v>
      </c>
      <c r="M1587" t="s">
        <v>2412</v>
      </c>
      <c r="N1587" t="s">
        <v>2655</v>
      </c>
      <c r="O1587" t="s">
        <v>1275</v>
      </c>
      <c r="P1587">
        <v>90183929</v>
      </c>
      <c r="R1587">
        <v>13</v>
      </c>
      <c r="S1587">
        <v>13</v>
      </c>
      <c r="T1587">
        <v>13</v>
      </c>
      <c r="U1587">
        <v>4987350486331</v>
      </c>
      <c r="V1587">
        <v>0</v>
      </c>
      <c r="W1587">
        <v>4987350486331</v>
      </c>
      <c r="X1587">
        <v>610133</v>
      </c>
      <c r="Z1587" t="s">
        <v>1260</v>
      </c>
      <c r="AA1587" t="s">
        <v>1261</v>
      </c>
      <c r="AE1587">
        <v>44105</v>
      </c>
      <c r="AH1587">
        <v>0</v>
      </c>
      <c r="AK1587" t="s">
        <v>1260</v>
      </c>
      <c r="AM1587" t="s">
        <v>1260</v>
      </c>
      <c r="AN1587" t="s">
        <v>1260</v>
      </c>
      <c r="AQ1587" t="s">
        <v>2412</v>
      </c>
      <c r="AR1587" t="s">
        <v>2415</v>
      </c>
      <c r="AS1587" t="s">
        <v>1260</v>
      </c>
      <c r="AT1587">
        <v>1</v>
      </c>
      <c r="AX1587" t="s">
        <v>1260</v>
      </c>
      <c r="AY1587" t="s">
        <v>1264</v>
      </c>
      <c r="AZ1587" t="s">
        <v>1265</v>
      </c>
      <c r="BI1587" t="s">
        <v>1260</v>
      </c>
      <c r="BK1587" t="str">
        <f>LEFT(Tabela_BaseCadastro[[#This Row],[Descrição]],SEARCH(" ",Tabela_BaseCadastro[[#This Row],[Descrição]],1)-1)</f>
        <v>610133</v>
      </c>
      <c r="BL1587" t="str">
        <f>TEXT(Tabela_BaseCadastro[[#This Row],[Unidade Venda '[EAN8, UPC12, EAN13, e DUN14']]],"0000000000000")</f>
        <v>4987350486331</v>
      </c>
      <c r="BN1587">
        <f>IF(Tabela_BaseCadastro[[#This Row],[P.Ativo CMED]]="",Tabela_BaseCadastro[[#This Row],[DESCRIÇÃO DO PRINCIPIO ATIVO]],Tabela_BaseCadastro[[#This Row],[P.Ativo CMED]])</f>
        <v>0</v>
      </c>
    </row>
    <row r="1588" spans="1:66" x14ac:dyDescent="0.25">
      <c r="A1588">
        <v>2391</v>
      </c>
      <c r="B1588" t="s">
        <v>4197</v>
      </c>
      <c r="C1588">
        <v>1645</v>
      </c>
      <c r="D1588" t="s">
        <v>2759</v>
      </c>
      <c r="E1588">
        <v>5</v>
      </c>
      <c r="F1588" t="s">
        <v>2634</v>
      </c>
      <c r="G1588">
        <v>10</v>
      </c>
      <c r="H1588" s="1" t="s">
        <v>2760</v>
      </c>
      <c r="I1588">
        <v>39</v>
      </c>
      <c r="J1588" t="s">
        <v>2761</v>
      </c>
      <c r="M1588" t="s">
        <v>2412</v>
      </c>
      <c r="N1588" t="s">
        <v>3566</v>
      </c>
      <c r="O1588" t="s">
        <v>3567</v>
      </c>
      <c r="P1588">
        <v>90219080</v>
      </c>
      <c r="R1588">
        <v>13</v>
      </c>
      <c r="S1588">
        <v>13</v>
      </c>
      <c r="U1588">
        <v>810170012440</v>
      </c>
      <c r="V1588">
        <v>810170012440</v>
      </c>
      <c r="X1588">
        <v>45250404</v>
      </c>
      <c r="Z1588" t="s">
        <v>1260</v>
      </c>
      <c r="AA1588" t="s">
        <v>1261</v>
      </c>
      <c r="AE1588">
        <v>44110</v>
      </c>
      <c r="AH1588">
        <v>0</v>
      </c>
      <c r="AK1588" t="s">
        <v>1260</v>
      </c>
      <c r="AM1588" t="s">
        <v>1260</v>
      </c>
      <c r="AN1588" t="s">
        <v>1260</v>
      </c>
      <c r="AQ1588" t="s">
        <v>2412</v>
      </c>
      <c r="AR1588" t="s">
        <v>2415</v>
      </c>
      <c r="AS1588" t="s">
        <v>1260</v>
      </c>
      <c r="AT1588">
        <v>1</v>
      </c>
      <c r="AX1588" t="s">
        <v>1260</v>
      </c>
      <c r="AY1588" t="s">
        <v>1264</v>
      </c>
      <c r="AZ1588" t="s">
        <v>1265</v>
      </c>
      <c r="BI1588" t="s">
        <v>1260</v>
      </c>
      <c r="BK1588" t="str">
        <f>LEFT(Tabela_BaseCadastro[[#This Row],[Descrição]],SEARCH(" ",Tabela_BaseCadastro[[#This Row],[Descrição]],1)-1)</f>
        <v>45250404</v>
      </c>
      <c r="BL1588" t="str">
        <f>TEXT(Tabela_BaseCadastro[[#This Row],[Unidade Venda '[EAN8, UPC12, EAN13, e DUN14']]],"0000000000000")</f>
        <v>0810170012440</v>
      </c>
      <c r="BN1588">
        <f>IF(Tabela_BaseCadastro[[#This Row],[P.Ativo CMED]]="",Tabela_BaseCadastro[[#This Row],[DESCRIÇÃO DO PRINCIPIO ATIVO]],Tabela_BaseCadastro[[#This Row],[P.Ativo CMED]])</f>
        <v>0</v>
      </c>
    </row>
    <row r="1589" spans="1:66" x14ac:dyDescent="0.25">
      <c r="A1589">
        <v>2392</v>
      </c>
      <c r="B1589" t="s">
        <v>4198</v>
      </c>
      <c r="C1589">
        <v>1645</v>
      </c>
      <c r="D1589" t="s">
        <v>2759</v>
      </c>
      <c r="E1589">
        <v>5</v>
      </c>
      <c r="F1589" t="s">
        <v>2634</v>
      </c>
      <c r="G1589">
        <v>10</v>
      </c>
      <c r="H1589" s="1" t="s">
        <v>2760</v>
      </c>
      <c r="I1589">
        <v>39</v>
      </c>
      <c r="J1589" t="s">
        <v>2761</v>
      </c>
      <c r="M1589" t="s">
        <v>2412</v>
      </c>
      <c r="N1589" t="s">
        <v>3566</v>
      </c>
      <c r="O1589" t="s">
        <v>3567</v>
      </c>
      <c r="P1589">
        <v>90219080</v>
      </c>
      <c r="R1589">
        <v>13</v>
      </c>
      <c r="S1589">
        <v>13</v>
      </c>
      <c r="U1589">
        <v>810170012457</v>
      </c>
      <c r="V1589">
        <v>810170012457</v>
      </c>
      <c r="X1589">
        <v>45250406</v>
      </c>
      <c r="Z1589" t="s">
        <v>1260</v>
      </c>
      <c r="AA1589" t="s">
        <v>1261</v>
      </c>
      <c r="AE1589">
        <v>44110</v>
      </c>
      <c r="AH1589">
        <v>0</v>
      </c>
      <c r="AK1589" t="s">
        <v>1260</v>
      </c>
      <c r="AM1589" t="s">
        <v>1260</v>
      </c>
      <c r="AN1589" t="s">
        <v>1260</v>
      </c>
      <c r="AQ1589" t="s">
        <v>2412</v>
      </c>
      <c r="AR1589" t="s">
        <v>2415</v>
      </c>
      <c r="AS1589" t="s">
        <v>1260</v>
      </c>
      <c r="AT1589">
        <v>1</v>
      </c>
      <c r="AX1589" t="s">
        <v>1260</v>
      </c>
      <c r="AY1589" t="s">
        <v>1264</v>
      </c>
      <c r="AZ1589" t="s">
        <v>1265</v>
      </c>
      <c r="BI1589" t="s">
        <v>1260</v>
      </c>
      <c r="BK1589" t="str">
        <f>LEFT(Tabela_BaseCadastro[[#This Row],[Descrição]],SEARCH(" ",Tabela_BaseCadastro[[#This Row],[Descrição]],1)-1)</f>
        <v>45250406</v>
      </c>
      <c r="BL1589" t="str">
        <f>TEXT(Tabela_BaseCadastro[[#This Row],[Unidade Venda '[EAN8, UPC12, EAN13, e DUN14']]],"0000000000000")</f>
        <v>0810170012457</v>
      </c>
      <c r="BN1589">
        <f>IF(Tabela_BaseCadastro[[#This Row],[P.Ativo CMED]]="",Tabela_BaseCadastro[[#This Row],[DESCRIÇÃO DO PRINCIPIO ATIVO]],Tabela_BaseCadastro[[#This Row],[P.Ativo CMED]])</f>
        <v>0</v>
      </c>
    </row>
    <row r="1590" spans="1:66" x14ac:dyDescent="0.25">
      <c r="A1590">
        <v>2393</v>
      </c>
      <c r="B1590" t="s">
        <v>4199</v>
      </c>
      <c r="C1590">
        <v>1645</v>
      </c>
      <c r="D1590" t="s">
        <v>2759</v>
      </c>
      <c r="E1590">
        <v>5</v>
      </c>
      <c r="F1590" t="s">
        <v>2634</v>
      </c>
      <c r="G1590">
        <v>10</v>
      </c>
      <c r="H1590" s="1" t="s">
        <v>2760</v>
      </c>
      <c r="I1590">
        <v>39</v>
      </c>
      <c r="J1590" t="s">
        <v>2761</v>
      </c>
      <c r="M1590" t="s">
        <v>2412</v>
      </c>
      <c r="N1590" t="s">
        <v>3566</v>
      </c>
      <c r="O1590" t="s">
        <v>3567</v>
      </c>
      <c r="P1590">
        <v>90219080</v>
      </c>
      <c r="R1590">
        <v>13</v>
      </c>
      <c r="S1590">
        <v>13</v>
      </c>
      <c r="U1590">
        <v>810170012471</v>
      </c>
      <c r="V1590">
        <v>810170012471</v>
      </c>
      <c r="X1590">
        <v>45250506</v>
      </c>
      <c r="Z1590" t="s">
        <v>1260</v>
      </c>
      <c r="AA1590" t="s">
        <v>1261</v>
      </c>
      <c r="AE1590">
        <v>44110</v>
      </c>
      <c r="AH1590">
        <v>0</v>
      </c>
      <c r="AK1590" t="s">
        <v>1260</v>
      </c>
      <c r="AM1590" t="s">
        <v>1260</v>
      </c>
      <c r="AN1590" t="s">
        <v>1260</v>
      </c>
      <c r="AQ1590" t="s">
        <v>2412</v>
      </c>
      <c r="AR1590" t="s">
        <v>2415</v>
      </c>
      <c r="AS1590" t="s">
        <v>1260</v>
      </c>
      <c r="AT1590">
        <v>1</v>
      </c>
      <c r="AX1590" t="s">
        <v>1260</v>
      </c>
      <c r="AY1590" t="s">
        <v>1264</v>
      </c>
      <c r="AZ1590" t="s">
        <v>1265</v>
      </c>
      <c r="BI1590" t="s">
        <v>1260</v>
      </c>
      <c r="BK1590" t="str">
        <f>LEFT(Tabela_BaseCadastro[[#This Row],[Descrição]],SEARCH(" ",Tabela_BaseCadastro[[#This Row],[Descrição]],1)-1)</f>
        <v>45250506</v>
      </c>
      <c r="BL1590" t="str">
        <f>TEXT(Tabela_BaseCadastro[[#This Row],[Unidade Venda '[EAN8, UPC12, EAN13, e DUN14']]],"0000000000000")</f>
        <v>0810170012471</v>
      </c>
      <c r="BN1590">
        <f>IF(Tabela_BaseCadastro[[#This Row],[P.Ativo CMED]]="",Tabela_BaseCadastro[[#This Row],[DESCRIÇÃO DO PRINCIPIO ATIVO]],Tabela_BaseCadastro[[#This Row],[P.Ativo CMED]])</f>
        <v>0</v>
      </c>
    </row>
    <row r="1591" spans="1:66" x14ac:dyDescent="0.25">
      <c r="A1591">
        <v>2394</v>
      </c>
      <c r="B1591" t="s">
        <v>4200</v>
      </c>
      <c r="C1591">
        <v>1645</v>
      </c>
      <c r="D1591" t="s">
        <v>2759</v>
      </c>
      <c r="E1591">
        <v>5</v>
      </c>
      <c r="F1591" t="s">
        <v>2634</v>
      </c>
      <c r="G1591">
        <v>10</v>
      </c>
      <c r="H1591" s="1" t="s">
        <v>2760</v>
      </c>
      <c r="I1591">
        <v>39</v>
      </c>
      <c r="J1591" t="s">
        <v>2761</v>
      </c>
      <c r="M1591" t="s">
        <v>2412</v>
      </c>
      <c r="N1591" t="s">
        <v>3566</v>
      </c>
      <c r="O1591" t="s">
        <v>3567</v>
      </c>
      <c r="P1591">
        <v>90219080</v>
      </c>
      <c r="R1591">
        <v>13</v>
      </c>
      <c r="S1591">
        <v>13</v>
      </c>
      <c r="U1591">
        <v>810170012501</v>
      </c>
      <c r="V1591">
        <v>810170012501</v>
      </c>
      <c r="X1591">
        <v>45250610</v>
      </c>
      <c r="Z1591" t="s">
        <v>1260</v>
      </c>
      <c r="AA1591" t="s">
        <v>1261</v>
      </c>
      <c r="AE1591">
        <v>44110</v>
      </c>
      <c r="AH1591">
        <v>0</v>
      </c>
      <c r="AK1591" t="s">
        <v>1260</v>
      </c>
      <c r="AM1591" t="s">
        <v>1260</v>
      </c>
      <c r="AN1591" t="s">
        <v>1260</v>
      </c>
      <c r="AQ1591" t="s">
        <v>2412</v>
      </c>
      <c r="AR1591" t="s">
        <v>2415</v>
      </c>
      <c r="AS1591" t="s">
        <v>1260</v>
      </c>
      <c r="AT1591">
        <v>1</v>
      </c>
      <c r="AX1591" t="s">
        <v>1260</v>
      </c>
      <c r="AY1591" t="s">
        <v>1264</v>
      </c>
      <c r="AZ1591" t="s">
        <v>1265</v>
      </c>
      <c r="BI1591" t="s">
        <v>1260</v>
      </c>
      <c r="BK1591" t="str">
        <f>LEFT(Tabela_BaseCadastro[[#This Row],[Descrição]],SEARCH(" ",Tabela_BaseCadastro[[#This Row],[Descrição]],1)-1)</f>
        <v>45250610</v>
      </c>
      <c r="BL1591" t="str">
        <f>TEXT(Tabela_BaseCadastro[[#This Row],[Unidade Venda '[EAN8, UPC12, EAN13, e DUN14']]],"0000000000000")</f>
        <v>0810170012501</v>
      </c>
      <c r="BN1591">
        <f>IF(Tabela_BaseCadastro[[#This Row],[P.Ativo CMED]]="",Tabela_BaseCadastro[[#This Row],[DESCRIÇÃO DO PRINCIPIO ATIVO]],Tabela_BaseCadastro[[#This Row],[P.Ativo CMED]])</f>
        <v>0</v>
      </c>
    </row>
    <row r="1592" spans="1:66" x14ac:dyDescent="0.25">
      <c r="A1592">
        <v>2395</v>
      </c>
      <c r="B1592" t="s">
        <v>4201</v>
      </c>
      <c r="C1592">
        <v>1645</v>
      </c>
      <c r="D1592" t="s">
        <v>2759</v>
      </c>
      <c r="E1592">
        <v>5</v>
      </c>
      <c r="F1592" t="s">
        <v>2634</v>
      </c>
      <c r="G1592">
        <v>10</v>
      </c>
      <c r="H1592" s="1" t="s">
        <v>2760</v>
      </c>
      <c r="I1592">
        <v>39</v>
      </c>
      <c r="J1592" t="s">
        <v>2761</v>
      </c>
      <c r="M1592" t="s">
        <v>2412</v>
      </c>
      <c r="N1592" t="s">
        <v>3566</v>
      </c>
      <c r="O1592" t="s">
        <v>3567</v>
      </c>
      <c r="P1592">
        <v>90219080</v>
      </c>
      <c r="R1592">
        <v>13</v>
      </c>
      <c r="S1592">
        <v>13</v>
      </c>
      <c r="U1592">
        <v>810170012488</v>
      </c>
      <c r="V1592">
        <v>810170012488</v>
      </c>
      <c r="X1592">
        <v>45250510</v>
      </c>
      <c r="Z1592" t="s">
        <v>1260</v>
      </c>
      <c r="AA1592" t="s">
        <v>1261</v>
      </c>
      <c r="AE1592">
        <v>44110</v>
      </c>
      <c r="AH1592">
        <v>0</v>
      </c>
      <c r="AK1592" t="s">
        <v>1260</v>
      </c>
      <c r="AM1592" t="s">
        <v>1260</v>
      </c>
      <c r="AN1592" t="s">
        <v>1260</v>
      </c>
      <c r="AQ1592" t="s">
        <v>2412</v>
      </c>
      <c r="AR1592" t="s">
        <v>2415</v>
      </c>
      <c r="AS1592" t="s">
        <v>1260</v>
      </c>
      <c r="AT1592">
        <v>1</v>
      </c>
      <c r="AX1592" t="s">
        <v>1260</v>
      </c>
      <c r="AY1592" t="s">
        <v>1264</v>
      </c>
      <c r="AZ1592" t="s">
        <v>1265</v>
      </c>
      <c r="BI1592" t="s">
        <v>1260</v>
      </c>
      <c r="BK1592" t="str">
        <f>LEFT(Tabela_BaseCadastro[[#This Row],[Descrição]],SEARCH(" ",Tabela_BaseCadastro[[#This Row],[Descrição]],1)-1)</f>
        <v>45250510</v>
      </c>
      <c r="BL1592" t="str">
        <f>TEXT(Tabela_BaseCadastro[[#This Row],[Unidade Venda '[EAN8, UPC12, EAN13, e DUN14']]],"0000000000000")</f>
        <v>0810170012488</v>
      </c>
      <c r="BN1592">
        <f>IF(Tabela_BaseCadastro[[#This Row],[P.Ativo CMED]]="",Tabela_BaseCadastro[[#This Row],[DESCRIÇÃO DO PRINCIPIO ATIVO]],Tabela_BaseCadastro[[#This Row],[P.Ativo CMED]])</f>
        <v>0</v>
      </c>
    </row>
    <row r="1593" spans="1:66" x14ac:dyDescent="0.25">
      <c r="A1593">
        <v>2396</v>
      </c>
      <c r="B1593" t="s">
        <v>4202</v>
      </c>
      <c r="C1593">
        <v>1645</v>
      </c>
      <c r="D1593" t="s">
        <v>2759</v>
      </c>
      <c r="E1593">
        <v>5</v>
      </c>
      <c r="F1593" t="s">
        <v>2634</v>
      </c>
      <c r="G1593">
        <v>10</v>
      </c>
      <c r="H1593" s="1" t="s">
        <v>2760</v>
      </c>
      <c r="I1593">
        <v>39</v>
      </c>
      <c r="J1593" t="s">
        <v>2761</v>
      </c>
      <c r="M1593" t="s">
        <v>2412</v>
      </c>
      <c r="N1593" t="s">
        <v>3566</v>
      </c>
      <c r="O1593" t="s">
        <v>3567</v>
      </c>
      <c r="P1593">
        <v>90219080</v>
      </c>
      <c r="R1593">
        <v>13</v>
      </c>
      <c r="S1593">
        <v>13</v>
      </c>
      <c r="U1593">
        <v>810170012525</v>
      </c>
      <c r="V1593">
        <v>810170012525</v>
      </c>
      <c r="X1593">
        <v>45250810</v>
      </c>
      <c r="Z1593" t="s">
        <v>1260</v>
      </c>
      <c r="AA1593" t="s">
        <v>1261</v>
      </c>
      <c r="AE1593">
        <v>44110</v>
      </c>
      <c r="AH1593">
        <v>0</v>
      </c>
      <c r="AK1593" t="s">
        <v>1260</v>
      </c>
      <c r="AM1593" t="s">
        <v>1260</v>
      </c>
      <c r="AN1593" t="s">
        <v>1260</v>
      </c>
      <c r="AQ1593" t="s">
        <v>2412</v>
      </c>
      <c r="AR1593" t="s">
        <v>2415</v>
      </c>
      <c r="AS1593" t="s">
        <v>1260</v>
      </c>
      <c r="AT1593">
        <v>1</v>
      </c>
      <c r="AX1593" t="s">
        <v>1260</v>
      </c>
      <c r="AY1593" t="s">
        <v>1264</v>
      </c>
      <c r="AZ1593" t="s">
        <v>1265</v>
      </c>
      <c r="BI1593" t="s">
        <v>1260</v>
      </c>
      <c r="BK1593" t="str">
        <f>LEFT(Tabela_BaseCadastro[[#This Row],[Descrição]],SEARCH(" ",Tabela_BaseCadastro[[#This Row],[Descrição]],1)-1)</f>
        <v>45250810</v>
      </c>
      <c r="BL1593" t="str">
        <f>TEXT(Tabela_BaseCadastro[[#This Row],[Unidade Venda '[EAN8, UPC12, EAN13, e DUN14']]],"0000000000000")</f>
        <v>0810170012525</v>
      </c>
      <c r="BN1593">
        <f>IF(Tabela_BaseCadastro[[#This Row],[P.Ativo CMED]]="",Tabela_BaseCadastro[[#This Row],[DESCRIÇÃO DO PRINCIPIO ATIVO]],Tabela_BaseCadastro[[#This Row],[P.Ativo CMED]])</f>
        <v>0</v>
      </c>
    </row>
    <row r="1594" spans="1:66" x14ac:dyDescent="0.25">
      <c r="A1594">
        <v>2397</v>
      </c>
      <c r="B1594" t="s">
        <v>4203</v>
      </c>
      <c r="C1594">
        <v>1645</v>
      </c>
      <c r="D1594" t="s">
        <v>2759</v>
      </c>
      <c r="E1594">
        <v>5</v>
      </c>
      <c r="F1594" t="s">
        <v>2634</v>
      </c>
      <c r="G1594">
        <v>10</v>
      </c>
      <c r="H1594" s="1" t="s">
        <v>2760</v>
      </c>
      <c r="I1594">
        <v>39</v>
      </c>
      <c r="J1594" t="s">
        <v>2761</v>
      </c>
      <c r="M1594" t="s">
        <v>2412</v>
      </c>
      <c r="N1594" t="s">
        <v>3566</v>
      </c>
      <c r="O1594" t="s">
        <v>3567</v>
      </c>
      <c r="P1594">
        <v>90219080</v>
      </c>
      <c r="R1594">
        <v>13</v>
      </c>
      <c r="S1594">
        <v>13</v>
      </c>
      <c r="U1594">
        <v>810170012532</v>
      </c>
      <c r="V1594">
        <v>810170012532</v>
      </c>
      <c r="X1594">
        <v>45250814</v>
      </c>
      <c r="Z1594" t="s">
        <v>1260</v>
      </c>
      <c r="AA1594" t="s">
        <v>1261</v>
      </c>
      <c r="AE1594">
        <v>44110</v>
      </c>
      <c r="AH1594">
        <v>0</v>
      </c>
      <c r="AK1594" t="s">
        <v>1260</v>
      </c>
      <c r="AM1594" t="s">
        <v>1260</v>
      </c>
      <c r="AN1594" t="s">
        <v>1260</v>
      </c>
      <c r="AQ1594" t="s">
        <v>2412</v>
      </c>
      <c r="AR1594" t="s">
        <v>2415</v>
      </c>
      <c r="AS1594" t="s">
        <v>1260</v>
      </c>
      <c r="AT1594">
        <v>1</v>
      </c>
      <c r="AX1594" t="s">
        <v>1260</v>
      </c>
      <c r="AY1594" t="s">
        <v>1264</v>
      </c>
      <c r="AZ1594" t="s">
        <v>1265</v>
      </c>
      <c r="BI1594" t="s">
        <v>1260</v>
      </c>
      <c r="BK1594" t="str">
        <f>LEFT(Tabela_BaseCadastro[[#This Row],[Descrição]],SEARCH(" ",Tabela_BaseCadastro[[#This Row],[Descrição]],1)-1)</f>
        <v>45250814</v>
      </c>
      <c r="BL1594" t="str">
        <f>TEXT(Tabela_BaseCadastro[[#This Row],[Unidade Venda '[EAN8, UPC12, EAN13, e DUN14']]],"0000000000000")</f>
        <v>0810170012532</v>
      </c>
      <c r="BN1594">
        <f>IF(Tabela_BaseCadastro[[#This Row],[P.Ativo CMED]]="",Tabela_BaseCadastro[[#This Row],[DESCRIÇÃO DO PRINCIPIO ATIVO]],Tabela_BaseCadastro[[#This Row],[P.Ativo CMED]])</f>
        <v>0</v>
      </c>
    </row>
    <row r="1595" spans="1:66" x14ac:dyDescent="0.25">
      <c r="A1595">
        <v>2398</v>
      </c>
      <c r="B1595" t="s">
        <v>4204</v>
      </c>
      <c r="C1595">
        <v>1645</v>
      </c>
      <c r="D1595" t="s">
        <v>2759</v>
      </c>
      <c r="E1595">
        <v>5</v>
      </c>
      <c r="F1595" t="s">
        <v>2634</v>
      </c>
      <c r="G1595">
        <v>10</v>
      </c>
      <c r="H1595" s="1" t="s">
        <v>2760</v>
      </c>
      <c r="I1595">
        <v>39</v>
      </c>
      <c r="J1595" t="s">
        <v>2761</v>
      </c>
      <c r="M1595" t="s">
        <v>2412</v>
      </c>
      <c r="N1595" t="s">
        <v>3566</v>
      </c>
      <c r="O1595" t="s">
        <v>3567</v>
      </c>
      <c r="P1595">
        <v>90219080</v>
      </c>
      <c r="R1595">
        <v>13</v>
      </c>
      <c r="S1595">
        <v>13</v>
      </c>
      <c r="U1595">
        <v>810170012556</v>
      </c>
      <c r="V1595">
        <v>810170012556</v>
      </c>
      <c r="X1595">
        <v>45251014</v>
      </c>
      <c r="Z1595" t="s">
        <v>1260</v>
      </c>
      <c r="AA1595" t="s">
        <v>1261</v>
      </c>
      <c r="AE1595">
        <v>44110</v>
      </c>
      <c r="AH1595">
        <v>0</v>
      </c>
      <c r="AK1595" t="s">
        <v>1260</v>
      </c>
      <c r="AM1595" t="s">
        <v>1260</v>
      </c>
      <c r="AN1595" t="s">
        <v>1260</v>
      </c>
      <c r="AQ1595" t="s">
        <v>2412</v>
      </c>
      <c r="AR1595" t="s">
        <v>2415</v>
      </c>
      <c r="AS1595" t="s">
        <v>1260</v>
      </c>
      <c r="AT1595">
        <v>1</v>
      </c>
      <c r="AX1595" t="s">
        <v>1260</v>
      </c>
      <c r="AY1595" t="s">
        <v>1264</v>
      </c>
      <c r="AZ1595" t="s">
        <v>1265</v>
      </c>
      <c r="BI1595" t="s">
        <v>1260</v>
      </c>
      <c r="BK1595" t="str">
        <f>LEFT(Tabela_BaseCadastro[[#This Row],[Descrição]],SEARCH(" ",Tabela_BaseCadastro[[#This Row],[Descrição]],1)-1)</f>
        <v>45251014</v>
      </c>
      <c r="BL1595" t="str">
        <f>TEXT(Tabela_BaseCadastro[[#This Row],[Unidade Venda '[EAN8, UPC12, EAN13, e DUN14']]],"0000000000000")</f>
        <v>0810170012556</v>
      </c>
      <c r="BN1595">
        <f>IF(Tabela_BaseCadastro[[#This Row],[P.Ativo CMED]]="",Tabela_BaseCadastro[[#This Row],[DESCRIÇÃO DO PRINCIPIO ATIVO]],Tabela_BaseCadastro[[#This Row],[P.Ativo CMED]])</f>
        <v>0</v>
      </c>
    </row>
    <row r="1596" spans="1:66" x14ac:dyDescent="0.25">
      <c r="A1596">
        <v>2399</v>
      </c>
      <c r="B1596" t="s">
        <v>4205</v>
      </c>
      <c r="C1596">
        <v>1645</v>
      </c>
      <c r="D1596" t="s">
        <v>2759</v>
      </c>
      <c r="E1596">
        <v>5</v>
      </c>
      <c r="F1596" t="s">
        <v>2634</v>
      </c>
      <c r="G1596">
        <v>10</v>
      </c>
      <c r="H1596" s="1" t="s">
        <v>2760</v>
      </c>
      <c r="I1596">
        <v>39</v>
      </c>
      <c r="J1596" t="s">
        <v>2761</v>
      </c>
      <c r="M1596" t="s">
        <v>2412</v>
      </c>
      <c r="N1596" t="s">
        <v>3566</v>
      </c>
      <c r="O1596" t="s">
        <v>3567</v>
      </c>
      <c r="P1596">
        <v>90219080</v>
      </c>
      <c r="R1596">
        <v>13</v>
      </c>
      <c r="S1596">
        <v>13</v>
      </c>
      <c r="U1596">
        <v>810170012557</v>
      </c>
      <c r="V1596">
        <v>810170012557</v>
      </c>
      <c r="X1596">
        <v>45251514</v>
      </c>
      <c r="Z1596" t="s">
        <v>1260</v>
      </c>
      <c r="AA1596" t="s">
        <v>1261</v>
      </c>
      <c r="AE1596">
        <v>44110</v>
      </c>
      <c r="AH1596">
        <v>0</v>
      </c>
      <c r="AK1596" t="s">
        <v>1260</v>
      </c>
      <c r="AM1596" t="s">
        <v>1260</v>
      </c>
      <c r="AN1596" t="s">
        <v>1260</v>
      </c>
      <c r="AQ1596" t="s">
        <v>2412</v>
      </c>
      <c r="AR1596" t="s">
        <v>2415</v>
      </c>
      <c r="AS1596" t="s">
        <v>1260</v>
      </c>
      <c r="AT1596">
        <v>1</v>
      </c>
      <c r="AX1596" t="s">
        <v>1260</v>
      </c>
      <c r="AY1596" t="s">
        <v>1264</v>
      </c>
      <c r="AZ1596" t="s">
        <v>1265</v>
      </c>
      <c r="BI1596" t="s">
        <v>1260</v>
      </c>
      <c r="BK1596" t="str">
        <f>LEFT(Tabela_BaseCadastro[[#This Row],[Descrição]],SEARCH(" ",Tabela_BaseCadastro[[#This Row],[Descrição]],1)-1)</f>
        <v>45251514</v>
      </c>
      <c r="BL1596" t="str">
        <f>TEXT(Tabela_BaseCadastro[[#This Row],[Unidade Venda '[EAN8, UPC12, EAN13, e DUN14']]],"0000000000000")</f>
        <v>0810170012557</v>
      </c>
      <c r="BN1596">
        <f>IF(Tabela_BaseCadastro[[#This Row],[P.Ativo CMED]]="",Tabela_BaseCadastro[[#This Row],[DESCRIÇÃO DO PRINCIPIO ATIVO]],Tabela_BaseCadastro[[#This Row],[P.Ativo CMED]])</f>
        <v>0</v>
      </c>
    </row>
    <row r="1597" spans="1:66" x14ac:dyDescent="0.25">
      <c r="A1597">
        <v>2400</v>
      </c>
      <c r="B1597" t="s">
        <v>4206</v>
      </c>
      <c r="C1597">
        <v>2218</v>
      </c>
      <c r="D1597" t="s">
        <v>2683</v>
      </c>
      <c r="E1597">
        <v>1</v>
      </c>
      <c r="F1597" t="s">
        <v>1253</v>
      </c>
      <c r="G1597">
        <v>1</v>
      </c>
      <c r="H1597" s="1" t="s">
        <v>1280</v>
      </c>
      <c r="I1597">
        <v>33</v>
      </c>
      <c r="J1597" t="s">
        <v>2684</v>
      </c>
      <c r="K1597">
        <v>1</v>
      </c>
      <c r="L1597" t="s">
        <v>1291</v>
      </c>
      <c r="M1597" t="s">
        <v>1257</v>
      </c>
      <c r="N1597" t="s">
        <v>1268</v>
      </c>
      <c r="O1597" t="s">
        <v>1269</v>
      </c>
      <c r="P1597">
        <v>30049069</v>
      </c>
      <c r="R1597">
        <v>13</v>
      </c>
      <c r="S1597">
        <v>13</v>
      </c>
      <c r="T1597">
        <v>13</v>
      </c>
      <c r="U1597">
        <v>7892953003923</v>
      </c>
      <c r="V1597">
        <v>7892953003923</v>
      </c>
      <c r="W1597">
        <v>7892953003923</v>
      </c>
      <c r="X1597">
        <v>907291</v>
      </c>
      <c r="Z1597" t="s">
        <v>1260</v>
      </c>
      <c r="AA1597" t="s">
        <v>1261</v>
      </c>
      <c r="AB1597">
        <v>1</v>
      </c>
      <c r="AC1597" t="s">
        <v>1283</v>
      </c>
      <c r="AE1597">
        <v>44132</v>
      </c>
      <c r="AH1597">
        <v>0</v>
      </c>
      <c r="AK1597" t="s">
        <v>1260</v>
      </c>
      <c r="AM1597" t="s">
        <v>1260</v>
      </c>
      <c r="AN1597" t="s">
        <v>1260</v>
      </c>
      <c r="AQ1597" t="s">
        <v>1263</v>
      </c>
      <c r="AR1597" t="s">
        <v>1257</v>
      </c>
      <c r="AS1597" t="s">
        <v>1260</v>
      </c>
      <c r="AT1597">
        <v>1</v>
      </c>
      <c r="AX1597" t="s">
        <v>1260</v>
      </c>
      <c r="AY1597" t="s">
        <v>1264</v>
      </c>
      <c r="AZ1597" t="s">
        <v>1265</v>
      </c>
      <c r="BI1597" t="s">
        <v>1260</v>
      </c>
      <c r="BK1597" t="str">
        <f>LEFT(Tabela_BaseCadastro[[#This Row],[Descrição]],SEARCH(" ",Tabela_BaseCadastro[[#This Row],[Descrição]],1)-1)</f>
        <v>EGURINEL</v>
      </c>
      <c r="BL1597" t="str">
        <f>TEXT(Tabela_BaseCadastro[[#This Row],[Unidade Venda '[EAN8, UPC12, EAN13, e DUN14']]],"0000000000000")</f>
        <v>7892953003923</v>
      </c>
      <c r="BM1597" t="s">
        <v>1644</v>
      </c>
      <c r="BN1597" t="str">
        <f>IF(Tabela_BaseCadastro[[#This Row],[P.Ativo CMED]]="",Tabela_BaseCadastro[[#This Row],[DESCRIÇÃO DO PRINCIPIO ATIVO]],Tabela_BaseCadastro[[#This Row],[P.Ativo CMED]])</f>
        <v>PIRFENIDONA</v>
      </c>
    </row>
    <row r="1598" spans="1:66" x14ac:dyDescent="0.25">
      <c r="A1598">
        <v>2401</v>
      </c>
      <c r="B1598" t="s">
        <v>4207</v>
      </c>
      <c r="C1598">
        <v>1604</v>
      </c>
      <c r="D1598" t="s">
        <v>2653</v>
      </c>
      <c r="E1598">
        <v>5</v>
      </c>
      <c r="F1598" t="s">
        <v>2634</v>
      </c>
      <c r="G1598">
        <v>8</v>
      </c>
      <c r="H1598" s="1" t="s">
        <v>2635</v>
      </c>
      <c r="I1598">
        <v>30</v>
      </c>
      <c r="J1598" t="s">
        <v>2657</v>
      </c>
      <c r="M1598" t="s">
        <v>2412</v>
      </c>
      <c r="N1598" t="s">
        <v>3332</v>
      </c>
      <c r="O1598" t="s">
        <v>1275</v>
      </c>
      <c r="P1598">
        <v>90183929</v>
      </c>
      <c r="R1598">
        <v>14</v>
      </c>
      <c r="S1598">
        <v>12</v>
      </c>
      <c r="T1598">
        <v>14</v>
      </c>
      <c r="U1598">
        <v>7890000024011</v>
      </c>
      <c r="V1598" t="s">
        <v>793</v>
      </c>
      <c r="W1598">
        <v>950001000004</v>
      </c>
      <c r="X1598" t="s">
        <v>793</v>
      </c>
      <c r="Z1598" t="s">
        <v>1260</v>
      </c>
      <c r="AA1598" t="s">
        <v>1261</v>
      </c>
      <c r="AE1598">
        <v>44138</v>
      </c>
      <c r="AH1598">
        <v>0</v>
      </c>
      <c r="AK1598" t="s">
        <v>1260</v>
      </c>
      <c r="AM1598" t="s">
        <v>1260</v>
      </c>
      <c r="AN1598" t="s">
        <v>1260</v>
      </c>
      <c r="AQ1598" t="s">
        <v>2412</v>
      </c>
      <c r="AR1598" t="s">
        <v>2415</v>
      </c>
      <c r="AS1598" t="s">
        <v>1260</v>
      </c>
      <c r="AT1598">
        <v>1</v>
      </c>
      <c r="AX1598" t="s">
        <v>1260</v>
      </c>
      <c r="AY1598" t="s">
        <v>1264</v>
      </c>
      <c r="AZ1598" t="s">
        <v>1265</v>
      </c>
      <c r="BI1598" t="s">
        <v>1260</v>
      </c>
      <c r="BK1598" t="str">
        <f>LEFT(Tabela_BaseCadastro[[#This Row],[Descrição]],SEARCH(" ",Tabela_BaseCadastro[[#This Row],[Descrição]],1)-1)</f>
        <v>34923</v>
      </c>
      <c r="BL1598" t="str">
        <f>TEXT(Tabela_BaseCadastro[[#This Row],[Unidade Venda '[EAN8, UPC12, EAN13, e DUN14']]],"0000000000000")</f>
        <v>7890000024011</v>
      </c>
      <c r="BN1598">
        <f>IF(Tabela_BaseCadastro[[#This Row],[P.Ativo CMED]]="",Tabela_BaseCadastro[[#This Row],[DESCRIÇÃO DO PRINCIPIO ATIVO]],Tabela_BaseCadastro[[#This Row],[P.Ativo CMED]])</f>
        <v>0</v>
      </c>
    </row>
    <row r="1599" spans="1:66" x14ac:dyDescent="0.25">
      <c r="A1599">
        <v>2402</v>
      </c>
      <c r="B1599" t="s">
        <v>4208</v>
      </c>
      <c r="C1599">
        <v>1645</v>
      </c>
      <c r="D1599" t="s">
        <v>2759</v>
      </c>
      <c r="E1599">
        <v>5</v>
      </c>
      <c r="F1599" t="s">
        <v>2634</v>
      </c>
      <c r="G1599">
        <v>10</v>
      </c>
      <c r="H1599" s="1" t="s">
        <v>2760</v>
      </c>
      <c r="I1599">
        <v>39</v>
      </c>
      <c r="J1599" t="s">
        <v>2761</v>
      </c>
      <c r="M1599" t="s">
        <v>2412</v>
      </c>
      <c r="N1599" t="s">
        <v>2762</v>
      </c>
      <c r="O1599" t="s">
        <v>2763</v>
      </c>
      <c r="P1599">
        <v>90213930</v>
      </c>
      <c r="R1599">
        <v>13</v>
      </c>
      <c r="S1599">
        <v>13</v>
      </c>
      <c r="U1599">
        <v>5037881031840</v>
      </c>
      <c r="V1599">
        <v>5037881031840</v>
      </c>
      <c r="X1599" t="s">
        <v>4209</v>
      </c>
      <c r="Z1599" t="s">
        <v>1260</v>
      </c>
      <c r="AA1599" t="s">
        <v>1261</v>
      </c>
      <c r="AE1599">
        <v>44146</v>
      </c>
      <c r="AH1599">
        <v>0</v>
      </c>
      <c r="AK1599" t="s">
        <v>1260</v>
      </c>
      <c r="AM1599" t="s">
        <v>1260</v>
      </c>
      <c r="AN1599" t="s">
        <v>1260</v>
      </c>
      <c r="AQ1599" t="s">
        <v>2412</v>
      </c>
      <c r="AR1599" t="s">
        <v>2415</v>
      </c>
      <c r="AS1599" t="s">
        <v>1260</v>
      </c>
      <c r="AT1599">
        <v>1</v>
      </c>
      <c r="AX1599" t="s">
        <v>1260</v>
      </c>
      <c r="AY1599" t="s">
        <v>1264</v>
      </c>
      <c r="AZ1599" t="s">
        <v>1265</v>
      </c>
      <c r="BI1599" t="s">
        <v>1260</v>
      </c>
      <c r="BK1599" t="str">
        <f>LEFT(Tabela_BaseCadastro[[#This Row],[Descrição]],SEARCH(" ",Tabela_BaseCadastro[[#This Row],[Descrição]],1)-1)</f>
        <v>THP2830X150B</v>
      </c>
      <c r="BL1599" t="str">
        <f>TEXT(Tabela_BaseCadastro[[#This Row],[Unidade Venda '[EAN8, UPC12, EAN13, e DUN14']]],"0000000000000")</f>
        <v>5037881031840</v>
      </c>
      <c r="BN1599">
        <f>IF(Tabela_BaseCadastro[[#This Row],[P.Ativo CMED]]="",Tabela_BaseCadastro[[#This Row],[DESCRIÇÃO DO PRINCIPIO ATIVO]],Tabela_BaseCadastro[[#This Row],[P.Ativo CMED]])</f>
        <v>0</v>
      </c>
    </row>
    <row r="1600" spans="1:66" x14ac:dyDescent="0.25">
      <c r="A1600">
        <v>2403</v>
      </c>
      <c r="B1600" t="s">
        <v>4210</v>
      </c>
      <c r="C1600">
        <v>1657</v>
      </c>
      <c r="D1600" t="s">
        <v>13</v>
      </c>
      <c r="E1600">
        <v>5</v>
      </c>
      <c r="F1600" t="s">
        <v>2634</v>
      </c>
      <c r="G1600">
        <v>8</v>
      </c>
      <c r="H1600" s="1" t="s">
        <v>2635</v>
      </c>
      <c r="I1600">
        <v>47</v>
      </c>
      <c r="J1600" t="s">
        <v>3791</v>
      </c>
      <c r="M1600" t="s">
        <v>2412</v>
      </c>
      <c r="N1600" t="s">
        <v>4211</v>
      </c>
      <c r="O1600" t="s">
        <v>1615</v>
      </c>
      <c r="P1600">
        <v>63079010</v>
      </c>
      <c r="R1600">
        <v>13</v>
      </c>
      <c r="S1600">
        <v>13</v>
      </c>
      <c r="U1600">
        <v>7891040113552</v>
      </c>
      <c r="V1600">
        <v>0</v>
      </c>
      <c r="X1600" t="s">
        <v>4212</v>
      </c>
      <c r="Z1600" t="s">
        <v>1260</v>
      </c>
      <c r="AA1600" t="s">
        <v>1261</v>
      </c>
      <c r="AE1600">
        <v>44154</v>
      </c>
      <c r="AH1600">
        <v>0</v>
      </c>
      <c r="AK1600" t="s">
        <v>1260</v>
      </c>
      <c r="AM1600" t="s">
        <v>1260</v>
      </c>
      <c r="AN1600" t="s">
        <v>1260</v>
      </c>
      <c r="AQ1600" t="s">
        <v>2412</v>
      </c>
      <c r="AR1600" t="s">
        <v>2415</v>
      </c>
      <c r="AS1600" t="s">
        <v>1260</v>
      </c>
      <c r="AT1600">
        <v>1</v>
      </c>
      <c r="AX1600" t="s">
        <v>1260</v>
      </c>
      <c r="AY1600" t="s">
        <v>1264</v>
      </c>
      <c r="AZ1600" t="s">
        <v>1265</v>
      </c>
      <c r="BI1600" t="s">
        <v>1260</v>
      </c>
      <c r="BK1600" t="str">
        <f>LEFT(Tabela_BaseCadastro[[#This Row],[Descrição]],SEARCH(" ",Tabela_BaseCadastro[[#This Row],[Descrição]],1)-1)</f>
        <v>9920H</v>
      </c>
      <c r="BL1600" t="str">
        <f>TEXT(Tabela_BaseCadastro[[#This Row],[Unidade Venda '[EAN8, UPC12, EAN13, e DUN14']]],"0000000000000")</f>
        <v>7891040113552</v>
      </c>
      <c r="BN1600">
        <f>IF(Tabela_BaseCadastro[[#This Row],[P.Ativo CMED]]="",Tabela_BaseCadastro[[#This Row],[DESCRIÇÃO DO PRINCIPIO ATIVO]],Tabela_BaseCadastro[[#This Row],[P.Ativo CMED]])</f>
        <v>0</v>
      </c>
    </row>
    <row r="1601" spans="1:66" x14ac:dyDescent="0.25">
      <c r="A1601">
        <v>2404</v>
      </c>
      <c r="B1601" t="s">
        <v>4213</v>
      </c>
      <c r="C1601">
        <v>1664</v>
      </c>
      <c r="D1601" t="s">
        <v>4214</v>
      </c>
      <c r="E1601">
        <v>5</v>
      </c>
      <c r="F1601" t="s">
        <v>2634</v>
      </c>
      <c r="G1601">
        <v>8</v>
      </c>
      <c r="H1601" s="1" t="s">
        <v>2635</v>
      </c>
      <c r="I1601">
        <v>31</v>
      </c>
      <c r="J1601" t="s">
        <v>2654</v>
      </c>
      <c r="M1601" t="s">
        <v>2412</v>
      </c>
      <c r="N1601" t="s">
        <v>2655</v>
      </c>
      <c r="O1601" t="s">
        <v>1275</v>
      </c>
      <c r="P1601">
        <v>90183929</v>
      </c>
      <c r="R1601">
        <v>13</v>
      </c>
      <c r="S1601">
        <v>13</v>
      </c>
      <c r="U1601">
        <v>803000000036</v>
      </c>
      <c r="V1601">
        <v>0</v>
      </c>
      <c r="W1601">
        <v>803000000036</v>
      </c>
      <c r="X1601">
        <v>113767</v>
      </c>
      <c r="Z1601" t="s">
        <v>1260</v>
      </c>
      <c r="AA1601" t="s">
        <v>1261</v>
      </c>
      <c r="AE1601">
        <v>44159</v>
      </c>
      <c r="AH1601">
        <v>0</v>
      </c>
      <c r="AK1601" t="s">
        <v>1260</v>
      </c>
      <c r="AM1601" t="s">
        <v>1260</v>
      </c>
      <c r="AN1601" t="s">
        <v>1260</v>
      </c>
      <c r="AQ1601" t="s">
        <v>2412</v>
      </c>
      <c r="AR1601" t="s">
        <v>2415</v>
      </c>
      <c r="AS1601" t="s">
        <v>1260</v>
      </c>
      <c r="AT1601">
        <v>1</v>
      </c>
      <c r="AX1601" t="s">
        <v>1260</v>
      </c>
      <c r="AY1601" t="s">
        <v>1264</v>
      </c>
      <c r="AZ1601" t="s">
        <v>1265</v>
      </c>
      <c r="BI1601" t="s">
        <v>1260</v>
      </c>
      <c r="BK1601" t="str">
        <f>LEFT(Tabela_BaseCadastro[[#This Row],[Descrição]],SEARCH(" ",Tabela_BaseCadastro[[#This Row],[Descrição]],1)-1)</f>
        <v>113767</v>
      </c>
      <c r="BL1601" t="str">
        <f>TEXT(Tabela_BaseCadastro[[#This Row],[Unidade Venda '[EAN8, UPC12, EAN13, e DUN14']]],"0000000000000")</f>
        <v>0803000000036</v>
      </c>
      <c r="BN1601">
        <f>IF(Tabela_BaseCadastro[[#This Row],[P.Ativo CMED]]="",Tabela_BaseCadastro[[#This Row],[DESCRIÇÃO DO PRINCIPIO ATIVO]],Tabela_BaseCadastro[[#This Row],[P.Ativo CMED]])</f>
        <v>0</v>
      </c>
    </row>
    <row r="1602" spans="1:66" x14ac:dyDescent="0.25">
      <c r="A1602">
        <v>2405</v>
      </c>
      <c r="B1602" t="s">
        <v>4215</v>
      </c>
      <c r="C1602">
        <v>1555</v>
      </c>
      <c r="D1602" t="s">
        <v>1440</v>
      </c>
      <c r="E1602">
        <v>1</v>
      </c>
      <c r="F1602" t="s">
        <v>1253</v>
      </c>
      <c r="G1602">
        <v>16</v>
      </c>
      <c r="H1602" s="1" t="s">
        <v>1534</v>
      </c>
      <c r="I1602">
        <v>16</v>
      </c>
      <c r="J1602" t="s">
        <v>1441</v>
      </c>
      <c r="K1602">
        <v>1</v>
      </c>
      <c r="L1602" t="s">
        <v>1535</v>
      </c>
      <c r="M1602" t="s">
        <v>1257</v>
      </c>
      <c r="N1602" t="s">
        <v>1422</v>
      </c>
      <c r="O1602" t="s">
        <v>1253</v>
      </c>
      <c r="P1602">
        <v>30022099</v>
      </c>
      <c r="R1602">
        <v>13</v>
      </c>
      <c r="S1602">
        <v>13</v>
      </c>
      <c r="U1602">
        <v>7896070600034</v>
      </c>
      <c r="V1602">
        <v>7896070600034</v>
      </c>
      <c r="Z1602" t="s">
        <v>1260</v>
      </c>
      <c r="AA1602" t="s">
        <v>1261</v>
      </c>
      <c r="AB1602">
        <v>5</v>
      </c>
      <c r="AC1602" t="s">
        <v>1586</v>
      </c>
      <c r="AE1602">
        <v>44159</v>
      </c>
      <c r="AH1602">
        <v>0</v>
      </c>
      <c r="AK1602" t="s">
        <v>1260</v>
      </c>
      <c r="AM1602" t="s">
        <v>1260</v>
      </c>
      <c r="AN1602" t="s">
        <v>1260</v>
      </c>
      <c r="AQ1602" t="s">
        <v>1263</v>
      </c>
      <c r="AR1602" t="s">
        <v>1257</v>
      </c>
      <c r="AS1602" t="s">
        <v>1260</v>
      </c>
      <c r="AT1602">
        <v>1</v>
      </c>
      <c r="AX1602" t="s">
        <v>1260</v>
      </c>
      <c r="AY1602" t="s">
        <v>1264</v>
      </c>
      <c r="AZ1602" t="s">
        <v>1265</v>
      </c>
      <c r="BI1602" t="s">
        <v>1260</v>
      </c>
      <c r="BK1602" t="str">
        <f>LEFT(Tabela_BaseCadastro[[#This Row],[Descrição]],SEARCH(" ",Tabela_BaseCadastro[[#This Row],[Descrição]],1)-1)</f>
        <v>AMPLICTIL</v>
      </c>
      <c r="BL1602" t="str">
        <f>TEXT(Tabela_BaseCadastro[[#This Row],[Unidade Venda '[EAN8, UPC12, EAN13, e DUN14']]],"0000000000000")</f>
        <v>7896070600034</v>
      </c>
      <c r="BN1602">
        <f>IF(Tabela_BaseCadastro[[#This Row],[P.Ativo CMED]]="",Tabela_BaseCadastro[[#This Row],[DESCRIÇÃO DO PRINCIPIO ATIVO]],Tabela_BaseCadastro[[#This Row],[P.Ativo CMED]])</f>
        <v>0</v>
      </c>
    </row>
    <row r="1603" spans="1:66" x14ac:dyDescent="0.25">
      <c r="A1603">
        <v>2406</v>
      </c>
      <c r="B1603" t="s">
        <v>4216</v>
      </c>
      <c r="C1603">
        <v>1502</v>
      </c>
      <c r="D1603" t="s">
        <v>1333</v>
      </c>
      <c r="E1603">
        <v>1</v>
      </c>
      <c r="F1603" t="s">
        <v>1253</v>
      </c>
      <c r="G1603">
        <v>2</v>
      </c>
      <c r="H1603" s="1" t="s">
        <v>1254</v>
      </c>
      <c r="I1603">
        <v>21</v>
      </c>
      <c r="J1603" t="s">
        <v>1334</v>
      </c>
      <c r="K1603">
        <v>2</v>
      </c>
      <c r="L1603" t="s">
        <v>1256</v>
      </c>
      <c r="M1603" t="s">
        <v>1263</v>
      </c>
      <c r="N1603" t="s">
        <v>1922</v>
      </c>
      <c r="O1603" t="s">
        <v>1923</v>
      </c>
      <c r="P1603">
        <v>30043999</v>
      </c>
      <c r="R1603">
        <v>13</v>
      </c>
      <c r="S1603">
        <v>13</v>
      </c>
      <c r="U1603">
        <v>7896112412113</v>
      </c>
      <c r="V1603">
        <v>7896112412113</v>
      </c>
      <c r="Z1603" t="s">
        <v>1260</v>
      </c>
      <c r="AA1603" t="s">
        <v>1261</v>
      </c>
      <c r="AB1603">
        <v>38</v>
      </c>
      <c r="AC1603" t="s">
        <v>4217</v>
      </c>
      <c r="AE1603">
        <v>44166</v>
      </c>
      <c r="AH1603">
        <v>0</v>
      </c>
      <c r="AK1603" t="s">
        <v>1260</v>
      </c>
      <c r="AM1603" t="s">
        <v>1260</v>
      </c>
      <c r="AN1603" t="s">
        <v>1260</v>
      </c>
      <c r="AQ1603" t="s">
        <v>1263</v>
      </c>
      <c r="AR1603" t="s">
        <v>1257</v>
      </c>
      <c r="AS1603" t="s">
        <v>1260</v>
      </c>
      <c r="AT1603">
        <v>1</v>
      </c>
      <c r="AX1603" t="s">
        <v>1260</v>
      </c>
      <c r="AY1603" t="s">
        <v>1264</v>
      </c>
      <c r="AZ1603" t="s">
        <v>1265</v>
      </c>
      <c r="BE1603">
        <v>292</v>
      </c>
      <c r="BF1603" t="s">
        <v>4218</v>
      </c>
      <c r="BI1603" t="s">
        <v>1260</v>
      </c>
      <c r="BK1603" t="str">
        <f>LEFT(Tabela_BaseCadastro[[#This Row],[Descrição]],SEARCH(" ",Tabela_BaseCadastro[[#This Row],[Descrição]],1)-1)</f>
        <v>ENCRISE</v>
      </c>
      <c r="BL1603" t="str">
        <f>TEXT(Tabela_BaseCadastro[[#This Row],[Unidade Venda '[EAN8, UPC12, EAN13, e DUN14']]],"0000000000000")</f>
        <v>7896112412113</v>
      </c>
      <c r="BM1603" t="s">
        <v>4218</v>
      </c>
      <c r="BN1603" t="str">
        <f>IF(Tabela_BaseCadastro[[#This Row],[P.Ativo CMED]]="",Tabela_BaseCadastro[[#This Row],[DESCRIÇÃO DO PRINCIPIO ATIVO]],Tabela_BaseCadastro[[#This Row],[P.Ativo CMED]])</f>
        <v>VASOPRESSINA SINTETICA</v>
      </c>
    </row>
    <row r="1604" spans="1:66" x14ac:dyDescent="0.25">
      <c r="A1604">
        <v>2407</v>
      </c>
      <c r="B1604" t="s">
        <v>4219</v>
      </c>
      <c r="C1604">
        <v>1502</v>
      </c>
      <c r="D1604" t="s">
        <v>1333</v>
      </c>
      <c r="E1604">
        <v>1</v>
      </c>
      <c r="F1604" t="s">
        <v>1253</v>
      </c>
      <c r="G1604">
        <v>2</v>
      </c>
      <c r="H1604" s="1" t="s">
        <v>1254</v>
      </c>
      <c r="I1604">
        <v>21</v>
      </c>
      <c r="J1604" t="s">
        <v>1334</v>
      </c>
      <c r="K1604">
        <v>2</v>
      </c>
      <c r="L1604" t="s">
        <v>1256</v>
      </c>
      <c r="M1604" t="s">
        <v>1263</v>
      </c>
      <c r="N1604" t="s">
        <v>1461</v>
      </c>
      <c r="O1604" t="s">
        <v>1269</v>
      </c>
      <c r="P1604">
        <v>30049069</v>
      </c>
      <c r="R1604">
        <v>13</v>
      </c>
      <c r="S1604">
        <v>13</v>
      </c>
      <c r="U1604">
        <v>7896112401551</v>
      </c>
      <c r="V1604">
        <v>0</v>
      </c>
      <c r="Z1604" t="s">
        <v>1260</v>
      </c>
      <c r="AA1604" t="s">
        <v>1261</v>
      </c>
      <c r="AB1604">
        <v>16</v>
      </c>
      <c r="AC1604" t="s">
        <v>1369</v>
      </c>
      <c r="AE1604">
        <v>44166</v>
      </c>
      <c r="AH1604">
        <v>0</v>
      </c>
      <c r="AK1604" t="s">
        <v>1260</v>
      </c>
      <c r="AM1604" t="s">
        <v>1260</v>
      </c>
      <c r="AN1604" t="s">
        <v>1260</v>
      </c>
      <c r="AQ1604" t="s">
        <v>1263</v>
      </c>
      <c r="AR1604" t="s">
        <v>1257</v>
      </c>
      <c r="AS1604" t="s">
        <v>1260</v>
      </c>
      <c r="AT1604">
        <v>1</v>
      </c>
      <c r="AX1604" t="s">
        <v>1260</v>
      </c>
      <c r="AY1604" t="s">
        <v>1264</v>
      </c>
      <c r="AZ1604" t="s">
        <v>1265</v>
      </c>
      <c r="BE1604">
        <v>27</v>
      </c>
      <c r="BF1604" t="s">
        <v>4220</v>
      </c>
      <c r="BI1604" t="s">
        <v>1260</v>
      </c>
      <c r="BK1604" t="str">
        <f>LEFT(Tabela_BaseCadastro[[#This Row],[Descrição]],SEARCH(" ",Tabela_BaseCadastro[[#This Row],[Descrição]],1)-1)</f>
        <v>VONAU</v>
      </c>
      <c r="BL1604" t="str">
        <f>TEXT(Tabela_BaseCadastro[[#This Row],[Unidade Venda '[EAN8, UPC12, EAN13, e DUN14']]],"0000000000000")</f>
        <v>7896112401551</v>
      </c>
      <c r="BM1604" t="s">
        <v>4221</v>
      </c>
      <c r="BN1604" t="str">
        <f>IF(Tabela_BaseCadastro[[#This Row],[P.Ativo CMED]]="",Tabela_BaseCadastro[[#This Row],[DESCRIÇÃO DO PRINCIPIO ATIVO]],Tabela_BaseCadastro[[#This Row],[P.Ativo CMED]])</f>
        <v>CLORIDRATO  DE ONDANSETRONA DI-HIDRATADO</v>
      </c>
    </row>
    <row r="1605" spans="1:66" x14ac:dyDescent="0.25">
      <c r="A1605">
        <v>2408</v>
      </c>
      <c r="B1605" t="s">
        <v>4222</v>
      </c>
      <c r="C1605">
        <v>1502</v>
      </c>
      <c r="D1605" t="s">
        <v>1333</v>
      </c>
      <c r="E1605">
        <v>1</v>
      </c>
      <c r="F1605" t="s">
        <v>1253</v>
      </c>
      <c r="G1605">
        <v>2</v>
      </c>
      <c r="H1605" s="1" t="s">
        <v>1254</v>
      </c>
      <c r="I1605">
        <v>21</v>
      </c>
      <c r="J1605" t="s">
        <v>1334</v>
      </c>
      <c r="K1605">
        <v>2</v>
      </c>
      <c r="L1605" t="s">
        <v>1256</v>
      </c>
      <c r="M1605" t="s">
        <v>1263</v>
      </c>
      <c r="N1605" t="s">
        <v>1461</v>
      </c>
      <c r="O1605" t="s">
        <v>1269</v>
      </c>
      <c r="P1605">
        <v>30049069</v>
      </c>
      <c r="R1605">
        <v>13</v>
      </c>
      <c r="S1605">
        <v>13</v>
      </c>
      <c r="U1605">
        <v>7896112401582</v>
      </c>
      <c r="V1605">
        <v>0</v>
      </c>
      <c r="Z1605" t="s">
        <v>1260</v>
      </c>
      <c r="AA1605" t="s">
        <v>1261</v>
      </c>
      <c r="AB1605">
        <v>16</v>
      </c>
      <c r="AC1605" t="s">
        <v>1369</v>
      </c>
      <c r="AE1605">
        <v>44166</v>
      </c>
      <c r="AH1605">
        <v>0</v>
      </c>
      <c r="AK1605" t="s">
        <v>1260</v>
      </c>
      <c r="AM1605" t="s">
        <v>1260</v>
      </c>
      <c r="AN1605" t="s">
        <v>1260</v>
      </c>
      <c r="AQ1605" t="s">
        <v>1263</v>
      </c>
      <c r="AR1605" t="s">
        <v>1257</v>
      </c>
      <c r="AS1605" t="s">
        <v>1260</v>
      </c>
      <c r="AT1605">
        <v>1</v>
      </c>
      <c r="AX1605" t="s">
        <v>1260</v>
      </c>
      <c r="AY1605" t="s">
        <v>1264</v>
      </c>
      <c r="AZ1605" t="s">
        <v>1265</v>
      </c>
      <c r="BE1605">
        <v>27</v>
      </c>
      <c r="BF1605" t="s">
        <v>4220</v>
      </c>
      <c r="BI1605" t="s">
        <v>1260</v>
      </c>
      <c r="BK1605" t="str">
        <f>LEFT(Tabela_BaseCadastro[[#This Row],[Descrição]],SEARCH(" ",Tabela_BaseCadastro[[#This Row],[Descrição]],1)-1)</f>
        <v>VONAU</v>
      </c>
      <c r="BL1605" t="str">
        <f>TEXT(Tabela_BaseCadastro[[#This Row],[Unidade Venda '[EAN8, UPC12, EAN13, e DUN14']]],"0000000000000")</f>
        <v>7896112401582</v>
      </c>
      <c r="BM1605" t="s">
        <v>4221</v>
      </c>
      <c r="BN1605" t="str">
        <f>IF(Tabela_BaseCadastro[[#This Row],[P.Ativo CMED]]="",Tabela_BaseCadastro[[#This Row],[DESCRIÇÃO DO PRINCIPIO ATIVO]],Tabela_BaseCadastro[[#This Row],[P.Ativo CMED]])</f>
        <v>CLORIDRATO  DE ONDANSETRONA DI-HIDRATADO</v>
      </c>
    </row>
    <row r="1606" spans="1:66" x14ac:dyDescent="0.25">
      <c r="A1606">
        <v>2409</v>
      </c>
      <c r="B1606" t="s">
        <v>4223</v>
      </c>
      <c r="C1606">
        <v>1502</v>
      </c>
      <c r="D1606" t="s">
        <v>1333</v>
      </c>
      <c r="E1606">
        <v>1</v>
      </c>
      <c r="F1606" t="s">
        <v>1253</v>
      </c>
      <c r="G1606">
        <v>16</v>
      </c>
      <c r="H1606" s="1" t="s">
        <v>1534</v>
      </c>
      <c r="I1606">
        <v>21</v>
      </c>
      <c r="J1606" t="s">
        <v>1334</v>
      </c>
      <c r="K1606">
        <v>1</v>
      </c>
      <c r="L1606" t="s">
        <v>1535</v>
      </c>
      <c r="M1606" t="s">
        <v>1263</v>
      </c>
      <c r="N1606" t="s">
        <v>1461</v>
      </c>
      <c r="O1606" t="s">
        <v>1269</v>
      </c>
      <c r="P1606">
        <v>30049069</v>
      </c>
      <c r="R1606">
        <v>13</v>
      </c>
      <c r="S1606">
        <v>13</v>
      </c>
      <c r="U1606">
        <v>7896112426646</v>
      </c>
      <c r="V1606">
        <v>0</v>
      </c>
      <c r="X1606" t="s">
        <v>4224</v>
      </c>
      <c r="Z1606" t="s">
        <v>1260</v>
      </c>
      <c r="AA1606" t="s">
        <v>1261</v>
      </c>
      <c r="AB1606">
        <v>2</v>
      </c>
      <c r="AC1606" t="s">
        <v>2327</v>
      </c>
      <c r="AE1606">
        <v>44166</v>
      </c>
      <c r="AH1606">
        <v>0</v>
      </c>
      <c r="AK1606" t="s">
        <v>1260</v>
      </c>
      <c r="AM1606" t="s">
        <v>1260</v>
      </c>
      <c r="AN1606" t="s">
        <v>1260</v>
      </c>
      <c r="AQ1606" t="s">
        <v>1263</v>
      </c>
      <c r="AR1606" t="s">
        <v>1257</v>
      </c>
      <c r="AS1606" t="s">
        <v>1260</v>
      </c>
      <c r="AT1606">
        <v>1</v>
      </c>
      <c r="AX1606" t="s">
        <v>1260</v>
      </c>
      <c r="AY1606" t="s">
        <v>1264</v>
      </c>
      <c r="AZ1606" t="s">
        <v>1265</v>
      </c>
      <c r="BE1606">
        <v>293</v>
      </c>
      <c r="BF1606" t="s">
        <v>4225</v>
      </c>
      <c r="BI1606" t="s">
        <v>1260</v>
      </c>
      <c r="BK1606" t="str">
        <f>LEFT(Tabela_BaseCadastro[[#This Row],[Descrição]],SEARCH(" ",Tabela_BaseCadastro[[#This Row],[Descrição]],1)-1)</f>
        <v>EPILENIL</v>
      </c>
      <c r="BL1606" t="str">
        <f>TEXT(Tabela_BaseCadastro[[#This Row],[Unidade Venda '[EAN8, UPC12, EAN13, e DUN14']]],"0000000000000")</f>
        <v>7896112426646</v>
      </c>
      <c r="BM1606" t="s">
        <v>4225</v>
      </c>
      <c r="BN1606" t="str">
        <f>IF(Tabela_BaseCadastro[[#This Row],[P.Ativo CMED]]="",Tabela_BaseCadastro[[#This Row],[DESCRIÇÃO DO PRINCIPIO ATIVO]],Tabela_BaseCadastro[[#This Row],[P.Ativo CMED]])</f>
        <v>ÁCIDO VALPRÓICO</v>
      </c>
    </row>
    <row r="1607" spans="1:66" x14ac:dyDescent="0.25">
      <c r="A1607">
        <v>2410</v>
      </c>
      <c r="B1607" t="s">
        <v>4226</v>
      </c>
      <c r="C1607">
        <v>1601</v>
      </c>
      <c r="D1607" t="s">
        <v>2633</v>
      </c>
      <c r="E1607">
        <v>5</v>
      </c>
      <c r="F1607" t="s">
        <v>2634</v>
      </c>
      <c r="G1607">
        <v>8</v>
      </c>
      <c r="H1607" s="1" t="s">
        <v>2635</v>
      </c>
      <c r="I1607">
        <v>29</v>
      </c>
      <c r="J1607" t="s">
        <v>628</v>
      </c>
      <c r="M1607" t="s">
        <v>2412</v>
      </c>
      <c r="N1607" t="s">
        <v>4227</v>
      </c>
      <c r="O1607" t="s">
        <v>1275</v>
      </c>
      <c r="P1607">
        <v>84212919</v>
      </c>
      <c r="R1607">
        <v>13</v>
      </c>
      <c r="S1607">
        <v>13</v>
      </c>
      <c r="U1607">
        <v>906671100001</v>
      </c>
      <c r="V1607">
        <v>906671100001</v>
      </c>
      <c r="Z1607" t="s">
        <v>1260</v>
      </c>
      <c r="AA1607" t="s">
        <v>1261</v>
      </c>
      <c r="AE1607">
        <v>44183</v>
      </c>
      <c r="AH1607">
        <v>0</v>
      </c>
      <c r="AK1607" t="s">
        <v>1260</v>
      </c>
      <c r="AM1607" t="s">
        <v>1260</v>
      </c>
      <c r="AN1607" t="s">
        <v>1260</v>
      </c>
      <c r="AQ1607" t="s">
        <v>2412</v>
      </c>
      <c r="AR1607" t="s">
        <v>2415</v>
      </c>
      <c r="AS1607" t="s">
        <v>1260</v>
      </c>
      <c r="AT1607">
        <v>1</v>
      </c>
      <c r="AX1607" t="s">
        <v>1260</v>
      </c>
      <c r="AY1607" t="s">
        <v>1264</v>
      </c>
      <c r="AZ1607" t="s">
        <v>1265</v>
      </c>
      <c r="BI1607" t="s">
        <v>1260</v>
      </c>
      <c r="BK1607" t="str">
        <f>LEFT(Tabela_BaseCadastro[[#This Row],[Descrição]],SEARCH(" ",Tabela_BaseCadastro[[#This Row],[Descrição]],1)-1)</f>
        <v>9066/711A62060SB</v>
      </c>
      <c r="BL1607" t="str">
        <f>TEXT(Tabela_BaseCadastro[[#This Row],[Unidade Venda '[EAN8, UPC12, EAN13, e DUN14']]],"0000000000000")</f>
        <v>0906671100001</v>
      </c>
      <c r="BN1607">
        <f>IF(Tabela_BaseCadastro[[#This Row],[P.Ativo CMED]]="",Tabela_BaseCadastro[[#This Row],[DESCRIÇÃO DO PRINCIPIO ATIVO]],Tabela_BaseCadastro[[#This Row],[P.Ativo CMED]])</f>
        <v>0</v>
      </c>
    </row>
    <row r="1608" spans="1:66" x14ac:dyDescent="0.25">
      <c r="A1608">
        <v>2411</v>
      </c>
      <c r="B1608" t="s">
        <v>4228</v>
      </c>
      <c r="C1608">
        <v>1645</v>
      </c>
      <c r="D1608" t="s">
        <v>2759</v>
      </c>
      <c r="E1608">
        <v>5</v>
      </c>
      <c r="F1608" t="s">
        <v>2634</v>
      </c>
      <c r="G1608">
        <v>10</v>
      </c>
      <c r="H1608" s="1" t="s">
        <v>2760</v>
      </c>
      <c r="I1608">
        <v>39</v>
      </c>
      <c r="J1608" t="s">
        <v>2761</v>
      </c>
      <c r="M1608" t="s">
        <v>2412</v>
      </c>
      <c r="N1608" t="s">
        <v>2655</v>
      </c>
      <c r="O1608" t="s">
        <v>1275</v>
      </c>
      <c r="P1608">
        <v>90183929</v>
      </c>
      <c r="R1608">
        <v>13</v>
      </c>
      <c r="S1608">
        <v>13</v>
      </c>
      <c r="U1608">
        <v>4987350742476</v>
      </c>
      <c r="V1608">
        <v>0</v>
      </c>
      <c r="X1608" t="s">
        <v>4229</v>
      </c>
      <c r="Z1608" t="s">
        <v>1260</v>
      </c>
      <c r="AA1608" t="s">
        <v>1261</v>
      </c>
      <c r="AE1608">
        <v>44194</v>
      </c>
      <c r="AH1608">
        <v>0</v>
      </c>
      <c r="AK1608" t="s">
        <v>1260</v>
      </c>
      <c r="AM1608" t="s">
        <v>1260</v>
      </c>
      <c r="AN1608" t="s">
        <v>1260</v>
      </c>
      <c r="AQ1608" t="s">
        <v>2412</v>
      </c>
      <c r="AR1608" t="s">
        <v>2415</v>
      </c>
      <c r="AS1608" t="s">
        <v>1260</v>
      </c>
      <c r="AT1608">
        <v>1</v>
      </c>
      <c r="AX1608" t="s">
        <v>1260</v>
      </c>
      <c r="AY1608" t="s">
        <v>1264</v>
      </c>
      <c r="AZ1608" t="s">
        <v>1265</v>
      </c>
      <c r="BI1608" t="s">
        <v>1260</v>
      </c>
      <c r="BK1608" t="str">
        <f>LEFT(Tabela_BaseCadastro[[#This Row],[Descrição]],SEARCH(" ",Tabela_BaseCadastro[[#This Row],[Descrição]],1)-1)</f>
        <v>RGGA1618SM</v>
      </c>
      <c r="BL1608" t="str">
        <f>TEXT(Tabela_BaseCadastro[[#This Row],[Unidade Venda '[EAN8, UPC12, EAN13, e DUN14']]],"0000000000000")</f>
        <v>4987350742476</v>
      </c>
      <c r="BN1608">
        <f>IF(Tabela_BaseCadastro[[#This Row],[P.Ativo CMED]]="",Tabela_BaseCadastro[[#This Row],[DESCRIÇÃO DO PRINCIPIO ATIVO]],Tabela_BaseCadastro[[#This Row],[P.Ativo CMED]])</f>
        <v>0</v>
      </c>
    </row>
    <row r="1609" spans="1:66" x14ac:dyDescent="0.25">
      <c r="A1609">
        <v>2412</v>
      </c>
      <c r="B1609" t="s">
        <v>4230</v>
      </c>
      <c r="C1609">
        <v>1645</v>
      </c>
      <c r="D1609" t="s">
        <v>2759</v>
      </c>
      <c r="E1609">
        <v>5</v>
      </c>
      <c r="F1609" t="s">
        <v>2634</v>
      </c>
      <c r="G1609">
        <v>10</v>
      </c>
      <c r="H1609" s="1" t="s">
        <v>2760</v>
      </c>
      <c r="I1609">
        <v>39</v>
      </c>
      <c r="J1609" t="s">
        <v>2761</v>
      </c>
      <c r="M1609" t="s">
        <v>2412</v>
      </c>
      <c r="N1609" t="s">
        <v>2655</v>
      </c>
      <c r="O1609" t="s">
        <v>1275</v>
      </c>
      <c r="P1609">
        <v>90183929</v>
      </c>
      <c r="R1609">
        <v>13</v>
      </c>
      <c r="S1609">
        <v>13</v>
      </c>
      <c r="U1609">
        <v>4987350722157</v>
      </c>
      <c r="V1609">
        <v>0</v>
      </c>
      <c r="X1609" t="s">
        <v>4231</v>
      </c>
      <c r="Z1609" t="s">
        <v>1260</v>
      </c>
      <c r="AA1609" t="s">
        <v>1261</v>
      </c>
      <c r="AE1609">
        <v>44194</v>
      </c>
      <c r="AH1609">
        <v>0</v>
      </c>
      <c r="AK1609" t="s">
        <v>1260</v>
      </c>
      <c r="AM1609" t="s">
        <v>1260</v>
      </c>
      <c r="AN1609" t="s">
        <v>1260</v>
      </c>
      <c r="AQ1609" t="s">
        <v>2412</v>
      </c>
      <c r="AR1609" t="s">
        <v>2415</v>
      </c>
      <c r="AS1609" t="s">
        <v>1260</v>
      </c>
      <c r="AT1609">
        <v>1</v>
      </c>
      <c r="AX1609" t="s">
        <v>1260</v>
      </c>
      <c r="AY1609" t="s">
        <v>1264</v>
      </c>
      <c r="AZ1609" t="s">
        <v>1265</v>
      </c>
      <c r="BI1609" t="s">
        <v>1260</v>
      </c>
      <c r="BK1609" t="str">
        <f>LEFT(Tabela_BaseCadastro[[#This Row],[Descrição]],SEARCH(" ",Tabela_BaseCadastro[[#This Row],[Descrição]],1)-1)</f>
        <v>RGGA1618FM</v>
      </c>
      <c r="BL1609" t="str">
        <f>TEXT(Tabela_BaseCadastro[[#This Row],[Unidade Venda '[EAN8, UPC12, EAN13, e DUN14']]],"0000000000000")</f>
        <v>4987350722157</v>
      </c>
      <c r="BN1609">
        <f>IF(Tabela_BaseCadastro[[#This Row],[P.Ativo CMED]]="",Tabela_BaseCadastro[[#This Row],[DESCRIÇÃO DO PRINCIPIO ATIVO]],Tabela_BaseCadastro[[#This Row],[P.Ativo CMED]])</f>
        <v>0</v>
      </c>
    </row>
    <row r="1610" spans="1:66" x14ac:dyDescent="0.25">
      <c r="A1610">
        <v>2413</v>
      </c>
      <c r="B1610" t="s">
        <v>4232</v>
      </c>
      <c r="C1610">
        <v>1645</v>
      </c>
      <c r="D1610" t="s">
        <v>2759</v>
      </c>
      <c r="E1610">
        <v>5</v>
      </c>
      <c r="F1610" t="s">
        <v>2634</v>
      </c>
      <c r="G1610">
        <v>10</v>
      </c>
      <c r="H1610" s="1" t="s">
        <v>2760</v>
      </c>
      <c r="I1610">
        <v>39</v>
      </c>
      <c r="J1610" t="s">
        <v>2761</v>
      </c>
      <c r="M1610" t="s">
        <v>2412</v>
      </c>
      <c r="N1610" t="s">
        <v>2655</v>
      </c>
      <c r="O1610" t="s">
        <v>1275</v>
      </c>
      <c r="P1610">
        <v>90183929</v>
      </c>
      <c r="R1610">
        <v>13</v>
      </c>
      <c r="S1610">
        <v>13</v>
      </c>
      <c r="U1610">
        <v>4987350742513</v>
      </c>
      <c r="V1610">
        <v>0</v>
      </c>
      <c r="X1610" t="s">
        <v>4233</v>
      </c>
      <c r="Z1610" t="s">
        <v>1260</v>
      </c>
      <c r="AA1610" t="s">
        <v>1261</v>
      </c>
      <c r="AE1610">
        <v>44194</v>
      </c>
      <c r="AH1610">
        <v>0</v>
      </c>
      <c r="AK1610" t="s">
        <v>1260</v>
      </c>
      <c r="AM1610" t="s">
        <v>1260</v>
      </c>
      <c r="AN1610" t="s">
        <v>1260</v>
      </c>
      <c r="AQ1610" t="s">
        <v>2412</v>
      </c>
      <c r="AR1610" t="s">
        <v>2415</v>
      </c>
      <c r="AS1610" t="s">
        <v>1260</v>
      </c>
      <c r="AT1610">
        <v>1</v>
      </c>
      <c r="AX1610" t="s">
        <v>1260</v>
      </c>
      <c r="AY1610" t="s">
        <v>1264</v>
      </c>
      <c r="AZ1610" t="s">
        <v>1265</v>
      </c>
      <c r="BI1610" t="s">
        <v>1260</v>
      </c>
      <c r="BK1610" t="str">
        <f>LEFT(Tabela_BaseCadastro[[#This Row],[Descrição]],SEARCH(" ",Tabela_BaseCadastro[[#This Row],[Descrição]],1)-1)</f>
        <v>RGGE1618SM</v>
      </c>
      <c r="BL1610" t="str">
        <f>TEXT(Tabela_BaseCadastro[[#This Row],[Unidade Venda '[EAN8, UPC12, EAN13, e DUN14']]],"0000000000000")</f>
        <v>4987350742513</v>
      </c>
      <c r="BN1610">
        <f>IF(Tabela_BaseCadastro[[#This Row],[P.Ativo CMED]]="",Tabela_BaseCadastro[[#This Row],[DESCRIÇÃO DO PRINCIPIO ATIVO]],Tabela_BaseCadastro[[#This Row],[P.Ativo CMED]])</f>
        <v>0</v>
      </c>
    </row>
    <row r="1611" spans="1:66" x14ac:dyDescent="0.25">
      <c r="A1611">
        <v>2414</v>
      </c>
      <c r="B1611" t="s">
        <v>4234</v>
      </c>
      <c r="C1611">
        <v>1645</v>
      </c>
      <c r="D1611" t="s">
        <v>2759</v>
      </c>
      <c r="E1611">
        <v>5</v>
      </c>
      <c r="F1611" t="s">
        <v>2634</v>
      </c>
      <c r="G1611">
        <v>10</v>
      </c>
      <c r="H1611" s="1" t="s">
        <v>2760</v>
      </c>
      <c r="I1611">
        <v>39</v>
      </c>
      <c r="J1611" t="s">
        <v>2761</v>
      </c>
      <c r="M1611" t="s">
        <v>2412</v>
      </c>
      <c r="N1611" t="s">
        <v>2655</v>
      </c>
      <c r="O1611" t="s">
        <v>1275</v>
      </c>
      <c r="P1611">
        <v>90183929</v>
      </c>
      <c r="R1611">
        <v>13</v>
      </c>
      <c r="S1611">
        <v>13</v>
      </c>
      <c r="U1611">
        <v>4987350722218</v>
      </c>
      <c r="V1611">
        <v>4987350722218</v>
      </c>
      <c r="X1611" t="s">
        <v>4235</v>
      </c>
      <c r="Z1611" t="s">
        <v>1260</v>
      </c>
      <c r="AA1611" t="s">
        <v>1261</v>
      </c>
      <c r="AE1611">
        <v>44194</v>
      </c>
      <c r="AH1611">
        <v>0</v>
      </c>
      <c r="AK1611" t="s">
        <v>1260</v>
      </c>
      <c r="AM1611" t="s">
        <v>1260</v>
      </c>
      <c r="AN1611" t="s">
        <v>1260</v>
      </c>
      <c r="AQ1611" t="s">
        <v>2412</v>
      </c>
      <c r="AR1611" t="s">
        <v>2415</v>
      </c>
      <c r="AS1611" t="s">
        <v>1260</v>
      </c>
      <c r="AT1611">
        <v>1</v>
      </c>
      <c r="AX1611" t="s">
        <v>1260</v>
      </c>
      <c r="AY1611" t="s">
        <v>1264</v>
      </c>
      <c r="AZ1611" t="s">
        <v>1265</v>
      </c>
      <c r="BI1611" t="s">
        <v>1260</v>
      </c>
      <c r="BK1611" t="str">
        <f>LEFT(Tabela_BaseCadastro[[#This Row],[Descrição]],SEARCH(" ",Tabela_BaseCadastro[[#This Row],[Descrição]],1)-1)</f>
        <v>RGGE1618FM</v>
      </c>
      <c r="BL1611" t="str">
        <f>TEXT(Tabela_BaseCadastro[[#This Row],[Unidade Venda '[EAN8, UPC12, EAN13, e DUN14']]],"0000000000000")</f>
        <v>4987350722218</v>
      </c>
      <c r="BN1611">
        <f>IF(Tabela_BaseCadastro[[#This Row],[P.Ativo CMED]]="",Tabela_BaseCadastro[[#This Row],[DESCRIÇÃO DO PRINCIPIO ATIVO]],Tabela_BaseCadastro[[#This Row],[P.Ativo CMED]])</f>
        <v>0</v>
      </c>
    </row>
    <row r="1612" spans="1:66" x14ac:dyDescent="0.25">
      <c r="A1612">
        <v>2415</v>
      </c>
      <c r="B1612" t="s">
        <v>4236</v>
      </c>
      <c r="C1612">
        <v>1654</v>
      </c>
      <c r="D1612" t="s">
        <v>2716</v>
      </c>
      <c r="E1612">
        <v>1</v>
      </c>
      <c r="F1612" t="s">
        <v>1253</v>
      </c>
      <c r="G1612">
        <v>7</v>
      </c>
      <c r="H1612" s="1" t="s">
        <v>1381</v>
      </c>
      <c r="I1612">
        <v>37</v>
      </c>
      <c r="J1612" t="s">
        <v>2717</v>
      </c>
      <c r="K1612">
        <v>1</v>
      </c>
      <c r="L1612" t="s">
        <v>1291</v>
      </c>
      <c r="M1612" t="s">
        <v>1257</v>
      </c>
      <c r="N1612" t="s">
        <v>1877</v>
      </c>
      <c r="O1612" t="s">
        <v>1416</v>
      </c>
      <c r="P1612">
        <v>30021590</v>
      </c>
      <c r="R1612">
        <v>13</v>
      </c>
      <c r="S1612">
        <v>13</v>
      </c>
      <c r="U1612">
        <v>7898576550028</v>
      </c>
      <c r="V1612">
        <v>0</v>
      </c>
      <c r="X1612" t="s">
        <v>4237</v>
      </c>
      <c r="Z1612" t="s">
        <v>1260</v>
      </c>
      <c r="AA1612" t="s">
        <v>1261</v>
      </c>
      <c r="AB1612">
        <v>10</v>
      </c>
      <c r="AC1612" t="s">
        <v>1335</v>
      </c>
      <c r="AE1612">
        <v>44202</v>
      </c>
      <c r="AH1612">
        <v>0</v>
      </c>
      <c r="AK1612" t="s">
        <v>1260</v>
      </c>
      <c r="AM1612" t="s">
        <v>1260</v>
      </c>
      <c r="AN1612" t="s">
        <v>1260</v>
      </c>
      <c r="AQ1612" t="s">
        <v>1263</v>
      </c>
      <c r="AR1612" t="s">
        <v>1257</v>
      </c>
      <c r="AS1612" t="s">
        <v>1260</v>
      </c>
      <c r="AT1612">
        <v>1</v>
      </c>
      <c r="AX1612" t="s">
        <v>1260</v>
      </c>
      <c r="AY1612" t="s">
        <v>1264</v>
      </c>
      <c r="AZ1612" t="s">
        <v>1265</v>
      </c>
      <c r="BE1612">
        <v>298</v>
      </c>
      <c r="BF1612" t="s">
        <v>4238</v>
      </c>
      <c r="BI1612" t="s">
        <v>1260</v>
      </c>
      <c r="BK1612" t="str">
        <f>LEFT(Tabela_BaseCadastro[[#This Row],[Descrição]],SEARCH(" ",Tabela_BaseCadastro[[#This Row],[Descrição]],1)-1)</f>
        <v>REMSIMA</v>
      </c>
      <c r="BL1612" t="str">
        <f>TEXT(Tabela_BaseCadastro[[#This Row],[Unidade Venda '[EAN8, UPC12, EAN13, e DUN14']]],"0000000000000")</f>
        <v>7898576550028</v>
      </c>
      <c r="BM1612" t="s">
        <v>4238</v>
      </c>
      <c r="BN1612" t="str">
        <f>IF(Tabela_BaseCadastro[[#This Row],[P.Ativo CMED]]="",Tabela_BaseCadastro[[#This Row],[DESCRIÇÃO DO PRINCIPIO ATIVO]],Tabela_BaseCadastro[[#This Row],[P.Ativo CMED]])</f>
        <v>INFLIXIMABE</v>
      </c>
    </row>
    <row r="1613" spans="1:66" x14ac:dyDescent="0.25">
      <c r="A1613">
        <v>2416</v>
      </c>
      <c r="B1613" t="s">
        <v>4239</v>
      </c>
      <c r="C1613">
        <v>1645</v>
      </c>
      <c r="D1613" t="s">
        <v>2759</v>
      </c>
      <c r="E1613">
        <v>5</v>
      </c>
      <c r="F1613" t="s">
        <v>2634</v>
      </c>
      <c r="G1613">
        <v>10</v>
      </c>
      <c r="H1613" s="1" t="s">
        <v>2760</v>
      </c>
      <c r="I1613">
        <v>39</v>
      </c>
      <c r="J1613" t="s">
        <v>2761</v>
      </c>
      <c r="M1613" t="s">
        <v>2412</v>
      </c>
      <c r="N1613" t="s">
        <v>2655</v>
      </c>
      <c r="O1613" t="s">
        <v>1275</v>
      </c>
      <c r="P1613">
        <v>90183929</v>
      </c>
      <c r="R1613">
        <v>13</v>
      </c>
      <c r="S1613">
        <v>13</v>
      </c>
      <c r="U1613">
        <v>4987350722256</v>
      </c>
      <c r="V1613">
        <v>4987350722256</v>
      </c>
      <c r="X1613" t="s">
        <v>4240</v>
      </c>
      <c r="Z1613" t="s">
        <v>1260</v>
      </c>
      <c r="AA1613" t="s">
        <v>1261</v>
      </c>
      <c r="AE1613">
        <v>44203</v>
      </c>
      <c r="AH1613">
        <v>0</v>
      </c>
      <c r="AK1613" t="s">
        <v>1260</v>
      </c>
      <c r="AM1613" t="s">
        <v>1260</v>
      </c>
      <c r="AN1613" t="s">
        <v>1260</v>
      </c>
      <c r="AQ1613" t="s">
        <v>2412</v>
      </c>
      <c r="AR1613" t="s">
        <v>2415</v>
      </c>
      <c r="AS1613" t="s">
        <v>1260</v>
      </c>
      <c r="AT1613">
        <v>1</v>
      </c>
      <c r="AX1613" t="s">
        <v>1260</v>
      </c>
      <c r="AY1613" t="s">
        <v>1264</v>
      </c>
      <c r="AZ1613" t="s">
        <v>1265</v>
      </c>
      <c r="BI1613" t="s">
        <v>1260</v>
      </c>
      <c r="BK1613" t="str">
        <f>LEFT(Tabela_BaseCadastro[[#This Row],[Descrição]],SEARCH(" ",Tabela_BaseCadastro[[#This Row],[Descrição]],1)-1)</f>
        <v>RGGW1618FM</v>
      </c>
      <c r="BL1613" t="str">
        <f>TEXT(Tabela_BaseCadastro[[#This Row],[Unidade Venda '[EAN8, UPC12, EAN13, e DUN14']]],"0000000000000")</f>
        <v>4987350722256</v>
      </c>
      <c r="BN1613">
        <f>IF(Tabela_BaseCadastro[[#This Row],[P.Ativo CMED]]="",Tabela_BaseCadastro[[#This Row],[DESCRIÇÃO DO PRINCIPIO ATIVO]],Tabela_BaseCadastro[[#This Row],[P.Ativo CMED]])</f>
        <v>0</v>
      </c>
    </row>
    <row r="1614" spans="1:66" x14ac:dyDescent="0.25">
      <c r="A1614">
        <v>2417</v>
      </c>
      <c r="B1614" t="s">
        <v>4241</v>
      </c>
      <c r="C1614">
        <v>1645</v>
      </c>
      <c r="D1614" t="s">
        <v>2759</v>
      </c>
      <c r="E1614">
        <v>5</v>
      </c>
      <c r="F1614" t="s">
        <v>2634</v>
      </c>
      <c r="G1614">
        <v>10</v>
      </c>
      <c r="H1614" s="1" t="s">
        <v>2760</v>
      </c>
      <c r="I1614">
        <v>39</v>
      </c>
      <c r="J1614" t="s">
        <v>2761</v>
      </c>
      <c r="M1614" t="s">
        <v>2412</v>
      </c>
      <c r="N1614" t="s">
        <v>4242</v>
      </c>
      <c r="O1614" t="s">
        <v>1275</v>
      </c>
      <c r="P1614">
        <v>90189099</v>
      </c>
      <c r="R1614">
        <v>13</v>
      </c>
      <c r="S1614">
        <v>13</v>
      </c>
      <c r="U1614">
        <v>4987350722250</v>
      </c>
      <c r="V1614">
        <v>4987350722250</v>
      </c>
      <c r="X1614" t="s">
        <v>4243</v>
      </c>
      <c r="Z1614" t="s">
        <v>1260</v>
      </c>
      <c r="AA1614" t="s">
        <v>1261</v>
      </c>
      <c r="AE1614">
        <v>44203</v>
      </c>
      <c r="AH1614">
        <v>0</v>
      </c>
      <c r="AK1614" t="s">
        <v>1260</v>
      </c>
      <c r="AM1614" t="s">
        <v>1260</v>
      </c>
      <c r="AN1614" t="s">
        <v>1260</v>
      </c>
      <c r="AQ1614" t="s">
        <v>2412</v>
      </c>
      <c r="AR1614" t="s">
        <v>2415</v>
      </c>
      <c r="AS1614" t="s">
        <v>1260</v>
      </c>
      <c r="AT1614">
        <v>1</v>
      </c>
      <c r="AX1614" t="s">
        <v>1260</v>
      </c>
      <c r="AY1614" t="s">
        <v>1264</v>
      </c>
      <c r="AZ1614" t="s">
        <v>1265</v>
      </c>
      <c r="BI1614" t="s">
        <v>1260</v>
      </c>
      <c r="BK1614" t="str">
        <f>LEFT(Tabela_BaseCadastro[[#This Row],[Descrição]],SEARCH(" ",Tabela_BaseCadastro[[#This Row],[Descrição]],1)-1)</f>
        <v>XXRF06</v>
      </c>
      <c r="BL1614" t="str">
        <f>TEXT(Tabela_BaseCadastro[[#This Row],[Unidade Venda '[EAN8, UPC12, EAN13, e DUN14']]],"0000000000000")</f>
        <v>4987350722250</v>
      </c>
      <c r="BN1614">
        <f>IF(Tabela_BaseCadastro[[#This Row],[P.Ativo CMED]]="",Tabela_BaseCadastro[[#This Row],[DESCRIÇÃO DO PRINCIPIO ATIVO]],Tabela_BaseCadastro[[#This Row],[P.Ativo CMED]])</f>
        <v>0</v>
      </c>
    </row>
    <row r="1615" spans="1:66" x14ac:dyDescent="0.25">
      <c r="A1615">
        <v>2418</v>
      </c>
      <c r="B1615" t="s">
        <v>4244</v>
      </c>
      <c r="C1615">
        <v>1645</v>
      </c>
      <c r="D1615" t="s">
        <v>2759</v>
      </c>
      <c r="E1615">
        <v>5</v>
      </c>
      <c r="F1615" t="s">
        <v>2634</v>
      </c>
      <c r="G1615">
        <v>10</v>
      </c>
      <c r="H1615" s="1" t="s">
        <v>2760</v>
      </c>
      <c r="I1615">
        <v>39</v>
      </c>
      <c r="J1615" t="s">
        <v>2761</v>
      </c>
      <c r="M1615" t="s">
        <v>2412</v>
      </c>
      <c r="N1615" t="s">
        <v>4242</v>
      </c>
      <c r="O1615" t="s">
        <v>1275</v>
      </c>
      <c r="P1615">
        <v>90189099</v>
      </c>
      <c r="R1615">
        <v>13</v>
      </c>
      <c r="S1615">
        <v>13</v>
      </c>
      <c r="U1615">
        <v>4987350722251</v>
      </c>
      <c r="V1615">
        <v>4987350722251</v>
      </c>
      <c r="X1615" t="s">
        <v>4245</v>
      </c>
      <c r="Z1615" t="s">
        <v>1260</v>
      </c>
      <c r="AA1615" t="s">
        <v>1261</v>
      </c>
      <c r="AE1615">
        <v>44203</v>
      </c>
      <c r="AH1615">
        <v>0</v>
      </c>
      <c r="AK1615" t="s">
        <v>1260</v>
      </c>
      <c r="AM1615" t="s">
        <v>1260</v>
      </c>
      <c r="AN1615" t="s">
        <v>1260</v>
      </c>
      <c r="AQ1615" t="s">
        <v>2412</v>
      </c>
      <c r="AR1615" t="s">
        <v>2415</v>
      </c>
      <c r="AS1615" t="s">
        <v>1260</v>
      </c>
      <c r="AT1615">
        <v>1</v>
      </c>
      <c r="AX1615" t="s">
        <v>1260</v>
      </c>
      <c r="AY1615" t="s">
        <v>1264</v>
      </c>
      <c r="AZ1615" t="s">
        <v>1265</v>
      </c>
      <c r="BI1615" t="s">
        <v>1260</v>
      </c>
      <c r="BK1615" t="str">
        <f>LEFT(Tabela_BaseCadastro[[#This Row],[Descrição]],SEARCH(" ",Tabela_BaseCadastro[[#This Row],[Descrição]],1)-1)</f>
        <v>XXRF06L</v>
      </c>
      <c r="BL1615" t="str">
        <f>TEXT(Tabela_BaseCadastro[[#This Row],[Unidade Venda '[EAN8, UPC12, EAN13, e DUN14']]],"0000000000000")</f>
        <v>4987350722251</v>
      </c>
      <c r="BN1615">
        <f>IF(Tabela_BaseCadastro[[#This Row],[P.Ativo CMED]]="",Tabela_BaseCadastro[[#This Row],[DESCRIÇÃO DO PRINCIPIO ATIVO]],Tabela_BaseCadastro[[#This Row],[P.Ativo CMED]])</f>
        <v>0</v>
      </c>
    </row>
    <row r="1616" spans="1:66" x14ac:dyDescent="0.25">
      <c r="A1616">
        <v>2419</v>
      </c>
      <c r="B1616" t="s">
        <v>4246</v>
      </c>
      <c r="C1616">
        <v>1645</v>
      </c>
      <c r="D1616" t="s">
        <v>2759</v>
      </c>
      <c r="E1616">
        <v>5</v>
      </c>
      <c r="F1616" t="s">
        <v>2634</v>
      </c>
      <c r="G1616">
        <v>10</v>
      </c>
      <c r="H1616" s="1" t="s">
        <v>2760</v>
      </c>
      <c r="I1616">
        <v>39</v>
      </c>
      <c r="J1616" t="s">
        <v>2761</v>
      </c>
      <c r="M1616" t="s">
        <v>2412</v>
      </c>
      <c r="N1616" t="s">
        <v>2655</v>
      </c>
      <c r="O1616" t="s">
        <v>1275</v>
      </c>
      <c r="P1616">
        <v>90183929</v>
      </c>
      <c r="R1616">
        <v>13</v>
      </c>
      <c r="S1616">
        <v>13</v>
      </c>
      <c r="U1616">
        <v>4987350774774</v>
      </c>
      <c r="V1616">
        <v>4987350774774</v>
      </c>
      <c r="X1616" t="s">
        <v>4247</v>
      </c>
      <c r="Z1616" t="s">
        <v>1260</v>
      </c>
      <c r="AA1616" t="s">
        <v>1261</v>
      </c>
      <c r="AE1616">
        <v>44203</v>
      </c>
      <c r="AH1616">
        <v>0</v>
      </c>
      <c r="AK1616" t="s">
        <v>1260</v>
      </c>
      <c r="AM1616" t="s">
        <v>1260</v>
      </c>
      <c r="AN1616" t="s">
        <v>1260</v>
      </c>
      <c r="AQ1616" t="s">
        <v>2412</v>
      </c>
      <c r="AR1616" t="s">
        <v>2415</v>
      </c>
      <c r="AS1616" t="s">
        <v>1260</v>
      </c>
      <c r="AT1616">
        <v>1</v>
      </c>
      <c r="AX1616" t="s">
        <v>1260</v>
      </c>
      <c r="AY1616" t="s">
        <v>1264</v>
      </c>
      <c r="AZ1616" t="s">
        <v>1265</v>
      </c>
      <c r="BI1616" t="s">
        <v>1260</v>
      </c>
      <c r="BK1616" t="str">
        <f>LEFT(Tabela_BaseCadastro[[#This Row],[Descrição]],SEARCH(" ",Tabela_BaseCadastro[[#This Row],[Descrição]],1)-1)</f>
        <v>RFGR35183M</v>
      </c>
      <c r="BL1616" t="str">
        <f>TEXT(Tabela_BaseCadastro[[#This Row],[Unidade Venda '[EAN8, UPC12, EAN13, e DUN14']]],"0000000000000")</f>
        <v>4987350774774</v>
      </c>
      <c r="BN1616">
        <f>IF(Tabela_BaseCadastro[[#This Row],[P.Ativo CMED]]="",Tabela_BaseCadastro[[#This Row],[DESCRIÇÃO DO PRINCIPIO ATIVO]],Tabela_BaseCadastro[[#This Row],[P.Ativo CMED]])</f>
        <v>0</v>
      </c>
    </row>
    <row r="1617" spans="1:66" x14ac:dyDescent="0.25">
      <c r="A1617">
        <v>2420</v>
      </c>
      <c r="B1617" t="s">
        <v>4248</v>
      </c>
      <c r="C1617">
        <v>1645</v>
      </c>
      <c r="D1617" t="s">
        <v>2759</v>
      </c>
      <c r="E1617">
        <v>5</v>
      </c>
      <c r="F1617" t="s">
        <v>2634</v>
      </c>
      <c r="G1617">
        <v>10</v>
      </c>
      <c r="H1617" s="1" t="s">
        <v>2760</v>
      </c>
      <c r="I1617">
        <v>39</v>
      </c>
      <c r="J1617" t="s">
        <v>2761</v>
      </c>
      <c r="M1617" t="s">
        <v>2412</v>
      </c>
      <c r="N1617" t="s">
        <v>2655</v>
      </c>
      <c r="O1617" t="s">
        <v>1275</v>
      </c>
      <c r="P1617">
        <v>90183929</v>
      </c>
      <c r="R1617">
        <v>13</v>
      </c>
      <c r="S1617">
        <v>14</v>
      </c>
      <c r="U1617">
        <v>4987350722546</v>
      </c>
      <c r="V1617">
        <v>4987350722546</v>
      </c>
      <c r="X1617" t="s">
        <v>4249</v>
      </c>
      <c r="Z1617" t="s">
        <v>1260</v>
      </c>
      <c r="AA1617" t="s">
        <v>1261</v>
      </c>
      <c r="AE1617">
        <v>44214</v>
      </c>
      <c r="AH1617">
        <v>0</v>
      </c>
      <c r="AK1617" t="s">
        <v>1260</v>
      </c>
      <c r="AM1617" t="s">
        <v>1260</v>
      </c>
      <c r="AN1617" t="s">
        <v>1260</v>
      </c>
      <c r="AQ1617" t="s">
        <v>2412</v>
      </c>
      <c r="AR1617" t="s">
        <v>2415</v>
      </c>
      <c r="AS1617" t="s">
        <v>1260</v>
      </c>
      <c r="AT1617">
        <v>1</v>
      </c>
      <c r="AX1617" t="s">
        <v>1260</v>
      </c>
      <c r="AY1617" t="s">
        <v>1264</v>
      </c>
      <c r="AZ1617" t="s">
        <v>1265</v>
      </c>
      <c r="BI1617" t="s">
        <v>1260</v>
      </c>
      <c r="BK1617" t="str">
        <f>LEFT(Tabela_BaseCadastro[[#This Row],[Descrição]],SEARCH(" ",Tabela_BaseCadastro[[#This Row],[Descrição]],1)-1)</f>
        <v>RMRS5F10PQ</v>
      </c>
      <c r="BL1617" t="str">
        <f>TEXT(Tabela_BaseCadastro[[#This Row],[Unidade Venda '[EAN8, UPC12, EAN13, e DUN14']]],"0000000000000")</f>
        <v>4987350722546</v>
      </c>
      <c r="BN1617">
        <f>IF(Tabela_BaseCadastro[[#This Row],[P.Ativo CMED]]="",Tabela_BaseCadastro[[#This Row],[DESCRIÇÃO DO PRINCIPIO ATIVO]],Tabela_BaseCadastro[[#This Row],[P.Ativo CMED]])</f>
        <v>0</v>
      </c>
    </row>
    <row r="1618" spans="1:66" x14ac:dyDescent="0.25">
      <c r="A1618">
        <v>2421</v>
      </c>
      <c r="B1618" t="s">
        <v>4250</v>
      </c>
      <c r="C1618">
        <v>1654</v>
      </c>
      <c r="D1618" t="s">
        <v>2716</v>
      </c>
      <c r="E1618">
        <v>1</v>
      </c>
      <c r="F1618" t="s">
        <v>1253</v>
      </c>
      <c r="G1618">
        <v>1</v>
      </c>
      <c r="H1618" s="1" t="s">
        <v>1280</v>
      </c>
      <c r="I1618">
        <v>37</v>
      </c>
      <c r="J1618" t="s">
        <v>2717</v>
      </c>
      <c r="K1618">
        <v>1</v>
      </c>
      <c r="L1618" t="s">
        <v>1291</v>
      </c>
      <c r="M1618" t="s">
        <v>1257</v>
      </c>
      <c r="N1618" t="s">
        <v>1348</v>
      </c>
      <c r="O1618" t="s">
        <v>1349</v>
      </c>
      <c r="P1618">
        <v>30021520</v>
      </c>
      <c r="R1618">
        <v>13</v>
      </c>
      <c r="S1618">
        <v>13</v>
      </c>
      <c r="U1618">
        <v>7898576550035</v>
      </c>
      <c r="V1618">
        <v>0</v>
      </c>
      <c r="X1618" t="s">
        <v>4251</v>
      </c>
      <c r="Z1618" t="s">
        <v>1260</v>
      </c>
      <c r="AA1618" t="s">
        <v>1261</v>
      </c>
      <c r="AB1618">
        <v>1</v>
      </c>
      <c r="AC1618" t="s">
        <v>1283</v>
      </c>
      <c r="AE1618">
        <v>44216</v>
      </c>
      <c r="AH1618">
        <v>0</v>
      </c>
      <c r="AK1618" t="s">
        <v>1260</v>
      </c>
      <c r="AM1618" t="s">
        <v>1260</v>
      </c>
      <c r="AN1618" t="s">
        <v>1260</v>
      </c>
      <c r="AQ1618" t="s">
        <v>1263</v>
      </c>
      <c r="AR1618" t="s">
        <v>1257</v>
      </c>
      <c r="AS1618" t="s">
        <v>1260</v>
      </c>
      <c r="AT1618">
        <v>1</v>
      </c>
      <c r="AX1618" t="s">
        <v>1260</v>
      </c>
      <c r="AY1618" t="s">
        <v>1264</v>
      </c>
      <c r="AZ1618" t="s">
        <v>1265</v>
      </c>
      <c r="BI1618" t="s">
        <v>1260</v>
      </c>
      <c r="BK1618" t="str">
        <f>LEFT(Tabela_BaseCadastro[[#This Row],[Descrição]],SEARCH(" ",Tabela_BaseCadastro[[#This Row],[Descrição]],1)-1)</f>
        <v>HERZUMA</v>
      </c>
      <c r="BL1618" t="str">
        <f>TEXT(Tabela_BaseCadastro[[#This Row],[Unidade Venda '[EAN8, UPC12, EAN13, e DUN14']]],"0000000000000")</f>
        <v>7898576550035</v>
      </c>
      <c r="BM1618" t="s">
        <v>1351</v>
      </c>
      <c r="BN1618" t="str">
        <f>IF(Tabela_BaseCadastro[[#This Row],[P.Ativo CMED]]="",Tabela_BaseCadastro[[#This Row],[DESCRIÇÃO DO PRINCIPIO ATIVO]],Tabela_BaseCadastro[[#This Row],[P.Ativo CMED]])</f>
        <v>TRASTUZUMABE</v>
      </c>
    </row>
    <row r="1619" spans="1:66" x14ac:dyDescent="0.25">
      <c r="A1619">
        <v>2422</v>
      </c>
      <c r="B1619" t="s">
        <v>4252</v>
      </c>
      <c r="C1619">
        <v>1645</v>
      </c>
      <c r="D1619" t="s">
        <v>2759</v>
      </c>
      <c r="E1619">
        <v>5</v>
      </c>
      <c r="F1619" t="s">
        <v>2634</v>
      </c>
      <c r="G1619">
        <v>10</v>
      </c>
      <c r="H1619" s="1" t="s">
        <v>2760</v>
      </c>
      <c r="I1619">
        <v>39</v>
      </c>
      <c r="J1619" t="s">
        <v>2761</v>
      </c>
      <c r="M1619" t="s">
        <v>2412</v>
      </c>
      <c r="N1619" t="s">
        <v>3566</v>
      </c>
      <c r="O1619" t="s">
        <v>3567</v>
      </c>
      <c r="P1619">
        <v>90219080</v>
      </c>
      <c r="R1619">
        <v>13</v>
      </c>
      <c r="S1619">
        <v>13</v>
      </c>
      <c r="U1619">
        <v>810170012143</v>
      </c>
      <c r="V1619">
        <v>810170012143</v>
      </c>
      <c r="X1619">
        <v>45280302</v>
      </c>
      <c r="Z1619" t="s">
        <v>1260</v>
      </c>
      <c r="AA1619" t="s">
        <v>1261</v>
      </c>
      <c r="AE1619">
        <v>44221</v>
      </c>
      <c r="AH1619">
        <v>0</v>
      </c>
      <c r="AK1619" t="s">
        <v>1260</v>
      </c>
      <c r="AM1619" t="s">
        <v>1260</v>
      </c>
      <c r="AN1619" t="s">
        <v>1260</v>
      </c>
      <c r="AQ1619" t="s">
        <v>2412</v>
      </c>
      <c r="AR1619" t="s">
        <v>2415</v>
      </c>
      <c r="AS1619" t="s">
        <v>1260</v>
      </c>
      <c r="AT1619">
        <v>1</v>
      </c>
      <c r="AX1619" t="s">
        <v>1260</v>
      </c>
      <c r="AY1619" t="s">
        <v>1264</v>
      </c>
      <c r="AZ1619" t="s">
        <v>1265</v>
      </c>
      <c r="BI1619" t="s">
        <v>1260</v>
      </c>
      <c r="BK1619" t="str">
        <f>LEFT(Tabela_BaseCadastro[[#This Row],[Descrição]],SEARCH(" ",Tabela_BaseCadastro[[#This Row],[Descrição]],1)-1)</f>
        <v>45280302</v>
      </c>
      <c r="BL1619" t="str">
        <f>TEXT(Tabela_BaseCadastro[[#This Row],[Unidade Venda '[EAN8, UPC12, EAN13, e DUN14']]],"0000000000000")</f>
        <v>0810170012143</v>
      </c>
      <c r="BN1619">
        <f>IF(Tabela_BaseCadastro[[#This Row],[P.Ativo CMED]]="",Tabela_BaseCadastro[[#This Row],[DESCRIÇÃO DO PRINCIPIO ATIVO]],Tabela_BaseCadastro[[#This Row],[P.Ativo CMED]])</f>
        <v>0</v>
      </c>
    </row>
    <row r="1620" spans="1:66" x14ac:dyDescent="0.25">
      <c r="A1620">
        <v>2423</v>
      </c>
      <c r="B1620" t="s">
        <v>4253</v>
      </c>
      <c r="C1620">
        <v>1645</v>
      </c>
      <c r="D1620" t="s">
        <v>2759</v>
      </c>
      <c r="E1620">
        <v>5</v>
      </c>
      <c r="F1620" t="s">
        <v>2634</v>
      </c>
      <c r="G1620">
        <v>10</v>
      </c>
      <c r="H1620" s="1" t="s">
        <v>2760</v>
      </c>
      <c r="I1620">
        <v>39</v>
      </c>
      <c r="J1620" t="s">
        <v>2761</v>
      </c>
      <c r="M1620" t="s">
        <v>2412</v>
      </c>
      <c r="N1620" t="s">
        <v>3566</v>
      </c>
      <c r="O1620" t="s">
        <v>3567</v>
      </c>
      <c r="P1620">
        <v>90219080</v>
      </c>
      <c r="R1620">
        <v>13</v>
      </c>
      <c r="S1620">
        <v>13</v>
      </c>
      <c r="U1620">
        <v>810170012136</v>
      </c>
      <c r="V1620">
        <v>810170012136</v>
      </c>
      <c r="X1620">
        <v>45280202</v>
      </c>
      <c r="Z1620" t="s">
        <v>1260</v>
      </c>
      <c r="AA1620" t="s">
        <v>1261</v>
      </c>
      <c r="AE1620">
        <v>44221</v>
      </c>
      <c r="AH1620">
        <v>0</v>
      </c>
      <c r="AK1620" t="s">
        <v>1260</v>
      </c>
      <c r="AM1620" t="s">
        <v>1260</v>
      </c>
      <c r="AN1620" t="s">
        <v>1260</v>
      </c>
      <c r="AQ1620" t="s">
        <v>2412</v>
      </c>
      <c r="AR1620" t="s">
        <v>2415</v>
      </c>
      <c r="AS1620" t="s">
        <v>1260</v>
      </c>
      <c r="AT1620">
        <v>1</v>
      </c>
      <c r="AX1620" t="s">
        <v>1260</v>
      </c>
      <c r="AY1620" t="s">
        <v>1264</v>
      </c>
      <c r="AZ1620" t="s">
        <v>1265</v>
      </c>
      <c r="BI1620" t="s">
        <v>1260</v>
      </c>
      <c r="BK1620" t="str">
        <f>LEFT(Tabela_BaseCadastro[[#This Row],[Descrição]],SEARCH(" ",Tabela_BaseCadastro[[#This Row],[Descrição]],1)-1)</f>
        <v>45280202</v>
      </c>
      <c r="BL1620" t="str">
        <f>TEXT(Tabela_BaseCadastro[[#This Row],[Unidade Venda '[EAN8, UPC12, EAN13, e DUN14']]],"0000000000000")</f>
        <v>0810170012136</v>
      </c>
      <c r="BN1620">
        <f>IF(Tabela_BaseCadastro[[#This Row],[P.Ativo CMED]]="",Tabela_BaseCadastro[[#This Row],[DESCRIÇÃO DO PRINCIPIO ATIVO]],Tabela_BaseCadastro[[#This Row],[P.Ativo CMED]])</f>
        <v>0</v>
      </c>
    </row>
    <row r="1621" spans="1:66" x14ac:dyDescent="0.25">
      <c r="A1621">
        <v>2424</v>
      </c>
      <c r="B1621" t="s">
        <v>4254</v>
      </c>
      <c r="C1621">
        <v>1645</v>
      </c>
      <c r="D1621" t="s">
        <v>2759</v>
      </c>
      <c r="E1621">
        <v>5</v>
      </c>
      <c r="F1621" t="s">
        <v>2634</v>
      </c>
      <c r="G1621">
        <v>10</v>
      </c>
      <c r="H1621" s="1" t="s">
        <v>2760</v>
      </c>
      <c r="I1621">
        <v>39</v>
      </c>
      <c r="J1621" t="s">
        <v>2761</v>
      </c>
      <c r="M1621" t="s">
        <v>2412</v>
      </c>
      <c r="N1621" t="s">
        <v>3566</v>
      </c>
      <c r="O1621" t="s">
        <v>3567</v>
      </c>
      <c r="P1621">
        <v>90219080</v>
      </c>
      <c r="R1621">
        <v>13</v>
      </c>
      <c r="S1621">
        <v>13</v>
      </c>
      <c r="U1621">
        <v>810170012167</v>
      </c>
      <c r="V1621">
        <v>810170012167</v>
      </c>
      <c r="X1621">
        <v>45280402</v>
      </c>
      <c r="Z1621" t="s">
        <v>1260</v>
      </c>
      <c r="AA1621" t="s">
        <v>1261</v>
      </c>
      <c r="AE1621">
        <v>44221</v>
      </c>
      <c r="AH1621">
        <v>0</v>
      </c>
      <c r="AK1621" t="s">
        <v>1260</v>
      </c>
      <c r="AM1621" t="s">
        <v>1260</v>
      </c>
      <c r="AN1621" t="s">
        <v>1260</v>
      </c>
      <c r="AQ1621" t="s">
        <v>2412</v>
      </c>
      <c r="AR1621" t="s">
        <v>2415</v>
      </c>
      <c r="AS1621" t="s">
        <v>1260</v>
      </c>
      <c r="AT1621">
        <v>1</v>
      </c>
      <c r="AX1621" t="s">
        <v>1260</v>
      </c>
      <c r="AY1621" t="s">
        <v>1264</v>
      </c>
      <c r="AZ1621" t="s">
        <v>1265</v>
      </c>
      <c r="BI1621" t="s">
        <v>1260</v>
      </c>
      <c r="BK1621" t="str">
        <f>LEFT(Tabela_BaseCadastro[[#This Row],[Descrição]],SEARCH(" ",Tabela_BaseCadastro[[#This Row],[Descrição]],1)-1)</f>
        <v>45280402</v>
      </c>
      <c r="BL1621" t="str">
        <f>TEXT(Tabela_BaseCadastro[[#This Row],[Unidade Venda '[EAN8, UPC12, EAN13, e DUN14']]],"0000000000000")</f>
        <v>0810170012167</v>
      </c>
      <c r="BN1621">
        <f>IF(Tabela_BaseCadastro[[#This Row],[P.Ativo CMED]]="",Tabela_BaseCadastro[[#This Row],[DESCRIÇÃO DO PRINCIPIO ATIVO]],Tabela_BaseCadastro[[#This Row],[P.Ativo CMED]])</f>
        <v>0</v>
      </c>
    </row>
    <row r="1622" spans="1:66" x14ac:dyDescent="0.25">
      <c r="A1622">
        <v>2425</v>
      </c>
      <c r="B1622" t="s">
        <v>4255</v>
      </c>
      <c r="C1622">
        <v>1657</v>
      </c>
      <c r="D1622" t="s">
        <v>13</v>
      </c>
      <c r="E1622">
        <v>5</v>
      </c>
      <c r="F1622" t="s">
        <v>2634</v>
      </c>
      <c r="G1622">
        <v>8</v>
      </c>
      <c r="H1622" s="1" t="s">
        <v>2635</v>
      </c>
      <c r="I1622">
        <v>47</v>
      </c>
      <c r="J1622" t="s">
        <v>3791</v>
      </c>
      <c r="M1622" t="s">
        <v>2412</v>
      </c>
      <c r="N1622" t="s">
        <v>4256</v>
      </c>
      <c r="O1622" t="s">
        <v>4257</v>
      </c>
      <c r="P1622">
        <v>30024999</v>
      </c>
      <c r="R1622">
        <v>13</v>
      </c>
      <c r="S1622">
        <v>14</v>
      </c>
      <c r="U1622">
        <v>7890000024251</v>
      </c>
      <c r="V1622">
        <v>17891040318732</v>
      </c>
      <c r="X1622" t="s">
        <v>320</v>
      </c>
      <c r="Y1622" t="s">
        <v>320</v>
      </c>
      <c r="Z1622" t="s">
        <v>1260</v>
      </c>
      <c r="AA1622" t="s">
        <v>1261</v>
      </c>
      <c r="AE1622">
        <v>44224</v>
      </c>
      <c r="AH1622">
        <v>0</v>
      </c>
      <c r="AK1622" t="s">
        <v>1260</v>
      </c>
      <c r="AM1622" t="s">
        <v>1260</v>
      </c>
      <c r="AN1622" t="s">
        <v>1260</v>
      </c>
      <c r="AQ1622" t="s">
        <v>2412</v>
      </c>
      <c r="AR1622" t="s">
        <v>2415</v>
      </c>
      <c r="AS1622" t="s">
        <v>1260</v>
      </c>
      <c r="AT1622">
        <v>1</v>
      </c>
      <c r="AX1622" t="s">
        <v>1260</v>
      </c>
      <c r="AY1622" t="s">
        <v>1264</v>
      </c>
      <c r="AZ1622" t="s">
        <v>1265</v>
      </c>
      <c r="BI1622" t="s">
        <v>1260</v>
      </c>
      <c r="BK1622" t="str">
        <f>LEFT(Tabela_BaseCadastro[[#This Row],[Descrição]],SEARCH(" ",Tabela_BaseCadastro[[#This Row],[Descrição]],1)-1)</f>
        <v>41482V</v>
      </c>
      <c r="BL1622" t="str">
        <f>TEXT(Tabela_BaseCadastro[[#This Row],[Unidade Venda '[EAN8, UPC12, EAN13, e DUN14']]],"0000000000000")</f>
        <v>7890000024251</v>
      </c>
      <c r="BN1622">
        <f>IF(Tabela_BaseCadastro[[#This Row],[P.Ativo CMED]]="",Tabela_BaseCadastro[[#This Row],[DESCRIÇÃO DO PRINCIPIO ATIVO]],Tabela_BaseCadastro[[#This Row],[P.Ativo CMED]])</f>
        <v>0</v>
      </c>
    </row>
    <row r="1623" spans="1:66" x14ac:dyDescent="0.25">
      <c r="A1623">
        <v>2426</v>
      </c>
      <c r="B1623" t="s">
        <v>4258</v>
      </c>
      <c r="C1623">
        <v>1657</v>
      </c>
      <c r="D1623" t="s">
        <v>13</v>
      </c>
      <c r="E1623">
        <v>5</v>
      </c>
      <c r="F1623" t="s">
        <v>2634</v>
      </c>
      <c r="G1623">
        <v>8</v>
      </c>
      <c r="H1623" s="1" t="s">
        <v>2635</v>
      </c>
      <c r="I1623">
        <v>47</v>
      </c>
      <c r="J1623" t="s">
        <v>3791</v>
      </c>
      <c r="M1623" t="s">
        <v>2412</v>
      </c>
      <c r="N1623" t="s">
        <v>4259</v>
      </c>
      <c r="O1623" t="s">
        <v>4260</v>
      </c>
      <c r="P1623">
        <v>63079010</v>
      </c>
      <c r="R1623">
        <v>13</v>
      </c>
      <c r="S1623">
        <v>13</v>
      </c>
      <c r="U1623">
        <v>7891040193276</v>
      </c>
      <c r="V1623">
        <v>0</v>
      </c>
      <c r="X1623" t="s">
        <v>4261</v>
      </c>
      <c r="Y1623" t="s">
        <v>4261</v>
      </c>
      <c r="Z1623" t="s">
        <v>1260</v>
      </c>
      <c r="AA1623" t="s">
        <v>1261</v>
      </c>
      <c r="AE1623">
        <v>44239</v>
      </c>
      <c r="AH1623">
        <v>0</v>
      </c>
      <c r="AK1623" t="s">
        <v>1260</v>
      </c>
      <c r="AM1623" t="s">
        <v>1260</v>
      </c>
      <c r="AN1623" t="s">
        <v>1260</v>
      </c>
      <c r="AQ1623" t="s">
        <v>2412</v>
      </c>
      <c r="AR1623" t="s">
        <v>2415</v>
      </c>
      <c r="AS1623" t="s">
        <v>1260</v>
      </c>
      <c r="AT1623">
        <v>1</v>
      </c>
      <c r="AX1623" t="s">
        <v>1260</v>
      </c>
      <c r="AY1623" t="s">
        <v>1264</v>
      </c>
      <c r="AZ1623" t="s">
        <v>1265</v>
      </c>
      <c r="BI1623" t="s">
        <v>1260</v>
      </c>
      <c r="BK1623" t="str">
        <f>LEFT(Tabela_BaseCadastro[[#This Row],[Descrição]],SEARCH(" ",Tabela_BaseCadastro[[#This Row],[Descrição]],1)-1)</f>
        <v>AURA</v>
      </c>
      <c r="BL1623" t="str">
        <f>TEXT(Tabela_BaseCadastro[[#This Row],[Unidade Venda '[EAN8, UPC12, EAN13, e DUN14']]],"0000000000000")</f>
        <v>7891040193276</v>
      </c>
      <c r="BN1623">
        <f>IF(Tabela_BaseCadastro[[#This Row],[P.Ativo CMED]]="",Tabela_BaseCadastro[[#This Row],[DESCRIÇÃO DO PRINCIPIO ATIVO]],Tabela_BaseCadastro[[#This Row],[P.Ativo CMED]])</f>
        <v>0</v>
      </c>
    </row>
    <row r="1624" spans="1:66" x14ac:dyDescent="0.25">
      <c r="A1624">
        <v>2427</v>
      </c>
      <c r="B1624" t="s">
        <v>4262</v>
      </c>
      <c r="C1624">
        <v>1623</v>
      </c>
      <c r="D1624" t="s">
        <v>2683</v>
      </c>
      <c r="E1624">
        <v>1</v>
      </c>
      <c r="F1624" t="s">
        <v>1253</v>
      </c>
      <c r="G1624">
        <v>16</v>
      </c>
      <c r="H1624" s="1" t="s">
        <v>1534</v>
      </c>
      <c r="I1624">
        <v>33</v>
      </c>
      <c r="J1624" t="s">
        <v>2684</v>
      </c>
      <c r="K1624">
        <v>1</v>
      </c>
      <c r="L1624" t="s">
        <v>1535</v>
      </c>
      <c r="M1624" t="s">
        <v>1257</v>
      </c>
      <c r="N1624" t="s">
        <v>1268</v>
      </c>
      <c r="O1624" t="s">
        <v>1269</v>
      </c>
      <c r="P1624">
        <v>30049069</v>
      </c>
      <c r="R1624">
        <v>13</v>
      </c>
      <c r="S1624">
        <v>13</v>
      </c>
      <c r="U1624">
        <v>7892953003831</v>
      </c>
      <c r="V1624">
        <v>7892953003831</v>
      </c>
      <c r="Z1624" t="s">
        <v>1260</v>
      </c>
      <c r="AA1624" t="s">
        <v>1261</v>
      </c>
      <c r="AB1624">
        <v>2</v>
      </c>
      <c r="AC1624" t="s">
        <v>2327</v>
      </c>
      <c r="AE1624">
        <v>44242</v>
      </c>
      <c r="AH1624">
        <v>0</v>
      </c>
      <c r="AK1624" t="s">
        <v>1260</v>
      </c>
      <c r="AM1624" t="s">
        <v>1260</v>
      </c>
      <c r="AN1624" t="s">
        <v>1260</v>
      </c>
      <c r="AQ1624" t="s">
        <v>1263</v>
      </c>
      <c r="AR1624" t="s">
        <v>1257</v>
      </c>
      <c r="AS1624" t="s">
        <v>1260</v>
      </c>
      <c r="AT1624">
        <v>1</v>
      </c>
      <c r="AX1624" t="s">
        <v>1260</v>
      </c>
      <c r="AY1624" t="s">
        <v>1264</v>
      </c>
      <c r="AZ1624" t="s">
        <v>1265</v>
      </c>
      <c r="BE1624">
        <v>206</v>
      </c>
      <c r="BF1624" t="s">
        <v>2697</v>
      </c>
      <c r="BI1624" t="s">
        <v>1260</v>
      </c>
      <c r="BK1624" t="str">
        <f>LEFT(Tabela_BaseCadastro[[#This Row],[Descrição]],SEARCH(" ",Tabela_BaseCadastro[[#This Row],[Descrição]],1)-1)</f>
        <v>LACOTEM</v>
      </c>
      <c r="BL1624" t="str">
        <f>TEXT(Tabela_BaseCadastro[[#This Row],[Unidade Venda '[EAN8, UPC12, EAN13, e DUN14']]],"0000000000000")</f>
        <v>7892953003831</v>
      </c>
      <c r="BM1624" t="s">
        <v>4263</v>
      </c>
      <c r="BN1624" t="str">
        <f>IF(Tabela_BaseCadastro[[#This Row],[P.Ativo CMED]]="",Tabela_BaseCadastro[[#This Row],[DESCRIÇÃO DO PRINCIPIO ATIVO]],Tabela_BaseCadastro[[#This Row],[P.Ativo CMED]])</f>
        <v>LACOSAMIDA</v>
      </c>
    </row>
    <row r="1625" spans="1:66" x14ac:dyDescent="0.25">
      <c r="A1625">
        <v>2428</v>
      </c>
      <c r="B1625" t="s">
        <v>4264</v>
      </c>
      <c r="C1625">
        <v>1370</v>
      </c>
      <c r="D1625" t="s">
        <v>1380</v>
      </c>
      <c r="E1625">
        <v>1</v>
      </c>
      <c r="F1625" t="s">
        <v>1253</v>
      </c>
      <c r="G1625">
        <v>2</v>
      </c>
      <c r="H1625" s="1" t="s">
        <v>1254</v>
      </c>
      <c r="I1625">
        <v>3</v>
      </c>
      <c r="J1625" t="s">
        <v>1382</v>
      </c>
      <c r="K1625">
        <v>2</v>
      </c>
      <c r="L1625" t="s">
        <v>1256</v>
      </c>
      <c r="M1625" t="s">
        <v>1257</v>
      </c>
      <c r="N1625" t="s">
        <v>1323</v>
      </c>
      <c r="O1625" t="s">
        <v>1269</v>
      </c>
      <c r="P1625">
        <v>30049069</v>
      </c>
      <c r="R1625">
        <v>13</v>
      </c>
      <c r="S1625">
        <v>13</v>
      </c>
      <c r="U1625">
        <v>7896261020399</v>
      </c>
      <c r="V1625">
        <v>0</v>
      </c>
      <c r="X1625" t="s">
        <v>4265</v>
      </c>
      <c r="Z1625" t="s">
        <v>1260</v>
      </c>
      <c r="AA1625" t="s">
        <v>1261</v>
      </c>
      <c r="AB1625">
        <v>2</v>
      </c>
      <c r="AC1625" t="s">
        <v>1624</v>
      </c>
      <c r="AE1625">
        <v>44245</v>
      </c>
      <c r="AH1625">
        <v>0</v>
      </c>
      <c r="AK1625" t="s">
        <v>1260</v>
      </c>
      <c r="AM1625" t="s">
        <v>1260</v>
      </c>
      <c r="AN1625" t="s">
        <v>1260</v>
      </c>
      <c r="AQ1625" t="s">
        <v>1263</v>
      </c>
      <c r="AR1625" t="s">
        <v>1257</v>
      </c>
      <c r="AS1625" t="s">
        <v>1260</v>
      </c>
      <c r="AT1625">
        <v>1</v>
      </c>
      <c r="AX1625" t="s">
        <v>1260</v>
      </c>
      <c r="AY1625" t="s">
        <v>1264</v>
      </c>
      <c r="AZ1625" t="s">
        <v>1265</v>
      </c>
      <c r="BE1625">
        <v>101</v>
      </c>
      <c r="BF1625" t="s">
        <v>2186</v>
      </c>
      <c r="BI1625" t="s">
        <v>1260</v>
      </c>
      <c r="BK1625" t="str">
        <f>LEFT(Tabela_BaseCadastro[[#This Row],[Descrição]],SEARCH(" ",Tabela_BaseCadastro[[#This Row],[Descrição]],1)-1)</f>
        <v>JAKAVI</v>
      </c>
      <c r="BL1625" t="str">
        <f>TEXT(Tabela_BaseCadastro[[#This Row],[Unidade Venda '[EAN8, UPC12, EAN13, e DUN14']]],"0000000000000")</f>
        <v>7896261020399</v>
      </c>
      <c r="BM1625" t="s">
        <v>2187</v>
      </c>
      <c r="BN1625" t="str">
        <f>IF(Tabela_BaseCadastro[[#This Row],[P.Ativo CMED]]="",Tabela_BaseCadastro[[#This Row],[DESCRIÇÃO DO PRINCIPIO ATIVO]],Tabela_BaseCadastro[[#This Row],[P.Ativo CMED]])</f>
        <v>FOSFATO DE RUXOLITINIBE</v>
      </c>
    </row>
    <row r="1626" spans="1:66" x14ac:dyDescent="0.25">
      <c r="A1626">
        <v>2429</v>
      </c>
      <c r="B1626" t="s">
        <v>4266</v>
      </c>
      <c r="C1626">
        <v>1577</v>
      </c>
      <c r="D1626" t="s">
        <v>2524</v>
      </c>
      <c r="E1626">
        <v>1</v>
      </c>
      <c r="F1626" t="s">
        <v>1253</v>
      </c>
      <c r="G1626">
        <v>16</v>
      </c>
      <c r="H1626" s="1" t="s">
        <v>1534</v>
      </c>
      <c r="I1626">
        <v>26</v>
      </c>
      <c r="J1626" t="s">
        <v>2525</v>
      </c>
      <c r="K1626">
        <v>1</v>
      </c>
      <c r="L1626" t="s">
        <v>1535</v>
      </c>
      <c r="M1626" t="s">
        <v>1263</v>
      </c>
      <c r="N1626" t="s">
        <v>1461</v>
      </c>
      <c r="O1626" t="s">
        <v>1269</v>
      </c>
      <c r="P1626">
        <v>30049069</v>
      </c>
      <c r="R1626">
        <v>13</v>
      </c>
      <c r="S1626">
        <v>13</v>
      </c>
      <c r="U1626">
        <v>7896637023627</v>
      </c>
      <c r="V1626">
        <v>0</v>
      </c>
      <c r="Z1626" t="s">
        <v>1260</v>
      </c>
      <c r="AA1626" t="s">
        <v>1261</v>
      </c>
      <c r="AB1626">
        <v>13</v>
      </c>
      <c r="AC1626" t="s">
        <v>2008</v>
      </c>
      <c r="AE1626">
        <v>44246</v>
      </c>
      <c r="AH1626">
        <v>0</v>
      </c>
      <c r="AK1626" t="s">
        <v>1260</v>
      </c>
      <c r="AM1626" t="s">
        <v>1260</v>
      </c>
      <c r="AN1626" t="s">
        <v>1260</v>
      </c>
      <c r="AQ1626" t="s">
        <v>1263</v>
      </c>
      <c r="AR1626" t="s">
        <v>1257</v>
      </c>
      <c r="AS1626" t="s">
        <v>1260</v>
      </c>
      <c r="AT1626">
        <v>1</v>
      </c>
      <c r="AX1626" t="s">
        <v>1260</v>
      </c>
      <c r="AY1626" t="s">
        <v>1264</v>
      </c>
      <c r="AZ1626" t="s">
        <v>1265</v>
      </c>
      <c r="BI1626" t="s">
        <v>1260</v>
      </c>
      <c r="BK1626" t="str">
        <f>LEFT(Tabela_BaseCadastro[[#This Row],[Descrição]],SEARCH(" ",Tabela_BaseCadastro[[#This Row],[Descrição]],1)-1)</f>
        <v>DONAREN</v>
      </c>
      <c r="BL1626" t="str">
        <f>TEXT(Tabela_BaseCadastro[[#This Row],[Unidade Venda '[EAN8, UPC12, EAN13, e DUN14']]],"0000000000000")</f>
        <v>7896637023627</v>
      </c>
      <c r="BM1626" t="s">
        <v>4267</v>
      </c>
      <c r="BN1626" t="str">
        <f>IF(Tabela_BaseCadastro[[#This Row],[P.Ativo CMED]]="",Tabela_BaseCadastro[[#This Row],[DESCRIÇÃO DO PRINCIPIO ATIVO]],Tabela_BaseCadastro[[#This Row],[P.Ativo CMED]])</f>
        <v>CLORIDRATO DE TRAZODONA</v>
      </c>
    </row>
    <row r="1627" spans="1:66" x14ac:dyDescent="0.25">
      <c r="A1627">
        <v>2430</v>
      </c>
      <c r="B1627" t="s">
        <v>4268</v>
      </c>
      <c r="C1627">
        <v>1284</v>
      </c>
      <c r="D1627" t="s">
        <v>1503</v>
      </c>
      <c r="E1627">
        <v>1</v>
      </c>
      <c r="F1627" t="s">
        <v>1253</v>
      </c>
      <c r="G1627">
        <v>2</v>
      </c>
      <c r="H1627" s="1" t="s">
        <v>1254</v>
      </c>
      <c r="I1627">
        <v>14</v>
      </c>
      <c r="J1627" t="s">
        <v>1504</v>
      </c>
      <c r="K1627">
        <v>2</v>
      </c>
      <c r="L1627" t="s">
        <v>1256</v>
      </c>
      <c r="M1627" t="s">
        <v>1257</v>
      </c>
      <c r="N1627" t="s">
        <v>1268</v>
      </c>
      <c r="O1627" t="s">
        <v>1269</v>
      </c>
      <c r="P1627">
        <v>30049069</v>
      </c>
      <c r="R1627">
        <v>13</v>
      </c>
      <c r="S1627">
        <v>13</v>
      </c>
      <c r="T1627">
        <v>13</v>
      </c>
      <c r="U1627">
        <v>7895858016890</v>
      </c>
      <c r="V1627">
        <v>0</v>
      </c>
      <c r="Z1627" t="s">
        <v>1260</v>
      </c>
      <c r="AA1627" t="s">
        <v>1261</v>
      </c>
      <c r="AB1627">
        <v>13</v>
      </c>
      <c r="AC1627" t="s">
        <v>1507</v>
      </c>
      <c r="AE1627">
        <v>44259</v>
      </c>
      <c r="AH1627">
        <v>0</v>
      </c>
      <c r="AK1627" t="s">
        <v>1260</v>
      </c>
      <c r="AM1627" t="s">
        <v>1260</v>
      </c>
      <c r="AN1627" t="s">
        <v>1260</v>
      </c>
      <c r="AQ1627" t="s">
        <v>1263</v>
      </c>
      <c r="AR1627" t="s">
        <v>1257</v>
      </c>
      <c r="AS1627" t="s">
        <v>1260</v>
      </c>
      <c r="AT1627">
        <v>1</v>
      </c>
      <c r="AX1627" t="s">
        <v>1260</v>
      </c>
      <c r="AY1627" t="s">
        <v>1264</v>
      </c>
      <c r="AZ1627" t="s">
        <v>1265</v>
      </c>
      <c r="BE1627">
        <v>116</v>
      </c>
      <c r="BF1627" t="s">
        <v>2407</v>
      </c>
      <c r="BI1627" t="s">
        <v>1260</v>
      </c>
      <c r="BK1627" t="str">
        <f>LEFT(Tabela_BaseCadastro[[#This Row],[Descrição]],SEARCH(" ",Tabela_BaseCadastro[[#This Row],[Descrição]],1)-1)</f>
        <v>NAROPIN</v>
      </c>
      <c r="BL1627" t="str">
        <f>TEXT(Tabela_BaseCadastro[[#This Row],[Unidade Venda '[EAN8, UPC12, EAN13, e DUN14']]],"0000000000000")</f>
        <v>7895858016890</v>
      </c>
      <c r="BM1627" t="s">
        <v>2407</v>
      </c>
      <c r="BN1627" t="str">
        <f>IF(Tabela_BaseCadastro[[#This Row],[P.Ativo CMED]]="",Tabela_BaseCadastro[[#This Row],[DESCRIÇÃO DO PRINCIPIO ATIVO]],Tabela_BaseCadastro[[#This Row],[P.Ativo CMED]])</f>
        <v>CLORIDRATO DE ROPIVACAÍNA</v>
      </c>
    </row>
    <row r="1628" spans="1:66" x14ac:dyDescent="0.25">
      <c r="A1628">
        <v>2431</v>
      </c>
      <c r="B1628" t="s">
        <v>4269</v>
      </c>
      <c r="C1628">
        <v>1132</v>
      </c>
      <c r="D1628" t="s">
        <v>1431</v>
      </c>
      <c r="E1628">
        <v>1</v>
      </c>
      <c r="F1628" t="s">
        <v>1253</v>
      </c>
      <c r="G1628">
        <v>2</v>
      </c>
      <c r="H1628" s="1" t="s">
        <v>1254</v>
      </c>
      <c r="I1628">
        <v>5</v>
      </c>
      <c r="J1628" t="s">
        <v>1432</v>
      </c>
      <c r="K1628">
        <v>2</v>
      </c>
      <c r="L1628" t="s">
        <v>1256</v>
      </c>
      <c r="M1628" t="s">
        <v>1263</v>
      </c>
      <c r="N1628" t="s">
        <v>1461</v>
      </c>
      <c r="O1628" t="s">
        <v>1269</v>
      </c>
      <c r="P1628">
        <v>30049069</v>
      </c>
      <c r="R1628">
        <v>13</v>
      </c>
      <c r="S1628">
        <v>13</v>
      </c>
      <c r="U1628">
        <v>7896014688272</v>
      </c>
      <c r="V1628">
        <v>0</v>
      </c>
      <c r="Z1628" t="s">
        <v>1260</v>
      </c>
      <c r="AA1628" t="s">
        <v>1261</v>
      </c>
      <c r="AB1628">
        <v>23</v>
      </c>
      <c r="AC1628" t="s">
        <v>1271</v>
      </c>
      <c r="AE1628">
        <v>44270</v>
      </c>
      <c r="AH1628">
        <v>0</v>
      </c>
      <c r="AK1628" t="s">
        <v>1260</v>
      </c>
      <c r="AM1628" t="s">
        <v>1260</v>
      </c>
      <c r="AN1628" t="s">
        <v>1260</v>
      </c>
      <c r="AQ1628" t="s">
        <v>1263</v>
      </c>
      <c r="AR1628" t="s">
        <v>1257</v>
      </c>
      <c r="AS1628" t="s">
        <v>1260</v>
      </c>
      <c r="AT1628">
        <v>1</v>
      </c>
      <c r="AX1628" t="s">
        <v>1260</v>
      </c>
      <c r="AY1628" t="s">
        <v>1264</v>
      </c>
      <c r="AZ1628" t="s">
        <v>1265</v>
      </c>
      <c r="BE1628">
        <v>301</v>
      </c>
      <c r="BF1628" t="s">
        <v>4270</v>
      </c>
      <c r="BI1628" t="s">
        <v>1260</v>
      </c>
      <c r="BK1628" t="str">
        <f>LEFT(Tabela_BaseCadastro[[#This Row],[Descrição]],SEARCH(" ",Tabela_BaseCadastro[[#This Row],[Descrição]],1)-1)</f>
        <v>OPRAZON</v>
      </c>
      <c r="BL1628" t="str">
        <f>TEXT(Tabela_BaseCadastro[[#This Row],[Unidade Venda '[EAN8, UPC12, EAN13, e DUN14']]],"0000000000000")</f>
        <v>7896014688272</v>
      </c>
      <c r="BM1628" t="s">
        <v>4270</v>
      </c>
      <c r="BN1628" t="str">
        <f>IF(Tabela_BaseCadastro[[#This Row],[P.Ativo CMED]]="",Tabela_BaseCadastro[[#This Row],[DESCRIÇÃO DO PRINCIPIO ATIVO]],Tabela_BaseCadastro[[#This Row],[P.Ativo CMED]])</f>
        <v>OMEPRAZOL SÓDICO</v>
      </c>
    </row>
    <row r="1629" spans="1:66" x14ac:dyDescent="0.25">
      <c r="A1629">
        <v>2432</v>
      </c>
      <c r="B1629" t="s">
        <v>4271</v>
      </c>
      <c r="C1629">
        <v>1132</v>
      </c>
      <c r="D1629" t="s">
        <v>1431</v>
      </c>
      <c r="E1629">
        <v>1</v>
      </c>
      <c r="F1629" t="s">
        <v>1253</v>
      </c>
      <c r="G1629">
        <v>2</v>
      </c>
      <c r="H1629" s="1" t="s">
        <v>1254</v>
      </c>
      <c r="I1629">
        <v>5</v>
      </c>
      <c r="J1629" t="s">
        <v>1432</v>
      </c>
      <c r="K1629">
        <v>1</v>
      </c>
      <c r="L1629" t="s">
        <v>1291</v>
      </c>
      <c r="M1629" t="s">
        <v>1263</v>
      </c>
      <c r="N1629" t="s">
        <v>1552</v>
      </c>
      <c r="O1629" t="s">
        <v>1547</v>
      </c>
      <c r="P1629">
        <v>30021235</v>
      </c>
      <c r="R1629">
        <v>13</v>
      </c>
      <c r="S1629">
        <v>13</v>
      </c>
      <c r="U1629">
        <v>7896014653270</v>
      </c>
      <c r="V1629">
        <v>7896014653270</v>
      </c>
      <c r="Z1629" t="s">
        <v>1260</v>
      </c>
      <c r="AA1629" t="s">
        <v>1261</v>
      </c>
      <c r="AB1629">
        <v>5</v>
      </c>
      <c r="AC1629" t="s">
        <v>1548</v>
      </c>
      <c r="AE1629">
        <v>44271</v>
      </c>
      <c r="AH1629">
        <v>0</v>
      </c>
      <c r="AK1629" t="s">
        <v>1260</v>
      </c>
      <c r="AM1629" t="s">
        <v>1260</v>
      </c>
      <c r="AN1629" t="s">
        <v>1260</v>
      </c>
      <c r="AQ1629" t="s">
        <v>1263</v>
      </c>
      <c r="AR1629" t="s">
        <v>1257</v>
      </c>
      <c r="AS1629" t="s">
        <v>1260</v>
      </c>
      <c r="AT1629">
        <v>1</v>
      </c>
      <c r="AX1629" t="s">
        <v>1260</v>
      </c>
      <c r="AY1629" t="s">
        <v>1264</v>
      </c>
      <c r="AZ1629" t="s">
        <v>1265</v>
      </c>
      <c r="BI1629" t="s">
        <v>1260</v>
      </c>
      <c r="BK1629" t="str">
        <f>LEFT(Tabela_BaseCadastro[[#This Row],[Descrição]],SEARCH(" ",Tabela_BaseCadastro[[#This Row],[Descrição]],1)-1)</f>
        <v>IMUNOGLOBULIN</v>
      </c>
      <c r="BL1629" t="str">
        <f>TEXT(Tabela_BaseCadastro[[#This Row],[Unidade Venda '[EAN8, UPC12, EAN13, e DUN14']]],"0000000000000")</f>
        <v>7896014653270</v>
      </c>
      <c r="BM1629" t="s">
        <v>1550</v>
      </c>
      <c r="BN1629" t="str">
        <f>IF(Tabela_BaseCadastro[[#This Row],[P.Ativo CMED]]="",Tabela_BaseCadastro[[#This Row],[DESCRIÇÃO DO PRINCIPIO ATIVO]],Tabela_BaseCadastro[[#This Row],[P.Ativo CMED]])</f>
        <v>IMUNOGLOBULINA HUMANA</v>
      </c>
    </row>
    <row r="1630" spans="1:66" x14ac:dyDescent="0.25">
      <c r="A1630">
        <v>2433</v>
      </c>
      <c r="B1630" t="s">
        <v>4272</v>
      </c>
      <c r="C1630">
        <v>1600</v>
      </c>
      <c r="D1630" t="s">
        <v>2584</v>
      </c>
      <c r="E1630">
        <v>1</v>
      </c>
      <c r="F1630" t="s">
        <v>1253</v>
      </c>
      <c r="G1630">
        <v>2</v>
      </c>
      <c r="H1630" s="1" t="s">
        <v>1254</v>
      </c>
      <c r="I1630">
        <v>50</v>
      </c>
      <c r="J1630" t="s">
        <v>4273</v>
      </c>
      <c r="K1630">
        <v>2</v>
      </c>
      <c r="L1630" t="s">
        <v>1256</v>
      </c>
      <c r="M1630" t="s">
        <v>1263</v>
      </c>
      <c r="N1630" t="s">
        <v>1748</v>
      </c>
      <c r="O1630" t="s">
        <v>1368</v>
      </c>
      <c r="P1630">
        <v>30044090</v>
      </c>
      <c r="R1630">
        <v>13</v>
      </c>
      <c r="S1630">
        <v>13</v>
      </c>
      <c r="U1630">
        <v>7898586630246</v>
      </c>
      <c r="V1630">
        <v>7898586630246</v>
      </c>
      <c r="Z1630" t="s">
        <v>1260</v>
      </c>
      <c r="AA1630" t="s">
        <v>1261</v>
      </c>
      <c r="AB1630">
        <v>28</v>
      </c>
      <c r="AC1630" t="s">
        <v>1844</v>
      </c>
      <c r="AE1630">
        <v>44279</v>
      </c>
      <c r="AH1630">
        <v>0</v>
      </c>
      <c r="AK1630" t="s">
        <v>1260</v>
      </c>
      <c r="AM1630" t="s">
        <v>1260</v>
      </c>
      <c r="AN1630" t="s">
        <v>1260</v>
      </c>
      <c r="AQ1630" t="s">
        <v>1263</v>
      </c>
      <c r="AR1630" t="s">
        <v>1257</v>
      </c>
      <c r="AS1630" t="s">
        <v>1260</v>
      </c>
      <c r="AT1630">
        <v>1</v>
      </c>
      <c r="AX1630" t="s">
        <v>1260</v>
      </c>
      <c r="AY1630" t="s">
        <v>1264</v>
      </c>
      <c r="AZ1630" t="s">
        <v>1265</v>
      </c>
      <c r="BI1630" t="s">
        <v>1260</v>
      </c>
      <c r="BK1630" t="str">
        <f>LEFT(Tabela_BaseCadastro[[#This Row],[Descrição]],SEARCH(" ",Tabela_BaseCadastro[[#This Row],[Descrição]],1)-1)</f>
        <v>OXYCONTIN</v>
      </c>
      <c r="BL1630" t="str">
        <f>TEXT(Tabela_BaseCadastro[[#This Row],[Unidade Venda '[EAN8, UPC12, EAN13, e DUN14']]],"0000000000000")</f>
        <v>7898586630246</v>
      </c>
      <c r="BM1630" t="s">
        <v>2087</v>
      </c>
      <c r="BN1630" t="str">
        <f>IF(Tabela_BaseCadastro[[#This Row],[P.Ativo CMED]]="",Tabela_BaseCadastro[[#This Row],[DESCRIÇÃO DO PRINCIPIO ATIVO]],Tabela_BaseCadastro[[#This Row],[P.Ativo CMED]])</f>
        <v>CLORIDRATO DE OXICODONA</v>
      </c>
    </row>
    <row r="1631" spans="1:66" x14ac:dyDescent="0.25">
      <c r="A1631">
        <v>2434</v>
      </c>
      <c r="B1631" t="s">
        <v>4274</v>
      </c>
      <c r="C1631">
        <v>2327</v>
      </c>
      <c r="D1631" t="s">
        <v>2524</v>
      </c>
      <c r="E1631">
        <v>1</v>
      </c>
      <c r="F1631" t="s">
        <v>1253</v>
      </c>
      <c r="G1631">
        <v>2</v>
      </c>
      <c r="H1631" s="1" t="s">
        <v>1254</v>
      </c>
      <c r="I1631">
        <v>26</v>
      </c>
      <c r="J1631" t="s">
        <v>2525</v>
      </c>
      <c r="K1631">
        <v>2</v>
      </c>
      <c r="L1631" t="s">
        <v>1256</v>
      </c>
      <c r="M1631" t="s">
        <v>1263</v>
      </c>
      <c r="N1631" t="s">
        <v>1258</v>
      </c>
      <c r="O1631" t="s">
        <v>1259</v>
      </c>
      <c r="P1631">
        <v>30049069</v>
      </c>
      <c r="R1631">
        <v>13</v>
      </c>
      <c r="S1631">
        <v>13</v>
      </c>
      <c r="U1631">
        <v>7896637022552</v>
      </c>
      <c r="V1631">
        <v>7896637022552</v>
      </c>
      <c r="Z1631" t="s">
        <v>1260</v>
      </c>
      <c r="AA1631" t="s">
        <v>1261</v>
      </c>
      <c r="AB1631">
        <v>24</v>
      </c>
      <c r="AC1631" t="s">
        <v>1729</v>
      </c>
      <c r="AE1631">
        <v>44280</v>
      </c>
      <c r="AH1631">
        <v>0</v>
      </c>
      <c r="AK1631" t="s">
        <v>1260</v>
      </c>
      <c r="AM1631" t="s">
        <v>1260</v>
      </c>
      <c r="AN1631" t="s">
        <v>1260</v>
      </c>
      <c r="AQ1631" t="s">
        <v>1263</v>
      </c>
      <c r="AR1631" t="s">
        <v>1257</v>
      </c>
      <c r="AS1631" t="s">
        <v>1260</v>
      </c>
      <c r="AT1631">
        <v>1</v>
      </c>
      <c r="AX1631" t="s">
        <v>1260</v>
      </c>
      <c r="AY1631" t="s">
        <v>1264</v>
      </c>
      <c r="AZ1631" t="s">
        <v>1265</v>
      </c>
      <c r="BE1631">
        <v>237</v>
      </c>
      <c r="BF1631" t="s">
        <v>2527</v>
      </c>
      <c r="BI1631" t="s">
        <v>1260</v>
      </c>
      <c r="BK1631" t="str">
        <f>LEFT(Tabela_BaseCadastro[[#This Row],[Descrição]],SEARCH(" ",Tabela_BaseCadastro[[#This Row],[Descrição]],1)-1)</f>
        <v>RETEMIC</v>
      </c>
      <c r="BL1631" t="str">
        <f>TEXT(Tabela_BaseCadastro[[#This Row],[Unidade Venda '[EAN8, UPC12, EAN13, e DUN14']]],"0000000000000")</f>
        <v>7896637022552</v>
      </c>
      <c r="BM1631" t="s">
        <v>4193</v>
      </c>
      <c r="BN1631" t="str">
        <f>IF(Tabela_BaseCadastro[[#This Row],[P.Ativo CMED]]="",Tabela_BaseCadastro[[#This Row],[DESCRIÇÃO DO PRINCIPIO ATIVO]],Tabela_BaseCadastro[[#This Row],[P.Ativo CMED]])</f>
        <v>CLORIDRATO DE OXIBUTININA</v>
      </c>
    </row>
    <row r="1632" spans="1:66" x14ac:dyDescent="0.25">
      <c r="A1632">
        <v>2435</v>
      </c>
      <c r="B1632" t="s">
        <v>4275</v>
      </c>
      <c r="C1632">
        <v>1129</v>
      </c>
      <c r="D1632" t="s">
        <v>1380</v>
      </c>
      <c r="E1632">
        <v>1</v>
      </c>
      <c r="F1632" t="s">
        <v>1253</v>
      </c>
      <c r="G1632">
        <v>18</v>
      </c>
      <c r="H1632" s="1" t="s">
        <v>1298</v>
      </c>
      <c r="I1632">
        <v>3</v>
      </c>
      <c r="J1632" t="s">
        <v>1382</v>
      </c>
      <c r="K1632">
        <v>2</v>
      </c>
      <c r="L1632" t="s">
        <v>1563</v>
      </c>
      <c r="M1632" t="s">
        <v>4276</v>
      </c>
      <c r="N1632" t="s">
        <v>1415</v>
      </c>
      <c r="O1632" t="s">
        <v>1416</v>
      </c>
      <c r="P1632">
        <v>30021590</v>
      </c>
      <c r="R1632">
        <v>13</v>
      </c>
      <c r="S1632">
        <v>14</v>
      </c>
      <c r="U1632">
        <v>7896261020375</v>
      </c>
      <c r="V1632">
        <v>0</v>
      </c>
      <c r="Z1632" t="s">
        <v>1260</v>
      </c>
      <c r="AA1632" t="s">
        <v>1261</v>
      </c>
      <c r="AB1632">
        <v>22</v>
      </c>
      <c r="AC1632" t="s">
        <v>1308</v>
      </c>
      <c r="AE1632">
        <v>44281</v>
      </c>
      <c r="AH1632">
        <v>0</v>
      </c>
      <c r="AK1632" t="s">
        <v>1260</v>
      </c>
      <c r="AM1632" t="s">
        <v>1260</v>
      </c>
      <c r="AN1632" t="s">
        <v>1260</v>
      </c>
      <c r="AQ1632" t="s">
        <v>4277</v>
      </c>
      <c r="AR1632" t="s">
        <v>4278</v>
      </c>
      <c r="AS1632" t="s">
        <v>1260</v>
      </c>
      <c r="AT1632">
        <v>1</v>
      </c>
      <c r="AX1632" t="s">
        <v>1260</v>
      </c>
      <c r="AY1632" t="s">
        <v>1264</v>
      </c>
      <c r="AZ1632" t="s">
        <v>1265</v>
      </c>
      <c r="BI1632" t="s">
        <v>1260</v>
      </c>
      <c r="BK1632" t="str">
        <f>LEFT(Tabela_BaseCadastro[[#This Row],[Descrição]],SEARCH(" ",Tabela_BaseCadastro[[#This Row],[Descrição]],1)-1)</f>
        <v>XOLAIR</v>
      </c>
      <c r="BL1632" t="str">
        <f>TEXT(Tabela_BaseCadastro[[#This Row],[Unidade Venda '[EAN8, UPC12, EAN13, e DUN14']]],"0000000000000")</f>
        <v>7896261020375</v>
      </c>
      <c r="BM1632" t="s">
        <v>4279</v>
      </c>
      <c r="BN1632" t="str">
        <f>IF(Tabela_BaseCadastro[[#This Row],[P.Ativo CMED]]="",Tabela_BaseCadastro[[#This Row],[DESCRIÇÃO DO PRINCIPIO ATIVO]],Tabela_BaseCadastro[[#This Row],[P.Ativo CMED]])</f>
        <v>OMALIZUMABE</v>
      </c>
    </row>
    <row r="1633" spans="1:66" x14ac:dyDescent="0.25">
      <c r="A1633">
        <v>2436</v>
      </c>
      <c r="B1633" t="s">
        <v>4280</v>
      </c>
      <c r="C1633">
        <v>1894</v>
      </c>
      <c r="D1633" t="s">
        <v>2401</v>
      </c>
      <c r="E1633">
        <v>1</v>
      </c>
      <c r="F1633" t="s">
        <v>1253</v>
      </c>
      <c r="G1633">
        <v>2</v>
      </c>
      <c r="H1633" s="1" t="s">
        <v>1254</v>
      </c>
      <c r="I1633">
        <v>23</v>
      </c>
      <c r="J1633" t="s">
        <v>2402</v>
      </c>
      <c r="K1633">
        <v>2</v>
      </c>
      <c r="L1633" t="s">
        <v>1256</v>
      </c>
      <c r="M1633" t="s">
        <v>1257</v>
      </c>
      <c r="N1633" t="s">
        <v>2403</v>
      </c>
      <c r="O1633" t="s">
        <v>1317</v>
      </c>
      <c r="P1633">
        <v>30043290</v>
      </c>
      <c r="R1633">
        <v>13</v>
      </c>
      <c r="S1633">
        <v>13</v>
      </c>
      <c r="U1633">
        <v>7896672202810</v>
      </c>
      <c r="V1633">
        <v>0</v>
      </c>
      <c r="Z1633" t="s">
        <v>1260</v>
      </c>
      <c r="AA1633" t="s">
        <v>1261</v>
      </c>
      <c r="AB1633">
        <v>7</v>
      </c>
      <c r="AC1633" t="s">
        <v>1308</v>
      </c>
      <c r="AE1633">
        <v>44285</v>
      </c>
      <c r="AH1633">
        <v>0</v>
      </c>
      <c r="AK1633" t="s">
        <v>1260</v>
      </c>
      <c r="AM1633" t="s">
        <v>1260</v>
      </c>
      <c r="AN1633" t="s">
        <v>1260</v>
      </c>
      <c r="AQ1633" t="s">
        <v>1263</v>
      </c>
      <c r="AR1633" t="s">
        <v>1257</v>
      </c>
      <c r="AS1633" t="s">
        <v>1260</v>
      </c>
      <c r="AT1633">
        <v>1</v>
      </c>
      <c r="AX1633" t="s">
        <v>1260</v>
      </c>
      <c r="AY1633" t="s">
        <v>1264</v>
      </c>
      <c r="AZ1633" t="s">
        <v>1265</v>
      </c>
      <c r="BE1633">
        <v>115</v>
      </c>
      <c r="BF1633" t="s">
        <v>2405</v>
      </c>
      <c r="BI1633" t="s">
        <v>1260</v>
      </c>
      <c r="BK1633" t="str">
        <f>LEFT(Tabela_BaseCadastro[[#This Row],[Descrição]],SEARCH(" ",Tabela_BaseCadastro[[#This Row],[Descrição]],1)-1)</f>
        <v>CLENIL</v>
      </c>
      <c r="BL1633" t="str">
        <f>TEXT(Tabela_BaseCadastro[[#This Row],[Unidade Venda '[EAN8, UPC12, EAN13, e DUN14']]],"0000000000000")</f>
        <v>7896672202810</v>
      </c>
      <c r="BM1633" t="s">
        <v>2405</v>
      </c>
      <c r="BN1633" t="str">
        <f>IF(Tabela_BaseCadastro[[#This Row],[P.Ativo CMED]]="",Tabela_BaseCadastro[[#This Row],[DESCRIÇÃO DO PRINCIPIO ATIVO]],Tabela_BaseCadastro[[#This Row],[P.Ativo CMED]])</f>
        <v>DIPROPIONATO DE BECLOMETASONA</v>
      </c>
    </row>
    <row r="1634" spans="1:66" x14ac:dyDescent="0.25">
      <c r="A1634">
        <v>2437</v>
      </c>
      <c r="B1634" t="s">
        <v>4281</v>
      </c>
      <c r="C1634">
        <v>1718</v>
      </c>
      <c r="D1634" t="s">
        <v>4282</v>
      </c>
      <c r="E1634">
        <v>1</v>
      </c>
      <c r="F1634" t="s">
        <v>1253</v>
      </c>
      <c r="G1634">
        <v>2</v>
      </c>
      <c r="H1634" s="1" t="s">
        <v>1254</v>
      </c>
      <c r="I1634">
        <v>51</v>
      </c>
      <c r="J1634" t="s">
        <v>4283</v>
      </c>
      <c r="K1634">
        <v>2</v>
      </c>
      <c r="L1634" t="s">
        <v>1256</v>
      </c>
      <c r="M1634" t="s">
        <v>1257</v>
      </c>
      <c r="N1634" t="s">
        <v>4284</v>
      </c>
      <c r="O1634" t="s">
        <v>4285</v>
      </c>
      <c r="P1634">
        <v>30049054</v>
      </c>
      <c r="R1634">
        <v>13</v>
      </c>
      <c r="S1634">
        <v>13</v>
      </c>
      <c r="U1634">
        <v>7898123907749</v>
      </c>
      <c r="V1634">
        <v>7898123907749</v>
      </c>
      <c r="Z1634" t="s">
        <v>1260</v>
      </c>
      <c r="AA1634" t="s">
        <v>1261</v>
      </c>
      <c r="AB1634">
        <v>22</v>
      </c>
      <c r="AC1634" t="s">
        <v>2397</v>
      </c>
      <c r="AE1634">
        <v>44293</v>
      </c>
      <c r="AH1634">
        <v>0</v>
      </c>
      <c r="AK1634" t="s">
        <v>1260</v>
      </c>
      <c r="AM1634" t="s">
        <v>1260</v>
      </c>
      <c r="AN1634" t="s">
        <v>1260</v>
      </c>
      <c r="AQ1634" t="s">
        <v>1263</v>
      </c>
      <c r="AR1634" t="s">
        <v>1257</v>
      </c>
      <c r="AS1634" t="s">
        <v>1260</v>
      </c>
      <c r="AT1634">
        <v>1</v>
      </c>
      <c r="AX1634" t="s">
        <v>1260</v>
      </c>
      <c r="AY1634" t="s">
        <v>1264</v>
      </c>
      <c r="AZ1634" t="s">
        <v>1265</v>
      </c>
      <c r="BI1634" t="s">
        <v>1260</v>
      </c>
      <c r="BK1634" t="str">
        <f>LEFT(Tabela_BaseCadastro[[#This Row],[Descrição]],SEARCH(" ",Tabela_BaseCadastro[[#This Row],[Descrição]],1)-1)</f>
        <v>CLORIDRATO</v>
      </c>
      <c r="BL1634" t="str">
        <f>TEXT(Tabela_BaseCadastro[[#This Row],[Unidade Venda '[EAN8, UPC12, EAN13, e DUN14']]],"0000000000000")</f>
        <v>7898123907749</v>
      </c>
      <c r="BM1634" t="s">
        <v>4286</v>
      </c>
      <c r="BN1634" t="str">
        <f>IF(Tabela_BaseCadastro[[#This Row],[P.Ativo CMED]]="",Tabela_BaseCadastro[[#This Row],[DESCRIÇÃO DO PRINCIPIO ATIVO]],Tabela_BaseCadastro[[#This Row],[P.Ativo CMED]])</f>
        <v>CLORIDRATO DE AMIODARONA</v>
      </c>
    </row>
    <row r="1635" spans="1:66" x14ac:dyDescent="0.25">
      <c r="A1635">
        <v>2438</v>
      </c>
      <c r="B1635" t="s">
        <v>4287</v>
      </c>
      <c r="C1635">
        <v>1332</v>
      </c>
      <c r="D1635" t="s">
        <v>1380</v>
      </c>
      <c r="E1635">
        <v>1</v>
      </c>
      <c r="F1635" t="s">
        <v>1253</v>
      </c>
      <c r="G1635">
        <v>18</v>
      </c>
      <c r="H1635" s="1" t="s">
        <v>1298</v>
      </c>
      <c r="I1635">
        <v>3</v>
      </c>
      <c r="J1635" t="s">
        <v>1382</v>
      </c>
      <c r="K1635">
        <v>2</v>
      </c>
      <c r="L1635" t="s">
        <v>1563</v>
      </c>
      <c r="M1635" t="s">
        <v>1263</v>
      </c>
      <c r="N1635" t="s">
        <v>1415</v>
      </c>
      <c r="O1635" t="s">
        <v>1416</v>
      </c>
      <c r="P1635">
        <v>30021590</v>
      </c>
      <c r="R1635">
        <v>13</v>
      </c>
      <c r="S1635">
        <v>13</v>
      </c>
      <c r="T1635">
        <v>13</v>
      </c>
      <c r="U1635">
        <v>7896261020382</v>
      </c>
      <c r="V1635">
        <v>7896261020382</v>
      </c>
      <c r="W1635">
        <v>7896261020382</v>
      </c>
      <c r="X1635">
        <v>749202</v>
      </c>
      <c r="Z1635" t="s">
        <v>1260</v>
      </c>
      <c r="AA1635" t="s">
        <v>1261</v>
      </c>
      <c r="AB1635">
        <v>22</v>
      </c>
      <c r="AC1635" t="s">
        <v>1308</v>
      </c>
      <c r="AE1635">
        <v>44295</v>
      </c>
      <c r="AH1635">
        <v>0</v>
      </c>
      <c r="AK1635" t="s">
        <v>1260</v>
      </c>
      <c r="AM1635" t="s">
        <v>1260</v>
      </c>
      <c r="AN1635" t="s">
        <v>1260</v>
      </c>
      <c r="AQ1635" t="s">
        <v>4277</v>
      </c>
      <c r="AR1635" t="s">
        <v>4278</v>
      </c>
      <c r="AS1635" t="s">
        <v>1260</v>
      </c>
      <c r="AT1635">
        <v>1</v>
      </c>
      <c r="AX1635" t="s">
        <v>1260</v>
      </c>
      <c r="AY1635" t="s">
        <v>1264</v>
      </c>
      <c r="AZ1635" t="s">
        <v>1265</v>
      </c>
      <c r="BI1635" t="s">
        <v>1260</v>
      </c>
      <c r="BK1635" t="str">
        <f>LEFT(Tabela_BaseCadastro[[#This Row],[Descrição]],SEARCH(" ",Tabela_BaseCadastro[[#This Row],[Descrição]],1)-1)</f>
        <v>XOLAIR</v>
      </c>
      <c r="BL1635" t="str">
        <f>TEXT(Tabela_BaseCadastro[[#This Row],[Unidade Venda '[EAN8, UPC12, EAN13, e DUN14']]],"0000000000000")</f>
        <v>7896261020382</v>
      </c>
      <c r="BM1635" t="s">
        <v>4279</v>
      </c>
      <c r="BN1635" t="str">
        <f>IF(Tabela_BaseCadastro[[#This Row],[P.Ativo CMED]]="",Tabela_BaseCadastro[[#This Row],[DESCRIÇÃO DO PRINCIPIO ATIVO]],Tabela_BaseCadastro[[#This Row],[P.Ativo CMED]])</f>
        <v>OMALIZUMABE</v>
      </c>
    </row>
    <row r="1636" spans="1:66" x14ac:dyDescent="0.25">
      <c r="A1636">
        <v>2439</v>
      </c>
      <c r="B1636" t="s">
        <v>4288</v>
      </c>
      <c r="C1636">
        <v>1722</v>
      </c>
      <c r="D1636" t="s">
        <v>2569</v>
      </c>
      <c r="E1636">
        <v>1</v>
      </c>
      <c r="F1636" t="s">
        <v>1253</v>
      </c>
      <c r="G1636">
        <v>2</v>
      </c>
      <c r="H1636" s="1" t="s">
        <v>1254</v>
      </c>
      <c r="I1636">
        <v>27</v>
      </c>
      <c r="J1636" t="s">
        <v>2529</v>
      </c>
      <c r="M1636" t="s">
        <v>2412</v>
      </c>
      <c r="N1636" t="s">
        <v>4289</v>
      </c>
      <c r="O1636" t="s">
        <v>4290</v>
      </c>
      <c r="P1636">
        <v>85044040</v>
      </c>
      <c r="R1636">
        <v>13</v>
      </c>
      <c r="S1636">
        <v>13</v>
      </c>
      <c r="U1636">
        <v>7898470683075</v>
      </c>
      <c r="V1636">
        <v>7898470683075</v>
      </c>
      <c r="Z1636" t="s">
        <v>1260</v>
      </c>
      <c r="AA1636" t="s">
        <v>1261</v>
      </c>
      <c r="AE1636">
        <v>44295</v>
      </c>
      <c r="AH1636">
        <v>0</v>
      </c>
      <c r="AK1636" t="s">
        <v>1260</v>
      </c>
      <c r="AM1636" t="s">
        <v>1260</v>
      </c>
      <c r="AN1636" t="s">
        <v>1260</v>
      </c>
      <c r="AQ1636" t="s">
        <v>1263</v>
      </c>
      <c r="AR1636" t="s">
        <v>1257</v>
      </c>
      <c r="AS1636" t="s">
        <v>1260</v>
      </c>
      <c r="AT1636">
        <v>1</v>
      </c>
      <c r="AX1636" t="s">
        <v>1260</v>
      </c>
      <c r="AY1636" t="s">
        <v>1264</v>
      </c>
      <c r="AZ1636" t="s">
        <v>1265</v>
      </c>
      <c r="BI1636" t="s">
        <v>1260</v>
      </c>
      <c r="BK1636" t="str">
        <f>LEFT(Tabela_BaseCadastro[[#This Row],[Descrição]],SEARCH(" ",Tabela_BaseCadastro[[#This Row],[Descrição]],1)-1)</f>
        <v>NOBREAK</v>
      </c>
      <c r="BL1636" t="str">
        <f>TEXT(Tabela_BaseCadastro[[#This Row],[Unidade Venda '[EAN8, UPC12, EAN13, e DUN14']]],"0000000000000")</f>
        <v>7898470683075</v>
      </c>
      <c r="BN1636">
        <f>IF(Tabela_BaseCadastro[[#This Row],[P.Ativo CMED]]="",Tabela_BaseCadastro[[#This Row],[DESCRIÇÃO DO PRINCIPIO ATIVO]],Tabela_BaseCadastro[[#This Row],[P.Ativo CMED]])</f>
        <v>0</v>
      </c>
    </row>
    <row r="1637" spans="1:66" x14ac:dyDescent="0.25">
      <c r="A1637">
        <v>2440</v>
      </c>
      <c r="B1637" t="s">
        <v>4291</v>
      </c>
      <c r="C1637">
        <v>1555</v>
      </c>
      <c r="D1637" t="s">
        <v>1440</v>
      </c>
      <c r="E1637">
        <v>1</v>
      </c>
      <c r="F1637" t="s">
        <v>1253</v>
      </c>
      <c r="G1637">
        <v>2</v>
      </c>
      <c r="H1637" s="1" t="s">
        <v>1254</v>
      </c>
      <c r="I1637">
        <v>16</v>
      </c>
      <c r="J1637" t="s">
        <v>1441</v>
      </c>
      <c r="K1637">
        <v>2</v>
      </c>
      <c r="L1637" t="s">
        <v>1256</v>
      </c>
      <c r="M1637" t="s">
        <v>1257</v>
      </c>
      <c r="N1637" t="s">
        <v>1306</v>
      </c>
      <c r="O1637" t="s">
        <v>1307</v>
      </c>
      <c r="P1637">
        <v>30049099</v>
      </c>
      <c r="R1637">
        <v>13</v>
      </c>
      <c r="S1637">
        <v>13</v>
      </c>
      <c r="U1637">
        <v>7891058004460</v>
      </c>
      <c r="V1637">
        <v>7891058004460</v>
      </c>
      <c r="Z1637" t="s">
        <v>1260</v>
      </c>
      <c r="AA1637" t="s">
        <v>1261</v>
      </c>
      <c r="AB1637">
        <v>8</v>
      </c>
      <c r="AC1637" t="s">
        <v>1479</v>
      </c>
      <c r="AE1637">
        <v>44308</v>
      </c>
      <c r="AH1637">
        <v>0</v>
      </c>
      <c r="AK1637" t="s">
        <v>1260</v>
      </c>
      <c r="AM1637" t="s">
        <v>1260</v>
      </c>
      <c r="AN1637" t="s">
        <v>1260</v>
      </c>
      <c r="AQ1637" t="s">
        <v>1263</v>
      </c>
      <c r="AR1637" t="s">
        <v>1257</v>
      </c>
      <c r="AS1637" t="s">
        <v>1260</v>
      </c>
      <c r="AT1637">
        <v>1</v>
      </c>
      <c r="AX1637" t="s">
        <v>1260</v>
      </c>
      <c r="AY1637" t="s">
        <v>1264</v>
      </c>
      <c r="AZ1637" t="s">
        <v>1265</v>
      </c>
      <c r="BE1637">
        <v>163</v>
      </c>
      <c r="BF1637" t="s">
        <v>2538</v>
      </c>
      <c r="BI1637" t="s">
        <v>1260</v>
      </c>
      <c r="BK1637" t="str">
        <f>LEFT(Tabela_BaseCadastro[[#This Row],[Descrição]],SEARCH(" ",Tabela_BaseCadastro[[#This Row],[Descrição]],1)-1)</f>
        <v>CLEXANE</v>
      </c>
      <c r="BL1637" t="str">
        <f>TEXT(Tabela_BaseCadastro[[#This Row],[Unidade Venda '[EAN8, UPC12, EAN13, e DUN14']]],"0000000000000")</f>
        <v>7891058004460</v>
      </c>
      <c r="BM1637" t="s">
        <v>2538</v>
      </c>
      <c r="BN1637" t="str">
        <f>IF(Tabela_BaseCadastro[[#This Row],[P.Ativo CMED]]="",Tabela_BaseCadastro[[#This Row],[DESCRIÇÃO DO PRINCIPIO ATIVO]],Tabela_BaseCadastro[[#This Row],[P.Ativo CMED]])</f>
        <v>ENOXAPARINA SÓDICA</v>
      </c>
    </row>
    <row r="1638" spans="1:66" x14ac:dyDescent="0.25">
      <c r="A1638">
        <v>2441</v>
      </c>
      <c r="B1638" t="s">
        <v>4292</v>
      </c>
      <c r="C1638">
        <v>1555</v>
      </c>
      <c r="D1638" t="s">
        <v>1440</v>
      </c>
      <c r="E1638">
        <v>1</v>
      </c>
      <c r="F1638" t="s">
        <v>1253</v>
      </c>
      <c r="G1638">
        <v>2</v>
      </c>
      <c r="H1638" s="1" t="s">
        <v>1254</v>
      </c>
      <c r="I1638">
        <v>16</v>
      </c>
      <c r="J1638" t="s">
        <v>1441</v>
      </c>
      <c r="K1638">
        <v>2</v>
      </c>
      <c r="L1638" t="s">
        <v>1256</v>
      </c>
      <c r="M1638" t="s">
        <v>1257</v>
      </c>
      <c r="N1638" t="s">
        <v>1306</v>
      </c>
      <c r="O1638" t="s">
        <v>1307</v>
      </c>
      <c r="P1638">
        <v>30049099</v>
      </c>
      <c r="R1638">
        <v>13</v>
      </c>
      <c r="S1638">
        <v>13</v>
      </c>
      <c r="U1638">
        <v>7891058003210</v>
      </c>
      <c r="V1638">
        <v>7891058003210</v>
      </c>
      <c r="Z1638" t="s">
        <v>1260</v>
      </c>
      <c r="AA1638" t="s">
        <v>1261</v>
      </c>
      <c r="AB1638">
        <v>8</v>
      </c>
      <c r="AC1638" t="s">
        <v>1479</v>
      </c>
      <c r="AE1638">
        <v>44308</v>
      </c>
      <c r="AH1638">
        <v>0</v>
      </c>
      <c r="AK1638" t="s">
        <v>1260</v>
      </c>
      <c r="AM1638" t="s">
        <v>1260</v>
      </c>
      <c r="AN1638" t="s">
        <v>1260</v>
      </c>
      <c r="AQ1638" t="s">
        <v>1263</v>
      </c>
      <c r="AR1638" t="s">
        <v>1257</v>
      </c>
      <c r="AS1638" t="s">
        <v>1260</v>
      </c>
      <c r="AT1638">
        <v>1</v>
      </c>
      <c r="AX1638" t="s">
        <v>1260</v>
      </c>
      <c r="AY1638" t="s">
        <v>1264</v>
      </c>
      <c r="AZ1638" t="s">
        <v>1265</v>
      </c>
      <c r="BE1638">
        <v>163</v>
      </c>
      <c r="BF1638" t="s">
        <v>2538</v>
      </c>
      <c r="BI1638" t="s">
        <v>1260</v>
      </c>
      <c r="BK1638" t="str">
        <f>LEFT(Tabela_BaseCadastro[[#This Row],[Descrição]],SEARCH(" ",Tabela_BaseCadastro[[#This Row],[Descrição]],1)-1)</f>
        <v>CLEXANE</v>
      </c>
      <c r="BL1638" t="str">
        <f>TEXT(Tabela_BaseCadastro[[#This Row],[Unidade Venda '[EAN8, UPC12, EAN13, e DUN14']]],"0000000000000")</f>
        <v>7891058003210</v>
      </c>
      <c r="BM1638" t="s">
        <v>2538</v>
      </c>
      <c r="BN1638" t="str">
        <f>IF(Tabela_BaseCadastro[[#This Row],[P.Ativo CMED]]="",Tabela_BaseCadastro[[#This Row],[DESCRIÇÃO DO PRINCIPIO ATIVO]],Tabela_BaseCadastro[[#This Row],[P.Ativo CMED]])</f>
        <v>ENOXAPARINA SÓDICA</v>
      </c>
    </row>
    <row r="1639" spans="1:66" x14ac:dyDescent="0.25">
      <c r="A1639">
        <v>2442</v>
      </c>
      <c r="B1639" t="s">
        <v>4293</v>
      </c>
      <c r="C1639">
        <v>1577</v>
      </c>
      <c r="D1639" t="s">
        <v>2524</v>
      </c>
      <c r="E1639">
        <v>1</v>
      </c>
      <c r="F1639" t="s">
        <v>1253</v>
      </c>
      <c r="G1639">
        <v>2</v>
      </c>
      <c r="H1639" s="1" t="s">
        <v>1254</v>
      </c>
      <c r="I1639">
        <v>26</v>
      </c>
      <c r="J1639" t="s">
        <v>2525</v>
      </c>
      <c r="K1639">
        <v>2</v>
      </c>
      <c r="L1639" t="s">
        <v>1256</v>
      </c>
      <c r="M1639" t="s">
        <v>1263</v>
      </c>
      <c r="N1639" t="s">
        <v>1258</v>
      </c>
      <c r="O1639" t="s">
        <v>1259</v>
      </c>
      <c r="P1639">
        <v>30049069</v>
      </c>
      <c r="R1639">
        <v>13</v>
      </c>
      <c r="S1639">
        <v>13</v>
      </c>
      <c r="U1639">
        <v>7896637023566</v>
      </c>
      <c r="V1639">
        <v>7896637023566</v>
      </c>
      <c r="Z1639" t="s">
        <v>1260</v>
      </c>
      <c r="AA1639" t="s">
        <v>1261</v>
      </c>
      <c r="AB1639">
        <v>24</v>
      </c>
      <c r="AC1639" t="s">
        <v>1729</v>
      </c>
      <c r="AE1639">
        <v>44309</v>
      </c>
      <c r="AH1639">
        <v>0</v>
      </c>
      <c r="AK1639" t="s">
        <v>1260</v>
      </c>
      <c r="AM1639" t="s">
        <v>1260</v>
      </c>
      <c r="AN1639" t="s">
        <v>1260</v>
      </c>
      <c r="AQ1639" t="s">
        <v>1263</v>
      </c>
      <c r="AR1639" t="s">
        <v>1257</v>
      </c>
      <c r="AS1639" t="s">
        <v>1260</v>
      </c>
      <c r="AT1639">
        <v>1</v>
      </c>
      <c r="AX1639" t="s">
        <v>1260</v>
      </c>
      <c r="AY1639" t="s">
        <v>1264</v>
      </c>
      <c r="AZ1639" t="s">
        <v>1265</v>
      </c>
      <c r="BI1639" t="s">
        <v>1260</v>
      </c>
      <c r="BK1639" t="str">
        <f>LEFT(Tabela_BaseCadastro[[#This Row],[Descrição]],SEARCH(" ",Tabela_BaseCadastro[[#This Row],[Descrição]],1)-1)</f>
        <v>RETEMIC</v>
      </c>
      <c r="BL1639" t="str">
        <f>TEXT(Tabela_BaseCadastro[[#This Row],[Unidade Venda '[EAN8, UPC12, EAN13, e DUN14']]],"0000000000000")</f>
        <v>7896637023566</v>
      </c>
      <c r="BM1639" t="s">
        <v>4193</v>
      </c>
      <c r="BN1639" t="str">
        <f>IF(Tabela_BaseCadastro[[#This Row],[P.Ativo CMED]]="",Tabela_BaseCadastro[[#This Row],[DESCRIÇÃO DO PRINCIPIO ATIVO]],Tabela_BaseCadastro[[#This Row],[P.Ativo CMED]])</f>
        <v>CLORIDRATO DE OXIBUTININA</v>
      </c>
    </row>
    <row r="1640" spans="1:66" x14ac:dyDescent="0.25">
      <c r="A1640">
        <v>2443</v>
      </c>
      <c r="B1640" t="s">
        <v>4294</v>
      </c>
      <c r="C1640">
        <v>1725</v>
      </c>
      <c r="D1640" t="s">
        <v>4295</v>
      </c>
      <c r="E1640">
        <v>5</v>
      </c>
      <c r="F1640" t="s">
        <v>2634</v>
      </c>
      <c r="G1640">
        <v>10</v>
      </c>
      <c r="H1640" s="1" t="s">
        <v>2760</v>
      </c>
      <c r="I1640">
        <v>52</v>
      </c>
      <c r="J1640" t="s">
        <v>4296</v>
      </c>
      <c r="M1640" t="s">
        <v>4297</v>
      </c>
      <c r="N1640" t="s">
        <v>4298</v>
      </c>
      <c r="O1640" t="s">
        <v>4299</v>
      </c>
      <c r="P1640">
        <v>30061010</v>
      </c>
      <c r="R1640">
        <v>13</v>
      </c>
      <c r="S1640">
        <v>13</v>
      </c>
      <c r="T1640">
        <v>13</v>
      </c>
      <c r="U1640">
        <v>7898755069013</v>
      </c>
      <c r="V1640">
        <v>0</v>
      </c>
      <c r="W1640">
        <v>7898755069013</v>
      </c>
      <c r="X1640" t="s">
        <v>4300</v>
      </c>
      <c r="Z1640" t="s">
        <v>1260</v>
      </c>
      <c r="AA1640" t="s">
        <v>1261</v>
      </c>
      <c r="AE1640">
        <v>44314</v>
      </c>
      <c r="AH1640">
        <v>0</v>
      </c>
      <c r="AK1640" t="s">
        <v>1260</v>
      </c>
      <c r="AM1640" t="s">
        <v>1260</v>
      </c>
      <c r="AN1640" t="s">
        <v>1260</v>
      </c>
      <c r="AQ1640" t="s">
        <v>4301</v>
      </c>
      <c r="AR1640" t="s">
        <v>4302</v>
      </c>
      <c r="AS1640" t="s">
        <v>1260</v>
      </c>
      <c r="AT1640">
        <v>1</v>
      </c>
      <c r="AX1640" t="s">
        <v>1260</v>
      </c>
      <c r="AY1640" t="s">
        <v>1264</v>
      </c>
      <c r="AZ1640" t="s">
        <v>1265</v>
      </c>
      <c r="BI1640" t="s">
        <v>1260</v>
      </c>
      <c r="BK1640" t="str">
        <f>LEFT(Tabela_BaseCadastro[[#This Row],[Descrição]],SEARCH(" ",Tabela_BaseCadastro[[#This Row],[Descrição]],1)-1)</f>
        <v>FIO</v>
      </c>
      <c r="BL1640" t="str">
        <f>TEXT(Tabela_BaseCadastro[[#This Row],[Unidade Venda '[EAN8, UPC12, EAN13, e DUN14']]],"0000000000000")</f>
        <v>7898755069013</v>
      </c>
      <c r="BN1640">
        <f>IF(Tabela_BaseCadastro[[#This Row],[P.Ativo CMED]]="",Tabela_BaseCadastro[[#This Row],[DESCRIÇÃO DO PRINCIPIO ATIVO]],Tabela_BaseCadastro[[#This Row],[P.Ativo CMED]])</f>
        <v>0</v>
      </c>
    </row>
    <row r="1641" spans="1:66" x14ac:dyDescent="0.25">
      <c r="A1641">
        <v>2444</v>
      </c>
      <c r="B1641" t="s">
        <v>4303</v>
      </c>
      <c r="C1641">
        <v>1555</v>
      </c>
      <c r="D1641" t="s">
        <v>1440</v>
      </c>
      <c r="E1641">
        <v>1</v>
      </c>
      <c r="F1641" t="s">
        <v>1253</v>
      </c>
      <c r="G1641">
        <v>7</v>
      </c>
      <c r="H1641" s="1" t="s">
        <v>1381</v>
      </c>
      <c r="I1641">
        <v>16</v>
      </c>
      <c r="J1641" t="s">
        <v>1441</v>
      </c>
      <c r="K1641">
        <v>1</v>
      </c>
      <c r="L1641" t="s">
        <v>1291</v>
      </c>
      <c r="M1641" t="s">
        <v>1257</v>
      </c>
      <c r="N1641" t="s">
        <v>2543</v>
      </c>
      <c r="O1641" t="s">
        <v>1416</v>
      </c>
      <c r="P1641">
        <v>30021590</v>
      </c>
      <c r="R1641">
        <v>13</v>
      </c>
      <c r="S1641">
        <v>13</v>
      </c>
      <c r="U1641">
        <v>7891058022761</v>
      </c>
      <c r="V1641">
        <v>0</v>
      </c>
      <c r="Z1641" t="s">
        <v>1260</v>
      </c>
      <c r="AA1641" t="s">
        <v>1261</v>
      </c>
      <c r="AB1641">
        <v>11</v>
      </c>
      <c r="AC1641" t="s">
        <v>2421</v>
      </c>
      <c r="AE1641">
        <v>44315</v>
      </c>
      <c r="AH1641">
        <v>0</v>
      </c>
      <c r="AK1641" t="s">
        <v>1260</v>
      </c>
      <c r="AM1641" t="s">
        <v>1260</v>
      </c>
      <c r="AN1641" t="s">
        <v>1260</v>
      </c>
      <c r="AQ1641" t="s">
        <v>1263</v>
      </c>
      <c r="AR1641" t="s">
        <v>1257</v>
      </c>
      <c r="AS1641" t="s">
        <v>1260</v>
      </c>
      <c r="AT1641">
        <v>1</v>
      </c>
      <c r="AX1641" t="s">
        <v>1260</v>
      </c>
      <c r="AY1641" t="s">
        <v>1264</v>
      </c>
      <c r="AZ1641" t="s">
        <v>1265</v>
      </c>
      <c r="BI1641" t="s">
        <v>1260</v>
      </c>
      <c r="BK1641" t="str">
        <f>LEFT(Tabela_BaseCadastro[[#This Row],[Descrição]],SEARCH(" ",Tabela_BaseCadastro[[#This Row],[Descrição]],1)-1)</f>
        <v>DUPIXENT</v>
      </c>
      <c r="BL1641" t="str">
        <f>TEXT(Tabela_BaseCadastro[[#This Row],[Unidade Venda '[EAN8, UPC12, EAN13, e DUN14']]],"0000000000000")</f>
        <v>7891058022761</v>
      </c>
      <c r="BM1641" t="s">
        <v>2544</v>
      </c>
      <c r="BN1641" t="str">
        <f>IF(Tabela_BaseCadastro[[#This Row],[P.Ativo CMED]]="",Tabela_BaseCadastro[[#This Row],[DESCRIÇÃO DO PRINCIPIO ATIVO]],Tabela_BaseCadastro[[#This Row],[P.Ativo CMED]])</f>
        <v>DUPILUMABE</v>
      </c>
    </row>
    <row r="1642" spans="1:66" x14ac:dyDescent="0.25">
      <c r="A1642">
        <v>2445</v>
      </c>
      <c r="B1642" t="s">
        <v>4304</v>
      </c>
      <c r="C1642">
        <v>1725</v>
      </c>
      <c r="D1642" t="s">
        <v>4295</v>
      </c>
      <c r="E1642">
        <v>5</v>
      </c>
      <c r="F1642" t="s">
        <v>2634</v>
      </c>
      <c r="G1642">
        <v>10</v>
      </c>
      <c r="H1642" s="1" t="s">
        <v>2760</v>
      </c>
      <c r="I1642">
        <v>52</v>
      </c>
      <c r="J1642" t="s">
        <v>4296</v>
      </c>
      <c r="M1642" t="s">
        <v>4305</v>
      </c>
      <c r="N1642" t="s">
        <v>4298</v>
      </c>
      <c r="O1642" t="s">
        <v>4299</v>
      </c>
      <c r="P1642">
        <v>30061010</v>
      </c>
      <c r="R1642">
        <v>13</v>
      </c>
      <c r="S1642">
        <v>13</v>
      </c>
      <c r="U1642">
        <v>2445</v>
      </c>
      <c r="V1642">
        <v>0</v>
      </c>
      <c r="X1642" t="s">
        <v>4306</v>
      </c>
      <c r="Z1642" t="s">
        <v>1260</v>
      </c>
      <c r="AA1642" t="s">
        <v>1261</v>
      </c>
      <c r="AE1642">
        <v>44315</v>
      </c>
      <c r="AH1642">
        <v>0</v>
      </c>
      <c r="AK1642" t="s">
        <v>1260</v>
      </c>
      <c r="AM1642" t="s">
        <v>1260</v>
      </c>
      <c r="AN1642" t="s">
        <v>1260</v>
      </c>
      <c r="AQ1642" t="s">
        <v>4301</v>
      </c>
      <c r="AR1642" t="s">
        <v>4302</v>
      </c>
      <c r="AS1642" t="s">
        <v>1260</v>
      </c>
      <c r="AT1642">
        <v>1</v>
      </c>
      <c r="AX1642" t="s">
        <v>1260</v>
      </c>
      <c r="AY1642" t="s">
        <v>1264</v>
      </c>
      <c r="AZ1642" t="s">
        <v>1265</v>
      </c>
      <c r="BI1642" t="s">
        <v>1260</v>
      </c>
      <c r="BK1642" t="str">
        <f>LEFT(Tabela_BaseCadastro[[#This Row],[Descrição]],SEARCH(" ",Tabela_BaseCadastro[[#This Row],[Descrição]],1)-1)</f>
        <v>FIO</v>
      </c>
      <c r="BL1642" t="str">
        <f>TEXT(Tabela_BaseCadastro[[#This Row],[Unidade Venda '[EAN8, UPC12, EAN13, e DUN14']]],"0000000000000")</f>
        <v>0000000002445</v>
      </c>
      <c r="BN1642">
        <f>IF(Tabela_BaseCadastro[[#This Row],[P.Ativo CMED]]="",Tabela_BaseCadastro[[#This Row],[DESCRIÇÃO DO PRINCIPIO ATIVO]],Tabela_BaseCadastro[[#This Row],[P.Ativo CMED]])</f>
        <v>0</v>
      </c>
    </row>
    <row r="1643" spans="1:66" x14ac:dyDescent="0.25">
      <c r="A1643">
        <v>2446</v>
      </c>
      <c r="B1643" t="s">
        <v>4307</v>
      </c>
      <c r="C1643">
        <v>1725</v>
      </c>
      <c r="D1643" t="s">
        <v>4295</v>
      </c>
      <c r="E1643">
        <v>5</v>
      </c>
      <c r="F1643" t="s">
        <v>2634</v>
      </c>
      <c r="G1643">
        <v>10</v>
      </c>
      <c r="H1643" s="1" t="s">
        <v>2760</v>
      </c>
      <c r="I1643">
        <v>52</v>
      </c>
      <c r="J1643" t="s">
        <v>4296</v>
      </c>
      <c r="M1643" t="s">
        <v>4305</v>
      </c>
      <c r="N1643" t="s">
        <v>4298</v>
      </c>
      <c r="O1643" t="s">
        <v>4299</v>
      </c>
      <c r="P1643">
        <v>30061010</v>
      </c>
      <c r="R1643">
        <v>13</v>
      </c>
      <c r="S1643">
        <v>14</v>
      </c>
      <c r="U1643">
        <v>2446</v>
      </c>
      <c r="V1643">
        <v>0</v>
      </c>
      <c r="X1643" t="s">
        <v>4308</v>
      </c>
      <c r="Z1643" t="s">
        <v>1260</v>
      </c>
      <c r="AA1643" t="s">
        <v>1261</v>
      </c>
      <c r="AE1643">
        <v>44315</v>
      </c>
      <c r="AH1643">
        <v>0</v>
      </c>
      <c r="AK1643" t="s">
        <v>1260</v>
      </c>
      <c r="AM1643" t="s">
        <v>1260</v>
      </c>
      <c r="AN1643" t="s">
        <v>1260</v>
      </c>
      <c r="AQ1643" t="s">
        <v>4301</v>
      </c>
      <c r="AR1643" t="s">
        <v>4302</v>
      </c>
      <c r="AS1643" t="s">
        <v>1260</v>
      </c>
      <c r="AT1643">
        <v>1</v>
      </c>
      <c r="AX1643" t="s">
        <v>1260</v>
      </c>
      <c r="AY1643" t="s">
        <v>1264</v>
      </c>
      <c r="AZ1643" t="s">
        <v>1265</v>
      </c>
      <c r="BI1643" t="s">
        <v>1260</v>
      </c>
      <c r="BK1643" t="str">
        <f>LEFT(Tabela_BaseCadastro[[#This Row],[Descrição]],SEARCH(" ",Tabela_BaseCadastro[[#This Row],[Descrição]],1)-1)</f>
        <v>FIO</v>
      </c>
      <c r="BL1643" t="str">
        <f>TEXT(Tabela_BaseCadastro[[#This Row],[Unidade Venda '[EAN8, UPC12, EAN13, e DUN14']]],"0000000000000")</f>
        <v>0000000002446</v>
      </c>
      <c r="BN1643">
        <f>IF(Tabela_BaseCadastro[[#This Row],[P.Ativo CMED]]="",Tabela_BaseCadastro[[#This Row],[DESCRIÇÃO DO PRINCIPIO ATIVO]],Tabela_BaseCadastro[[#This Row],[P.Ativo CMED]])</f>
        <v>0</v>
      </c>
    </row>
    <row r="1644" spans="1:66" x14ac:dyDescent="0.25">
      <c r="A1644">
        <v>2447</v>
      </c>
      <c r="B1644" t="s">
        <v>4309</v>
      </c>
      <c r="C1644">
        <v>1725</v>
      </c>
      <c r="D1644" t="s">
        <v>4295</v>
      </c>
      <c r="E1644">
        <v>5</v>
      </c>
      <c r="F1644" t="s">
        <v>2634</v>
      </c>
      <c r="G1644">
        <v>10</v>
      </c>
      <c r="H1644" s="1" t="s">
        <v>2760</v>
      </c>
      <c r="I1644">
        <v>53</v>
      </c>
      <c r="J1644" t="s">
        <v>4310</v>
      </c>
      <c r="M1644" t="s">
        <v>4311</v>
      </c>
      <c r="N1644" t="s">
        <v>4312</v>
      </c>
      <c r="O1644" t="s">
        <v>1275</v>
      </c>
      <c r="P1644">
        <v>90183929</v>
      </c>
      <c r="R1644">
        <v>13</v>
      </c>
      <c r="S1644">
        <v>13</v>
      </c>
      <c r="T1644">
        <v>13</v>
      </c>
      <c r="U1644">
        <v>7890000024471</v>
      </c>
      <c r="V1644">
        <v>0</v>
      </c>
      <c r="W1644">
        <v>1047835800027</v>
      </c>
      <c r="X1644">
        <v>1.047835800027E+17</v>
      </c>
      <c r="Z1644" t="s">
        <v>1260</v>
      </c>
      <c r="AA1644" t="s">
        <v>1261</v>
      </c>
      <c r="AE1644">
        <v>44315</v>
      </c>
      <c r="AH1644">
        <v>0</v>
      </c>
      <c r="AK1644" t="s">
        <v>1260</v>
      </c>
      <c r="AM1644" t="s">
        <v>1260</v>
      </c>
      <c r="AN1644" t="s">
        <v>1260</v>
      </c>
      <c r="AQ1644" t="s">
        <v>1263</v>
      </c>
      <c r="AR1644" t="s">
        <v>1257</v>
      </c>
      <c r="AS1644" t="s">
        <v>1260</v>
      </c>
      <c r="AT1644">
        <v>1</v>
      </c>
      <c r="AX1644" t="s">
        <v>1260</v>
      </c>
      <c r="AY1644" t="s">
        <v>1264</v>
      </c>
      <c r="AZ1644" t="s">
        <v>1265</v>
      </c>
      <c r="BI1644" t="s">
        <v>1260</v>
      </c>
      <c r="BK1644" t="str">
        <f>LEFT(Tabela_BaseCadastro[[#This Row],[Descrição]],SEARCH(" ",Tabela_BaseCadastro[[#This Row],[Descrição]],1)-1)</f>
        <v>EN20033</v>
      </c>
      <c r="BL1644" t="str">
        <f>TEXT(Tabela_BaseCadastro[[#This Row],[Unidade Venda '[EAN8, UPC12, EAN13, e DUN14']]],"0000000000000")</f>
        <v>7890000024471</v>
      </c>
      <c r="BN1644">
        <f>IF(Tabela_BaseCadastro[[#This Row],[P.Ativo CMED]]="",Tabela_BaseCadastro[[#This Row],[DESCRIÇÃO DO PRINCIPIO ATIVO]],Tabela_BaseCadastro[[#This Row],[P.Ativo CMED]])</f>
        <v>0</v>
      </c>
    </row>
    <row r="1645" spans="1:66" x14ac:dyDescent="0.25">
      <c r="A1645">
        <v>2448</v>
      </c>
      <c r="B1645" t="s">
        <v>4313</v>
      </c>
      <c r="C1645">
        <v>1725</v>
      </c>
      <c r="D1645" t="s">
        <v>4295</v>
      </c>
      <c r="E1645">
        <v>5</v>
      </c>
      <c r="F1645" t="s">
        <v>2634</v>
      </c>
      <c r="G1645">
        <v>10</v>
      </c>
      <c r="H1645" s="1" t="s">
        <v>2760</v>
      </c>
      <c r="I1645">
        <v>53</v>
      </c>
      <c r="J1645" t="s">
        <v>4310</v>
      </c>
      <c r="M1645" t="s">
        <v>4311</v>
      </c>
      <c r="N1645" t="s">
        <v>4312</v>
      </c>
      <c r="O1645" t="s">
        <v>1275</v>
      </c>
      <c r="P1645">
        <v>90183929</v>
      </c>
      <c r="R1645">
        <v>13</v>
      </c>
      <c r="S1645">
        <v>13</v>
      </c>
      <c r="T1645">
        <v>13</v>
      </c>
      <c r="U1645">
        <v>7890000024481</v>
      </c>
      <c r="V1645">
        <v>0</v>
      </c>
      <c r="W1645">
        <v>7890000024481</v>
      </c>
      <c r="X1645" t="s">
        <v>4314</v>
      </c>
      <c r="Z1645" t="s">
        <v>1260</v>
      </c>
      <c r="AA1645" t="s">
        <v>1261</v>
      </c>
      <c r="AE1645">
        <v>44315</v>
      </c>
      <c r="AH1645">
        <v>0</v>
      </c>
      <c r="AK1645" t="s">
        <v>1260</v>
      </c>
      <c r="AM1645" t="s">
        <v>1260</v>
      </c>
      <c r="AN1645" t="s">
        <v>1260</v>
      </c>
      <c r="AQ1645" t="s">
        <v>1263</v>
      </c>
      <c r="AR1645" t="s">
        <v>1257</v>
      </c>
      <c r="AS1645" t="s">
        <v>1260</v>
      </c>
      <c r="AT1645">
        <v>1</v>
      </c>
      <c r="AX1645" t="s">
        <v>1260</v>
      </c>
      <c r="AY1645" t="s">
        <v>1264</v>
      </c>
      <c r="AZ1645" t="s">
        <v>1265</v>
      </c>
      <c r="BI1645" t="s">
        <v>1260</v>
      </c>
      <c r="BK1645" t="str">
        <f>LEFT(Tabela_BaseCadastro[[#This Row],[Descrição]],SEARCH(" ",Tabela_BaseCadastro[[#This Row],[Descrição]],1)-1)</f>
        <v>EN20023</v>
      </c>
      <c r="BL1645" t="str">
        <f>TEXT(Tabela_BaseCadastro[[#This Row],[Unidade Venda '[EAN8, UPC12, EAN13, e DUN14']]],"0000000000000")</f>
        <v>7890000024481</v>
      </c>
      <c r="BN1645">
        <f>IF(Tabela_BaseCadastro[[#This Row],[P.Ativo CMED]]="",Tabela_BaseCadastro[[#This Row],[DESCRIÇÃO DO PRINCIPIO ATIVO]],Tabela_BaseCadastro[[#This Row],[P.Ativo CMED]])</f>
        <v>0</v>
      </c>
    </row>
    <row r="1646" spans="1:66" x14ac:dyDescent="0.25">
      <c r="A1646">
        <v>2449</v>
      </c>
      <c r="B1646" t="s">
        <v>4315</v>
      </c>
      <c r="C1646">
        <v>1725</v>
      </c>
      <c r="D1646" t="s">
        <v>4295</v>
      </c>
      <c r="E1646">
        <v>5</v>
      </c>
      <c r="F1646" t="s">
        <v>2634</v>
      </c>
      <c r="G1646">
        <v>10</v>
      </c>
      <c r="H1646" s="1" t="s">
        <v>2760</v>
      </c>
      <c r="I1646">
        <v>53</v>
      </c>
      <c r="J1646" t="s">
        <v>4310</v>
      </c>
      <c r="M1646" t="s">
        <v>4311</v>
      </c>
      <c r="N1646" t="s">
        <v>4312</v>
      </c>
      <c r="O1646" t="s">
        <v>1275</v>
      </c>
      <c r="P1646">
        <v>90183929</v>
      </c>
      <c r="R1646">
        <v>13</v>
      </c>
      <c r="S1646">
        <v>13</v>
      </c>
      <c r="U1646">
        <v>1258748523142</v>
      </c>
      <c r="V1646">
        <v>0</v>
      </c>
      <c r="W1646">
        <v>1258748523142</v>
      </c>
      <c r="X1646" t="s">
        <v>4316</v>
      </c>
      <c r="Z1646" t="s">
        <v>1260</v>
      </c>
      <c r="AA1646" t="s">
        <v>1261</v>
      </c>
      <c r="AE1646">
        <v>44315</v>
      </c>
      <c r="AH1646">
        <v>0</v>
      </c>
      <c r="AK1646" t="s">
        <v>1260</v>
      </c>
      <c r="AM1646" t="s">
        <v>1260</v>
      </c>
      <c r="AN1646" t="s">
        <v>1260</v>
      </c>
      <c r="AQ1646" t="s">
        <v>1263</v>
      </c>
      <c r="AR1646" t="s">
        <v>1257</v>
      </c>
      <c r="AS1646" t="s">
        <v>1260</v>
      </c>
      <c r="AT1646">
        <v>1</v>
      </c>
      <c r="AX1646" t="s">
        <v>1260</v>
      </c>
      <c r="AY1646" t="s">
        <v>1264</v>
      </c>
      <c r="AZ1646" t="s">
        <v>1265</v>
      </c>
      <c r="BI1646" t="s">
        <v>1260</v>
      </c>
      <c r="BK1646" t="str">
        <f>LEFT(Tabela_BaseCadastro[[#This Row],[Descrição]],SEARCH(" ",Tabela_BaseCadastro[[#This Row],[Descrição]],1)-1)</f>
        <v>DERMASCULPT</v>
      </c>
      <c r="BL1646" t="str">
        <f>TEXT(Tabela_BaseCadastro[[#This Row],[Unidade Venda '[EAN8, UPC12, EAN13, e DUN14']]],"0000000000000")</f>
        <v>1258748523142</v>
      </c>
      <c r="BN1646">
        <f>IF(Tabela_BaseCadastro[[#This Row],[P.Ativo CMED]]="",Tabela_BaseCadastro[[#This Row],[DESCRIÇÃO DO PRINCIPIO ATIVO]],Tabela_BaseCadastro[[#This Row],[P.Ativo CMED]])</f>
        <v>0</v>
      </c>
    </row>
    <row r="1647" spans="1:66" x14ac:dyDescent="0.25">
      <c r="A1647">
        <v>2450</v>
      </c>
      <c r="B1647" t="s">
        <v>4317</v>
      </c>
      <c r="C1647">
        <v>1733</v>
      </c>
      <c r="D1647" t="s">
        <v>4318</v>
      </c>
      <c r="E1647">
        <v>1</v>
      </c>
      <c r="F1647" t="s">
        <v>1253</v>
      </c>
      <c r="G1647">
        <v>2</v>
      </c>
      <c r="H1647" s="1" t="s">
        <v>1254</v>
      </c>
      <c r="I1647">
        <v>54</v>
      </c>
      <c r="J1647" t="s">
        <v>4318</v>
      </c>
      <c r="K1647">
        <v>2</v>
      </c>
      <c r="L1647" t="s">
        <v>1256</v>
      </c>
      <c r="M1647" t="s">
        <v>4319</v>
      </c>
      <c r="N1647" t="s">
        <v>1422</v>
      </c>
      <c r="O1647" t="s">
        <v>1253</v>
      </c>
      <c r="P1647">
        <v>30022099</v>
      </c>
      <c r="R1647">
        <v>13</v>
      </c>
      <c r="S1647">
        <v>14</v>
      </c>
      <c r="U1647">
        <v>7898122913369</v>
      </c>
      <c r="V1647">
        <v>7898122913369</v>
      </c>
      <c r="Z1647" t="s">
        <v>1260</v>
      </c>
      <c r="AA1647" t="s">
        <v>1261</v>
      </c>
      <c r="AB1647">
        <v>46</v>
      </c>
      <c r="AC1647" t="s">
        <v>4320</v>
      </c>
      <c r="AE1647">
        <v>44328</v>
      </c>
      <c r="AH1647">
        <v>0</v>
      </c>
      <c r="AK1647" t="s">
        <v>1260</v>
      </c>
      <c r="AM1647" t="s">
        <v>1260</v>
      </c>
      <c r="AN1647" t="s">
        <v>1260</v>
      </c>
      <c r="AQ1647" t="s">
        <v>1263</v>
      </c>
      <c r="AR1647" t="s">
        <v>1257</v>
      </c>
      <c r="AS1647" t="s">
        <v>1260</v>
      </c>
      <c r="AT1647">
        <v>1</v>
      </c>
      <c r="AX1647" t="s">
        <v>1260</v>
      </c>
      <c r="AY1647" t="s">
        <v>1264</v>
      </c>
      <c r="AZ1647" t="s">
        <v>1265</v>
      </c>
      <c r="BI1647" t="s">
        <v>1260</v>
      </c>
      <c r="BK1647" t="str">
        <f>LEFT(Tabela_BaseCadastro[[#This Row],[Descrição]],SEARCH(" ",Tabela_BaseCadastro[[#This Row],[Descrição]],1)-1)</f>
        <v>BICARBONATO</v>
      </c>
      <c r="BL1647" t="str">
        <f>TEXT(Tabela_BaseCadastro[[#This Row],[Unidade Venda '[EAN8, UPC12, EAN13, e DUN14']]],"0000000000000")</f>
        <v>7898122913369</v>
      </c>
      <c r="BN1647">
        <f>IF(Tabela_BaseCadastro[[#This Row],[P.Ativo CMED]]="",Tabela_BaseCadastro[[#This Row],[DESCRIÇÃO DO PRINCIPIO ATIVO]],Tabela_BaseCadastro[[#This Row],[P.Ativo CMED]])</f>
        <v>0</v>
      </c>
    </row>
    <row r="1648" spans="1:66" x14ac:dyDescent="0.25">
      <c r="A1648">
        <v>2451</v>
      </c>
      <c r="B1648" t="s">
        <v>4321</v>
      </c>
      <c r="C1648">
        <v>1733</v>
      </c>
      <c r="D1648" t="s">
        <v>4318</v>
      </c>
      <c r="E1648">
        <v>1</v>
      </c>
      <c r="F1648" t="s">
        <v>1253</v>
      </c>
      <c r="G1648">
        <v>2</v>
      </c>
      <c r="H1648" s="1" t="s">
        <v>1254</v>
      </c>
      <c r="I1648">
        <v>54</v>
      </c>
      <c r="J1648" t="s">
        <v>4318</v>
      </c>
      <c r="K1648">
        <v>2</v>
      </c>
      <c r="L1648" t="s">
        <v>1256</v>
      </c>
      <c r="M1648" t="s">
        <v>4322</v>
      </c>
      <c r="N1648" t="s">
        <v>1422</v>
      </c>
      <c r="O1648" t="s">
        <v>1253</v>
      </c>
      <c r="P1648">
        <v>30022099</v>
      </c>
      <c r="R1648">
        <v>13</v>
      </c>
      <c r="S1648">
        <v>14</v>
      </c>
      <c r="U1648">
        <v>13265821304</v>
      </c>
      <c r="V1648">
        <v>13265821304</v>
      </c>
      <c r="Z1648" t="s">
        <v>1260</v>
      </c>
      <c r="AA1648" t="s">
        <v>1261</v>
      </c>
      <c r="AB1648">
        <v>46</v>
      </c>
      <c r="AC1648" t="s">
        <v>4320</v>
      </c>
      <c r="AE1648">
        <v>44333</v>
      </c>
      <c r="AH1648">
        <v>0</v>
      </c>
      <c r="AK1648" t="s">
        <v>1260</v>
      </c>
      <c r="AM1648" t="s">
        <v>1260</v>
      </c>
      <c r="AN1648" t="s">
        <v>1260</v>
      </c>
      <c r="AQ1648" t="s">
        <v>1263</v>
      </c>
      <c r="AR1648" t="s">
        <v>1257</v>
      </c>
      <c r="AS1648" t="s">
        <v>1260</v>
      </c>
      <c r="AT1648">
        <v>1</v>
      </c>
      <c r="AX1648" t="s">
        <v>1260</v>
      </c>
      <c r="AY1648" t="s">
        <v>1264</v>
      </c>
      <c r="AZ1648" t="s">
        <v>1265</v>
      </c>
      <c r="BI1648" t="s">
        <v>1260</v>
      </c>
      <c r="BK1648" t="str">
        <f>LEFT(Tabela_BaseCadastro[[#This Row],[Descrição]],SEARCH(" ",Tabela_BaseCadastro[[#This Row],[Descrição]],1)-1)</f>
        <v>BICARBONATO</v>
      </c>
      <c r="BL1648" t="str">
        <f>TEXT(Tabela_BaseCadastro[[#This Row],[Unidade Venda '[EAN8, UPC12, EAN13, e DUN14']]],"0000000000000")</f>
        <v>0013265821304</v>
      </c>
      <c r="BN1648">
        <f>IF(Tabela_BaseCadastro[[#This Row],[P.Ativo CMED]]="",Tabela_BaseCadastro[[#This Row],[DESCRIÇÃO DO PRINCIPIO ATIVO]],Tabela_BaseCadastro[[#This Row],[P.Ativo CMED]])</f>
        <v>0</v>
      </c>
    </row>
    <row r="1649" spans="1:66" x14ac:dyDescent="0.25">
      <c r="A1649">
        <v>2452</v>
      </c>
      <c r="B1649" t="s">
        <v>4323</v>
      </c>
      <c r="C1649">
        <v>1733</v>
      </c>
      <c r="D1649" t="s">
        <v>4318</v>
      </c>
      <c r="E1649">
        <v>1</v>
      </c>
      <c r="F1649" t="s">
        <v>1253</v>
      </c>
      <c r="G1649">
        <v>2</v>
      </c>
      <c r="H1649" s="1" t="s">
        <v>1254</v>
      </c>
      <c r="I1649">
        <v>54</v>
      </c>
      <c r="J1649" t="s">
        <v>4318</v>
      </c>
      <c r="K1649">
        <v>2</v>
      </c>
      <c r="L1649" t="s">
        <v>1256</v>
      </c>
      <c r="M1649" t="s">
        <v>4319</v>
      </c>
      <c r="N1649" t="s">
        <v>1422</v>
      </c>
      <c r="O1649" t="s">
        <v>1253</v>
      </c>
      <c r="P1649">
        <v>30022099</v>
      </c>
      <c r="R1649">
        <v>13</v>
      </c>
      <c r="S1649">
        <v>14</v>
      </c>
      <c r="U1649">
        <v>35696258732</v>
      </c>
      <c r="V1649">
        <v>35696258732</v>
      </c>
      <c r="Z1649" t="s">
        <v>1260</v>
      </c>
      <c r="AA1649" t="s">
        <v>1261</v>
      </c>
      <c r="AB1649">
        <v>46</v>
      </c>
      <c r="AC1649" t="s">
        <v>4320</v>
      </c>
      <c r="AE1649">
        <v>44333</v>
      </c>
      <c r="AH1649">
        <v>0</v>
      </c>
      <c r="AK1649" t="s">
        <v>1260</v>
      </c>
      <c r="AM1649" t="s">
        <v>1260</v>
      </c>
      <c r="AN1649" t="s">
        <v>1260</v>
      </c>
      <c r="AQ1649" t="s">
        <v>1263</v>
      </c>
      <c r="AR1649" t="s">
        <v>1257</v>
      </c>
      <c r="AS1649" t="s">
        <v>1260</v>
      </c>
      <c r="AT1649">
        <v>1</v>
      </c>
      <c r="AX1649" t="s">
        <v>1260</v>
      </c>
      <c r="AY1649" t="s">
        <v>1264</v>
      </c>
      <c r="AZ1649" t="s">
        <v>1265</v>
      </c>
      <c r="BI1649" t="s">
        <v>1260</v>
      </c>
      <c r="BK1649" t="str">
        <f>LEFT(Tabela_BaseCadastro[[#This Row],[Descrição]],SEARCH(" ",Tabela_BaseCadastro[[#This Row],[Descrição]],1)-1)</f>
        <v>BICARBONATO</v>
      </c>
      <c r="BL1649" t="str">
        <f>TEXT(Tabela_BaseCadastro[[#This Row],[Unidade Venda '[EAN8, UPC12, EAN13, e DUN14']]],"0000000000000")</f>
        <v>0035696258732</v>
      </c>
      <c r="BN1649">
        <f>IF(Tabela_BaseCadastro[[#This Row],[P.Ativo CMED]]="",Tabela_BaseCadastro[[#This Row],[DESCRIÇÃO DO PRINCIPIO ATIVO]],Tabela_BaseCadastro[[#This Row],[P.Ativo CMED]])</f>
        <v>0</v>
      </c>
    </row>
    <row r="1650" spans="1:66" x14ac:dyDescent="0.25">
      <c r="A1650">
        <v>2453</v>
      </c>
      <c r="B1650" t="s">
        <v>4324</v>
      </c>
      <c r="C1650">
        <v>1733</v>
      </c>
      <c r="D1650" t="s">
        <v>4318</v>
      </c>
      <c r="E1650">
        <v>1</v>
      </c>
      <c r="F1650" t="s">
        <v>1253</v>
      </c>
      <c r="G1650">
        <v>2</v>
      </c>
      <c r="H1650" s="1" t="s">
        <v>1254</v>
      </c>
      <c r="I1650">
        <v>54</v>
      </c>
      <c r="J1650" t="s">
        <v>4318</v>
      </c>
      <c r="K1650">
        <v>2</v>
      </c>
      <c r="L1650" t="s">
        <v>1256</v>
      </c>
      <c r="M1650" t="s">
        <v>4322</v>
      </c>
      <c r="N1650" t="s">
        <v>1422</v>
      </c>
      <c r="O1650" t="s">
        <v>1253</v>
      </c>
      <c r="P1650">
        <v>30022099</v>
      </c>
      <c r="R1650">
        <v>13</v>
      </c>
      <c r="S1650">
        <v>14</v>
      </c>
      <c r="U1650">
        <v>63527869201</v>
      </c>
      <c r="V1650">
        <v>63527869201</v>
      </c>
      <c r="Z1650" t="s">
        <v>1260</v>
      </c>
      <c r="AA1650" t="s">
        <v>1261</v>
      </c>
      <c r="AB1650">
        <v>46</v>
      </c>
      <c r="AC1650" t="s">
        <v>4320</v>
      </c>
      <c r="AE1650">
        <v>44333</v>
      </c>
      <c r="AH1650">
        <v>0</v>
      </c>
      <c r="AK1650" t="s">
        <v>1260</v>
      </c>
      <c r="AM1650" t="s">
        <v>1260</v>
      </c>
      <c r="AN1650" t="s">
        <v>1260</v>
      </c>
      <c r="AQ1650" t="s">
        <v>1263</v>
      </c>
      <c r="AR1650" t="s">
        <v>1257</v>
      </c>
      <c r="AS1650" t="s">
        <v>1260</v>
      </c>
      <c r="AT1650">
        <v>1</v>
      </c>
      <c r="AX1650" t="s">
        <v>1260</v>
      </c>
      <c r="AY1650" t="s">
        <v>1264</v>
      </c>
      <c r="AZ1650" t="s">
        <v>1265</v>
      </c>
      <c r="BI1650" t="s">
        <v>1260</v>
      </c>
      <c r="BK1650" t="str">
        <f>LEFT(Tabela_BaseCadastro[[#This Row],[Descrição]],SEARCH(" ",Tabela_BaseCadastro[[#This Row],[Descrição]],1)-1)</f>
        <v>BICARBONATO</v>
      </c>
      <c r="BL1650" t="str">
        <f>TEXT(Tabela_BaseCadastro[[#This Row],[Unidade Venda '[EAN8, UPC12, EAN13, e DUN14']]],"0000000000000")</f>
        <v>0063527869201</v>
      </c>
      <c r="BN1650">
        <f>IF(Tabela_BaseCadastro[[#This Row],[P.Ativo CMED]]="",Tabela_BaseCadastro[[#This Row],[DESCRIÇÃO DO PRINCIPIO ATIVO]],Tabela_BaseCadastro[[#This Row],[P.Ativo CMED]])</f>
        <v>0</v>
      </c>
    </row>
    <row r="1651" spans="1:66" x14ac:dyDescent="0.25">
      <c r="A1651">
        <v>2454</v>
      </c>
      <c r="B1651" t="s">
        <v>4325</v>
      </c>
      <c r="C1651">
        <v>1733</v>
      </c>
      <c r="D1651" t="s">
        <v>4318</v>
      </c>
      <c r="E1651">
        <v>1</v>
      </c>
      <c r="F1651" t="s">
        <v>1253</v>
      </c>
      <c r="G1651">
        <v>2</v>
      </c>
      <c r="H1651" s="1" t="s">
        <v>1254</v>
      </c>
      <c r="I1651">
        <v>54</v>
      </c>
      <c r="J1651" t="s">
        <v>4318</v>
      </c>
      <c r="K1651">
        <v>2</v>
      </c>
      <c r="L1651" t="s">
        <v>1256</v>
      </c>
      <c r="M1651" t="s">
        <v>4319</v>
      </c>
      <c r="N1651" t="s">
        <v>1422</v>
      </c>
      <c r="O1651" t="s">
        <v>1253</v>
      </c>
      <c r="P1651">
        <v>30022099</v>
      </c>
      <c r="R1651">
        <v>13</v>
      </c>
      <c r="S1651">
        <v>14</v>
      </c>
      <c r="U1651">
        <v>65362459301</v>
      </c>
      <c r="V1651">
        <v>65362459301</v>
      </c>
      <c r="Z1651" t="s">
        <v>1260</v>
      </c>
      <c r="AA1651" t="s">
        <v>1261</v>
      </c>
      <c r="AB1651">
        <v>46</v>
      </c>
      <c r="AC1651" t="s">
        <v>4320</v>
      </c>
      <c r="AE1651">
        <v>44333</v>
      </c>
      <c r="AH1651">
        <v>0</v>
      </c>
      <c r="AK1651" t="s">
        <v>1260</v>
      </c>
      <c r="AM1651" t="s">
        <v>1260</v>
      </c>
      <c r="AN1651" t="s">
        <v>1260</v>
      </c>
      <c r="AQ1651" t="s">
        <v>1263</v>
      </c>
      <c r="AR1651" t="s">
        <v>1257</v>
      </c>
      <c r="AS1651" t="s">
        <v>1260</v>
      </c>
      <c r="AT1651">
        <v>1</v>
      </c>
      <c r="AX1651" t="s">
        <v>1260</v>
      </c>
      <c r="AY1651" t="s">
        <v>1264</v>
      </c>
      <c r="AZ1651" t="s">
        <v>1265</v>
      </c>
      <c r="BI1651" t="s">
        <v>1260</v>
      </c>
      <c r="BK1651" t="str">
        <f>LEFT(Tabela_BaseCadastro[[#This Row],[Descrição]],SEARCH(" ",Tabela_BaseCadastro[[#This Row],[Descrição]],1)-1)</f>
        <v>BICARBONATO</v>
      </c>
      <c r="BL1651" t="str">
        <f>TEXT(Tabela_BaseCadastro[[#This Row],[Unidade Venda '[EAN8, UPC12, EAN13, e DUN14']]],"0000000000000")</f>
        <v>0065362459301</v>
      </c>
      <c r="BN1651">
        <f>IF(Tabela_BaseCadastro[[#This Row],[P.Ativo CMED]]="",Tabela_BaseCadastro[[#This Row],[DESCRIÇÃO DO PRINCIPIO ATIVO]],Tabela_BaseCadastro[[#This Row],[P.Ativo CMED]])</f>
        <v>0</v>
      </c>
    </row>
    <row r="1652" spans="1:66" x14ac:dyDescent="0.25">
      <c r="A1652">
        <v>2455</v>
      </c>
      <c r="B1652" t="s">
        <v>4326</v>
      </c>
      <c r="C1652">
        <v>1733</v>
      </c>
      <c r="D1652" t="s">
        <v>4318</v>
      </c>
      <c r="E1652">
        <v>1</v>
      </c>
      <c r="F1652" t="s">
        <v>1253</v>
      </c>
      <c r="G1652">
        <v>2</v>
      </c>
      <c r="H1652" s="1" t="s">
        <v>1254</v>
      </c>
      <c r="I1652">
        <v>54</v>
      </c>
      <c r="J1652" t="s">
        <v>4318</v>
      </c>
      <c r="K1652">
        <v>2</v>
      </c>
      <c r="L1652" t="s">
        <v>1256</v>
      </c>
      <c r="M1652" t="s">
        <v>4327</v>
      </c>
      <c r="N1652" t="s">
        <v>1422</v>
      </c>
      <c r="O1652" t="s">
        <v>1253</v>
      </c>
      <c r="P1652">
        <v>30022099</v>
      </c>
      <c r="R1652">
        <v>13</v>
      </c>
      <c r="S1652">
        <v>14</v>
      </c>
      <c r="U1652">
        <v>36586964120</v>
      </c>
      <c r="V1652">
        <v>36586964120</v>
      </c>
      <c r="Z1652" t="s">
        <v>1260</v>
      </c>
      <c r="AA1652" t="s">
        <v>1261</v>
      </c>
      <c r="AB1652">
        <v>46</v>
      </c>
      <c r="AC1652" t="s">
        <v>4320</v>
      </c>
      <c r="AE1652">
        <v>44333</v>
      </c>
      <c r="AH1652">
        <v>0</v>
      </c>
      <c r="AK1652" t="s">
        <v>1260</v>
      </c>
      <c r="AM1652" t="s">
        <v>1260</v>
      </c>
      <c r="AN1652" t="s">
        <v>1260</v>
      </c>
      <c r="AQ1652" t="s">
        <v>1263</v>
      </c>
      <c r="AR1652" t="s">
        <v>1257</v>
      </c>
      <c r="AS1652" t="s">
        <v>1260</v>
      </c>
      <c r="AT1652">
        <v>1</v>
      </c>
      <c r="AX1652" t="s">
        <v>1260</v>
      </c>
      <c r="AY1652" t="s">
        <v>1264</v>
      </c>
      <c r="AZ1652" t="s">
        <v>1265</v>
      </c>
      <c r="BI1652" t="s">
        <v>1260</v>
      </c>
      <c r="BK1652" t="str">
        <f>LEFT(Tabela_BaseCadastro[[#This Row],[Descrição]],SEARCH(" ",Tabela_BaseCadastro[[#This Row],[Descrição]],1)-1)</f>
        <v>BICARBONATO</v>
      </c>
      <c r="BL1652" t="str">
        <f>TEXT(Tabela_BaseCadastro[[#This Row],[Unidade Venda '[EAN8, UPC12, EAN13, e DUN14']]],"0000000000000")</f>
        <v>0036586964120</v>
      </c>
      <c r="BN1652">
        <f>IF(Tabela_BaseCadastro[[#This Row],[P.Ativo CMED]]="",Tabela_BaseCadastro[[#This Row],[DESCRIÇÃO DO PRINCIPIO ATIVO]],Tabela_BaseCadastro[[#This Row],[P.Ativo CMED]])</f>
        <v>0</v>
      </c>
    </row>
    <row r="1653" spans="1:66" x14ac:dyDescent="0.25">
      <c r="A1653">
        <v>2456</v>
      </c>
      <c r="B1653" t="s">
        <v>4324</v>
      </c>
      <c r="C1653">
        <v>1733</v>
      </c>
      <c r="D1653" t="s">
        <v>4318</v>
      </c>
      <c r="E1653">
        <v>1</v>
      </c>
      <c r="F1653" t="s">
        <v>1253</v>
      </c>
      <c r="G1653">
        <v>2</v>
      </c>
      <c r="H1653" s="1" t="s">
        <v>1254</v>
      </c>
      <c r="I1653">
        <v>54</v>
      </c>
      <c r="J1653" t="s">
        <v>4318</v>
      </c>
      <c r="K1653">
        <v>2</v>
      </c>
      <c r="L1653" t="s">
        <v>1256</v>
      </c>
      <c r="M1653" t="s">
        <v>4328</v>
      </c>
      <c r="N1653" t="s">
        <v>1422</v>
      </c>
      <c r="O1653" t="s">
        <v>1253</v>
      </c>
      <c r="P1653">
        <v>30022099</v>
      </c>
      <c r="R1653">
        <v>13</v>
      </c>
      <c r="S1653">
        <v>14</v>
      </c>
      <c r="U1653">
        <v>78569657410</v>
      </c>
      <c r="V1653">
        <v>78569657410</v>
      </c>
      <c r="Z1653" t="s">
        <v>1260</v>
      </c>
      <c r="AA1653" t="s">
        <v>1261</v>
      </c>
      <c r="AB1653">
        <v>46</v>
      </c>
      <c r="AC1653" t="s">
        <v>4320</v>
      </c>
      <c r="AE1653">
        <v>44333</v>
      </c>
      <c r="AH1653">
        <v>0</v>
      </c>
      <c r="AK1653" t="s">
        <v>1260</v>
      </c>
      <c r="AM1653" t="s">
        <v>1260</v>
      </c>
      <c r="AN1653" t="s">
        <v>1260</v>
      </c>
      <c r="AQ1653" t="s">
        <v>1263</v>
      </c>
      <c r="AR1653" t="s">
        <v>1257</v>
      </c>
      <c r="AS1653" t="s">
        <v>1260</v>
      </c>
      <c r="AT1653">
        <v>1</v>
      </c>
      <c r="AX1653" t="s">
        <v>1260</v>
      </c>
      <c r="AY1653" t="s">
        <v>1264</v>
      </c>
      <c r="AZ1653" t="s">
        <v>1265</v>
      </c>
      <c r="BI1653" t="s">
        <v>1260</v>
      </c>
      <c r="BK1653" t="str">
        <f>LEFT(Tabela_BaseCadastro[[#This Row],[Descrição]],SEARCH(" ",Tabela_BaseCadastro[[#This Row],[Descrição]],1)-1)</f>
        <v>BICARBONATO</v>
      </c>
      <c r="BL1653" t="str">
        <f>TEXT(Tabela_BaseCadastro[[#This Row],[Unidade Venda '[EAN8, UPC12, EAN13, e DUN14']]],"0000000000000")</f>
        <v>0078569657410</v>
      </c>
      <c r="BN1653">
        <f>IF(Tabela_BaseCadastro[[#This Row],[P.Ativo CMED]]="",Tabela_BaseCadastro[[#This Row],[DESCRIÇÃO DO PRINCIPIO ATIVO]],Tabela_BaseCadastro[[#This Row],[P.Ativo CMED]])</f>
        <v>0</v>
      </c>
    </row>
    <row r="1654" spans="1:66" x14ac:dyDescent="0.25">
      <c r="A1654">
        <v>2457</v>
      </c>
      <c r="B1654" t="s">
        <v>4329</v>
      </c>
      <c r="C1654">
        <v>1733</v>
      </c>
      <c r="D1654" t="s">
        <v>4318</v>
      </c>
      <c r="E1654">
        <v>1</v>
      </c>
      <c r="F1654" t="s">
        <v>1253</v>
      </c>
      <c r="G1654">
        <v>2</v>
      </c>
      <c r="H1654" s="1" t="s">
        <v>1254</v>
      </c>
      <c r="I1654">
        <v>54</v>
      </c>
      <c r="J1654" t="s">
        <v>4318</v>
      </c>
      <c r="K1654">
        <v>2</v>
      </c>
      <c r="L1654" t="s">
        <v>1256</v>
      </c>
      <c r="M1654" t="s">
        <v>4327</v>
      </c>
      <c r="N1654" t="s">
        <v>1422</v>
      </c>
      <c r="O1654" t="s">
        <v>1253</v>
      </c>
      <c r="P1654">
        <v>30022099</v>
      </c>
      <c r="R1654">
        <v>13</v>
      </c>
      <c r="S1654">
        <v>14</v>
      </c>
      <c r="U1654">
        <v>758965478510</v>
      </c>
      <c r="V1654">
        <v>758965478510</v>
      </c>
      <c r="Z1654" t="s">
        <v>1260</v>
      </c>
      <c r="AA1654" t="s">
        <v>1261</v>
      </c>
      <c r="AB1654">
        <v>46</v>
      </c>
      <c r="AC1654" t="s">
        <v>4320</v>
      </c>
      <c r="AE1654">
        <v>44333</v>
      </c>
      <c r="AH1654">
        <v>0</v>
      </c>
      <c r="AK1654" t="s">
        <v>1260</v>
      </c>
      <c r="AM1654" t="s">
        <v>1260</v>
      </c>
      <c r="AN1654" t="s">
        <v>1260</v>
      </c>
      <c r="AQ1654" t="s">
        <v>1263</v>
      </c>
      <c r="AR1654" t="s">
        <v>1257</v>
      </c>
      <c r="AS1654" t="s">
        <v>1260</v>
      </c>
      <c r="AT1654">
        <v>1</v>
      </c>
      <c r="AX1654" t="s">
        <v>1260</v>
      </c>
      <c r="AY1654" t="s">
        <v>1264</v>
      </c>
      <c r="AZ1654" t="s">
        <v>1265</v>
      </c>
      <c r="BI1654" t="s">
        <v>1260</v>
      </c>
      <c r="BK1654" t="str">
        <f>LEFT(Tabela_BaseCadastro[[#This Row],[Descrição]],SEARCH(" ",Tabela_BaseCadastro[[#This Row],[Descrição]],1)-1)</f>
        <v>BICARBONATO</v>
      </c>
      <c r="BL1654" t="str">
        <f>TEXT(Tabela_BaseCadastro[[#This Row],[Unidade Venda '[EAN8, UPC12, EAN13, e DUN14']]],"0000000000000")</f>
        <v>0758965478510</v>
      </c>
      <c r="BN1654">
        <f>IF(Tabela_BaseCadastro[[#This Row],[P.Ativo CMED]]="",Tabela_BaseCadastro[[#This Row],[DESCRIÇÃO DO PRINCIPIO ATIVO]],Tabela_BaseCadastro[[#This Row],[P.Ativo CMED]])</f>
        <v>0</v>
      </c>
    </row>
    <row r="1655" spans="1:66" x14ac:dyDescent="0.25">
      <c r="A1655">
        <v>2458</v>
      </c>
      <c r="B1655" t="s">
        <v>4330</v>
      </c>
      <c r="C1655">
        <v>1733</v>
      </c>
      <c r="D1655" t="s">
        <v>4318</v>
      </c>
      <c r="E1655">
        <v>1</v>
      </c>
      <c r="F1655" t="s">
        <v>1253</v>
      </c>
      <c r="G1655">
        <v>2</v>
      </c>
      <c r="H1655" s="1" t="s">
        <v>1254</v>
      </c>
      <c r="I1655">
        <v>54</v>
      </c>
      <c r="J1655" t="s">
        <v>4318</v>
      </c>
      <c r="K1655">
        <v>2</v>
      </c>
      <c r="L1655" t="s">
        <v>1256</v>
      </c>
      <c r="M1655" t="s">
        <v>4322</v>
      </c>
      <c r="N1655" t="s">
        <v>1422</v>
      </c>
      <c r="O1655" t="s">
        <v>1253</v>
      </c>
      <c r="P1655">
        <v>30022099</v>
      </c>
      <c r="R1655">
        <v>13</v>
      </c>
      <c r="S1655">
        <v>14</v>
      </c>
      <c r="U1655">
        <v>75963658201</v>
      </c>
      <c r="V1655">
        <v>75963658201</v>
      </c>
      <c r="Z1655" t="s">
        <v>1260</v>
      </c>
      <c r="AA1655" t="s">
        <v>1261</v>
      </c>
      <c r="AB1655">
        <v>46</v>
      </c>
      <c r="AC1655" t="s">
        <v>4320</v>
      </c>
      <c r="AE1655">
        <v>44333</v>
      </c>
      <c r="AH1655">
        <v>0</v>
      </c>
      <c r="AK1655" t="s">
        <v>1260</v>
      </c>
      <c r="AM1655" t="s">
        <v>1260</v>
      </c>
      <c r="AN1655" t="s">
        <v>1260</v>
      </c>
      <c r="AQ1655" t="s">
        <v>1263</v>
      </c>
      <c r="AR1655" t="s">
        <v>1257</v>
      </c>
      <c r="AS1655" t="s">
        <v>1260</v>
      </c>
      <c r="AT1655">
        <v>1</v>
      </c>
      <c r="AX1655" t="s">
        <v>1260</v>
      </c>
      <c r="AY1655" t="s">
        <v>1264</v>
      </c>
      <c r="AZ1655" t="s">
        <v>1265</v>
      </c>
      <c r="BI1655" t="s">
        <v>1260</v>
      </c>
      <c r="BK1655" t="str">
        <f>LEFT(Tabela_BaseCadastro[[#This Row],[Descrição]],SEARCH(" ",Tabela_BaseCadastro[[#This Row],[Descrição]],1)-1)</f>
        <v>BICARBONATO</v>
      </c>
      <c r="BL1655" t="str">
        <f>TEXT(Tabela_BaseCadastro[[#This Row],[Unidade Venda '[EAN8, UPC12, EAN13, e DUN14']]],"0000000000000")</f>
        <v>0075963658201</v>
      </c>
      <c r="BN1655">
        <f>IF(Tabela_BaseCadastro[[#This Row],[P.Ativo CMED]]="",Tabela_BaseCadastro[[#This Row],[DESCRIÇÃO DO PRINCIPIO ATIVO]],Tabela_BaseCadastro[[#This Row],[P.Ativo CMED]])</f>
        <v>0</v>
      </c>
    </row>
    <row r="1656" spans="1:66" x14ac:dyDescent="0.25">
      <c r="A1656">
        <v>2459</v>
      </c>
      <c r="B1656" t="s">
        <v>4324</v>
      </c>
      <c r="C1656">
        <v>1733</v>
      </c>
      <c r="D1656" t="s">
        <v>4318</v>
      </c>
      <c r="E1656">
        <v>1</v>
      </c>
      <c r="F1656" t="s">
        <v>1253</v>
      </c>
      <c r="G1656">
        <v>2</v>
      </c>
      <c r="H1656" s="1" t="s">
        <v>1254</v>
      </c>
      <c r="I1656">
        <v>54</v>
      </c>
      <c r="J1656" t="s">
        <v>4318</v>
      </c>
      <c r="K1656">
        <v>2</v>
      </c>
      <c r="L1656" t="s">
        <v>1256</v>
      </c>
      <c r="M1656" t="s">
        <v>4322</v>
      </c>
      <c r="N1656" t="s">
        <v>1422</v>
      </c>
      <c r="O1656" t="s">
        <v>1253</v>
      </c>
      <c r="P1656">
        <v>30022099</v>
      </c>
      <c r="R1656">
        <v>13</v>
      </c>
      <c r="S1656">
        <v>14</v>
      </c>
      <c r="U1656">
        <v>96836575201</v>
      </c>
      <c r="V1656">
        <v>96836575201</v>
      </c>
      <c r="Z1656" t="s">
        <v>1260</v>
      </c>
      <c r="AA1656" t="s">
        <v>1261</v>
      </c>
      <c r="AB1656">
        <v>46</v>
      </c>
      <c r="AC1656" t="s">
        <v>4320</v>
      </c>
      <c r="AE1656">
        <v>44333</v>
      </c>
      <c r="AH1656">
        <v>0</v>
      </c>
      <c r="AK1656" t="s">
        <v>1260</v>
      </c>
      <c r="AM1656" t="s">
        <v>1260</v>
      </c>
      <c r="AN1656" t="s">
        <v>1260</v>
      </c>
      <c r="AQ1656" t="s">
        <v>1263</v>
      </c>
      <c r="AR1656" t="s">
        <v>1257</v>
      </c>
      <c r="AS1656" t="s">
        <v>1260</v>
      </c>
      <c r="AT1656">
        <v>1</v>
      </c>
      <c r="AX1656" t="s">
        <v>1260</v>
      </c>
      <c r="AY1656" t="s">
        <v>1264</v>
      </c>
      <c r="AZ1656" t="s">
        <v>1265</v>
      </c>
      <c r="BI1656" t="s">
        <v>1260</v>
      </c>
      <c r="BK1656" t="str">
        <f>LEFT(Tabela_BaseCadastro[[#This Row],[Descrição]],SEARCH(" ",Tabela_BaseCadastro[[#This Row],[Descrição]],1)-1)</f>
        <v>BICARBONATO</v>
      </c>
      <c r="BL1656" t="str">
        <f>TEXT(Tabela_BaseCadastro[[#This Row],[Unidade Venda '[EAN8, UPC12, EAN13, e DUN14']]],"0000000000000")</f>
        <v>0096836575201</v>
      </c>
      <c r="BN1656">
        <f>IF(Tabela_BaseCadastro[[#This Row],[P.Ativo CMED]]="",Tabela_BaseCadastro[[#This Row],[DESCRIÇÃO DO PRINCIPIO ATIVO]],Tabela_BaseCadastro[[#This Row],[P.Ativo CMED]])</f>
        <v>0</v>
      </c>
    </row>
    <row r="1657" spans="1:66" x14ac:dyDescent="0.25">
      <c r="A1657">
        <v>2460</v>
      </c>
      <c r="B1657" t="s">
        <v>4331</v>
      </c>
      <c r="C1657">
        <v>1733</v>
      </c>
      <c r="D1657" t="s">
        <v>4318</v>
      </c>
      <c r="E1657">
        <v>1</v>
      </c>
      <c r="F1657" t="s">
        <v>1253</v>
      </c>
      <c r="G1657">
        <v>2</v>
      </c>
      <c r="H1657" s="1" t="s">
        <v>1254</v>
      </c>
      <c r="I1657">
        <v>54</v>
      </c>
      <c r="J1657" t="s">
        <v>4318</v>
      </c>
      <c r="K1657">
        <v>2</v>
      </c>
      <c r="L1657" t="s">
        <v>1256</v>
      </c>
      <c r="M1657" t="s">
        <v>4332</v>
      </c>
      <c r="N1657" t="s">
        <v>1422</v>
      </c>
      <c r="O1657" t="s">
        <v>1253</v>
      </c>
      <c r="P1657">
        <v>30022099</v>
      </c>
      <c r="R1657">
        <v>13</v>
      </c>
      <c r="S1657">
        <v>14</v>
      </c>
      <c r="U1657">
        <v>36985602711</v>
      </c>
      <c r="V1657">
        <v>36985602711</v>
      </c>
      <c r="Z1657" t="s">
        <v>1260</v>
      </c>
      <c r="AA1657" t="s">
        <v>1261</v>
      </c>
      <c r="AB1657">
        <v>13</v>
      </c>
      <c r="AC1657" t="s">
        <v>1507</v>
      </c>
      <c r="AE1657">
        <v>44333</v>
      </c>
      <c r="AH1657">
        <v>0</v>
      </c>
      <c r="AK1657" t="s">
        <v>1260</v>
      </c>
      <c r="AM1657" t="s">
        <v>1260</v>
      </c>
      <c r="AN1657" t="s">
        <v>1260</v>
      </c>
      <c r="AQ1657" t="s">
        <v>1263</v>
      </c>
      <c r="AR1657" t="s">
        <v>1257</v>
      </c>
      <c r="AS1657" t="s">
        <v>1260</v>
      </c>
      <c r="AT1657">
        <v>1</v>
      </c>
      <c r="AX1657" t="s">
        <v>1260</v>
      </c>
      <c r="AY1657" t="s">
        <v>1264</v>
      </c>
      <c r="AZ1657" t="s">
        <v>1265</v>
      </c>
      <c r="BI1657" t="s">
        <v>1260</v>
      </c>
      <c r="BK1657" t="str">
        <f>LEFT(Tabela_BaseCadastro[[#This Row],[Descrição]],SEARCH(" ",Tabela_BaseCadastro[[#This Row],[Descrição]],1)-1)</f>
        <v>CLORIDRATO</v>
      </c>
      <c r="BL1657" t="str">
        <f>TEXT(Tabela_BaseCadastro[[#This Row],[Unidade Venda '[EAN8, UPC12, EAN13, e DUN14']]],"0000000000000")</f>
        <v>0036985602711</v>
      </c>
      <c r="BN1657">
        <f>IF(Tabela_BaseCadastro[[#This Row],[P.Ativo CMED]]="",Tabela_BaseCadastro[[#This Row],[DESCRIÇÃO DO PRINCIPIO ATIVO]],Tabela_BaseCadastro[[#This Row],[P.Ativo CMED]])</f>
        <v>0</v>
      </c>
    </row>
    <row r="1658" spans="1:66" x14ac:dyDescent="0.25">
      <c r="A1658">
        <v>2461</v>
      </c>
      <c r="B1658" t="s">
        <v>4333</v>
      </c>
      <c r="C1658">
        <v>1733</v>
      </c>
      <c r="D1658" t="s">
        <v>4318</v>
      </c>
      <c r="E1658">
        <v>1</v>
      </c>
      <c r="F1658" t="s">
        <v>1253</v>
      </c>
      <c r="G1658">
        <v>2</v>
      </c>
      <c r="H1658" s="1" t="s">
        <v>1254</v>
      </c>
      <c r="I1658">
        <v>54</v>
      </c>
      <c r="J1658" t="s">
        <v>4318</v>
      </c>
      <c r="K1658">
        <v>2</v>
      </c>
      <c r="L1658" t="s">
        <v>1256</v>
      </c>
      <c r="M1658" t="s">
        <v>1263</v>
      </c>
      <c r="N1658" t="s">
        <v>1422</v>
      </c>
      <c r="O1658" t="s">
        <v>1253</v>
      </c>
      <c r="P1658">
        <v>30022099</v>
      </c>
      <c r="R1658">
        <v>13</v>
      </c>
      <c r="S1658">
        <v>14</v>
      </c>
      <c r="U1658">
        <v>36528975210</v>
      </c>
      <c r="V1658">
        <v>36528975210</v>
      </c>
      <c r="Z1658" t="s">
        <v>1260</v>
      </c>
      <c r="AA1658" t="s">
        <v>1261</v>
      </c>
      <c r="AB1658">
        <v>23</v>
      </c>
      <c r="AC1658" t="s">
        <v>1271</v>
      </c>
      <c r="AE1658">
        <v>44333</v>
      </c>
      <c r="AH1658">
        <v>0</v>
      </c>
      <c r="AK1658" t="s">
        <v>1260</v>
      </c>
      <c r="AM1658" t="s">
        <v>1260</v>
      </c>
      <c r="AN1658" t="s">
        <v>1260</v>
      </c>
      <c r="AQ1658" t="s">
        <v>1263</v>
      </c>
      <c r="AR1658" t="s">
        <v>1257</v>
      </c>
      <c r="AS1658" t="s">
        <v>1260</v>
      </c>
      <c r="AT1658">
        <v>1</v>
      </c>
      <c r="AX1658" t="s">
        <v>1260</v>
      </c>
      <c r="AY1658" t="s">
        <v>1264</v>
      </c>
      <c r="AZ1658" t="s">
        <v>1265</v>
      </c>
      <c r="BI1658" t="s">
        <v>1260</v>
      </c>
      <c r="BK1658" t="str">
        <f>LEFT(Tabela_BaseCadastro[[#This Row],[Descrição]],SEARCH(" ",Tabela_BaseCadastro[[#This Row],[Descrição]],1)-1)</f>
        <v>HYCIMET</v>
      </c>
      <c r="BL1658" t="str">
        <f>TEXT(Tabela_BaseCadastro[[#This Row],[Unidade Venda '[EAN8, UPC12, EAN13, e DUN14']]],"0000000000000")</f>
        <v>0036528975210</v>
      </c>
      <c r="BN1658">
        <f>IF(Tabela_BaseCadastro[[#This Row],[P.Ativo CMED]]="",Tabela_BaseCadastro[[#This Row],[DESCRIÇÃO DO PRINCIPIO ATIVO]],Tabela_BaseCadastro[[#This Row],[P.Ativo CMED]])</f>
        <v>0</v>
      </c>
    </row>
    <row r="1659" spans="1:66" x14ac:dyDescent="0.25">
      <c r="A1659">
        <v>2463</v>
      </c>
      <c r="B1659" t="s">
        <v>4334</v>
      </c>
      <c r="C1659">
        <v>1733</v>
      </c>
      <c r="D1659" t="s">
        <v>4318</v>
      </c>
      <c r="E1659">
        <v>1</v>
      </c>
      <c r="F1659" t="s">
        <v>1253</v>
      </c>
      <c r="G1659">
        <v>2</v>
      </c>
      <c r="H1659" s="1" t="s">
        <v>1254</v>
      </c>
      <c r="I1659">
        <v>54</v>
      </c>
      <c r="J1659" t="s">
        <v>4318</v>
      </c>
      <c r="K1659">
        <v>2</v>
      </c>
      <c r="L1659" t="s">
        <v>1256</v>
      </c>
      <c r="M1659" t="s">
        <v>4322</v>
      </c>
      <c r="N1659" t="s">
        <v>1422</v>
      </c>
      <c r="O1659" t="s">
        <v>1253</v>
      </c>
      <c r="P1659">
        <v>30022099</v>
      </c>
      <c r="R1659">
        <v>13</v>
      </c>
      <c r="S1659">
        <v>14</v>
      </c>
      <c r="U1659">
        <v>36895236501</v>
      </c>
      <c r="V1659">
        <v>36895236501</v>
      </c>
      <c r="Z1659" t="s">
        <v>1260</v>
      </c>
      <c r="AA1659" t="s">
        <v>1261</v>
      </c>
      <c r="AB1659">
        <v>23</v>
      </c>
      <c r="AC1659" t="s">
        <v>1271</v>
      </c>
      <c r="AE1659">
        <v>44333</v>
      </c>
      <c r="AH1659">
        <v>0</v>
      </c>
      <c r="AK1659" t="s">
        <v>1260</v>
      </c>
      <c r="AM1659" t="s">
        <v>1260</v>
      </c>
      <c r="AN1659" t="s">
        <v>1260</v>
      </c>
      <c r="AQ1659" t="s">
        <v>1263</v>
      </c>
      <c r="AR1659" t="s">
        <v>1257</v>
      </c>
      <c r="AS1659" t="s">
        <v>1260</v>
      </c>
      <c r="AT1659">
        <v>1</v>
      </c>
      <c r="AX1659" t="s">
        <v>1260</v>
      </c>
      <c r="AY1659" t="s">
        <v>1264</v>
      </c>
      <c r="AZ1659" t="s">
        <v>1265</v>
      </c>
      <c r="BI1659" t="s">
        <v>1260</v>
      </c>
      <c r="BK1659" t="str">
        <f>LEFT(Tabela_BaseCadastro[[#This Row],[Descrição]],SEARCH(" ",Tabela_BaseCadastro[[#This Row],[Descrição]],1)-1)</f>
        <v>CLORIDRATO</v>
      </c>
      <c r="BL1659" t="str">
        <f>TEXT(Tabela_BaseCadastro[[#This Row],[Unidade Venda '[EAN8, UPC12, EAN13, e DUN14']]],"0000000000000")</f>
        <v>0036895236501</v>
      </c>
      <c r="BN1659">
        <f>IF(Tabela_BaseCadastro[[#This Row],[P.Ativo CMED]]="",Tabela_BaseCadastro[[#This Row],[DESCRIÇÃO DO PRINCIPIO ATIVO]],Tabela_BaseCadastro[[#This Row],[P.Ativo CMED]])</f>
        <v>0</v>
      </c>
    </row>
    <row r="1660" spans="1:66" x14ac:dyDescent="0.25">
      <c r="A1660">
        <v>2464</v>
      </c>
      <c r="B1660" t="s">
        <v>4335</v>
      </c>
      <c r="C1660">
        <v>1645</v>
      </c>
      <c r="D1660" t="s">
        <v>2759</v>
      </c>
      <c r="E1660">
        <v>5</v>
      </c>
      <c r="F1660" t="s">
        <v>2634</v>
      </c>
      <c r="G1660">
        <v>10</v>
      </c>
      <c r="H1660" s="1" t="s">
        <v>2760</v>
      </c>
      <c r="I1660">
        <v>39</v>
      </c>
      <c r="J1660" t="s">
        <v>2761</v>
      </c>
      <c r="M1660" t="s">
        <v>2412</v>
      </c>
      <c r="N1660" t="s">
        <v>2655</v>
      </c>
      <c r="O1660" t="s">
        <v>1275</v>
      </c>
      <c r="P1660">
        <v>90183929</v>
      </c>
      <c r="R1660">
        <v>13</v>
      </c>
      <c r="S1660">
        <v>13</v>
      </c>
      <c r="U1660">
        <v>8935221212234</v>
      </c>
      <c r="V1660">
        <v>0</v>
      </c>
      <c r="X1660" t="s">
        <v>4336</v>
      </c>
      <c r="Z1660" t="s">
        <v>1260</v>
      </c>
      <c r="AA1660" t="s">
        <v>1261</v>
      </c>
      <c r="AE1660">
        <v>44333</v>
      </c>
      <c r="AH1660">
        <v>0</v>
      </c>
      <c r="AK1660" t="s">
        <v>1260</v>
      </c>
      <c r="AM1660" t="s">
        <v>1260</v>
      </c>
      <c r="AN1660" t="s">
        <v>1260</v>
      </c>
      <c r="AQ1660" t="s">
        <v>2412</v>
      </c>
      <c r="AR1660" t="s">
        <v>2415</v>
      </c>
      <c r="AS1660" t="s">
        <v>1260</v>
      </c>
      <c r="AT1660">
        <v>1</v>
      </c>
      <c r="AX1660" t="s">
        <v>1260</v>
      </c>
      <c r="AY1660" t="s">
        <v>1264</v>
      </c>
      <c r="AZ1660" t="s">
        <v>1265</v>
      </c>
      <c r="BI1660" t="s">
        <v>1260</v>
      </c>
      <c r="BK1660" t="str">
        <f>LEFT(Tabela_BaseCadastro[[#This Row],[Descrição]],SEARCH(" ",Tabela_BaseCadastro[[#This Row],[Descrição]],1)-1)</f>
        <v>4RH5AP4561M</v>
      </c>
      <c r="BL1660" t="str">
        <f>TEXT(Tabela_BaseCadastro[[#This Row],[Unidade Venda '[EAN8, UPC12, EAN13, e DUN14']]],"0000000000000")</f>
        <v>8935221212234</v>
      </c>
      <c r="BN1660">
        <f>IF(Tabela_BaseCadastro[[#This Row],[P.Ativo CMED]]="",Tabela_BaseCadastro[[#This Row],[DESCRIÇÃO DO PRINCIPIO ATIVO]],Tabela_BaseCadastro[[#This Row],[P.Ativo CMED]])</f>
        <v>0</v>
      </c>
    </row>
    <row r="1661" spans="1:66" x14ac:dyDescent="0.25">
      <c r="A1661">
        <v>2465</v>
      </c>
      <c r="B1661" t="s">
        <v>4337</v>
      </c>
      <c r="C1661">
        <v>1733</v>
      </c>
      <c r="D1661" t="s">
        <v>4318</v>
      </c>
      <c r="E1661">
        <v>1</v>
      </c>
      <c r="F1661" t="s">
        <v>1253</v>
      </c>
      <c r="G1661">
        <v>2</v>
      </c>
      <c r="H1661" s="1" t="s">
        <v>1254</v>
      </c>
      <c r="I1661">
        <v>54</v>
      </c>
      <c r="J1661" t="s">
        <v>4318</v>
      </c>
      <c r="K1661">
        <v>2</v>
      </c>
      <c r="L1661" t="s">
        <v>1256</v>
      </c>
      <c r="M1661" t="s">
        <v>4338</v>
      </c>
      <c r="N1661" t="s">
        <v>1422</v>
      </c>
      <c r="O1661" t="s">
        <v>1253</v>
      </c>
      <c r="P1661">
        <v>30022099</v>
      </c>
      <c r="R1661">
        <v>13</v>
      </c>
      <c r="S1661">
        <v>14</v>
      </c>
      <c r="U1661">
        <v>36536987531</v>
      </c>
      <c r="V1661">
        <v>36536987531</v>
      </c>
      <c r="Z1661" t="s">
        <v>1260</v>
      </c>
      <c r="AA1661" t="s">
        <v>1261</v>
      </c>
      <c r="AB1661">
        <v>10</v>
      </c>
      <c r="AC1661" t="s">
        <v>1579</v>
      </c>
      <c r="AE1661">
        <v>44333</v>
      </c>
      <c r="AH1661">
        <v>0</v>
      </c>
      <c r="AK1661" t="s">
        <v>1260</v>
      </c>
      <c r="AM1661" t="s">
        <v>1260</v>
      </c>
      <c r="AN1661" t="s">
        <v>1260</v>
      </c>
      <c r="AQ1661" t="s">
        <v>1263</v>
      </c>
      <c r="AR1661" t="s">
        <v>1257</v>
      </c>
      <c r="AS1661" t="s">
        <v>1260</v>
      </c>
      <c r="AT1661">
        <v>1</v>
      </c>
      <c r="AX1661" t="s">
        <v>1260</v>
      </c>
      <c r="AY1661" t="s">
        <v>1264</v>
      </c>
      <c r="AZ1661" t="s">
        <v>1265</v>
      </c>
      <c r="BI1661" t="s">
        <v>1260</v>
      </c>
      <c r="BK1661" t="str">
        <f>LEFT(Tabela_BaseCadastro[[#This Row],[Descrição]],SEARCH(" ",Tabela_BaseCadastro[[#This Row],[Descrição]],1)-1)</f>
        <v>HYCLIN</v>
      </c>
      <c r="BL1661" t="str">
        <f>TEXT(Tabela_BaseCadastro[[#This Row],[Unidade Venda '[EAN8, UPC12, EAN13, e DUN14']]],"0000000000000")</f>
        <v>0036536987531</v>
      </c>
      <c r="BN1661">
        <f>IF(Tabela_BaseCadastro[[#This Row],[P.Ativo CMED]]="",Tabela_BaseCadastro[[#This Row],[DESCRIÇÃO DO PRINCIPIO ATIVO]],Tabela_BaseCadastro[[#This Row],[P.Ativo CMED]])</f>
        <v>0</v>
      </c>
    </row>
    <row r="1662" spans="1:66" x14ac:dyDescent="0.25">
      <c r="A1662">
        <v>2466</v>
      </c>
      <c r="B1662" t="s">
        <v>4337</v>
      </c>
      <c r="C1662">
        <v>1733</v>
      </c>
      <c r="D1662" t="s">
        <v>4318</v>
      </c>
      <c r="E1662">
        <v>1</v>
      </c>
      <c r="F1662" t="s">
        <v>1253</v>
      </c>
      <c r="G1662">
        <v>2</v>
      </c>
      <c r="H1662" s="1" t="s">
        <v>1254</v>
      </c>
      <c r="I1662">
        <v>54</v>
      </c>
      <c r="J1662" t="s">
        <v>4318</v>
      </c>
      <c r="K1662">
        <v>2</v>
      </c>
      <c r="L1662" t="s">
        <v>1256</v>
      </c>
      <c r="M1662" t="s">
        <v>4332</v>
      </c>
      <c r="N1662" t="s">
        <v>1422</v>
      </c>
      <c r="O1662" t="s">
        <v>1253</v>
      </c>
      <c r="P1662">
        <v>30022099</v>
      </c>
      <c r="R1662">
        <v>13</v>
      </c>
      <c r="S1662">
        <v>14</v>
      </c>
      <c r="U1662">
        <v>75631263871</v>
      </c>
      <c r="V1662">
        <v>75631263871</v>
      </c>
      <c r="Z1662" t="s">
        <v>1260</v>
      </c>
      <c r="AA1662" t="s">
        <v>1261</v>
      </c>
      <c r="AB1662">
        <v>10</v>
      </c>
      <c r="AC1662" t="s">
        <v>1579</v>
      </c>
      <c r="AE1662">
        <v>44333</v>
      </c>
      <c r="AH1662">
        <v>0</v>
      </c>
      <c r="AK1662" t="s">
        <v>1260</v>
      </c>
      <c r="AM1662" t="s">
        <v>1260</v>
      </c>
      <c r="AN1662" t="s">
        <v>1260</v>
      </c>
      <c r="AQ1662" t="s">
        <v>1263</v>
      </c>
      <c r="AR1662" t="s">
        <v>1257</v>
      </c>
      <c r="AS1662" t="s">
        <v>1260</v>
      </c>
      <c r="AT1662">
        <v>1</v>
      </c>
      <c r="AX1662" t="s">
        <v>1260</v>
      </c>
      <c r="AY1662" t="s">
        <v>1264</v>
      </c>
      <c r="AZ1662" t="s">
        <v>1265</v>
      </c>
      <c r="BI1662" t="s">
        <v>1260</v>
      </c>
      <c r="BK1662" t="str">
        <f>LEFT(Tabela_BaseCadastro[[#This Row],[Descrição]],SEARCH(" ",Tabela_BaseCadastro[[#This Row],[Descrição]],1)-1)</f>
        <v>HYCLIN</v>
      </c>
      <c r="BL1662" t="str">
        <f>TEXT(Tabela_BaseCadastro[[#This Row],[Unidade Venda '[EAN8, UPC12, EAN13, e DUN14']]],"0000000000000")</f>
        <v>0075631263871</v>
      </c>
      <c r="BN1662">
        <f>IF(Tabela_BaseCadastro[[#This Row],[P.Ativo CMED]]="",Tabela_BaseCadastro[[#This Row],[DESCRIÇÃO DO PRINCIPIO ATIVO]],Tabela_BaseCadastro[[#This Row],[P.Ativo CMED]])</f>
        <v>0</v>
      </c>
    </row>
    <row r="1663" spans="1:66" x14ac:dyDescent="0.25">
      <c r="A1663">
        <v>2467</v>
      </c>
      <c r="B1663" t="s">
        <v>4339</v>
      </c>
      <c r="C1663">
        <v>1733</v>
      </c>
      <c r="D1663" t="s">
        <v>4318</v>
      </c>
      <c r="E1663">
        <v>1</v>
      </c>
      <c r="F1663" t="s">
        <v>1253</v>
      </c>
      <c r="G1663">
        <v>2</v>
      </c>
      <c r="H1663" s="1" t="s">
        <v>1254</v>
      </c>
      <c r="I1663">
        <v>54</v>
      </c>
      <c r="J1663" t="s">
        <v>4318</v>
      </c>
      <c r="K1663">
        <v>2</v>
      </c>
      <c r="L1663" t="s">
        <v>1256</v>
      </c>
      <c r="M1663" t="s">
        <v>4340</v>
      </c>
      <c r="N1663" t="s">
        <v>1422</v>
      </c>
      <c r="O1663" t="s">
        <v>1253</v>
      </c>
      <c r="P1663">
        <v>30022099</v>
      </c>
      <c r="R1663">
        <v>13</v>
      </c>
      <c r="S1663">
        <v>14</v>
      </c>
      <c r="U1663">
        <v>75963696378</v>
      </c>
      <c r="V1663">
        <v>75963696378</v>
      </c>
      <c r="Z1663" t="s">
        <v>1260</v>
      </c>
      <c r="AA1663" t="s">
        <v>1261</v>
      </c>
      <c r="AB1663">
        <v>6</v>
      </c>
      <c r="AC1663" t="s">
        <v>1335</v>
      </c>
      <c r="AE1663">
        <v>44333</v>
      </c>
      <c r="AH1663">
        <v>0</v>
      </c>
      <c r="AK1663" t="s">
        <v>1260</v>
      </c>
      <c r="AM1663" t="s">
        <v>1260</v>
      </c>
      <c r="AN1663" t="s">
        <v>1260</v>
      </c>
      <c r="AQ1663" t="s">
        <v>1263</v>
      </c>
      <c r="AR1663" t="s">
        <v>1257</v>
      </c>
      <c r="AS1663" t="s">
        <v>1260</v>
      </c>
      <c r="AT1663">
        <v>1</v>
      </c>
      <c r="AX1663" t="s">
        <v>1260</v>
      </c>
      <c r="AY1663" t="s">
        <v>1264</v>
      </c>
      <c r="AZ1663" t="s">
        <v>1265</v>
      </c>
      <c r="BI1663" t="s">
        <v>1260</v>
      </c>
      <c r="BK1663" t="str">
        <f>LEFT(Tabela_BaseCadastro[[#This Row],[Descrição]],SEARCH(" ",Tabela_BaseCadastro[[#This Row],[Descrição]],1)-1)</f>
        <v>FOSFATO</v>
      </c>
      <c r="BL1663" t="str">
        <f>TEXT(Tabela_BaseCadastro[[#This Row],[Unidade Venda '[EAN8, UPC12, EAN13, e DUN14']]],"0000000000000")</f>
        <v>0075963696378</v>
      </c>
      <c r="BN1663">
        <f>IF(Tabela_BaseCadastro[[#This Row],[P.Ativo CMED]]="",Tabela_BaseCadastro[[#This Row],[DESCRIÇÃO DO PRINCIPIO ATIVO]],Tabela_BaseCadastro[[#This Row],[P.Ativo CMED]])</f>
        <v>0</v>
      </c>
    </row>
    <row r="1664" spans="1:66" x14ac:dyDescent="0.25">
      <c r="A1664">
        <v>2468</v>
      </c>
      <c r="B1664" t="s">
        <v>4341</v>
      </c>
      <c r="C1664">
        <v>1733</v>
      </c>
      <c r="D1664" t="s">
        <v>4318</v>
      </c>
      <c r="E1664">
        <v>1</v>
      </c>
      <c r="F1664" t="s">
        <v>1253</v>
      </c>
      <c r="G1664">
        <v>2</v>
      </c>
      <c r="H1664" s="1" t="s">
        <v>1254</v>
      </c>
      <c r="I1664">
        <v>54</v>
      </c>
      <c r="J1664" t="s">
        <v>4318</v>
      </c>
      <c r="K1664">
        <v>2</v>
      </c>
      <c r="L1664" t="s">
        <v>1256</v>
      </c>
      <c r="M1664" t="s">
        <v>4332</v>
      </c>
      <c r="N1664" t="s">
        <v>1422</v>
      </c>
      <c r="O1664" t="s">
        <v>1253</v>
      </c>
      <c r="P1664">
        <v>30022099</v>
      </c>
      <c r="R1664">
        <v>13</v>
      </c>
      <c r="S1664">
        <v>14</v>
      </c>
      <c r="U1664">
        <v>75412368789</v>
      </c>
      <c r="V1664">
        <v>75412368789</v>
      </c>
      <c r="Z1664" t="s">
        <v>1260</v>
      </c>
      <c r="AA1664" t="s">
        <v>1261</v>
      </c>
      <c r="AB1664">
        <v>6</v>
      </c>
      <c r="AC1664" t="s">
        <v>1335</v>
      </c>
      <c r="AE1664">
        <v>44333</v>
      </c>
      <c r="AH1664">
        <v>0</v>
      </c>
      <c r="AK1664" t="s">
        <v>1260</v>
      </c>
      <c r="AM1664" t="s">
        <v>1260</v>
      </c>
      <c r="AN1664" t="s">
        <v>1260</v>
      </c>
      <c r="AQ1664" t="s">
        <v>1263</v>
      </c>
      <c r="AR1664" t="s">
        <v>1257</v>
      </c>
      <c r="AS1664" t="s">
        <v>1260</v>
      </c>
      <c r="AT1664">
        <v>1</v>
      </c>
      <c r="AX1664" t="s">
        <v>1260</v>
      </c>
      <c r="AY1664" t="s">
        <v>1264</v>
      </c>
      <c r="AZ1664" t="s">
        <v>1265</v>
      </c>
      <c r="BI1664" t="s">
        <v>1260</v>
      </c>
      <c r="BK1664" t="str">
        <f>LEFT(Tabela_BaseCadastro[[#This Row],[Descrição]],SEARCH(" ",Tabela_BaseCadastro[[#This Row],[Descrição]],1)-1)</f>
        <v>FOSFATO</v>
      </c>
      <c r="BL1664" t="str">
        <f>TEXT(Tabela_BaseCadastro[[#This Row],[Unidade Venda '[EAN8, UPC12, EAN13, e DUN14']]],"0000000000000")</f>
        <v>0075412368789</v>
      </c>
      <c r="BN1664">
        <f>IF(Tabela_BaseCadastro[[#This Row],[P.Ativo CMED]]="",Tabela_BaseCadastro[[#This Row],[DESCRIÇÃO DO PRINCIPIO ATIVO]],Tabela_BaseCadastro[[#This Row],[P.Ativo CMED]])</f>
        <v>0</v>
      </c>
    </row>
    <row r="1665" spans="1:66" x14ac:dyDescent="0.25">
      <c r="A1665">
        <v>2469</v>
      </c>
      <c r="B1665" t="s">
        <v>4342</v>
      </c>
      <c r="C1665">
        <v>1733</v>
      </c>
      <c r="D1665" t="s">
        <v>4318</v>
      </c>
      <c r="E1665">
        <v>1</v>
      </c>
      <c r="F1665" t="s">
        <v>1253</v>
      </c>
      <c r="G1665">
        <v>2</v>
      </c>
      <c r="H1665" s="1" t="s">
        <v>1254</v>
      </c>
      <c r="I1665">
        <v>54</v>
      </c>
      <c r="J1665" t="s">
        <v>4318</v>
      </c>
      <c r="K1665">
        <v>2</v>
      </c>
      <c r="L1665" t="s">
        <v>1256</v>
      </c>
      <c r="M1665" t="s">
        <v>4343</v>
      </c>
      <c r="N1665" t="s">
        <v>1422</v>
      </c>
      <c r="O1665" t="s">
        <v>1253</v>
      </c>
      <c r="P1665">
        <v>30022099</v>
      </c>
      <c r="R1665">
        <v>13</v>
      </c>
      <c r="S1665">
        <v>14</v>
      </c>
      <c r="U1665">
        <v>75966668789</v>
      </c>
      <c r="V1665">
        <v>75966668789</v>
      </c>
      <c r="Z1665" t="s">
        <v>1260</v>
      </c>
      <c r="AA1665" t="s">
        <v>1261</v>
      </c>
      <c r="AB1665">
        <v>24</v>
      </c>
      <c r="AC1665" t="s">
        <v>1729</v>
      </c>
      <c r="AE1665">
        <v>44333</v>
      </c>
      <c r="AH1665">
        <v>0</v>
      </c>
      <c r="AK1665" t="s">
        <v>1260</v>
      </c>
      <c r="AM1665" t="s">
        <v>1260</v>
      </c>
      <c r="AN1665" t="s">
        <v>1260</v>
      </c>
      <c r="AQ1665" t="s">
        <v>1263</v>
      </c>
      <c r="AR1665" t="s">
        <v>1257</v>
      </c>
      <c r="AS1665" t="s">
        <v>1260</v>
      </c>
      <c r="AT1665">
        <v>1</v>
      </c>
      <c r="AX1665" t="s">
        <v>1260</v>
      </c>
      <c r="AY1665" t="s">
        <v>1264</v>
      </c>
      <c r="AZ1665" t="s">
        <v>1265</v>
      </c>
      <c r="BI1665" t="s">
        <v>1260</v>
      </c>
      <c r="BK1665" t="str">
        <f>LEFT(Tabela_BaseCadastro[[#This Row],[Descrição]],SEARCH(" ",Tabela_BaseCadastro[[#This Row],[Descrição]],1)-1)</f>
        <v>HYPOCINA</v>
      </c>
      <c r="BL1665" t="str">
        <f>TEXT(Tabela_BaseCadastro[[#This Row],[Unidade Venda '[EAN8, UPC12, EAN13, e DUN14']]],"0000000000000")</f>
        <v>0075966668789</v>
      </c>
      <c r="BN1665">
        <f>IF(Tabela_BaseCadastro[[#This Row],[P.Ativo CMED]]="",Tabela_BaseCadastro[[#This Row],[DESCRIÇÃO DO PRINCIPIO ATIVO]],Tabela_BaseCadastro[[#This Row],[P.Ativo CMED]])</f>
        <v>0</v>
      </c>
    </row>
    <row r="1666" spans="1:66" x14ac:dyDescent="0.25">
      <c r="A1666">
        <v>2470</v>
      </c>
      <c r="B1666" t="s">
        <v>4344</v>
      </c>
      <c r="C1666">
        <v>1733</v>
      </c>
      <c r="D1666" t="s">
        <v>4318</v>
      </c>
      <c r="E1666">
        <v>1</v>
      </c>
      <c r="F1666" t="s">
        <v>1253</v>
      </c>
      <c r="G1666">
        <v>2</v>
      </c>
      <c r="H1666" s="1" t="s">
        <v>1254</v>
      </c>
      <c r="I1666">
        <v>54</v>
      </c>
      <c r="J1666" t="s">
        <v>4318</v>
      </c>
      <c r="K1666">
        <v>2</v>
      </c>
      <c r="L1666" t="s">
        <v>1256</v>
      </c>
      <c r="M1666" t="s">
        <v>4345</v>
      </c>
      <c r="N1666" t="s">
        <v>1422</v>
      </c>
      <c r="O1666" t="s">
        <v>1253</v>
      </c>
      <c r="P1666">
        <v>30022099</v>
      </c>
      <c r="R1666">
        <v>13</v>
      </c>
      <c r="S1666">
        <v>14</v>
      </c>
      <c r="U1666">
        <v>79683632011</v>
      </c>
      <c r="V1666">
        <v>79683632011</v>
      </c>
      <c r="Z1666" t="s">
        <v>1260</v>
      </c>
      <c r="AA1666" t="s">
        <v>1261</v>
      </c>
      <c r="AB1666">
        <v>24</v>
      </c>
      <c r="AC1666" t="s">
        <v>1729</v>
      </c>
      <c r="AE1666">
        <v>44333</v>
      </c>
      <c r="AH1666">
        <v>0</v>
      </c>
      <c r="AK1666" t="s">
        <v>1260</v>
      </c>
      <c r="AM1666" t="s">
        <v>1260</v>
      </c>
      <c r="AN1666" t="s">
        <v>1260</v>
      </c>
      <c r="AQ1666" t="s">
        <v>1263</v>
      </c>
      <c r="AR1666" t="s">
        <v>1257</v>
      </c>
      <c r="AS1666" t="s">
        <v>1260</v>
      </c>
      <c r="AT1666">
        <v>1</v>
      </c>
      <c r="AX1666" t="s">
        <v>1260</v>
      </c>
      <c r="AY1666" t="s">
        <v>1264</v>
      </c>
      <c r="AZ1666" t="s">
        <v>1265</v>
      </c>
      <c r="BI1666" t="s">
        <v>1260</v>
      </c>
      <c r="BK1666" t="str">
        <f>LEFT(Tabela_BaseCadastro[[#This Row],[Descrição]],SEARCH(" ",Tabela_BaseCadastro[[#This Row],[Descrição]],1)-1)</f>
        <v>HYPOCINA</v>
      </c>
      <c r="BL1666" t="str">
        <f>TEXT(Tabela_BaseCadastro[[#This Row],[Unidade Venda '[EAN8, UPC12, EAN13, e DUN14']]],"0000000000000")</f>
        <v>0079683632011</v>
      </c>
      <c r="BN1666">
        <f>IF(Tabela_BaseCadastro[[#This Row],[P.Ativo CMED]]="",Tabela_BaseCadastro[[#This Row],[DESCRIÇÃO DO PRINCIPIO ATIVO]],Tabela_BaseCadastro[[#This Row],[P.Ativo CMED]])</f>
        <v>0</v>
      </c>
    </row>
    <row r="1667" spans="1:66" x14ac:dyDescent="0.25">
      <c r="A1667">
        <v>2472</v>
      </c>
      <c r="B1667" t="s">
        <v>4346</v>
      </c>
      <c r="C1667">
        <v>1733</v>
      </c>
      <c r="D1667" t="s">
        <v>4318</v>
      </c>
      <c r="E1667">
        <v>1</v>
      </c>
      <c r="F1667" t="s">
        <v>1253</v>
      </c>
      <c r="G1667">
        <v>2</v>
      </c>
      <c r="H1667" s="1" t="s">
        <v>1254</v>
      </c>
      <c r="I1667">
        <v>54</v>
      </c>
      <c r="J1667" t="s">
        <v>4318</v>
      </c>
      <c r="K1667">
        <v>2</v>
      </c>
      <c r="L1667" t="s">
        <v>1256</v>
      </c>
      <c r="M1667" t="s">
        <v>4347</v>
      </c>
      <c r="N1667" t="s">
        <v>1422</v>
      </c>
      <c r="O1667" t="s">
        <v>1253</v>
      </c>
      <c r="P1667">
        <v>30022099</v>
      </c>
      <c r="R1667">
        <v>13</v>
      </c>
      <c r="S1667">
        <v>14</v>
      </c>
      <c r="U1667">
        <v>75986365120</v>
      </c>
      <c r="V1667">
        <v>75986365120</v>
      </c>
      <c r="Z1667" t="s">
        <v>1260</v>
      </c>
      <c r="AA1667" t="s">
        <v>1261</v>
      </c>
      <c r="AB1667">
        <v>47</v>
      </c>
      <c r="AC1667" t="s">
        <v>4348</v>
      </c>
      <c r="AE1667">
        <v>44333</v>
      </c>
      <c r="AH1667">
        <v>0</v>
      </c>
      <c r="AK1667" t="s">
        <v>1260</v>
      </c>
      <c r="AM1667" t="s">
        <v>1260</v>
      </c>
      <c r="AN1667" t="s">
        <v>1260</v>
      </c>
      <c r="AQ1667" t="s">
        <v>1263</v>
      </c>
      <c r="AR1667" t="s">
        <v>1257</v>
      </c>
      <c r="AS1667" t="s">
        <v>1260</v>
      </c>
      <c r="AT1667">
        <v>1</v>
      </c>
      <c r="AX1667" t="s">
        <v>1260</v>
      </c>
      <c r="AY1667" t="s">
        <v>1264</v>
      </c>
      <c r="AZ1667" t="s">
        <v>1265</v>
      </c>
      <c r="BI1667" t="s">
        <v>1260</v>
      </c>
      <c r="BK1667" t="str">
        <f>LEFT(Tabela_BaseCadastro[[#This Row],[Descrição]],SEARCH(" ",Tabela_BaseCadastro[[#This Row],[Descrição]],1)-1)</f>
        <v>HYPLEX</v>
      </c>
      <c r="BL1667" t="str">
        <f>TEXT(Tabela_BaseCadastro[[#This Row],[Unidade Venda '[EAN8, UPC12, EAN13, e DUN14']]],"0000000000000")</f>
        <v>0075986365120</v>
      </c>
      <c r="BN1667">
        <f>IF(Tabela_BaseCadastro[[#This Row],[P.Ativo CMED]]="",Tabela_BaseCadastro[[#This Row],[DESCRIÇÃO DO PRINCIPIO ATIVO]],Tabela_BaseCadastro[[#This Row],[P.Ativo CMED]])</f>
        <v>0</v>
      </c>
    </row>
    <row r="1668" spans="1:66" x14ac:dyDescent="0.25">
      <c r="A1668">
        <v>2473</v>
      </c>
      <c r="B1668" t="s">
        <v>4349</v>
      </c>
      <c r="C1668">
        <v>1725</v>
      </c>
      <c r="D1668" t="s">
        <v>4295</v>
      </c>
      <c r="E1668">
        <v>5</v>
      </c>
      <c r="F1668" t="s">
        <v>2634</v>
      </c>
      <c r="G1668">
        <v>10</v>
      </c>
      <c r="H1668" s="1" t="s">
        <v>2760</v>
      </c>
      <c r="I1668">
        <v>52</v>
      </c>
      <c r="J1668" t="s">
        <v>4296</v>
      </c>
      <c r="M1668" t="s">
        <v>4350</v>
      </c>
      <c r="N1668" t="s">
        <v>3792</v>
      </c>
      <c r="O1668" t="s">
        <v>3793</v>
      </c>
      <c r="P1668">
        <v>30051090</v>
      </c>
      <c r="R1668">
        <v>13</v>
      </c>
      <c r="S1668">
        <v>14</v>
      </c>
      <c r="U1668">
        <v>2473</v>
      </c>
      <c r="V1668">
        <v>0</v>
      </c>
      <c r="X1668" t="s">
        <v>4351</v>
      </c>
      <c r="Z1668" t="s">
        <v>1260</v>
      </c>
      <c r="AA1668" t="s">
        <v>1261</v>
      </c>
      <c r="AE1668">
        <v>44333</v>
      </c>
      <c r="AH1668">
        <v>0</v>
      </c>
      <c r="AK1668" t="s">
        <v>1260</v>
      </c>
      <c r="AM1668" t="s">
        <v>1260</v>
      </c>
      <c r="AN1668" t="s">
        <v>1260</v>
      </c>
      <c r="AQ1668" t="s">
        <v>4301</v>
      </c>
      <c r="AR1668" t="s">
        <v>4302</v>
      </c>
      <c r="AS1668" t="s">
        <v>1260</v>
      </c>
      <c r="AT1668">
        <v>1</v>
      </c>
      <c r="AX1668" t="s">
        <v>1260</v>
      </c>
      <c r="AY1668" t="s">
        <v>1264</v>
      </c>
      <c r="AZ1668" t="s">
        <v>1265</v>
      </c>
      <c r="BI1668" t="s">
        <v>1260</v>
      </c>
      <c r="BK1668" t="str">
        <f>LEFT(Tabela_BaseCadastro[[#This Row],[Descrição]],SEARCH(" ",Tabela_BaseCadastro[[#This Row],[Descrição]],1)-1)</f>
        <v>FIO</v>
      </c>
      <c r="BL1668" t="str">
        <f>TEXT(Tabela_BaseCadastro[[#This Row],[Unidade Venda '[EAN8, UPC12, EAN13, e DUN14']]],"0000000000000")</f>
        <v>0000000002473</v>
      </c>
      <c r="BN1668">
        <f>IF(Tabela_BaseCadastro[[#This Row],[P.Ativo CMED]]="",Tabela_BaseCadastro[[#This Row],[DESCRIÇÃO DO PRINCIPIO ATIVO]],Tabela_BaseCadastro[[#This Row],[P.Ativo CMED]])</f>
        <v>0</v>
      </c>
    </row>
    <row r="1669" spans="1:66" x14ac:dyDescent="0.25">
      <c r="A1669">
        <v>2474</v>
      </c>
      <c r="B1669" t="s">
        <v>4339</v>
      </c>
      <c r="C1669">
        <v>1733</v>
      </c>
      <c r="D1669" t="s">
        <v>4318</v>
      </c>
      <c r="E1669">
        <v>1</v>
      </c>
      <c r="F1669" t="s">
        <v>1253</v>
      </c>
      <c r="G1669">
        <v>2</v>
      </c>
      <c r="H1669" s="1" t="s">
        <v>1254</v>
      </c>
      <c r="I1669">
        <v>54</v>
      </c>
      <c r="J1669" t="s">
        <v>4318</v>
      </c>
      <c r="K1669">
        <v>2</v>
      </c>
      <c r="L1669" t="s">
        <v>1256</v>
      </c>
      <c r="M1669" t="s">
        <v>4332</v>
      </c>
      <c r="N1669" t="s">
        <v>1422</v>
      </c>
      <c r="O1669" t="s">
        <v>1253</v>
      </c>
      <c r="P1669">
        <v>30022099</v>
      </c>
      <c r="R1669">
        <v>13</v>
      </c>
      <c r="S1669">
        <v>14</v>
      </c>
      <c r="U1669">
        <v>73642288121</v>
      </c>
      <c r="V1669">
        <v>73642288121</v>
      </c>
      <c r="Z1669" t="s">
        <v>1260</v>
      </c>
      <c r="AA1669" t="s">
        <v>1261</v>
      </c>
      <c r="AB1669">
        <v>6</v>
      </c>
      <c r="AC1669" t="s">
        <v>1335</v>
      </c>
      <c r="AE1669">
        <v>44333</v>
      </c>
      <c r="AH1669">
        <v>0</v>
      </c>
      <c r="AK1669" t="s">
        <v>1260</v>
      </c>
      <c r="AM1669" t="s">
        <v>1260</v>
      </c>
      <c r="AN1669" t="s">
        <v>1260</v>
      </c>
      <c r="AQ1669" t="s">
        <v>1263</v>
      </c>
      <c r="AR1669" t="s">
        <v>1257</v>
      </c>
      <c r="AS1669" t="s">
        <v>1260</v>
      </c>
      <c r="AT1669">
        <v>1</v>
      </c>
      <c r="AX1669" t="s">
        <v>1260</v>
      </c>
      <c r="AY1669" t="s">
        <v>1264</v>
      </c>
      <c r="AZ1669" t="s">
        <v>1265</v>
      </c>
      <c r="BI1669" t="s">
        <v>1260</v>
      </c>
      <c r="BK1669" t="str">
        <f>LEFT(Tabela_BaseCadastro[[#This Row],[Descrição]],SEARCH(" ",Tabela_BaseCadastro[[#This Row],[Descrição]],1)-1)</f>
        <v>FOSFATO</v>
      </c>
      <c r="BL1669" t="str">
        <f>TEXT(Tabela_BaseCadastro[[#This Row],[Unidade Venda '[EAN8, UPC12, EAN13, e DUN14']]],"0000000000000")</f>
        <v>0073642288121</v>
      </c>
      <c r="BN1669">
        <f>IF(Tabela_BaseCadastro[[#This Row],[P.Ativo CMED]]="",Tabela_BaseCadastro[[#This Row],[DESCRIÇÃO DO PRINCIPIO ATIVO]],Tabela_BaseCadastro[[#This Row],[P.Ativo CMED]])</f>
        <v>0</v>
      </c>
    </row>
    <row r="1670" spans="1:66" x14ac:dyDescent="0.25">
      <c r="A1670">
        <v>2475</v>
      </c>
      <c r="B1670" t="s">
        <v>4341</v>
      </c>
      <c r="C1670">
        <v>1733</v>
      </c>
      <c r="D1670" t="s">
        <v>4318</v>
      </c>
      <c r="E1670">
        <v>1</v>
      </c>
      <c r="F1670" t="s">
        <v>1253</v>
      </c>
      <c r="G1670">
        <v>2</v>
      </c>
      <c r="H1670" s="1" t="s">
        <v>1254</v>
      </c>
      <c r="I1670">
        <v>54</v>
      </c>
      <c r="J1670" t="s">
        <v>4318</v>
      </c>
      <c r="K1670">
        <v>2</v>
      </c>
      <c r="L1670" t="s">
        <v>1256</v>
      </c>
      <c r="M1670" t="s">
        <v>4345</v>
      </c>
      <c r="N1670" t="s">
        <v>1422</v>
      </c>
      <c r="O1670" t="s">
        <v>1253</v>
      </c>
      <c r="P1670">
        <v>30022099</v>
      </c>
      <c r="R1670">
        <v>13</v>
      </c>
      <c r="S1670">
        <v>14</v>
      </c>
      <c r="U1670">
        <v>78520001478</v>
      </c>
      <c r="V1670">
        <v>78520001478</v>
      </c>
      <c r="Z1670" t="s">
        <v>1260</v>
      </c>
      <c r="AA1670" t="s">
        <v>1261</v>
      </c>
      <c r="AB1670">
        <v>6</v>
      </c>
      <c r="AC1670" t="s">
        <v>1335</v>
      </c>
      <c r="AE1670">
        <v>44333</v>
      </c>
      <c r="AH1670">
        <v>0</v>
      </c>
      <c r="AK1670" t="s">
        <v>1260</v>
      </c>
      <c r="AM1670" t="s">
        <v>1260</v>
      </c>
      <c r="AN1670" t="s">
        <v>1260</v>
      </c>
      <c r="AQ1670" t="s">
        <v>1263</v>
      </c>
      <c r="AR1670" t="s">
        <v>1257</v>
      </c>
      <c r="AS1670" t="s">
        <v>1260</v>
      </c>
      <c r="AT1670">
        <v>1</v>
      </c>
      <c r="AX1670" t="s">
        <v>1260</v>
      </c>
      <c r="AY1670" t="s">
        <v>1264</v>
      </c>
      <c r="AZ1670" t="s">
        <v>1265</v>
      </c>
      <c r="BI1670" t="s">
        <v>1260</v>
      </c>
      <c r="BK1670" t="str">
        <f>LEFT(Tabela_BaseCadastro[[#This Row],[Descrição]],SEARCH(" ",Tabela_BaseCadastro[[#This Row],[Descrição]],1)-1)</f>
        <v>FOSFATO</v>
      </c>
      <c r="BL1670" t="str">
        <f>TEXT(Tabela_BaseCadastro[[#This Row],[Unidade Venda '[EAN8, UPC12, EAN13, e DUN14']]],"0000000000000")</f>
        <v>0078520001478</v>
      </c>
      <c r="BN1670">
        <f>IF(Tabela_BaseCadastro[[#This Row],[P.Ativo CMED]]="",Tabela_BaseCadastro[[#This Row],[DESCRIÇÃO DO PRINCIPIO ATIVO]],Tabela_BaseCadastro[[#This Row],[P.Ativo CMED]])</f>
        <v>0</v>
      </c>
    </row>
    <row r="1671" spans="1:66" x14ac:dyDescent="0.25">
      <c r="A1671">
        <v>2476</v>
      </c>
      <c r="B1671" t="s">
        <v>4352</v>
      </c>
      <c r="C1671">
        <v>1733</v>
      </c>
      <c r="D1671" t="s">
        <v>4318</v>
      </c>
      <c r="E1671">
        <v>1</v>
      </c>
      <c r="F1671" t="s">
        <v>1253</v>
      </c>
      <c r="G1671">
        <v>2</v>
      </c>
      <c r="H1671" s="1" t="s">
        <v>1254</v>
      </c>
      <c r="I1671">
        <v>54</v>
      </c>
      <c r="J1671" t="s">
        <v>4318</v>
      </c>
      <c r="K1671">
        <v>2</v>
      </c>
      <c r="L1671" t="s">
        <v>1256</v>
      </c>
      <c r="M1671" t="s">
        <v>4340</v>
      </c>
      <c r="N1671" t="s">
        <v>1422</v>
      </c>
      <c r="O1671" t="s">
        <v>1253</v>
      </c>
      <c r="P1671">
        <v>30022099</v>
      </c>
      <c r="R1671">
        <v>13</v>
      </c>
      <c r="S1671">
        <v>14</v>
      </c>
      <c r="U1671">
        <v>79868554790</v>
      </c>
      <c r="V1671">
        <v>79868554790</v>
      </c>
      <c r="Z1671" t="s">
        <v>1260</v>
      </c>
      <c r="AA1671" t="s">
        <v>1261</v>
      </c>
      <c r="AB1671">
        <v>39</v>
      </c>
      <c r="AC1671" t="s">
        <v>3742</v>
      </c>
      <c r="AE1671">
        <v>44333</v>
      </c>
      <c r="AH1671">
        <v>0</v>
      </c>
      <c r="AK1671" t="s">
        <v>1260</v>
      </c>
      <c r="AM1671" t="s">
        <v>1260</v>
      </c>
      <c r="AN1671" t="s">
        <v>1260</v>
      </c>
      <c r="AQ1671" t="s">
        <v>1263</v>
      </c>
      <c r="AR1671" t="s">
        <v>1257</v>
      </c>
      <c r="AS1671" t="s">
        <v>1260</v>
      </c>
      <c r="AT1671">
        <v>1</v>
      </c>
      <c r="AX1671" t="s">
        <v>1260</v>
      </c>
      <c r="AY1671" t="s">
        <v>1264</v>
      </c>
      <c r="AZ1671" t="s">
        <v>1265</v>
      </c>
      <c r="BI1671" t="s">
        <v>1260</v>
      </c>
      <c r="BK1671" t="str">
        <f>LEFT(Tabela_BaseCadastro[[#This Row],[Descrição]],SEARCH(" ",Tabela_BaseCadastro[[#This Row],[Descrição]],1)-1)</f>
        <v>HYPONOR</v>
      </c>
      <c r="BL1671" t="str">
        <f>TEXT(Tabela_BaseCadastro[[#This Row],[Unidade Venda '[EAN8, UPC12, EAN13, e DUN14']]],"0000000000000")</f>
        <v>0079868554790</v>
      </c>
      <c r="BN1671">
        <f>IF(Tabela_BaseCadastro[[#This Row],[P.Ativo CMED]]="",Tabela_BaseCadastro[[#This Row],[DESCRIÇÃO DO PRINCIPIO ATIVO]],Tabela_BaseCadastro[[#This Row],[P.Ativo CMED]])</f>
        <v>0</v>
      </c>
    </row>
    <row r="1672" spans="1:66" x14ac:dyDescent="0.25">
      <c r="A1672">
        <v>2477</v>
      </c>
      <c r="B1672" t="s">
        <v>4352</v>
      </c>
      <c r="C1672">
        <v>1733</v>
      </c>
      <c r="D1672" t="s">
        <v>4318</v>
      </c>
      <c r="E1672">
        <v>1</v>
      </c>
      <c r="F1672" t="s">
        <v>1253</v>
      </c>
      <c r="G1672">
        <v>2</v>
      </c>
      <c r="H1672" s="1" t="s">
        <v>1254</v>
      </c>
      <c r="I1672">
        <v>54</v>
      </c>
      <c r="J1672" t="s">
        <v>4318</v>
      </c>
      <c r="K1672">
        <v>2</v>
      </c>
      <c r="L1672" t="s">
        <v>1256</v>
      </c>
      <c r="M1672" t="s">
        <v>4332</v>
      </c>
      <c r="N1672" t="s">
        <v>1422</v>
      </c>
      <c r="O1672" t="s">
        <v>1253</v>
      </c>
      <c r="P1672">
        <v>30022099</v>
      </c>
      <c r="R1672">
        <v>13</v>
      </c>
      <c r="S1672">
        <v>14</v>
      </c>
      <c r="U1672">
        <v>78584999712</v>
      </c>
      <c r="V1672">
        <v>78584999712</v>
      </c>
      <c r="Z1672" t="s">
        <v>1260</v>
      </c>
      <c r="AA1672" t="s">
        <v>1261</v>
      </c>
      <c r="AB1672">
        <v>39</v>
      </c>
      <c r="AC1672" t="s">
        <v>3742</v>
      </c>
      <c r="AE1672">
        <v>44333</v>
      </c>
      <c r="AH1672">
        <v>0</v>
      </c>
      <c r="AK1672" t="s">
        <v>1260</v>
      </c>
      <c r="AM1672" t="s">
        <v>1260</v>
      </c>
      <c r="AN1672" t="s">
        <v>1260</v>
      </c>
      <c r="AQ1672" t="s">
        <v>1263</v>
      </c>
      <c r="AR1672" t="s">
        <v>1257</v>
      </c>
      <c r="AS1672" t="s">
        <v>1260</v>
      </c>
      <c r="AT1672">
        <v>1</v>
      </c>
      <c r="AX1672" t="s">
        <v>1260</v>
      </c>
      <c r="AY1672" t="s">
        <v>1264</v>
      </c>
      <c r="AZ1672" t="s">
        <v>1265</v>
      </c>
      <c r="BI1672" t="s">
        <v>1260</v>
      </c>
      <c r="BK1672" t="str">
        <f>LEFT(Tabela_BaseCadastro[[#This Row],[Descrição]],SEARCH(" ",Tabela_BaseCadastro[[#This Row],[Descrição]],1)-1)</f>
        <v>HYPONOR</v>
      </c>
      <c r="BL1672" t="str">
        <f>TEXT(Tabela_BaseCadastro[[#This Row],[Unidade Venda '[EAN8, UPC12, EAN13, e DUN14']]],"0000000000000")</f>
        <v>0078584999712</v>
      </c>
      <c r="BN1672">
        <f>IF(Tabela_BaseCadastro[[#This Row],[P.Ativo CMED]]="",Tabela_BaseCadastro[[#This Row],[DESCRIÇÃO DO PRINCIPIO ATIVO]],Tabela_BaseCadastro[[#This Row],[P.Ativo CMED]])</f>
        <v>0</v>
      </c>
    </row>
    <row r="1673" spans="1:66" x14ac:dyDescent="0.25">
      <c r="A1673">
        <v>2478</v>
      </c>
      <c r="B1673" t="s">
        <v>4353</v>
      </c>
      <c r="C1673">
        <v>1733</v>
      </c>
      <c r="D1673" t="s">
        <v>4318</v>
      </c>
      <c r="E1673">
        <v>1</v>
      </c>
      <c r="F1673" t="s">
        <v>1253</v>
      </c>
      <c r="G1673">
        <v>2</v>
      </c>
      <c r="H1673" s="1" t="s">
        <v>1254</v>
      </c>
      <c r="I1673">
        <v>54</v>
      </c>
      <c r="J1673" t="s">
        <v>4318</v>
      </c>
      <c r="K1673">
        <v>2</v>
      </c>
      <c r="L1673" t="s">
        <v>1256</v>
      </c>
      <c r="M1673" t="s">
        <v>4322</v>
      </c>
      <c r="N1673" t="s">
        <v>1422</v>
      </c>
      <c r="O1673" t="s">
        <v>1253</v>
      </c>
      <c r="P1673">
        <v>30022099</v>
      </c>
      <c r="R1673">
        <v>13</v>
      </c>
      <c r="S1673">
        <v>14</v>
      </c>
      <c r="U1673">
        <v>78967812387</v>
      </c>
      <c r="V1673">
        <v>78967812387</v>
      </c>
      <c r="Z1673" t="s">
        <v>1260</v>
      </c>
      <c r="AA1673" t="s">
        <v>1261</v>
      </c>
      <c r="AB1673">
        <v>24</v>
      </c>
      <c r="AC1673" t="s">
        <v>1729</v>
      </c>
      <c r="AE1673">
        <v>44333</v>
      </c>
      <c r="AH1673">
        <v>0</v>
      </c>
      <c r="AK1673" t="s">
        <v>1260</v>
      </c>
      <c r="AM1673" t="s">
        <v>1260</v>
      </c>
      <c r="AN1673" t="s">
        <v>1260</v>
      </c>
      <c r="AQ1673" t="s">
        <v>1263</v>
      </c>
      <c r="AR1673" t="s">
        <v>1257</v>
      </c>
      <c r="AS1673" t="s">
        <v>1260</v>
      </c>
      <c r="AT1673">
        <v>1</v>
      </c>
      <c r="AX1673" t="s">
        <v>1260</v>
      </c>
      <c r="AY1673" t="s">
        <v>1264</v>
      </c>
      <c r="AZ1673" t="s">
        <v>1265</v>
      </c>
      <c r="BI1673" t="s">
        <v>1260</v>
      </c>
      <c r="BK1673" t="str">
        <f>LEFT(Tabela_BaseCadastro[[#This Row],[Descrição]],SEARCH(" ",Tabela_BaseCadastro[[#This Row],[Descrição]],1)-1)</f>
        <v>HYTROPIN</v>
      </c>
      <c r="BL1673" t="str">
        <f>TEXT(Tabela_BaseCadastro[[#This Row],[Unidade Venda '[EAN8, UPC12, EAN13, e DUN14']]],"0000000000000")</f>
        <v>0078967812387</v>
      </c>
      <c r="BN1673">
        <f>IF(Tabela_BaseCadastro[[#This Row],[P.Ativo CMED]]="",Tabela_BaseCadastro[[#This Row],[DESCRIÇÃO DO PRINCIPIO ATIVO]],Tabela_BaseCadastro[[#This Row],[P.Ativo CMED]])</f>
        <v>0</v>
      </c>
    </row>
    <row r="1674" spans="1:66" x14ac:dyDescent="0.25">
      <c r="A1674">
        <v>2479</v>
      </c>
      <c r="B1674" t="s">
        <v>4354</v>
      </c>
      <c r="C1674">
        <v>1733</v>
      </c>
      <c r="D1674" t="s">
        <v>4318</v>
      </c>
      <c r="E1674">
        <v>1</v>
      </c>
      <c r="F1674" t="s">
        <v>1253</v>
      </c>
      <c r="G1674">
        <v>2</v>
      </c>
      <c r="H1674" s="1" t="s">
        <v>1254</v>
      </c>
      <c r="I1674">
        <v>54</v>
      </c>
      <c r="J1674" t="s">
        <v>4318</v>
      </c>
      <c r="K1674">
        <v>2</v>
      </c>
      <c r="L1674" t="s">
        <v>1256</v>
      </c>
      <c r="M1674" t="s">
        <v>4322</v>
      </c>
      <c r="N1674" t="s">
        <v>1422</v>
      </c>
      <c r="O1674" t="s">
        <v>1253</v>
      </c>
      <c r="P1674">
        <v>30022099</v>
      </c>
      <c r="R1674">
        <v>13</v>
      </c>
      <c r="S1674">
        <v>14</v>
      </c>
      <c r="U1674">
        <v>78569877217</v>
      </c>
      <c r="V1674">
        <v>78569877217</v>
      </c>
      <c r="Z1674" t="s">
        <v>1260</v>
      </c>
      <c r="AA1674" t="s">
        <v>1261</v>
      </c>
      <c r="AB1674">
        <v>10</v>
      </c>
      <c r="AC1674" t="s">
        <v>1579</v>
      </c>
      <c r="AE1674">
        <v>44334</v>
      </c>
      <c r="AH1674">
        <v>0</v>
      </c>
      <c r="AK1674" t="s">
        <v>1260</v>
      </c>
      <c r="AM1674" t="s">
        <v>1260</v>
      </c>
      <c r="AN1674" t="s">
        <v>1260</v>
      </c>
      <c r="AQ1674" t="s">
        <v>1263</v>
      </c>
      <c r="AR1674" t="s">
        <v>1257</v>
      </c>
      <c r="AS1674" t="s">
        <v>1260</v>
      </c>
      <c r="AT1674">
        <v>1</v>
      </c>
      <c r="AX1674" t="s">
        <v>1260</v>
      </c>
      <c r="AY1674" t="s">
        <v>1264</v>
      </c>
      <c r="AZ1674" t="s">
        <v>1265</v>
      </c>
      <c r="BI1674" t="s">
        <v>1260</v>
      </c>
      <c r="BK1674" t="str">
        <f>LEFT(Tabela_BaseCadastro[[#This Row],[Descrição]],SEARCH(" ",Tabela_BaseCadastro[[#This Row],[Descrição]],1)-1)</f>
        <v>HYTAMICINA</v>
      </c>
      <c r="BL1674" t="str">
        <f>TEXT(Tabela_BaseCadastro[[#This Row],[Unidade Venda '[EAN8, UPC12, EAN13, e DUN14']]],"0000000000000")</f>
        <v>0078569877217</v>
      </c>
      <c r="BN1674">
        <f>IF(Tabela_BaseCadastro[[#This Row],[P.Ativo CMED]]="",Tabela_BaseCadastro[[#This Row],[DESCRIÇÃO DO PRINCIPIO ATIVO]],Tabela_BaseCadastro[[#This Row],[P.Ativo CMED]])</f>
        <v>0</v>
      </c>
    </row>
    <row r="1675" spans="1:66" x14ac:dyDescent="0.25">
      <c r="A1675">
        <v>2480</v>
      </c>
      <c r="B1675" t="s">
        <v>4355</v>
      </c>
      <c r="C1675">
        <v>1733</v>
      </c>
      <c r="D1675" t="s">
        <v>4318</v>
      </c>
      <c r="E1675">
        <v>1</v>
      </c>
      <c r="F1675" t="s">
        <v>1253</v>
      </c>
      <c r="G1675">
        <v>2</v>
      </c>
      <c r="H1675" s="1" t="s">
        <v>1254</v>
      </c>
      <c r="I1675">
        <v>54</v>
      </c>
      <c r="J1675" t="s">
        <v>4318</v>
      </c>
      <c r="K1675">
        <v>2</v>
      </c>
      <c r="L1675" t="s">
        <v>1256</v>
      </c>
      <c r="M1675" t="s">
        <v>4322</v>
      </c>
      <c r="N1675" t="s">
        <v>1422</v>
      </c>
      <c r="O1675" t="s">
        <v>1253</v>
      </c>
      <c r="P1675">
        <v>30022099</v>
      </c>
      <c r="R1675">
        <v>13</v>
      </c>
      <c r="S1675">
        <v>14</v>
      </c>
      <c r="U1675">
        <v>78689800457</v>
      </c>
      <c r="V1675">
        <v>78689800457</v>
      </c>
      <c r="Z1675" t="s">
        <v>1260</v>
      </c>
      <c r="AA1675" t="s">
        <v>1261</v>
      </c>
      <c r="AB1675">
        <v>10</v>
      </c>
      <c r="AC1675" t="s">
        <v>1579</v>
      </c>
      <c r="AE1675">
        <v>44334</v>
      </c>
      <c r="AH1675">
        <v>0</v>
      </c>
      <c r="AK1675" t="s">
        <v>1260</v>
      </c>
      <c r="AM1675" t="s">
        <v>1260</v>
      </c>
      <c r="AN1675" t="s">
        <v>1260</v>
      </c>
      <c r="AQ1675" t="s">
        <v>1263</v>
      </c>
      <c r="AR1675" t="s">
        <v>1257</v>
      </c>
      <c r="AS1675" t="s">
        <v>1260</v>
      </c>
      <c r="AT1675">
        <v>1</v>
      </c>
      <c r="AX1675" t="s">
        <v>1260</v>
      </c>
      <c r="AY1675" t="s">
        <v>1264</v>
      </c>
      <c r="AZ1675" t="s">
        <v>1265</v>
      </c>
      <c r="BI1675" t="s">
        <v>1260</v>
      </c>
      <c r="BK1675" t="str">
        <f>LEFT(Tabela_BaseCadastro[[#This Row],[Descrição]],SEARCH(" ",Tabela_BaseCadastro[[#This Row],[Descrição]],1)-1)</f>
        <v>HYTAMICINA</v>
      </c>
      <c r="BL1675" t="str">
        <f>TEXT(Tabela_BaseCadastro[[#This Row],[Unidade Venda '[EAN8, UPC12, EAN13, e DUN14']]],"0000000000000")</f>
        <v>0078689800457</v>
      </c>
      <c r="BN1675">
        <f>IF(Tabela_BaseCadastro[[#This Row],[P.Ativo CMED]]="",Tabela_BaseCadastro[[#This Row],[DESCRIÇÃO DO PRINCIPIO ATIVO]],Tabela_BaseCadastro[[#This Row],[P.Ativo CMED]])</f>
        <v>0</v>
      </c>
    </row>
    <row r="1676" spans="1:66" x14ac:dyDescent="0.25">
      <c r="A1676">
        <v>2481</v>
      </c>
      <c r="B1676" t="s">
        <v>4356</v>
      </c>
      <c r="C1676">
        <v>1733</v>
      </c>
      <c r="D1676" t="s">
        <v>4318</v>
      </c>
      <c r="E1676">
        <v>1</v>
      </c>
      <c r="F1676" t="s">
        <v>1253</v>
      </c>
      <c r="G1676">
        <v>2</v>
      </c>
      <c r="H1676" s="1" t="s">
        <v>1254</v>
      </c>
      <c r="I1676">
        <v>54</v>
      </c>
      <c r="J1676" t="s">
        <v>4318</v>
      </c>
      <c r="K1676">
        <v>2</v>
      </c>
      <c r="L1676" t="s">
        <v>1256</v>
      </c>
      <c r="M1676" t="s">
        <v>4357</v>
      </c>
      <c r="N1676" t="s">
        <v>1422</v>
      </c>
      <c r="O1676" t="s">
        <v>1253</v>
      </c>
      <c r="P1676">
        <v>30022099</v>
      </c>
      <c r="R1676">
        <v>13</v>
      </c>
      <c r="S1676">
        <v>14</v>
      </c>
      <c r="U1676">
        <v>77889966878</v>
      </c>
      <c r="V1676">
        <v>77889966878</v>
      </c>
      <c r="Z1676" t="s">
        <v>1260</v>
      </c>
      <c r="AA1676" t="s">
        <v>1261</v>
      </c>
      <c r="AB1676">
        <v>10</v>
      </c>
      <c r="AC1676" t="s">
        <v>1579</v>
      </c>
      <c r="AE1676">
        <v>44334</v>
      </c>
      <c r="AH1676">
        <v>0</v>
      </c>
      <c r="AK1676" t="s">
        <v>1260</v>
      </c>
      <c r="AM1676" t="s">
        <v>1260</v>
      </c>
      <c r="AN1676" t="s">
        <v>1260</v>
      </c>
      <c r="AQ1676" t="s">
        <v>1263</v>
      </c>
      <c r="AR1676" t="s">
        <v>1257</v>
      </c>
      <c r="AS1676" t="s">
        <v>1260</v>
      </c>
      <c r="AT1676">
        <v>1</v>
      </c>
      <c r="AX1676" t="s">
        <v>1260</v>
      </c>
      <c r="AY1676" t="s">
        <v>1264</v>
      </c>
      <c r="AZ1676" t="s">
        <v>1265</v>
      </c>
      <c r="BI1676" t="s">
        <v>1260</v>
      </c>
      <c r="BK1676" t="str">
        <f>LEFT(Tabela_BaseCadastro[[#This Row],[Descrição]],SEARCH(" ",Tabela_BaseCadastro[[#This Row],[Descrição]],1)-1)</f>
        <v>HYTAMICINA</v>
      </c>
      <c r="BL1676" t="str">
        <f>TEXT(Tabela_BaseCadastro[[#This Row],[Unidade Venda '[EAN8, UPC12, EAN13, e DUN14']]],"0000000000000")</f>
        <v>0077889966878</v>
      </c>
      <c r="BN1676">
        <f>IF(Tabela_BaseCadastro[[#This Row],[P.Ativo CMED]]="",Tabela_BaseCadastro[[#This Row],[DESCRIÇÃO DO PRINCIPIO ATIVO]],Tabela_BaseCadastro[[#This Row],[P.Ativo CMED]])</f>
        <v>0</v>
      </c>
    </row>
    <row r="1677" spans="1:66" x14ac:dyDescent="0.25">
      <c r="A1677">
        <v>2482</v>
      </c>
      <c r="B1677" t="s">
        <v>4358</v>
      </c>
      <c r="C1677">
        <v>1733</v>
      </c>
      <c r="D1677" t="s">
        <v>4318</v>
      </c>
      <c r="E1677">
        <v>1</v>
      </c>
      <c r="F1677" t="s">
        <v>1253</v>
      </c>
      <c r="G1677">
        <v>2</v>
      </c>
      <c r="H1677" s="1" t="s">
        <v>1254</v>
      </c>
      <c r="I1677">
        <v>54</v>
      </c>
      <c r="J1677" t="s">
        <v>4318</v>
      </c>
      <c r="K1677">
        <v>2</v>
      </c>
      <c r="L1677" t="s">
        <v>1256</v>
      </c>
      <c r="M1677" t="s">
        <v>4322</v>
      </c>
      <c r="N1677" t="s">
        <v>1422</v>
      </c>
      <c r="O1677" t="s">
        <v>1253</v>
      </c>
      <c r="P1677">
        <v>30022099</v>
      </c>
      <c r="R1677">
        <v>13</v>
      </c>
      <c r="S1677">
        <v>14</v>
      </c>
      <c r="U1677">
        <v>79648972201</v>
      </c>
      <c r="V1677">
        <v>79648972201</v>
      </c>
      <c r="Z1677" t="s">
        <v>1260</v>
      </c>
      <c r="AA1677" t="s">
        <v>1261</v>
      </c>
      <c r="AB1677">
        <v>10</v>
      </c>
      <c r="AC1677" t="s">
        <v>1579</v>
      </c>
      <c r="AE1677">
        <v>44334</v>
      </c>
      <c r="AH1677">
        <v>0</v>
      </c>
      <c r="AK1677" t="s">
        <v>1260</v>
      </c>
      <c r="AM1677" t="s">
        <v>1260</v>
      </c>
      <c r="AN1677" t="s">
        <v>1260</v>
      </c>
      <c r="AQ1677" t="s">
        <v>1263</v>
      </c>
      <c r="AR1677" t="s">
        <v>1257</v>
      </c>
      <c r="AS1677" t="s">
        <v>1260</v>
      </c>
      <c r="AT1677">
        <v>1</v>
      </c>
      <c r="AX1677" t="s">
        <v>1260</v>
      </c>
      <c r="AY1677" t="s">
        <v>1264</v>
      </c>
      <c r="AZ1677" t="s">
        <v>1265</v>
      </c>
      <c r="BI1677" t="s">
        <v>1260</v>
      </c>
      <c r="BK1677" t="str">
        <f>LEFT(Tabela_BaseCadastro[[#This Row],[Descrição]],SEARCH(" ",Tabela_BaseCadastro[[#This Row],[Descrição]],1)-1)</f>
        <v>HYTAMICINA</v>
      </c>
      <c r="BL1677" t="str">
        <f>TEXT(Tabela_BaseCadastro[[#This Row],[Unidade Venda '[EAN8, UPC12, EAN13, e DUN14']]],"0000000000000")</f>
        <v>0079648972201</v>
      </c>
      <c r="BN1677">
        <f>IF(Tabela_BaseCadastro[[#This Row],[P.Ativo CMED]]="",Tabela_BaseCadastro[[#This Row],[DESCRIÇÃO DO PRINCIPIO ATIVO]],Tabela_BaseCadastro[[#This Row],[P.Ativo CMED]])</f>
        <v>0</v>
      </c>
    </row>
    <row r="1678" spans="1:66" x14ac:dyDescent="0.25">
      <c r="A1678">
        <v>2483</v>
      </c>
      <c r="B1678" t="s">
        <v>4359</v>
      </c>
      <c r="C1678">
        <v>1733</v>
      </c>
      <c r="D1678" t="s">
        <v>4318</v>
      </c>
      <c r="E1678">
        <v>1</v>
      </c>
      <c r="F1678" t="s">
        <v>1253</v>
      </c>
      <c r="G1678">
        <v>2</v>
      </c>
      <c r="H1678" s="1" t="s">
        <v>1254</v>
      </c>
      <c r="I1678">
        <v>54</v>
      </c>
      <c r="J1678" t="s">
        <v>4318</v>
      </c>
      <c r="K1678">
        <v>2</v>
      </c>
      <c r="L1678" t="s">
        <v>1256</v>
      </c>
      <c r="M1678" t="s">
        <v>4322</v>
      </c>
      <c r="N1678" t="s">
        <v>1422</v>
      </c>
      <c r="O1678" t="s">
        <v>1253</v>
      </c>
      <c r="P1678">
        <v>30022099</v>
      </c>
      <c r="R1678">
        <v>13</v>
      </c>
      <c r="S1678">
        <v>14</v>
      </c>
      <c r="U1678">
        <v>79863587228</v>
      </c>
      <c r="V1678">
        <v>79863587228</v>
      </c>
      <c r="Z1678" t="s">
        <v>1260</v>
      </c>
      <c r="AA1678" t="s">
        <v>1261</v>
      </c>
      <c r="AB1678">
        <v>10</v>
      </c>
      <c r="AC1678" t="s">
        <v>1579</v>
      </c>
      <c r="AE1678">
        <v>44334</v>
      </c>
      <c r="AH1678">
        <v>0</v>
      </c>
      <c r="AK1678" t="s">
        <v>1260</v>
      </c>
      <c r="AM1678" t="s">
        <v>1260</v>
      </c>
      <c r="AN1678" t="s">
        <v>1260</v>
      </c>
      <c r="AQ1678" t="s">
        <v>1263</v>
      </c>
      <c r="AR1678" t="s">
        <v>1257</v>
      </c>
      <c r="AS1678" t="s">
        <v>1260</v>
      </c>
      <c r="AT1678">
        <v>1</v>
      </c>
      <c r="AX1678" t="s">
        <v>1260</v>
      </c>
      <c r="AY1678" t="s">
        <v>1264</v>
      </c>
      <c r="AZ1678" t="s">
        <v>1265</v>
      </c>
      <c r="BI1678" t="s">
        <v>1260</v>
      </c>
      <c r="BK1678" t="str">
        <f>LEFT(Tabela_BaseCadastro[[#This Row],[Descrição]],SEARCH(" ",Tabela_BaseCadastro[[#This Row],[Descrição]],1)-1)</f>
        <v>HYTAMICINA</v>
      </c>
      <c r="BL1678" t="str">
        <f>TEXT(Tabela_BaseCadastro[[#This Row],[Unidade Venda '[EAN8, UPC12, EAN13, e DUN14']]],"0000000000000")</f>
        <v>0079863587228</v>
      </c>
      <c r="BN1678">
        <f>IF(Tabela_BaseCadastro[[#This Row],[P.Ativo CMED]]="",Tabela_BaseCadastro[[#This Row],[DESCRIÇÃO DO PRINCIPIO ATIVO]],Tabela_BaseCadastro[[#This Row],[P.Ativo CMED]])</f>
        <v>0</v>
      </c>
    </row>
    <row r="1679" spans="1:66" x14ac:dyDescent="0.25">
      <c r="A1679">
        <v>2484</v>
      </c>
      <c r="B1679" t="s">
        <v>4360</v>
      </c>
      <c r="C1679">
        <v>1733</v>
      </c>
      <c r="D1679" t="s">
        <v>4318</v>
      </c>
      <c r="E1679">
        <v>1</v>
      </c>
      <c r="F1679" t="s">
        <v>1253</v>
      </c>
      <c r="G1679">
        <v>2</v>
      </c>
      <c r="H1679" s="1" t="s">
        <v>1254</v>
      </c>
      <c r="I1679">
        <v>54</v>
      </c>
      <c r="J1679" t="s">
        <v>4318</v>
      </c>
      <c r="K1679">
        <v>2</v>
      </c>
      <c r="L1679" t="s">
        <v>1256</v>
      </c>
      <c r="M1679" t="s">
        <v>4322</v>
      </c>
      <c r="N1679" t="s">
        <v>1422</v>
      </c>
      <c r="O1679" t="s">
        <v>1253</v>
      </c>
      <c r="P1679">
        <v>30022099</v>
      </c>
      <c r="R1679">
        <v>13</v>
      </c>
      <c r="S1679">
        <v>14</v>
      </c>
      <c r="U1679">
        <v>78970453331</v>
      </c>
      <c r="V1679">
        <v>78970453331</v>
      </c>
      <c r="Z1679" t="s">
        <v>1260</v>
      </c>
      <c r="AA1679" t="s">
        <v>1261</v>
      </c>
      <c r="AB1679">
        <v>10</v>
      </c>
      <c r="AC1679" t="s">
        <v>1579</v>
      </c>
      <c r="AE1679">
        <v>44334</v>
      </c>
      <c r="AH1679">
        <v>0</v>
      </c>
      <c r="AK1679" t="s">
        <v>1260</v>
      </c>
      <c r="AM1679" t="s">
        <v>1260</v>
      </c>
      <c r="AN1679" t="s">
        <v>1260</v>
      </c>
      <c r="AQ1679" t="s">
        <v>1263</v>
      </c>
      <c r="AR1679" t="s">
        <v>1257</v>
      </c>
      <c r="AS1679" t="s">
        <v>1260</v>
      </c>
      <c r="AT1679">
        <v>1</v>
      </c>
      <c r="AX1679" t="s">
        <v>1260</v>
      </c>
      <c r="AY1679" t="s">
        <v>1264</v>
      </c>
      <c r="AZ1679" t="s">
        <v>1265</v>
      </c>
      <c r="BI1679" t="s">
        <v>1260</v>
      </c>
      <c r="BK1679" t="str">
        <f>LEFT(Tabela_BaseCadastro[[#This Row],[Descrição]],SEARCH(" ",Tabela_BaseCadastro[[#This Row],[Descrição]],1)-1)</f>
        <v>HYTAMICINA</v>
      </c>
      <c r="BL1679" t="str">
        <f>TEXT(Tabela_BaseCadastro[[#This Row],[Unidade Venda '[EAN8, UPC12, EAN13, e DUN14']]],"0000000000000")</f>
        <v>0078970453331</v>
      </c>
      <c r="BN1679">
        <f>IF(Tabela_BaseCadastro[[#This Row],[P.Ativo CMED]]="",Tabela_BaseCadastro[[#This Row],[DESCRIÇÃO DO PRINCIPIO ATIVO]],Tabela_BaseCadastro[[#This Row],[P.Ativo CMED]])</f>
        <v>0</v>
      </c>
    </row>
    <row r="1680" spans="1:66" x14ac:dyDescent="0.25">
      <c r="A1680">
        <v>2485</v>
      </c>
      <c r="B1680" t="s">
        <v>4361</v>
      </c>
      <c r="C1680">
        <v>1733</v>
      </c>
      <c r="D1680" t="s">
        <v>4318</v>
      </c>
      <c r="E1680">
        <v>1</v>
      </c>
      <c r="F1680" t="s">
        <v>1253</v>
      </c>
      <c r="G1680">
        <v>2</v>
      </c>
      <c r="H1680" s="1" t="s">
        <v>1254</v>
      </c>
      <c r="I1680">
        <v>54</v>
      </c>
      <c r="J1680" t="s">
        <v>4318</v>
      </c>
      <c r="K1680">
        <v>2</v>
      </c>
      <c r="L1680" t="s">
        <v>1256</v>
      </c>
      <c r="M1680" t="s">
        <v>4322</v>
      </c>
      <c r="N1680" t="s">
        <v>1422</v>
      </c>
      <c r="O1680" t="s">
        <v>1253</v>
      </c>
      <c r="P1680">
        <v>30022099</v>
      </c>
      <c r="R1680">
        <v>13</v>
      </c>
      <c r="S1680">
        <v>14</v>
      </c>
      <c r="U1680">
        <v>78977980988</v>
      </c>
      <c r="V1680">
        <v>78977980988</v>
      </c>
      <c r="Z1680" t="s">
        <v>1260</v>
      </c>
      <c r="AA1680" t="s">
        <v>1261</v>
      </c>
      <c r="AB1680">
        <v>24</v>
      </c>
      <c r="AC1680" t="s">
        <v>1729</v>
      </c>
      <c r="AE1680">
        <v>44334</v>
      </c>
      <c r="AH1680">
        <v>0</v>
      </c>
      <c r="AK1680" t="s">
        <v>1260</v>
      </c>
      <c r="AM1680" t="s">
        <v>1260</v>
      </c>
      <c r="AN1680" t="s">
        <v>1260</v>
      </c>
      <c r="AQ1680" t="s">
        <v>1263</v>
      </c>
      <c r="AR1680" t="s">
        <v>1257</v>
      </c>
      <c r="AS1680" t="s">
        <v>1260</v>
      </c>
      <c r="AT1680">
        <v>1</v>
      </c>
      <c r="AX1680" t="s">
        <v>1260</v>
      </c>
      <c r="AY1680" t="s">
        <v>1264</v>
      </c>
      <c r="AZ1680" t="s">
        <v>1265</v>
      </c>
      <c r="BI1680" t="s">
        <v>1260</v>
      </c>
      <c r="BK1680" t="str">
        <f>LEFT(Tabela_BaseCadastro[[#This Row],[Descrição]],SEARCH(" ",Tabela_BaseCadastro[[#This Row],[Descrição]],1)-1)</f>
        <v>HYTROPIN</v>
      </c>
      <c r="BL1680" t="str">
        <f>TEXT(Tabela_BaseCadastro[[#This Row],[Unidade Venda '[EAN8, UPC12, EAN13, e DUN14']]],"0000000000000")</f>
        <v>0078977980988</v>
      </c>
      <c r="BN1680">
        <f>IF(Tabela_BaseCadastro[[#This Row],[P.Ativo CMED]]="",Tabela_BaseCadastro[[#This Row],[DESCRIÇÃO DO PRINCIPIO ATIVO]],Tabela_BaseCadastro[[#This Row],[P.Ativo CMED]])</f>
        <v>0</v>
      </c>
    </row>
    <row r="1681" spans="1:66" x14ac:dyDescent="0.25">
      <c r="A1681">
        <v>2486</v>
      </c>
      <c r="B1681" t="s">
        <v>4362</v>
      </c>
      <c r="C1681">
        <v>1733</v>
      </c>
      <c r="D1681" t="s">
        <v>4318</v>
      </c>
      <c r="E1681">
        <v>1</v>
      </c>
      <c r="F1681" t="s">
        <v>1253</v>
      </c>
      <c r="G1681">
        <v>2</v>
      </c>
      <c r="H1681" s="1" t="s">
        <v>1254</v>
      </c>
      <c r="I1681">
        <v>54</v>
      </c>
      <c r="J1681" t="s">
        <v>4318</v>
      </c>
      <c r="K1681">
        <v>2</v>
      </c>
      <c r="L1681" t="s">
        <v>1256</v>
      </c>
      <c r="M1681" t="s">
        <v>4322</v>
      </c>
      <c r="N1681" t="s">
        <v>1422</v>
      </c>
      <c r="O1681" t="s">
        <v>1253</v>
      </c>
      <c r="P1681">
        <v>30022099</v>
      </c>
      <c r="R1681">
        <v>13</v>
      </c>
      <c r="S1681">
        <v>14</v>
      </c>
      <c r="U1681">
        <v>78970555678</v>
      </c>
      <c r="V1681">
        <v>78970555678</v>
      </c>
      <c r="Z1681" t="s">
        <v>1260</v>
      </c>
      <c r="AA1681" t="s">
        <v>1261</v>
      </c>
      <c r="AB1681">
        <v>24</v>
      </c>
      <c r="AC1681" t="s">
        <v>1729</v>
      </c>
      <c r="AE1681">
        <v>44334</v>
      </c>
      <c r="AH1681">
        <v>0</v>
      </c>
      <c r="AK1681" t="s">
        <v>1260</v>
      </c>
      <c r="AM1681" t="s">
        <v>1260</v>
      </c>
      <c r="AN1681" t="s">
        <v>1260</v>
      </c>
      <c r="AQ1681" t="s">
        <v>1263</v>
      </c>
      <c r="AR1681" t="s">
        <v>1257</v>
      </c>
      <c r="AS1681" t="s">
        <v>1260</v>
      </c>
      <c r="AT1681">
        <v>1</v>
      </c>
      <c r="AX1681" t="s">
        <v>1260</v>
      </c>
      <c r="AY1681" t="s">
        <v>1264</v>
      </c>
      <c r="AZ1681" t="s">
        <v>1265</v>
      </c>
      <c r="BI1681" t="s">
        <v>1260</v>
      </c>
      <c r="BK1681" t="str">
        <f>LEFT(Tabela_BaseCadastro[[#This Row],[Descrição]],SEARCH(" ",Tabela_BaseCadastro[[#This Row],[Descrição]],1)-1)</f>
        <v>HYTROPIN</v>
      </c>
      <c r="BL1681" t="str">
        <f>TEXT(Tabela_BaseCadastro[[#This Row],[Unidade Venda '[EAN8, UPC12, EAN13, e DUN14']]],"0000000000000")</f>
        <v>0078970555678</v>
      </c>
      <c r="BN1681">
        <f>IF(Tabela_BaseCadastro[[#This Row],[P.Ativo CMED]]="",Tabela_BaseCadastro[[#This Row],[DESCRIÇÃO DO PRINCIPIO ATIVO]],Tabela_BaseCadastro[[#This Row],[P.Ativo CMED]])</f>
        <v>0</v>
      </c>
    </row>
    <row r="1682" spans="1:66" x14ac:dyDescent="0.25">
      <c r="A1682">
        <v>2487</v>
      </c>
      <c r="B1682" t="s">
        <v>4363</v>
      </c>
      <c r="C1682">
        <v>1733</v>
      </c>
      <c r="D1682" t="s">
        <v>4318</v>
      </c>
      <c r="E1682">
        <v>1</v>
      </c>
      <c r="F1682" t="s">
        <v>1253</v>
      </c>
      <c r="G1682">
        <v>2</v>
      </c>
      <c r="H1682" s="1" t="s">
        <v>1254</v>
      </c>
      <c r="I1682">
        <v>54</v>
      </c>
      <c r="J1682" t="s">
        <v>4318</v>
      </c>
      <c r="K1682">
        <v>2</v>
      </c>
      <c r="L1682" t="s">
        <v>1256</v>
      </c>
      <c r="M1682" t="s">
        <v>4364</v>
      </c>
      <c r="N1682" t="s">
        <v>1422</v>
      </c>
      <c r="O1682" t="s">
        <v>1253</v>
      </c>
      <c r="P1682">
        <v>30022099</v>
      </c>
      <c r="R1682">
        <v>13</v>
      </c>
      <c r="S1682">
        <v>14</v>
      </c>
      <c r="U1682">
        <v>78980854566</v>
      </c>
      <c r="V1682">
        <v>78980854566</v>
      </c>
      <c r="Z1682" t="s">
        <v>1260</v>
      </c>
      <c r="AA1682" t="s">
        <v>1261</v>
      </c>
      <c r="AB1682">
        <v>10</v>
      </c>
      <c r="AC1682" t="s">
        <v>1579</v>
      </c>
      <c r="AE1682">
        <v>44334</v>
      </c>
      <c r="AH1682">
        <v>0</v>
      </c>
      <c r="AK1682" t="s">
        <v>1260</v>
      </c>
      <c r="AM1682" t="s">
        <v>1260</v>
      </c>
      <c r="AN1682" t="s">
        <v>1260</v>
      </c>
      <c r="AQ1682" t="s">
        <v>1263</v>
      </c>
      <c r="AR1682" t="s">
        <v>1257</v>
      </c>
      <c r="AS1682" t="s">
        <v>1260</v>
      </c>
      <c r="AT1682">
        <v>1</v>
      </c>
      <c r="AX1682" t="s">
        <v>1260</v>
      </c>
      <c r="AY1682" t="s">
        <v>1264</v>
      </c>
      <c r="AZ1682" t="s">
        <v>1265</v>
      </c>
      <c r="BI1682" t="s">
        <v>1260</v>
      </c>
      <c r="BK1682" t="str">
        <f>LEFT(Tabela_BaseCadastro[[#This Row],[Descrição]],SEARCH(" ",Tabela_BaseCadastro[[#This Row],[Descrição]],1)-1)</f>
        <v>CLORIDRATO</v>
      </c>
      <c r="BL1682" t="str">
        <f>TEXT(Tabela_BaseCadastro[[#This Row],[Unidade Venda '[EAN8, UPC12, EAN13, e DUN14']]],"0000000000000")</f>
        <v>0078980854566</v>
      </c>
      <c r="BN1682">
        <f>IF(Tabela_BaseCadastro[[#This Row],[P.Ativo CMED]]="",Tabela_BaseCadastro[[#This Row],[DESCRIÇÃO DO PRINCIPIO ATIVO]],Tabela_BaseCadastro[[#This Row],[P.Ativo CMED]])</f>
        <v>0</v>
      </c>
    </row>
    <row r="1683" spans="1:66" x14ac:dyDescent="0.25">
      <c r="A1683">
        <v>2488</v>
      </c>
      <c r="B1683" t="s">
        <v>4363</v>
      </c>
      <c r="C1683">
        <v>1733</v>
      </c>
      <c r="D1683" t="s">
        <v>4318</v>
      </c>
      <c r="E1683">
        <v>1</v>
      </c>
      <c r="F1683" t="s">
        <v>1253</v>
      </c>
      <c r="G1683">
        <v>2</v>
      </c>
      <c r="H1683" s="1" t="s">
        <v>1254</v>
      </c>
      <c r="I1683">
        <v>54</v>
      </c>
      <c r="J1683" t="s">
        <v>4318</v>
      </c>
      <c r="K1683">
        <v>2</v>
      </c>
      <c r="L1683" t="s">
        <v>1256</v>
      </c>
      <c r="M1683" t="s">
        <v>4365</v>
      </c>
      <c r="N1683" t="s">
        <v>1422</v>
      </c>
      <c r="O1683" t="s">
        <v>1253</v>
      </c>
      <c r="P1683">
        <v>30022099</v>
      </c>
      <c r="R1683">
        <v>13</v>
      </c>
      <c r="S1683">
        <v>14</v>
      </c>
      <c r="U1683">
        <v>73610012879</v>
      </c>
      <c r="V1683">
        <v>73610012879</v>
      </c>
      <c r="Z1683" t="s">
        <v>1260</v>
      </c>
      <c r="AA1683" t="s">
        <v>1261</v>
      </c>
      <c r="AB1683">
        <v>10</v>
      </c>
      <c r="AC1683" t="s">
        <v>1579</v>
      </c>
      <c r="AE1683">
        <v>44334</v>
      </c>
      <c r="AH1683">
        <v>0</v>
      </c>
      <c r="AK1683" t="s">
        <v>1260</v>
      </c>
      <c r="AM1683" t="s">
        <v>1260</v>
      </c>
      <c r="AN1683" t="s">
        <v>1260</v>
      </c>
      <c r="AQ1683" t="s">
        <v>1263</v>
      </c>
      <c r="AR1683" t="s">
        <v>1257</v>
      </c>
      <c r="AS1683" t="s">
        <v>1260</v>
      </c>
      <c r="AT1683">
        <v>1</v>
      </c>
      <c r="AX1683" t="s">
        <v>1260</v>
      </c>
      <c r="AY1683" t="s">
        <v>1264</v>
      </c>
      <c r="AZ1683" t="s">
        <v>1265</v>
      </c>
      <c r="BI1683" t="s">
        <v>1260</v>
      </c>
      <c r="BK1683" t="str">
        <f>LEFT(Tabela_BaseCadastro[[#This Row],[Descrição]],SEARCH(" ",Tabela_BaseCadastro[[#This Row],[Descrição]],1)-1)</f>
        <v>CLORIDRATO</v>
      </c>
      <c r="BL1683" t="str">
        <f>TEXT(Tabela_BaseCadastro[[#This Row],[Unidade Venda '[EAN8, UPC12, EAN13, e DUN14']]],"0000000000000")</f>
        <v>0073610012879</v>
      </c>
      <c r="BN1683">
        <f>IF(Tabela_BaseCadastro[[#This Row],[P.Ativo CMED]]="",Tabela_BaseCadastro[[#This Row],[DESCRIÇÃO DO PRINCIPIO ATIVO]],Tabela_BaseCadastro[[#This Row],[P.Ativo CMED]])</f>
        <v>0</v>
      </c>
    </row>
    <row r="1684" spans="1:66" x14ac:dyDescent="0.25">
      <c r="A1684">
        <v>2489</v>
      </c>
      <c r="B1684" t="s">
        <v>4363</v>
      </c>
      <c r="C1684">
        <v>1733</v>
      </c>
      <c r="D1684" t="s">
        <v>4318</v>
      </c>
      <c r="E1684">
        <v>1</v>
      </c>
      <c r="F1684" t="s">
        <v>1253</v>
      </c>
      <c r="G1684">
        <v>2</v>
      </c>
      <c r="H1684" s="1" t="s">
        <v>1254</v>
      </c>
      <c r="I1684">
        <v>54</v>
      </c>
      <c r="J1684" t="s">
        <v>4318</v>
      </c>
      <c r="K1684">
        <v>2</v>
      </c>
      <c r="L1684" t="s">
        <v>1256</v>
      </c>
      <c r="M1684" t="s">
        <v>4366</v>
      </c>
      <c r="N1684" t="s">
        <v>1422</v>
      </c>
      <c r="O1684" t="s">
        <v>1253</v>
      </c>
      <c r="P1684">
        <v>30022099</v>
      </c>
      <c r="R1684">
        <v>13</v>
      </c>
      <c r="S1684">
        <v>14</v>
      </c>
      <c r="U1684">
        <v>32125549987</v>
      </c>
      <c r="V1684">
        <v>32125549987</v>
      </c>
      <c r="Z1684" t="s">
        <v>1260</v>
      </c>
      <c r="AA1684" t="s">
        <v>1261</v>
      </c>
      <c r="AB1684">
        <v>10</v>
      </c>
      <c r="AC1684" t="s">
        <v>1579</v>
      </c>
      <c r="AE1684">
        <v>44334</v>
      </c>
      <c r="AH1684">
        <v>0</v>
      </c>
      <c r="AK1684" t="s">
        <v>1260</v>
      </c>
      <c r="AM1684" t="s">
        <v>1260</v>
      </c>
      <c r="AN1684" t="s">
        <v>1260</v>
      </c>
      <c r="AQ1684" t="s">
        <v>1263</v>
      </c>
      <c r="AR1684" t="s">
        <v>1257</v>
      </c>
      <c r="AS1684" t="s">
        <v>1260</v>
      </c>
      <c r="AT1684">
        <v>1</v>
      </c>
      <c r="AX1684" t="s">
        <v>1260</v>
      </c>
      <c r="AY1684" t="s">
        <v>1264</v>
      </c>
      <c r="AZ1684" t="s">
        <v>1265</v>
      </c>
      <c r="BI1684" t="s">
        <v>1260</v>
      </c>
      <c r="BK1684" t="str">
        <f>LEFT(Tabela_BaseCadastro[[#This Row],[Descrição]],SEARCH(" ",Tabela_BaseCadastro[[#This Row],[Descrição]],1)-1)</f>
        <v>CLORIDRATO</v>
      </c>
      <c r="BL1684" t="str">
        <f>TEXT(Tabela_BaseCadastro[[#This Row],[Unidade Venda '[EAN8, UPC12, EAN13, e DUN14']]],"0000000000000")</f>
        <v>0032125549987</v>
      </c>
      <c r="BN1684">
        <f>IF(Tabela_BaseCadastro[[#This Row],[P.Ativo CMED]]="",Tabela_BaseCadastro[[#This Row],[DESCRIÇÃO DO PRINCIPIO ATIVO]],Tabela_BaseCadastro[[#This Row],[P.Ativo CMED]])</f>
        <v>0</v>
      </c>
    </row>
    <row r="1685" spans="1:66" x14ac:dyDescent="0.25">
      <c r="A1685">
        <v>2490</v>
      </c>
      <c r="B1685" t="s">
        <v>4367</v>
      </c>
      <c r="C1685">
        <v>1733</v>
      </c>
      <c r="D1685" t="s">
        <v>4318</v>
      </c>
      <c r="E1685">
        <v>1</v>
      </c>
      <c r="F1685" t="s">
        <v>1253</v>
      </c>
      <c r="G1685">
        <v>2</v>
      </c>
      <c r="H1685" s="1" t="s">
        <v>1254</v>
      </c>
      <c r="I1685">
        <v>54</v>
      </c>
      <c r="J1685" t="s">
        <v>4318</v>
      </c>
      <c r="K1685">
        <v>2</v>
      </c>
      <c r="L1685" t="s">
        <v>1256</v>
      </c>
      <c r="M1685" t="s">
        <v>4368</v>
      </c>
      <c r="N1685" t="s">
        <v>1422</v>
      </c>
      <c r="O1685" t="s">
        <v>1253</v>
      </c>
      <c r="P1685">
        <v>30022099</v>
      </c>
      <c r="R1685">
        <v>13</v>
      </c>
      <c r="S1685">
        <v>14</v>
      </c>
      <c r="U1685">
        <v>73679804577</v>
      </c>
      <c r="V1685">
        <v>73679804577</v>
      </c>
      <c r="Z1685" t="s">
        <v>1260</v>
      </c>
      <c r="AA1685" t="s">
        <v>1261</v>
      </c>
      <c r="AB1685">
        <v>13</v>
      </c>
      <c r="AC1685" t="s">
        <v>1507</v>
      </c>
      <c r="AE1685">
        <v>44335</v>
      </c>
      <c r="AH1685">
        <v>0</v>
      </c>
      <c r="AK1685" t="s">
        <v>1260</v>
      </c>
      <c r="AM1685" t="s">
        <v>1260</v>
      </c>
      <c r="AN1685" t="s">
        <v>1260</v>
      </c>
      <c r="AQ1685" t="s">
        <v>1263</v>
      </c>
      <c r="AR1685" t="s">
        <v>1257</v>
      </c>
      <c r="AS1685" t="s">
        <v>1260</v>
      </c>
      <c r="AT1685">
        <v>1</v>
      </c>
      <c r="AX1685" t="s">
        <v>1260</v>
      </c>
      <c r="AY1685" t="s">
        <v>1264</v>
      </c>
      <c r="AZ1685" t="s">
        <v>1265</v>
      </c>
      <c r="BI1685" t="s">
        <v>1260</v>
      </c>
      <c r="BK1685" t="str">
        <f>LEFT(Tabela_BaseCadastro[[#This Row],[Descrição]],SEARCH(" ",Tabela_BaseCadastro[[#This Row],[Descrição]],1)-1)</f>
        <v>CLORIDRATO</v>
      </c>
      <c r="BL1685" t="str">
        <f>TEXT(Tabela_BaseCadastro[[#This Row],[Unidade Venda '[EAN8, UPC12, EAN13, e DUN14']]],"0000000000000")</f>
        <v>0073679804577</v>
      </c>
      <c r="BN1685">
        <f>IF(Tabela_BaseCadastro[[#This Row],[P.Ativo CMED]]="",Tabela_BaseCadastro[[#This Row],[DESCRIÇÃO DO PRINCIPIO ATIVO]],Tabela_BaseCadastro[[#This Row],[P.Ativo CMED]])</f>
        <v>0</v>
      </c>
    </row>
    <row r="1686" spans="1:66" x14ac:dyDescent="0.25">
      <c r="A1686">
        <v>2491</v>
      </c>
      <c r="B1686" t="s">
        <v>4369</v>
      </c>
      <c r="C1686">
        <v>1733</v>
      </c>
      <c r="D1686" t="s">
        <v>4318</v>
      </c>
      <c r="E1686">
        <v>1</v>
      </c>
      <c r="F1686" t="s">
        <v>1253</v>
      </c>
      <c r="G1686">
        <v>2</v>
      </c>
      <c r="H1686" s="1" t="s">
        <v>1254</v>
      </c>
      <c r="I1686">
        <v>54</v>
      </c>
      <c r="J1686" t="s">
        <v>4318</v>
      </c>
      <c r="K1686">
        <v>2</v>
      </c>
      <c r="L1686" t="s">
        <v>1256</v>
      </c>
      <c r="M1686" t="s">
        <v>4357</v>
      </c>
      <c r="N1686" t="s">
        <v>1422</v>
      </c>
      <c r="O1686" t="s">
        <v>1253</v>
      </c>
      <c r="P1686">
        <v>30022099</v>
      </c>
      <c r="R1686">
        <v>13</v>
      </c>
      <c r="S1686">
        <v>14</v>
      </c>
      <c r="U1686">
        <v>73644442012</v>
      </c>
      <c r="V1686">
        <v>73644442012</v>
      </c>
      <c r="Z1686" t="s">
        <v>1260</v>
      </c>
      <c r="AA1686" t="s">
        <v>1261</v>
      </c>
      <c r="AB1686">
        <v>48</v>
      </c>
      <c r="AC1686" t="s">
        <v>4370</v>
      </c>
      <c r="AE1686">
        <v>44335</v>
      </c>
      <c r="AH1686">
        <v>0</v>
      </c>
      <c r="AK1686" t="s">
        <v>1260</v>
      </c>
      <c r="AM1686" t="s">
        <v>1260</v>
      </c>
      <c r="AN1686" t="s">
        <v>1260</v>
      </c>
      <c r="AQ1686" t="s">
        <v>1263</v>
      </c>
      <c r="AR1686" t="s">
        <v>1257</v>
      </c>
      <c r="AS1686" t="s">
        <v>1260</v>
      </c>
      <c r="AT1686">
        <v>1</v>
      </c>
      <c r="AX1686" t="s">
        <v>1260</v>
      </c>
      <c r="AY1686" t="s">
        <v>1264</v>
      </c>
      <c r="AZ1686" t="s">
        <v>1265</v>
      </c>
      <c r="BI1686" t="s">
        <v>1260</v>
      </c>
      <c r="BK1686" t="str">
        <f>LEFT(Tabela_BaseCadastro[[#This Row],[Descrição]],SEARCH(" ",Tabela_BaseCadastro[[#This Row],[Descrição]],1)-1)</f>
        <v>FUROSEMIDA</v>
      </c>
      <c r="BL1686" t="str">
        <f>TEXT(Tabela_BaseCadastro[[#This Row],[Unidade Venda '[EAN8, UPC12, EAN13, e DUN14']]],"0000000000000")</f>
        <v>0073644442012</v>
      </c>
      <c r="BN1686">
        <f>IF(Tabela_BaseCadastro[[#This Row],[P.Ativo CMED]]="",Tabela_BaseCadastro[[#This Row],[DESCRIÇÃO DO PRINCIPIO ATIVO]],Tabela_BaseCadastro[[#This Row],[P.Ativo CMED]])</f>
        <v>0</v>
      </c>
    </row>
    <row r="1687" spans="1:66" x14ac:dyDescent="0.25">
      <c r="A1687">
        <v>2492</v>
      </c>
      <c r="B1687" t="s">
        <v>4371</v>
      </c>
      <c r="C1687">
        <v>1733</v>
      </c>
      <c r="D1687" t="s">
        <v>4318</v>
      </c>
      <c r="E1687">
        <v>1</v>
      </c>
      <c r="F1687" t="s">
        <v>1253</v>
      </c>
      <c r="G1687">
        <v>2</v>
      </c>
      <c r="H1687" s="1" t="s">
        <v>1254</v>
      </c>
      <c r="I1687">
        <v>54</v>
      </c>
      <c r="J1687" t="s">
        <v>4318</v>
      </c>
      <c r="K1687">
        <v>2</v>
      </c>
      <c r="L1687" t="s">
        <v>1256</v>
      </c>
      <c r="M1687" t="s">
        <v>4322</v>
      </c>
      <c r="N1687" t="s">
        <v>1422</v>
      </c>
      <c r="O1687" t="s">
        <v>1253</v>
      </c>
      <c r="P1687">
        <v>30022099</v>
      </c>
      <c r="R1687">
        <v>13</v>
      </c>
      <c r="S1687">
        <v>14</v>
      </c>
      <c r="U1687">
        <v>78885412368</v>
      </c>
      <c r="V1687">
        <v>78885412368</v>
      </c>
      <c r="Z1687" t="s">
        <v>1260</v>
      </c>
      <c r="AA1687" t="s">
        <v>1261</v>
      </c>
      <c r="AB1687">
        <v>28</v>
      </c>
      <c r="AC1687" t="s">
        <v>1844</v>
      </c>
      <c r="AE1687">
        <v>44335</v>
      </c>
      <c r="AH1687">
        <v>0</v>
      </c>
      <c r="AK1687" t="s">
        <v>1260</v>
      </c>
      <c r="AM1687" t="s">
        <v>1260</v>
      </c>
      <c r="AN1687" t="s">
        <v>1260</v>
      </c>
      <c r="AQ1687" t="s">
        <v>1263</v>
      </c>
      <c r="AR1687" t="s">
        <v>1257</v>
      </c>
      <c r="AS1687" t="s">
        <v>1260</v>
      </c>
      <c r="AT1687">
        <v>1</v>
      </c>
      <c r="AX1687" t="s">
        <v>1260</v>
      </c>
      <c r="AY1687" t="s">
        <v>1264</v>
      </c>
      <c r="AZ1687" t="s">
        <v>1265</v>
      </c>
      <c r="BI1687" t="s">
        <v>1260</v>
      </c>
      <c r="BK1687" t="str">
        <f>LEFT(Tabela_BaseCadastro[[#This Row],[Descrição]],SEARCH(" ",Tabela_BaseCadastro[[#This Row],[Descrição]],1)-1)</f>
        <v>HYNALGIN</v>
      </c>
      <c r="BL1687" t="str">
        <f>TEXT(Tabela_BaseCadastro[[#This Row],[Unidade Venda '[EAN8, UPC12, EAN13, e DUN14']]],"0000000000000")</f>
        <v>0078885412368</v>
      </c>
      <c r="BN1687">
        <f>IF(Tabela_BaseCadastro[[#This Row],[P.Ativo CMED]]="",Tabela_BaseCadastro[[#This Row],[DESCRIÇÃO DO PRINCIPIO ATIVO]],Tabela_BaseCadastro[[#This Row],[P.Ativo CMED]])</f>
        <v>0</v>
      </c>
    </row>
    <row r="1688" spans="1:66" x14ac:dyDescent="0.25">
      <c r="A1688">
        <v>2493</v>
      </c>
      <c r="B1688" t="s">
        <v>4372</v>
      </c>
      <c r="C1688">
        <v>1733</v>
      </c>
      <c r="D1688" t="s">
        <v>4318</v>
      </c>
      <c r="E1688">
        <v>1</v>
      </c>
      <c r="F1688" t="s">
        <v>1253</v>
      </c>
      <c r="G1688">
        <v>2</v>
      </c>
      <c r="H1688" s="1" t="s">
        <v>1254</v>
      </c>
      <c r="I1688">
        <v>54</v>
      </c>
      <c r="J1688" t="s">
        <v>4318</v>
      </c>
      <c r="K1688">
        <v>2</v>
      </c>
      <c r="L1688" t="s">
        <v>1256</v>
      </c>
      <c r="M1688" t="s">
        <v>4322</v>
      </c>
      <c r="N1688" t="s">
        <v>1422</v>
      </c>
      <c r="O1688" t="s">
        <v>1253</v>
      </c>
      <c r="P1688">
        <v>30022099</v>
      </c>
      <c r="R1688">
        <v>13</v>
      </c>
      <c r="S1688">
        <v>14</v>
      </c>
      <c r="U1688">
        <v>77989664789</v>
      </c>
      <c r="V1688">
        <v>77989664789</v>
      </c>
      <c r="Z1688" t="s">
        <v>1260</v>
      </c>
      <c r="AA1688" t="s">
        <v>1261</v>
      </c>
      <c r="AB1688">
        <v>28</v>
      </c>
      <c r="AC1688" t="s">
        <v>1844</v>
      </c>
      <c r="AE1688">
        <v>44335</v>
      </c>
      <c r="AH1688">
        <v>0</v>
      </c>
      <c r="AK1688" t="s">
        <v>1260</v>
      </c>
      <c r="AM1688" t="s">
        <v>1260</v>
      </c>
      <c r="AN1688" t="s">
        <v>1260</v>
      </c>
      <c r="AQ1688" t="s">
        <v>1263</v>
      </c>
      <c r="AR1688" t="s">
        <v>1257</v>
      </c>
      <c r="AS1688" t="s">
        <v>1260</v>
      </c>
      <c r="AT1688">
        <v>1</v>
      </c>
      <c r="AX1688" t="s">
        <v>1260</v>
      </c>
      <c r="AY1688" t="s">
        <v>1264</v>
      </c>
      <c r="AZ1688" t="s">
        <v>1265</v>
      </c>
      <c r="BI1688" t="s">
        <v>1260</v>
      </c>
      <c r="BK1688" t="str">
        <f>LEFT(Tabela_BaseCadastro[[#This Row],[Descrição]],SEARCH(" ",Tabela_BaseCadastro[[#This Row],[Descrição]],1)-1)</f>
        <v>HYNALGIN</v>
      </c>
      <c r="BL1688" t="str">
        <f>TEXT(Tabela_BaseCadastro[[#This Row],[Unidade Venda '[EAN8, UPC12, EAN13, e DUN14']]],"0000000000000")</f>
        <v>0077989664789</v>
      </c>
      <c r="BN1688">
        <f>IF(Tabela_BaseCadastro[[#This Row],[P.Ativo CMED]]="",Tabela_BaseCadastro[[#This Row],[DESCRIÇÃO DO PRINCIPIO ATIVO]],Tabela_BaseCadastro[[#This Row],[P.Ativo CMED]])</f>
        <v>0</v>
      </c>
    </row>
    <row r="1689" spans="1:66" x14ac:dyDescent="0.25">
      <c r="A1689">
        <v>2494</v>
      </c>
      <c r="B1689" t="s">
        <v>4373</v>
      </c>
      <c r="C1689">
        <v>1733</v>
      </c>
      <c r="D1689" t="s">
        <v>4318</v>
      </c>
      <c r="E1689">
        <v>1</v>
      </c>
      <c r="F1689" t="s">
        <v>1253</v>
      </c>
      <c r="G1689">
        <v>2</v>
      </c>
      <c r="H1689" s="1" t="s">
        <v>1254</v>
      </c>
      <c r="I1689">
        <v>54</v>
      </c>
      <c r="J1689" t="s">
        <v>4318</v>
      </c>
      <c r="K1689">
        <v>2</v>
      </c>
      <c r="L1689" t="s">
        <v>1256</v>
      </c>
      <c r="M1689" t="s">
        <v>4322</v>
      </c>
      <c r="N1689" t="s">
        <v>1422</v>
      </c>
      <c r="O1689" t="s">
        <v>1253</v>
      </c>
      <c r="P1689">
        <v>30022099</v>
      </c>
      <c r="R1689">
        <v>13</v>
      </c>
      <c r="S1689">
        <v>14</v>
      </c>
      <c r="U1689">
        <v>79863200123</v>
      </c>
      <c r="V1689">
        <v>79863200123</v>
      </c>
      <c r="Z1689" t="s">
        <v>1260</v>
      </c>
      <c r="AA1689" t="s">
        <v>1261</v>
      </c>
      <c r="AB1689">
        <v>6</v>
      </c>
      <c r="AC1689" t="s">
        <v>1335</v>
      </c>
      <c r="AE1689">
        <v>44335</v>
      </c>
      <c r="AH1689">
        <v>0</v>
      </c>
      <c r="AK1689" t="s">
        <v>1260</v>
      </c>
      <c r="AM1689" t="s">
        <v>1260</v>
      </c>
      <c r="AN1689" t="s">
        <v>1260</v>
      </c>
      <c r="AQ1689" t="s">
        <v>1263</v>
      </c>
      <c r="AR1689" t="s">
        <v>1257</v>
      </c>
      <c r="AS1689" t="s">
        <v>1260</v>
      </c>
      <c r="AT1689">
        <v>1</v>
      </c>
      <c r="AX1689" t="s">
        <v>1260</v>
      </c>
      <c r="AY1689" t="s">
        <v>1264</v>
      </c>
      <c r="AZ1689" t="s">
        <v>1265</v>
      </c>
      <c r="BI1689" t="s">
        <v>1260</v>
      </c>
      <c r="BK1689" t="str">
        <f>LEFT(Tabela_BaseCadastro[[#This Row],[Descrição]],SEARCH(" ",Tabela_BaseCadastro[[#This Row],[Descrição]],1)-1)</f>
        <v>DICLOFENACO</v>
      </c>
      <c r="BL1689" t="str">
        <f>TEXT(Tabela_BaseCadastro[[#This Row],[Unidade Venda '[EAN8, UPC12, EAN13, e DUN14']]],"0000000000000")</f>
        <v>0079863200123</v>
      </c>
      <c r="BN1689">
        <f>IF(Tabela_BaseCadastro[[#This Row],[P.Ativo CMED]]="",Tabela_BaseCadastro[[#This Row],[DESCRIÇÃO DO PRINCIPIO ATIVO]],Tabela_BaseCadastro[[#This Row],[P.Ativo CMED]])</f>
        <v>0</v>
      </c>
    </row>
    <row r="1690" spans="1:66" x14ac:dyDescent="0.25">
      <c r="A1690">
        <v>2495</v>
      </c>
      <c r="B1690" t="s">
        <v>4374</v>
      </c>
      <c r="C1690">
        <v>1284</v>
      </c>
      <c r="D1690" t="s">
        <v>1503</v>
      </c>
      <c r="E1690">
        <v>1</v>
      </c>
      <c r="F1690" t="s">
        <v>1253</v>
      </c>
      <c r="G1690">
        <v>18</v>
      </c>
      <c r="H1690" s="1" t="s">
        <v>1298</v>
      </c>
      <c r="I1690">
        <v>14</v>
      </c>
      <c r="J1690" t="s">
        <v>1504</v>
      </c>
      <c r="K1690">
        <v>3</v>
      </c>
      <c r="L1690" t="s">
        <v>1535</v>
      </c>
      <c r="M1690" t="s">
        <v>1257</v>
      </c>
      <c r="N1690" t="s">
        <v>1554</v>
      </c>
      <c r="O1690" t="s">
        <v>1555</v>
      </c>
      <c r="P1690">
        <v>30049095</v>
      </c>
      <c r="R1690">
        <v>8</v>
      </c>
      <c r="S1690">
        <v>8</v>
      </c>
      <c r="T1690">
        <v>14</v>
      </c>
      <c r="U1690">
        <v>3653062</v>
      </c>
      <c r="V1690">
        <v>0</v>
      </c>
      <c r="Z1690" t="s">
        <v>1260</v>
      </c>
      <c r="AA1690" t="s">
        <v>1261</v>
      </c>
      <c r="AB1690">
        <v>1</v>
      </c>
      <c r="AC1690" t="s">
        <v>1507</v>
      </c>
      <c r="AE1690">
        <v>44343</v>
      </c>
      <c r="AH1690">
        <v>0</v>
      </c>
      <c r="AK1690" t="s">
        <v>1260</v>
      </c>
      <c r="AM1690" t="s">
        <v>1260</v>
      </c>
      <c r="AN1690" t="s">
        <v>1260</v>
      </c>
      <c r="AQ1690" t="s">
        <v>1263</v>
      </c>
      <c r="AR1690" t="s">
        <v>1257</v>
      </c>
      <c r="AS1690" t="s">
        <v>1260</v>
      </c>
      <c r="AT1690">
        <v>1</v>
      </c>
      <c r="AX1690" t="s">
        <v>1260</v>
      </c>
      <c r="AY1690" t="s">
        <v>1264</v>
      </c>
      <c r="AZ1690" t="s">
        <v>1265</v>
      </c>
      <c r="BD1690" t="s">
        <v>4375</v>
      </c>
      <c r="BE1690">
        <v>84</v>
      </c>
      <c r="BF1690" t="s">
        <v>2392</v>
      </c>
      <c r="BI1690" t="s">
        <v>1260</v>
      </c>
      <c r="BK1690" t="str">
        <f>LEFT(Tabela_BaseCadastro[[#This Row],[Descrição]],SEARCH(" ",Tabela_BaseCadastro[[#This Row],[Descrição]],1)-1)</f>
        <v>DISOPRIVAN</v>
      </c>
      <c r="BL1690" t="str">
        <f>TEXT(Tabela_BaseCadastro[[#This Row],[Unidade Venda '[EAN8, UPC12, EAN13, e DUN14']]],"0000000000000")</f>
        <v>0000003653062</v>
      </c>
      <c r="BN1690" t="str">
        <f>IF(Tabela_BaseCadastro[[#This Row],[P.Ativo CMED]]="",Tabela_BaseCadastro[[#This Row],[DESCRIÇÃO DO PRINCIPIO ATIVO]],Tabela_BaseCadastro[[#This Row],[P.Ativo CMED]])</f>
        <v>PROPOFOL/07474</v>
      </c>
    </row>
    <row r="1691" spans="1:66" x14ac:dyDescent="0.25">
      <c r="A1691">
        <v>2496</v>
      </c>
      <c r="B1691" t="s">
        <v>4376</v>
      </c>
      <c r="C1691">
        <v>1623</v>
      </c>
      <c r="D1691" t="s">
        <v>2683</v>
      </c>
      <c r="E1691">
        <v>1</v>
      </c>
      <c r="F1691" t="s">
        <v>1253</v>
      </c>
      <c r="G1691">
        <v>1</v>
      </c>
      <c r="H1691" s="1" t="s">
        <v>1280</v>
      </c>
      <c r="I1691">
        <v>33</v>
      </c>
      <c r="J1691" t="s">
        <v>2684</v>
      </c>
      <c r="K1691">
        <v>1</v>
      </c>
      <c r="L1691" t="s">
        <v>1291</v>
      </c>
      <c r="M1691" t="s">
        <v>1263</v>
      </c>
      <c r="N1691" t="s">
        <v>2543</v>
      </c>
      <c r="O1691" t="s">
        <v>1416</v>
      </c>
      <c r="P1691">
        <v>30021590</v>
      </c>
      <c r="R1691">
        <v>13</v>
      </c>
      <c r="S1691">
        <v>13</v>
      </c>
      <c r="T1691">
        <v>13</v>
      </c>
      <c r="U1691">
        <v>7891058022440</v>
      </c>
      <c r="V1691">
        <v>0</v>
      </c>
      <c r="Z1691" t="s">
        <v>1260</v>
      </c>
      <c r="AA1691" t="s">
        <v>1261</v>
      </c>
      <c r="AB1691">
        <v>1</v>
      </c>
      <c r="AC1691" t="s">
        <v>1283</v>
      </c>
      <c r="AE1691">
        <v>44344</v>
      </c>
      <c r="AH1691">
        <v>0</v>
      </c>
      <c r="AK1691" t="s">
        <v>1260</v>
      </c>
      <c r="AM1691" t="s">
        <v>1260</v>
      </c>
      <c r="AN1691" t="s">
        <v>1260</v>
      </c>
      <c r="AQ1691" t="s">
        <v>4377</v>
      </c>
      <c r="AR1691" t="s">
        <v>4378</v>
      </c>
      <c r="AS1691" t="s">
        <v>1260</v>
      </c>
      <c r="AT1691">
        <v>1</v>
      </c>
      <c r="AX1691" t="s">
        <v>1260</v>
      </c>
      <c r="AY1691" t="s">
        <v>1264</v>
      </c>
      <c r="AZ1691" t="s">
        <v>1265</v>
      </c>
      <c r="BI1691" t="s">
        <v>1260</v>
      </c>
      <c r="BK1691" t="str">
        <f>LEFT(Tabela_BaseCadastro[[#This Row],[Descrição]],SEARCH(" ",Tabela_BaseCadastro[[#This Row],[Descrição]],1)-1)</f>
        <v>LIBTAYO</v>
      </c>
      <c r="BL1691" t="str">
        <f>TEXT(Tabela_BaseCadastro[[#This Row],[Unidade Venda '[EAN8, UPC12, EAN13, e DUN14']]],"0000000000000")</f>
        <v>7891058022440</v>
      </c>
      <c r="BN1691">
        <f>IF(Tabela_BaseCadastro[[#This Row],[P.Ativo CMED]]="",Tabela_BaseCadastro[[#This Row],[DESCRIÇÃO DO PRINCIPIO ATIVO]],Tabela_BaseCadastro[[#This Row],[P.Ativo CMED]])</f>
        <v>0</v>
      </c>
    </row>
    <row r="1692" spans="1:66" x14ac:dyDescent="0.25">
      <c r="A1692">
        <v>2497</v>
      </c>
      <c r="B1692" t="s">
        <v>4379</v>
      </c>
      <c r="C1692">
        <v>1657</v>
      </c>
      <c r="D1692" t="s">
        <v>13</v>
      </c>
      <c r="E1692">
        <v>5</v>
      </c>
      <c r="F1692" t="s">
        <v>2634</v>
      </c>
      <c r="G1692">
        <v>8</v>
      </c>
      <c r="H1692" s="1" t="s">
        <v>2635</v>
      </c>
      <c r="I1692">
        <v>47</v>
      </c>
      <c r="J1692" t="s">
        <v>3791</v>
      </c>
      <c r="M1692" t="s">
        <v>4380</v>
      </c>
      <c r="N1692" t="s">
        <v>1614</v>
      </c>
      <c r="O1692" t="s">
        <v>1615</v>
      </c>
      <c r="P1692">
        <v>90189099</v>
      </c>
      <c r="R1692">
        <v>13</v>
      </c>
      <c r="S1692">
        <v>13</v>
      </c>
      <c r="U1692">
        <v>7891040246601</v>
      </c>
      <c r="V1692">
        <v>0</v>
      </c>
      <c r="X1692" t="s">
        <v>4381</v>
      </c>
      <c r="Z1692" t="s">
        <v>1260</v>
      </c>
      <c r="AA1692" t="s">
        <v>1261</v>
      </c>
      <c r="AE1692">
        <v>44355</v>
      </c>
      <c r="AH1692">
        <v>0</v>
      </c>
      <c r="AK1692" t="s">
        <v>1260</v>
      </c>
      <c r="AM1692" t="s">
        <v>1260</v>
      </c>
      <c r="AN1692" t="s">
        <v>1260</v>
      </c>
      <c r="AQ1692" t="s">
        <v>1263</v>
      </c>
      <c r="AR1692" t="s">
        <v>1257</v>
      </c>
      <c r="AS1692" t="s">
        <v>1260</v>
      </c>
      <c r="AT1692">
        <v>1</v>
      </c>
      <c r="AX1692" t="s">
        <v>1260</v>
      </c>
      <c r="AY1692" t="s">
        <v>1264</v>
      </c>
      <c r="AZ1692" t="s">
        <v>1265</v>
      </c>
      <c r="BI1692" t="s">
        <v>1260</v>
      </c>
      <c r="BK1692" t="str">
        <f>LEFT(Tabela_BaseCadastro[[#This Row],[Descrição]],SEARCH(" ",Tabela_BaseCadastro[[#This Row],[Descrição]],1)-1)</f>
        <v>9820+BR</v>
      </c>
      <c r="BL1692" t="str">
        <f>TEXT(Tabela_BaseCadastro[[#This Row],[Unidade Venda '[EAN8, UPC12, EAN13, e DUN14']]],"0000000000000")</f>
        <v>7891040246601</v>
      </c>
      <c r="BN1692">
        <f>IF(Tabela_BaseCadastro[[#This Row],[P.Ativo CMED]]="",Tabela_BaseCadastro[[#This Row],[DESCRIÇÃO DO PRINCIPIO ATIVO]],Tabela_BaseCadastro[[#This Row],[P.Ativo CMED]])</f>
        <v>0</v>
      </c>
    </row>
    <row r="1693" spans="1:66" x14ac:dyDescent="0.25">
      <c r="A1693">
        <v>2498</v>
      </c>
      <c r="B1693" t="s">
        <v>4382</v>
      </c>
      <c r="C1693">
        <v>1746</v>
      </c>
      <c r="D1693" t="s">
        <v>4383</v>
      </c>
      <c r="E1693">
        <v>1</v>
      </c>
      <c r="F1693" t="s">
        <v>1253</v>
      </c>
      <c r="G1693">
        <v>2</v>
      </c>
      <c r="H1693" s="1" t="s">
        <v>1254</v>
      </c>
      <c r="I1693">
        <v>55</v>
      </c>
      <c r="J1693" t="s">
        <v>4384</v>
      </c>
      <c r="K1693">
        <v>2</v>
      </c>
      <c r="L1693" t="s">
        <v>1256</v>
      </c>
      <c r="M1693" t="s">
        <v>4380</v>
      </c>
      <c r="N1693" t="s">
        <v>1361</v>
      </c>
      <c r="O1693" t="s">
        <v>1362</v>
      </c>
      <c r="P1693">
        <v>30049068</v>
      </c>
      <c r="R1693">
        <v>13</v>
      </c>
      <c r="S1693">
        <v>13</v>
      </c>
      <c r="U1693">
        <v>7898565160085</v>
      </c>
      <c r="V1693">
        <v>0</v>
      </c>
      <c r="X1693" t="s">
        <v>4385</v>
      </c>
      <c r="Z1693" t="s">
        <v>1260</v>
      </c>
      <c r="AA1693" t="s">
        <v>1261</v>
      </c>
      <c r="AB1693">
        <v>2</v>
      </c>
      <c r="AC1693" t="s">
        <v>1624</v>
      </c>
      <c r="AE1693">
        <v>44365</v>
      </c>
      <c r="AH1693">
        <v>0</v>
      </c>
      <c r="AK1693" t="s">
        <v>1260</v>
      </c>
      <c r="AM1693" t="s">
        <v>1260</v>
      </c>
      <c r="AN1693" t="s">
        <v>1260</v>
      </c>
      <c r="AQ1693" t="s">
        <v>1263</v>
      </c>
      <c r="AR1693" t="s">
        <v>1257</v>
      </c>
      <c r="AS1693" t="s">
        <v>1260</v>
      </c>
      <c r="AT1693">
        <v>1</v>
      </c>
      <c r="AX1693" t="s">
        <v>1260</v>
      </c>
      <c r="AY1693" t="s">
        <v>1264</v>
      </c>
      <c r="AZ1693" t="s">
        <v>1265</v>
      </c>
      <c r="BI1693" t="s">
        <v>1260</v>
      </c>
      <c r="BK1693" t="str">
        <f>LEFT(Tabela_BaseCadastro[[#This Row],[Descrição]],SEARCH(" ",Tabela_BaseCadastro[[#This Row],[Descrição]],1)-1)</f>
        <v>LETROZOL</v>
      </c>
      <c r="BL1693" t="str">
        <f>TEXT(Tabela_BaseCadastro[[#This Row],[Unidade Venda '[EAN8, UPC12, EAN13, e DUN14']]],"0000000000000")</f>
        <v>7898565160085</v>
      </c>
      <c r="BM1693" t="s">
        <v>1391</v>
      </c>
      <c r="BN1693" t="str">
        <f>IF(Tabela_BaseCadastro[[#This Row],[P.Ativo CMED]]="",Tabela_BaseCadastro[[#This Row],[DESCRIÇÃO DO PRINCIPIO ATIVO]],Tabela_BaseCadastro[[#This Row],[P.Ativo CMED]])</f>
        <v>LETROZOL</v>
      </c>
    </row>
    <row r="1694" spans="1:66" x14ac:dyDescent="0.25">
      <c r="A1694">
        <v>2499</v>
      </c>
      <c r="B1694" t="s">
        <v>4386</v>
      </c>
      <c r="C1694">
        <v>1746</v>
      </c>
      <c r="D1694" t="s">
        <v>4383</v>
      </c>
      <c r="E1694">
        <v>1</v>
      </c>
      <c r="F1694" t="s">
        <v>1253</v>
      </c>
      <c r="G1694">
        <v>1</v>
      </c>
      <c r="H1694" s="1" t="s">
        <v>1280</v>
      </c>
      <c r="I1694">
        <v>55</v>
      </c>
      <c r="J1694" t="s">
        <v>4384</v>
      </c>
      <c r="K1694">
        <v>2</v>
      </c>
      <c r="L1694" t="s">
        <v>1256</v>
      </c>
      <c r="M1694" t="s">
        <v>4380</v>
      </c>
      <c r="N1694" t="s">
        <v>1338</v>
      </c>
      <c r="O1694" t="s">
        <v>1339</v>
      </c>
      <c r="P1694">
        <v>30049078</v>
      </c>
      <c r="R1694">
        <v>13</v>
      </c>
      <c r="S1694">
        <v>13</v>
      </c>
      <c r="U1694">
        <v>7898565163796</v>
      </c>
      <c r="V1694">
        <v>0</v>
      </c>
      <c r="X1694" t="s">
        <v>4387</v>
      </c>
      <c r="Z1694" t="s">
        <v>1260</v>
      </c>
      <c r="AA1694" t="s">
        <v>1261</v>
      </c>
      <c r="AB1694">
        <v>1</v>
      </c>
      <c r="AC1694" t="s">
        <v>1283</v>
      </c>
      <c r="AE1694">
        <v>44365</v>
      </c>
      <c r="AH1694">
        <v>0</v>
      </c>
      <c r="AK1694" t="s">
        <v>1260</v>
      </c>
      <c r="AM1694" t="s">
        <v>1260</v>
      </c>
      <c r="AN1694" t="s">
        <v>1260</v>
      </c>
      <c r="AQ1694" t="s">
        <v>1263</v>
      </c>
      <c r="AR1694" t="s">
        <v>1257</v>
      </c>
      <c r="AS1694" t="s">
        <v>1260</v>
      </c>
      <c r="AT1694">
        <v>1</v>
      </c>
      <c r="AX1694" t="s">
        <v>1260</v>
      </c>
      <c r="AY1694" t="s">
        <v>1264</v>
      </c>
      <c r="AZ1694" t="s">
        <v>1265</v>
      </c>
      <c r="BE1694">
        <v>5</v>
      </c>
      <c r="BF1694" t="s">
        <v>1389</v>
      </c>
      <c r="BI1694" t="s">
        <v>1260</v>
      </c>
      <c r="BK1694" t="str">
        <f>LEFT(Tabela_BaseCadastro[[#This Row],[Descrição]],SEARCH(" ",Tabela_BaseCadastro[[#This Row],[Descrição]],1)-1)</f>
        <v>EVEROLIMO</v>
      </c>
      <c r="BL1694" t="str">
        <f>TEXT(Tabela_BaseCadastro[[#This Row],[Unidade Venda '[EAN8, UPC12, EAN13, e DUN14']]],"0000000000000")</f>
        <v>7898565163796</v>
      </c>
      <c r="BM1694" t="s">
        <v>1389</v>
      </c>
      <c r="BN1694" t="str">
        <f>IF(Tabela_BaseCadastro[[#This Row],[P.Ativo CMED]]="",Tabela_BaseCadastro[[#This Row],[DESCRIÇÃO DO PRINCIPIO ATIVO]],Tabela_BaseCadastro[[#This Row],[P.Ativo CMED]])</f>
        <v>EVEROLIMO</v>
      </c>
    </row>
    <row r="1695" spans="1:66" x14ac:dyDescent="0.25">
      <c r="A1695">
        <v>2500</v>
      </c>
      <c r="B1695" t="s">
        <v>4388</v>
      </c>
      <c r="C1695">
        <v>1746</v>
      </c>
      <c r="D1695" t="s">
        <v>4383</v>
      </c>
      <c r="E1695">
        <v>1</v>
      </c>
      <c r="F1695" t="s">
        <v>1253</v>
      </c>
      <c r="G1695">
        <v>1</v>
      </c>
      <c r="H1695" s="1" t="s">
        <v>1280</v>
      </c>
      <c r="I1695">
        <v>55</v>
      </c>
      <c r="J1695" t="s">
        <v>4384</v>
      </c>
      <c r="K1695">
        <v>2</v>
      </c>
      <c r="L1695" t="s">
        <v>1256</v>
      </c>
      <c r="M1695" t="s">
        <v>4380</v>
      </c>
      <c r="N1695" t="s">
        <v>1338</v>
      </c>
      <c r="O1695" t="s">
        <v>1339</v>
      </c>
      <c r="P1695">
        <v>30049078</v>
      </c>
      <c r="R1695">
        <v>13</v>
      </c>
      <c r="S1695">
        <v>13</v>
      </c>
      <c r="U1695">
        <v>7898565163802</v>
      </c>
      <c r="V1695">
        <v>0</v>
      </c>
      <c r="X1695" t="s">
        <v>4389</v>
      </c>
      <c r="Z1695" t="s">
        <v>1260</v>
      </c>
      <c r="AA1695" t="s">
        <v>1261</v>
      </c>
      <c r="AB1695">
        <v>1</v>
      </c>
      <c r="AC1695" t="s">
        <v>1283</v>
      </c>
      <c r="AE1695">
        <v>44365</v>
      </c>
      <c r="AH1695">
        <v>0</v>
      </c>
      <c r="AK1695" t="s">
        <v>1260</v>
      </c>
      <c r="AM1695" t="s">
        <v>1260</v>
      </c>
      <c r="AN1695" t="s">
        <v>1260</v>
      </c>
      <c r="AQ1695" t="s">
        <v>1263</v>
      </c>
      <c r="AR1695" t="s">
        <v>1257</v>
      </c>
      <c r="AS1695" t="s">
        <v>1260</v>
      </c>
      <c r="AT1695">
        <v>1</v>
      </c>
      <c r="AX1695" t="s">
        <v>1260</v>
      </c>
      <c r="AY1695" t="s">
        <v>1264</v>
      </c>
      <c r="AZ1695" t="s">
        <v>1265</v>
      </c>
      <c r="BE1695">
        <v>5</v>
      </c>
      <c r="BF1695" t="s">
        <v>1389</v>
      </c>
      <c r="BI1695" t="s">
        <v>1260</v>
      </c>
      <c r="BK1695" t="str">
        <f>LEFT(Tabela_BaseCadastro[[#This Row],[Descrição]],SEARCH(" ",Tabela_BaseCadastro[[#This Row],[Descrição]],1)-1)</f>
        <v>EVEROLIMO</v>
      </c>
      <c r="BL1695" t="str">
        <f>TEXT(Tabela_BaseCadastro[[#This Row],[Unidade Venda '[EAN8, UPC12, EAN13, e DUN14']]],"0000000000000")</f>
        <v>7898565163802</v>
      </c>
      <c r="BM1695" t="s">
        <v>1389</v>
      </c>
      <c r="BN1695" t="str">
        <f>IF(Tabela_BaseCadastro[[#This Row],[P.Ativo CMED]]="",Tabela_BaseCadastro[[#This Row],[DESCRIÇÃO DO PRINCIPIO ATIVO]],Tabela_BaseCadastro[[#This Row],[P.Ativo CMED]])</f>
        <v>EVEROLIMO</v>
      </c>
    </row>
    <row r="1696" spans="1:66" x14ac:dyDescent="0.25">
      <c r="A1696">
        <v>2503</v>
      </c>
      <c r="B1696" t="s">
        <v>4390</v>
      </c>
      <c r="C1696">
        <v>1645</v>
      </c>
      <c r="D1696" t="s">
        <v>2759</v>
      </c>
      <c r="E1696">
        <v>5</v>
      </c>
      <c r="F1696" t="s">
        <v>2634</v>
      </c>
      <c r="G1696">
        <v>10</v>
      </c>
      <c r="H1696" s="1" t="s">
        <v>2760</v>
      </c>
      <c r="I1696">
        <v>39</v>
      </c>
      <c r="J1696" t="s">
        <v>2761</v>
      </c>
      <c r="M1696" t="s">
        <v>2412</v>
      </c>
      <c r="N1696" t="s">
        <v>3566</v>
      </c>
      <c r="O1696" t="s">
        <v>3567</v>
      </c>
      <c r="P1696">
        <v>90219080</v>
      </c>
      <c r="R1696">
        <v>13</v>
      </c>
      <c r="S1696">
        <v>13</v>
      </c>
      <c r="U1696">
        <v>810170012174</v>
      </c>
      <c r="V1696">
        <v>0</v>
      </c>
      <c r="X1696">
        <v>45280404</v>
      </c>
      <c r="Z1696" t="s">
        <v>1260</v>
      </c>
      <c r="AA1696" t="s">
        <v>1261</v>
      </c>
      <c r="AE1696">
        <v>44376</v>
      </c>
      <c r="AH1696">
        <v>0</v>
      </c>
      <c r="AK1696" t="s">
        <v>1260</v>
      </c>
      <c r="AM1696" t="s">
        <v>1260</v>
      </c>
      <c r="AN1696" t="s">
        <v>1260</v>
      </c>
      <c r="AQ1696" t="s">
        <v>2412</v>
      </c>
      <c r="AR1696" t="s">
        <v>2415</v>
      </c>
      <c r="AS1696" t="s">
        <v>1260</v>
      </c>
      <c r="AT1696">
        <v>1</v>
      </c>
      <c r="AX1696" t="s">
        <v>1260</v>
      </c>
      <c r="AY1696" t="s">
        <v>1264</v>
      </c>
      <c r="AZ1696" t="s">
        <v>1265</v>
      </c>
      <c r="BI1696" t="s">
        <v>1260</v>
      </c>
      <c r="BK1696" t="str">
        <f>LEFT(Tabela_BaseCadastro[[#This Row],[Descrição]],SEARCH(" ",Tabela_BaseCadastro[[#This Row],[Descrição]],1)-1)</f>
        <v>45280404</v>
      </c>
      <c r="BL1696" t="str">
        <f>TEXT(Tabela_BaseCadastro[[#This Row],[Unidade Venda '[EAN8, UPC12, EAN13, e DUN14']]],"0000000000000")</f>
        <v>0810170012174</v>
      </c>
      <c r="BN1696">
        <f>IF(Tabela_BaseCadastro[[#This Row],[P.Ativo CMED]]="",Tabela_BaseCadastro[[#This Row],[DESCRIÇÃO DO PRINCIPIO ATIVO]],Tabela_BaseCadastro[[#This Row],[P.Ativo CMED]])</f>
        <v>0</v>
      </c>
    </row>
    <row r="1697" spans="1:66" x14ac:dyDescent="0.25">
      <c r="A1697">
        <v>2504</v>
      </c>
      <c r="B1697" t="s">
        <v>4391</v>
      </c>
      <c r="C1697">
        <v>1623</v>
      </c>
      <c r="D1697" t="s">
        <v>2683</v>
      </c>
      <c r="E1697">
        <v>1</v>
      </c>
      <c r="F1697" t="s">
        <v>1253</v>
      </c>
      <c r="G1697">
        <v>16</v>
      </c>
      <c r="H1697" s="1" t="s">
        <v>1534</v>
      </c>
      <c r="I1697">
        <v>50</v>
      </c>
      <c r="J1697" t="s">
        <v>4273</v>
      </c>
      <c r="K1697">
        <v>1</v>
      </c>
      <c r="L1697" t="s">
        <v>1535</v>
      </c>
      <c r="M1697" t="s">
        <v>1263</v>
      </c>
      <c r="N1697" t="s">
        <v>1748</v>
      </c>
      <c r="O1697" t="s">
        <v>1368</v>
      </c>
      <c r="P1697">
        <v>30044090</v>
      </c>
      <c r="R1697">
        <v>13</v>
      </c>
      <c r="S1697">
        <v>13</v>
      </c>
      <c r="T1697">
        <v>13</v>
      </c>
      <c r="U1697">
        <v>7892953003671</v>
      </c>
      <c r="V1697">
        <v>0</v>
      </c>
      <c r="W1697">
        <v>7892953003671</v>
      </c>
      <c r="X1697">
        <v>907273</v>
      </c>
      <c r="Z1697" t="s">
        <v>1260</v>
      </c>
      <c r="AA1697" t="s">
        <v>1261</v>
      </c>
      <c r="AB1697">
        <v>8</v>
      </c>
      <c r="AC1697" t="s">
        <v>3678</v>
      </c>
      <c r="AE1697">
        <v>44376</v>
      </c>
      <c r="AH1697">
        <v>0</v>
      </c>
      <c r="AK1697" t="s">
        <v>1260</v>
      </c>
      <c r="AM1697" t="s">
        <v>1260</v>
      </c>
      <c r="AN1697" t="s">
        <v>1260</v>
      </c>
      <c r="AQ1697" t="s">
        <v>1263</v>
      </c>
      <c r="AR1697" t="s">
        <v>1257</v>
      </c>
      <c r="AS1697" t="s">
        <v>1260</v>
      </c>
      <c r="AT1697">
        <v>1</v>
      </c>
      <c r="AX1697" t="s">
        <v>1260</v>
      </c>
      <c r="AY1697" t="s">
        <v>1264</v>
      </c>
      <c r="AZ1697" t="s">
        <v>1265</v>
      </c>
      <c r="BI1697" t="s">
        <v>1260</v>
      </c>
      <c r="BK1697" t="str">
        <f>LEFT(Tabela_BaseCadastro[[#This Row],[Descrição]],SEARCH(" ",Tabela_BaseCadastro[[#This Row],[Descrição]],1)-1)</f>
        <v>OXYPYNAL</v>
      </c>
      <c r="BL1697" t="str">
        <f>TEXT(Tabela_BaseCadastro[[#This Row],[Unidade Venda '[EAN8, UPC12, EAN13, e DUN14']]],"0000000000000")</f>
        <v>7892953003671</v>
      </c>
      <c r="BM1697" t="s">
        <v>2087</v>
      </c>
      <c r="BN1697" t="str">
        <f>IF(Tabela_BaseCadastro[[#This Row],[P.Ativo CMED]]="",Tabela_BaseCadastro[[#This Row],[DESCRIÇÃO DO PRINCIPIO ATIVO]],Tabela_BaseCadastro[[#This Row],[P.Ativo CMED]])</f>
        <v>CLORIDRATO DE OXICODONA</v>
      </c>
    </row>
    <row r="1698" spans="1:66" x14ac:dyDescent="0.25">
      <c r="A1698">
        <v>2505</v>
      </c>
      <c r="B1698" t="s">
        <v>4392</v>
      </c>
      <c r="C1698">
        <v>1609</v>
      </c>
      <c r="D1698" t="s">
        <v>2395</v>
      </c>
      <c r="E1698">
        <v>1</v>
      </c>
      <c r="F1698" t="s">
        <v>1253</v>
      </c>
      <c r="G1698">
        <v>2</v>
      </c>
      <c r="H1698" s="1" t="s">
        <v>1254</v>
      </c>
      <c r="I1698">
        <v>22</v>
      </c>
      <c r="J1698" t="s">
        <v>2396</v>
      </c>
      <c r="K1698">
        <v>2</v>
      </c>
      <c r="L1698" t="s">
        <v>1256</v>
      </c>
      <c r="M1698" t="s">
        <v>1257</v>
      </c>
      <c r="N1698" t="s">
        <v>4393</v>
      </c>
      <c r="O1698" t="s">
        <v>1269</v>
      </c>
      <c r="P1698">
        <v>30049069</v>
      </c>
      <c r="R1698">
        <v>13</v>
      </c>
      <c r="S1698">
        <v>13</v>
      </c>
      <c r="U1698">
        <v>7898029558755</v>
      </c>
      <c r="V1698">
        <v>0</v>
      </c>
      <c r="Z1698" t="s">
        <v>1260</v>
      </c>
      <c r="AA1698" t="s">
        <v>1261</v>
      </c>
      <c r="AB1698">
        <v>18</v>
      </c>
      <c r="AC1698" t="s">
        <v>2424</v>
      </c>
      <c r="AE1698">
        <v>44379</v>
      </c>
      <c r="AH1698">
        <v>0</v>
      </c>
      <c r="AK1698" t="s">
        <v>1260</v>
      </c>
      <c r="AM1698" t="s">
        <v>1260</v>
      </c>
      <c r="AN1698" t="s">
        <v>1260</v>
      </c>
      <c r="AQ1698" t="s">
        <v>1263</v>
      </c>
      <c r="AR1698" t="s">
        <v>1257</v>
      </c>
      <c r="AS1698" t="s">
        <v>1260</v>
      </c>
      <c r="AT1698">
        <v>1</v>
      </c>
      <c r="AX1698" t="s">
        <v>1260</v>
      </c>
      <c r="AY1698" t="s">
        <v>1264</v>
      </c>
      <c r="AZ1698" t="s">
        <v>1265</v>
      </c>
      <c r="BE1698">
        <v>123</v>
      </c>
      <c r="BF1698" t="s">
        <v>2425</v>
      </c>
      <c r="BI1698" t="s">
        <v>1260</v>
      </c>
      <c r="BK1698" t="str">
        <f>LEFT(Tabela_BaseCadastro[[#This Row],[Descrição]],SEARCH(" ",Tabela_BaseCadastro[[#This Row],[Descrição]],1)-1)</f>
        <v>VASTAREL</v>
      </c>
      <c r="BL1698" t="str">
        <f>TEXT(Tabela_BaseCadastro[[#This Row],[Unidade Venda '[EAN8, UPC12, EAN13, e DUN14']]],"0000000000000")</f>
        <v>7898029558755</v>
      </c>
      <c r="BM1698" t="s">
        <v>2426</v>
      </c>
      <c r="BN1698" t="str">
        <f>IF(Tabela_BaseCadastro[[#This Row],[P.Ativo CMED]]="",Tabela_BaseCadastro[[#This Row],[DESCRIÇÃO DO PRINCIPIO ATIVO]],Tabela_BaseCadastro[[#This Row],[P.Ativo CMED]])</f>
        <v>DICLORIDRATO DE TRIMETAZIDINA</v>
      </c>
    </row>
    <row r="1699" spans="1:66" x14ac:dyDescent="0.25">
      <c r="A1699">
        <v>2506</v>
      </c>
      <c r="B1699" t="s">
        <v>4394</v>
      </c>
      <c r="C1699">
        <v>1645</v>
      </c>
      <c r="D1699" t="s">
        <v>2759</v>
      </c>
      <c r="E1699">
        <v>5</v>
      </c>
      <c r="F1699" t="s">
        <v>2634</v>
      </c>
      <c r="G1699">
        <v>8</v>
      </c>
      <c r="H1699" s="1" t="s">
        <v>2635</v>
      </c>
      <c r="I1699">
        <v>39</v>
      </c>
      <c r="J1699" t="s">
        <v>2761</v>
      </c>
      <c r="M1699" t="s">
        <v>1257</v>
      </c>
      <c r="N1699" t="s">
        <v>2655</v>
      </c>
      <c r="O1699" t="s">
        <v>1275</v>
      </c>
      <c r="P1699">
        <v>90183929</v>
      </c>
      <c r="R1699">
        <v>13</v>
      </c>
      <c r="S1699">
        <v>13</v>
      </c>
      <c r="U1699">
        <v>4987350774973</v>
      </c>
      <c r="V1699">
        <v>0</v>
      </c>
      <c r="X1699" t="s">
        <v>4395</v>
      </c>
      <c r="Z1699" t="s">
        <v>1260</v>
      </c>
      <c r="AA1699" t="s">
        <v>1261</v>
      </c>
      <c r="AE1699">
        <v>44383</v>
      </c>
      <c r="AH1699">
        <v>0</v>
      </c>
      <c r="AK1699" t="s">
        <v>1260</v>
      </c>
      <c r="AM1699" t="s">
        <v>1260</v>
      </c>
      <c r="AN1699" t="s">
        <v>1260</v>
      </c>
      <c r="AQ1699" t="s">
        <v>2412</v>
      </c>
      <c r="AR1699" t="s">
        <v>2415</v>
      </c>
      <c r="AS1699" t="s">
        <v>1260</v>
      </c>
      <c r="AT1699">
        <v>1</v>
      </c>
      <c r="AX1699" t="s">
        <v>1260</v>
      </c>
      <c r="AY1699" t="s">
        <v>1264</v>
      </c>
      <c r="AZ1699" t="s">
        <v>1265</v>
      </c>
      <c r="BI1699" t="s">
        <v>1260</v>
      </c>
      <c r="BK1699" t="str">
        <f>LEFT(Tabela_BaseCadastro[[#This Row],[Descrição]],SEARCH(" ",Tabela_BaseCadastro[[#This Row],[Descrição]],1)-1)</f>
        <v>RFHR35183M</v>
      </c>
      <c r="BL1699" t="str">
        <f>TEXT(Tabela_BaseCadastro[[#This Row],[Unidade Venda '[EAN8, UPC12, EAN13, e DUN14']]],"0000000000000")</f>
        <v>4987350774973</v>
      </c>
      <c r="BN1699">
        <f>IF(Tabela_BaseCadastro[[#This Row],[P.Ativo CMED]]="",Tabela_BaseCadastro[[#This Row],[DESCRIÇÃO DO PRINCIPIO ATIVO]],Tabela_BaseCadastro[[#This Row],[P.Ativo CMED]])</f>
        <v>0</v>
      </c>
    </row>
    <row r="1700" spans="1:66" x14ac:dyDescent="0.25">
      <c r="A1700">
        <v>2507</v>
      </c>
      <c r="B1700" t="s">
        <v>4396</v>
      </c>
      <c r="C1700">
        <v>1645</v>
      </c>
      <c r="D1700" t="s">
        <v>2759</v>
      </c>
      <c r="E1700">
        <v>5</v>
      </c>
      <c r="F1700" t="s">
        <v>2634</v>
      </c>
      <c r="G1700">
        <v>10</v>
      </c>
      <c r="H1700" s="1" t="s">
        <v>2760</v>
      </c>
      <c r="I1700">
        <v>39</v>
      </c>
      <c r="J1700" t="s">
        <v>2761</v>
      </c>
      <c r="M1700" t="s">
        <v>1257</v>
      </c>
      <c r="N1700" t="s">
        <v>2655</v>
      </c>
      <c r="O1700" t="s">
        <v>1275</v>
      </c>
      <c r="P1700">
        <v>90183929</v>
      </c>
      <c r="R1700">
        <v>13</v>
      </c>
      <c r="S1700">
        <v>13</v>
      </c>
      <c r="U1700">
        <v>4987350776496</v>
      </c>
      <c r="V1700">
        <v>0</v>
      </c>
      <c r="X1700" t="s">
        <v>4397</v>
      </c>
      <c r="Z1700" t="s">
        <v>1260</v>
      </c>
      <c r="AA1700" t="s">
        <v>1261</v>
      </c>
      <c r="AE1700">
        <v>44383</v>
      </c>
      <c r="AH1700">
        <v>0</v>
      </c>
      <c r="AK1700" t="s">
        <v>1260</v>
      </c>
      <c r="AM1700" t="s">
        <v>1260</v>
      </c>
      <c r="AN1700" t="s">
        <v>1260</v>
      </c>
      <c r="AQ1700" t="s">
        <v>2412</v>
      </c>
      <c r="AR1700" t="s">
        <v>2415</v>
      </c>
      <c r="AS1700" t="s">
        <v>1260</v>
      </c>
      <c r="AT1700">
        <v>1</v>
      </c>
      <c r="AX1700" t="s">
        <v>1260</v>
      </c>
      <c r="AY1700" t="s">
        <v>1264</v>
      </c>
      <c r="AZ1700" t="s">
        <v>1265</v>
      </c>
      <c r="BI1700" t="s">
        <v>1260</v>
      </c>
      <c r="BK1700" t="str">
        <f>LEFT(Tabela_BaseCadastro[[#This Row],[Descrição]],SEARCH(" ",Tabela_BaseCadastro[[#This Row],[Descrição]],1)-1)</f>
        <v>RFHR35303MM</v>
      </c>
      <c r="BL1700" t="str">
        <f>TEXT(Tabela_BaseCadastro[[#This Row],[Unidade Venda '[EAN8, UPC12, EAN13, e DUN14']]],"0000000000000")</f>
        <v>4987350776496</v>
      </c>
      <c r="BN1700">
        <f>IF(Tabela_BaseCadastro[[#This Row],[P.Ativo CMED]]="",Tabela_BaseCadastro[[#This Row],[DESCRIÇÃO DO PRINCIPIO ATIVO]],Tabela_BaseCadastro[[#This Row],[P.Ativo CMED]])</f>
        <v>0</v>
      </c>
    </row>
    <row r="1701" spans="1:66" x14ac:dyDescent="0.25">
      <c r="A1701">
        <v>2508</v>
      </c>
      <c r="B1701" t="s">
        <v>4398</v>
      </c>
      <c r="C1701">
        <v>1602</v>
      </c>
      <c r="D1701" t="s">
        <v>1475</v>
      </c>
      <c r="E1701">
        <v>1</v>
      </c>
      <c r="F1701" t="s">
        <v>1253</v>
      </c>
      <c r="G1701">
        <v>2</v>
      </c>
      <c r="H1701" s="1" t="s">
        <v>1254</v>
      </c>
      <c r="I1701">
        <v>4</v>
      </c>
      <c r="J1701" t="s">
        <v>1476</v>
      </c>
      <c r="K1701">
        <v>2</v>
      </c>
      <c r="L1701" t="s">
        <v>1256</v>
      </c>
      <c r="M1701" t="s">
        <v>1257</v>
      </c>
      <c r="N1701" t="s">
        <v>2159</v>
      </c>
      <c r="O1701" t="s">
        <v>1275</v>
      </c>
      <c r="P1701">
        <v>30043999</v>
      </c>
      <c r="R1701">
        <v>13</v>
      </c>
      <c r="S1701">
        <v>13</v>
      </c>
      <c r="U1701">
        <v>7891106905879</v>
      </c>
      <c r="V1701">
        <v>7891106905879</v>
      </c>
      <c r="Z1701" t="s">
        <v>1260</v>
      </c>
      <c r="AA1701" t="s">
        <v>1261</v>
      </c>
      <c r="AB1701">
        <v>859</v>
      </c>
      <c r="AC1701" t="s">
        <v>1779</v>
      </c>
      <c r="AE1701">
        <v>44386</v>
      </c>
      <c r="AH1701">
        <v>0</v>
      </c>
      <c r="AK1701" t="s">
        <v>1260</v>
      </c>
      <c r="AM1701" t="s">
        <v>1260</v>
      </c>
      <c r="AN1701" t="s">
        <v>1260</v>
      </c>
      <c r="AQ1701" t="s">
        <v>1263</v>
      </c>
      <c r="AR1701" t="s">
        <v>1257</v>
      </c>
      <c r="AS1701" t="s">
        <v>1260</v>
      </c>
      <c r="AT1701">
        <v>1</v>
      </c>
      <c r="AX1701" t="s">
        <v>1260</v>
      </c>
      <c r="AY1701" t="s">
        <v>1264</v>
      </c>
      <c r="AZ1701" t="s">
        <v>1265</v>
      </c>
      <c r="BI1701" t="s">
        <v>1260</v>
      </c>
      <c r="BK1701" t="str">
        <f>LEFT(Tabela_BaseCadastro[[#This Row],[Descrição]],SEARCH(" ",Tabela_BaseCadastro[[#This Row],[Descrição]],1)-1)</f>
        <v>VENTAVIS</v>
      </c>
      <c r="BL1701" t="str">
        <f>TEXT(Tabela_BaseCadastro[[#This Row],[Unidade Venda '[EAN8, UPC12, EAN13, e DUN14']]],"0000000000000")</f>
        <v>7891106905879</v>
      </c>
      <c r="BM1701" t="s">
        <v>4399</v>
      </c>
      <c r="BN1701" t="str">
        <f>IF(Tabela_BaseCadastro[[#This Row],[P.Ativo CMED]]="",Tabela_BaseCadastro[[#This Row],[DESCRIÇÃO DO PRINCIPIO ATIVO]],Tabela_BaseCadastro[[#This Row],[P.Ativo CMED]])</f>
        <v>ILOPROSTA</v>
      </c>
    </row>
    <row r="1702" spans="1:66" x14ac:dyDescent="0.25">
      <c r="A1702">
        <v>2509</v>
      </c>
      <c r="B1702" t="s">
        <v>4400</v>
      </c>
      <c r="C1702">
        <v>1128</v>
      </c>
      <c r="D1702" t="s">
        <v>1346</v>
      </c>
      <c r="E1702">
        <v>1</v>
      </c>
      <c r="F1702" t="s">
        <v>1253</v>
      </c>
      <c r="G1702">
        <v>7</v>
      </c>
      <c r="H1702" s="1" t="s">
        <v>1381</v>
      </c>
      <c r="I1702">
        <v>2</v>
      </c>
      <c r="J1702" t="s">
        <v>1347</v>
      </c>
      <c r="K1702">
        <v>1</v>
      </c>
      <c r="L1702" t="s">
        <v>1291</v>
      </c>
      <c r="M1702" t="s">
        <v>4401</v>
      </c>
      <c r="N1702" t="s">
        <v>1422</v>
      </c>
      <c r="O1702" t="s">
        <v>1253</v>
      </c>
      <c r="P1702">
        <v>30022099</v>
      </c>
      <c r="R1702">
        <v>13</v>
      </c>
      <c r="S1702">
        <v>13</v>
      </c>
      <c r="U1702">
        <v>5000471007008</v>
      </c>
      <c r="V1702">
        <v>500471007008</v>
      </c>
      <c r="Z1702" t="s">
        <v>1260</v>
      </c>
      <c r="AA1702" t="s">
        <v>1261</v>
      </c>
      <c r="AB1702">
        <v>10</v>
      </c>
      <c r="AC1702" t="s">
        <v>1335</v>
      </c>
      <c r="AE1702">
        <v>44396</v>
      </c>
      <c r="AH1702">
        <v>0</v>
      </c>
      <c r="AK1702" t="s">
        <v>1260</v>
      </c>
      <c r="AM1702" t="s">
        <v>1260</v>
      </c>
      <c r="AN1702" t="s">
        <v>1260</v>
      </c>
      <c r="AQ1702" t="s">
        <v>1263</v>
      </c>
      <c r="AR1702" t="s">
        <v>1257</v>
      </c>
      <c r="AS1702" t="s">
        <v>1260</v>
      </c>
      <c r="AT1702">
        <v>1</v>
      </c>
      <c r="AX1702" t="s">
        <v>1260</v>
      </c>
      <c r="AY1702" t="s">
        <v>1264</v>
      </c>
      <c r="AZ1702" t="s">
        <v>1265</v>
      </c>
      <c r="BI1702" t="s">
        <v>1260</v>
      </c>
      <c r="BK1702" t="str">
        <f>LEFT(Tabela_BaseCadastro[[#This Row],[Descrição]],SEARCH(" ",Tabela_BaseCadastro[[#This Row],[Descrição]],1)-1)</f>
        <v>ROACTEMRA</v>
      </c>
      <c r="BL1702" t="str">
        <f>TEXT(Tabela_BaseCadastro[[#This Row],[Unidade Venda '[EAN8, UPC12, EAN13, e DUN14']]],"0000000000000")</f>
        <v>5000471007008</v>
      </c>
      <c r="BN1702">
        <f>IF(Tabela_BaseCadastro[[#This Row],[P.Ativo CMED]]="",Tabela_BaseCadastro[[#This Row],[DESCRIÇÃO DO PRINCIPIO ATIVO]],Tabela_BaseCadastro[[#This Row],[P.Ativo CMED]])</f>
        <v>0</v>
      </c>
    </row>
    <row r="1703" spans="1:66" x14ac:dyDescent="0.25">
      <c r="A1703">
        <v>2510</v>
      </c>
      <c r="B1703" t="s">
        <v>4402</v>
      </c>
      <c r="C1703">
        <v>1555</v>
      </c>
      <c r="D1703" t="s">
        <v>1440</v>
      </c>
      <c r="E1703">
        <v>1</v>
      </c>
      <c r="F1703" t="s">
        <v>1253</v>
      </c>
      <c r="G1703">
        <v>2</v>
      </c>
      <c r="H1703" s="1" t="s">
        <v>1254</v>
      </c>
      <c r="I1703">
        <v>16</v>
      </c>
      <c r="J1703" t="s">
        <v>1441</v>
      </c>
      <c r="K1703">
        <v>2</v>
      </c>
      <c r="L1703" t="s">
        <v>1256</v>
      </c>
      <c r="M1703" t="s">
        <v>1257</v>
      </c>
      <c r="N1703" t="s">
        <v>4403</v>
      </c>
      <c r="O1703" t="s">
        <v>2614</v>
      </c>
      <c r="P1703">
        <v>30049019</v>
      </c>
      <c r="R1703">
        <v>13</v>
      </c>
      <c r="S1703">
        <v>13</v>
      </c>
      <c r="U1703">
        <v>7891058006204</v>
      </c>
      <c r="V1703">
        <v>0</v>
      </c>
      <c r="Z1703" t="s">
        <v>1260</v>
      </c>
      <c r="AA1703" t="s">
        <v>1261</v>
      </c>
      <c r="AB1703">
        <v>43</v>
      </c>
      <c r="AC1703" t="s">
        <v>3780</v>
      </c>
      <c r="AE1703">
        <v>44403</v>
      </c>
      <c r="AH1703">
        <v>0</v>
      </c>
      <c r="AK1703" t="s">
        <v>1260</v>
      </c>
      <c r="AM1703" t="s">
        <v>1260</v>
      </c>
      <c r="AN1703" t="s">
        <v>1260</v>
      </c>
      <c r="AQ1703" t="s">
        <v>1263</v>
      </c>
      <c r="AR1703" t="s">
        <v>1257</v>
      </c>
      <c r="AS1703" t="s">
        <v>1260</v>
      </c>
      <c r="AT1703">
        <v>1</v>
      </c>
      <c r="AX1703" t="s">
        <v>1260</v>
      </c>
      <c r="AY1703" t="s">
        <v>1264</v>
      </c>
      <c r="AZ1703" t="s">
        <v>1265</v>
      </c>
      <c r="BI1703" t="s">
        <v>1260</v>
      </c>
      <c r="BK1703" t="str">
        <f>LEFT(Tabela_BaseCadastro[[#This Row],[Descrição]],SEARCH(" ",Tabela_BaseCadastro[[#This Row],[Descrição]],1)-1)</f>
        <v>PRIMACOR</v>
      </c>
      <c r="BL1703" t="str">
        <f>TEXT(Tabela_BaseCadastro[[#This Row],[Unidade Venda '[EAN8, UPC12, EAN13, e DUN14']]],"0000000000000")</f>
        <v>7891058006204</v>
      </c>
      <c r="BM1703" t="s">
        <v>4404</v>
      </c>
      <c r="BN1703" t="str">
        <f>IF(Tabela_BaseCadastro[[#This Row],[P.Ativo CMED]]="",Tabela_BaseCadastro[[#This Row],[DESCRIÇÃO DO PRINCIPIO ATIVO]],Tabela_BaseCadastro[[#This Row],[P.Ativo CMED]])</f>
        <v>LACTATO DE MILRINONA</v>
      </c>
    </row>
    <row r="1704" spans="1:66" x14ac:dyDescent="0.25">
      <c r="A1704">
        <v>2511</v>
      </c>
      <c r="B1704" t="s">
        <v>4405</v>
      </c>
      <c r="C1704">
        <v>1332</v>
      </c>
      <c r="D1704" t="s">
        <v>1380</v>
      </c>
      <c r="E1704">
        <v>1</v>
      </c>
      <c r="F1704" t="s">
        <v>1253</v>
      </c>
      <c r="G1704">
        <v>7</v>
      </c>
      <c r="H1704" s="1" t="s">
        <v>1381</v>
      </c>
      <c r="I1704">
        <v>3</v>
      </c>
      <c r="J1704" t="s">
        <v>1382</v>
      </c>
      <c r="K1704">
        <v>1</v>
      </c>
      <c r="L1704" t="s">
        <v>1291</v>
      </c>
      <c r="M1704" t="s">
        <v>1257</v>
      </c>
      <c r="N1704" t="s">
        <v>1436</v>
      </c>
      <c r="O1704" t="s">
        <v>1416</v>
      </c>
      <c r="P1704">
        <v>30021590</v>
      </c>
      <c r="R1704">
        <v>13</v>
      </c>
      <c r="S1704">
        <v>14</v>
      </c>
      <c r="U1704">
        <v>7896261022225</v>
      </c>
      <c r="V1704">
        <v>0</v>
      </c>
      <c r="Z1704" t="s">
        <v>1260</v>
      </c>
      <c r="AA1704" t="s">
        <v>1261</v>
      </c>
      <c r="AB1704">
        <v>10</v>
      </c>
      <c r="AC1704" t="s">
        <v>1335</v>
      </c>
      <c r="AE1704">
        <v>44410</v>
      </c>
      <c r="AH1704">
        <v>0</v>
      </c>
      <c r="AK1704" t="s">
        <v>1260</v>
      </c>
      <c r="AM1704" t="s">
        <v>1260</v>
      </c>
      <c r="AN1704" t="s">
        <v>1260</v>
      </c>
      <c r="AQ1704" t="s">
        <v>1263</v>
      </c>
      <c r="AR1704" t="s">
        <v>1257</v>
      </c>
      <c r="AS1704" t="s">
        <v>1260</v>
      </c>
      <c r="AT1704">
        <v>1</v>
      </c>
      <c r="AX1704" t="s">
        <v>1260</v>
      </c>
      <c r="AY1704" t="s">
        <v>1264</v>
      </c>
      <c r="AZ1704" t="s">
        <v>1265</v>
      </c>
      <c r="BE1704">
        <v>85</v>
      </c>
      <c r="BF1704" t="s">
        <v>1560</v>
      </c>
      <c r="BI1704" t="s">
        <v>1260</v>
      </c>
      <c r="BK1704" t="str">
        <f>LEFT(Tabela_BaseCadastro[[#This Row],[Descrição]],SEARCH(" ",Tabela_BaseCadastro[[#This Row],[Descrição]],1)-1)</f>
        <v>COSENTYX</v>
      </c>
      <c r="BL1704" t="str">
        <f>TEXT(Tabela_BaseCadastro[[#This Row],[Unidade Venda '[EAN8, UPC12, EAN13, e DUN14']]],"0000000000000")</f>
        <v>7896261022225</v>
      </c>
      <c r="BM1704" t="s">
        <v>1560</v>
      </c>
      <c r="BN1704" t="str">
        <f>IF(Tabela_BaseCadastro[[#This Row],[P.Ativo CMED]]="",Tabela_BaseCadastro[[#This Row],[DESCRIÇÃO DO PRINCIPIO ATIVO]],Tabela_BaseCadastro[[#This Row],[P.Ativo CMED]])</f>
        <v>SECUQUINUMABE</v>
      </c>
    </row>
    <row r="1705" spans="1:66" x14ac:dyDescent="0.25">
      <c r="A1705">
        <v>2512</v>
      </c>
      <c r="B1705" t="s">
        <v>4406</v>
      </c>
      <c r="C1705">
        <v>1478</v>
      </c>
      <c r="D1705" t="s">
        <v>1398</v>
      </c>
      <c r="E1705">
        <v>1</v>
      </c>
      <c r="F1705" t="s">
        <v>1253</v>
      </c>
      <c r="G1705">
        <v>2</v>
      </c>
      <c r="H1705" s="1" t="s">
        <v>1254</v>
      </c>
      <c r="I1705">
        <v>17</v>
      </c>
      <c r="J1705" t="s">
        <v>1399</v>
      </c>
      <c r="K1705">
        <v>2</v>
      </c>
      <c r="L1705" t="s">
        <v>1256</v>
      </c>
      <c r="M1705" t="s">
        <v>4407</v>
      </c>
      <c r="N1705" t="s">
        <v>4408</v>
      </c>
      <c r="P1705">
        <v>30022099</v>
      </c>
      <c r="R1705">
        <v>13</v>
      </c>
      <c r="S1705">
        <v>14</v>
      </c>
      <c r="U1705">
        <v>7898040322540</v>
      </c>
      <c r="V1705">
        <v>0</v>
      </c>
      <c r="Z1705" t="s">
        <v>1260</v>
      </c>
      <c r="AA1705" t="s">
        <v>1261</v>
      </c>
      <c r="AB1705">
        <v>7</v>
      </c>
      <c r="AC1705" t="s">
        <v>1308</v>
      </c>
      <c r="AE1705">
        <v>44413</v>
      </c>
      <c r="AH1705">
        <v>0</v>
      </c>
      <c r="AK1705" t="s">
        <v>1260</v>
      </c>
      <c r="AM1705" t="s">
        <v>1260</v>
      </c>
      <c r="AN1705" t="s">
        <v>1260</v>
      </c>
      <c r="AQ1705" t="s">
        <v>1263</v>
      </c>
      <c r="AR1705" t="s">
        <v>1257</v>
      </c>
      <c r="AS1705" t="s">
        <v>1260</v>
      </c>
      <c r="AT1705">
        <v>1</v>
      </c>
      <c r="AX1705" t="s">
        <v>1260</v>
      </c>
      <c r="AY1705" t="s">
        <v>1264</v>
      </c>
      <c r="AZ1705" t="s">
        <v>1265</v>
      </c>
      <c r="BE1705">
        <v>160</v>
      </c>
      <c r="BF1705" t="s">
        <v>4409</v>
      </c>
      <c r="BI1705" t="s">
        <v>1260</v>
      </c>
      <c r="BK1705" t="str">
        <f>LEFT(Tabela_BaseCadastro[[#This Row],[Descrição]],SEARCH(" ",Tabela_BaseCadastro[[#This Row],[Descrição]],1)-1)</f>
        <v>MARESIS</v>
      </c>
      <c r="BL1705" t="str">
        <f>TEXT(Tabela_BaseCadastro[[#This Row],[Unidade Venda '[EAN8, UPC12, EAN13, e DUN14']]],"0000000000000")</f>
        <v>7898040322540</v>
      </c>
      <c r="BN1705" t="str">
        <f>IF(Tabela_BaseCadastro[[#This Row],[P.Ativo CMED]]="",Tabela_BaseCadastro[[#This Row],[DESCRIÇÃO DO PRINCIPIO ATIVO]],Tabela_BaseCadastro[[#This Row],[P.Ativo CMED]])</f>
        <v>CLORETO DE SODIO</v>
      </c>
    </row>
    <row r="1706" spans="1:66" x14ac:dyDescent="0.25">
      <c r="A1706">
        <v>2513</v>
      </c>
      <c r="B1706" t="s">
        <v>4410</v>
      </c>
      <c r="C1706">
        <v>1478</v>
      </c>
      <c r="D1706" t="s">
        <v>1398</v>
      </c>
      <c r="E1706">
        <v>1</v>
      </c>
      <c r="F1706" t="s">
        <v>1253</v>
      </c>
      <c r="G1706">
        <v>2</v>
      </c>
      <c r="H1706" s="1" t="s">
        <v>1254</v>
      </c>
      <c r="I1706">
        <v>17</v>
      </c>
      <c r="J1706" t="s">
        <v>1399</v>
      </c>
      <c r="K1706">
        <v>2</v>
      </c>
      <c r="L1706" t="s">
        <v>1256</v>
      </c>
      <c r="M1706" t="s">
        <v>1263</v>
      </c>
      <c r="N1706" t="s">
        <v>4411</v>
      </c>
      <c r="O1706" t="s">
        <v>1357</v>
      </c>
      <c r="P1706">
        <v>30021520</v>
      </c>
      <c r="R1706">
        <v>13</v>
      </c>
      <c r="S1706">
        <v>14</v>
      </c>
      <c r="U1706">
        <v>7898040325237</v>
      </c>
      <c r="V1706">
        <v>0</v>
      </c>
      <c r="X1706">
        <v>7898040325237</v>
      </c>
      <c r="Z1706" t="s">
        <v>1260</v>
      </c>
      <c r="AA1706" t="s">
        <v>1261</v>
      </c>
      <c r="AB1706">
        <v>7</v>
      </c>
      <c r="AC1706" t="s">
        <v>1308</v>
      </c>
      <c r="AE1706">
        <v>44413</v>
      </c>
      <c r="AH1706">
        <v>0</v>
      </c>
      <c r="AK1706" t="s">
        <v>1260</v>
      </c>
      <c r="AM1706" t="s">
        <v>1260</v>
      </c>
      <c r="AN1706" t="s">
        <v>1260</v>
      </c>
      <c r="AQ1706" t="s">
        <v>1263</v>
      </c>
      <c r="AR1706" t="s">
        <v>1257</v>
      </c>
      <c r="AS1706" t="s">
        <v>1260</v>
      </c>
      <c r="AT1706">
        <v>1</v>
      </c>
      <c r="AX1706" t="s">
        <v>1260</v>
      </c>
      <c r="AY1706" t="s">
        <v>1264</v>
      </c>
      <c r="AZ1706" t="s">
        <v>1265</v>
      </c>
      <c r="BE1706">
        <v>160</v>
      </c>
      <c r="BF1706" t="s">
        <v>4409</v>
      </c>
      <c r="BI1706" t="s">
        <v>1260</v>
      </c>
      <c r="BK1706" t="str">
        <f>LEFT(Tabela_BaseCadastro[[#This Row],[Descrição]],SEARCH(" ",Tabela_BaseCadastro[[#This Row],[Descrição]],1)-1)</f>
        <v>MARESIS</v>
      </c>
      <c r="BL1706" t="str">
        <f>TEXT(Tabela_BaseCadastro[[#This Row],[Unidade Venda '[EAN8, UPC12, EAN13, e DUN14']]],"0000000000000")</f>
        <v>7898040325237</v>
      </c>
      <c r="BN1706" t="str">
        <f>IF(Tabela_BaseCadastro[[#This Row],[P.Ativo CMED]]="",Tabela_BaseCadastro[[#This Row],[DESCRIÇÃO DO PRINCIPIO ATIVO]],Tabela_BaseCadastro[[#This Row],[P.Ativo CMED]])</f>
        <v>CLORETO DE SODIO</v>
      </c>
    </row>
    <row r="1707" spans="1:66" x14ac:dyDescent="0.25">
      <c r="A1707">
        <v>2514</v>
      </c>
      <c r="B1707" t="s">
        <v>4412</v>
      </c>
      <c r="C1707">
        <v>1478</v>
      </c>
      <c r="D1707" t="s">
        <v>1398</v>
      </c>
      <c r="E1707">
        <v>1</v>
      </c>
      <c r="F1707" t="s">
        <v>1253</v>
      </c>
      <c r="G1707">
        <v>2</v>
      </c>
      <c r="H1707" s="1" t="s">
        <v>1254</v>
      </c>
      <c r="I1707">
        <v>17</v>
      </c>
      <c r="J1707" t="s">
        <v>1399</v>
      </c>
      <c r="K1707">
        <v>2</v>
      </c>
      <c r="L1707" t="s">
        <v>1256</v>
      </c>
      <c r="M1707" t="s">
        <v>1257</v>
      </c>
      <c r="N1707" t="s">
        <v>1422</v>
      </c>
      <c r="O1707" t="s">
        <v>1253</v>
      </c>
      <c r="P1707">
        <v>30022099</v>
      </c>
      <c r="R1707">
        <v>13</v>
      </c>
      <c r="S1707">
        <v>14</v>
      </c>
      <c r="U1707">
        <v>7898040322441</v>
      </c>
      <c r="V1707">
        <v>0</v>
      </c>
      <c r="X1707" t="s">
        <v>4413</v>
      </c>
      <c r="Z1707" t="s">
        <v>1260</v>
      </c>
      <c r="AA1707" t="s">
        <v>1261</v>
      </c>
      <c r="AB1707">
        <v>28</v>
      </c>
      <c r="AC1707" t="s">
        <v>1844</v>
      </c>
      <c r="AE1707">
        <v>44413</v>
      </c>
      <c r="AH1707">
        <v>0</v>
      </c>
      <c r="AK1707" t="s">
        <v>1260</v>
      </c>
      <c r="AM1707" t="s">
        <v>1260</v>
      </c>
      <c r="AN1707" t="s">
        <v>1260</v>
      </c>
      <c r="AQ1707" t="s">
        <v>1263</v>
      </c>
      <c r="AR1707" t="s">
        <v>1257</v>
      </c>
      <c r="AS1707" t="s">
        <v>1260</v>
      </c>
      <c r="AT1707">
        <v>1</v>
      </c>
      <c r="AX1707" t="s">
        <v>1260</v>
      </c>
      <c r="AY1707" t="s">
        <v>1264</v>
      </c>
      <c r="AZ1707" t="s">
        <v>1265</v>
      </c>
      <c r="BE1707">
        <v>329</v>
      </c>
      <c r="BF1707" t="s">
        <v>4414</v>
      </c>
      <c r="BI1707" t="s">
        <v>1260</v>
      </c>
      <c r="BK1707" t="str">
        <f>LEFT(Tabela_BaseCadastro[[#This Row],[Descrição]],SEARCH(" ",Tabela_BaseCadastro[[#This Row],[Descrição]],1)-1)</f>
        <v>DOLAMIN</v>
      </c>
      <c r="BL1707" t="str">
        <f>TEXT(Tabela_BaseCadastro[[#This Row],[Unidade Venda '[EAN8, UPC12, EAN13, e DUN14']]],"0000000000000")</f>
        <v>7898040322441</v>
      </c>
      <c r="BM1707" t="s">
        <v>4415</v>
      </c>
      <c r="BN1707" t="str">
        <f>IF(Tabela_BaseCadastro[[#This Row],[P.Ativo CMED]]="",Tabela_BaseCadastro[[#This Row],[DESCRIÇÃO DO PRINCIPIO ATIVO]],Tabela_BaseCadastro[[#This Row],[P.Ativo CMED]])</f>
        <v>CLORIDRATO DE CICLOBENZAPRINA;LISINATO DE CLONIXINA</v>
      </c>
    </row>
    <row r="1708" spans="1:66" x14ac:dyDescent="0.25">
      <c r="A1708">
        <v>2515</v>
      </c>
      <c r="B1708" t="s">
        <v>4416</v>
      </c>
      <c r="C1708">
        <v>1478</v>
      </c>
      <c r="D1708" t="s">
        <v>1398</v>
      </c>
      <c r="E1708">
        <v>1</v>
      </c>
      <c r="F1708" t="s">
        <v>1253</v>
      </c>
      <c r="G1708">
        <v>2</v>
      </c>
      <c r="H1708" s="1" t="s">
        <v>1254</v>
      </c>
      <c r="I1708">
        <v>17</v>
      </c>
      <c r="J1708" t="s">
        <v>1399</v>
      </c>
      <c r="K1708">
        <v>2</v>
      </c>
      <c r="L1708" t="s">
        <v>1256</v>
      </c>
      <c r="M1708" t="s">
        <v>1257</v>
      </c>
      <c r="N1708" t="s">
        <v>4417</v>
      </c>
      <c r="O1708" t="s">
        <v>1416</v>
      </c>
      <c r="P1708">
        <v>30021590</v>
      </c>
      <c r="R1708">
        <v>13</v>
      </c>
      <c r="S1708">
        <v>14</v>
      </c>
      <c r="U1708">
        <v>7898040320768</v>
      </c>
      <c r="V1708">
        <v>0</v>
      </c>
      <c r="X1708" t="s">
        <v>4418</v>
      </c>
      <c r="Z1708" t="s">
        <v>1260</v>
      </c>
      <c r="AA1708" t="s">
        <v>1261</v>
      </c>
      <c r="AB1708">
        <v>28</v>
      </c>
      <c r="AC1708" t="s">
        <v>1844</v>
      </c>
      <c r="AE1708">
        <v>44413</v>
      </c>
      <c r="AH1708">
        <v>0</v>
      </c>
      <c r="AK1708" t="s">
        <v>1260</v>
      </c>
      <c r="AM1708" t="s">
        <v>1260</v>
      </c>
      <c r="AN1708" t="s">
        <v>1260</v>
      </c>
      <c r="AQ1708" t="s">
        <v>1263</v>
      </c>
      <c r="AR1708" t="s">
        <v>1257</v>
      </c>
      <c r="AS1708" t="s">
        <v>1260</v>
      </c>
      <c r="AT1708">
        <v>1</v>
      </c>
      <c r="AX1708" t="s">
        <v>1260</v>
      </c>
      <c r="AY1708" t="s">
        <v>1264</v>
      </c>
      <c r="AZ1708" t="s">
        <v>1265</v>
      </c>
      <c r="BI1708" t="s">
        <v>1260</v>
      </c>
      <c r="BK1708" t="str">
        <f>LEFT(Tabela_BaseCadastro[[#This Row],[Descrição]],SEARCH(" ",Tabela_BaseCadastro[[#This Row],[Descrição]],1)-1)</f>
        <v>DOLAMIN</v>
      </c>
      <c r="BL1708" t="str">
        <f>TEXT(Tabela_BaseCadastro[[#This Row],[Unidade Venda '[EAN8, UPC12, EAN13, e DUN14']]],"0000000000000")</f>
        <v>7898040320768</v>
      </c>
      <c r="BM1708" t="s">
        <v>4419</v>
      </c>
      <c r="BN1708" t="str">
        <f>IF(Tabela_BaseCadastro[[#This Row],[P.Ativo CMED]]="",Tabela_BaseCadastro[[#This Row],[DESCRIÇÃO DO PRINCIPIO ATIVO]],Tabela_BaseCadastro[[#This Row],[P.Ativo CMED]])</f>
        <v>LISINATO DE CLONIXINA</v>
      </c>
    </row>
    <row r="1709" spans="1:66" x14ac:dyDescent="0.25">
      <c r="A1709">
        <v>2516</v>
      </c>
      <c r="B1709" t="s">
        <v>4420</v>
      </c>
      <c r="C1709">
        <v>1478</v>
      </c>
      <c r="D1709" t="s">
        <v>1398</v>
      </c>
      <c r="E1709">
        <v>1</v>
      </c>
      <c r="F1709" t="s">
        <v>1253</v>
      </c>
      <c r="G1709">
        <v>2</v>
      </c>
      <c r="H1709" s="1" t="s">
        <v>1254</v>
      </c>
      <c r="I1709">
        <v>17</v>
      </c>
      <c r="J1709" t="s">
        <v>1399</v>
      </c>
      <c r="K1709">
        <v>2</v>
      </c>
      <c r="L1709" t="s">
        <v>1256</v>
      </c>
      <c r="M1709" t="s">
        <v>4380</v>
      </c>
      <c r="N1709" t="s">
        <v>4408</v>
      </c>
      <c r="P1709">
        <v>30022099</v>
      </c>
      <c r="R1709">
        <v>13</v>
      </c>
      <c r="S1709">
        <v>14</v>
      </c>
      <c r="U1709">
        <v>7898040324940</v>
      </c>
      <c r="V1709">
        <v>0</v>
      </c>
      <c r="X1709" t="s">
        <v>4421</v>
      </c>
      <c r="Z1709" t="s">
        <v>1260</v>
      </c>
      <c r="AA1709" t="s">
        <v>1261</v>
      </c>
      <c r="AB1709">
        <v>10</v>
      </c>
      <c r="AC1709" t="s">
        <v>1579</v>
      </c>
      <c r="AE1709">
        <v>44413</v>
      </c>
      <c r="AH1709">
        <v>0</v>
      </c>
      <c r="AK1709" t="s">
        <v>1260</v>
      </c>
      <c r="AM1709" t="s">
        <v>1260</v>
      </c>
      <c r="AN1709" t="s">
        <v>1260</v>
      </c>
      <c r="AQ1709" t="s">
        <v>1263</v>
      </c>
      <c r="AR1709" t="s">
        <v>1257</v>
      </c>
      <c r="AS1709" t="s">
        <v>1260</v>
      </c>
      <c r="AT1709">
        <v>1</v>
      </c>
      <c r="AX1709" t="s">
        <v>1260</v>
      </c>
      <c r="AY1709" t="s">
        <v>1264</v>
      </c>
      <c r="AZ1709" t="s">
        <v>1265</v>
      </c>
      <c r="BE1709">
        <v>330</v>
      </c>
      <c r="BF1709" t="s">
        <v>4422</v>
      </c>
      <c r="BI1709" t="s">
        <v>1260</v>
      </c>
      <c r="BK1709" t="str">
        <f>LEFT(Tabela_BaseCadastro[[#This Row],[Descrição]],SEARCH(" ",Tabela_BaseCadastro[[#This Row],[Descrição]],1)-1)</f>
        <v>LIDOSPORIN</v>
      </c>
      <c r="BL1709" t="str">
        <f>TEXT(Tabela_BaseCadastro[[#This Row],[Unidade Venda '[EAN8, UPC12, EAN13, e DUN14']]],"0000000000000")</f>
        <v>7898040324940</v>
      </c>
      <c r="BM1709" t="s">
        <v>4423</v>
      </c>
      <c r="BN1709" t="str">
        <f>IF(Tabela_BaseCadastro[[#This Row],[P.Ativo CMED]]="",Tabela_BaseCadastro[[#This Row],[DESCRIÇÃO DO PRINCIPIO ATIVO]],Tabela_BaseCadastro[[#This Row],[P.Ativo CMED]])</f>
        <v>LIDOCAÍNA;SULFATO DE POLIMIXINA B</v>
      </c>
    </row>
    <row r="1710" spans="1:66" x14ac:dyDescent="0.25">
      <c r="A1710">
        <v>2517</v>
      </c>
      <c r="B1710" t="s">
        <v>4424</v>
      </c>
      <c r="C1710">
        <v>1478</v>
      </c>
      <c r="D1710" t="s">
        <v>1398</v>
      </c>
      <c r="E1710">
        <v>1</v>
      </c>
      <c r="F1710" t="s">
        <v>1253</v>
      </c>
      <c r="G1710">
        <v>2</v>
      </c>
      <c r="H1710" s="1" t="s">
        <v>1254</v>
      </c>
      <c r="I1710">
        <v>17</v>
      </c>
      <c r="J1710" t="s">
        <v>1399</v>
      </c>
      <c r="K1710">
        <v>2</v>
      </c>
      <c r="L1710" t="s">
        <v>1256</v>
      </c>
      <c r="M1710" t="s">
        <v>4380</v>
      </c>
      <c r="N1710" t="s">
        <v>1422</v>
      </c>
      <c r="O1710" t="s">
        <v>1253</v>
      </c>
      <c r="P1710">
        <v>30022099</v>
      </c>
      <c r="R1710">
        <v>13</v>
      </c>
      <c r="S1710">
        <v>14</v>
      </c>
      <c r="U1710">
        <v>7898040322670</v>
      </c>
      <c r="V1710">
        <v>0</v>
      </c>
      <c r="X1710">
        <v>7896261012332</v>
      </c>
      <c r="Z1710" t="s">
        <v>1260</v>
      </c>
      <c r="AA1710" t="s">
        <v>1261</v>
      </c>
      <c r="AB1710">
        <v>8</v>
      </c>
      <c r="AC1710" t="s">
        <v>1479</v>
      </c>
      <c r="AE1710">
        <v>44413</v>
      </c>
      <c r="AH1710">
        <v>0</v>
      </c>
      <c r="AK1710" t="s">
        <v>1260</v>
      </c>
      <c r="AM1710" t="s">
        <v>1260</v>
      </c>
      <c r="AN1710" t="s">
        <v>1260</v>
      </c>
      <c r="AQ1710" t="s">
        <v>1263</v>
      </c>
      <c r="AR1710" t="s">
        <v>1257</v>
      </c>
      <c r="AS1710" t="s">
        <v>1260</v>
      </c>
      <c r="AT1710">
        <v>1</v>
      </c>
      <c r="AX1710" t="s">
        <v>1260</v>
      </c>
      <c r="AY1710" t="s">
        <v>1264</v>
      </c>
      <c r="AZ1710" t="s">
        <v>1265</v>
      </c>
      <c r="BD1710">
        <v>1039001810066</v>
      </c>
      <c r="BE1710">
        <v>331</v>
      </c>
      <c r="BF1710" t="s">
        <v>4425</v>
      </c>
      <c r="BI1710" t="s">
        <v>1260</v>
      </c>
      <c r="BK1710" t="str">
        <f>LEFT(Tabela_BaseCadastro[[#This Row],[Descrição]],SEARCH(" ",Tabela_BaseCadastro[[#This Row],[Descrição]],1)-1)</f>
        <v>FLEBON</v>
      </c>
      <c r="BL1710" t="str">
        <f>TEXT(Tabela_BaseCadastro[[#This Row],[Unidade Venda '[EAN8, UPC12, EAN13, e DUN14']]],"0000000000000")</f>
        <v>7898040322670</v>
      </c>
      <c r="BM1710" t="s">
        <v>4426</v>
      </c>
      <c r="BN1710" t="str">
        <f>IF(Tabela_BaseCadastro[[#This Row],[P.Ativo CMED]]="",Tabela_BaseCadastro[[#This Row],[DESCRIÇÃO DO PRINCIPIO ATIVO]],Tabela_BaseCadastro[[#This Row],[P.Ativo CMED]])</f>
        <v>PINUS PINASTER AITON</v>
      </c>
    </row>
    <row r="1711" spans="1:66" x14ac:dyDescent="0.25">
      <c r="A1711">
        <v>2518</v>
      </c>
      <c r="B1711" t="s">
        <v>4427</v>
      </c>
      <c r="C1711">
        <v>1478</v>
      </c>
      <c r="D1711" t="s">
        <v>1398</v>
      </c>
      <c r="E1711">
        <v>1</v>
      </c>
      <c r="F1711" t="s">
        <v>1253</v>
      </c>
      <c r="G1711">
        <v>16</v>
      </c>
      <c r="H1711" s="1" t="s">
        <v>1534</v>
      </c>
      <c r="I1711">
        <v>17</v>
      </c>
      <c r="J1711" t="s">
        <v>1399</v>
      </c>
      <c r="K1711">
        <v>1</v>
      </c>
      <c r="L1711" t="s">
        <v>1535</v>
      </c>
      <c r="M1711" t="s">
        <v>4380</v>
      </c>
      <c r="N1711" t="s">
        <v>1268</v>
      </c>
      <c r="O1711" t="s">
        <v>1269</v>
      </c>
      <c r="P1711">
        <v>30049069</v>
      </c>
      <c r="R1711">
        <v>13</v>
      </c>
      <c r="S1711">
        <v>14</v>
      </c>
      <c r="U1711">
        <v>7898040325664</v>
      </c>
      <c r="V1711">
        <v>0</v>
      </c>
      <c r="Z1711" t="s">
        <v>1260</v>
      </c>
      <c r="AA1711" t="s">
        <v>1261</v>
      </c>
      <c r="AB1711">
        <v>8</v>
      </c>
      <c r="AC1711" t="s">
        <v>3678</v>
      </c>
      <c r="AE1711">
        <v>44413</v>
      </c>
      <c r="AH1711">
        <v>0</v>
      </c>
      <c r="AK1711" t="s">
        <v>1260</v>
      </c>
      <c r="AM1711" t="s">
        <v>1260</v>
      </c>
      <c r="AN1711" t="s">
        <v>1260</v>
      </c>
      <c r="AQ1711" t="s">
        <v>1263</v>
      </c>
      <c r="AR1711" t="s">
        <v>1257</v>
      </c>
      <c r="AS1711" t="s">
        <v>1260</v>
      </c>
      <c r="AT1711">
        <v>1</v>
      </c>
      <c r="AX1711" t="s">
        <v>1260</v>
      </c>
      <c r="AY1711" t="s">
        <v>1264</v>
      </c>
      <c r="AZ1711" t="s">
        <v>1265</v>
      </c>
      <c r="BE1711">
        <v>334</v>
      </c>
      <c r="BF1711" t="s">
        <v>4428</v>
      </c>
      <c r="BI1711" t="s">
        <v>1260</v>
      </c>
      <c r="BK1711" t="str">
        <f>LEFT(Tabela_BaseCadastro[[#This Row],[Descrição]],SEARCH(" ",Tabela_BaseCadastro[[#This Row],[Descrição]],1)-1)</f>
        <v>PREFISS</v>
      </c>
      <c r="BL1711" t="str">
        <f>TEXT(Tabela_BaseCadastro[[#This Row],[Unidade Venda '[EAN8, UPC12, EAN13, e DUN14']]],"0000000000000")</f>
        <v>7898040325664</v>
      </c>
      <c r="BM1711" t="s">
        <v>4429</v>
      </c>
      <c r="BN1711" t="str">
        <f>IF(Tabela_BaseCadastro[[#This Row],[P.Ativo CMED]]="",Tabela_BaseCadastro[[#This Row],[DESCRIÇÃO DO PRINCIPIO ATIVO]],Tabela_BaseCadastro[[#This Row],[P.Ativo CMED]])</f>
        <v>PREGABALINA</v>
      </c>
    </row>
    <row r="1712" spans="1:66" x14ac:dyDescent="0.25">
      <c r="A1712">
        <v>2519</v>
      </c>
      <c r="B1712" t="s">
        <v>4430</v>
      </c>
      <c r="C1712">
        <v>1478</v>
      </c>
      <c r="D1712" t="s">
        <v>1398</v>
      </c>
      <c r="E1712">
        <v>1</v>
      </c>
      <c r="F1712" t="s">
        <v>1253</v>
      </c>
      <c r="G1712">
        <v>16</v>
      </c>
      <c r="H1712" s="1" t="s">
        <v>1534</v>
      </c>
      <c r="I1712">
        <v>17</v>
      </c>
      <c r="J1712" t="s">
        <v>1399</v>
      </c>
      <c r="K1712">
        <v>1</v>
      </c>
      <c r="L1712" t="s">
        <v>1535</v>
      </c>
      <c r="M1712" t="s">
        <v>4380</v>
      </c>
      <c r="N1712" t="s">
        <v>1422</v>
      </c>
      <c r="O1712" t="s">
        <v>1253</v>
      </c>
      <c r="P1712">
        <v>30022099</v>
      </c>
      <c r="R1712">
        <v>13</v>
      </c>
      <c r="S1712">
        <v>14</v>
      </c>
      <c r="U1712">
        <v>7898040325695</v>
      </c>
      <c r="V1712">
        <v>0</v>
      </c>
      <c r="X1712" t="s">
        <v>4431</v>
      </c>
      <c r="Z1712" t="s">
        <v>1260</v>
      </c>
      <c r="AA1712" t="s">
        <v>1261</v>
      </c>
      <c r="AB1712">
        <v>8</v>
      </c>
      <c r="AC1712" t="s">
        <v>3678</v>
      </c>
      <c r="AE1712">
        <v>44413</v>
      </c>
      <c r="AH1712">
        <v>0</v>
      </c>
      <c r="AK1712" t="s">
        <v>1260</v>
      </c>
      <c r="AM1712" t="s">
        <v>1260</v>
      </c>
      <c r="AN1712" t="s">
        <v>1260</v>
      </c>
      <c r="AQ1712" t="s">
        <v>1263</v>
      </c>
      <c r="AR1712" t="s">
        <v>1257</v>
      </c>
      <c r="AS1712" t="s">
        <v>1260</v>
      </c>
      <c r="AT1712">
        <v>1</v>
      </c>
      <c r="AX1712" t="s">
        <v>1260</v>
      </c>
      <c r="AY1712" t="s">
        <v>1264</v>
      </c>
      <c r="AZ1712" t="s">
        <v>1265</v>
      </c>
      <c r="BE1712">
        <v>334</v>
      </c>
      <c r="BF1712" t="s">
        <v>4428</v>
      </c>
      <c r="BI1712" t="s">
        <v>1260</v>
      </c>
      <c r="BK1712" t="str">
        <f>LEFT(Tabela_BaseCadastro[[#This Row],[Descrição]],SEARCH(" ",Tabela_BaseCadastro[[#This Row],[Descrição]],1)-1)</f>
        <v>PREFISS</v>
      </c>
      <c r="BL1712" t="str">
        <f>TEXT(Tabela_BaseCadastro[[#This Row],[Unidade Venda '[EAN8, UPC12, EAN13, e DUN14']]],"0000000000000")</f>
        <v>7898040325695</v>
      </c>
      <c r="BM1712" t="s">
        <v>4429</v>
      </c>
      <c r="BN1712" t="str">
        <f>IF(Tabela_BaseCadastro[[#This Row],[P.Ativo CMED]]="",Tabela_BaseCadastro[[#This Row],[DESCRIÇÃO DO PRINCIPIO ATIVO]],Tabela_BaseCadastro[[#This Row],[P.Ativo CMED]])</f>
        <v>PREGABALINA</v>
      </c>
    </row>
    <row r="1713" spans="1:66" x14ac:dyDescent="0.25">
      <c r="A1713">
        <v>2520</v>
      </c>
      <c r="B1713" t="s">
        <v>4432</v>
      </c>
      <c r="C1713">
        <v>1478</v>
      </c>
      <c r="D1713" t="s">
        <v>1398</v>
      </c>
      <c r="E1713">
        <v>1</v>
      </c>
      <c r="F1713" t="s">
        <v>1253</v>
      </c>
      <c r="G1713">
        <v>16</v>
      </c>
      <c r="H1713" s="1" t="s">
        <v>1534</v>
      </c>
      <c r="I1713">
        <v>17</v>
      </c>
      <c r="J1713" t="s">
        <v>1399</v>
      </c>
      <c r="K1713">
        <v>1</v>
      </c>
      <c r="L1713" t="s">
        <v>1535</v>
      </c>
      <c r="M1713" t="s">
        <v>4380</v>
      </c>
      <c r="N1713" t="s">
        <v>1268</v>
      </c>
      <c r="O1713" t="s">
        <v>1269</v>
      </c>
      <c r="P1713">
        <v>30049069</v>
      </c>
      <c r="R1713">
        <v>13</v>
      </c>
      <c r="S1713">
        <v>14</v>
      </c>
      <c r="U1713">
        <v>7898040325565</v>
      </c>
      <c r="V1713">
        <v>0</v>
      </c>
      <c r="Z1713" t="s">
        <v>1260</v>
      </c>
      <c r="AA1713" t="s">
        <v>1261</v>
      </c>
      <c r="AB1713">
        <v>13</v>
      </c>
      <c r="AC1713" t="s">
        <v>2008</v>
      </c>
      <c r="AE1713">
        <v>44413</v>
      </c>
      <c r="AH1713">
        <v>0</v>
      </c>
      <c r="AK1713" t="s">
        <v>1260</v>
      </c>
      <c r="AM1713" t="s">
        <v>1260</v>
      </c>
      <c r="AN1713" t="s">
        <v>1260</v>
      </c>
      <c r="AQ1713" t="s">
        <v>1263</v>
      </c>
      <c r="AR1713" t="s">
        <v>1257</v>
      </c>
      <c r="AS1713" t="s">
        <v>1260</v>
      </c>
      <c r="AT1713">
        <v>1</v>
      </c>
      <c r="AX1713" t="s">
        <v>1260</v>
      </c>
      <c r="AY1713" t="s">
        <v>1264</v>
      </c>
      <c r="AZ1713" t="s">
        <v>1265</v>
      </c>
      <c r="BE1713">
        <v>335</v>
      </c>
      <c r="BF1713" t="s">
        <v>4433</v>
      </c>
      <c r="BI1713" t="s">
        <v>1260</v>
      </c>
      <c r="BK1713" t="str">
        <f>LEFT(Tabela_BaseCadastro[[#This Row],[Descrição]],SEARCH(" ",Tabela_BaseCadastro[[#This Row],[Descrição]],1)-1)</f>
        <v>ABRETIA</v>
      </c>
      <c r="BL1713" t="str">
        <f>TEXT(Tabela_BaseCadastro[[#This Row],[Unidade Venda '[EAN8, UPC12, EAN13, e DUN14']]],"0000000000000")</f>
        <v>7898040325565</v>
      </c>
      <c r="BM1713" t="s">
        <v>4434</v>
      </c>
      <c r="BN1713" t="str">
        <f>IF(Tabela_BaseCadastro[[#This Row],[P.Ativo CMED]]="",Tabela_BaseCadastro[[#This Row],[DESCRIÇÃO DO PRINCIPIO ATIVO]],Tabela_BaseCadastro[[#This Row],[P.Ativo CMED]])</f>
        <v>CLORIDRATO DE DULOXETINA</v>
      </c>
    </row>
    <row r="1714" spans="1:66" x14ac:dyDescent="0.25">
      <c r="A1714">
        <v>2521</v>
      </c>
      <c r="B1714" t="s">
        <v>4435</v>
      </c>
      <c r="C1714">
        <v>1478</v>
      </c>
      <c r="D1714" t="s">
        <v>1398</v>
      </c>
      <c r="E1714">
        <v>1</v>
      </c>
      <c r="F1714" t="s">
        <v>1253</v>
      </c>
      <c r="G1714">
        <v>2</v>
      </c>
      <c r="H1714" s="1" t="s">
        <v>1254</v>
      </c>
      <c r="I1714">
        <v>17</v>
      </c>
      <c r="J1714" t="s">
        <v>1399</v>
      </c>
      <c r="K1714">
        <v>2</v>
      </c>
      <c r="L1714" t="s">
        <v>1256</v>
      </c>
      <c r="M1714" t="s">
        <v>1257</v>
      </c>
      <c r="N1714" t="s">
        <v>2475</v>
      </c>
      <c r="O1714" t="s">
        <v>2476</v>
      </c>
      <c r="P1714">
        <v>21069030</v>
      </c>
      <c r="R1714">
        <v>13</v>
      </c>
      <c r="S1714">
        <v>13</v>
      </c>
      <c r="U1714">
        <v>7898040325299</v>
      </c>
      <c r="V1714">
        <v>0</v>
      </c>
      <c r="X1714" t="s">
        <v>4436</v>
      </c>
      <c r="Z1714" t="s">
        <v>1260</v>
      </c>
      <c r="AA1714" t="s">
        <v>1261</v>
      </c>
      <c r="AB1714">
        <v>90</v>
      </c>
      <c r="AC1714" t="s">
        <v>2478</v>
      </c>
      <c r="AE1714">
        <v>44413</v>
      </c>
      <c r="AH1714">
        <v>0</v>
      </c>
      <c r="AK1714" t="s">
        <v>1260</v>
      </c>
      <c r="AM1714" t="s">
        <v>1260</v>
      </c>
      <c r="AN1714" t="s">
        <v>1260</v>
      </c>
      <c r="AQ1714" t="s">
        <v>1263</v>
      </c>
      <c r="AR1714" t="s">
        <v>1257</v>
      </c>
      <c r="AS1714" t="s">
        <v>1260</v>
      </c>
      <c r="AT1714">
        <v>1</v>
      </c>
      <c r="AX1714" t="s">
        <v>1260</v>
      </c>
      <c r="AY1714" t="s">
        <v>1264</v>
      </c>
      <c r="AZ1714" t="s">
        <v>1265</v>
      </c>
      <c r="BE1714">
        <v>139</v>
      </c>
      <c r="BF1714" t="s">
        <v>2482</v>
      </c>
      <c r="BI1714" t="s">
        <v>1260</v>
      </c>
      <c r="BK1714" t="str">
        <f>LEFT(Tabela_BaseCadastro[[#This Row],[Descrição]],SEARCH(" ",Tabela_BaseCadastro[[#This Row],[Descrição]],1)-1)</f>
        <v>PROBIATOP</v>
      </c>
      <c r="BL1714" t="str">
        <f>TEXT(Tabela_BaseCadastro[[#This Row],[Unidade Venda '[EAN8, UPC12, EAN13, e DUN14']]],"0000000000000")</f>
        <v>7898040325299</v>
      </c>
      <c r="BN1714" t="str">
        <f>IF(Tabela_BaseCadastro[[#This Row],[P.Ativo CMED]]="",Tabela_BaseCadastro[[#This Row],[DESCRIÇÃO DO PRINCIPIO ATIVO]],Tabela_BaseCadastro[[#This Row],[P.Ativo CMED]])</f>
        <v>BIFIDOBACTERIUM ANIMALIS / LACTOBACILLUS ACIDOPHILUS / LACTOBACILLUS PARACASEI / LACTOBACILLUS RHAMN</v>
      </c>
    </row>
    <row r="1715" spans="1:66" x14ac:dyDescent="0.25">
      <c r="A1715">
        <v>2522</v>
      </c>
      <c r="B1715" t="s">
        <v>4437</v>
      </c>
      <c r="C1715">
        <v>1478</v>
      </c>
      <c r="D1715" t="s">
        <v>1398</v>
      </c>
      <c r="E1715">
        <v>1</v>
      </c>
      <c r="F1715" t="s">
        <v>1253</v>
      </c>
      <c r="G1715">
        <v>2</v>
      </c>
      <c r="H1715" s="1" t="s">
        <v>1254</v>
      </c>
      <c r="I1715">
        <v>17</v>
      </c>
      <c r="J1715" t="s">
        <v>1399</v>
      </c>
      <c r="K1715">
        <v>2</v>
      </c>
      <c r="L1715" t="s">
        <v>1256</v>
      </c>
      <c r="M1715" t="s">
        <v>1257</v>
      </c>
      <c r="N1715" t="s">
        <v>2475</v>
      </c>
      <c r="O1715" t="s">
        <v>2476</v>
      </c>
      <c r="P1715">
        <v>21069030</v>
      </c>
      <c r="R1715">
        <v>13</v>
      </c>
      <c r="S1715">
        <v>13</v>
      </c>
      <c r="U1715">
        <v>7898040328061</v>
      </c>
      <c r="V1715">
        <v>0</v>
      </c>
      <c r="X1715" t="s">
        <v>4438</v>
      </c>
      <c r="Z1715" t="s">
        <v>1260</v>
      </c>
      <c r="AA1715" t="s">
        <v>1261</v>
      </c>
      <c r="AB1715">
        <v>90</v>
      </c>
      <c r="AC1715" t="s">
        <v>2478</v>
      </c>
      <c r="AE1715">
        <v>44413</v>
      </c>
      <c r="AH1715">
        <v>0</v>
      </c>
      <c r="AK1715" t="s">
        <v>1260</v>
      </c>
      <c r="AM1715" t="s">
        <v>1260</v>
      </c>
      <c r="AN1715" t="s">
        <v>1260</v>
      </c>
      <c r="AQ1715" t="s">
        <v>1263</v>
      </c>
      <c r="AR1715" t="s">
        <v>1257</v>
      </c>
      <c r="AS1715" t="s">
        <v>1260</v>
      </c>
      <c r="AT1715">
        <v>1</v>
      </c>
      <c r="AX1715" t="s">
        <v>1260</v>
      </c>
      <c r="AY1715" t="s">
        <v>1264</v>
      </c>
      <c r="AZ1715" t="s">
        <v>1265</v>
      </c>
      <c r="BE1715">
        <v>139</v>
      </c>
      <c r="BF1715" t="s">
        <v>2482</v>
      </c>
      <c r="BI1715" t="s">
        <v>1260</v>
      </c>
      <c r="BK1715" t="str">
        <f>LEFT(Tabela_BaseCadastro[[#This Row],[Descrição]],SEARCH(" ",Tabela_BaseCadastro[[#This Row],[Descrição]],1)-1)</f>
        <v>PROBIATOP</v>
      </c>
      <c r="BL1715" t="str">
        <f>TEXT(Tabela_BaseCadastro[[#This Row],[Unidade Venda '[EAN8, UPC12, EAN13, e DUN14']]],"0000000000000")</f>
        <v>7898040328061</v>
      </c>
      <c r="BN1715" t="str">
        <f>IF(Tabela_BaseCadastro[[#This Row],[P.Ativo CMED]]="",Tabela_BaseCadastro[[#This Row],[DESCRIÇÃO DO PRINCIPIO ATIVO]],Tabela_BaseCadastro[[#This Row],[P.Ativo CMED]])</f>
        <v>BIFIDOBACTERIUM ANIMALIS / LACTOBACILLUS ACIDOPHILUS / LACTOBACILLUS PARACASEI / LACTOBACILLUS RHAMN</v>
      </c>
    </row>
    <row r="1716" spans="1:66" x14ac:dyDescent="0.25">
      <c r="A1716">
        <v>2523</v>
      </c>
      <c r="B1716" t="s">
        <v>4439</v>
      </c>
      <c r="C1716">
        <v>1478</v>
      </c>
      <c r="D1716" t="s">
        <v>1398</v>
      </c>
      <c r="E1716">
        <v>1</v>
      </c>
      <c r="F1716" t="s">
        <v>1253</v>
      </c>
      <c r="G1716">
        <v>2</v>
      </c>
      <c r="H1716" s="1" t="s">
        <v>1254</v>
      </c>
      <c r="I1716">
        <v>17</v>
      </c>
      <c r="J1716" t="s">
        <v>1399</v>
      </c>
      <c r="K1716">
        <v>2</v>
      </c>
      <c r="L1716" t="s">
        <v>1256</v>
      </c>
      <c r="M1716" t="s">
        <v>4380</v>
      </c>
      <c r="N1716" t="s">
        <v>1422</v>
      </c>
      <c r="O1716" t="s">
        <v>1253</v>
      </c>
      <c r="P1716">
        <v>30022099</v>
      </c>
      <c r="R1716">
        <v>13</v>
      </c>
      <c r="S1716">
        <v>13</v>
      </c>
      <c r="U1716">
        <v>7898040323905</v>
      </c>
      <c r="V1716">
        <v>0</v>
      </c>
      <c r="X1716" t="s">
        <v>4440</v>
      </c>
      <c r="Z1716" t="s">
        <v>1260</v>
      </c>
      <c r="AA1716" t="s">
        <v>1261</v>
      </c>
      <c r="AB1716">
        <v>30</v>
      </c>
      <c r="AC1716" t="s">
        <v>1796</v>
      </c>
      <c r="AE1716">
        <v>44413</v>
      </c>
      <c r="AH1716">
        <v>0</v>
      </c>
      <c r="AK1716" t="s">
        <v>1260</v>
      </c>
      <c r="AM1716" t="s">
        <v>1260</v>
      </c>
      <c r="AN1716" t="s">
        <v>1260</v>
      </c>
      <c r="AQ1716" t="s">
        <v>1263</v>
      </c>
      <c r="AR1716" t="s">
        <v>1257</v>
      </c>
      <c r="AS1716" t="s">
        <v>1260</v>
      </c>
      <c r="AT1716">
        <v>1</v>
      </c>
      <c r="AX1716" t="s">
        <v>1260</v>
      </c>
      <c r="AY1716" t="s">
        <v>1264</v>
      </c>
      <c r="AZ1716" t="s">
        <v>1265</v>
      </c>
      <c r="BE1716">
        <v>337</v>
      </c>
      <c r="BF1716" t="s">
        <v>4441</v>
      </c>
      <c r="BI1716" t="s">
        <v>1260</v>
      </c>
      <c r="BK1716" t="str">
        <f>LEFT(Tabela_BaseCadastro[[#This Row],[Descrição]],SEARCH(" ",Tabela_BaseCadastro[[#This Row],[Descrição]],1)-1)</f>
        <v>JUNNO</v>
      </c>
      <c r="BL1716" t="str">
        <f>TEXT(Tabela_BaseCadastro[[#This Row],[Unidade Venda '[EAN8, UPC12, EAN13, e DUN14']]],"0000000000000")</f>
        <v>7898040323905</v>
      </c>
      <c r="BM1716" t="s">
        <v>4442</v>
      </c>
      <c r="BN1716" t="str">
        <f>IF(Tabela_BaseCadastro[[#This Row],[P.Ativo CMED]]="",Tabela_BaseCadastro[[#This Row],[DESCRIÇÃO DO PRINCIPIO ATIVO]],Tabela_BaseCadastro[[#This Row],[P.Ativo CMED]])</f>
        <v>PROGESTERONA</v>
      </c>
    </row>
    <row r="1717" spans="1:66" x14ac:dyDescent="0.25">
      <c r="A1717">
        <v>2524</v>
      </c>
      <c r="B1717" t="s">
        <v>4443</v>
      </c>
      <c r="C1717">
        <v>1478</v>
      </c>
      <c r="D1717" t="s">
        <v>1398</v>
      </c>
      <c r="E1717">
        <v>1</v>
      </c>
      <c r="F1717" t="s">
        <v>1253</v>
      </c>
      <c r="G1717">
        <v>2</v>
      </c>
      <c r="H1717" s="1" t="s">
        <v>1254</v>
      </c>
      <c r="I1717">
        <v>17</v>
      </c>
      <c r="J1717" t="s">
        <v>1399</v>
      </c>
      <c r="K1717">
        <v>2</v>
      </c>
      <c r="L1717" t="s">
        <v>1256</v>
      </c>
      <c r="M1717" t="s">
        <v>4380</v>
      </c>
      <c r="N1717" t="s">
        <v>4417</v>
      </c>
      <c r="O1717" t="s">
        <v>1416</v>
      </c>
      <c r="P1717">
        <v>30021590</v>
      </c>
      <c r="R1717">
        <v>13</v>
      </c>
      <c r="S1717">
        <v>13</v>
      </c>
      <c r="U1717">
        <v>7898040323899</v>
      </c>
      <c r="V1717">
        <v>0</v>
      </c>
      <c r="X1717" t="s">
        <v>1472</v>
      </c>
      <c r="Z1717" t="s">
        <v>1260</v>
      </c>
      <c r="AA1717" t="s">
        <v>1261</v>
      </c>
      <c r="AB1717">
        <v>30</v>
      </c>
      <c r="AC1717" t="s">
        <v>1796</v>
      </c>
      <c r="AE1717">
        <v>44413</v>
      </c>
      <c r="AH1717">
        <v>0</v>
      </c>
      <c r="AK1717" t="s">
        <v>1260</v>
      </c>
      <c r="AM1717" t="s">
        <v>1260</v>
      </c>
      <c r="AN1717" t="s">
        <v>1260</v>
      </c>
      <c r="AQ1717" t="s">
        <v>1263</v>
      </c>
      <c r="AR1717" t="s">
        <v>1257</v>
      </c>
      <c r="AS1717" t="s">
        <v>1260</v>
      </c>
      <c r="AT1717">
        <v>1</v>
      </c>
      <c r="AX1717" t="s">
        <v>1260</v>
      </c>
      <c r="AY1717" t="s">
        <v>1264</v>
      </c>
      <c r="AZ1717" t="s">
        <v>1265</v>
      </c>
      <c r="BD1717">
        <v>1002501020049</v>
      </c>
      <c r="BI1717" t="s">
        <v>1260</v>
      </c>
      <c r="BK1717" t="str">
        <f>LEFT(Tabela_BaseCadastro[[#This Row],[Descrição]],SEARCH(" ",Tabela_BaseCadastro[[#This Row],[Descrição]],1)-1)</f>
        <v>JUNNO</v>
      </c>
      <c r="BL1717" t="str">
        <f>TEXT(Tabela_BaseCadastro[[#This Row],[Unidade Venda '[EAN8, UPC12, EAN13, e DUN14']]],"0000000000000")</f>
        <v>7898040323899</v>
      </c>
      <c r="BM1717" t="s">
        <v>4442</v>
      </c>
      <c r="BN1717" t="str">
        <f>IF(Tabela_BaseCadastro[[#This Row],[P.Ativo CMED]]="",Tabela_BaseCadastro[[#This Row],[DESCRIÇÃO DO PRINCIPIO ATIVO]],Tabela_BaseCadastro[[#This Row],[P.Ativo CMED]])</f>
        <v>PROGESTERONA</v>
      </c>
    </row>
    <row r="1718" spans="1:66" x14ac:dyDescent="0.25">
      <c r="A1718">
        <v>2525</v>
      </c>
      <c r="B1718" t="s">
        <v>4444</v>
      </c>
      <c r="C1718">
        <v>1480</v>
      </c>
      <c r="D1718" t="s">
        <v>2458</v>
      </c>
      <c r="E1718">
        <v>1</v>
      </c>
      <c r="F1718" t="s">
        <v>1253</v>
      </c>
      <c r="G1718">
        <v>2</v>
      </c>
      <c r="H1718" s="1" t="s">
        <v>1254</v>
      </c>
      <c r="I1718">
        <v>17</v>
      </c>
      <c r="J1718" t="s">
        <v>1399</v>
      </c>
      <c r="K1718">
        <v>2</v>
      </c>
      <c r="L1718" t="s">
        <v>1256</v>
      </c>
      <c r="M1718" t="s">
        <v>4380</v>
      </c>
      <c r="N1718" t="s">
        <v>4445</v>
      </c>
      <c r="O1718" t="s">
        <v>2614</v>
      </c>
      <c r="P1718">
        <v>30024910</v>
      </c>
      <c r="R1718">
        <v>13</v>
      </c>
      <c r="S1718">
        <v>14</v>
      </c>
      <c r="U1718">
        <v>7898040321390</v>
      </c>
      <c r="V1718">
        <v>7898040321390</v>
      </c>
      <c r="Z1718" t="s">
        <v>1260</v>
      </c>
      <c r="AA1718" t="s">
        <v>1261</v>
      </c>
      <c r="AB1718">
        <v>10</v>
      </c>
      <c r="AC1718" t="s">
        <v>1579</v>
      </c>
      <c r="AE1718">
        <v>44413</v>
      </c>
      <c r="AH1718">
        <v>0</v>
      </c>
      <c r="AK1718" t="s">
        <v>1260</v>
      </c>
      <c r="AM1718" t="s">
        <v>1260</v>
      </c>
      <c r="AN1718" t="s">
        <v>1260</v>
      </c>
      <c r="AQ1718" t="s">
        <v>1263</v>
      </c>
      <c r="AR1718" t="s">
        <v>1257</v>
      </c>
      <c r="AS1718" t="s">
        <v>1260</v>
      </c>
      <c r="AT1718">
        <v>1</v>
      </c>
      <c r="AX1718" t="s">
        <v>1260</v>
      </c>
      <c r="AY1718" t="s">
        <v>1264</v>
      </c>
      <c r="AZ1718" t="s">
        <v>1265</v>
      </c>
      <c r="BE1718">
        <v>340</v>
      </c>
      <c r="BF1718" t="s">
        <v>4446</v>
      </c>
      <c r="BI1718" t="s">
        <v>1260</v>
      </c>
      <c r="BK1718" t="str">
        <f>LEFT(Tabela_BaseCadastro[[#This Row],[Descrição]],SEARCH(" ",Tabela_BaseCadastro[[#This Row],[Descrição]],1)-1)</f>
        <v>OTO-BETNOVATE</v>
      </c>
      <c r="BL1718" t="str">
        <f>TEXT(Tabela_BaseCadastro[[#This Row],[Unidade Venda '[EAN8, UPC12, EAN13, e DUN14']]],"0000000000000")</f>
        <v>7898040321390</v>
      </c>
      <c r="BM1718" t="s">
        <v>4447</v>
      </c>
      <c r="BN1718" t="str">
        <f>IF(Tabela_BaseCadastro[[#This Row],[P.Ativo CMED]]="",Tabela_BaseCadastro[[#This Row],[DESCRIÇÃO DO PRINCIPIO ATIVO]],Tabela_BaseCadastro[[#This Row],[P.Ativo CMED]])</f>
        <v>CLORIDRATO DE TETRACAÍNA;CLORFENESINA;VALERATO DE BETAMETASONA</v>
      </c>
    </row>
    <row r="1719" spans="1:66" x14ac:dyDescent="0.25">
      <c r="A1719">
        <v>2526</v>
      </c>
      <c r="B1719" t="s">
        <v>4448</v>
      </c>
      <c r="C1719">
        <v>1128</v>
      </c>
      <c r="D1719" t="s">
        <v>1346</v>
      </c>
      <c r="E1719">
        <v>1</v>
      </c>
      <c r="F1719" t="s">
        <v>1253</v>
      </c>
      <c r="G1719">
        <v>7</v>
      </c>
      <c r="H1719" s="1" t="s">
        <v>1381</v>
      </c>
      <c r="I1719">
        <v>2</v>
      </c>
      <c r="J1719" t="s">
        <v>1347</v>
      </c>
      <c r="K1719">
        <v>1</v>
      </c>
      <c r="L1719" t="s">
        <v>1291</v>
      </c>
      <c r="M1719" t="s">
        <v>1257</v>
      </c>
      <c r="N1719" t="s">
        <v>1415</v>
      </c>
      <c r="O1719" t="s">
        <v>1416</v>
      </c>
      <c r="P1719">
        <v>30021590</v>
      </c>
      <c r="R1719">
        <v>13</v>
      </c>
      <c r="S1719">
        <v>13</v>
      </c>
      <c r="U1719">
        <v>7613326043304</v>
      </c>
      <c r="V1719">
        <v>0</v>
      </c>
      <c r="X1719">
        <v>10233504</v>
      </c>
      <c r="Z1719" t="s">
        <v>1260</v>
      </c>
      <c r="AA1719" t="s">
        <v>1261</v>
      </c>
      <c r="AB1719">
        <v>10</v>
      </c>
      <c r="AC1719" t="s">
        <v>1335</v>
      </c>
      <c r="AE1719">
        <v>44421</v>
      </c>
      <c r="AH1719">
        <v>0</v>
      </c>
      <c r="AK1719" t="s">
        <v>1260</v>
      </c>
      <c r="AM1719" t="s">
        <v>1260</v>
      </c>
      <c r="AN1719" t="s">
        <v>1260</v>
      </c>
      <c r="AQ1719" t="s">
        <v>1263</v>
      </c>
      <c r="AR1719" t="s">
        <v>1257</v>
      </c>
      <c r="AS1719" t="s">
        <v>1260</v>
      </c>
      <c r="AT1719">
        <v>1</v>
      </c>
      <c r="AX1719" t="s">
        <v>1260</v>
      </c>
      <c r="AY1719" t="s">
        <v>1264</v>
      </c>
      <c r="AZ1719" t="s">
        <v>1265</v>
      </c>
      <c r="BE1719">
        <v>10</v>
      </c>
      <c r="BF1719" t="s">
        <v>1417</v>
      </c>
      <c r="BI1719" t="s">
        <v>1260</v>
      </c>
      <c r="BK1719" t="str">
        <f>LEFT(Tabela_BaseCadastro[[#This Row],[Descrição]],SEARCH(" ",Tabela_BaseCadastro[[#This Row],[Descrição]],1)-1)</f>
        <v>ACTEMRA</v>
      </c>
      <c r="BL1719" t="str">
        <f>TEXT(Tabela_BaseCadastro[[#This Row],[Unidade Venda '[EAN8, UPC12, EAN13, e DUN14']]],"0000000000000")</f>
        <v>7613326043304</v>
      </c>
      <c r="BN1719" t="str">
        <f>IF(Tabela_BaseCadastro[[#This Row],[P.Ativo CMED]]="",Tabela_BaseCadastro[[#This Row],[DESCRIÇÃO DO PRINCIPIO ATIVO]],Tabela_BaseCadastro[[#This Row],[P.Ativo CMED]])</f>
        <v>TOCILIZUMABE</v>
      </c>
    </row>
    <row r="1720" spans="1:66" x14ac:dyDescent="0.25">
      <c r="A1720">
        <v>2527</v>
      </c>
      <c r="B1720" t="s">
        <v>4449</v>
      </c>
      <c r="C1720">
        <v>1132</v>
      </c>
      <c r="D1720" t="s">
        <v>1431</v>
      </c>
      <c r="E1720">
        <v>1</v>
      </c>
      <c r="F1720" t="s">
        <v>1253</v>
      </c>
      <c r="G1720">
        <v>2</v>
      </c>
      <c r="H1720" s="1" t="s">
        <v>1254</v>
      </c>
      <c r="I1720">
        <v>5</v>
      </c>
      <c r="J1720" t="s">
        <v>1432</v>
      </c>
      <c r="K1720">
        <v>2</v>
      </c>
      <c r="L1720" t="s">
        <v>1256</v>
      </c>
      <c r="M1720" t="s">
        <v>1263</v>
      </c>
      <c r="N1720" t="s">
        <v>4186</v>
      </c>
      <c r="O1720" t="s">
        <v>1401</v>
      </c>
      <c r="P1720">
        <v>30049049</v>
      </c>
      <c r="R1720">
        <v>13</v>
      </c>
      <c r="S1720">
        <v>13</v>
      </c>
      <c r="U1720">
        <v>7896014688678</v>
      </c>
      <c r="V1720">
        <v>7896014688678</v>
      </c>
      <c r="Z1720" t="s">
        <v>1260</v>
      </c>
      <c r="AA1720" t="s">
        <v>1261</v>
      </c>
      <c r="AB1720">
        <v>23</v>
      </c>
      <c r="AC1720" t="s">
        <v>1271</v>
      </c>
      <c r="AE1720">
        <v>44425</v>
      </c>
      <c r="AH1720">
        <v>0</v>
      </c>
      <c r="AK1720" t="s">
        <v>1260</v>
      </c>
      <c r="AM1720" t="s">
        <v>1260</v>
      </c>
      <c r="AN1720" t="s">
        <v>1260</v>
      </c>
      <c r="AQ1720" t="s">
        <v>1263</v>
      </c>
      <c r="AR1720" t="s">
        <v>1257</v>
      </c>
      <c r="AS1720" t="s">
        <v>1260</v>
      </c>
      <c r="AT1720">
        <v>1</v>
      </c>
      <c r="AX1720" t="s">
        <v>1260</v>
      </c>
      <c r="AY1720" t="s">
        <v>1264</v>
      </c>
      <c r="AZ1720" t="s">
        <v>1265</v>
      </c>
      <c r="BI1720" t="s">
        <v>1260</v>
      </c>
      <c r="BK1720" t="str">
        <f>LEFT(Tabela_BaseCadastro[[#This Row],[Descrição]],SEARCH(" ",Tabela_BaseCadastro[[#This Row],[Descrição]],1)-1)</f>
        <v>PANTOPRAZOL</v>
      </c>
      <c r="BL1720" t="str">
        <f>TEXT(Tabela_BaseCadastro[[#This Row],[Unidade Venda '[EAN8, UPC12, EAN13, e DUN14']]],"0000000000000")</f>
        <v>7896014688678</v>
      </c>
      <c r="BM1720" t="s">
        <v>4450</v>
      </c>
      <c r="BN1720" t="str">
        <f>IF(Tabela_BaseCadastro[[#This Row],[P.Ativo CMED]]="",Tabela_BaseCadastro[[#This Row],[DESCRIÇÃO DO PRINCIPIO ATIVO]],Tabela_BaseCadastro[[#This Row],[P.Ativo CMED]])</f>
        <v>PANTOPRAZOL SÓDICO</v>
      </c>
    </row>
    <row r="1721" spans="1:66" x14ac:dyDescent="0.25">
      <c r="A1721">
        <v>2528</v>
      </c>
      <c r="B1721" t="s">
        <v>4451</v>
      </c>
      <c r="C1721">
        <v>1645</v>
      </c>
      <c r="D1721" t="s">
        <v>2759</v>
      </c>
      <c r="E1721">
        <v>5</v>
      </c>
      <c r="F1721" t="s">
        <v>2634</v>
      </c>
      <c r="G1721">
        <v>8</v>
      </c>
      <c r="H1721" s="1" t="s">
        <v>2635</v>
      </c>
      <c r="I1721">
        <v>39</v>
      </c>
      <c r="J1721" t="s">
        <v>2761</v>
      </c>
      <c r="M1721" t="s">
        <v>2412</v>
      </c>
      <c r="N1721" t="s">
        <v>2655</v>
      </c>
      <c r="O1721" t="s">
        <v>1275</v>
      </c>
      <c r="P1721">
        <v>90183929</v>
      </c>
      <c r="R1721">
        <v>13</v>
      </c>
      <c r="S1721">
        <v>14</v>
      </c>
      <c r="U1721">
        <v>230900210419</v>
      </c>
      <c r="V1721">
        <v>0</v>
      </c>
      <c r="X1721" t="s">
        <v>4452</v>
      </c>
      <c r="Z1721" t="s">
        <v>1260</v>
      </c>
      <c r="AA1721" t="s">
        <v>1261</v>
      </c>
      <c r="AE1721">
        <v>44425</v>
      </c>
      <c r="AH1721">
        <v>0</v>
      </c>
      <c r="AK1721" t="s">
        <v>1260</v>
      </c>
      <c r="AM1721" t="s">
        <v>1260</v>
      </c>
      <c r="AN1721" t="s">
        <v>1260</v>
      </c>
      <c r="AQ1721" t="s">
        <v>2412</v>
      </c>
      <c r="AR1721" t="s">
        <v>2415</v>
      </c>
      <c r="AS1721" t="s">
        <v>1260</v>
      </c>
      <c r="AT1721">
        <v>1</v>
      </c>
      <c r="AX1721" t="s">
        <v>1260</v>
      </c>
      <c r="AY1721" t="s">
        <v>1264</v>
      </c>
      <c r="AZ1721" t="s">
        <v>1265</v>
      </c>
      <c r="BI1721" t="s">
        <v>1260</v>
      </c>
      <c r="BK1721" t="str">
        <f>LEFT(Tabela_BaseCadastro[[#This Row],[Descrição]],SEARCH(" ",Tabela_BaseCadastro[[#This Row],[Descrição]],1)-1)</f>
        <v>RSA40K10AQ</v>
      </c>
      <c r="BL1721" t="str">
        <f>TEXT(Tabela_BaseCadastro[[#This Row],[Unidade Venda '[EAN8, UPC12, EAN13, e DUN14']]],"0000000000000")</f>
        <v>0230900210419</v>
      </c>
      <c r="BN1721">
        <f>IF(Tabela_BaseCadastro[[#This Row],[P.Ativo CMED]]="",Tabela_BaseCadastro[[#This Row],[DESCRIÇÃO DO PRINCIPIO ATIVO]],Tabela_BaseCadastro[[#This Row],[P.Ativo CMED]])</f>
        <v>0</v>
      </c>
    </row>
    <row r="1722" spans="1:66" x14ac:dyDescent="0.25">
      <c r="A1722">
        <v>2529</v>
      </c>
      <c r="B1722" t="s">
        <v>4453</v>
      </c>
      <c r="C1722">
        <v>1645</v>
      </c>
      <c r="D1722" t="s">
        <v>2759</v>
      </c>
      <c r="E1722">
        <v>5</v>
      </c>
      <c r="F1722" t="s">
        <v>2634</v>
      </c>
      <c r="G1722">
        <v>8</v>
      </c>
      <c r="H1722" s="1" t="s">
        <v>2635</v>
      </c>
      <c r="I1722">
        <v>39</v>
      </c>
      <c r="J1722" t="s">
        <v>2761</v>
      </c>
      <c r="M1722" t="s">
        <v>1257</v>
      </c>
      <c r="N1722" t="s">
        <v>1614</v>
      </c>
      <c r="O1722" t="s">
        <v>1615</v>
      </c>
      <c r="P1722">
        <v>90189099</v>
      </c>
      <c r="R1722">
        <v>13</v>
      </c>
      <c r="S1722">
        <v>14</v>
      </c>
      <c r="U1722">
        <v>230800210320</v>
      </c>
      <c r="V1722">
        <v>0</v>
      </c>
      <c r="X1722" t="s">
        <v>4454</v>
      </c>
      <c r="Z1722" t="s">
        <v>1260</v>
      </c>
      <c r="AA1722" t="s">
        <v>1261</v>
      </c>
      <c r="AE1722">
        <v>44425</v>
      </c>
      <c r="AH1722">
        <v>0</v>
      </c>
      <c r="AK1722" t="s">
        <v>1260</v>
      </c>
      <c r="AM1722" t="s">
        <v>1260</v>
      </c>
      <c r="AN1722" t="s">
        <v>1260</v>
      </c>
      <c r="AQ1722" t="s">
        <v>1263</v>
      </c>
      <c r="AR1722" t="s">
        <v>1257</v>
      </c>
      <c r="AS1722" t="s">
        <v>1260</v>
      </c>
      <c r="AT1722">
        <v>1</v>
      </c>
      <c r="AX1722" t="s">
        <v>1260</v>
      </c>
      <c r="AY1722" t="s">
        <v>1264</v>
      </c>
      <c r="AZ1722" t="s">
        <v>1265</v>
      </c>
      <c r="BI1722" t="s">
        <v>1260</v>
      </c>
      <c r="BK1722" t="str">
        <f>LEFT(Tabela_BaseCadastro[[#This Row],[Descrição]],SEARCH(" ",Tabela_BaseCadastro[[#This Row],[Descrição]],1)-1)</f>
        <v>RSA40G07SQ</v>
      </c>
      <c r="BL1722" t="str">
        <f>TEXT(Tabela_BaseCadastro[[#This Row],[Unidade Venda '[EAN8, UPC12, EAN13, e DUN14']]],"0000000000000")</f>
        <v>0230800210320</v>
      </c>
      <c r="BN1722">
        <f>IF(Tabela_BaseCadastro[[#This Row],[P.Ativo CMED]]="",Tabela_BaseCadastro[[#This Row],[DESCRIÇÃO DO PRINCIPIO ATIVO]],Tabela_BaseCadastro[[#This Row],[P.Ativo CMED]])</f>
        <v>0</v>
      </c>
    </row>
    <row r="1723" spans="1:66" x14ac:dyDescent="0.25">
      <c r="A1723">
        <v>2530</v>
      </c>
      <c r="B1723" t="s">
        <v>4455</v>
      </c>
      <c r="C1723">
        <v>1555</v>
      </c>
      <c r="D1723" t="s">
        <v>1440</v>
      </c>
      <c r="E1723">
        <v>1</v>
      </c>
      <c r="F1723" t="s">
        <v>1253</v>
      </c>
      <c r="G1723">
        <v>2</v>
      </c>
      <c r="H1723" s="1" t="s">
        <v>1254</v>
      </c>
      <c r="I1723">
        <v>16</v>
      </c>
      <c r="J1723" t="s">
        <v>1441</v>
      </c>
      <c r="K1723">
        <v>2</v>
      </c>
      <c r="L1723" t="s">
        <v>1256</v>
      </c>
      <c r="M1723" t="s">
        <v>1257</v>
      </c>
      <c r="N1723" t="s">
        <v>1306</v>
      </c>
      <c r="O1723" t="s">
        <v>1307</v>
      </c>
      <c r="P1723">
        <v>30049099</v>
      </c>
      <c r="R1723">
        <v>13</v>
      </c>
      <c r="S1723">
        <v>13</v>
      </c>
      <c r="U1723">
        <v>7891058003180</v>
      </c>
      <c r="V1723">
        <v>0</v>
      </c>
      <c r="X1723" t="s">
        <v>4456</v>
      </c>
      <c r="Z1723" t="s">
        <v>1260</v>
      </c>
      <c r="AA1723" t="s">
        <v>1261</v>
      </c>
      <c r="AB1723">
        <v>8</v>
      </c>
      <c r="AC1723" t="s">
        <v>1479</v>
      </c>
      <c r="AE1723">
        <v>44427</v>
      </c>
      <c r="AH1723">
        <v>0</v>
      </c>
      <c r="AK1723" t="s">
        <v>1260</v>
      </c>
      <c r="AM1723" t="s">
        <v>1260</v>
      </c>
      <c r="AN1723" t="s">
        <v>1260</v>
      </c>
      <c r="AQ1723" t="s">
        <v>1263</v>
      </c>
      <c r="AR1723" t="s">
        <v>1257</v>
      </c>
      <c r="AS1723" t="s">
        <v>1260</v>
      </c>
      <c r="AT1723">
        <v>1</v>
      </c>
      <c r="AX1723" t="s">
        <v>1260</v>
      </c>
      <c r="AY1723" t="s">
        <v>1264</v>
      </c>
      <c r="AZ1723" t="s">
        <v>1265</v>
      </c>
      <c r="BE1723">
        <v>163</v>
      </c>
      <c r="BF1723" t="s">
        <v>2538</v>
      </c>
      <c r="BI1723" t="s">
        <v>1260</v>
      </c>
      <c r="BK1723" t="str">
        <f>LEFT(Tabela_BaseCadastro[[#This Row],[Descrição]],SEARCH(" ",Tabela_BaseCadastro[[#This Row],[Descrição]],1)-1)</f>
        <v>CLEXANE</v>
      </c>
      <c r="BL1723" t="str">
        <f>TEXT(Tabela_BaseCadastro[[#This Row],[Unidade Venda '[EAN8, UPC12, EAN13, e DUN14']]],"0000000000000")</f>
        <v>7891058003180</v>
      </c>
      <c r="BM1723" t="s">
        <v>2538</v>
      </c>
      <c r="BN1723" t="str">
        <f>IF(Tabela_BaseCadastro[[#This Row],[P.Ativo CMED]]="",Tabela_BaseCadastro[[#This Row],[DESCRIÇÃO DO PRINCIPIO ATIVO]],Tabela_BaseCadastro[[#This Row],[P.Ativo CMED]])</f>
        <v>ENOXAPARINA SÓDICA</v>
      </c>
    </row>
    <row r="1724" spans="1:66" x14ac:dyDescent="0.25">
      <c r="A1724">
        <v>2531</v>
      </c>
      <c r="B1724" t="s">
        <v>4457</v>
      </c>
      <c r="C1724">
        <v>1332</v>
      </c>
      <c r="D1724" t="s">
        <v>1380</v>
      </c>
      <c r="E1724">
        <v>1</v>
      </c>
      <c r="F1724" t="s">
        <v>1253</v>
      </c>
      <c r="G1724">
        <v>7</v>
      </c>
      <c r="H1724" s="1" t="s">
        <v>1381</v>
      </c>
      <c r="I1724">
        <v>3</v>
      </c>
      <c r="J1724" t="s">
        <v>1382</v>
      </c>
      <c r="K1724">
        <v>1</v>
      </c>
      <c r="L1724" t="s">
        <v>1291</v>
      </c>
      <c r="M1724" t="s">
        <v>4458</v>
      </c>
      <c r="N1724" t="s">
        <v>1436</v>
      </c>
      <c r="O1724" t="s">
        <v>1416</v>
      </c>
      <c r="P1724">
        <v>30021590</v>
      </c>
      <c r="R1724">
        <v>13</v>
      </c>
      <c r="S1724">
        <v>13</v>
      </c>
      <c r="U1724">
        <v>7896261022133</v>
      </c>
      <c r="V1724">
        <v>7896261022133</v>
      </c>
      <c r="W1724">
        <v>7896261022133</v>
      </c>
      <c r="Z1724" t="s">
        <v>1260</v>
      </c>
      <c r="AA1724" t="s">
        <v>1261</v>
      </c>
      <c r="AB1724">
        <v>7</v>
      </c>
      <c r="AC1724" t="s">
        <v>1548</v>
      </c>
      <c r="AE1724">
        <v>44434</v>
      </c>
      <c r="AH1724">
        <v>0</v>
      </c>
      <c r="AK1724" t="s">
        <v>1260</v>
      </c>
      <c r="AM1724" t="s">
        <v>1260</v>
      </c>
      <c r="AN1724" t="s">
        <v>1260</v>
      </c>
      <c r="AQ1724" t="s">
        <v>1263</v>
      </c>
      <c r="AR1724" t="s">
        <v>1257</v>
      </c>
      <c r="AS1724" t="s">
        <v>1260</v>
      </c>
      <c r="AT1724">
        <v>1</v>
      </c>
      <c r="AX1724" t="s">
        <v>1260</v>
      </c>
      <c r="AY1724" t="s">
        <v>1264</v>
      </c>
      <c r="AZ1724" t="s">
        <v>1265</v>
      </c>
      <c r="BE1724">
        <v>342</v>
      </c>
      <c r="BF1724" t="s">
        <v>4459</v>
      </c>
      <c r="BI1724" t="s">
        <v>1260</v>
      </c>
      <c r="BK1724" t="str">
        <f>LEFT(Tabela_BaseCadastro[[#This Row],[Descrição]],SEARCH(" ",Tabela_BaseCadastro[[#This Row],[Descrição]],1)-1)</f>
        <v>KESIMPTA</v>
      </c>
      <c r="BL1724" t="str">
        <f>TEXT(Tabela_BaseCadastro[[#This Row],[Unidade Venda '[EAN8, UPC12, EAN13, e DUN14']]],"0000000000000")</f>
        <v>7896261022133</v>
      </c>
      <c r="BM1724" t="s">
        <v>4459</v>
      </c>
      <c r="BN1724" t="str">
        <f>IF(Tabela_BaseCadastro[[#This Row],[P.Ativo CMED]]="",Tabela_BaseCadastro[[#This Row],[DESCRIÇÃO DO PRINCIPIO ATIVO]],Tabela_BaseCadastro[[#This Row],[P.Ativo CMED]])</f>
        <v>OFATUMUMABE</v>
      </c>
    </row>
    <row r="1725" spans="1:66" x14ac:dyDescent="0.25">
      <c r="A1725">
        <v>2532</v>
      </c>
      <c r="B1725" t="s">
        <v>4460</v>
      </c>
      <c r="C1725">
        <v>1654</v>
      </c>
      <c r="D1725" t="s">
        <v>2716</v>
      </c>
      <c r="E1725">
        <v>1</v>
      </c>
      <c r="F1725" t="s">
        <v>1253</v>
      </c>
      <c r="G1725">
        <v>7</v>
      </c>
      <c r="H1725" s="1" t="s">
        <v>1381</v>
      </c>
      <c r="I1725">
        <v>37</v>
      </c>
      <c r="J1725" t="s">
        <v>2717</v>
      </c>
      <c r="K1725">
        <v>1</v>
      </c>
      <c r="L1725" t="s">
        <v>1291</v>
      </c>
      <c r="M1725" t="s">
        <v>4380</v>
      </c>
      <c r="N1725" t="s">
        <v>4417</v>
      </c>
      <c r="O1725" t="s">
        <v>1416</v>
      </c>
      <c r="P1725">
        <v>30021590</v>
      </c>
      <c r="R1725">
        <v>13</v>
      </c>
      <c r="S1725">
        <v>13</v>
      </c>
      <c r="U1725">
        <v>7898576550349</v>
      </c>
      <c r="V1725">
        <v>7898576550349</v>
      </c>
      <c r="X1725" t="s">
        <v>4461</v>
      </c>
      <c r="Z1725" t="s">
        <v>1260</v>
      </c>
      <c r="AA1725" t="s">
        <v>1261</v>
      </c>
      <c r="AB1725">
        <v>12</v>
      </c>
      <c r="AC1725" t="s">
        <v>1446</v>
      </c>
      <c r="AE1725">
        <v>44442</v>
      </c>
      <c r="AH1725">
        <v>0</v>
      </c>
      <c r="AK1725" t="s">
        <v>1260</v>
      </c>
      <c r="AM1725" t="s">
        <v>1260</v>
      </c>
      <c r="AN1725" t="s">
        <v>1260</v>
      </c>
      <c r="AQ1725" t="s">
        <v>1263</v>
      </c>
      <c r="AR1725" t="s">
        <v>1257</v>
      </c>
      <c r="AS1725" t="s">
        <v>1260</v>
      </c>
      <c r="AT1725">
        <v>1</v>
      </c>
      <c r="AX1725" t="s">
        <v>1260</v>
      </c>
      <c r="AY1725" t="s">
        <v>1264</v>
      </c>
      <c r="AZ1725" t="s">
        <v>1265</v>
      </c>
      <c r="BD1725" t="s">
        <v>4462</v>
      </c>
      <c r="BE1725">
        <v>343</v>
      </c>
      <c r="BF1725" t="s">
        <v>4463</v>
      </c>
      <c r="BI1725" t="s">
        <v>1260</v>
      </c>
      <c r="BK1725" t="str">
        <f>LEFT(Tabela_BaseCadastro[[#This Row],[Descrição]],SEARCH(" ",Tabela_BaseCadastro[[#This Row],[Descrição]],1)-1)</f>
        <v>REGKIRONA</v>
      </c>
      <c r="BL1725" t="str">
        <f>TEXT(Tabela_BaseCadastro[[#This Row],[Unidade Venda '[EAN8, UPC12, EAN13, e DUN14']]],"0000000000000")</f>
        <v>7898576550349</v>
      </c>
      <c r="BN1725" t="str">
        <f>IF(Tabela_BaseCadastro[[#This Row],[P.Ativo CMED]]="",Tabela_BaseCadastro[[#This Row],[DESCRIÇÃO DO PRINCIPIO ATIVO]],Tabela_BaseCadastro[[#This Row],[P.Ativo CMED]])</f>
        <v>REGDANVIMABE</v>
      </c>
    </row>
    <row r="1726" spans="1:66" x14ac:dyDescent="0.25">
      <c r="A1726">
        <v>2533</v>
      </c>
      <c r="B1726" t="s">
        <v>4464</v>
      </c>
      <c r="C1726">
        <v>1889</v>
      </c>
      <c r="D1726" t="s">
        <v>4465</v>
      </c>
      <c r="E1726">
        <v>1</v>
      </c>
      <c r="F1726" t="s">
        <v>1253</v>
      </c>
      <c r="G1726">
        <v>1</v>
      </c>
      <c r="H1726" s="1" t="s">
        <v>1280</v>
      </c>
      <c r="I1726">
        <v>58</v>
      </c>
      <c r="J1726" t="s">
        <v>4465</v>
      </c>
      <c r="K1726">
        <v>2</v>
      </c>
      <c r="L1726" t="s">
        <v>1256</v>
      </c>
      <c r="M1726" t="s">
        <v>4380</v>
      </c>
      <c r="N1726" t="s">
        <v>4466</v>
      </c>
      <c r="O1726" t="s">
        <v>1923</v>
      </c>
      <c r="P1726">
        <v>30043999</v>
      </c>
      <c r="R1726">
        <v>13</v>
      </c>
      <c r="S1726">
        <v>14</v>
      </c>
      <c r="U1726">
        <v>7896094210189</v>
      </c>
      <c r="V1726">
        <v>0</v>
      </c>
      <c r="X1726">
        <v>150924</v>
      </c>
      <c r="Z1726" t="s">
        <v>1260</v>
      </c>
      <c r="AA1726" t="s">
        <v>1261</v>
      </c>
      <c r="AB1726">
        <v>1</v>
      </c>
      <c r="AC1726" t="s">
        <v>1283</v>
      </c>
      <c r="AE1726">
        <v>44447</v>
      </c>
      <c r="AH1726">
        <v>0</v>
      </c>
      <c r="AK1726" t="s">
        <v>1260</v>
      </c>
      <c r="AM1726" t="s">
        <v>1260</v>
      </c>
      <c r="AN1726" t="s">
        <v>1260</v>
      </c>
      <c r="AQ1726" t="s">
        <v>1263</v>
      </c>
      <c r="AR1726" t="s">
        <v>1257</v>
      </c>
      <c r="AS1726" t="s">
        <v>1260</v>
      </c>
      <c r="AT1726">
        <v>1</v>
      </c>
      <c r="AX1726" t="s">
        <v>1260</v>
      </c>
      <c r="AY1726" t="s">
        <v>1264</v>
      </c>
      <c r="AZ1726" t="s">
        <v>1265</v>
      </c>
      <c r="BE1726">
        <v>344</v>
      </c>
      <c r="BF1726" t="s">
        <v>4467</v>
      </c>
      <c r="BI1726" t="s">
        <v>1260</v>
      </c>
      <c r="BK1726" t="str">
        <f>LEFT(Tabela_BaseCadastro[[#This Row],[Descrição]],SEARCH(" ",Tabela_BaseCadastro[[#This Row],[Descrição]],1)-1)</f>
        <v>ZOSTIDE</v>
      </c>
      <c r="BL1726" t="str">
        <f>TEXT(Tabela_BaseCadastro[[#This Row],[Unidade Venda '[EAN8, UPC12, EAN13, e DUN14']]],"0000000000000")</f>
        <v>7896094210189</v>
      </c>
      <c r="BM1726" t="s">
        <v>4467</v>
      </c>
      <c r="BN1726" t="str">
        <f>IF(Tabela_BaseCadastro[[#This Row],[P.Ativo CMED]]="",Tabela_BaseCadastro[[#This Row],[DESCRIÇÃO DO PRINCIPIO ATIVO]],Tabela_BaseCadastro[[#This Row],[P.Ativo CMED]])</f>
        <v>ACETATO DE ABIRATERONA</v>
      </c>
    </row>
    <row r="1727" spans="1:66" x14ac:dyDescent="0.25">
      <c r="A1727">
        <v>2534</v>
      </c>
      <c r="B1727" t="s">
        <v>4468</v>
      </c>
      <c r="C1727">
        <v>1889</v>
      </c>
      <c r="D1727" t="s">
        <v>4465</v>
      </c>
      <c r="E1727">
        <v>1</v>
      </c>
      <c r="F1727" t="s">
        <v>1253</v>
      </c>
      <c r="G1727">
        <v>1</v>
      </c>
      <c r="H1727" s="1" t="s">
        <v>1280</v>
      </c>
      <c r="I1727">
        <v>58</v>
      </c>
      <c r="J1727" t="s">
        <v>4465</v>
      </c>
      <c r="K1727">
        <v>2</v>
      </c>
      <c r="L1727" t="s">
        <v>1256</v>
      </c>
      <c r="M1727" t="s">
        <v>4380</v>
      </c>
      <c r="N1727" t="s">
        <v>1323</v>
      </c>
      <c r="O1727" t="s">
        <v>1269</v>
      </c>
      <c r="P1727">
        <v>30049069</v>
      </c>
      <c r="R1727">
        <v>13</v>
      </c>
      <c r="S1727">
        <v>14</v>
      </c>
      <c r="U1727">
        <v>7896094207097</v>
      </c>
      <c r="V1727">
        <v>0</v>
      </c>
      <c r="X1727">
        <v>150142</v>
      </c>
      <c r="Z1727" t="s">
        <v>1260</v>
      </c>
      <c r="AA1727" t="s">
        <v>1261</v>
      </c>
      <c r="AB1727">
        <v>1</v>
      </c>
      <c r="AC1727" t="s">
        <v>1283</v>
      </c>
      <c r="AE1727">
        <v>44447</v>
      </c>
      <c r="AH1727">
        <v>0</v>
      </c>
      <c r="AK1727" t="s">
        <v>1260</v>
      </c>
      <c r="AM1727" t="s">
        <v>1260</v>
      </c>
      <c r="AN1727" t="s">
        <v>1260</v>
      </c>
      <c r="AQ1727" t="s">
        <v>1263</v>
      </c>
      <c r="AR1727" t="s">
        <v>1257</v>
      </c>
      <c r="AS1727" t="s">
        <v>1260</v>
      </c>
      <c r="AT1727">
        <v>1</v>
      </c>
      <c r="AX1727" t="s">
        <v>1260</v>
      </c>
      <c r="AY1727" t="s">
        <v>1264</v>
      </c>
      <c r="AZ1727" t="s">
        <v>1265</v>
      </c>
      <c r="BE1727">
        <v>345</v>
      </c>
      <c r="BF1727" t="s">
        <v>2596</v>
      </c>
      <c r="BI1727" t="s">
        <v>1260</v>
      </c>
      <c r="BK1727" t="str">
        <f>LEFT(Tabela_BaseCadastro[[#This Row],[Descrição]],SEARCH(" ",Tabela_BaseCadastro[[#This Row],[Descrição]],1)-1)</f>
        <v>FAULDFLUOR</v>
      </c>
      <c r="BL1727" t="str">
        <f>TEXT(Tabela_BaseCadastro[[#This Row],[Unidade Venda '[EAN8, UPC12, EAN13, e DUN14']]],"0000000000000")</f>
        <v>7896094207097</v>
      </c>
      <c r="BM1727" t="s">
        <v>2596</v>
      </c>
      <c r="BN1727" t="str">
        <f>IF(Tabela_BaseCadastro[[#This Row],[P.Ativo CMED]]="",Tabela_BaseCadastro[[#This Row],[DESCRIÇÃO DO PRINCIPIO ATIVO]],Tabela_BaseCadastro[[#This Row],[P.Ativo CMED]])</f>
        <v>FLUORURACILA</v>
      </c>
    </row>
    <row r="1728" spans="1:66" x14ac:dyDescent="0.25">
      <c r="A1728">
        <v>2535</v>
      </c>
      <c r="B1728" t="s">
        <v>4469</v>
      </c>
      <c r="C1728">
        <v>1889</v>
      </c>
      <c r="D1728" t="s">
        <v>4465</v>
      </c>
      <c r="E1728">
        <v>1</v>
      </c>
      <c r="F1728" t="s">
        <v>1253</v>
      </c>
      <c r="G1728">
        <v>1</v>
      </c>
      <c r="H1728" s="1" t="s">
        <v>1280</v>
      </c>
      <c r="I1728">
        <v>58</v>
      </c>
      <c r="J1728" t="s">
        <v>4465</v>
      </c>
      <c r="K1728">
        <v>2</v>
      </c>
      <c r="L1728" t="s">
        <v>1256</v>
      </c>
      <c r="M1728" t="s">
        <v>1257</v>
      </c>
      <c r="N1728" t="s">
        <v>1323</v>
      </c>
      <c r="O1728" t="s">
        <v>1269</v>
      </c>
      <c r="P1728">
        <v>30049069</v>
      </c>
      <c r="R1728">
        <v>13</v>
      </c>
      <c r="S1728">
        <v>13</v>
      </c>
      <c r="U1728">
        <v>7896094208131</v>
      </c>
      <c r="V1728">
        <v>0</v>
      </c>
      <c r="X1728">
        <v>150570</v>
      </c>
      <c r="Z1728" t="s">
        <v>1260</v>
      </c>
      <c r="AA1728" t="s">
        <v>1261</v>
      </c>
      <c r="AB1728">
        <v>1</v>
      </c>
      <c r="AC1728" t="s">
        <v>1283</v>
      </c>
      <c r="AE1728">
        <v>44447</v>
      </c>
      <c r="AH1728">
        <v>0</v>
      </c>
      <c r="AK1728" t="s">
        <v>1260</v>
      </c>
      <c r="AM1728" t="s">
        <v>1260</v>
      </c>
      <c r="AN1728" t="s">
        <v>1260</v>
      </c>
      <c r="AQ1728" t="s">
        <v>1263</v>
      </c>
      <c r="AR1728" t="s">
        <v>1257</v>
      </c>
      <c r="AS1728" t="s">
        <v>1260</v>
      </c>
      <c r="AT1728">
        <v>1</v>
      </c>
      <c r="AX1728" t="s">
        <v>1260</v>
      </c>
      <c r="AY1728" t="s">
        <v>1264</v>
      </c>
      <c r="AZ1728" t="s">
        <v>1265</v>
      </c>
      <c r="BE1728">
        <v>28</v>
      </c>
      <c r="BF1728" t="s">
        <v>1325</v>
      </c>
      <c r="BI1728" t="s">
        <v>1260</v>
      </c>
      <c r="BK1728" t="str">
        <f>LEFT(Tabela_BaseCadastro[[#This Row],[Descrição]],SEARCH(" ",Tabela_BaseCadastro[[#This Row],[Descrição]],1)-1)</f>
        <v>ANASTROLIBBS</v>
      </c>
      <c r="BL1728" t="str">
        <f>TEXT(Tabela_BaseCadastro[[#This Row],[Unidade Venda '[EAN8, UPC12, EAN13, e DUN14']]],"0000000000000")</f>
        <v>7896094208131</v>
      </c>
      <c r="BM1728" t="s">
        <v>1325</v>
      </c>
      <c r="BN1728" t="str">
        <f>IF(Tabela_BaseCadastro[[#This Row],[P.Ativo CMED]]="",Tabela_BaseCadastro[[#This Row],[DESCRIÇÃO DO PRINCIPIO ATIVO]],Tabela_BaseCadastro[[#This Row],[P.Ativo CMED]])</f>
        <v>ANASTROZOL</v>
      </c>
    </row>
    <row r="1729" spans="1:66" x14ac:dyDescent="0.25">
      <c r="A1729">
        <v>2536</v>
      </c>
      <c r="B1729" t="s">
        <v>4470</v>
      </c>
      <c r="C1729">
        <v>1889</v>
      </c>
      <c r="D1729" t="s">
        <v>4465</v>
      </c>
      <c r="E1729">
        <v>1</v>
      </c>
      <c r="F1729" t="s">
        <v>1253</v>
      </c>
      <c r="G1729">
        <v>1</v>
      </c>
      <c r="H1729" s="1" t="s">
        <v>1280</v>
      </c>
      <c r="I1729">
        <v>58</v>
      </c>
      <c r="J1729" t="s">
        <v>4465</v>
      </c>
      <c r="K1729">
        <v>2</v>
      </c>
      <c r="L1729" t="s">
        <v>1256</v>
      </c>
      <c r="M1729" t="s">
        <v>4380</v>
      </c>
      <c r="N1729" t="s">
        <v>1361</v>
      </c>
      <c r="O1729" t="s">
        <v>1362</v>
      </c>
      <c r="P1729">
        <v>30049068</v>
      </c>
      <c r="R1729">
        <v>13</v>
      </c>
      <c r="S1729">
        <v>14</v>
      </c>
      <c r="U1729">
        <v>7896094208186</v>
      </c>
      <c r="V1729">
        <v>0</v>
      </c>
      <c r="X1729">
        <v>150531</v>
      </c>
      <c r="Z1729" t="s">
        <v>1260</v>
      </c>
      <c r="AA1729" t="s">
        <v>1261</v>
      </c>
      <c r="AB1729">
        <v>1</v>
      </c>
      <c r="AC1729" t="s">
        <v>1283</v>
      </c>
      <c r="AE1729">
        <v>44447</v>
      </c>
      <c r="AH1729">
        <v>0</v>
      </c>
      <c r="AK1729" t="s">
        <v>1260</v>
      </c>
      <c r="AM1729" t="s">
        <v>1260</v>
      </c>
      <c r="AN1729" t="s">
        <v>1260</v>
      </c>
      <c r="AQ1729" t="s">
        <v>1263</v>
      </c>
      <c r="AR1729" t="s">
        <v>1257</v>
      </c>
      <c r="AS1729" t="s">
        <v>1260</v>
      </c>
      <c r="AT1729">
        <v>1</v>
      </c>
      <c r="AX1729" t="s">
        <v>1260</v>
      </c>
      <c r="AY1729" t="s">
        <v>1264</v>
      </c>
      <c r="AZ1729" t="s">
        <v>1265</v>
      </c>
      <c r="BE1729">
        <v>346</v>
      </c>
      <c r="BF1729" t="s">
        <v>4471</v>
      </c>
      <c r="BI1729" t="s">
        <v>1260</v>
      </c>
      <c r="BK1729" t="str">
        <f>LEFT(Tabela_BaseCadastro[[#This Row],[Descrição]],SEARCH(" ",Tabela_BaseCadastro[[#This Row],[Descrição]],1)-1)</f>
        <v>ATRED</v>
      </c>
      <c r="BL1729" t="str">
        <f>TEXT(Tabela_BaseCadastro[[#This Row],[Unidade Venda '[EAN8, UPC12, EAN13, e DUN14']]],"0000000000000")</f>
        <v>7896094208186</v>
      </c>
      <c r="BM1729" t="s">
        <v>4471</v>
      </c>
      <c r="BN1729" t="str">
        <f>IF(Tabela_BaseCadastro[[#This Row],[P.Ativo CMED]]="",Tabela_BaseCadastro[[#This Row],[DESCRIÇÃO DO PRINCIPIO ATIVO]],Tabela_BaseCadastro[[#This Row],[P.Ativo CMED]])</f>
        <v>PEMETREXEDE DISSÓDICO</v>
      </c>
    </row>
    <row r="1730" spans="1:66" x14ac:dyDescent="0.25">
      <c r="A1730">
        <v>2537</v>
      </c>
      <c r="B1730" t="s">
        <v>4472</v>
      </c>
      <c r="C1730">
        <v>1889</v>
      </c>
      <c r="D1730" t="s">
        <v>4465</v>
      </c>
      <c r="E1730">
        <v>1</v>
      </c>
      <c r="F1730" t="s">
        <v>1253</v>
      </c>
      <c r="G1730">
        <v>1</v>
      </c>
      <c r="H1730" s="1" t="s">
        <v>1280</v>
      </c>
      <c r="I1730">
        <v>58</v>
      </c>
      <c r="J1730" t="s">
        <v>4465</v>
      </c>
      <c r="K1730">
        <v>2</v>
      </c>
      <c r="L1730" t="s">
        <v>1256</v>
      </c>
      <c r="M1730" t="s">
        <v>4380</v>
      </c>
      <c r="N1730" t="s">
        <v>1327</v>
      </c>
      <c r="O1730" t="s">
        <v>1259</v>
      </c>
      <c r="P1730">
        <v>30049059</v>
      </c>
      <c r="R1730">
        <v>13</v>
      </c>
      <c r="S1730">
        <v>14</v>
      </c>
      <c r="U1730">
        <v>7896094209411</v>
      </c>
      <c r="V1730">
        <v>0</v>
      </c>
      <c r="X1730">
        <v>150711</v>
      </c>
      <c r="Z1730" t="s">
        <v>1260</v>
      </c>
      <c r="AA1730" t="s">
        <v>1261</v>
      </c>
      <c r="AB1730">
        <v>1</v>
      </c>
      <c r="AC1730" t="s">
        <v>1283</v>
      </c>
      <c r="AE1730">
        <v>44447</v>
      </c>
      <c r="AH1730">
        <v>0</v>
      </c>
      <c r="AK1730" t="s">
        <v>1260</v>
      </c>
      <c r="AM1730" t="s">
        <v>1260</v>
      </c>
      <c r="AN1730" t="s">
        <v>1260</v>
      </c>
      <c r="AQ1730" t="s">
        <v>1263</v>
      </c>
      <c r="AR1730" t="s">
        <v>1257</v>
      </c>
      <c r="AS1730" t="s">
        <v>1260</v>
      </c>
      <c r="AT1730">
        <v>1</v>
      </c>
      <c r="AX1730" t="s">
        <v>1260</v>
      </c>
      <c r="AY1730" t="s">
        <v>1264</v>
      </c>
      <c r="AZ1730" t="s">
        <v>1265</v>
      </c>
      <c r="BE1730">
        <v>170</v>
      </c>
      <c r="BF1730" t="s">
        <v>3644</v>
      </c>
      <c r="BI1730" t="s">
        <v>1260</v>
      </c>
      <c r="BK1730" t="str">
        <f>LEFT(Tabela_BaseCadastro[[#This Row],[Descrição]],SEARCH(" ",Tabela_BaseCadastro[[#This Row],[Descrição]],1)-1)</f>
        <v>DOCELIBBS</v>
      </c>
      <c r="BL1730" t="str">
        <f>TEXT(Tabela_BaseCadastro[[#This Row],[Unidade Venda '[EAN8, UPC12, EAN13, e DUN14']]],"0000000000000")</f>
        <v>7896094209411</v>
      </c>
      <c r="BM1730" t="s">
        <v>2557</v>
      </c>
      <c r="BN1730" t="str">
        <f>IF(Tabela_BaseCadastro[[#This Row],[P.Ativo CMED]]="",Tabela_BaseCadastro[[#This Row],[DESCRIÇÃO DO PRINCIPIO ATIVO]],Tabela_BaseCadastro[[#This Row],[P.Ativo CMED]])</f>
        <v>DOCETAXEL TRIIDRATADO</v>
      </c>
    </row>
    <row r="1731" spans="1:66" x14ac:dyDescent="0.25">
      <c r="A1731">
        <v>2538</v>
      </c>
      <c r="B1731" t="s">
        <v>4473</v>
      </c>
      <c r="C1731">
        <v>1889</v>
      </c>
      <c r="D1731" t="s">
        <v>4465</v>
      </c>
      <c r="E1731">
        <v>1</v>
      </c>
      <c r="F1731" t="s">
        <v>1253</v>
      </c>
      <c r="G1731">
        <v>1</v>
      </c>
      <c r="H1731" s="1" t="s">
        <v>1280</v>
      </c>
      <c r="I1731">
        <v>58</v>
      </c>
      <c r="J1731" t="s">
        <v>4465</v>
      </c>
      <c r="K1731">
        <v>2</v>
      </c>
      <c r="L1731" t="s">
        <v>1256</v>
      </c>
      <c r="M1731" t="s">
        <v>1257</v>
      </c>
      <c r="N1731" t="s">
        <v>4474</v>
      </c>
      <c r="O1731" t="s">
        <v>4475</v>
      </c>
      <c r="P1731">
        <v>30044910</v>
      </c>
      <c r="R1731">
        <v>13</v>
      </c>
      <c r="S1731">
        <v>13</v>
      </c>
      <c r="T1731">
        <v>13</v>
      </c>
      <c r="U1731">
        <v>7896094208100</v>
      </c>
      <c r="V1731">
        <v>7896094208100</v>
      </c>
      <c r="W1731">
        <v>7896094208100</v>
      </c>
      <c r="X1731">
        <v>150691</v>
      </c>
      <c r="Z1731" t="s">
        <v>1260</v>
      </c>
      <c r="AA1731" t="s">
        <v>1261</v>
      </c>
      <c r="AB1731">
        <v>1</v>
      </c>
      <c r="AC1731" t="s">
        <v>1283</v>
      </c>
      <c r="AE1731">
        <v>44447</v>
      </c>
      <c r="AH1731">
        <v>0</v>
      </c>
      <c r="AK1731" t="s">
        <v>1260</v>
      </c>
      <c r="AM1731" t="s">
        <v>1260</v>
      </c>
      <c r="AN1731" t="s">
        <v>1260</v>
      </c>
      <c r="AQ1731" t="s">
        <v>1263</v>
      </c>
      <c r="AR1731" t="s">
        <v>1257</v>
      </c>
      <c r="AS1731" t="s">
        <v>1260</v>
      </c>
      <c r="AT1731">
        <v>1</v>
      </c>
      <c r="AX1731" t="s">
        <v>1260</v>
      </c>
      <c r="AY1731" t="s">
        <v>1264</v>
      </c>
      <c r="AZ1731" t="s">
        <v>1265</v>
      </c>
      <c r="BE1731">
        <v>347</v>
      </c>
      <c r="BF1731" t="s">
        <v>4476</v>
      </c>
      <c r="BI1731" t="s">
        <v>1260</v>
      </c>
      <c r="BK1731" t="str">
        <f>LEFT(Tabela_BaseCadastro[[#This Row],[Descrição]],SEARCH(" ",Tabela_BaseCadastro[[#This Row],[Descrição]],1)-1)</f>
        <v>FAULBLASTINA</v>
      </c>
      <c r="BL1731" t="str">
        <f>TEXT(Tabela_BaseCadastro[[#This Row],[Unidade Venda '[EAN8, UPC12, EAN13, e DUN14']]],"0000000000000")</f>
        <v>7896094208100</v>
      </c>
      <c r="BM1731" t="s">
        <v>4476</v>
      </c>
      <c r="BN1731" t="str">
        <f>IF(Tabela_BaseCadastro[[#This Row],[P.Ativo CMED]]="",Tabela_BaseCadastro[[#This Row],[DESCRIÇÃO DO PRINCIPIO ATIVO]],Tabela_BaseCadastro[[#This Row],[P.Ativo CMED]])</f>
        <v>SULFATO DE VIMBLASTINA</v>
      </c>
    </row>
    <row r="1732" spans="1:66" x14ac:dyDescent="0.25">
      <c r="A1732">
        <v>2539</v>
      </c>
      <c r="B1732" t="s">
        <v>4477</v>
      </c>
      <c r="C1732">
        <v>1889</v>
      </c>
      <c r="D1732" t="s">
        <v>4465</v>
      </c>
      <c r="E1732">
        <v>1</v>
      </c>
      <c r="F1732" t="s">
        <v>1253</v>
      </c>
      <c r="G1732">
        <v>1</v>
      </c>
      <c r="H1732" s="1" t="s">
        <v>1280</v>
      </c>
      <c r="I1732">
        <v>58</v>
      </c>
      <c r="J1732" t="s">
        <v>4465</v>
      </c>
      <c r="K1732">
        <v>2</v>
      </c>
      <c r="L1732" t="s">
        <v>1256</v>
      </c>
      <c r="M1732" t="s">
        <v>4380</v>
      </c>
      <c r="N1732" t="s">
        <v>1361</v>
      </c>
      <c r="O1732" t="s">
        <v>1362</v>
      </c>
      <c r="P1732">
        <v>30049068</v>
      </c>
      <c r="R1732">
        <v>13</v>
      </c>
      <c r="S1732">
        <v>14</v>
      </c>
      <c r="U1732">
        <v>7896094202887</v>
      </c>
      <c r="V1732">
        <v>0</v>
      </c>
      <c r="X1732">
        <v>150131</v>
      </c>
      <c r="Z1732" t="s">
        <v>1260</v>
      </c>
      <c r="AA1732" t="s">
        <v>1261</v>
      </c>
      <c r="AB1732">
        <v>1</v>
      </c>
      <c r="AC1732" t="s">
        <v>1283</v>
      </c>
      <c r="AE1732">
        <v>44447</v>
      </c>
      <c r="AH1732">
        <v>0</v>
      </c>
      <c r="AK1732" t="s">
        <v>1260</v>
      </c>
      <c r="AM1732" t="s">
        <v>1260</v>
      </c>
      <c r="AN1732" t="s">
        <v>1260</v>
      </c>
      <c r="AQ1732" t="s">
        <v>1263</v>
      </c>
      <c r="AR1732" t="s">
        <v>1257</v>
      </c>
      <c r="AS1732" t="s">
        <v>1260</v>
      </c>
      <c r="AT1732">
        <v>1</v>
      </c>
      <c r="AX1732" t="s">
        <v>1260</v>
      </c>
      <c r="AY1732" t="s">
        <v>1264</v>
      </c>
      <c r="AZ1732" t="s">
        <v>1265</v>
      </c>
      <c r="BE1732">
        <v>348</v>
      </c>
      <c r="BF1732" t="s">
        <v>4478</v>
      </c>
      <c r="BI1732" t="s">
        <v>1260</v>
      </c>
      <c r="BK1732" t="str">
        <f>LEFT(Tabela_BaseCadastro[[#This Row],[Descrição]],SEARCH(" ",Tabela_BaseCadastro[[#This Row],[Descrição]],1)-1)</f>
        <v>FAULDACAR</v>
      </c>
      <c r="BL1732" t="str">
        <f>TEXT(Tabela_BaseCadastro[[#This Row],[Unidade Venda '[EAN8, UPC12, EAN13, e DUN14']]],"0000000000000")</f>
        <v>7896094202887</v>
      </c>
      <c r="BM1732" t="s">
        <v>4478</v>
      </c>
      <c r="BN1732" t="str">
        <f>IF(Tabela_BaseCadastro[[#This Row],[P.Ativo CMED]]="",Tabela_BaseCadastro[[#This Row],[DESCRIÇÃO DO PRINCIPIO ATIVO]],Tabela_BaseCadastro[[#This Row],[P.Ativo CMED]])</f>
        <v>DACARBAZINA</v>
      </c>
    </row>
    <row r="1733" spans="1:66" x14ac:dyDescent="0.25">
      <c r="A1733">
        <v>2540</v>
      </c>
      <c r="B1733" t="s">
        <v>4479</v>
      </c>
      <c r="C1733">
        <v>1889</v>
      </c>
      <c r="D1733" t="s">
        <v>4465</v>
      </c>
      <c r="E1733">
        <v>1</v>
      </c>
      <c r="F1733" t="s">
        <v>1253</v>
      </c>
      <c r="G1733">
        <v>1</v>
      </c>
      <c r="H1733" s="1" t="s">
        <v>1280</v>
      </c>
      <c r="I1733">
        <v>58</v>
      </c>
      <c r="J1733" t="s">
        <v>4465</v>
      </c>
      <c r="K1733">
        <v>2</v>
      </c>
      <c r="L1733" t="s">
        <v>1256</v>
      </c>
      <c r="M1733" t="s">
        <v>1257</v>
      </c>
      <c r="N1733" t="s">
        <v>4480</v>
      </c>
      <c r="O1733" t="s">
        <v>1307</v>
      </c>
      <c r="P1733">
        <v>30049099</v>
      </c>
      <c r="Q1733">
        <v>3</v>
      </c>
      <c r="R1733">
        <v>13</v>
      </c>
      <c r="S1733">
        <v>14</v>
      </c>
      <c r="U1733">
        <v>7896094207998</v>
      </c>
      <c r="V1733">
        <v>0</v>
      </c>
      <c r="X1733">
        <v>150130</v>
      </c>
      <c r="Z1733" t="s">
        <v>1260</v>
      </c>
      <c r="AA1733" t="s">
        <v>1261</v>
      </c>
      <c r="AB1733">
        <v>1</v>
      </c>
      <c r="AC1733" t="s">
        <v>1283</v>
      </c>
      <c r="AE1733">
        <v>44447</v>
      </c>
      <c r="AH1733">
        <v>0</v>
      </c>
      <c r="AK1733" t="s">
        <v>1260</v>
      </c>
      <c r="AM1733" t="s">
        <v>1260</v>
      </c>
      <c r="AN1733" t="s">
        <v>1260</v>
      </c>
      <c r="AQ1733" t="s">
        <v>1263</v>
      </c>
      <c r="AR1733" t="s">
        <v>1257</v>
      </c>
      <c r="AS1733" t="s">
        <v>1260</v>
      </c>
      <c r="AT1733">
        <v>1</v>
      </c>
      <c r="AX1733" t="s">
        <v>1260</v>
      </c>
      <c r="AY1733" t="s">
        <v>1264</v>
      </c>
      <c r="AZ1733" t="s">
        <v>1265</v>
      </c>
      <c r="BE1733">
        <v>70</v>
      </c>
      <c r="BF1733" t="s">
        <v>1451</v>
      </c>
      <c r="BI1733" t="s">
        <v>1260</v>
      </c>
      <c r="BK1733" t="str">
        <f>LEFT(Tabela_BaseCadastro[[#This Row],[Descrição]],SEARCH(" ",Tabela_BaseCadastro[[#This Row],[Descrição]],1)-1)</f>
        <v>FAULDCARBO</v>
      </c>
      <c r="BL1733" t="str">
        <f>TEXT(Tabela_BaseCadastro[[#This Row],[Unidade Venda '[EAN8, UPC12, EAN13, e DUN14']]],"0000000000000")</f>
        <v>7896094207998</v>
      </c>
      <c r="BM1733" t="s">
        <v>1451</v>
      </c>
      <c r="BN1733" t="str">
        <f>IF(Tabela_BaseCadastro[[#This Row],[P.Ativo CMED]]="",Tabela_BaseCadastro[[#This Row],[DESCRIÇÃO DO PRINCIPIO ATIVO]],Tabela_BaseCadastro[[#This Row],[P.Ativo CMED]])</f>
        <v>CARBOPLATINA</v>
      </c>
    </row>
    <row r="1734" spans="1:66" x14ac:dyDescent="0.25">
      <c r="A1734">
        <v>2541</v>
      </c>
      <c r="B1734" t="s">
        <v>4481</v>
      </c>
      <c r="C1734">
        <v>1889</v>
      </c>
      <c r="D1734" t="s">
        <v>4465</v>
      </c>
      <c r="E1734">
        <v>1</v>
      </c>
      <c r="F1734" t="s">
        <v>1253</v>
      </c>
      <c r="G1734">
        <v>1</v>
      </c>
      <c r="H1734" s="1" t="s">
        <v>1280</v>
      </c>
      <c r="I1734">
        <v>58</v>
      </c>
      <c r="J1734" t="s">
        <v>4465</v>
      </c>
      <c r="K1734">
        <v>2</v>
      </c>
      <c r="L1734" t="s">
        <v>1256</v>
      </c>
      <c r="M1734" t="s">
        <v>1257</v>
      </c>
      <c r="N1734" t="s">
        <v>4480</v>
      </c>
      <c r="O1734" t="s">
        <v>1307</v>
      </c>
      <c r="P1734">
        <v>30049099</v>
      </c>
      <c r="R1734">
        <v>13</v>
      </c>
      <c r="S1734">
        <v>14</v>
      </c>
      <c r="U1734">
        <v>7896094207110</v>
      </c>
      <c r="V1734">
        <v>0</v>
      </c>
      <c r="X1734">
        <v>150140</v>
      </c>
      <c r="Z1734" t="s">
        <v>1260</v>
      </c>
      <c r="AA1734" t="s">
        <v>1261</v>
      </c>
      <c r="AB1734">
        <v>1</v>
      </c>
      <c r="AC1734" t="s">
        <v>1283</v>
      </c>
      <c r="AE1734">
        <v>44447</v>
      </c>
      <c r="AH1734">
        <v>0</v>
      </c>
      <c r="AK1734" t="s">
        <v>1260</v>
      </c>
      <c r="AM1734" t="s">
        <v>1260</v>
      </c>
      <c r="AN1734" t="s">
        <v>1260</v>
      </c>
      <c r="AQ1734" t="s">
        <v>1263</v>
      </c>
      <c r="AR1734" t="s">
        <v>1257</v>
      </c>
      <c r="AS1734" t="s">
        <v>1260</v>
      </c>
      <c r="AT1734">
        <v>1</v>
      </c>
      <c r="AX1734" t="s">
        <v>1260</v>
      </c>
      <c r="AY1734" t="s">
        <v>1264</v>
      </c>
      <c r="AZ1734" t="s">
        <v>1265</v>
      </c>
      <c r="BI1734" t="s">
        <v>1260</v>
      </c>
      <c r="BK1734" t="str">
        <f>LEFT(Tabela_BaseCadastro[[#This Row],[Descrição]],SEARCH(" ",Tabela_BaseCadastro[[#This Row],[Descrição]],1)-1)</f>
        <v>FAULDCISPLA</v>
      </c>
      <c r="BL1734" t="str">
        <f>TEXT(Tabela_BaseCadastro[[#This Row],[Unidade Venda '[EAN8, UPC12, EAN13, e DUN14']]],"0000000000000")</f>
        <v>7896094207110</v>
      </c>
      <c r="BM1734" t="s">
        <v>1434</v>
      </c>
      <c r="BN1734" t="str">
        <f>IF(Tabela_BaseCadastro[[#This Row],[P.Ativo CMED]]="",Tabela_BaseCadastro[[#This Row],[DESCRIÇÃO DO PRINCIPIO ATIVO]],Tabela_BaseCadastro[[#This Row],[P.Ativo CMED]])</f>
        <v>CISPLATINA</v>
      </c>
    </row>
    <row r="1735" spans="1:66" x14ac:dyDescent="0.25">
      <c r="A1735">
        <v>2542</v>
      </c>
      <c r="B1735" t="s">
        <v>4482</v>
      </c>
      <c r="C1735">
        <v>1889</v>
      </c>
      <c r="D1735" t="s">
        <v>4465</v>
      </c>
      <c r="E1735">
        <v>1</v>
      </c>
      <c r="F1735" t="s">
        <v>1253</v>
      </c>
      <c r="G1735">
        <v>1</v>
      </c>
      <c r="H1735" s="1" t="s">
        <v>1280</v>
      </c>
      <c r="I1735">
        <v>58</v>
      </c>
      <c r="J1735" t="s">
        <v>4465</v>
      </c>
      <c r="K1735">
        <v>2</v>
      </c>
      <c r="L1735" t="s">
        <v>1256</v>
      </c>
      <c r="M1735" t="s">
        <v>4380</v>
      </c>
      <c r="N1735" t="s">
        <v>1338</v>
      </c>
      <c r="O1735" t="s">
        <v>1339</v>
      </c>
      <c r="P1735">
        <v>30049079</v>
      </c>
      <c r="R1735">
        <v>13</v>
      </c>
      <c r="S1735">
        <v>14</v>
      </c>
      <c r="U1735">
        <v>7896094202979</v>
      </c>
      <c r="V1735">
        <v>0</v>
      </c>
      <c r="X1735">
        <v>150145</v>
      </c>
      <c r="Z1735" t="s">
        <v>1260</v>
      </c>
      <c r="AA1735" t="s">
        <v>1261</v>
      </c>
      <c r="AB1735">
        <v>1</v>
      </c>
      <c r="AC1735" t="s">
        <v>1283</v>
      </c>
      <c r="AE1735">
        <v>44447</v>
      </c>
      <c r="AH1735">
        <v>0</v>
      </c>
      <c r="AK1735" t="s">
        <v>1260</v>
      </c>
      <c r="AM1735" t="s">
        <v>1260</v>
      </c>
      <c r="AN1735" t="s">
        <v>1260</v>
      </c>
      <c r="AQ1735" t="s">
        <v>1263</v>
      </c>
      <c r="AR1735" t="s">
        <v>1257</v>
      </c>
      <c r="AS1735" t="s">
        <v>1260</v>
      </c>
      <c r="AT1735">
        <v>1</v>
      </c>
      <c r="AX1735" t="s">
        <v>1260</v>
      </c>
      <c r="AY1735" t="s">
        <v>1264</v>
      </c>
      <c r="AZ1735" t="s">
        <v>1265</v>
      </c>
      <c r="BI1735" t="s">
        <v>1260</v>
      </c>
      <c r="BK1735" t="str">
        <f>LEFT(Tabela_BaseCadastro[[#This Row],[Descrição]],SEARCH(" ",Tabela_BaseCadastro[[#This Row],[Descrição]],1)-1)</f>
        <v>FAULDCITA</v>
      </c>
      <c r="BL1735" t="str">
        <f>TEXT(Tabela_BaseCadastro[[#This Row],[Unidade Venda '[EAN8, UPC12, EAN13, e DUN14']]],"0000000000000")</f>
        <v>7896094202979</v>
      </c>
      <c r="BM1735" t="s">
        <v>4483</v>
      </c>
      <c r="BN1735" t="str">
        <f>IF(Tabela_BaseCadastro[[#This Row],[P.Ativo CMED]]="",Tabela_BaseCadastro[[#This Row],[DESCRIÇÃO DO PRINCIPIO ATIVO]],Tabela_BaseCadastro[[#This Row],[P.Ativo CMED]])</f>
        <v>CITARABINA</v>
      </c>
    </row>
    <row r="1736" spans="1:66" x14ac:dyDescent="0.25">
      <c r="A1736">
        <v>2543</v>
      </c>
      <c r="B1736" t="s">
        <v>4484</v>
      </c>
      <c r="C1736">
        <v>1496</v>
      </c>
      <c r="D1736" t="s">
        <v>1715</v>
      </c>
      <c r="E1736">
        <v>1</v>
      </c>
      <c r="F1736" t="s">
        <v>1253</v>
      </c>
      <c r="G1736">
        <v>1</v>
      </c>
      <c r="H1736" s="1" t="s">
        <v>1280</v>
      </c>
      <c r="I1736">
        <v>20</v>
      </c>
      <c r="J1736" t="s">
        <v>1716</v>
      </c>
      <c r="K1736">
        <v>2</v>
      </c>
      <c r="L1736" t="s">
        <v>1256</v>
      </c>
      <c r="M1736" t="s">
        <v>1257</v>
      </c>
      <c r="N1736" t="s">
        <v>1274</v>
      </c>
      <c r="O1736" t="s">
        <v>1275</v>
      </c>
      <c r="P1736">
        <v>30049079</v>
      </c>
      <c r="R1736">
        <v>13</v>
      </c>
      <c r="S1736">
        <v>13</v>
      </c>
      <c r="T1736">
        <v>13</v>
      </c>
      <c r="U1736">
        <v>7899337001063</v>
      </c>
      <c r="V1736">
        <v>0</v>
      </c>
      <c r="W1736">
        <v>7899337001063</v>
      </c>
      <c r="X1736">
        <v>1000070</v>
      </c>
      <c r="Z1736" t="s">
        <v>1260</v>
      </c>
      <c r="AA1736" t="s">
        <v>1261</v>
      </c>
      <c r="AB1736">
        <v>1</v>
      </c>
      <c r="AC1736" t="s">
        <v>1283</v>
      </c>
      <c r="AE1736">
        <v>44447</v>
      </c>
      <c r="AH1736">
        <v>0</v>
      </c>
      <c r="AK1736" t="s">
        <v>1260</v>
      </c>
      <c r="AM1736" t="s">
        <v>1260</v>
      </c>
      <c r="AN1736" t="s">
        <v>1260</v>
      </c>
      <c r="AQ1736" t="s">
        <v>1263</v>
      </c>
      <c r="AR1736" t="s">
        <v>1257</v>
      </c>
      <c r="AS1736" t="s">
        <v>1260</v>
      </c>
      <c r="AT1736">
        <v>1</v>
      </c>
      <c r="AX1736" t="s">
        <v>1260</v>
      </c>
      <c r="AY1736" t="s">
        <v>1264</v>
      </c>
      <c r="AZ1736" t="s">
        <v>1265</v>
      </c>
      <c r="BE1736">
        <v>349</v>
      </c>
      <c r="BF1736" t="s">
        <v>4485</v>
      </c>
      <c r="BI1736" t="s">
        <v>1260</v>
      </c>
      <c r="BK1736" t="str">
        <f>LEFT(Tabela_BaseCadastro[[#This Row],[Descrição]],SEARCH(" ",Tabela_BaseCadastro[[#This Row],[Descrição]],1)-1)</f>
        <v>XOSPATA</v>
      </c>
      <c r="BL1736" t="str">
        <f>TEXT(Tabela_BaseCadastro[[#This Row],[Unidade Venda '[EAN8, UPC12, EAN13, e DUN14']]],"0000000000000")</f>
        <v>7899337001063</v>
      </c>
      <c r="BM1736" t="s">
        <v>4485</v>
      </c>
      <c r="BN1736" t="str">
        <f>IF(Tabela_BaseCadastro[[#This Row],[P.Ativo CMED]]="",Tabela_BaseCadastro[[#This Row],[DESCRIÇÃO DO PRINCIPIO ATIVO]],Tabela_BaseCadastro[[#This Row],[P.Ativo CMED]])</f>
        <v>HEMIFUMARATO DE GILTERITINIBE</v>
      </c>
    </row>
    <row r="1737" spans="1:66" x14ac:dyDescent="0.25">
      <c r="A1737">
        <v>2544</v>
      </c>
      <c r="B1737" t="s">
        <v>540</v>
      </c>
      <c r="C1737">
        <v>1889</v>
      </c>
      <c r="D1737" t="s">
        <v>4465</v>
      </c>
      <c r="E1737">
        <v>1</v>
      </c>
      <c r="F1737" t="s">
        <v>1253</v>
      </c>
      <c r="G1737">
        <v>18</v>
      </c>
      <c r="H1737" s="1" t="s">
        <v>1298</v>
      </c>
      <c r="I1737">
        <v>58</v>
      </c>
      <c r="J1737" t="s">
        <v>4465</v>
      </c>
      <c r="K1737">
        <v>1</v>
      </c>
      <c r="L1737" t="s">
        <v>1256</v>
      </c>
      <c r="M1737" t="s">
        <v>1257</v>
      </c>
      <c r="N1737" t="s">
        <v>4486</v>
      </c>
      <c r="O1737" t="s">
        <v>4487</v>
      </c>
      <c r="P1737">
        <v>30045010</v>
      </c>
      <c r="R1737">
        <v>13</v>
      </c>
      <c r="S1737">
        <v>14</v>
      </c>
      <c r="U1737">
        <v>7896094207196</v>
      </c>
      <c r="V1737">
        <v>0</v>
      </c>
      <c r="X1737">
        <v>150786</v>
      </c>
      <c r="Z1737" t="s">
        <v>1260</v>
      </c>
      <c r="AB1737">
        <v>3</v>
      </c>
      <c r="AC1737" t="s">
        <v>4488</v>
      </c>
      <c r="AE1737">
        <v>44447</v>
      </c>
      <c r="AH1737">
        <v>0</v>
      </c>
      <c r="AK1737" t="s">
        <v>1260</v>
      </c>
      <c r="AM1737" t="s">
        <v>1260</v>
      </c>
      <c r="AN1737" t="s">
        <v>1260</v>
      </c>
      <c r="AQ1737" t="s">
        <v>1263</v>
      </c>
      <c r="AR1737" t="s">
        <v>1257</v>
      </c>
      <c r="AS1737" t="s">
        <v>1260</v>
      </c>
      <c r="AT1737">
        <v>1</v>
      </c>
      <c r="AX1737" t="s">
        <v>1260</v>
      </c>
      <c r="AY1737" t="s">
        <v>1264</v>
      </c>
      <c r="AZ1737" t="s">
        <v>1265</v>
      </c>
      <c r="BI1737" t="s">
        <v>1260</v>
      </c>
      <c r="BK1737" t="str">
        <f>LEFT(Tabela_BaseCadastro[[#This Row],[Descrição]],SEARCH(" ",Tabela_BaseCadastro[[#This Row],[Descrição]],1)-1)</f>
        <v>FAULDLEUCO</v>
      </c>
      <c r="BL1737" t="str">
        <f>TEXT(Tabela_BaseCadastro[[#This Row],[Unidade Venda '[EAN8, UPC12, EAN13, e DUN14']]],"0000000000000")</f>
        <v>7896094207196</v>
      </c>
      <c r="BM1737" t="s">
        <v>4489</v>
      </c>
      <c r="BN1737" t="str">
        <f>IF(Tabela_BaseCadastro[[#This Row],[P.Ativo CMED]]="",Tabela_BaseCadastro[[#This Row],[DESCRIÇÃO DO PRINCIPIO ATIVO]],Tabela_BaseCadastro[[#This Row],[P.Ativo CMED]])</f>
        <v>FOLINATO DE CÁLCIO</v>
      </c>
    </row>
    <row r="1738" spans="1:66" x14ac:dyDescent="0.25">
      <c r="A1738">
        <v>2545</v>
      </c>
      <c r="B1738" t="s">
        <v>4490</v>
      </c>
      <c r="C1738">
        <v>1784</v>
      </c>
      <c r="D1738" t="s">
        <v>4465</v>
      </c>
      <c r="E1738">
        <v>1</v>
      </c>
      <c r="F1738" t="s">
        <v>1253</v>
      </c>
      <c r="G1738">
        <v>1</v>
      </c>
      <c r="H1738" s="1" t="s">
        <v>1280</v>
      </c>
      <c r="I1738">
        <v>58</v>
      </c>
      <c r="J1738" t="s">
        <v>4465</v>
      </c>
      <c r="K1738">
        <v>1</v>
      </c>
      <c r="L1738" t="s">
        <v>1291</v>
      </c>
      <c r="M1738" t="s">
        <v>4380</v>
      </c>
      <c r="N1738" t="s">
        <v>1323</v>
      </c>
      <c r="O1738" t="s">
        <v>1269</v>
      </c>
      <c r="P1738">
        <v>30049069</v>
      </c>
      <c r="R1738">
        <v>13</v>
      </c>
      <c r="S1738">
        <v>14</v>
      </c>
      <c r="U1738">
        <v>7896094209657</v>
      </c>
      <c r="V1738">
        <v>0</v>
      </c>
      <c r="X1738">
        <v>150773</v>
      </c>
      <c r="Z1738" t="s">
        <v>1260</v>
      </c>
      <c r="AA1738" t="s">
        <v>1261</v>
      </c>
      <c r="AB1738">
        <v>1</v>
      </c>
      <c r="AC1738" t="s">
        <v>1283</v>
      </c>
      <c r="AE1738">
        <v>44447</v>
      </c>
      <c r="AH1738">
        <v>0</v>
      </c>
      <c r="AK1738" t="s">
        <v>1260</v>
      </c>
      <c r="AM1738" t="s">
        <v>1260</v>
      </c>
      <c r="AN1738" t="s">
        <v>1260</v>
      </c>
      <c r="AQ1738" t="s">
        <v>1263</v>
      </c>
      <c r="AR1738" t="s">
        <v>1257</v>
      </c>
      <c r="AS1738" t="s">
        <v>1260</v>
      </c>
      <c r="AT1738">
        <v>1</v>
      </c>
      <c r="AX1738" t="s">
        <v>1260</v>
      </c>
      <c r="AY1738" t="s">
        <v>1264</v>
      </c>
      <c r="AZ1738" t="s">
        <v>1265</v>
      </c>
      <c r="BI1738" t="s">
        <v>1260</v>
      </c>
      <c r="BK1738" t="str">
        <f>LEFT(Tabela_BaseCadastro[[#This Row],[Descrição]],SEARCH(" ",Tabela_BaseCadastro[[#This Row],[Descrição]],1)-1)</f>
        <v>FAULDMETRO</v>
      </c>
      <c r="BL1738" t="str">
        <f>TEXT(Tabela_BaseCadastro[[#This Row],[Unidade Venda '[EAN8, UPC12, EAN13, e DUN14']]],"0000000000000")</f>
        <v>7896094209657</v>
      </c>
      <c r="BM1738" t="s">
        <v>2601</v>
      </c>
      <c r="BN1738" t="str">
        <f>IF(Tabela_BaseCadastro[[#This Row],[P.Ativo CMED]]="",Tabela_BaseCadastro[[#This Row],[DESCRIÇÃO DO PRINCIPIO ATIVO]],Tabela_BaseCadastro[[#This Row],[P.Ativo CMED]])</f>
        <v>METOTREXATO</v>
      </c>
    </row>
    <row r="1739" spans="1:66" x14ac:dyDescent="0.25">
      <c r="A1739">
        <v>2546</v>
      </c>
      <c r="B1739" t="s">
        <v>4491</v>
      </c>
      <c r="C1739">
        <v>1785</v>
      </c>
      <c r="D1739" t="s">
        <v>4492</v>
      </c>
      <c r="E1739">
        <v>1</v>
      </c>
      <c r="F1739" t="s">
        <v>1253</v>
      </c>
      <c r="G1739">
        <v>18</v>
      </c>
      <c r="H1739" s="1" t="s">
        <v>1298</v>
      </c>
      <c r="I1739">
        <v>59</v>
      </c>
      <c r="J1739" t="s">
        <v>4493</v>
      </c>
      <c r="K1739">
        <v>1</v>
      </c>
      <c r="L1739" t="s">
        <v>1256</v>
      </c>
      <c r="M1739" t="s">
        <v>1257</v>
      </c>
      <c r="N1739" t="s">
        <v>4494</v>
      </c>
      <c r="O1739" t="s">
        <v>1275</v>
      </c>
      <c r="P1739">
        <v>30041019</v>
      </c>
      <c r="R1739">
        <v>13</v>
      </c>
      <c r="S1739">
        <v>13</v>
      </c>
      <c r="T1739">
        <v>13</v>
      </c>
      <c r="U1739">
        <v>7891045008914</v>
      </c>
      <c r="V1739">
        <v>0</v>
      </c>
      <c r="W1739">
        <v>7891045008914</v>
      </c>
      <c r="X1739" t="s">
        <v>632</v>
      </c>
      <c r="Z1739" t="s">
        <v>1260</v>
      </c>
      <c r="AA1739" t="s">
        <v>1261</v>
      </c>
      <c r="AB1739">
        <v>4</v>
      </c>
      <c r="AC1739" t="s">
        <v>1579</v>
      </c>
      <c r="AE1739">
        <v>44447</v>
      </c>
      <c r="AH1739">
        <v>0</v>
      </c>
      <c r="AK1739" t="s">
        <v>1260</v>
      </c>
      <c r="AM1739" t="s">
        <v>1260</v>
      </c>
      <c r="AN1739" t="s">
        <v>1260</v>
      </c>
      <c r="AQ1739" t="s">
        <v>1263</v>
      </c>
      <c r="AR1739" t="s">
        <v>1257</v>
      </c>
      <c r="AS1739" t="s">
        <v>1260</v>
      </c>
      <c r="AT1739">
        <v>1</v>
      </c>
      <c r="AX1739" t="s">
        <v>1260</v>
      </c>
      <c r="AY1739" t="s">
        <v>1264</v>
      </c>
      <c r="AZ1739" t="s">
        <v>1265</v>
      </c>
      <c r="BI1739" t="s">
        <v>1260</v>
      </c>
      <c r="BK1739" t="str">
        <f>LEFT(Tabela_BaseCadastro[[#This Row],[Descrição]],SEARCH(" ",Tabela_BaseCadastro[[#This Row],[Descrição]],1)-1)</f>
        <v>TAZOCIN</v>
      </c>
      <c r="BL1739" t="str">
        <f>TEXT(Tabela_BaseCadastro[[#This Row],[Unidade Venda '[EAN8, UPC12, EAN13, e DUN14']]],"0000000000000")</f>
        <v>7891045008914</v>
      </c>
      <c r="BM1739" t="s">
        <v>4495</v>
      </c>
      <c r="BN1739" t="str">
        <f>IF(Tabela_BaseCadastro[[#This Row],[P.Ativo CMED]]="",Tabela_BaseCadastro[[#This Row],[DESCRIÇÃO DO PRINCIPIO ATIVO]],Tabela_BaseCadastro[[#This Row],[P.Ativo CMED]])</f>
        <v>TAZOBACTAM SÓDICO;PIPERACILINA SÓDICA</v>
      </c>
    </row>
    <row r="1740" spans="1:66" x14ac:dyDescent="0.25">
      <c r="A1740">
        <v>2547</v>
      </c>
      <c r="B1740" t="s">
        <v>4496</v>
      </c>
      <c r="C1740">
        <v>1889</v>
      </c>
      <c r="D1740" t="s">
        <v>4465</v>
      </c>
      <c r="E1740">
        <v>1</v>
      </c>
      <c r="F1740" t="s">
        <v>1253</v>
      </c>
      <c r="G1740">
        <v>1</v>
      </c>
      <c r="H1740" s="1" t="s">
        <v>1280</v>
      </c>
      <c r="I1740">
        <v>58</v>
      </c>
      <c r="J1740" t="s">
        <v>4465</v>
      </c>
      <c r="K1740">
        <v>2</v>
      </c>
      <c r="L1740" t="s">
        <v>1256</v>
      </c>
      <c r="M1740" t="s">
        <v>4380</v>
      </c>
      <c r="N1740" t="s">
        <v>1323</v>
      </c>
      <c r="O1740" t="s">
        <v>1269</v>
      </c>
      <c r="P1740">
        <v>30049069</v>
      </c>
      <c r="R1740">
        <v>13</v>
      </c>
      <c r="S1740">
        <v>14</v>
      </c>
      <c r="U1740">
        <v>7896094202856</v>
      </c>
      <c r="V1740">
        <v>0</v>
      </c>
      <c r="X1740" t="s">
        <v>4497</v>
      </c>
      <c r="Z1740" t="s">
        <v>1260</v>
      </c>
      <c r="AA1740" t="s">
        <v>1261</v>
      </c>
      <c r="AB1740">
        <v>1</v>
      </c>
      <c r="AC1740" t="s">
        <v>1283</v>
      </c>
      <c r="AE1740">
        <v>44448</v>
      </c>
      <c r="AH1740">
        <v>0</v>
      </c>
      <c r="AK1740" t="s">
        <v>1260</v>
      </c>
      <c r="AM1740" t="s">
        <v>1260</v>
      </c>
      <c r="AN1740" t="s">
        <v>1260</v>
      </c>
      <c r="AQ1740" t="s">
        <v>1263</v>
      </c>
      <c r="AR1740" t="s">
        <v>1257</v>
      </c>
      <c r="AS1740" t="s">
        <v>1260</v>
      </c>
      <c r="AT1740">
        <v>1</v>
      </c>
      <c r="AX1740" t="s">
        <v>1260</v>
      </c>
      <c r="AY1740" t="s">
        <v>1264</v>
      </c>
      <c r="AZ1740" t="s">
        <v>1265</v>
      </c>
      <c r="BE1740">
        <v>202</v>
      </c>
      <c r="BF1740" t="s">
        <v>2687</v>
      </c>
      <c r="BI1740" t="s">
        <v>1260</v>
      </c>
      <c r="BK1740" t="str">
        <f>LEFT(Tabela_BaseCadastro[[#This Row],[Descrição]],SEARCH(" ",Tabela_BaseCadastro[[#This Row],[Descrição]],1)-1)</f>
        <v>FAULDOXO10MG/5ML</v>
      </c>
      <c r="BL1740" t="str">
        <f>TEXT(Tabela_BaseCadastro[[#This Row],[Unidade Venda '[EAN8, UPC12, EAN13, e DUN14']]],"0000000000000")</f>
        <v>7896094202856</v>
      </c>
      <c r="BM1740" t="s">
        <v>2687</v>
      </c>
      <c r="BN1740" t="str">
        <f>IF(Tabela_BaseCadastro[[#This Row],[P.Ativo CMED]]="",Tabela_BaseCadastro[[#This Row],[DESCRIÇÃO DO PRINCIPIO ATIVO]],Tabela_BaseCadastro[[#This Row],[P.Ativo CMED]])</f>
        <v>CLORIDRATO DE DOXORRUBICINA</v>
      </c>
    </row>
    <row r="1741" spans="1:66" x14ac:dyDescent="0.25">
      <c r="A1741">
        <v>2548</v>
      </c>
      <c r="B1741" t="s">
        <v>4498</v>
      </c>
      <c r="C1741">
        <v>1889</v>
      </c>
      <c r="D1741" t="s">
        <v>4465</v>
      </c>
      <c r="E1741">
        <v>1</v>
      </c>
      <c r="F1741" t="s">
        <v>1253</v>
      </c>
      <c r="G1741">
        <v>1</v>
      </c>
      <c r="H1741" s="1" t="s">
        <v>1280</v>
      </c>
      <c r="I1741">
        <v>58</v>
      </c>
      <c r="J1741" t="s">
        <v>4465</v>
      </c>
      <c r="K1741">
        <v>2</v>
      </c>
      <c r="L1741" t="s">
        <v>1256</v>
      </c>
      <c r="M1741" t="s">
        <v>4380</v>
      </c>
      <c r="N1741" t="s">
        <v>1323</v>
      </c>
      <c r="O1741" t="s">
        <v>1269</v>
      </c>
      <c r="P1741">
        <v>30049069</v>
      </c>
      <c r="R1741">
        <v>13</v>
      </c>
      <c r="S1741">
        <v>14</v>
      </c>
      <c r="U1741">
        <v>7896094208483</v>
      </c>
      <c r="V1741">
        <v>0</v>
      </c>
      <c r="X1741">
        <v>150650</v>
      </c>
      <c r="Z1741" t="s">
        <v>1260</v>
      </c>
      <c r="AA1741" t="s">
        <v>1261</v>
      </c>
      <c r="AB1741">
        <v>1</v>
      </c>
      <c r="AC1741" t="s">
        <v>1283</v>
      </c>
      <c r="AE1741">
        <v>44448</v>
      </c>
      <c r="AH1741">
        <v>0</v>
      </c>
      <c r="AK1741" t="s">
        <v>1260</v>
      </c>
      <c r="AM1741" t="s">
        <v>1260</v>
      </c>
      <c r="AN1741" t="s">
        <v>1260</v>
      </c>
      <c r="AQ1741" t="s">
        <v>1263</v>
      </c>
      <c r="AR1741" t="s">
        <v>1257</v>
      </c>
      <c r="AS1741" t="s">
        <v>1260</v>
      </c>
      <c r="AT1741">
        <v>1</v>
      </c>
      <c r="AX1741" t="s">
        <v>1260</v>
      </c>
      <c r="AY1741" t="s">
        <v>1264</v>
      </c>
      <c r="AZ1741" t="s">
        <v>1265</v>
      </c>
      <c r="BE1741">
        <v>352</v>
      </c>
      <c r="BF1741" t="s">
        <v>4499</v>
      </c>
      <c r="BI1741" t="s">
        <v>1260</v>
      </c>
      <c r="BK1741" t="str">
        <f>LEFT(Tabela_BaseCadastro[[#This Row],[Descrição]],SEARCH(" ",Tabela_BaseCadastro[[#This Row],[Descrição]],1)-1)</f>
        <v>FAULDVINCRI</v>
      </c>
      <c r="BL1741" t="str">
        <f>TEXT(Tabela_BaseCadastro[[#This Row],[Unidade Venda '[EAN8, UPC12, EAN13, e DUN14']]],"0000000000000")</f>
        <v>7896094208483</v>
      </c>
      <c r="BM1741" t="s">
        <v>1524</v>
      </c>
      <c r="BN1741" t="str">
        <f>IF(Tabela_BaseCadastro[[#This Row],[P.Ativo CMED]]="",Tabela_BaseCadastro[[#This Row],[DESCRIÇÃO DO PRINCIPIO ATIVO]],Tabela_BaseCadastro[[#This Row],[P.Ativo CMED]])</f>
        <v>SULFATO DE VINCRISTINA</v>
      </c>
    </row>
    <row r="1742" spans="1:66" x14ac:dyDescent="0.25">
      <c r="A1742">
        <v>2549</v>
      </c>
      <c r="B1742" t="s">
        <v>4500</v>
      </c>
      <c r="C1742">
        <v>1889</v>
      </c>
      <c r="D1742" t="s">
        <v>4465</v>
      </c>
      <c r="E1742">
        <v>1</v>
      </c>
      <c r="F1742" t="s">
        <v>1253</v>
      </c>
      <c r="G1742">
        <v>1</v>
      </c>
      <c r="H1742" s="1" t="s">
        <v>1280</v>
      </c>
      <c r="I1742">
        <v>58</v>
      </c>
      <c r="J1742" t="s">
        <v>4465</v>
      </c>
      <c r="K1742">
        <v>2</v>
      </c>
      <c r="L1742" t="s">
        <v>1256</v>
      </c>
      <c r="M1742" t="s">
        <v>1257</v>
      </c>
      <c r="N1742" t="s">
        <v>1327</v>
      </c>
      <c r="O1742" t="s">
        <v>1259</v>
      </c>
      <c r="P1742">
        <v>30049059</v>
      </c>
      <c r="R1742">
        <v>13</v>
      </c>
      <c r="S1742">
        <v>13</v>
      </c>
      <c r="U1742">
        <v>7896094203020</v>
      </c>
      <c r="V1742">
        <v>0</v>
      </c>
      <c r="X1742">
        <v>150148</v>
      </c>
      <c r="Z1742" t="s">
        <v>1617</v>
      </c>
      <c r="AA1742" t="s">
        <v>1261</v>
      </c>
      <c r="AB1742">
        <v>1</v>
      </c>
      <c r="AC1742" t="s">
        <v>1283</v>
      </c>
      <c r="AE1742">
        <v>44448</v>
      </c>
      <c r="AH1742">
        <v>0</v>
      </c>
      <c r="AK1742" t="s">
        <v>1260</v>
      </c>
      <c r="AM1742" t="s">
        <v>1260</v>
      </c>
      <c r="AN1742" t="s">
        <v>1260</v>
      </c>
      <c r="AQ1742" t="s">
        <v>1263</v>
      </c>
      <c r="AR1742" t="s">
        <v>1257</v>
      </c>
      <c r="AS1742" t="s">
        <v>1260</v>
      </c>
      <c r="AT1742">
        <v>1</v>
      </c>
      <c r="AX1742" t="s">
        <v>1260</v>
      </c>
      <c r="AY1742" t="s">
        <v>1264</v>
      </c>
      <c r="AZ1742" t="s">
        <v>1265</v>
      </c>
      <c r="BI1742" t="s">
        <v>1260</v>
      </c>
      <c r="BK1742" t="str">
        <f>LEFT(Tabela_BaseCadastro[[#This Row],[Descrição]],SEARCH(" ",Tabela_BaseCadastro[[#This Row],[Descrição]],1)-1)</f>
        <v>ONTAX</v>
      </c>
      <c r="BL1742" t="str">
        <f>TEXT(Tabela_BaseCadastro[[#This Row],[Unidade Venda '[EAN8, UPC12, EAN13, e DUN14']]],"0000000000000")</f>
        <v>7896094203020</v>
      </c>
      <c r="BM1742" t="s">
        <v>2591</v>
      </c>
      <c r="BN1742" t="str">
        <f>IF(Tabela_BaseCadastro[[#This Row],[P.Ativo CMED]]="",Tabela_BaseCadastro[[#This Row],[DESCRIÇÃO DO PRINCIPIO ATIVO]],Tabela_BaseCadastro[[#This Row],[P.Ativo CMED]])</f>
        <v>PACLITAXEL</v>
      </c>
    </row>
    <row r="1743" spans="1:66" x14ac:dyDescent="0.25">
      <c r="A1743">
        <v>2550</v>
      </c>
      <c r="B1743" t="s">
        <v>4501</v>
      </c>
      <c r="C1743">
        <v>1889</v>
      </c>
      <c r="D1743" t="s">
        <v>4465</v>
      </c>
      <c r="E1743">
        <v>1</v>
      </c>
      <c r="F1743" t="s">
        <v>1253</v>
      </c>
      <c r="G1743">
        <v>1</v>
      </c>
      <c r="H1743" s="1" t="s">
        <v>1280</v>
      </c>
      <c r="I1743">
        <v>58</v>
      </c>
      <c r="J1743" t="s">
        <v>4465</v>
      </c>
      <c r="K1743">
        <v>2</v>
      </c>
      <c r="L1743" t="s">
        <v>1256</v>
      </c>
      <c r="M1743" t="s">
        <v>4380</v>
      </c>
      <c r="N1743" t="s">
        <v>4480</v>
      </c>
      <c r="O1743" t="s">
        <v>1307</v>
      </c>
      <c r="P1743">
        <v>30049099</v>
      </c>
      <c r="R1743">
        <v>13</v>
      </c>
      <c r="S1743">
        <v>13</v>
      </c>
      <c r="T1743">
        <v>13</v>
      </c>
      <c r="U1743">
        <v>7896094203242</v>
      </c>
      <c r="V1743">
        <v>0</v>
      </c>
      <c r="X1743">
        <v>150653</v>
      </c>
      <c r="Z1743" t="s">
        <v>1260</v>
      </c>
      <c r="AA1743" t="s">
        <v>1261</v>
      </c>
      <c r="AB1743">
        <v>1</v>
      </c>
      <c r="AC1743" t="s">
        <v>1283</v>
      </c>
      <c r="AE1743">
        <v>44448</v>
      </c>
      <c r="AH1743">
        <v>0</v>
      </c>
      <c r="AK1743" t="s">
        <v>1260</v>
      </c>
      <c r="AM1743" t="s">
        <v>1260</v>
      </c>
      <c r="AN1743" t="s">
        <v>1260</v>
      </c>
      <c r="AQ1743" t="s">
        <v>1263</v>
      </c>
      <c r="AR1743" t="s">
        <v>1257</v>
      </c>
      <c r="AS1743" t="s">
        <v>1260</v>
      </c>
      <c r="AT1743">
        <v>1</v>
      </c>
      <c r="AX1743" t="s">
        <v>1260</v>
      </c>
      <c r="AY1743" t="s">
        <v>1264</v>
      </c>
      <c r="AZ1743" t="s">
        <v>1265</v>
      </c>
      <c r="BE1743">
        <v>166</v>
      </c>
      <c r="BF1743" t="s">
        <v>1410</v>
      </c>
      <c r="BI1743" t="s">
        <v>1260</v>
      </c>
      <c r="BK1743" t="str">
        <f>LEFT(Tabela_BaseCadastro[[#This Row],[Descrição]],SEARCH(" ",Tabela_BaseCadastro[[#This Row],[Descrição]],1)-1)</f>
        <v>OXALIBBS</v>
      </c>
      <c r="BL1743" t="str">
        <f>TEXT(Tabela_BaseCadastro[[#This Row],[Unidade Venda '[EAN8, UPC12, EAN13, e DUN14']]],"0000000000000")</f>
        <v>7896094203242</v>
      </c>
      <c r="BM1743" t="s">
        <v>1410</v>
      </c>
      <c r="BN1743" t="str">
        <f>IF(Tabela_BaseCadastro[[#This Row],[P.Ativo CMED]]="",Tabela_BaseCadastro[[#This Row],[DESCRIÇÃO DO PRINCIPIO ATIVO]],Tabela_BaseCadastro[[#This Row],[P.Ativo CMED]])</f>
        <v>OXALIPLATINA</v>
      </c>
    </row>
    <row r="1744" spans="1:66" x14ac:dyDescent="0.25">
      <c r="A1744">
        <v>2551</v>
      </c>
      <c r="B1744" t="s">
        <v>4502</v>
      </c>
      <c r="C1744">
        <v>1889</v>
      </c>
      <c r="D1744" t="s">
        <v>4465</v>
      </c>
      <c r="E1744">
        <v>1</v>
      </c>
      <c r="F1744" t="s">
        <v>1253</v>
      </c>
      <c r="G1744">
        <v>1</v>
      </c>
      <c r="H1744" s="1" t="s">
        <v>1280</v>
      </c>
      <c r="I1744">
        <v>58</v>
      </c>
      <c r="J1744" t="s">
        <v>4465</v>
      </c>
      <c r="K1744">
        <v>2</v>
      </c>
      <c r="L1744" t="s">
        <v>1256</v>
      </c>
      <c r="M1744" t="s">
        <v>4380</v>
      </c>
      <c r="N1744" t="s">
        <v>1292</v>
      </c>
      <c r="O1744" t="s">
        <v>1293</v>
      </c>
      <c r="P1744">
        <v>30043936</v>
      </c>
      <c r="R1744">
        <v>13</v>
      </c>
      <c r="S1744">
        <v>13</v>
      </c>
      <c r="U1744">
        <v>7896094209329</v>
      </c>
      <c r="V1744">
        <v>0</v>
      </c>
      <c r="Z1744" t="s">
        <v>1260</v>
      </c>
      <c r="AA1744" t="s">
        <v>1261</v>
      </c>
      <c r="AB1744">
        <v>1</v>
      </c>
      <c r="AC1744" t="s">
        <v>1283</v>
      </c>
      <c r="AE1744">
        <v>44448</v>
      </c>
      <c r="AH1744">
        <v>0</v>
      </c>
      <c r="AK1744" t="s">
        <v>1260</v>
      </c>
      <c r="AM1744" t="s">
        <v>1260</v>
      </c>
      <c r="AN1744" t="s">
        <v>1260</v>
      </c>
      <c r="AQ1744" t="s">
        <v>1263</v>
      </c>
      <c r="AR1744" t="s">
        <v>1257</v>
      </c>
      <c r="AS1744" t="s">
        <v>1260</v>
      </c>
      <c r="AT1744">
        <v>1</v>
      </c>
      <c r="AX1744" t="s">
        <v>1260</v>
      </c>
      <c r="AY1744" t="s">
        <v>1264</v>
      </c>
      <c r="AZ1744" t="s">
        <v>1265</v>
      </c>
      <c r="BE1744">
        <v>353</v>
      </c>
      <c r="BF1744" t="s">
        <v>4503</v>
      </c>
      <c r="BI1744" t="s">
        <v>1260</v>
      </c>
      <c r="BK1744" t="str">
        <f>LEFT(Tabela_BaseCadastro[[#This Row],[Descrição]],SEARCH(" ",Tabela_BaseCadastro[[#This Row],[Descrição]],1)-1)</f>
        <v>POEMMY</v>
      </c>
      <c r="BL1744" t="str">
        <f>TEXT(Tabela_BaseCadastro[[#This Row],[Unidade Venda '[EAN8, UPC12, EAN13, e DUN14']]],"0000000000000")</f>
        <v>7896094209329</v>
      </c>
      <c r="BM1744" t="s">
        <v>1484</v>
      </c>
      <c r="BN1744" t="str">
        <f>IF(Tabela_BaseCadastro[[#This Row],[P.Ativo CMED]]="",Tabela_BaseCadastro[[#This Row],[DESCRIÇÃO DO PRINCIPIO ATIVO]],Tabela_BaseCadastro[[#This Row],[P.Ativo CMED]])</f>
        <v>FULVESTRANTO</v>
      </c>
    </row>
    <row r="1745" spans="1:66" x14ac:dyDescent="0.25">
      <c r="A1745">
        <v>2552</v>
      </c>
      <c r="B1745" t="s">
        <v>4504</v>
      </c>
      <c r="C1745">
        <v>1784</v>
      </c>
      <c r="D1745" t="s">
        <v>4465</v>
      </c>
      <c r="E1745">
        <v>1</v>
      </c>
      <c r="F1745" t="s">
        <v>1253</v>
      </c>
      <c r="G1745">
        <v>18</v>
      </c>
      <c r="H1745" s="1" t="s">
        <v>1298</v>
      </c>
      <c r="I1745">
        <v>58</v>
      </c>
      <c r="J1745" t="s">
        <v>4465</v>
      </c>
      <c r="K1745">
        <v>1</v>
      </c>
      <c r="L1745" t="s">
        <v>1256</v>
      </c>
      <c r="M1745" t="s">
        <v>4380</v>
      </c>
      <c r="N1745" t="s">
        <v>1323</v>
      </c>
      <c r="O1745" t="s">
        <v>1269</v>
      </c>
      <c r="P1745">
        <v>30049069</v>
      </c>
      <c r="R1745">
        <v>13</v>
      </c>
      <c r="S1745">
        <v>14</v>
      </c>
      <c r="U1745">
        <v>7896094210202</v>
      </c>
      <c r="V1745">
        <v>0</v>
      </c>
      <c r="Z1745" t="s">
        <v>1260</v>
      </c>
      <c r="AA1745" t="s">
        <v>1261</v>
      </c>
      <c r="AB1745">
        <v>8</v>
      </c>
      <c r="AC1745" t="s">
        <v>4505</v>
      </c>
      <c r="AE1745">
        <v>44448</v>
      </c>
      <c r="AH1745">
        <v>0</v>
      </c>
      <c r="AK1745" t="s">
        <v>1260</v>
      </c>
      <c r="AM1745" t="s">
        <v>1260</v>
      </c>
      <c r="AN1745" t="s">
        <v>1260</v>
      </c>
      <c r="AQ1745" t="s">
        <v>1263</v>
      </c>
      <c r="AR1745" t="s">
        <v>1257</v>
      </c>
      <c r="AS1745" t="s">
        <v>1260</v>
      </c>
      <c r="AT1745">
        <v>1</v>
      </c>
      <c r="AX1745" t="s">
        <v>1260</v>
      </c>
      <c r="AY1745" t="s">
        <v>1264</v>
      </c>
      <c r="AZ1745" t="s">
        <v>1265</v>
      </c>
      <c r="BE1745">
        <v>354</v>
      </c>
      <c r="BF1745" t="s">
        <v>1387</v>
      </c>
      <c r="BI1745" t="s">
        <v>1260</v>
      </c>
      <c r="BK1745" t="str">
        <f>LEFT(Tabela_BaseCadastro[[#This Row],[Descrição]],SEARCH(" ",Tabela_BaseCadastro[[#This Row],[Descrição]],1)-1)</f>
        <v>TEORO</v>
      </c>
      <c r="BL1745" t="str">
        <f>TEXT(Tabela_BaseCadastro[[#This Row],[Unidade Venda '[EAN8, UPC12, EAN13, e DUN14']]],"0000000000000")</f>
        <v>7896094210202</v>
      </c>
      <c r="BM1745" t="s">
        <v>4506</v>
      </c>
      <c r="BN1745" t="str">
        <f>IF(Tabela_BaseCadastro[[#This Row],[P.Ativo CMED]]="",Tabela_BaseCadastro[[#This Row],[DESCRIÇÃO DO PRINCIPIO ATIVO]],Tabela_BaseCadastro[[#This Row],[P.Ativo CMED]])</f>
        <v>ÁCIDO ZOLEDRÔNICO MONOIDRATADO</v>
      </c>
    </row>
    <row r="1746" spans="1:66" x14ac:dyDescent="0.25">
      <c r="A1746">
        <v>2553</v>
      </c>
      <c r="B1746" t="s">
        <v>4507</v>
      </c>
      <c r="C1746">
        <v>1889</v>
      </c>
      <c r="D1746" t="s">
        <v>4465</v>
      </c>
      <c r="E1746">
        <v>1</v>
      </c>
      <c r="F1746" t="s">
        <v>1253</v>
      </c>
      <c r="G1746">
        <v>1</v>
      </c>
      <c r="H1746" s="1" t="s">
        <v>1280</v>
      </c>
      <c r="I1746">
        <v>58</v>
      </c>
      <c r="J1746" t="s">
        <v>4465</v>
      </c>
      <c r="K1746">
        <v>2</v>
      </c>
      <c r="L1746" t="s">
        <v>1256</v>
      </c>
      <c r="M1746" t="s">
        <v>1257</v>
      </c>
      <c r="N1746" t="s">
        <v>1323</v>
      </c>
      <c r="O1746" t="s">
        <v>1269</v>
      </c>
      <c r="P1746">
        <v>30049069</v>
      </c>
      <c r="R1746">
        <v>13</v>
      </c>
      <c r="S1746">
        <v>14</v>
      </c>
      <c r="U1746">
        <v>7896094209459</v>
      </c>
      <c r="V1746">
        <v>0</v>
      </c>
      <c r="Z1746" t="s">
        <v>1260</v>
      </c>
      <c r="AA1746" t="s">
        <v>1261</v>
      </c>
      <c r="AB1746">
        <v>1</v>
      </c>
      <c r="AC1746" t="s">
        <v>1283</v>
      </c>
      <c r="AE1746">
        <v>44448</v>
      </c>
      <c r="AH1746">
        <v>0</v>
      </c>
      <c r="AK1746" t="s">
        <v>1260</v>
      </c>
      <c r="AM1746" t="s">
        <v>1260</v>
      </c>
      <c r="AN1746" t="s">
        <v>1260</v>
      </c>
      <c r="AQ1746" t="s">
        <v>1263</v>
      </c>
      <c r="AR1746" t="s">
        <v>1257</v>
      </c>
      <c r="AS1746" t="s">
        <v>1260</v>
      </c>
      <c r="AT1746">
        <v>1</v>
      </c>
      <c r="AX1746" t="s">
        <v>1260</v>
      </c>
      <c r="AY1746" t="s">
        <v>1264</v>
      </c>
      <c r="AZ1746" t="s">
        <v>1265</v>
      </c>
      <c r="BE1746">
        <v>355</v>
      </c>
      <c r="BF1746" t="s">
        <v>4508</v>
      </c>
      <c r="BI1746" t="s">
        <v>1260</v>
      </c>
      <c r="BK1746" t="str">
        <f>LEFT(Tabela_BaseCadastro[[#This Row],[Descrição]],SEARCH(" ",Tabela_BaseCadastro[[#This Row],[Descrição]],1)-1)</f>
        <v>VERAZO</v>
      </c>
      <c r="BL1746" t="str">
        <f>TEXT(Tabela_BaseCadastro[[#This Row],[Unidade Venda '[EAN8, UPC12, EAN13, e DUN14']]],"0000000000000")</f>
        <v>7896094209459</v>
      </c>
      <c r="BM1746" t="s">
        <v>4508</v>
      </c>
      <c r="BN1746" t="str">
        <f>IF(Tabela_BaseCadastro[[#This Row],[P.Ativo CMED]]="",Tabela_BaseCadastro[[#This Row],[DESCRIÇÃO DO PRINCIPIO ATIVO]],Tabela_BaseCadastro[[#This Row],[P.Ativo CMED]])</f>
        <v>BORTEZOMIBE</v>
      </c>
    </row>
    <row r="1747" spans="1:66" x14ac:dyDescent="0.25">
      <c r="A1747">
        <v>2554</v>
      </c>
      <c r="B1747" t="s">
        <v>4509</v>
      </c>
      <c r="C1747">
        <v>1889</v>
      </c>
      <c r="D1747" t="s">
        <v>4465</v>
      </c>
      <c r="E1747">
        <v>1</v>
      </c>
      <c r="F1747" t="s">
        <v>1253</v>
      </c>
      <c r="G1747">
        <v>1</v>
      </c>
      <c r="H1747" s="1" t="s">
        <v>1280</v>
      </c>
      <c r="I1747">
        <v>58</v>
      </c>
      <c r="J1747" t="s">
        <v>4465</v>
      </c>
      <c r="K1747">
        <v>1</v>
      </c>
      <c r="L1747" t="s">
        <v>1291</v>
      </c>
      <c r="M1747" t="s">
        <v>1257</v>
      </c>
      <c r="N1747" t="s">
        <v>1348</v>
      </c>
      <c r="O1747" t="s">
        <v>1349</v>
      </c>
      <c r="P1747">
        <v>30021520</v>
      </c>
      <c r="R1747">
        <v>13</v>
      </c>
      <c r="S1747">
        <v>14</v>
      </c>
      <c r="U1747">
        <v>7896094210226</v>
      </c>
      <c r="V1747">
        <v>0</v>
      </c>
      <c r="X1747" t="s">
        <v>4510</v>
      </c>
      <c r="Z1747" t="s">
        <v>1260</v>
      </c>
      <c r="AB1747">
        <v>1</v>
      </c>
      <c r="AC1747" t="s">
        <v>1283</v>
      </c>
      <c r="AE1747">
        <v>44448</v>
      </c>
      <c r="AH1747">
        <v>0</v>
      </c>
      <c r="AK1747" t="s">
        <v>1260</v>
      </c>
      <c r="AM1747" t="s">
        <v>1260</v>
      </c>
      <c r="AN1747" t="s">
        <v>1260</v>
      </c>
      <c r="AQ1747" t="s">
        <v>1263</v>
      </c>
      <c r="AR1747" t="s">
        <v>1257</v>
      </c>
      <c r="AS1747" t="s">
        <v>1260</v>
      </c>
      <c r="AT1747">
        <v>1</v>
      </c>
      <c r="AX1747" t="s">
        <v>1260</v>
      </c>
      <c r="AY1747" t="s">
        <v>1264</v>
      </c>
      <c r="AZ1747" t="s">
        <v>1265</v>
      </c>
      <c r="BE1747">
        <v>17</v>
      </c>
      <c r="BF1747" t="s">
        <v>1353</v>
      </c>
      <c r="BI1747" t="s">
        <v>1260</v>
      </c>
      <c r="BK1747" t="str">
        <f>LEFT(Tabela_BaseCadastro[[#This Row],[Descrição]],SEARCH(" ",Tabela_BaseCadastro[[#This Row],[Descrição]],1)-1)</f>
        <v>VIVAXXIA</v>
      </c>
      <c r="BL1747" t="str">
        <f>TEXT(Tabela_BaseCadastro[[#This Row],[Unidade Venda '[EAN8, UPC12, EAN13, e DUN14']]],"0000000000000")</f>
        <v>7896094210226</v>
      </c>
      <c r="BM1747" t="s">
        <v>1353</v>
      </c>
      <c r="BN1747" t="str">
        <f>IF(Tabela_BaseCadastro[[#This Row],[P.Ativo CMED]]="",Tabela_BaseCadastro[[#This Row],[DESCRIÇÃO DO PRINCIPIO ATIVO]],Tabela_BaseCadastro[[#This Row],[P.Ativo CMED]])</f>
        <v>RITUXIMABE</v>
      </c>
    </row>
    <row r="1748" spans="1:66" x14ac:dyDescent="0.25">
      <c r="A1748">
        <v>2555</v>
      </c>
      <c r="B1748" t="s">
        <v>4511</v>
      </c>
      <c r="C1748">
        <v>1889</v>
      </c>
      <c r="D1748" t="s">
        <v>4465</v>
      </c>
      <c r="E1748">
        <v>1</v>
      </c>
      <c r="F1748" t="s">
        <v>1253</v>
      </c>
      <c r="G1748">
        <v>1</v>
      </c>
      <c r="H1748" s="1" t="s">
        <v>1280</v>
      </c>
      <c r="I1748">
        <v>58</v>
      </c>
      <c r="J1748" t="s">
        <v>4465</v>
      </c>
      <c r="K1748">
        <v>1</v>
      </c>
      <c r="L1748" t="s">
        <v>1291</v>
      </c>
      <c r="M1748" t="s">
        <v>1257</v>
      </c>
      <c r="N1748" t="s">
        <v>1348</v>
      </c>
      <c r="O1748" t="s">
        <v>1349</v>
      </c>
      <c r="P1748">
        <v>30021520</v>
      </c>
      <c r="R1748">
        <v>13</v>
      </c>
      <c r="S1748">
        <v>14</v>
      </c>
      <c r="U1748">
        <v>7896094209756</v>
      </c>
      <c r="V1748">
        <v>0</v>
      </c>
      <c r="X1748">
        <v>150822</v>
      </c>
      <c r="Z1748" t="s">
        <v>1260</v>
      </c>
      <c r="AA1748" t="s">
        <v>1261</v>
      </c>
      <c r="AB1748">
        <v>1</v>
      </c>
      <c r="AC1748" t="s">
        <v>1283</v>
      </c>
      <c r="AE1748">
        <v>44448</v>
      </c>
      <c r="AH1748">
        <v>0</v>
      </c>
      <c r="AK1748" t="s">
        <v>1260</v>
      </c>
      <c r="AM1748" t="s">
        <v>1260</v>
      </c>
      <c r="AN1748" t="s">
        <v>1260</v>
      </c>
      <c r="AQ1748" t="s">
        <v>1263</v>
      </c>
      <c r="AR1748" t="s">
        <v>1257</v>
      </c>
      <c r="AS1748" t="s">
        <v>1260</v>
      </c>
      <c r="AT1748">
        <v>1</v>
      </c>
      <c r="AX1748" t="s">
        <v>1260</v>
      </c>
      <c r="AY1748" t="s">
        <v>1264</v>
      </c>
      <c r="AZ1748" t="s">
        <v>1265</v>
      </c>
      <c r="BE1748">
        <v>14</v>
      </c>
      <c r="BF1748" t="s">
        <v>1351</v>
      </c>
      <c r="BI1748" t="s">
        <v>1260</v>
      </c>
      <c r="BK1748" t="str">
        <f>LEFT(Tabela_BaseCadastro[[#This Row],[Descrição]],SEARCH(" ",Tabela_BaseCadastro[[#This Row],[Descrição]],1)-1)</f>
        <v>ZEDORA</v>
      </c>
      <c r="BL1748" t="str">
        <f>TEXT(Tabela_BaseCadastro[[#This Row],[Unidade Venda '[EAN8, UPC12, EAN13, e DUN14']]],"0000000000000")</f>
        <v>7896094209756</v>
      </c>
      <c r="BM1748" t="s">
        <v>1351</v>
      </c>
      <c r="BN1748" t="str">
        <f>IF(Tabela_BaseCadastro[[#This Row],[P.Ativo CMED]]="",Tabela_BaseCadastro[[#This Row],[DESCRIÇÃO DO PRINCIPIO ATIVO]],Tabela_BaseCadastro[[#This Row],[P.Ativo CMED]])</f>
        <v>TRASTUZUMABE</v>
      </c>
    </row>
    <row r="1749" spans="1:66" x14ac:dyDescent="0.25">
      <c r="A1749">
        <v>2556</v>
      </c>
      <c r="B1749" t="s">
        <v>4512</v>
      </c>
      <c r="C1749">
        <v>1889</v>
      </c>
      <c r="D1749" t="s">
        <v>4465</v>
      </c>
      <c r="E1749">
        <v>1</v>
      </c>
      <c r="F1749" t="s">
        <v>1253</v>
      </c>
      <c r="G1749">
        <v>1</v>
      </c>
      <c r="H1749" s="1" t="s">
        <v>1280</v>
      </c>
      <c r="I1749">
        <v>58</v>
      </c>
      <c r="J1749" t="s">
        <v>4465</v>
      </c>
      <c r="K1749">
        <v>2</v>
      </c>
      <c r="L1749" t="s">
        <v>1256</v>
      </c>
      <c r="M1749" t="s">
        <v>4380</v>
      </c>
      <c r="N1749" t="s">
        <v>1323</v>
      </c>
      <c r="O1749" t="s">
        <v>1269</v>
      </c>
      <c r="P1749">
        <v>30049069</v>
      </c>
      <c r="R1749">
        <v>13</v>
      </c>
      <c r="S1749">
        <v>13</v>
      </c>
      <c r="T1749">
        <v>14</v>
      </c>
      <c r="U1749">
        <v>7896094207448</v>
      </c>
      <c r="V1749">
        <v>0</v>
      </c>
      <c r="X1749">
        <v>150272</v>
      </c>
      <c r="Z1749" t="s">
        <v>1260</v>
      </c>
      <c r="AA1749" t="s">
        <v>1261</v>
      </c>
      <c r="AB1749">
        <v>1</v>
      </c>
      <c r="AC1749" t="s">
        <v>1283</v>
      </c>
      <c r="AE1749">
        <v>44448</v>
      </c>
      <c r="AH1749">
        <v>0</v>
      </c>
      <c r="AK1749" t="s">
        <v>1260</v>
      </c>
      <c r="AM1749" t="s">
        <v>1260</v>
      </c>
      <c r="AN1749" t="s">
        <v>1260</v>
      </c>
      <c r="AQ1749" t="s">
        <v>1263</v>
      </c>
      <c r="AR1749" t="s">
        <v>1257</v>
      </c>
      <c r="AS1749" t="s">
        <v>1260</v>
      </c>
      <c r="AT1749">
        <v>1</v>
      </c>
      <c r="AX1749" t="s">
        <v>1260</v>
      </c>
      <c r="AY1749" t="s">
        <v>1264</v>
      </c>
      <c r="AZ1749" t="s">
        <v>1265</v>
      </c>
      <c r="BE1749">
        <v>354</v>
      </c>
      <c r="BF1749" t="s">
        <v>1387</v>
      </c>
      <c r="BI1749" t="s">
        <v>1260</v>
      </c>
      <c r="BK1749" t="str">
        <f>LEFT(Tabela_BaseCadastro[[#This Row],[Descrição]],SEARCH(" ",Tabela_BaseCadastro[[#This Row],[Descrição]],1)-1)</f>
        <v>ZOLIBBS</v>
      </c>
      <c r="BL1749" t="str">
        <f>TEXT(Tabela_BaseCadastro[[#This Row],[Unidade Venda '[EAN8, UPC12, EAN13, e DUN14']]],"0000000000000")</f>
        <v>7896094207448</v>
      </c>
      <c r="BM1749" t="s">
        <v>1387</v>
      </c>
      <c r="BN1749" t="str">
        <f>IF(Tabela_BaseCadastro[[#This Row],[P.Ativo CMED]]="",Tabela_BaseCadastro[[#This Row],[DESCRIÇÃO DO PRINCIPIO ATIVO]],Tabela_BaseCadastro[[#This Row],[P.Ativo CMED]])</f>
        <v>ÁCIDO ZOLEDRÔNICO</v>
      </c>
    </row>
    <row r="1750" spans="1:66" x14ac:dyDescent="0.25">
      <c r="A1750">
        <v>2557</v>
      </c>
      <c r="B1750" t="s">
        <v>4513</v>
      </c>
      <c r="C1750">
        <v>1332</v>
      </c>
      <c r="D1750" t="s">
        <v>1380</v>
      </c>
      <c r="E1750">
        <v>1</v>
      </c>
      <c r="F1750" t="s">
        <v>1253</v>
      </c>
      <c r="G1750">
        <v>1</v>
      </c>
      <c r="H1750" s="1" t="s">
        <v>1280</v>
      </c>
      <c r="I1750">
        <v>3</v>
      </c>
      <c r="J1750" t="s">
        <v>1382</v>
      </c>
      <c r="K1750">
        <v>2</v>
      </c>
      <c r="L1750" t="s">
        <v>1256</v>
      </c>
      <c r="M1750" t="s">
        <v>1257</v>
      </c>
      <c r="N1750" t="s">
        <v>1323</v>
      </c>
      <c r="O1750" t="s">
        <v>1269</v>
      </c>
      <c r="P1750">
        <v>30049069</v>
      </c>
      <c r="R1750">
        <v>13</v>
      </c>
      <c r="S1750">
        <v>13</v>
      </c>
      <c r="T1750">
        <v>13</v>
      </c>
      <c r="U1750">
        <v>7896261022041</v>
      </c>
      <c r="V1750">
        <v>7896261022041</v>
      </c>
      <c r="Z1750" t="s">
        <v>1260</v>
      </c>
      <c r="AA1750" t="s">
        <v>1261</v>
      </c>
      <c r="AE1750">
        <v>44456</v>
      </c>
      <c r="AH1750">
        <v>0</v>
      </c>
      <c r="AK1750" t="s">
        <v>1260</v>
      </c>
      <c r="AM1750" t="s">
        <v>1260</v>
      </c>
      <c r="AN1750" t="s">
        <v>1260</v>
      </c>
      <c r="AQ1750" t="s">
        <v>1263</v>
      </c>
      <c r="AR1750" t="s">
        <v>1257</v>
      </c>
      <c r="AS1750" t="s">
        <v>1260</v>
      </c>
      <c r="AT1750">
        <v>1</v>
      </c>
      <c r="AX1750" t="s">
        <v>1260</v>
      </c>
      <c r="AY1750" t="s">
        <v>1264</v>
      </c>
      <c r="AZ1750" t="s">
        <v>1265</v>
      </c>
      <c r="BI1750" t="s">
        <v>1260</v>
      </c>
      <c r="BK1750" t="str">
        <f>LEFT(Tabela_BaseCadastro[[#This Row],[Descrição]],SEARCH(" ",Tabela_BaseCadastro[[#This Row],[Descrição]],1)-1)</f>
        <v>PASURTA</v>
      </c>
      <c r="BL1750" t="str">
        <f>TEXT(Tabela_BaseCadastro[[#This Row],[Unidade Venda '[EAN8, UPC12, EAN13, e DUN14']]],"0000000000000")</f>
        <v>7896261022041</v>
      </c>
      <c r="BM1750" t="s">
        <v>4183</v>
      </c>
      <c r="BN1750" t="str">
        <f>IF(Tabela_BaseCadastro[[#This Row],[P.Ativo CMED]]="",Tabela_BaseCadastro[[#This Row],[DESCRIÇÃO DO PRINCIPIO ATIVO]],Tabela_BaseCadastro[[#This Row],[P.Ativo CMED]])</f>
        <v>ERENUMABE</v>
      </c>
    </row>
    <row r="1751" spans="1:66" x14ac:dyDescent="0.25">
      <c r="A1751">
        <v>2558</v>
      </c>
      <c r="B1751" t="s">
        <v>4514</v>
      </c>
      <c r="C1751">
        <v>1645</v>
      </c>
      <c r="D1751" t="s">
        <v>2759</v>
      </c>
      <c r="E1751">
        <v>5</v>
      </c>
      <c r="F1751" t="s">
        <v>2634</v>
      </c>
      <c r="G1751">
        <v>10</v>
      </c>
      <c r="H1751" s="1" t="s">
        <v>2760</v>
      </c>
      <c r="I1751">
        <v>39</v>
      </c>
      <c r="J1751" t="s">
        <v>2761</v>
      </c>
      <c r="M1751" t="s">
        <v>4515</v>
      </c>
      <c r="N1751" t="s">
        <v>1614</v>
      </c>
      <c r="O1751" t="s">
        <v>1615</v>
      </c>
      <c r="P1751">
        <v>90189099</v>
      </c>
      <c r="R1751">
        <v>13</v>
      </c>
      <c r="S1751">
        <v>14</v>
      </c>
      <c r="U1751">
        <v>4987350724670</v>
      </c>
      <c r="V1751">
        <v>4987350724670</v>
      </c>
      <c r="X1751" t="s">
        <v>4516</v>
      </c>
      <c r="Y1751" t="s">
        <v>4516</v>
      </c>
      <c r="Z1751" t="s">
        <v>1260</v>
      </c>
      <c r="AA1751" t="s">
        <v>1261</v>
      </c>
      <c r="AE1751">
        <v>44459</v>
      </c>
      <c r="AH1751">
        <v>0</v>
      </c>
      <c r="AK1751" t="s">
        <v>1260</v>
      </c>
      <c r="AM1751" t="s">
        <v>1260</v>
      </c>
      <c r="AN1751" t="s">
        <v>1260</v>
      </c>
      <c r="AQ1751" t="s">
        <v>2412</v>
      </c>
      <c r="AR1751" t="s">
        <v>2415</v>
      </c>
      <c r="AS1751" t="s">
        <v>1260</v>
      </c>
      <c r="AT1751">
        <v>1</v>
      </c>
      <c r="AX1751" t="s">
        <v>1260</v>
      </c>
      <c r="AY1751" t="s">
        <v>1264</v>
      </c>
      <c r="AZ1751" t="s">
        <v>1265</v>
      </c>
      <c r="BI1751" t="s">
        <v>1260</v>
      </c>
      <c r="BK1751" t="str">
        <f>LEFT(Tabela_BaseCadastro[[#This Row],[Descrição]],SEARCH(" ",Tabela_BaseCadastro[[#This Row],[Descrição]],1)-1)</f>
        <v>RH6BPIN00</v>
      </c>
      <c r="BL1751" t="str">
        <f>TEXT(Tabela_BaseCadastro[[#This Row],[Unidade Venda '[EAN8, UPC12, EAN13, e DUN14']]],"0000000000000")</f>
        <v>4987350724670</v>
      </c>
      <c r="BN1751">
        <f>IF(Tabela_BaseCadastro[[#This Row],[P.Ativo CMED]]="",Tabela_BaseCadastro[[#This Row],[DESCRIÇÃO DO PRINCIPIO ATIVO]],Tabela_BaseCadastro[[#This Row],[P.Ativo CMED]])</f>
        <v>0</v>
      </c>
    </row>
    <row r="1752" spans="1:66" x14ac:dyDescent="0.25">
      <c r="A1752">
        <v>2559</v>
      </c>
      <c r="B1752" t="s">
        <v>4517</v>
      </c>
      <c r="C1752">
        <v>1785</v>
      </c>
      <c r="D1752" t="s">
        <v>4492</v>
      </c>
      <c r="E1752">
        <v>1</v>
      </c>
      <c r="F1752" t="s">
        <v>1253</v>
      </c>
      <c r="G1752">
        <v>18</v>
      </c>
      <c r="H1752" s="1" t="s">
        <v>1298</v>
      </c>
      <c r="I1752">
        <v>60</v>
      </c>
      <c r="J1752" t="s">
        <v>4493</v>
      </c>
      <c r="K1752">
        <v>1</v>
      </c>
      <c r="L1752" t="s">
        <v>1256</v>
      </c>
      <c r="M1752" t="s">
        <v>1263</v>
      </c>
      <c r="N1752" t="s">
        <v>2741</v>
      </c>
      <c r="O1752" t="s">
        <v>1739</v>
      </c>
      <c r="P1752">
        <v>30042099</v>
      </c>
      <c r="R1752">
        <v>13</v>
      </c>
      <c r="S1752">
        <v>13</v>
      </c>
      <c r="T1752">
        <v>13</v>
      </c>
      <c r="U1752">
        <v>7891045164825</v>
      </c>
      <c r="V1752">
        <v>0</v>
      </c>
      <c r="W1752">
        <v>7891045164825</v>
      </c>
      <c r="X1752" t="s">
        <v>1019</v>
      </c>
      <c r="Z1752" t="s">
        <v>1260</v>
      </c>
      <c r="AA1752" t="s">
        <v>1261</v>
      </c>
      <c r="AB1752">
        <v>4</v>
      </c>
      <c r="AC1752" t="s">
        <v>1579</v>
      </c>
      <c r="AE1752">
        <v>44467</v>
      </c>
      <c r="AH1752">
        <v>0</v>
      </c>
      <c r="AK1752" t="s">
        <v>1260</v>
      </c>
      <c r="AM1752" t="s">
        <v>1260</v>
      </c>
      <c r="AN1752" t="s">
        <v>1260</v>
      </c>
      <c r="AQ1752" t="s">
        <v>1263</v>
      </c>
      <c r="AR1752" t="s">
        <v>1257</v>
      </c>
      <c r="AS1752" t="s">
        <v>1260</v>
      </c>
      <c r="AT1752">
        <v>1</v>
      </c>
      <c r="AX1752" t="s">
        <v>1260</v>
      </c>
      <c r="AY1752" t="s">
        <v>1264</v>
      </c>
      <c r="AZ1752" t="s">
        <v>1265</v>
      </c>
      <c r="BE1752">
        <v>241</v>
      </c>
      <c r="BF1752" t="s">
        <v>3757</v>
      </c>
      <c r="BI1752" t="s">
        <v>1260</v>
      </c>
      <c r="BK1752" t="str">
        <f>LEFT(Tabela_BaseCadastro[[#This Row],[Descrição]],SEARCH(" ",Tabela_BaseCadastro[[#This Row],[Descrição]],1)-1)</f>
        <v>MERONEM</v>
      </c>
      <c r="BL1752" t="str">
        <f>TEXT(Tabela_BaseCadastro[[#This Row],[Unidade Venda '[EAN8, UPC12, EAN13, e DUN14']]],"0000000000000")</f>
        <v>7891045164825</v>
      </c>
      <c r="BM1752" t="s">
        <v>3758</v>
      </c>
      <c r="BN1752" t="str">
        <f>IF(Tabela_BaseCadastro[[#This Row],[P.Ativo CMED]]="",Tabela_BaseCadastro[[#This Row],[DESCRIÇÃO DO PRINCIPIO ATIVO]],Tabela_BaseCadastro[[#This Row],[P.Ativo CMED]])</f>
        <v>MEROPENÉM TRI-HIDRATADO</v>
      </c>
    </row>
    <row r="1753" spans="1:66" x14ac:dyDescent="0.25">
      <c r="A1753">
        <v>2560</v>
      </c>
      <c r="B1753" t="s">
        <v>4518</v>
      </c>
      <c r="C1753">
        <v>1746</v>
      </c>
      <c r="D1753" t="s">
        <v>4383</v>
      </c>
      <c r="E1753">
        <v>1</v>
      </c>
      <c r="F1753" t="s">
        <v>1253</v>
      </c>
      <c r="G1753">
        <v>1</v>
      </c>
      <c r="H1753" s="1" t="s">
        <v>1280</v>
      </c>
      <c r="I1753">
        <v>55</v>
      </c>
      <c r="J1753" t="s">
        <v>4384</v>
      </c>
      <c r="K1753">
        <v>1</v>
      </c>
      <c r="L1753" t="s">
        <v>1291</v>
      </c>
      <c r="M1753" t="s">
        <v>1263</v>
      </c>
      <c r="N1753" t="s">
        <v>1373</v>
      </c>
      <c r="O1753" t="s">
        <v>1275</v>
      </c>
      <c r="P1753">
        <v>30049079</v>
      </c>
      <c r="R1753">
        <v>13</v>
      </c>
      <c r="S1753">
        <v>13</v>
      </c>
      <c r="U1753">
        <v>7898565164731</v>
      </c>
      <c r="V1753">
        <v>0</v>
      </c>
      <c r="X1753">
        <v>7737</v>
      </c>
      <c r="Z1753" t="s">
        <v>1260</v>
      </c>
      <c r="AA1753" t="s">
        <v>1261</v>
      </c>
      <c r="AB1753">
        <v>1</v>
      </c>
      <c r="AC1753" t="s">
        <v>1283</v>
      </c>
      <c r="AE1753">
        <v>44484</v>
      </c>
      <c r="AH1753">
        <v>0</v>
      </c>
      <c r="AK1753" t="s">
        <v>1260</v>
      </c>
      <c r="AM1753" t="s">
        <v>1260</v>
      </c>
      <c r="AN1753" t="s">
        <v>1260</v>
      </c>
      <c r="AQ1753" t="s">
        <v>1263</v>
      </c>
      <c r="AR1753" t="s">
        <v>1257</v>
      </c>
      <c r="AS1753" t="s">
        <v>1260</v>
      </c>
      <c r="AT1753">
        <v>1</v>
      </c>
      <c r="AX1753" t="s">
        <v>1260</v>
      </c>
      <c r="AY1753" t="s">
        <v>1264</v>
      </c>
      <c r="AZ1753" t="s">
        <v>1265</v>
      </c>
      <c r="BE1753">
        <v>356</v>
      </c>
      <c r="BF1753" t="s">
        <v>4519</v>
      </c>
      <c r="BI1753" t="s">
        <v>1260</v>
      </c>
      <c r="BK1753" t="str">
        <f>LEFT(Tabela_BaseCadastro[[#This Row],[Descrição]],SEARCH(" ",Tabela_BaseCadastro[[#This Row],[Descrição]],1)-1)</f>
        <v>AZACITIDINA</v>
      </c>
      <c r="BL1753" t="str">
        <f>TEXT(Tabela_BaseCadastro[[#This Row],[Unidade Venda '[EAN8, UPC12, EAN13, e DUN14']]],"0000000000000")</f>
        <v>7898565164731</v>
      </c>
      <c r="BM1753" t="s">
        <v>4519</v>
      </c>
      <c r="BN1753" t="str">
        <f>IF(Tabela_BaseCadastro[[#This Row],[P.Ativo CMED]]="",Tabela_BaseCadastro[[#This Row],[DESCRIÇÃO DO PRINCIPIO ATIVO]],Tabela_BaseCadastro[[#This Row],[P.Ativo CMED]])</f>
        <v>AZACITIDINA</v>
      </c>
    </row>
    <row r="1754" spans="1:66" x14ac:dyDescent="0.25">
      <c r="A1754">
        <v>2562</v>
      </c>
      <c r="B1754" t="s">
        <v>4520</v>
      </c>
      <c r="C1754">
        <v>1577</v>
      </c>
      <c r="D1754" t="s">
        <v>2524</v>
      </c>
      <c r="E1754">
        <v>1</v>
      </c>
      <c r="F1754" t="s">
        <v>1253</v>
      </c>
      <c r="G1754">
        <v>2</v>
      </c>
      <c r="H1754" s="1" t="s">
        <v>1254</v>
      </c>
      <c r="I1754">
        <v>26</v>
      </c>
      <c r="J1754" t="s">
        <v>2525</v>
      </c>
      <c r="K1754">
        <v>2</v>
      </c>
      <c r="L1754" t="s">
        <v>1256</v>
      </c>
      <c r="M1754" t="s">
        <v>1263</v>
      </c>
      <c r="N1754" t="s">
        <v>4191</v>
      </c>
      <c r="O1754" t="s">
        <v>4192</v>
      </c>
      <c r="P1754">
        <v>30049039</v>
      </c>
      <c r="R1754">
        <v>13</v>
      </c>
      <c r="S1754">
        <v>13</v>
      </c>
      <c r="U1754">
        <v>7896637022576</v>
      </c>
      <c r="V1754">
        <v>0</v>
      </c>
      <c r="Z1754" t="s">
        <v>1260</v>
      </c>
      <c r="AA1754" t="s">
        <v>1261</v>
      </c>
      <c r="AB1754">
        <v>24</v>
      </c>
      <c r="AC1754" t="s">
        <v>1729</v>
      </c>
      <c r="AE1754">
        <v>44488</v>
      </c>
      <c r="AH1754">
        <v>0</v>
      </c>
      <c r="AK1754" t="s">
        <v>1260</v>
      </c>
      <c r="AM1754" t="s">
        <v>1260</v>
      </c>
      <c r="AN1754" t="s">
        <v>1260</v>
      </c>
      <c r="AQ1754" t="s">
        <v>1263</v>
      </c>
      <c r="AR1754" t="s">
        <v>1257</v>
      </c>
      <c r="AS1754" t="s">
        <v>1260</v>
      </c>
      <c r="AT1754">
        <v>1</v>
      </c>
      <c r="AX1754" t="s">
        <v>1260</v>
      </c>
      <c r="AY1754" t="s">
        <v>1264</v>
      </c>
      <c r="AZ1754" t="s">
        <v>1265</v>
      </c>
      <c r="BE1754">
        <v>357</v>
      </c>
      <c r="BF1754" t="s">
        <v>4521</v>
      </c>
      <c r="BI1754" t="s">
        <v>1260</v>
      </c>
      <c r="BK1754" t="str">
        <f>LEFT(Tabela_BaseCadastro[[#This Row],[Descrição]],SEARCH(" ",Tabela_BaseCadastro[[#This Row],[Descrição]],1)-1)</f>
        <v>RETEMIC</v>
      </c>
      <c r="BL1754" t="str">
        <f>TEXT(Tabela_BaseCadastro[[#This Row],[Unidade Venda '[EAN8, UPC12, EAN13, e DUN14']]],"0000000000000")</f>
        <v>7896637022576</v>
      </c>
      <c r="BM1754" t="s">
        <v>4193</v>
      </c>
      <c r="BN1754" t="str">
        <f>IF(Tabela_BaseCadastro[[#This Row],[P.Ativo CMED]]="",Tabela_BaseCadastro[[#This Row],[DESCRIÇÃO DO PRINCIPIO ATIVO]],Tabela_BaseCadastro[[#This Row],[P.Ativo CMED]])</f>
        <v>CLORIDRATO DE OXIBUTININA</v>
      </c>
    </row>
    <row r="1755" spans="1:66" x14ac:dyDescent="0.25">
      <c r="A1755">
        <v>2563</v>
      </c>
      <c r="B1755" t="s">
        <v>4522</v>
      </c>
      <c r="C1755">
        <v>1645</v>
      </c>
      <c r="D1755" t="s">
        <v>2759</v>
      </c>
      <c r="E1755">
        <v>5</v>
      </c>
      <c r="F1755" t="s">
        <v>2634</v>
      </c>
      <c r="G1755">
        <v>10</v>
      </c>
      <c r="H1755" s="1" t="s">
        <v>2760</v>
      </c>
      <c r="I1755">
        <v>39</v>
      </c>
      <c r="J1755" t="s">
        <v>2761</v>
      </c>
      <c r="M1755" t="s">
        <v>1263</v>
      </c>
      <c r="N1755" t="s">
        <v>1614</v>
      </c>
      <c r="O1755" t="s">
        <v>1615</v>
      </c>
      <c r="P1755">
        <v>90189099</v>
      </c>
      <c r="R1755">
        <v>13</v>
      </c>
      <c r="S1755">
        <v>13</v>
      </c>
      <c r="T1755">
        <v>13</v>
      </c>
      <c r="U1755">
        <v>8436045393012</v>
      </c>
      <c r="V1755">
        <v>0</v>
      </c>
      <c r="W1755">
        <v>8436045393012</v>
      </c>
      <c r="Z1755" t="s">
        <v>1260</v>
      </c>
      <c r="AA1755" t="s">
        <v>1261</v>
      </c>
      <c r="AE1755">
        <v>44511</v>
      </c>
      <c r="AH1755">
        <v>0</v>
      </c>
      <c r="AK1755" t="s">
        <v>1260</v>
      </c>
      <c r="AM1755" t="s">
        <v>1260</v>
      </c>
      <c r="AN1755" t="s">
        <v>1260</v>
      </c>
      <c r="AQ1755" t="s">
        <v>1263</v>
      </c>
      <c r="AR1755" t="s">
        <v>1257</v>
      </c>
      <c r="AS1755" t="s">
        <v>1260</v>
      </c>
      <c r="AT1755">
        <v>1</v>
      </c>
      <c r="AX1755" t="s">
        <v>1260</v>
      </c>
      <c r="AY1755" t="s">
        <v>1264</v>
      </c>
      <c r="AZ1755" t="s">
        <v>1265</v>
      </c>
      <c r="BI1755" t="s">
        <v>1260</v>
      </c>
      <c r="BK1755" t="str">
        <f>LEFT(Tabela_BaseCadastro[[#This Row],[Descrição]],SEARCH(" ",Tabela_BaseCadastro[[#This Row],[Descrição]],1)-1)</f>
        <v>ENDOPROTESE</v>
      </c>
      <c r="BL1755" t="str">
        <f>TEXT(Tabela_BaseCadastro[[#This Row],[Unidade Venda '[EAN8, UPC12, EAN13, e DUN14']]],"0000000000000")</f>
        <v>8436045393012</v>
      </c>
      <c r="BN1755">
        <f>IF(Tabela_BaseCadastro[[#This Row],[P.Ativo CMED]]="",Tabela_BaseCadastro[[#This Row],[DESCRIÇÃO DO PRINCIPIO ATIVO]],Tabela_BaseCadastro[[#This Row],[P.Ativo CMED]])</f>
        <v>0</v>
      </c>
    </row>
    <row r="1756" spans="1:66" x14ac:dyDescent="0.25">
      <c r="A1756">
        <v>2564</v>
      </c>
      <c r="B1756" t="s">
        <v>4523</v>
      </c>
      <c r="C1756">
        <v>1555</v>
      </c>
      <c r="D1756" t="s">
        <v>1440</v>
      </c>
      <c r="E1756">
        <v>1</v>
      </c>
      <c r="F1756" t="s">
        <v>1253</v>
      </c>
      <c r="G1756">
        <v>7</v>
      </c>
      <c r="H1756" s="1" t="s">
        <v>1381</v>
      </c>
      <c r="I1756">
        <v>16</v>
      </c>
      <c r="J1756" t="s">
        <v>1441</v>
      </c>
      <c r="K1756">
        <v>1</v>
      </c>
      <c r="L1756" t="s">
        <v>1291</v>
      </c>
      <c r="M1756" t="s">
        <v>1257</v>
      </c>
      <c r="N1756" t="s">
        <v>1877</v>
      </c>
      <c r="O1756" t="s">
        <v>1416</v>
      </c>
      <c r="P1756">
        <v>30021590</v>
      </c>
      <c r="R1756">
        <v>13</v>
      </c>
      <c r="S1756">
        <v>14</v>
      </c>
      <c r="U1756">
        <v>7891058020415</v>
      </c>
      <c r="V1756">
        <v>0</v>
      </c>
      <c r="Z1756" t="s">
        <v>1260</v>
      </c>
      <c r="AA1756" t="s">
        <v>1261</v>
      </c>
      <c r="AB1756">
        <v>105</v>
      </c>
      <c r="AC1756" t="s">
        <v>4524</v>
      </c>
      <c r="AE1756">
        <v>44512</v>
      </c>
      <c r="AH1756">
        <v>0</v>
      </c>
      <c r="AK1756" t="s">
        <v>1260</v>
      </c>
      <c r="AM1756" t="s">
        <v>1260</v>
      </c>
      <c r="AN1756" t="s">
        <v>1260</v>
      </c>
      <c r="AQ1756" t="s">
        <v>1263</v>
      </c>
      <c r="AR1756" t="s">
        <v>1257</v>
      </c>
      <c r="AS1756" t="s">
        <v>1260</v>
      </c>
      <c r="AT1756">
        <v>1</v>
      </c>
      <c r="AX1756" t="s">
        <v>1260</v>
      </c>
      <c r="AY1756" t="s">
        <v>1264</v>
      </c>
      <c r="AZ1756" t="s">
        <v>1265</v>
      </c>
      <c r="BI1756" t="s">
        <v>1260</v>
      </c>
      <c r="BK1756" t="str">
        <f>LEFT(Tabela_BaseCadastro[[#This Row],[Descrição]],SEARCH(" ",Tabela_BaseCadastro[[#This Row],[Descrição]],1)-1)</f>
        <v>PRALUENT</v>
      </c>
      <c r="BL1756" t="str">
        <f>TEXT(Tabela_BaseCadastro[[#This Row],[Unidade Venda '[EAN8, UPC12, EAN13, e DUN14']]],"0000000000000")</f>
        <v>7891058020415</v>
      </c>
      <c r="BM1756" t="s">
        <v>4525</v>
      </c>
      <c r="BN1756" t="str">
        <f>IF(Tabela_BaseCadastro[[#This Row],[P.Ativo CMED]]="",Tabela_BaseCadastro[[#This Row],[DESCRIÇÃO DO PRINCIPIO ATIVO]],Tabela_BaseCadastro[[#This Row],[P.Ativo CMED]])</f>
        <v>ALIROCUMABE</v>
      </c>
    </row>
    <row r="1757" spans="1:66" x14ac:dyDescent="0.25">
      <c r="A1757">
        <v>2565</v>
      </c>
      <c r="B1757" t="s">
        <v>4526</v>
      </c>
      <c r="C1757">
        <v>1555</v>
      </c>
      <c r="D1757" t="s">
        <v>1440</v>
      </c>
      <c r="E1757">
        <v>1</v>
      </c>
      <c r="F1757" t="s">
        <v>1253</v>
      </c>
      <c r="G1757">
        <v>7</v>
      </c>
      <c r="H1757" s="1" t="s">
        <v>1381</v>
      </c>
      <c r="I1757">
        <v>16</v>
      </c>
      <c r="J1757" t="s">
        <v>1441</v>
      </c>
      <c r="K1757">
        <v>1</v>
      </c>
      <c r="L1757" t="s">
        <v>1291</v>
      </c>
      <c r="M1757" t="s">
        <v>1257</v>
      </c>
      <c r="N1757" t="s">
        <v>1877</v>
      </c>
      <c r="O1757" t="s">
        <v>1416</v>
      </c>
      <c r="P1757">
        <v>30021590</v>
      </c>
      <c r="R1757">
        <v>13</v>
      </c>
      <c r="S1757">
        <v>14</v>
      </c>
      <c r="U1757">
        <v>7891058020460</v>
      </c>
      <c r="V1757">
        <v>0</v>
      </c>
      <c r="Z1757" t="s">
        <v>1260</v>
      </c>
      <c r="AA1757" t="s">
        <v>1261</v>
      </c>
      <c r="AB1757">
        <v>105</v>
      </c>
      <c r="AC1757" t="s">
        <v>4524</v>
      </c>
      <c r="AE1757">
        <v>44512</v>
      </c>
      <c r="AH1757">
        <v>0</v>
      </c>
      <c r="AK1757" t="s">
        <v>1260</v>
      </c>
      <c r="AM1757" t="s">
        <v>1260</v>
      </c>
      <c r="AN1757" t="s">
        <v>1260</v>
      </c>
      <c r="AQ1757" t="s">
        <v>1263</v>
      </c>
      <c r="AR1757" t="s">
        <v>1257</v>
      </c>
      <c r="AS1757" t="s">
        <v>1260</v>
      </c>
      <c r="AT1757">
        <v>1</v>
      </c>
      <c r="AX1757" t="s">
        <v>1260</v>
      </c>
      <c r="AY1757" t="s">
        <v>1264</v>
      </c>
      <c r="AZ1757" t="s">
        <v>1265</v>
      </c>
      <c r="BI1757" t="s">
        <v>1260</v>
      </c>
      <c r="BK1757" t="str">
        <f>LEFT(Tabela_BaseCadastro[[#This Row],[Descrição]],SEARCH(" ",Tabela_BaseCadastro[[#This Row],[Descrição]],1)-1)</f>
        <v>PRALUENT</v>
      </c>
      <c r="BL1757" t="str">
        <f>TEXT(Tabela_BaseCadastro[[#This Row],[Unidade Venda '[EAN8, UPC12, EAN13, e DUN14']]],"0000000000000")</f>
        <v>7891058020460</v>
      </c>
      <c r="BM1757" t="s">
        <v>4525</v>
      </c>
      <c r="BN1757" t="str">
        <f>IF(Tabela_BaseCadastro[[#This Row],[P.Ativo CMED]]="",Tabela_BaseCadastro[[#This Row],[DESCRIÇÃO DO PRINCIPIO ATIVO]],Tabela_BaseCadastro[[#This Row],[P.Ativo CMED]])</f>
        <v>ALIROCUMABE</v>
      </c>
    </row>
    <row r="1758" spans="1:66" x14ac:dyDescent="0.25">
      <c r="A1758">
        <v>2567</v>
      </c>
      <c r="B1758" t="s">
        <v>4527</v>
      </c>
      <c r="C1758">
        <v>1784</v>
      </c>
      <c r="D1758" t="s">
        <v>4465</v>
      </c>
      <c r="E1758">
        <v>1</v>
      </c>
      <c r="F1758" t="s">
        <v>1253</v>
      </c>
      <c r="G1758">
        <v>1</v>
      </c>
      <c r="H1758" s="1" t="s">
        <v>1280</v>
      </c>
      <c r="I1758">
        <v>58</v>
      </c>
      <c r="J1758" t="s">
        <v>4465</v>
      </c>
      <c r="K1758">
        <v>2</v>
      </c>
      <c r="L1758" t="s">
        <v>1256</v>
      </c>
      <c r="M1758" t="s">
        <v>4380</v>
      </c>
      <c r="N1758" t="s">
        <v>1361</v>
      </c>
      <c r="O1758" t="s">
        <v>1362</v>
      </c>
      <c r="P1758">
        <v>30049068</v>
      </c>
      <c r="R1758">
        <v>13</v>
      </c>
      <c r="S1758">
        <v>14</v>
      </c>
      <c r="U1758">
        <v>7896094202894</v>
      </c>
      <c r="V1758">
        <v>0</v>
      </c>
      <c r="X1758">
        <v>150125</v>
      </c>
      <c r="Z1758" t="s">
        <v>1260</v>
      </c>
      <c r="AA1758" t="s">
        <v>1261</v>
      </c>
      <c r="AB1758">
        <v>1</v>
      </c>
      <c r="AC1758" t="s">
        <v>1283</v>
      </c>
      <c r="AE1758">
        <v>44518</v>
      </c>
      <c r="AH1758">
        <v>0</v>
      </c>
      <c r="AK1758" t="s">
        <v>1260</v>
      </c>
      <c r="AM1758" t="s">
        <v>1260</v>
      </c>
      <c r="AN1758" t="s">
        <v>1260</v>
      </c>
      <c r="AQ1758" t="s">
        <v>1263</v>
      </c>
      <c r="AR1758" t="s">
        <v>1257</v>
      </c>
      <c r="AS1758" t="s">
        <v>1260</v>
      </c>
      <c r="AT1758">
        <v>1</v>
      </c>
      <c r="AX1758" t="s">
        <v>1260</v>
      </c>
      <c r="AY1758" t="s">
        <v>1264</v>
      </c>
      <c r="AZ1758" t="s">
        <v>1265</v>
      </c>
      <c r="BE1758">
        <v>348</v>
      </c>
      <c r="BF1758" t="s">
        <v>4478</v>
      </c>
      <c r="BI1758" t="s">
        <v>1260</v>
      </c>
      <c r="BK1758" t="str">
        <f>LEFT(Tabela_BaseCadastro[[#This Row],[Descrição]],SEARCH(" ",Tabela_BaseCadastro[[#This Row],[Descrição]],1)-1)</f>
        <v>FAULDACAR</v>
      </c>
      <c r="BL1758" t="str">
        <f>TEXT(Tabela_BaseCadastro[[#This Row],[Unidade Venda '[EAN8, UPC12, EAN13, e DUN14']]],"0000000000000")</f>
        <v>7896094202894</v>
      </c>
      <c r="BM1758" t="s">
        <v>4478</v>
      </c>
      <c r="BN1758" t="str">
        <f>IF(Tabela_BaseCadastro[[#This Row],[P.Ativo CMED]]="",Tabela_BaseCadastro[[#This Row],[DESCRIÇÃO DO PRINCIPIO ATIVO]],Tabela_BaseCadastro[[#This Row],[P.Ativo CMED]])</f>
        <v>DACARBAZINA</v>
      </c>
    </row>
    <row r="1759" spans="1:66" x14ac:dyDescent="0.25">
      <c r="A1759">
        <v>2568</v>
      </c>
      <c r="B1759" t="s">
        <v>4528</v>
      </c>
      <c r="C1759">
        <v>1889</v>
      </c>
      <c r="D1759" t="s">
        <v>4465</v>
      </c>
      <c r="E1759">
        <v>1</v>
      </c>
      <c r="F1759" t="s">
        <v>1253</v>
      </c>
      <c r="G1759">
        <v>1</v>
      </c>
      <c r="H1759" s="1" t="s">
        <v>1280</v>
      </c>
      <c r="I1759">
        <v>58</v>
      </c>
      <c r="J1759" t="s">
        <v>4465</v>
      </c>
      <c r="K1759">
        <v>2</v>
      </c>
      <c r="L1759" t="s">
        <v>1256</v>
      </c>
      <c r="M1759" t="s">
        <v>4380</v>
      </c>
      <c r="N1759" t="s">
        <v>2685</v>
      </c>
      <c r="O1759" t="s">
        <v>2686</v>
      </c>
      <c r="P1759">
        <v>30042069</v>
      </c>
      <c r="R1759">
        <v>13</v>
      </c>
      <c r="S1759">
        <v>14</v>
      </c>
      <c r="U1759">
        <v>7896094202863</v>
      </c>
      <c r="V1759">
        <v>0</v>
      </c>
      <c r="X1759">
        <v>150134</v>
      </c>
      <c r="Z1759" t="s">
        <v>1260</v>
      </c>
      <c r="AA1759" t="s">
        <v>1261</v>
      </c>
      <c r="AB1759">
        <v>1</v>
      </c>
      <c r="AC1759" t="s">
        <v>1283</v>
      </c>
      <c r="AE1759">
        <v>44518</v>
      </c>
      <c r="AH1759">
        <v>0</v>
      </c>
      <c r="AK1759" t="s">
        <v>1260</v>
      </c>
      <c r="AM1759" t="s">
        <v>1260</v>
      </c>
      <c r="AN1759" t="s">
        <v>1260</v>
      </c>
      <c r="AQ1759" t="s">
        <v>1263</v>
      </c>
      <c r="AR1759" t="s">
        <v>1257</v>
      </c>
      <c r="AS1759" t="s">
        <v>1260</v>
      </c>
      <c r="AT1759">
        <v>1</v>
      </c>
      <c r="AX1759" t="s">
        <v>1260</v>
      </c>
      <c r="AY1759" t="s">
        <v>1264</v>
      </c>
      <c r="AZ1759" t="s">
        <v>1265</v>
      </c>
      <c r="BE1759">
        <v>202</v>
      </c>
      <c r="BF1759" t="s">
        <v>2687</v>
      </c>
      <c r="BI1759" t="s">
        <v>1260</v>
      </c>
      <c r="BK1759" t="str">
        <f>LEFT(Tabela_BaseCadastro[[#This Row],[Descrição]],SEARCH(" ",Tabela_BaseCadastro[[#This Row],[Descrição]],1)-1)</f>
        <v>FAULDOXO</v>
      </c>
      <c r="BL1759" t="str">
        <f>TEXT(Tabela_BaseCadastro[[#This Row],[Unidade Venda '[EAN8, UPC12, EAN13, e DUN14']]],"0000000000000")</f>
        <v>7896094202863</v>
      </c>
      <c r="BM1759" t="s">
        <v>2687</v>
      </c>
      <c r="BN1759" t="str">
        <f>IF(Tabela_BaseCadastro[[#This Row],[P.Ativo CMED]]="",Tabela_BaseCadastro[[#This Row],[DESCRIÇÃO DO PRINCIPIO ATIVO]],Tabela_BaseCadastro[[#This Row],[P.Ativo CMED]])</f>
        <v>CLORIDRATO DE DOXORRUBICINA</v>
      </c>
    </row>
    <row r="1760" spans="1:66" x14ac:dyDescent="0.25">
      <c r="A1760">
        <v>2570</v>
      </c>
      <c r="B1760" t="s">
        <v>4529</v>
      </c>
      <c r="C1760">
        <v>1889</v>
      </c>
      <c r="D1760" t="s">
        <v>4465</v>
      </c>
      <c r="E1760">
        <v>1</v>
      </c>
      <c r="F1760" t="s">
        <v>1253</v>
      </c>
      <c r="G1760">
        <v>1</v>
      </c>
      <c r="H1760" s="1" t="s">
        <v>1280</v>
      </c>
      <c r="I1760">
        <v>58</v>
      </c>
      <c r="J1760" t="s">
        <v>4465</v>
      </c>
      <c r="K1760">
        <v>2</v>
      </c>
      <c r="L1760" t="s">
        <v>1256</v>
      </c>
      <c r="M1760" t="s">
        <v>1257</v>
      </c>
      <c r="N1760" t="s">
        <v>1323</v>
      </c>
      <c r="O1760" t="s">
        <v>1269</v>
      </c>
      <c r="P1760">
        <v>30049069</v>
      </c>
      <c r="R1760">
        <v>13</v>
      </c>
      <c r="S1760">
        <v>14</v>
      </c>
      <c r="U1760">
        <v>7896094209442</v>
      </c>
      <c r="V1760">
        <v>0</v>
      </c>
      <c r="Z1760" t="s">
        <v>1260</v>
      </c>
      <c r="AA1760" t="s">
        <v>1261</v>
      </c>
      <c r="AB1760">
        <v>1</v>
      </c>
      <c r="AC1760" t="s">
        <v>1283</v>
      </c>
      <c r="AE1760">
        <v>44518</v>
      </c>
      <c r="AH1760">
        <v>0</v>
      </c>
      <c r="AK1760" t="s">
        <v>1260</v>
      </c>
      <c r="AM1760" t="s">
        <v>1260</v>
      </c>
      <c r="AN1760" t="s">
        <v>1260</v>
      </c>
      <c r="AQ1760" t="s">
        <v>1263</v>
      </c>
      <c r="AR1760" t="s">
        <v>1257</v>
      </c>
      <c r="AS1760" t="s">
        <v>1260</v>
      </c>
      <c r="AT1760">
        <v>1</v>
      </c>
      <c r="AX1760" t="s">
        <v>1260</v>
      </c>
      <c r="AY1760" t="s">
        <v>1264</v>
      </c>
      <c r="AZ1760" t="s">
        <v>1265</v>
      </c>
      <c r="BE1760">
        <v>355</v>
      </c>
      <c r="BF1760" t="s">
        <v>4508</v>
      </c>
      <c r="BI1760" t="s">
        <v>1260</v>
      </c>
      <c r="BK1760" t="str">
        <f>LEFT(Tabela_BaseCadastro[[#This Row],[Descrição]],SEARCH(" ",Tabela_BaseCadastro[[#This Row],[Descrição]],1)-1)</f>
        <v>VERAZO</v>
      </c>
      <c r="BL1760" t="str">
        <f>TEXT(Tabela_BaseCadastro[[#This Row],[Unidade Venda '[EAN8, UPC12, EAN13, e DUN14']]],"0000000000000")</f>
        <v>7896094209442</v>
      </c>
      <c r="BM1760" t="s">
        <v>4508</v>
      </c>
      <c r="BN1760" t="str">
        <f>IF(Tabela_BaseCadastro[[#This Row],[P.Ativo CMED]]="",Tabela_BaseCadastro[[#This Row],[DESCRIÇÃO DO PRINCIPIO ATIVO]],Tabela_BaseCadastro[[#This Row],[P.Ativo CMED]])</f>
        <v>BORTEZOMIBE</v>
      </c>
    </row>
    <row r="1761" spans="1:66" x14ac:dyDescent="0.25">
      <c r="A1761">
        <v>2571</v>
      </c>
      <c r="B1761" t="s">
        <v>850</v>
      </c>
      <c r="C1761">
        <v>1889</v>
      </c>
      <c r="D1761" t="s">
        <v>4465</v>
      </c>
      <c r="E1761">
        <v>1</v>
      </c>
      <c r="F1761" t="s">
        <v>1253</v>
      </c>
      <c r="G1761">
        <v>1</v>
      </c>
      <c r="H1761" s="1" t="s">
        <v>1280</v>
      </c>
      <c r="I1761">
        <v>58</v>
      </c>
      <c r="J1761" t="s">
        <v>4465</v>
      </c>
      <c r="K1761">
        <v>1</v>
      </c>
      <c r="L1761" t="s">
        <v>1291</v>
      </c>
      <c r="M1761" t="s">
        <v>4380</v>
      </c>
      <c r="N1761" t="s">
        <v>1323</v>
      </c>
      <c r="O1761" t="s">
        <v>1269</v>
      </c>
      <c r="P1761">
        <v>30049069</v>
      </c>
      <c r="R1761">
        <v>13</v>
      </c>
      <c r="S1761">
        <v>14</v>
      </c>
      <c r="U1761">
        <v>7896094209671</v>
      </c>
      <c r="V1761">
        <v>0</v>
      </c>
      <c r="X1761">
        <v>150774</v>
      </c>
      <c r="Z1761" t="s">
        <v>1260</v>
      </c>
      <c r="AA1761" t="s">
        <v>1261</v>
      </c>
      <c r="AB1761">
        <v>1</v>
      </c>
      <c r="AC1761" t="s">
        <v>1283</v>
      </c>
      <c r="AE1761">
        <v>44518</v>
      </c>
      <c r="AH1761">
        <v>0</v>
      </c>
      <c r="AK1761" t="s">
        <v>1260</v>
      </c>
      <c r="AM1761" t="s">
        <v>1260</v>
      </c>
      <c r="AN1761" t="s">
        <v>1260</v>
      </c>
      <c r="AQ1761" t="s">
        <v>1263</v>
      </c>
      <c r="AR1761" t="s">
        <v>1257</v>
      </c>
      <c r="AS1761" t="s">
        <v>1260</v>
      </c>
      <c r="AT1761">
        <v>1</v>
      </c>
      <c r="AX1761" t="s">
        <v>1260</v>
      </c>
      <c r="AY1761" t="s">
        <v>1264</v>
      </c>
      <c r="AZ1761" t="s">
        <v>1265</v>
      </c>
      <c r="BI1761" t="s">
        <v>1260</v>
      </c>
      <c r="BK1761" t="str">
        <f>LEFT(Tabela_BaseCadastro[[#This Row],[Descrição]],SEARCH(" ",Tabela_BaseCadastro[[#This Row],[Descrição]],1)-1)</f>
        <v>FAULDMETRO</v>
      </c>
      <c r="BL1761" t="str">
        <f>TEXT(Tabela_BaseCadastro[[#This Row],[Unidade Venda '[EAN8, UPC12, EAN13, e DUN14']]],"0000000000000")</f>
        <v>7896094209671</v>
      </c>
      <c r="BM1761" t="s">
        <v>2601</v>
      </c>
      <c r="BN1761" t="str">
        <f>IF(Tabela_BaseCadastro[[#This Row],[P.Ativo CMED]]="",Tabela_BaseCadastro[[#This Row],[DESCRIÇÃO DO PRINCIPIO ATIVO]],Tabela_BaseCadastro[[#This Row],[P.Ativo CMED]])</f>
        <v>METOTREXATO</v>
      </c>
    </row>
    <row r="1762" spans="1:66" x14ac:dyDescent="0.25">
      <c r="A1762">
        <v>2572</v>
      </c>
      <c r="B1762" t="s">
        <v>482</v>
      </c>
      <c r="C1762">
        <v>1889</v>
      </c>
      <c r="D1762" t="s">
        <v>4465</v>
      </c>
      <c r="E1762">
        <v>1</v>
      </c>
      <c r="F1762" t="s">
        <v>1253</v>
      </c>
      <c r="G1762">
        <v>1</v>
      </c>
      <c r="H1762" s="1" t="s">
        <v>1280</v>
      </c>
      <c r="I1762">
        <v>58</v>
      </c>
      <c r="J1762" t="s">
        <v>4465</v>
      </c>
      <c r="K1762">
        <v>1</v>
      </c>
      <c r="L1762" t="s">
        <v>1291</v>
      </c>
      <c r="M1762" t="s">
        <v>4380</v>
      </c>
      <c r="N1762" t="s">
        <v>1323</v>
      </c>
      <c r="O1762" t="s">
        <v>1269</v>
      </c>
      <c r="P1762">
        <v>30049069</v>
      </c>
      <c r="R1762">
        <v>13</v>
      </c>
      <c r="S1762">
        <v>14</v>
      </c>
      <c r="U1762">
        <v>7896094209688</v>
      </c>
      <c r="V1762">
        <v>0</v>
      </c>
      <c r="X1762">
        <v>150775</v>
      </c>
      <c r="Z1762" t="s">
        <v>1260</v>
      </c>
      <c r="AA1762" t="s">
        <v>1261</v>
      </c>
      <c r="AB1762">
        <v>1</v>
      </c>
      <c r="AC1762" t="s">
        <v>1283</v>
      </c>
      <c r="AE1762">
        <v>44518</v>
      </c>
      <c r="AH1762">
        <v>0</v>
      </c>
      <c r="AK1762" t="s">
        <v>1260</v>
      </c>
      <c r="AM1762" t="s">
        <v>1260</v>
      </c>
      <c r="AN1762" t="s">
        <v>1260</v>
      </c>
      <c r="AQ1762" t="s">
        <v>1263</v>
      </c>
      <c r="AR1762" t="s">
        <v>1257</v>
      </c>
      <c r="AS1762" t="s">
        <v>1260</v>
      </c>
      <c r="AT1762">
        <v>1</v>
      </c>
      <c r="AX1762" t="s">
        <v>1260</v>
      </c>
      <c r="AY1762" t="s">
        <v>1264</v>
      </c>
      <c r="AZ1762" t="s">
        <v>1265</v>
      </c>
      <c r="BI1762" t="s">
        <v>1260</v>
      </c>
      <c r="BK1762" t="str">
        <f>LEFT(Tabela_BaseCadastro[[#This Row],[Descrição]],SEARCH(" ",Tabela_BaseCadastro[[#This Row],[Descrição]],1)-1)</f>
        <v>FAULDMETRO</v>
      </c>
      <c r="BL1762" t="str">
        <f>TEXT(Tabela_BaseCadastro[[#This Row],[Unidade Venda '[EAN8, UPC12, EAN13, e DUN14']]],"0000000000000")</f>
        <v>7896094209688</v>
      </c>
      <c r="BM1762" t="s">
        <v>2601</v>
      </c>
      <c r="BN1762" t="str">
        <f>IF(Tabela_BaseCadastro[[#This Row],[P.Ativo CMED]]="",Tabela_BaseCadastro[[#This Row],[DESCRIÇÃO DO PRINCIPIO ATIVO]],Tabela_BaseCadastro[[#This Row],[P.Ativo CMED]])</f>
        <v>METOTREXATO</v>
      </c>
    </row>
    <row r="1763" spans="1:66" x14ac:dyDescent="0.25">
      <c r="A1763">
        <v>2573</v>
      </c>
      <c r="B1763" t="s">
        <v>4530</v>
      </c>
      <c r="C1763">
        <v>1889</v>
      </c>
      <c r="D1763" t="s">
        <v>4465</v>
      </c>
      <c r="E1763">
        <v>1</v>
      </c>
      <c r="F1763" t="s">
        <v>1253</v>
      </c>
      <c r="G1763">
        <v>2</v>
      </c>
      <c r="H1763" s="1" t="s">
        <v>1254</v>
      </c>
      <c r="I1763">
        <v>58</v>
      </c>
      <c r="J1763" t="s">
        <v>4465</v>
      </c>
      <c r="K1763">
        <v>2</v>
      </c>
      <c r="L1763" t="s">
        <v>1256</v>
      </c>
      <c r="M1763" t="s">
        <v>4380</v>
      </c>
      <c r="N1763" t="s">
        <v>4531</v>
      </c>
      <c r="O1763" t="s">
        <v>1259</v>
      </c>
      <c r="P1763">
        <v>30049059</v>
      </c>
      <c r="R1763">
        <v>13</v>
      </c>
      <c r="S1763">
        <v>13</v>
      </c>
      <c r="U1763">
        <v>7896094203037</v>
      </c>
      <c r="V1763">
        <v>0</v>
      </c>
      <c r="X1763">
        <v>150115</v>
      </c>
      <c r="Z1763" t="s">
        <v>1260</v>
      </c>
      <c r="AA1763" t="s">
        <v>1261</v>
      </c>
      <c r="AB1763">
        <v>2</v>
      </c>
      <c r="AC1763" t="s">
        <v>1624</v>
      </c>
      <c r="AE1763">
        <v>44518</v>
      </c>
      <c r="AH1763">
        <v>0</v>
      </c>
      <c r="AK1763" t="s">
        <v>1260</v>
      </c>
      <c r="AM1763" t="s">
        <v>1260</v>
      </c>
      <c r="AN1763" t="s">
        <v>1260</v>
      </c>
      <c r="AQ1763" t="s">
        <v>1263</v>
      </c>
      <c r="AR1763" t="s">
        <v>1257</v>
      </c>
      <c r="AS1763" t="s">
        <v>1260</v>
      </c>
      <c r="AT1763">
        <v>1</v>
      </c>
      <c r="AX1763" t="s">
        <v>1260</v>
      </c>
      <c r="AY1763" t="s">
        <v>1264</v>
      </c>
      <c r="AZ1763" t="s">
        <v>1265</v>
      </c>
      <c r="BE1763">
        <v>178</v>
      </c>
      <c r="BF1763" t="s">
        <v>2591</v>
      </c>
      <c r="BI1763" t="s">
        <v>1260</v>
      </c>
      <c r="BK1763" t="str">
        <f>LEFT(Tabela_BaseCadastro[[#This Row],[Descrição]],SEARCH(" ",Tabela_BaseCadastro[[#This Row],[Descrição]],1)-1)</f>
        <v>ONTAX</v>
      </c>
      <c r="BL1763" t="str">
        <f>TEXT(Tabela_BaseCadastro[[#This Row],[Unidade Venda '[EAN8, UPC12, EAN13, e DUN14']]],"0000000000000")</f>
        <v>7896094203037</v>
      </c>
      <c r="BM1763" t="s">
        <v>2591</v>
      </c>
      <c r="BN1763" t="str">
        <f>IF(Tabela_BaseCadastro[[#This Row],[P.Ativo CMED]]="",Tabela_BaseCadastro[[#This Row],[DESCRIÇÃO DO PRINCIPIO ATIVO]],Tabela_BaseCadastro[[#This Row],[P.Ativo CMED]])</f>
        <v>PACLITAXEL</v>
      </c>
    </row>
    <row r="1764" spans="1:66" x14ac:dyDescent="0.25">
      <c r="A1764">
        <v>2574</v>
      </c>
      <c r="B1764" t="s">
        <v>4532</v>
      </c>
      <c r="C1764">
        <v>1889</v>
      </c>
      <c r="D1764" t="s">
        <v>4465</v>
      </c>
      <c r="E1764">
        <v>1</v>
      </c>
      <c r="F1764" t="s">
        <v>1253</v>
      </c>
      <c r="G1764">
        <v>1</v>
      </c>
      <c r="H1764" s="1" t="s">
        <v>1280</v>
      </c>
      <c r="I1764">
        <v>58</v>
      </c>
      <c r="J1764" t="s">
        <v>4465</v>
      </c>
      <c r="K1764">
        <v>2</v>
      </c>
      <c r="L1764" t="s">
        <v>1256</v>
      </c>
      <c r="M1764" t="s">
        <v>1257</v>
      </c>
      <c r="N1764" t="s">
        <v>1327</v>
      </c>
      <c r="O1764" t="s">
        <v>1259</v>
      </c>
      <c r="P1764">
        <v>30049059</v>
      </c>
      <c r="R1764">
        <v>13</v>
      </c>
      <c r="S1764">
        <v>14</v>
      </c>
      <c r="U1764">
        <v>7896094203013</v>
      </c>
      <c r="V1764">
        <v>0</v>
      </c>
      <c r="X1764">
        <v>150114</v>
      </c>
      <c r="Z1764" t="s">
        <v>1617</v>
      </c>
      <c r="AA1764" t="s">
        <v>1261</v>
      </c>
      <c r="AB1764">
        <v>1</v>
      </c>
      <c r="AC1764" t="s">
        <v>1283</v>
      </c>
      <c r="AE1764">
        <v>44518</v>
      </c>
      <c r="AH1764">
        <v>0</v>
      </c>
      <c r="AK1764" t="s">
        <v>1260</v>
      </c>
      <c r="AM1764" t="s">
        <v>1260</v>
      </c>
      <c r="AN1764" t="s">
        <v>1260</v>
      </c>
      <c r="AQ1764" t="s">
        <v>1263</v>
      </c>
      <c r="AR1764" t="s">
        <v>1257</v>
      </c>
      <c r="AS1764" t="s">
        <v>1260</v>
      </c>
      <c r="AT1764">
        <v>1</v>
      </c>
      <c r="AX1764" t="s">
        <v>1260</v>
      </c>
      <c r="AY1764" t="s">
        <v>1264</v>
      </c>
      <c r="AZ1764" t="s">
        <v>1265</v>
      </c>
      <c r="BE1764">
        <v>178</v>
      </c>
      <c r="BF1764" t="s">
        <v>2591</v>
      </c>
      <c r="BI1764" t="s">
        <v>1260</v>
      </c>
      <c r="BK1764" t="str">
        <f>LEFT(Tabela_BaseCadastro[[#This Row],[Descrição]],SEARCH(" ",Tabela_BaseCadastro[[#This Row],[Descrição]],1)-1)</f>
        <v>ONTAX</v>
      </c>
      <c r="BL1764" t="str">
        <f>TEXT(Tabela_BaseCadastro[[#This Row],[Unidade Venda '[EAN8, UPC12, EAN13, e DUN14']]],"0000000000000")</f>
        <v>7896094203013</v>
      </c>
      <c r="BM1764" t="s">
        <v>2591</v>
      </c>
      <c r="BN1764" t="str">
        <f>IF(Tabela_BaseCadastro[[#This Row],[P.Ativo CMED]]="",Tabela_BaseCadastro[[#This Row],[DESCRIÇÃO DO PRINCIPIO ATIVO]],Tabela_BaseCadastro[[#This Row],[P.Ativo CMED]])</f>
        <v>PACLITAXEL</v>
      </c>
    </row>
    <row r="1765" spans="1:66" x14ac:dyDescent="0.25">
      <c r="A1765">
        <v>2575</v>
      </c>
      <c r="B1765" t="s">
        <v>4533</v>
      </c>
      <c r="C1765">
        <v>1784</v>
      </c>
      <c r="D1765" t="s">
        <v>4465</v>
      </c>
      <c r="E1765">
        <v>1</v>
      </c>
      <c r="F1765" t="s">
        <v>1253</v>
      </c>
      <c r="G1765">
        <v>1</v>
      </c>
      <c r="H1765" s="1" t="s">
        <v>1280</v>
      </c>
      <c r="I1765">
        <v>58</v>
      </c>
      <c r="J1765" t="s">
        <v>4465</v>
      </c>
      <c r="K1765">
        <v>2</v>
      </c>
      <c r="L1765" t="s">
        <v>1256</v>
      </c>
      <c r="M1765" t="s">
        <v>4380</v>
      </c>
      <c r="N1765" t="s">
        <v>1327</v>
      </c>
      <c r="O1765" t="s">
        <v>1259</v>
      </c>
      <c r="P1765">
        <v>30049059</v>
      </c>
      <c r="R1765">
        <v>13</v>
      </c>
      <c r="S1765">
        <v>14</v>
      </c>
      <c r="U1765">
        <v>7896094202818</v>
      </c>
      <c r="V1765">
        <v>0</v>
      </c>
      <c r="X1765">
        <v>150926</v>
      </c>
      <c r="Z1765" t="s">
        <v>1617</v>
      </c>
      <c r="AA1765" t="s">
        <v>1261</v>
      </c>
      <c r="AB1765">
        <v>1</v>
      </c>
      <c r="AC1765" t="s">
        <v>1283</v>
      </c>
      <c r="AE1765">
        <v>44518</v>
      </c>
      <c r="AH1765">
        <v>0</v>
      </c>
      <c r="AK1765" t="s">
        <v>1260</v>
      </c>
      <c r="AM1765" t="s">
        <v>1260</v>
      </c>
      <c r="AN1765" t="s">
        <v>1260</v>
      </c>
      <c r="AQ1765" t="s">
        <v>1263</v>
      </c>
      <c r="AR1765" t="s">
        <v>1257</v>
      </c>
      <c r="AS1765" t="s">
        <v>1260</v>
      </c>
      <c r="AT1765">
        <v>1</v>
      </c>
      <c r="AX1765" t="s">
        <v>1260</v>
      </c>
      <c r="AY1765" t="s">
        <v>1264</v>
      </c>
      <c r="AZ1765" t="s">
        <v>1265</v>
      </c>
      <c r="BE1765">
        <v>178</v>
      </c>
      <c r="BF1765" t="s">
        <v>2591</v>
      </c>
      <c r="BI1765" t="s">
        <v>1260</v>
      </c>
      <c r="BK1765" t="str">
        <f>LEFT(Tabela_BaseCadastro[[#This Row],[Descrição]],SEARCH(" ",Tabela_BaseCadastro[[#This Row],[Descrição]],1)-1)</f>
        <v>ONTAX</v>
      </c>
      <c r="BL1765" t="str">
        <f>TEXT(Tabela_BaseCadastro[[#This Row],[Unidade Venda '[EAN8, UPC12, EAN13, e DUN14']]],"0000000000000")</f>
        <v>7896094202818</v>
      </c>
      <c r="BM1765" t="s">
        <v>2591</v>
      </c>
      <c r="BN1765" t="str">
        <f>IF(Tabela_BaseCadastro[[#This Row],[P.Ativo CMED]]="",Tabela_BaseCadastro[[#This Row],[DESCRIÇÃO DO PRINCIPIO ATIVO]],Tabela_BaseCadastro[[#This Row],[P.Ativo CMED]])</f>
        <v>PACLITAXEL</v>
      </c>
    </row>
    <row r="1766" spans="1:66" x14ac:dyDescent="0.25">
      <c r="A1766">
        <v>2576</v>
      </c>
      <c r="B1766" t="s">
        <v>4534</v>
      </c>
      <c r="C1766">
        <v>1889</v>
      </c>
      <c r="D1766" t="s">
        <v>4465</v>
      </c>
      <c r="E1766">
        <v>1</v>
      </c>
      <c r="F1766" t="s">
        <v>1253</v>
      </c>
      <c r="G1766">
        <v>1</v>
      </c>
      <c r="H1766" s="1" t="s">
        <v>1280</v>
      </c>
      <c r="I1766">
        <v>58</v>
      </c>
      <c r="J1766" t="s">
        <v>4465</v>
      </c>
      <c r="K1766">
        <v>2</v>
      </c>
      <c r="L1766" t="s">
        <v>1256</v>
      </c>
      <c r="M1766" t="s">
        <v>4407</v>
      </c>
      <c r="N1766" t="s">
        <v>1338</v>
      </c>
      <c r="O1766" t="s">
        <v>1339</v>
      </c>
      <c r="P1766">
        <v>30049078</v>
      </c>
      <c r="R1766">
        <v>13</v>
      </c>
      <c r="S1766">
        <v>14</v>
      </c>
      <c r="U1766">
        <v>7896094207257</v>
      </c>
      <c r="V1766">
        <v>0</v>
      </c>
      <c r="X1766">
        <v>150123</v>
      </c>
      <c r="Z1766" t="s">
        <v>1260</v>
      </c>
      <c r="AA1766" t="s">
        <v>1261</v>
      </c>
      <c r="AB1766">
        <v>1</v>
      </c>
      <c r="AC1766" t="s">
        <v>1283</v>
      </c>
      <c r="AE1766">
        <v>44518</v>
      </c>
      <c r="AH1766">
        <v>0</v>
      </c>
      <c r="AK1766" t="s">
        <v>1260</v>
      </c>
      <c r="AM1766" t="s">
        <v>1260</v>
      </c>
      <c r="AN1766" t="s">
        <v>1260</v>
      </c>
      <c r="AQ1766" t="s">
        <v>1263</v>
      </c>
      <c r="AR1766" t="s">
        <v>1257</v>
      </c>
      <c r="AS1766" t="s">
        <v>1260</v>
      </c>
      <c r="AT1766">
        <v>1</v>
      </c>
      <c r="AX1766" t="s">
        <v>1260</v>
      </c>
      <c r="AY1766" t="s">
        <v>1264</v>
      </c>
      <c r="AZ1766" t="s">
        <v>1265</v>
      </c>
      <c r="BE1766">
        <v>375</v>
      </c>
      <c r="BF1766" t="s">
        <v>4535</v>
      </c>
      <c r="BI1766" t="s">
        <v>1260</v>
      </c>
      <c r="BK1766" t="str">
        <f>LEFT(Tabela_BaseCadastro[[#This Row],[Descrição]],SEARCH(" ",Tabela_BaseCadastro[[#This Row],[Descrição]],1)-1)</f>
        <v>GENLIBBS</v>
      </c>
      <c r="BL1766" t="str">
        <f>TEXT(Tabela_BaseCadastro[[#This Row],[Unidade Venda '[EAN8, UPC12, EAN13, e DUN14']]],"0000000000000")</f>
        <v>7896094207257</v>
      </c>
      <c r="BM1766" t="s">
        <v>4536</v>
      </c>
      <c r="BN1766" t="str">
        <f>IF(Tabela_BaseCadastro[[#This Row],[P.Ativo CMED]]="",Tabela_BaseCadastro[[#This Row],[DESCRIÇÃO DO PRINCIPIO ATIVO]],Tabela_BaseCadastro[[#This Row],[P.Ativo CMED]])</f>
        <v>CLORIDRATO DE GENCITABINA</v>
      </c>
    </row>
    <row r="1767" spans="1:66" x14ac:dyDescent="0.25">
      <c r="A1767">
        <v>2577</v>
      </c>
      <c r="B1767" t="s">
        <v>4537</v>
      </c>
      <c r="C1767">
        <v>1889</v>
      </c>
      <c r="D1767" t="s">
        <v>4465</v>
      </c>
      <c r="E1767">
        <v>1</v>
      </c>
      <c r="F1767" t="s">
        <v>1253</v>
      </c>
      <c r="G1767">
        <v>1</v>
      </c>
      <c r="H1767" s="1" t="s">
        <v>1280</v>
      </c>
      <c r="I1767">
        <v>58</v>
      </c>
      <c r="J1767" t="s">
        <v>4465</v>
      </c>
      <c r="K1767">
        <v>2</v>
      </c>
      <c r="L1767" t="s">
        <v>1256</v>
      </c>
      <c r="M1767" t="s">
        <v>1263</v>
      </c>
      <c r="N1767" t="s">
        <v>1338</v>
      </c>
      <c r="O1767" t="s">
        <v>1339</v>
      </c>
      <c r="P1767">
        <v>30049078</v>
      </c>
      <c r="R1767">
        <v>13</v>
      </c>
      <c r="S1767">
        <v>14</v>
      </c>
      <c r="U1767">
        <v>7896094207240</v>
      </c>
      <c r="V1767">
        <v>0</v>
      </c>
      <c r="X1767">
        <v>150122</v>
      </c>
      <c r="Z1767" t="s">
        <v>1260</v>
      </c>
      <c r="AA1767" t="s">
        <v>1261</v>
      </c>
      <c r="AB1767">
        <v>1</v>
      </c>
      <c r="AC1767" t="s">
        <v>1283</v>
      </c>
      <c r="AE1767">
        <v>44518</v>
      </c>
      <c r="AH1767">
        <v>0</v>
      </c>
      <c r="AK1767" t="s">
        <v>1260</v>
      </c>
      <c r="AM1767" t="s">
        <v>1260</v>
      </c>
      <c r="AN1767" t="s">
        <v>1260</v>
      </c>
      <c r="AQ1767" t="s">
        <v>1263</v>
      </c>
      <c r="AR1767" t="s">
        <v>1257</v>
      </c>
      <c r="AS1767" t="s">
        <v>1260</v>
      </c>
      <c r="AT1767">
        <v>1</v>
      </c>
      <c r="AX1767" t="s">
        <v>1260</v>
      </c>
      <c r="AY1767" t="s">
        <v>1264</v>
      </c>
      <c r="AZ1767" t="s">
        <v>1265</v>
      </c>
      <c r="BE1767">
        <v>375</v>
      </c>
      <c r="BF1767" t="s">
        <v>4535</v>
      </c>
      <c r="BI1767" t="s">
        <v>1260</v>
      </c>
      <c r="BK1767" t="str">
        <f>LEFT(Tabela_BaseCadastro[[#This Row],[Descrição]],SEARCH(" ",Tabela_BaseCadastro[[#This Row],[Descrição]],1)-1)</f>
        <v>GENLIBBS</v>
      </c>
      <c r="BL1767" t="str">
        <f>TEXT(Tabela_BaseCadastro[[#This Row],[Unidade Venda '[EAN8, UPC12, EAN13, e DUN14']]],"0000000000000")</f>
        <v>7896094207240</v>
      </c>
      <c r="BM1767" t="s">
        <v>4536</v>
      </c>
      <c r="BN1767" t="str">
        <f>IF(Tabela_BaseCadastro[[#This Row],[P.Ativo CMED]]="",Tabela_BaseCadastro[[#This Row],[DESCRIÇÃO DO PRINCIPIO ATIVO]],Tabela_BaseCadastro[[#This Row],[P.Ativo CMED]])</f>
        <v>CLORIDRATO DE GENCITABINA</v>
      </c>
    </row>
    <row r="1768" spans="1:66" x14ac:dyDescent="0.25">
      <c r="A1768">
        <v>2578</v>
      </c>
      <c r="B1768" t="s">
        <v>4538</v>
      </c>
      <c r="C1768">
        <v>1889</v>
      </c>
      <c r="D1768" t="s">
        <v>4465</v>
      </c>
      <c r="E1768">
        <v>1</v>
      </c>
      <c r="F1768" t="s">
        <v>1253</v>
      </c>
      <c r="G1768">
        <v>1</v>
      </c>
      <c r="H1768" s="1" t="s">
        <v>1280</v>
      </c>
      <c r="I1768">
        <v>58</v>
      </c>
      <c r="J1768" t="s">
        <v>4465</v>
      </c>
      <c r="K1768">
        <v>2</v>
      </c>
      <c r="L1768" t="s">
        <v>1256</v>
      </c>
      <c r="M1768" t="s">
        <v>1257</v>
      </c>
      <c r="N1768" t="s">
        <v>4480</v>
      </c>
      <c r="O1768" t="s">
        <v>1307</v>
      </c>
      <c r="P1768">
        <v>30049099</v>
      </c>
      <c r="Q1768">
        <v>3</v>
      </c>
      <c r="R1768">
        <v>13</v>
      </c>
      <c r="S1768">
        <v>14</v>
      </c>
      <c r="U1768">
        <v>7896094207981</v>
      </c>
      <c r="V1768">
        <v>0</v>
      </c>
      <c r="X1768">
        <v>150124</v>
      </c>
      <c r="Z1768" t="s">
        <v>1260</v>
      </c>
      <c r="AA1768" t="s">
        <v>1261</v>
      </c>
      <c r="AB1768">
        <v>1</v>
      </c>
      <c r="AC1768" t="s">
        <v>1283</v>
      </c>
      <c r="AE1768">
        <v>44518</v>
      </c>
      <c r="AH1768">
        <v>0</v>
      </c>
      <c r="AK1768" t="s">
        <v>1260</v>
      </c>
      <c r="AM1768" t="s">
        <v>1260</v>
      </c>
      <c r="AN1768" t="s">
        <v>1260</v>
      </c>
      <c r="AQ1768" t="s">
        <v>1263</v>
      </c>
      <c r="AR1768" t="s">
        <v>1257</v>
      </c>
      <c r="AS1768" t="s">
        <v>1260</v>
      </c>
      <c r="AT1768">
        <v>1</v>
      </c>
      <c r="AX1768" t="s">
        <v>1260</v>
      </c>
      <c r="AY1768" t="s">
        <v>1264</v>
      </c>
      <c r="AZ1768" t="s">
        <v>1265</v>
      </c>
      <c r="BE1768">
        <v>70</v>
      </c>
      <c r="BF1768" t="s">
        <v>1451</v>
      </c>
      <c r="BI1768" t="s">
        <v>1260</v>
      </c>
      <c r="BK1768" t="str">
        <f>LEFT(Tabela_BaseCadastro[[#This Row],[Descrição]],SEARCH(" ",Tabela_BaseCadastro[[#This Row],[Descrição]],1)-1)</f>
        <v>FAULDCARBO</v>
      </c>
      <c r="BL1768" t="str">
        <f>TEXT(Tabela_BaseCadastro[[#This Row],[Unidade Venda '[EAN8, UPC12, EAN13, e DUN14']]],"0000000000000")</f>
        <v>7896094207981</v>
      </c>
      <c r="BM1768" t="s">
        <v>1451</v>
      </c>
      <c r="BN1768" t="str">
        <f>IF(Tabela_BaseCadastro[[#This Row],[P.Ativo CMED]]="",Tabela_BaseCadastro[[#This Row],[DESCRIÇÃO DO PRINCIPIO ATIVO]],Tabela_BaseCadastro[[#This Row],[P.Ativo CMED]])</f>
        <v>CARBOPLATINA</v>
      </c>
    </row>
    <row r="1769" spans="1:66" x14ac:dyDescent="0.25">
      <c r="A1769">
        <v>2579</v>
      </c>
      <c r="B1769" t="s">
        <v>4539</v>
      </c>
      <c r="C1769">
        <v>1889</v>
      </c>
      <c r="D1769" t="s">
        <v>4465</v>
      </c>
      <c r="E1769">
        <v>1</v>
      </c>
      <c r="F1769" t="s">
        <v>1253</v>
      </c>
      <c r="G1769">
        <v>1</v>
      </c>
      <c r="H1769" s="1" t="s">
        <v>1280</v>
      </c>
      <c r="I1769">
        <v>58</v>
      </c>
      <c r="J1769" t="s">
        <v>4465</v>
      </c>
      <c r="K1769">
        <v>2</v>
      </c>
      <c r="L1769" t="s">
        <v>1256</v>
      </c>
      <c r="M1769" t="s">
        <v>4380</v>
      </c>
      <c r="N1769" t="s">
        <v>4480</v>
      </c>
      <c r="O1769" t="s">
        <v>1307</v>
      </c>
      <c r="P1769">
        <v>30049099</v>
      </c>
      <c r="Q1769">
        <v>3</v>
      </c>
      <c r="R1769">
        <v>13</v>
      </c>
      <c r="S1769">
        <v>14</v>
      </c>
      <c r="U1769">
        <v>7896094207103</v>
      </c>
      <c r="V1769">
        <v>0</v>
      </c>
      <c r="X1769">
        <v>150128</v>
      </c>
      <c r="Z1769" t="s">
        <v>1260</v>
      </c>
      <c r="AA1769" t="s">
        <v>1261</v>
      </c>
      <c r="AB1769">
        <v>1</v>
      </c>
      <c r="AC1769" t="s">
        <v>1283</v>
      </c>
      <c r="AE1769">
        <v>44518</v>
      </c>
      <c r="AH1769">
        <v>0</v>
      </c>
      <c r="AK1769" t="s">
        <v>1260</v>
      </c>
      <c r="AM1769" t="s">
        <v>1260</v>
      </c>
      <c r="AN1769" t="s">
        <v>1260</v>
      </c>
      <c r="AQ1769" t="s">
        <v>1263</v>
      </c>
      <c r="AR1769" t="s">
        <v>1257</v>
      </c>
      <c r="AS1769" t="s">
        <v>1260</v>
      </c>
      <c r="AT1769">
        <v>1</v>
      </c>
      <c r="AX1769" t="s">
        <v>1260</v>
      </c>
      <c r="AY1769" t="s">
        <v>1264</v>
      </c>
      <c r="AZ1769" t="s">
        <v>1265</v>
      </c>
      <c r="BI1769" t="s">
        <v>1260</v>
      </c>
      <c r="BK1769" t="str">
        <f>LEFT(Tabela_BaseCadastro[[#This Row],[Descrição]],SEARCH(" ",Tabela_BaseCadastro[[#This Row],[Descrição]],1)-1)</f>
        <v>FAULDCISPLA</v>
      </c>
      <c r="BL1769" t="str">
        <f>TEXT(Tabela_BaseCadastro[[#This Row],[Unidade Venda '[EAN8, UPC12, EAN13, e DUN14']]],"0000000000000")</f>
        <v>7896094207103</v>
      </c>
      <c r="BM1769" t="s">
        <v>1434</v>
      </c>
      <c r="BN1769" t="str">
        <f>IF(Tabela_BaseCadastro[[#This Row],[P.Ativo CMED]]="",Tabela_BaseCadastro[[#This Row],[DESCRIÇÃO DO PRINCIPIO ATIVO]],Tabela_BaseCadastro[[#This Row],[P.Ativo CMED]])</f>
        <v>CISPLATINA</v>
      </c>
    </row>
    <row r="1770" spans="1:66" x14ac:dyDescent="0.25">
      <c r="A1770">
        <v>2580</v>
      </c>
      <c r="B1770" t="s">
        <v>4540</v>
      </c>
      <c r="C1770">
        <v>1889</v>
      </c>
      <c r="D1770" t="s">
        <v>4465</v>
      </c>
      <c r="E1770">
        <v>1</v>
      </c>
      <c r="F1770" t="s">
        <v>1253</v>
      </c>
      <c r="G1770">
        <v>2</v>
      </c>
      <c r="H1770" s="1" t="s">
        <v>1254</v>
      </c>
      <c r="I1770">
        <v>58</v>
      </c>
      <c r="J1770" t="s">
        <v>4465</v>
      </c>
      <c r="K1770">
        <v>2</v>
      </c>
      <c r="L1770" t="s">
        <v>1256</v>
      </c>
      <c r="M1770" t="s">
        <v>4380</v>
      </c>
      <c r="N1770" t="s">
        <v>4480</v>
      </c>
      <c r="O1770" t="s">
        <v>1307</v>
      </c>
      <c r="P1770">
        <v>30049099</v>
      </c>
      <c r="Q1770">
        <v>3</v>
      </c>
      <c r="R1770">
        <v>13</v>
      </c>
      <c r="S1770">
        <v>14</v>
      </c>
      <c r="U1770">
        <v>7896094207127</v>
      </c>
      <c r="V1770">
        <v>0</v>
      </c>
      <c r="X1770">
        <v>150139</v>
      </c>
      <c r="Z1770" t="s">
        <v>1260</v>
      </c>
      <c r="AA1770" t="s">
        <v>1261</v>
      </c>
      <c r="AB1770">
        <v>2</v>
      </c>
      <c r="AC1770" t="s">
        <v>1624</v>
      </c>
      <c r="AE1770">
        <v>44518</v>
      </c>
      <c r="AH1770">
        <v>0</v>
      </c>
      <c r="AK1770" t="s">
        <v>1260</v>
      </c>
      <c r="AM1770" t="s">
        <v>1260</v>
      </c>
      <c r="AN1770" t="s">
        <v>1260</v>
      </c>
      <c r="AQ1770" t="s">
        <v>1263</v>
      </c>
      <c r="AR1770" t="s">
        <v>1257</v>
      </c>
      <c r="AS1770" t="s">
        <v>1260</v>
      </c>
      <c r="AT1770">
        <v>1</v>
      </c>
      <c r="AX1770" t="s">
        <v>1260</v>
      </c>
      <c r="AY1770" t="s">
        <v>1264</v>
      </c>
      <c r="AZ1770" t="s">
        <v>1265</v>
      </c>
      <c r="BI1770" t="s">
        <v>1260</v>
      </c>
      <c r="BK1770" t="str">
        <f>LEFT(Tabela_BaseCadastro[[#This Row],[Descrição]],SEARCH(" ",Tabela_BaseCadastro[[#This Row],[Descrição]],1)-1)</f>
        <v>FAULDCISPLA</v>
      </c>
      <c r="BL1770" t="str">
        <f>TEXT(Tabela_BaseCadastro[[#This Row],[Unidade Venda '[EAN8, UPC12, EAN13, e DUN14']]],"0000000000000")</f>
        <v>7896094207127</v>
      </c>
      <c r="BM1770" t="s">
        <v>1434</v>
      </c>
      <c r="BN1770" t="str">
        <f>IF(Tabela_BaseCadastro[[#This Row],[P.Ativo CMED]]="",Tabela_BaseCadastro[[#This Row],[DESCRIÇÃO DO PRINCIPIO ATIVO]],Tabela_BaseCadastro[[#This Row],[P.Ativo CMED]])</f>
        <v>CISPLATINA</v>
      </c>
    </row>
    <row r="1771" spans="1:66" x14ac:dyDescent="0.25">
      <c r="A1771">
        <v>2581</v>
      </c>
      <c r="B1771" t="s">
        <v>4541</v>
      </c>
      <c r="C1771">
        <v>1889</v>
      </c>
      <c r="D1771" t="s">
        <v>4465</v>
      </c>
      <c r="E1771">
        <v>1</v>
      </c>
      <c r="F1771" t="s">
        <v>1253</v>
      </c>
      <c r="G1771">
        <v>1</v>
      </c>
      <c r="H1771" s="1" t="s">
        <v>1280</v>
      </c>
      <c r="I1771">
        <v>58</v>
      </c>
      <c r="J1771" t="s">
        <v>4465</v>
      </c>
      <c r="K1771">
        <v>2</v>
      </c>
      <c r="L1771" t="s">
        <v>1256</v>
      </c>
      <c r="M1771" t="s">
        <v>4380</v>
      </c>
      <c r="N1771" t="s">
        <v>1323</v>
      </c>
      <c r="O1771" t="s">
        <v>1269</v>
      </c>
      <c r="P1771">
        <v>30049069</v>
      </c>
      <c r="R1771">
        <v>13</v>
      </c>
      <c r="S1771">
        <v>13</v>
      </c>
      <c r="U1771">
        <v>7896094207080</v>
      </c>
      <c r="V1771">
        <v>0</v>
      </c>
      <c r="X1771">
        <v>150126</v>
      </c>
      <c r="Z1771" t="s">
        <v>1260</v>
      </c>
      <c r="AA1771" t="s">
        <v>1261</v>
      </c>
      <c r="AB1771">
        <v>1</v>
      </c>
      <c r="AC1771" t="s">
        <v>1283</v>
      </c>
      <c r="AE1771">
        <v>44518</v>
      </c>
      <c r="AH1771">
        <v>0</v>
      </c>
      <c r="AK1771" t="s">
        <v>1260</v>
      </c>
      <c r="AM1771" t="s">
        <v>1260</v>
      </c>
      <c r="AN1771" t="s">
        <v>1260</v>
      </c>
      <c r="AQ1771" t="s">
        <v>1263</v>
      </c>
      <c r="AR1771" t="s">
        <v>1257</v>
      </c>
      <c r="AS1771" t="s">
        <v>1260</v>
      </c>
      <c r="AT1771">
        <v>1</v>
      </c>
      <c r="AX1771" t="s">
        <v>1260</v>
      </c>
      <c r="AY1771" t="s">
        <v>1264</v>
      </c>
      <c r="AZ1771" t="s">
        <v>1265</v>
      </c>
      <c r="BE1771">
        <v>345</v>
      </c>
      <c r="BF1771" t="s">
        <v>2596</v>
      </c>
      <c r="BI1771" t="s">
        <v>1260</v>
      </c>
      <c r="BK1771" t="str">
        <f>LEFT(Tabela_BaseCadastro[[#This Row],[Descrição]],SEARCH(" ",Tabela_BaseCadastro[[#This Row],[Descrição]],1)-1)</f>
        <v>FAULDFLUOR</v>
      </c>
      <c r="BL1771" t="str">
        <f>TEXT(Tabela_BaseCadastro[[#This Row],[Unidade Venda '[EAN8, UPC12, EAN13, e DUN14']]],"0000000000000")</f>
        <v>7896094207080</v>
      </c>
      <c r="BM1771" t="s">
        <v>2596</v>
      </c>
      <c r="BN1771" t="str">
        <f>IF(Tabela_BaseCadastro[[#This Row],[P.Ativo CMED]]="",Tabela_BaseCadastro[[#This Row],[DESCRIÇÃO DO PRINCIPIO ATIVO]],Tabela_BaseCadastro[[#This Row],[P.Ativo CMED]])</f>
        <v>FLUORURACILA</v>
      </c>
    </row>
    <row r="1772" spans="1:66" x14ac:dyDescent="0.25">
      <c r="A1772">
        <v>2582</v>
      </c>
      <c r="B1772" t="s">
        <v>4542</v>
      </c>
      <c r="C1772">
        <v>1889</v>
      </c>
      <c r="D1772" t="s">
        <v>4465</v>
      </c>
      <c r="E1772">
        <v>1</v>
      </c>
      <c r="F1772" t="s">
        <v>1253</v>
      </c>
      <c r="G1772">
        <v>1</v>
      </c>
      <c r="H1772" s="1" t="s">
        <v>1280</v>
      </c>
      <c r="I1772">
        <v>58</v>
      </c>
      <c r="J1772" t="s">
        <v>4465</v>
      </c>
      <c r="K1772">
        <v>2</v>
      </c>
      <c r="L1772" t="s">
        <v>1256</v>
      </c>
      <c r="M1772" t="s">
        <v>4380</v>
      </c>
      <c r="N1772" t="s">
        <v>1338</v>
      </c>
      <c r="O1772" t="s">
        <v>1339</v>
      </c>
      <c r="P1772">
        <v>30049079</v>
      </c>
      <c r="R1772">
        <v>13</v>
      </c>
      <c r="S1772">
        <v>14</v>
      </c>
      <c r="U1772">
        <v>7896094202962</v>
      </c>
      <c r="V1772">
        <v>0</v>
      </c>
      <c r="X1772">
        <v>150144</v>
      </c>
      <c r="Z1772" t="s">
        <v>1260</v>
      </c>
      <c r="AA1772" t="s">
        <v>1261</v>
      </c>
      <c r="AB1772">
        <v>1</v>
      </c>
      <c r="AC1772" t="s">
        <v>1283</v>
      </c>
      <c r="AE1772">
        <v>44518</v>
      </c>
      <c r="AH1772">
        <v>0</v>
      </c>
      <c r="AK1772" t="s">
        <v>1260</v>
      </c>
      <c r="AM1772" t="s">
        <v>1260</v>
      </c>
      <c r="AN1772" t="s">
        <v>1260</v>
      </c>
      <c r="AQ1772" t="s">
        <v>1263</v>
      </c>
      <c r="AR1772" t="s">
        <v>1257</v>
      </c>
      <c r="AS1772" t="s">
        <v>1260</v>
      </c>
      <c r="AT1772">
        <v>1</v>
      </c>
      <c r="AX1772" t="s">
        <v>1260</v>
      </c>
      <c r="AY1772" t="s">
        <v>1264</v>
      </c>
      <c r="AZ1772" t="s">
        <v>1265</v>
      </c>
      <c r="BI1772" t="s">
        <v>1260</v>
      </c>
      <c r="BK1772" t="str">
        <f>LEFT(Tabela_BaseCadastro[[#This Row],[Descrição]],SEARCH(" ",Tabela_BaseCadastro[[#This Row],[Descrição]],1)-1)</f>
        <v>FAULDCITA</v>
      </c>
      <c r="BL1772" t="str">
        <f>TEXT(Tabela_BaseCadastro[[#This Row],[Unidade Venda '[EAN8, UPC12, EAN13, e DUN14']]],"0000000000000")</f>
        <v>7896094202962</v>
      </c>
      <c r="BM1772" t="s">
        <v>4483</v>
      </c>
      <c r="BN1772" t="str">
        <f>IF(Tabela_BaseCadastro[[#This Row],[P.Ativo CMED]]="",Tabela_BaseCadastro[[#This Row],[DESCRIÇÃO DO PRINCIPIO ATIVO]],Tabela_BaseCadastro[[#This Row],[P.Ativo CMED]])</f>
        <v>CITARABINA</v>
      </c>
    </row>
    <row r="1773" spans="1:66" x14ac:dyDescent="0.25">
      <c r="A1773">
        <v>2584</v>
      </c>
      <c r="B1773" t="s">
        <v>4543</v>
      </c>
      <c r="C1773">
        <v>1889</v>
      </c>
      <c r="D1773" t="s">
        <v>4465</v>
      </c>
      <c r="E1773">
        <v>1</v>
      </c>
      <c r="F1773" t="s">
        <v>1253</v>
      </c>
      <c r="G1773">
        <v>1</v>
      </c>
      <c r="H1773" s="1" t="s">
        <v>1280</v>
      </c>
      <c r="I1773">
        <v>58</v>
      </c>
      <c r="J1773" t="s">
        <v>4465</v>
      </c>
      <c r="K1773">
        <v>2</v>
      </c>
      <c r="L1773" t="s">
        <v>1256</v>
      </c>
      <c r="M1773" t="s">
        <v>1263</v>
      </c>
      <c r="N1773" t="s">
        <v>1338</v>
      </c>
      <c r="O1773" t="s">
        <v>1339</v>
      </c>
      <c r="P1773">
        <v>30049078</v>
      </c>
      <c r="R1773">
        <v>13</v>
      </c>
      <c r="S1773">
        <v>14</v>
      </c>
      <c r="U1773">
        <v>7896094207318</v>
      </c>
      <c r="V1773">
        <v>0</v>
      </c>
      <c r="X1773">
        <v>150149</v>
      </c>
      <c r="Z1773" t="s">
        <v>1260</v>
      </c>
      <c r="AA1773" t="s">
        <v>1261</v>
      </c>
      <c r="AB1773">
        <v>1</v>
      </c>
      <c r="AC1773" t="s">
        <v>1283</v>
      </c>
      <c r="AE1773">
        <v>44518</v>
      </c>
      <c r="AH1773">
        <v>0</v>
      </c>
      <c r="AK1773" t="s">
        <v>1260</v>
      </c>
      <c r="AM1773" t="s">
        <v>1260</v>
      </c>
      <c r="AN1773" t="s">
        <v>1260</v>
      </c>
      <c r="AQ1773" t="s">
        <v>1263</v>
      </c>
      <c r="AR1773" t="s">
        <v>1257</v>
      </c>
      <c r="AS1773" t="s">
        <v>1260</v>
      </c>
      <c r="AT1773">
        <v>1</v>
      </c>
      <c r="AX1773" t="s">
        <v>1260</v>
      </c>
      <c r="AY1773" t="s">
        <v>1264</v>
      </c>
      <c r="AZ1773" t="s">
        <v>1265</v>
      </c>
      <c r="BE1773">
        <v>376</v>
      </c>
      <c r="BF1773" t="s">
        <v>4544</v>
      </c>
      <c r="BI1773" t="s">
        <v>1260</v>
      </c>
      <c r="BK1773" t="str">
        <f>LEFT(Tabela_BaseCadastro[[#This Row],[Descrição]],SEARCH(" ",Tabela_BaseCadastro[[#This Row],[Descrição]],1)-1)</f>
        <v>FLUDALIBBS</v>
      </c>
      <c r="BL1773" t="str">
        <f>TEXT(Tabela_BaseCadastro[[#This Row],[Unidade Venda '[EAN8, UPC12, EAN13, e DUN14']]],"0000000000000")</f>
        <v>7896094207318</v>
      </c>
      <c r="BM1773" t="s">
        <v>4545</v>
      </c>
      <c r="BN1773" t="str">
        <f>IF(Tabela_BaseCadastro[[#This Row],[P.Ativo CMED]]="",Tabela_BaseCadastro[[#This Row],[DESCRIÇÃO DO PRINCIPIO ATIVO]],Tabela_BaseCadastro[[#This Row],[P.Ativo CMED]])</f>
        <v>FOSFATO DE FLUDARABINA</v>
      </c>
    </row>
    <row r="1774" spans="1:66" x14ac:dyDescent="0.25">
      <c r="A1774">
        <v>2586</v>
      </c>
      <c r="B1774" t="s">
        <v>4546</v>
      </c>
      <c r="C1774">
        <v>1889</v>
      </c>
      <c r="D1774" t="s">
        <v>4465</v>
      </c>
      <c r="E1774">
        <v>1</v>
      </c>
      <c r="F1774" t="s">
        <v>1253</v>
      </c>
      <c r="G1774">
        <v>1</v>
      </c>
      <c r="H1774" s="1" t="s">
        <v>1280</v>
      </c>
      <c r="I1774">
        <v>58</v>
      </c>
      <c r="J1774" t="s">
        <v>4465</v>
      </c>
      <c r="K1774">
        <v>2</v>
      </c>
      <c r="L1774" t="s">
        <v>1256</v>
      </c>
      <c r="M1774" t="s">
        <v>4380</v>
      </c>
      <c r="N1774" t="s">
        <v>1327</v>
      </c>
      <c r="O1774" t="s">
        <v>1259</v>
      </c>
      <c r="P1774">
        <v>30049059</v>
      </c>
      <c r="R1774">
        <v>13</v>
      </c>
      <c r="S1774">
        <v>14</v>
      </c>
      <c r="U1774">
        <v>7896094209428</v>
      </c>
      <c r="V1774">
        <v>0</v>
      </c>
      <c r="X1774">
        <v>150712</v>
      </c>
      <c r="Z1774" t="s">
        <v>1260</v>
      </c>
      <c r="AA1774" t="s">
        <v>1261</v>
      </c>
      <c r="AB1774">
        <v>1</v>
      </c>
      <c r="AC1774" t="s">
        <v>1283</v>
      </c>
      <c r="AE1774">
        <v>44518</v>
      </c>
      <c r="AH1774">
        <v>0</v>
      </c>
      <c r="AK1774" t="s">
        <v>1260</v>
      </c>
      <c r="AM1774" t="s">
        <v>1260</v>
      </c>
      <c r="AN1774" t="s">
        <v>1260</v>
      </c>
      <c r="AQ1774" t="s">
        <v>1263</v>
      </c>
      <c r="AR1774" t="s">
        <v>1257</v>
      </c>
      <c r="AS1774" t="s">
        <v>1260</v>
      </c>
      <c r="AT1774">
        <v>1</v>
      </c>
      <c r="AX1774" t="s">
        <v>1260</v>
      </c>
      <c r="AY1774" t="s">
        <v>1264</v>
      </c>
      <c r="AZ1774" t="s">
        <v>1265</v>
      </c>
      <c r="BE1774">
        <v>170</v>
      </c>
      <c r="BF1774" t="s">
        <v>3644</v>
      </c>
      <c r="BI1774" t="s">
        <v>1260</v>
      </c>
      <c r="BK1774" t="str">
        <f>LEFT(Tabela_BaseCadastro[[#This Row],[Descrição]],SEARCH(" ",Tabela_BaseCadastro[[#This Row],[Descrição]],1)-1)</f>
        <v>DOCELIBBS</v>
      </c>
      <c r="BL1774" t="str">
        <f>TEXT(Tabela_BaseCadastro[[#This Row],[Unidade Venda '[EAN8, UPC12, EAN13, e DUN14']]],"0000000000000")</f>
        <v>7896094209428</v>
      </c>
      <c r="BM1774" t="s">
        <v>2557</v>
      </c>
      <c r="BN1774" t="str">
        <f>IF(Tabela_BaseCadastro[[#This Row],[P.Ativo CMED]]="",Tabela_BaseCadastro[[#This Row],[DESCRIÇÃO DO PRINCIPIO ATIVO]],Tabela_BaseCadastro[[#This Row],[P.Ativo CMED]])</f>
        <v>DOCETAXEL TRIIDRATADO</v>
      </c>
    </row>
    <row r="1775" spans="1:66" x14ac:dyDescent="0.25">
      <c r="A1775">
        <v>2587</v>
      </c>
      <c r="B1775" t="s">
        <v>4547</v>
      </c>
      <c r="C1775">
        <v>1889</v>
      </c>
      <c r="D1775" t="s">
        <v>4465</v>
      </c>
      <c r="E1775">
        <v>1</v>
      </c>
      <c r="F1775" t="s">
        <v>1253</v>
      </c>
      <c r="G1775">
        <v>1</v>
      </c>
      <c r="H1775" s="1" t="s">
        <v>1280</v>
      </c>
      <c r="I1775">
        <v>58</v>
      </c>
      <c r="J1775" t="s">
        <v>4465</v>
      </c>
      <c r="K1775">
        <v>2</v>
      </c>
      <c r="L1775" t="s">
        <v>1256</v>
      </c>
      <c r="M1775" t="s">
        <v>4380</v>
      </c>
      <c r="N1775" t="s">
        <v>1327</v>
      </c>
      <c r="O1775" t="s">
        <v>1259</v>
      </c>
      <c r="P1775">
        <v>30049059</v>
      </c>
      <c r="R1775">
        <v>13</v>
      </c>
      <c r="S1775">
        <v>14</v>
      </c>
      <c r="U1775">
        <v>7896094209435</v>
      </c>
      <c r="V1775">
        <v>0</v>
      </c>
      <c r="X1775">
        <v>150713</v>
      </c>
      <c r="Z1775" t="s">
        <v>1260</v>
      </c>
      <c r="AA1775" t="s">
        <v>1261</v>
      </c>
      <c r="AB1775">
        <v>1</v>
      </c>
      <c r="AC1775" t="s">
        <v>1283</v>
      </c>
      <c r="AE1775">
        <v>44518</v>
      </c>
      <c r="AH1775">
        <v>0</v>
      </c>
      <c r="AK1775" t="s">
        <v>1260</v>
      </c>
      <c r="AM1775" t="s">
        <v>1260</v>
      </c>
      <c r="AN1775" t="s">
        <v>1260</v>
      </c>
      <c r="AQ1775" t="s">
        <v>1263</v>
      </c>
      <c r="AR1775" t="s">
        <v>1257</v>
      </c>
      <c r="AS1775" t="s">
        <v>1260</v>
      </c>
      <c r="AT1775">
        <v>1</v>
      </c>
      <c r="AX1775" t="s">
        <v>1260</v>
      </c>
      <c r="AY1775" t="s">
        <v>1264</v>
      </c>
      <c r="AZ1775" t="s">
        <v>1265</v>
      </c>
      <c r="BE1775">
        <v>170</v>
      </c>
      <c r="BF1775" t="s">
        <v>3644</v>
      </c>
      <c r="BI1775" t="s">
        <v>1260</v>
      </c>
      <c r="BK1775" t="str">
        <f>LEFT(Tabela_BaseCadastro[[#This Row],[Descrição]],SEARCH(" ",Tabela_BaseCadastro[[#This Row],[Descrição]],1)-1)</f>
        <v>DOCELIBBS</v>
      </c>
      <c r="BL1775" t="str">
        <f>TEXT(Tabela_BaseCadastro[[#This Row],[Unidade Venda '[EAN8, UPC12, EAN13, e DUN14']]],"0000000000000")</f>
        <v>7896094209435</v>
      </c>
      <c r="BM1775" t="s">
        <v>2557</v>
      </c>
      <c r="BN1775" t="str">
        <f>IF(Tabela_BaseCadastro[[#This Row],[P.Ativo CMED]]="",Tabela_BaseCadastro[[#This Row],[DESCRIÇÃO DO PRINCIPIO ATIVO]],Tabela_BaseCadastro[[#This Row],[P.Ativo CMED]])</f>
        <v>DOCETAXEL TRIIDRATADO</v>
      </c>
    </row>
    <row r="1776" spans="1:66" x14ac:dyDescent="0.25">
      <c r="A1776">
        <v>2588</v>
      </c>
      <c r="B1776" t="s">
        <v>4548</v>
      </c>
      <c r="C1776">
        <v>1889</v>
      </c>
      <c r="D1776" t="s">
        <v>4465</v>
      </c>
      <c r="E1776">
        <v>1</v>
      </c>
      <c r="F1776" t="s">
        <v>1253</v>
      </c>
      <c r="G1776">
        <v>1</v>
      </c>
      <c r="H1776" s="1" t="s">
        <v>1280</v>
      </c>
      <c r="I1776">
        <v>58</v>
      </c>
      <c r="J1776" t="s">
        <v>4465</v>
      </c>
      <c r="K1776">
        <v>2</v>
      </c>
      <c r="L1776" t="s">
        <v>1256</v>
      </c>
      <c r="M1776" t="s">
        <v>4380</v>
      </c>
      <c r="N1776" t="s">
        <v>1361</v>
      </c>
      <c r="O1776" t="s">
        <v>1362</v>
      </c>
      <c r="P1776">
        <v>30049068</v>
      </c>
      <c r="R1776">
        <v>13</v>
      </c>
      <c r="S1776">
        <v>14</v>
      </c>
      <c r="U1776">
        <v>7896094208193</v>
      </c>
      <c r="V1776">
        <v>0</v>
      </c>
      <c r="X1776">
        <v>150530</v>
      </c>
      <c r="Z1776" t="s">
        <v>1260</v>
      </c>
      <c r="AA1776" t="s">
        <v>1261</v>
      </c>
      <c r="AB1776">
        <v>1</v>
      </c>
      <c r="AC1776" t="s">
        <v>1283</v>
      </c>
      <c r="AE1776">
        <v>44518</v>
      </c>
      <c r="AH1776">
        <v>0</v>
      </c>
      <c r="AK1776" t="s">
        <v>1260</v>
      </c>
      <c r="AM1776" t="s">
        <v>1260</v>
      </c>
      <c r="AN1776" t="s">
        <v>1260</v>
      </c>
      <c r="AQ1776" t="s">
        <v>1263</v>
      </c>
      <c r="AR1776" t="s">
        <v>1257</v>
      </c>
      <c r="AS1776" t="s">
        <v>1260</v>
      </c>
      <c r="AT1776">
        <v>1</v>
      </c>
      <c r="AX1776" t="s">
        <v>1260</v>
      </c>
      <c r="AY1776" t="s">
        <v>1264</v>
      </c>
      <c r="AZ1776" t="s">
        <v>1265</v>
      </c>
      <c r="BE1776">
        <v>346</v>
      </c>
      <c r="BF1776" t="s">
        <v>4471</v>
      </c>
      <c r="BI1776" t="s">
        <v>1260</v>
      </c>
      <c r="BK1776" t="str">
        <f>LEFT(Tabela_BaseCadastro[[#This Row],[Descrição]],SEARCH(" ",Tabela_BaseCadastro[[#This Row],[Descrição]],1)-1)</f>
        <v>ATRED</v>
      </c>
      <c r="BL1776" t="str">
        <f>TEXT(Tabela_BaseCadastro[[#This Row],[Unidade Venda '[EAN8, UPC12, EAN13, e DUN14']]],"0000000000000")</f>
        <v>7896094208193</v>
      </c>
      <c r="BM1776" t="s">
        <v>4471</v>
      </c>
      <c r="BN1776" t="str">
        <f>IF(Tabela_BaseCadastro[[#This Row],[P.Ativo CMED]]="",Tabela_BaseCadastro[[#This Row],[DESCRIÇÃO DO PRINCIPIO ATIVO]],Tabela_BaseCadastro[[#This Row],[P.Ativo CMED]])</f>
        <v>PEMETREXEDE DISSÓDICO</v>
      </c>
    </row>
    <row r="1777" spans="1:66" x14ac:dyDescent="0.25">
      <c r="A1777">
        <v>2589</v>
      </c>
      <c r="B1777" t="s">
        <v>4549</v>
      </c>
      <c r="C1777">
        <v>1889</v>
      </c>
      <c r="D1777" t="s">
        <v>4465</v>
      </c>
      <c r="E1777">
        <v>1</v>
      </c>
      <c r="F1777" t="s">
        <v>1253</v>
      </c>
      <c r="G1777">
        <v>1</v>
      </c>
      <c r="H1777" s="1" t="s">
        <v>1280</v>
      </c>
      <c r="I1777">
        <v>58</v>
      </c>
      <c r="J1777" t="s">
        <v>4465</v>
      </c>
      <c r="K1777">
        <v>1</v>
      </c>
      <c r="L1777" t="s">
        <v>1291</v>
      </c>
      <c r="M1777" t="s">
        <v>1257</v>
      </c>
      <c r="N1777" t="s">
        <v>1348</v>
      </c>
      <c r="O1777" t="s">
        <v>1349</v>
      </c>
      <c r="P1777">
        <v>30021520</v>
      </c>
      <c r="R1777">
        <v>13</v>
      </c>
      <c r="S1777">
        <v>14</v>
      </c>
      <c r="U1777">
        <v>7896094210219</v>
      </c>
      <c r="V1777">
        <v>0</v>
      </c>
      <c r="X1777" t="s">
        <v>4550</v>
      </c>
      <c r="Z1777" t="s">
        <v>1260</v>
      </c>
      <c r="AA1777" t="s">
        <v>1261</v>
      </c>
      <c r="AB1777">
        <v>1</v>
      </c>
      <c r="AC1777" t="s">
        <v>1283</v>
      </c>
      <c r="AE1777">
        <v>44518</v>
      </c>
      <c r="AH1777">
        <v>0</v>
      </c>
      <c r="AK1777" t="s">
        <v>1260</v>
      </c>
      <c r="AM1777" t="s">
        <v>1260</v>
      </c>
      <c r="AN1777" t="s">
        <v>1260</v>
      </c>
      <c r="AQ1777" t="s">
        <v>1263</v>
      </c>
      <c r="AR1777" t="s">
        <v>1257</v>
      </c>
      <c r="AS1777" t="s">
        <v>1260</v>
      </c>
      <c r="AT1777">
        <v>1</v>
      </c>
      <c r="AX1777" t="s">
        <v>1260</v>
      </c>
      <c r="AY1777" t="s">
        <v>1264</v>
      </c>
      <c r="AZ1777" t="s">
        <v>1265</v>
      </c>
      <c r="BE1777">
        <v>17</v>
      </c>
      <c r="BF1777" t="s">
        <v>1353</v>
      </c>
      <c r="BI1777" t="s">
        <v>1260</v>
      </c>
      <c r="BK1777" t="str">
        <f>LEFT(Tabela_BaseCadastro[[#This Row],[Descrição]],SEARCH(" ",Tabela_BaseCadastro[[#This Row],[Descrição]],1)-1)</f>
        <v>VIVAXXIA</v>
      </c>
      <c r="BL1777" t="str">
        <f>TEXT(Tabela_BaseCadastro[[#This Row],[Unidade Venda '[EAN8, UPC12, EAN13, e DUN14']]],"0000000000000")</f>
        <v>7896094210219</v>
      </c>
      <c r="BM1777" t="s">
        <v>1353</v>
      </c>
      <c r="BN1777" t="str">
        <f>IF(Tabela_BaseCadastro[[#This Row],[P.Ativo CMED]]="",Tabela_BaseCadastro[[#This Row],[DESCRIÇÃO DO PRINCIPIO ATIVO]],Tabela_BaseCadastro[[#This Row],[P.Ativo CMED]])</f>
        <v>RITUXIMABE</v>
      </c>
    </row>
    <row r="1778" spans="1:66" x14ac:dyDescent="0.25">
      <c r="A1778">
        <v>2590</v>
      </c>
      <c r="B1778" t="s">
        <v>4551</v>
      </c>
      <c r="C1778">
        <v>1601</v>
      </c>
      <c r="D1778" t="s">
        <v>2633</v>
      </c>
      <c r="E1778">
        <v>5</v>
      </c>
      <c r="F1778" t="s">
        <v>2634</v>
      </c>
      <c r="G1778">
        <v>8</v>
      </c>
      <c r="H1778" s="1" t="s">
        <v>2635</v>
      </c>
      <c r="I1778">
        <v>29</v>
      </c>
      <c r="J1778" t="s">
        <v>628</v>
      </c>
      <c r="M1778" t="s">
        <v>2412</v>
      </c>
      <c r="N1778" t="s">
        <v>2642</v>
      </c>
      <c r="O1778" t="s">
        <v>1275</v>
      </c>
      <c r="P1778">
        <v>84212919</v>
      </c>
      <c r="R1778">
        <v>13</v>
      </c>
      <c r="S1778">
        <v>14</v>
      </c>
      <c r="U1778">
        <v>2590</v>
      </c>
      <c r="V1778">
        <v>4333</v>
      </c>
      <c r="X1778" t="s">
        <v>4552</v>
      </c>
      <c r="Z1778" t="s">
        <v>1260</v>
      </c>
      <c r="AA1778" t="s">
        <v>1261</v>
      </c>
      <c r="AE1778">
        <v>44523</v>
      </c>
      <c r="AH1778">
        <v>0</v>
      </c>
      <c r="AK1778" t="s">
        <v>1260</v>
      </c>
      <c r="AM1778" t="s">
        <v>1260</v>
      </c>
      <c r="AN1778" t="s">
        <v>1260</v>
      </c>
      <c r="AQ1778" t="s">
        <v>2412</v>
      </c>
      <c r="AR1778" t="s">
        <v>2415</v>
      </c>
      <c r="AS1778" t="s">
        <v>1260</v>
      </c>
      <c r="AT1778">
        <v>1</v>
      </c>
      <c r="AX1778" t="s">
        <v>1260</v>
      </c>
      <c r="AY1778" t="s">
        <v>1264</v>
      </c>
      <c r="AZ1778" t="s">
        <v>1265</v>
      </c>
      <c r="BI1778" t="s">
        <v>1260</v>
      </c>
      <c r="BK1778" t="str">
        <f>LEFT(Tabela_BaseCadastro[[#This Row],[Descrição]],SEARCH(" ",Tabela_BaseCadastro[[#This Row],[Descrição]],1)-1)</f>
        <v>4333/761DDLPUBB</v>
      </c>
      <c r="BL1778" t="str">
        <f>TEXT(Tabela_BaseCadastro[[#This Row],[Unidade Venda '[EAN8, UPC12, EAN13, e DUN14']]],"0000000000000")</f>
        <v>0000000002590</v>
      </c>
      <c r="BN1778">
        <f>IF(Tabela_BaseCadastro[[#This Row],[P.Ativo CMED]]="",Tabela_BaseCadastro[[#This Row],[DESCRIÇÃO DO PRINCIPIO ATIVO]],Tabela_BaseCadastro[[#This Row],[P.Ativo CMED]])</f>
        <v>0</v>
      </c>
    </row>
    <row r="1779" spans="1:66" x14ac:dyDescent="0.25">
      <c r="A1779">
        <v>2592</v>
      </c>
      <c r="B1779" t="s">
        <v>4553</v>
      </c>
      <c r="C1779">
        <v>1889</v>
      </c>
      <c r="D1779" t="s">
        <v>4465</v>
      </c>
      <c r="E1779">
        <v>1</v>
      </c>
      <c r="F1779" t="s">
        <v>1253</v>
      </c>
      <c r="G1779">
        <v>2</v>
      </c>
      <c r="H1779" s="1" t="s">
        <v>1254</v>
      </c>
      <c r="I1779">
        <v>58</v>
      </c>
      <c r="J1779" t="s">
        <v>4465</v>
      </c>
      <c r="K1779">
        <v>2</v>
      </c>
      <c r="L1779" t="s">
        <v>1256</v>
      </c>
      <c r="M1779" t="s">
        <v>1257</v>
      </c>
      <c r="N1779" t="s">
        <v>1348</v>
      </c>
      <c r="O1779" t="s">
        <v>1349</v>
      </c>
      <c r="P1779">
        <v>30021520</v>
      </c>
      <c r="R1779">
        <v>13</v>
      </c>
      <c r="S1779">
        <v>14</v>
      </c>
      <c r="U1779">
        <v>7896094207189</v>
      </c>
      <c r="V1779">
        <v>0</v>
      </c>
      <c r="X1779">
        <v>150784</v>
      </c>
      <c r="Z1779" t="s">
        <v>1260</v>
      </c>
      <c r="AA1779" t="s">
        <v>1261</v>
      </c>
      <c r="AB1779">
        <v>2</v>
      </c>
      <c r="AC1779" t="s">
        <v>1624</v>
      </c>
      <c r="AE1779">
        <v>44526</v>
      </c>
      <c r="AH1779">
        <v>0</v>
      </c>
      <c r="AK1779" t="s">
        <v>1260</v>
      </c>
      <c r="AM1779" t="s">
        <v>1260</v>
      </c>
      <c r="AN1779" t="s">
        <v>1260</v>
      </c>
      <c r="AQ1779" t="s">
        <v>1263</v>
      </c>
      <c r="AR1779" t="s">
        <v>1257</v>
      </c>
      <c r="AS1779" t="s">
        <v>1260</v>
      </c>
      <c r="AT1779">
        <v>1</v>
      </c>
      <c r="AX1779" t="s">
        <v>1260</v>
      </c>
      <c r="AY1779" t="s">
        <v>1264</v>
      </c>
      <c r="AZ1779" t="s">
        <v>1265</v>
      </c>
      <c r="BI1779" t="s">
        <v>1260</v>
      </c>
      <c r="BK1779" t="str">
        <f>LEFT(Tabela_BaseCadastro[[#This Row],[Descrição]],SEARCH(" ",Tabela_BaseCadastro[[#This Row],[Descrição]],1)-1)</f>
        <v>FAULDLEUCO</v>
      </c>
      <c r="BL1779" t="str">
        <f>TEXT(Tabela_BaseCadastro[[#This Row],[Unidade Venda '[EAN8, UPC12, EAN13, e DUN14']]],"0000000000000")</f>
        <v>7896094207189</v>
      </c>
      <c r="BM1779" t="s">
        <v>4489</v>
      </c>
      <c r="BN1779" t="str">
        <f>IF(Tabela_BaseCadastro[[#This Row],[P.Ativo CMED]]="",Tabela_BaseCadastro[[#This Row],[DESCRIÇÃO DO PRINCIPIO ATIVO]],Tabela_BaseCadastro[[#This Row],[P.Ativo CMED]])</f>
        <v>FOLINATO DE CÁLCIO</v>
      </c>
    </row>
    <row r="1780" spans="1:66" x14ac:dyDescent="0.25">
      <c r="A1780">
        <v>2593</v>
      </c>
      <c r="B1780" t="s">
        <v>4554</v>
      </c>
      <c r="C1780">
        <v>1889</v>
      </c>
      <c r="D1780" t="s">
        <v>4465</v>
      </c>
      <c r="E1780">
        <v>1</v>
      </c>
      <c r="F1780" t="s">
        <v>1253</v>
      </c>
      <c r="G1780">
        <v>1</v>
      </c>
      <c r="H1780" s="1" t="s">
        <v>1280</v>
      </c>
      <c r="I1780">
        <v>58</v>
      </c>
      <c r="J1780" t="s">
        <v>4465</v>
      </c>
      <c r="K1780">
        <v>2</v>
      </c>
      <c r="L1780" t="s">
        <v>1256</v>
      </c>
      <c r="M1780" t="s">
        <v>1257</v>
      </c>
      <c r="N1780" t="s">
        <v>1361</v>
      </c>
      <c r="O1780" t="s">
        <v>1362</v>
      </c>
      <c r="P1780">
        <v>30049068</v>
      </c>
      <c r="R1780">
        <v>13</v>
      </c>
      <c r="S1780">
        <v>13</v>
      </c>
      <c r="U1780">
        <v>7896094209466</v>
      </c>
      <c r="V1780">
        <v>0</v>
      </c>
      <c r="X1780">
        <v>150702</v>
      </c>
      <c r="Z1780" t="s">
        <v>1260</v>
      </c>
      <c r="AA1780" t="s">
        <v>1261</v>
      </c>
      <c r="AB1780">
        <v>1</v>
      </c>
      <c r="AC1780" t="s">
        <v>1283</v>
      </c>
      <c r="AE1780">
        <v>44530</v>
      </c>
      <c r="AH1780">
        <v>0</v>
      </c>
      <c r="AK1780" t="s">
        <v>1260</v>
      </c>
      <c r="AM1780" t="s">
        <v>1260</v>
      </c>
      <c r="AN1780" t="s">
        <v>1260</v>
      </c>
      <c r="AQ1780" t="s">
        <v>1263</v>
      </c>
      <c r="AR1780" t="s">
        <v>1257</v>
      </c>
      <c r="AS1780" t="s">
        <v>1260</v>
      </c>
      <c r="AT1780">
        <v>1</v>
      </c>
      <c r="AX1780" t="s">
        <v>1260</v>
      </c>
      <c r="AY1780" t="s">
        <v>1264</v>
      </c>
      <c r="AZ1780" t="s">
        <v>1265</v>
      </c>
      <c r="BE1780">
        <v>355</v>
      </c>
      <c r="BF1780" t="s">
        <v>4508</v>
      </c>
      <c r="BI1780" t="s">
        <v>1260</v>
      </c>
      <c r="BK1780" t="str">
        <f>LEFT(Tabela_BaseCadastro[[#This Row],[Descrição]],SEARCH(" ",Tabela_BaseCadastro[[#This Row],[Descrição]],1)-1)</f>
        <v>VERAZO</v>
      </c>
      <c r="BL1780" t="str">
        <f>TEXT(Tabela_BaseCadastro[[#This Row],[Unidade Venda '[EAN8, UPC12, EAN13, e DUN14']]],"0000000000000")</f>
        <v>7896094209466</v>
      </c>
      <c r="BM1780" t="s">
        <v>4508</v>
      </c>
      <c r="BN1780" t="str">
        <f>IF(Tabela_BaseCadastro[[#This Row],[P.Ativo CMED]]="",Tabela_BaseCadastro[[#This Row],[DESCRIÇÃO DO PRINCIPIO ATIVO]],Tabela_BaseCadastro[[#This Row],[P.Ativo CMED]])</f>
        <v>BORTEZOMIBE</v>
      </c>
    </row>
    <row r="1781" spans="1:66" x14ac:dyDescent="0.25">
      <c r="A1781">
        <v>2594</v>
      </c>
      <c r="B1781" t="s">
        <v>4555</v>
      </c>
      <c r="C1781">
        <v>1889</v>
      </c>
      <c r="D1781" t="s">
        <v>4465</v>
      </c>
      <c r="E1781">
        <v>1</v>
      </c>
      <c r="F1781" t="s">
        <v>1253</v>
      </c>
      <c r="G1781">
        <v>1</v>
      </c>
      <c r="H1781" s="1" t="s">
        <v>1280</v>
      </c>
      <c r="I1781">
        <v>58</v>
      </c>
      <c r="J1781" t="s">
        <v>4465</v>
      </c>
      <c r="K1781">
        <v>2</v>
      </c>
      <c r="L1781" t="s">
        <v>1256</v>
      </c>
      <c r="M1781" t="s">
        <v>4380</v>
      </c>
      <c r="N1781" t="s">
        <v>1408</v>
      </c>
      <c r="O1781" t="s">
        <v>1409</v>
      </c>
      <c r="P1781">
        <v>30049099</v>
      </c>
      <c r="R1781">
        <v>13</v>
      </c>
      <c r="S1781">
        <v>13</v>
      </c>
      <c r="U1781">
        <v>7896094203235</v>
      </c>
      <c r="V1781">
        <v>0</v>
      </c>
      <c r="X1781">
        <v>150651</v>
      </c>
      <c r="Z1781" t="s">
        <v>1260</v>
      </c>
      <c r="AA1781" t="s">
        <v>1261</v>
      </c>
      <c r="AB1781">
        <v>1</v>
      </c>
      <c r="AC1781" t="s">
        <v>1283</v>
      </c>
      <c r="AE1781">
        <v>44530</v>
      </c>
      <c r="AH1781">
        <v>0</v>
      </c>
      <c r="AK1781" t="s">
        <v>1260</v>
      </c>
      <c r="AM1781" t="s">
        <v>1260</v>
      </c>
      <c r="AN1781" t="s">
        <v>1260</v>
      </c>
      <c r="AQ1781" t="s">
        <v>1263</v>
      </c>
      <c r="AR1781" t="s">
        <v>1257</v>
      </c>
      <c r="AS1781" t="s">
        <v>1260</v>
      </c>
      <c r="AT1781">
        <v>1</v>
      </c>
      <c r="AX1781" t="s">
        <v>1260</v>
      </c>
      <c r="AY1781" t="s">
        <v>1264</v>
      </c>
      <c r="AZ1781" t="s">
        <v>1265</v>
      </c>
      <c r="BE1781">
        <v>166</v>
      </c>
      <c r="BF1781" t="s">
        <v>1410</v>
      </c>
      <c r="BI1781" t="s">
        <v>1260</v>
      </c>
      <c r="BK1781" t="str">
        <f>LEFT(Tabela_BaseCadastro[[#This Row],[Descrição]],SEARCH(" ",Tabela_BaseCadastro[[#This Row],[Descrição]],1)-1)</f>
        <v>OXALIBBS</v>
      </c>
      <c r="BL1781" t="str">
        <f>TEXT(Tabela_BaseCadastro[[#This Row],[Unidade Venda '[EAN8, UPC12, EAN13, e DUN14']]],"0000000000000")</f>
        <v>7896094203235</v>
      </c>
      <c r="BM1781" t="s">
        <v>1410</v>
      </c>
      <c r="BN1781" t="str">
        <f>IF(Tabela_BaseCadastro[[#This Row],[P.Ativo CMED]]="",Tabela_BaseCadastro[[#This Row],[DESCRIÇÃO DO PRINCIPIO ATIVO]],Tabela_BaseCadastro[[#This Row],[P.Ativo CMED]])</f>
        <v>OXALIPLATINA</v>
      </c>
    </row>
    <row r="1782" spans="1:66" x14ac:dyDescent="0.25">
      <c r="A1782">
        <v>2597</v>
      </c>
      <c r="B1782" t="s">
        <v>4556</v>
      </c>
      <c r="C1782">
        <v>1645</v>
      </c>
      <c r="D1782" t="s">
        <v>2759</v>
      </c>
      <c r="E1782">
        <v>5</v>
      </c>
      <c r="F1782" t="s">
        <v>2634</v>
      </c>
      <c r="G1782">
        <v>10</v>
      </c>
      <c r="H1782" s="1" t="s">
        <v>2760</v>
      </c>
      <c r="I1782">
        <v>39</v>
      </c>
      <c r="J1782" t="s">
        <v>2761</v>
      </c>
      <c r="M1782" t="s">
        <v>4407</v>
      </c>
      <c r="N1782" t="s">
        <v>2655</v>
      </c>
      <c r="O1782" t="s">
        <v>1275</v>
      </c>
      <c r="P1782">
        <v>90183929</v>
      </c>
      <c r="R1782">
        <v>13</v>
      </c>
      <c r="S1782">
        <v>13</v>
      </c>
      <c r="U1782">
        <v>4987892065217</v>
      </c>
      <c r="V1782">
        <v>4987892065217</v>
      </c>
      <c r="Z1782" t="s">
        <v>1260</v>
      </c>
      <c r="AA1782" t="s">
        <v>1261</v>
      </c>
      <c r="AE1782">
        <v>44539</v>
      </c>
      <c r="AH1782">
        <v>0</v>
      </c>
      <c r="AK1782" t="s">
        <v>1260</v>
      </c>
      <c r="AM1782" t="s">
        <v>1260</v>
      </c>
      <c r="AN1782" t="s">
        <v>1260</v>
      </c>
      <c r="AQ1782" t="s">
        <v>1263</v>
      </c>
      <c r="AR1782" t="s">
        <v>1257</v>
      </c>
      <c r="AS1782" t="s">
        <v>1260</v>
      </c>
      <c r="AT1782">
        <v>1</v>
      </c>
      <c r="AX1782" t="s">
        <v>1260</v>
      </c>
      <c r="AY1782" t="s">
        <v>1264</v>
      </c>
      <c r="AZ1782" t="s">
        <v>1265</v>
      </c>
      <c r="BE1782">
        <v>341</v>
      </c>
      <c r="BF1782" t="s">
        <v>4557</v>
      </c>
      <c r="BI1782" t="s">
        <v>1260</v>
      </c>
      <c r="BK1782" t="str">
        <f>LEFT(Tabela_BaseCadastro[[#This Row],[Descrição]],SEARCH(" ",Tabela_BaseCadastro[[#This Row],[Descrição]],1)-1)</f>
        <v>MCPP27151</v>
      </c>
      <c r="BL1782" t="str">
        <f>TEXT(Tabela_BaseCadastro[[#This Row],[Unidade Venda '[EAN8, UPC12, EAN13, e DUN14']]],"0000000000000")</f>
        <v>4987892065217</v>
      </c>
      <c r="BN1782" t="str">
        <f>IF(Tabela_BaseCadastro[[#This Row],[P.Ativo CMED]]="",Tabela_BaseCadastro[[#This Row],[DESCRIÇÃO DO PRINCIPIO ATIVO]],Tabela_BaseCadastro[[#This Row],[P.Ativo CMED]])</f>
        <v>FIO GUIA - PLÁSTICO</v>
      </c>
    </row>
    <row r="1783" spans="1:66" x14ac:dyDescent="0.25">
      <c r="A1783">
        <v>2598</v>
      </c>
      <c r="B1783" t="s">
        <v>4558</v>
      </c>
      <c r="C1783">
        <v>1784</v>
      </c>
      <c r="D1783" t="s">
        <v>4465</v>
      </c>
      <c r="E1783">
        <v>1</v>
      </c>
      <c r="F1783" t="s">
        <v>1253</v>
      </c>
      <c r="G1783">
        <v>1</v>
      </c>
      <c r="H1783" s="1" t="s">
        <v>1280</v>
      </c>
      <c r="I1783">
        <v>58</v>
      </c>
      <c r="J1783" t="s">
        <v>4465</v>
      </c>
      <c r="K1783">
        <v>1</v>
      </c>
      <c r="L1783" t="s">
        <v>1291</v>
      </c>
      <c r="M1783" t="s">
        <v>4380</v>
      </c>
      <c r="N1783" t="s">
        <v>1323</v>
      </c>
      <c r="O1783" t="s">
        <v>1269</v>
      </c>
      <c r="P1783">
        <v>30049069</v>
      </c>
      <c r="R1783">
        <v>13</v>
      </c>
      <c r="S1783">
        <v>13</v>
      </c>
      <c r="U1783">
        <v>7896094209664</v>
      </c>
      <c r="V1783">
        <v>0</v>
      </c>
      <c r="X1783" t="s">
        <v>4559</v>
      </c>
      <c r="Z1783" t="s">
        <v>1260</v>
      </c>
      <c r="AA1783" t="s">
        <v>1261</v>
      </c>
      <c r="AB1783">
        <v>1</v>
      </c>
      <c r="AC1783" t="s">
        <v>1283</v>
      </c>
      <c r="AE1783">
        <v>44540</v>
      </c>
      <c r="AH1783">
        <v>0</v>
      </c>
      <c r="AK1783" t="s">
        <v>1260</v>
      </c>
      <c r="AM1783" t="s">
        <v>1260</v>
      </c>
      <c r="AN1783" t="s">
        <v>1260</v>
      </c>
      <c r="AQ1783" t="s">
        <v>1263</v>
      </c>
      <c r="AR1783" t="s">
        <v>1257</v>
      </c>
      <c r="AS1783" t="s">
        <v>1260</v>
      </c>
      <c r="AT1783">
        <v>1</v>
      </c>
      <c r="AX1783" t="s">
        <v>1260</v>
      </c>
      <c r="AY1783" t="s">
        <v>1264</v>
      </c>
      <c r="AZ1783" t="s">
        <v>1265</v>
      </c>
      <c r="BE1783">
        <v>181</v>
      </c>
      <c r="BF1783" t="s">
        <v>2601</v>
      </c>
      <c r="BI1783" t="s">
        <v>1260</v>
      </c>
      <c r="BK1783" t="str">
        <f>LEFT(Tabela_BaseCadastro[[#This Row],[Descrição]],SEARCH(" ",Tabela_BaseCadastro[[#This Row],[Descrição]],1)-1)</f>
        <v>FAULDMETRO</v>
      </c>
      <c r="BL1783" t="str">
        <f>TEXT(Tabela_BaseCadastro[[#This Row],[Unidade Venda '[EAN8, UPC12, EAN13, e DUN14']]],"0000000000000")</f>
        <v>7896094209664</v>
      </c>
      <c r="BM1783" t="s">
        <v>2601</v>
      </c>
      <c r="BN1783" t="str">
        <f>IF(Tabela_BaseCadastro[[#This Row],[P.Ativo CMED]]="",Tabela_BaseCadastro[[#This Row],[DESCRIÇÃO DO PRINCIPIO ATIVO]],Tabela_BaseCadastro[[#This Row],[P.Ativo CMED]])</f>
        <v>METOTREXATO</v>
      </c>
    </row>
    <row r="1784" spans="1:66" x14ac:dyDescent="0.25">
      <c r="A1784">
        <v>2599</v>
      </c>
      <c r="B1784" t="s">
        <v>4560</v>
      </c>
      <c r="C1784">
        <v>1670</v>
      </c>
      <c r="D1784" t="s">
        <v>3703</v>
      </c>
      <c r="E1784">
        <v>1</v>
      </c>
      <c r="F1784" t="s">
        <v>1253</v>
      </c>
      <c r="G1784">
        <v>2</v>
      </c>
      <c r="H1784" s="1" t="s">
        <v>1254</v>
      </c>
      <c r="I1784">
        <v>51</v>
      </c>
      <c r="J1784" t="s">
        <v>4283</v>
      </c>
      <c r="K1784">
        <v>2</v>
      </c>
      <c r="L1784" t="s">
        <v>1256</v>
      </c>
      <c r="M1784" t="s">
        <v>4407</v>
      </c>
      <c r="N1784" t="s">
        <v>1422</v>
      </c>
      <c r="O1784" t="s">
        <v>1253</v>
      </c>
      <c r="P1784">
        <v>30022099</v>
      </c>
      <c r="R1784">
        <v>13</v>
      </c>
      <c r="S1784">
        <v>14</v>
      </c>
      <c r="U1784">
        <v>7898470683594</v>
      </c>
      <c r="V1784">
        <v>7898470683594</v>
      </c>
      <c r="Z1784" t="s">
        <v>1260</v>
      </c>
      <c r="AA1784" t="s">
        <v>1261</v>
      </c>
      <c r="AB1784">
        <v>6</v>
      </c>
      <c r="AC1784" t="s">
        <v>1335</v>
      </c>
      <c r="AE1784">
        <v>44561</v>
      </c>
      <c r="AH1784">
        <v>0</v>
      </c>
      <c r="AK1784" t="s">
        <v>1260</v>
      </c>
      <c r="AM1784" t="s">
        <v>1260</v>
      </c>
      <c r="AN1784" t="s">
        <v>1260</v>
      </c>
      <c r="AQ1784" t="s">
        <v>1263</v>
      </c>
      <c r="AR1784" t="s">
        <v>1257</v>
      </c>
      <c r="AS1784" t="s">
        <v>1260</v>
      </c>
      <c r="AT1784">
        <v>1</v>
      </c>
      <c r="AX1784" t="s">
        <v>1260</v>
      </c>
      <c r="AY1784" t="s">
        <v>1264</v>
      </c>
      <c r="AZ1784" t="s">
        <v>1265</v>
      </c>
      <c r="BI1784" t="s">
        <v>1260</v>
      </c>
      <c r="BK1784" t="str">
        <f>LEFT(Tabela_BaseCadastro[[#This Row],[Descrição]],SEARCH(" ",Tabela_BaseCadastro[[#This Row],[Descrição]],1)-1)</f>
        <v>CETOPROFENO</v>
      </c>
      <c r="BL1784" t="str">
        <f>TEXT(Tabela_BaseCadastro[[#This Row],[Unidade Venda '[EAN8, UPC12, EAN13, e DUN14']]],"0000000000000")</f>
        <v>7898470683594</v>
      </c>
      <c r="BM1784" t="s">
        <v>3733</v>
      </c>
      <c r="BN1784" t="str">
        <f>IF(Tabela_BaseCadastro[[#This Row],[P.Ativo CMED]]="",Tabela_BaseCadastro[[#This Row],[DESCRIÇÃO DO PRINCIPIO ATIVO]],Tabela_BaseCadastro[[#This Row],[P.Ativo CMED]])</f>
        <v>CETOPROFENO</v>
      </c>
    </row>
    <row r="1785" spans="1:66" x14ac:dyDescent="0.25">
      <c r="A1785">
        <v>2600</v>
      </c>
      <c r="B1785" t="s">
        <v>4561</v>
      </c>
      <c r="C1785">
        <v>1670</v>
      </c>
      <c r="D1785" t="s">
        <v>3703</v>
      </c>
      <c r="E1785">
        <v>1</v>
      </c>
      <c r="F1785" t="s">
        <v>1253</v>
      </c>
      <c r="G1785">
        <v>2</v>
      </c>
      <c r="H1785" s="1" t="s">
        <v>1254</v>
      </c>
      <c r="I1785">
        <v>68</v>
      </c>
      <c r="J1785" t="s">
        <v>4562</v>
      </c>
      <c r="K1785">
        <v>2</v>
      </c>
      <c r="L1785" t="s">
        <v>1256</v>
      </c>
      <c r="M1785" t="s">
        <v>4407</v>
      </c>
      <c r="N1785" t="s">
        <v>1268</v>
      </c>
      <c r="O1785" t="s">
        <v>1269</v>
      </c>
      <c r="P1785">
        <v>30049069</v>
      </c>
      <c r="R1785">
        <v>13</v>
      </c>
      <c r="S1785">
        <v>14</v>
      </c>
      <c r="U1785">
        <v>7896004703398</v>
      </c>
      <c r="V1785">
        <v>7896004703398</v>
      </c>
      <c r="Z1785" t="s">
        <v>1260</v>
      </c>
      <c r="AA1785" t="s">
        <v>1261</v>
      </c>
      <c r="AB1785">
        <v>50</v>
      </c>
      <c r="AC1785" t="s">
        <v>4563</v>
      </c>
      <c r="AE1785">
        <v>44561</v>
      </c>
      <c r="AH1785">
        <v>0</v>
      </c>
      <c r="AK1785" t="s">
        <v>1260</v>
      </c>
      <c r="AM1785" t="s">
        <v>1260</v>
      </c>
      <c r="AN1785" t="s">
        <v>1260</v>
      </c>
      <c r="AQ1785" t="s">
        <v>1263</v>
      </c>
      <c r="AR1785" t="s">
        <v>1257</v>
      </c>
      <c r="AS1785" t="s">
        <v>1260</v>
      </c>
      <c r="AT1785">
        <v>1</v>
      </c>
      <c r="AX1785" t="s">
        <v>1260</v>
      </c>
      <c r="AY1785" t="s">
        <v>1264</v>
      </c>
      <c r="AZ1785" t="s">
        <v>1265</v>
      </c>
      <c r="BI1785" t="s">
        <v>1260</v>
      </c>
      <c r="BK1785" t="str">
        <f>LEFT(Tabela_BaseCadastro[[#This Row],[Descrição]],SEARCH(" ",Tabela_BaseCadastro[[#This Row],[Descrição]],1)-1)</f>
        <v>DIPIRONA</v>
      </c>
      <c r="BL1785" t="str">
        <f>TEXT(Tabela_BaseCadastro[[#This Row],[Unidade Venda '[EAN8, UPC12, EAN13, e DUN14']]],"0000000000000")</f>
        <v>7896004703398</v>
      </c>
      <c r="BM1785" t="s">
        <v>3711</v>
      </c>
      <c r="BN1785" t="str">
        <f>IF(Tabela_BaseCadastro[[#This Row],[P.Ativo CMED]]="",Tabela_BaseCadastro[[#This Row],[DESCRIÇÃO DO PRINCIPIO ATIVO]],Tabela_BaseCadastro[[#This Row],[P.Ativo CMED]])</f>
        <v>DIPIRONA MONOIDRATADA</v>
      </c>
    </row>
    <row r="1786" spans="1:66" x14ac:dyDescent="0.25">
      <c r="A1786">
        <v>2601</v>
      </c>
      <c r="B1786" t="s">
        <v>4564</v>
      </c>
      <c r="C1786">
        <v>1670</v>
      </c>
      <c r="D1786" t="s">
        <v>3703</v>
      </c>
      <c r="E1786">
        <v>1</v>
      </c>
      <c r="F1786" t="s">
        <v>1253</v>
      </c>
      <c r="G1786">
        <v>2</v>
      </c>
      <c r="H1786" s="1" t="s">
        <v>1254</v>
      </c>
      <c r="I1786">
        <v>69</v>
      </c>
      <c r="J1786" t="s">
        <v>4565</v>
      </c>
      <c r="K1786">
        <v>2</v>
      </c>
      <c r="L1786" t="s">
        <v>1256</v>
      </c>
      <c r="M1786" t="s">
        <v>4407</v>
      </c>
      <c r="N1786" t="s">
        <v>4566</v>
      </c>
      <c r="O1786" t="s">
        <v>4567</v>
      </c>
      <c r="P1786">
        <v>30049045</v>
      </c>
      <c r="R1786">
        <v>13</v>
      </c>
      <c r="S1786">
        <v>13</v>
      </c>
      <c r="U1786">
        <v>7898910350147</v>
      </c>
      <c r="V1786">
        <v>7898910350147</v>
      </c>
      <c r="Z1786" t="s">
        <v>1260</v>
      </c>
      <c r="AA1786" t="s">
        <v>1261</v>
      </c>
      <c r="AB1786">
        <v>50</v>
      </c>
      <c r="AC1786" t="s">
        <v>4563</v>
      </c>
      <c r="AE1786">
        <v>44561</v>
      </c>
      <c r="AH1786">
        <v>0</v>
      </c>
      <c r="AK1786" t="s">
        <v>1260</v>
      </c>
      <c r="AM1786" t="s">
        <v>1260</v>
      </c>
      <c r="AN1786" t="s">
        <v>1260</v>
      </c>
      <c r="AQ1786" t="s">
        <v>1263</v>
      </c>
      <c r="AR1786" t="s">
        <v>1257</v>
      </c>
      <c r="AS1786" t="s">
        <v>1260</v>
      </c>
      <c r="AT1786">
        <v>1</v>
      </c>
      <c r="AX1786" t="s">
        <v>1260</v>
      </c>
      <c r="AY1786" t="s">
        <v>1264</v>
      </c>
      <c r="AZ1786" t="s">
        <v>1265</v>
      </c>
      <c r="BI1786" t="s">
        <v>1260</v>
      </c>
      <c r="BK1786" t="str">
        <f>LEFT(Tabela_BaseCadastro[[#This Row],[Descrição]],SEARCH(" ",Tabela_BaseCadastro[[#This Row],[Descrição]],1)-1)</f>
        <v>PARACETAMOL</v>
      </c>
      <c r="BL1786" t="str">
        <f>TEXT(Tabela_BaseCadastro[[#This Row],[Unidade Venda '[EAN8, UPC12, EAN13, e DUN14']]],"0000000000000")</f>
        <v>7898910350147</v>
      </c>
      <c r="BM1786" t="s">
        <v>4568</v>
      </c>
      <c r="BN1786" t="str">
        <f>IF(Tabela_BaseCadastro[[#This Row],[P.Ativo CMED]]="",Tabela_BaseCadastro[[#This Row],[DESCRIÇÃO DO PRINCIPIO ATIVO]],Tabela_BaseCadastro[[#This Row],[P.Ativo CMED]])</f>
        <v>PARACETAMOL</v>
      </c>
    </row>
    <row r="1787" spans="1:66" x14ac:dyDescent="0.25">
      <c r="A1787">
        <v>2602</v>
      </c>
      <c r="B1787" t="s">
        <v>4569</v>
      </c>
      <c r="C1787">
        <v>1670</v>
      </c>
      <c r="D1787" t="s">
        <v>3703</v>
      </c>
      <c r="E1787">
        <v>1</v>
      </c>
      <c r="F1787" t="s">
        <v>1253</v>
      </c>
      <c r="G1787">
        <v>2</v>
      </c>
      <c r="H1787" s="1" t="s">
        <v>1254</v>
      </c>
      <c r="I1787">
        <v>70</v>
      </c>
      <c r="J1787" t="s">
        <v>4570</v>
      </c>
      <c r="K1787">
        <v>2</v>
      </c>
      <c r="L1787" t="s">
        <v>1256</v>
      </c>
      <c r="M1787" t="s">
        <v>4407</v>
      </c>
      <c r="N1787" t="s">
        <v>1268</v>
      </c>
      <c r="O1787" t="s">
        <v>1269</v>
      </c>
      <c r="P1787">
        <v>30049069</v>
      </c>
      <c r="R1787">
        <v>13</v>
      </c>
      <c r="S1787">
        <v>14</v>
      </c>
      <c r="U1787">
        <v>7898216361618</v>
      </c>
      <c r="V1787">
        <v>7898216361618</v>
      </c>
      <c r="Z1787" t="s">
        <v>1260</v>
      </c>
      <c r="AA1787" t="s">
        <v>1261</v>
      </c>
      <c r="AB1787">
        <v>17</v>
      </c>
      <c r="AC1787" t="s">
        <v>1574</v>
      </c>
      <c r="AE1787">
        <v>44561</v>
      </c>
      <c r="AH1787">
        <v>0</v>
      </c>
      <c r="AK1787" t="s">
        <v>1260</v>
      </c>
      <c r="AM1787" t="s">
        <v>1260</v>
      </c>
      <c r="AN1787" t="s">
        <v>1260</v>
      </c>
      <c r="AQ1787" t="s">
        <v>1263</v>
      </c>
      <c r="AR1787" t="s">
        <v>1257</v>
      </c>
      <c r="AS1787" t="s">
        <v>1260</v>
      </c>
      <c r="AT1787">
        <v>1</v>
      </c>
      <c r="AX1787" t="s">
        <v>1260</v>
      </c>
      <c r="AY1787" t="s">
        <v>1264</v>
      </c>
      <c r="AZ1787" t="s">
        <v>1265</v>
      </c>
      <c r="BI1787" t="s">
        <v>1260</v>
      </c>
      <c r="BK1787" t="str">
        <f>LEFT(Tabela_BaseCadastro[[#This Row],[Descrição]],SEARCH(" ",Tabela_BaseCadastro[[#This Row],[Descrição]],1)-1)</f>
        <v>ESCOPEN</v>
      </c>
      <c r="BL1787" t="str">
        <f>TEXT(Tabela_BaseCadastro[[#This Row],[Unidade Venda '[EAN8, UPC12, EAN13, e DUN14']]],"0000000000000")</f>
        <v>7898216361618</v>
      </c>
      <c r="BM1787" t="s">
        <v>4571</v>
      </c>
      <c r="BN1787" t="str">
        <f>IF(Tabela_BaseCadastro[[#This Row],[P.Ativo CMED]]="",Tabela_BaseCadastro[[#This Row],[DESCRIÇÃO DO PRINCIPIO ATIVO]],Tabela_BaseCadastro[[#This Row],[P.Ativo CMED]])</f>
        <v>DIPIRONA MONOIDRATADA;BUTILBROMETO DE ESCOPOLAMINA</v>
      </c>
    </row>
    <row r="1788" spans="1:66" x14ac:dyDescent="0.25">
      <c r="A1788">
        <v>2603</v>
      </c>
      <c r="B1788" t="s">
        <v>4572</v>
      </c>
      <c r="C1788">
        <v>1670</v>
      </c>
      <c r="D1788" t="s">
        <v>3703</v>
      </c>
      <c r="E1788">
        <v>1</v>
      </c>
      <c r="F1788" t="s">
        <v>1253</v>
      </c>
      <c r="G1788">
        <v>2</v>
      </c>
      <c r="H1788" s="1" t="s">
        <v>1254</v>
      </c>
      <c r="I1788">
        <v>71</v>
      </c>
      <c r="J1788" t="s">
        <v>4573</v>
      </c>
      <c r="K1788">
        <v>2</v>
      </c>
      <c r="L1788" t="s">
        <v>1256</v>
      </c>
      <c r="M1788" t="s">
        <v>1263</v>
      </c>
      <c r="N1788" t="s">
        <v>1306</v>
      </c>
      <c r="O1788" t="s">
        <v>1307</v>
      </c>
      <c r="P1788">
        <v>30049099</v>
      </c>
      <c r="R1788">
        <v>13</v>
      </c>
      <c r="S1788">
        <v>13</v>
      </c>
      <c r="U1788">
        <v>7894164007103</v>
      </c>
      <c r="V1788">
        <v>7894164007103</v>
      </c>
      <c r="X1788">
        <v>9201</v>
      </c>
      <c r="Z1788" t="s">
        <v>1260</v>
      </c>
      <c r="AA1788" t="s">
        <v>1261</v>
      </c>
      <c r="AB1788">
        <v>52</v>
      </c>
      <c r="AC1788" t="s">
        <v>4574</v>
      </c>
      <c r="AE1788">
        <v>44561</v>
      </c>
      <c r="AH1788">
        <v>0</v>
      </c>
      <c r="AK1788" t="s">
        <v>1260</v>
      </c>
      <c r="AM1788" t="s">
        <v>1260</v>
      </c>
      <c r="AN1788" t="s">
        <v>1260</v>
      </c>
      <c r="AQ1788" t="s">
        <v>1263</v>
      </c>
      <c r="AR1788" t="s">
        <v>1257</v>
      </c>
      <c r="AS1788" t="s">
        <v>1260</v>
      </c>
      <c r="AT1788">
        <v>1</v>
      </c>
      <c r="AX1788" t="s">
        <v>1260</v>
      </c>
      <c r="AY1788" t="s">
        <v>1264</v>
      </c>
      <c r="AZ1788" t="s">
        <v>1265</v>
      </c>
      <c r="BI1788" t="s">
        <v>1260</v>
      </c>
      <c r="BK1788" t="str">
        <f>LEFT(Tabela_BaseCadastro[[#This Row],[Descrição]],SEARCH(" ",Tabela_BaseCadastro[[#This Row],[Descrição]],1)-1)</f>
        <v>HIDROXIDO</v>
      </c>
      <c r="BL1788" t="str">
        <f>TEXT(Tabela_BaseCadastro[[#This Row],[Unidade Venda '[EAN8, UPC12, EAN13, e DUN14']]],"0000000000000")</f>
        <v>7894164007103</v>
      </c>
      <c r="BN1788">
        <f>IF(Tabela_BaseCadastro[[#This Row],[P.Ativo CMED]]="",Tabela_BaseCadastro[[#This Row],[DESCRIÇÃO DO PRINCIPIO ATIVO]],Tabela_BaseCadastro[[#This Row],[P.Ativo CMED]])</f>
        <v>0</v>
      </c>
    </row>
    <row r="1789" spans="1:66" x14ac:dyDescent="0.25">
      <c r="A1789">
        <v>2604</v>
      </c>
      <c r="B1789" t="s">
        <v>4575</v>
      </c>
      <c r="C1789">
        <v>1920</v>
      </c>
      <c r="D1789" t="s">
        <v>2759</v>
      </c>
      <c r="E1789">
        <v>5</v>
      </c>
      <c r="F1789" t="s">
        <v>2634</v>
      </c>
      <c r="G1789">
        <v>8</v>
      </c>
      <c r="H1789" s="1" t="s">
        <v>2635</v>
      </c>
      <c r="I1789">
        <v>39</v>
      </c>
      <c r="J1789" t="s">
        <v>2761</v>
      </c>
      <c r="M1789" t="s">
        <v>4302</v>
      </c>
      <c r="N1789" t="s">
        <v>4576</v>
      </c>
      <c r="O1789" t="s">
        <v>4577</v>
      </c>
      <c r="P1789">
        <v>90189010</v>
      </c>
      <c r="R1789">
        <v>13</v>
      </c>
      <c r="S1789">
        <v>13</v>
      </c>
      <c r="U1789">
        <v>6927675506875</v>
      </c>
      <c r="V1789">
        <v>0</v>
      </c>
      <c r="X1789" t="s">
        <v>868</v>
      </c>
      <c r="Z1789" t="s">
        <v>1260</v>
      </c>
      <c r="AA1789" t="s">
        <v>1261</v>
      </c>
      <c r="AE1789">
        <v>44567</v>
      </c>
      <c r="AH1789">
        <v>0</v>
      </c>
      <c r="AK1789" t="s">
        <v>1260</v>
      </c>
      <c r="AM1789" t="s">
        <v>1260</v>
      </c>
      <c r="AN1789" t="s">
        <v>1260</v>
      </c>
      <c r="AQ1789" t="s">
        <v>2412</v>
      </c>
      <c r="AR1789" t="s">
        <v>2415</v>
      </c>
      <c r="AS1789" t="s">
        <v>1260</v>
      </c>
      <c r="AT1789">
        <v>1</v>
      </c>
      <c r="AX1789" t="s">
        <v>1260</v>
      </c>
      <c r="AY1789" t="s">
        <v>1264</v>
      </c>
      <c r="AZ1789" t="s">
        <v>1265</v>
      </c>
      <c r="BI1789" t="s">
        <v>1260</v>
      </c>
      <c r="BK1789" t="str">
        <f>LEFT(Tabela_BaseCadastro[[#This Row],[Descrição]],SEARCH(" ",Tabela_BaseCadastro[[#This Row],[Descrição]],1)-1)</f>
        <v>TIPA300WY01</v>
      </c>
      <c r="BL1789" t="str">
        <f>TEXT(Tabela_BaseCadastro[[#This Row],[Unidade Venda '[EAN8, UPC12, EAN13, e DUN14']]],"0000000000000")</f>
        <v>6927675506875</v>
      </c>
      <c r="BN1789">
        <f>IF(Tabela_BaseCadastro[[#This Row],[P.Ativo CMED]]="",Tabela_BaseCadastro[[#This Row],[DESCRIÇÃO DO PRINCIPIO ATIVO]],Tabela_BaseCadastro[[#This Row],[P.Ativo CMED]])</f>
        <v>0</v>
      </c>
    </row>
    <row r="1790" spans="1:66" x14ac:dyDescent="0.25">
      <c r="A1790">
        <v>2605</v>
      </c>
      <c r="B1790" t="s">
        <v>4578</v>
      </c>
      <c r="C1790">
        <v>1920</v>
      </c>
      <c r="D1790" t="s">
        <v>2759</v>
      </c>
      <c r="E1790">
        <v>5</v>
      </c>
      <c r="F1790" t="s">
        <v>2634</v>
      </c>
      <c r="G1790">
        <v>8</v>
      </c>
      <c r="H1790" s="1" t="s">
        <v>2635</v>
      </c>
      <c r="I1790">
        <v>39</v>
      </c>
      <c r="J1790" t="s">
        <v>2761</v>
      </c>
      <c r="M1790" t="s">
        <v>4302</v>
      </c>
      <c r="N1790" t="s">
        <v>4579</v>
      </c>
      <c r="O1790" t="s">
        <v>2705</v>
      </c>
      <c r="P1790">
        <v>90183119</v>
      </c>
      <c r="R1790">
        <v>13</v>
      </c>
      <c r="S1790">
        <v>13</v>
      </c>
      <c r="U1790">
        <v>4806017501440</v>
      </c>
      <c r="V1790">
        <v>123456</v>
      </c>
      <c r="X1790" t="s">
        <v>4580</v>
      </c>
      <c r="Z1790" t="s">
        <v>1260</v>
      </c>
      <c r="AA1790" t="s">
        <v>1261</v>
      </c>
      <c r="AE1790">
        <v>44567</v>
      </c>
      <c r="AH1790">
        <v>0</v>
      </c>
      <c r="AK1790" t="s">
        <v>1260</v>
      </c>
      <c r="AM1790" t="s">
        <v>1260</v>
      </c>
      <c r="AN1790" t="s">
        <v>1260</v>
      </c>
      <c r="AQ1790" t="s">
        <v>2412</v>
      </c>
      <c r="AR1790" t="s">
        <v>2415</v>
      </c>
      <c r="AS1790" t="s">
        <v>1260</v>
      </c>
      <c r="AT1790">
        <v>1</v>
      </c>
      <c r="AX1790" t="s">
        <v>1260</v>
      </c>
      <c r="AY1790" t="s">
        <v>1264</v>
      </c>
      <c r="AZ1790" t="s">
        <v>1265</v>
      </c>
      <c r="BI1790" t="s">
        <v>1260</v>
      </c>
      <c r="BK1790" t="str">
        <f>LEFT(Tabela_BaseCadastro[[#This Row],[Descrição]],SEARCH(" ",Tabela_BaseCadastro[[#This Row],[Descrição]],1)-1)</f>
        <v>SS05LM</v>
      </c>
      <c r="BL1790" t="str">
        <f>TEXT(Tabela_BaseCadastro[[#This Row],[Unidade Venda '[EAN8, UPC12, EAN13, e DUN14']]],"0000000000000")</f>
        <v>4806017501440</v>
      </c>
      <c r="BN1790">
        <f>IF(Tabela_BaseCadastro[[#This Row],[P.Ativo CMED]]="",Tabela_BaseCadastro[[#This Row],[DESCRIÇÃO DO PRINCIPIO ATIVO]],Tabela_BaseCadastro[[#This Row],[P.Ativo CMED]])</f>
        <v>0</v>
      </c>
    </row>
    <row r="1791" spans="1:66" x14ac:dyDescent="0.25">
      <c r="A1791">
        <v>2606</v>
      </c>
      <c r="B1791" t="s">
        <v>4581</v>
      </c>
      <c r="C1791">
        <v>1920</v>
      </c>
      <c r="D1791" t="s">
        <v>2759</v>
      </c>
      <c r="E1791">
        <v>5</v>
      </c>
      <c r="F1791" t="s">
        <v>2634</v>
      </c>
      <c r="G1791">
        <v>8</v>
      </c>
      <c r="H1791" s="1" t="s">
        <v>2635</v>
      </c>
      <c r="I1791">
        <v>39</v>
      </c>
      <c r="J1791" t="s">
        <v>2761</v>
      </c>
      <c r="M1791" t="s">
        <v>4302</v>
      </c>
      <c r="N1791" t="s">
        <v>4579</v>
      </c>
      <c r="O1791" t="s">
        <v>2705</v>
      </c>
      <c r="P1791">
        <v>90183119</v>
      </c>
      <c r="R1791">
        <v>13</v>
      </c>
      <c r="S1791">
        <v>14</v>
      </c>
      <c r="T1791">
        <v>13</v>
      </c>
      <c r="U1791">
        <v>4806017501747</v>
      </c>
      <c r="V1791">
        <v>0</v>
      </c>
      <c r="X1791" t="s">
        <v>4582</v>
      </c>
      <c r="Z1791" t="s">
        <v>1260</v>
      </c>
      <c r="AA1791" t="s">
        <v>1261</v>
      </c>
      <c r="AE1791">
        <v>44567</v>
      </c>
      <c r="AH1791">
        <v>0</v>
      </c>
      <c r="AK1791" t="s">
        <v>1260</v>
      </c>
      <c r="AM1791" t="s">
        <v>1260</v>
      </c>
      <c r="AN1791" t="s">
        <v>1260</v>
      </c>
      <c r="AQ1791" t="s">
        <v>2412</v>
      </c>
      <c r="AR1791" t="s">
        <v>2415</v>
      </c>
      <c r="AS1791" t="s">
        <v>1260</v>
      </c>
      <c r="AT1791">
        <v>1</v>
      </c>
      <c r="AX1791" t="s">
        <v>1260</v>
      </c>
      <c r="AY1791" t="s">
        <v>1264</v>
      </c>
      <c r="AZ1791" t="s">
        <v>1265</v>
      </c>
      <c r="BI1791" t="s">
        <v>1260</v>
      </c>
      <c r="BK1791" t="str">
        <f>LEFT(Tabela_BaseCadastro[[#This Row],[Descrição]],SEARCH(" ",Tabela_BaseCadastro[[#This Row],[Descrição]],1)-1)</f>
        <v>SS+10</v>
      </c>
      <c r="BL1791" t="str">
        <f>TEXT(Tabela_BaseCadastro[[#This Row],[Unidade Venda '[EAN8, UPC12, EAN13, e DUN14']]],"0000000000000")</f>
        <v>4806017501747</v>
      </c>
      <c r="BN1791">
        <f>IF(Tabela_BaseCadastro[[#This Row],[P.Ativo CMED]]="",Tabela_BaseCadastro[[#This Row],[DESCRIÇÃO DO PRINCIPIO ATIVO]],Tabela_BaseCadastro[[#This Row],[P.Ativo CMED]])</f>
        <v>0</v>
      </c>
    </row>
    <row r="1792" spans="1:66" x14ac:dyDescent="0.25">
      <c r="A1792">
        <v>2607</v>
      </c>
      <c r="B1792" t="s">
        <v>4583</v>
      </c>
      <c r="C1792">
        <v>1920</v>
      </c>
      <c r="D1792" t="s">
        <v>2759</v>
      </c>
      <c r="E1792">
        <v>5</v>
      </c>
      <c r="F1792" t="s">
        <v>2634</v>
      </c>
      <c r="G1792">
        <v>8</v>
      </c>
      <c r="H1792" s="1" t="s">
        <v>2635</v>
      </c>
      <c r="I1792">
        <v>39</v>
      </c>
      <c r="J1792" t="s">
        <v>2761</v>
      </c>
      <c r="M1792" t="s">
        <v>4302</v>
      </c>
      <c r="N1792" t="s">
        <v>4579</v>
      </c>
      <c r="O1792" t="s">
        <v>2705</v>
      </c>
      <c r="P1792">
        <v>90183119</v>
      </c>
      <c r="R1792">
        <v>13</v>
      </c>
      <c r="S1792">
        <v>14</v>
      </c>
      <c r="U1792">
        <v>4806017501648</v>
      </c>
      <c r="V1792">
        <v>0</v>
      </c>
      <c r="X1792" t="s">
        <v>4584</v>
      </c>
      <c r="Z1792" t="s">
        <v>1260</v>
      </c>
      <c r="AA1792" t="s">
        <v>1261</v>
      </c>
      <c r="AE1792">
        <v>44567</v>
      </c>
      <c r="AH1792">
        <v>0</v>
      </c>
      <c r="AK1792" t="s">
        <v>1260</v>
      </c>
      <c r="AM1792" t="s">
        <v>1260</v>
      </c>
      <c r="AN1792" t="s">
        <v>1260</v>
      </c>
      <c r="AQ1792" t="s">
        <v>2412</v>
      </c>
      <c r="AR1792" t="s">
        <v>2415</v>
      </c>
      <c r="AS1792" t="s">
        <v>1260</v>
      </c>
      <c r="AT1792">
        <v>1</v>
      </c>
      <c r="AX1792" t="s">
        <v>1260</v>
      </c>
      <c r="AY1792" t="s">
        <v>1264</v>
      </c>
      <c r="AZ1792" t="s">
        <v>1265</v>
      </c>
      <c r="BI1792" t="s">
        <v>1260</v>
      </c>
      <c r="BK1792" t="str">
        <f>LEFT(Tabela_BaseCadastro[[#This Row],[Descrição]],SEARCH(" ",Tabela_BaseCadastro[[#This Row],[Descrição]],1)-1)</f>
        <v>SS20LM</v>
      </c>
      <c r="BL1792" t="str">
        <f>TEXT(Tabela_BaseCadastro[[#This Row],[Unidade Venda '[EAN8, UPC12, EAN13, e DUN14']]],"0000000000000")</f>
        <v>4806017501648</v>
      </c>
      <c r="BN1792">
        <f>IF(Tabela_BaseCadastro[[#This Row],[P.Ativo CMED]]="",Tabela_BaseCadastro[[#This Row],[DESCRIÇÃO DO PRINCIPIO ATIVO]],Tabela_BaseCadastro[[#This Row],[P.Ativo CMED]])</f>
        <v>0</v>
      </c>
    </row>
    <row r="1793" spans="1:66" x14ac:dyDescent="0.25">
      <c r="A1793">
        <v>2608</v>
      </c>
      <c r="B1793" t="s">
        <v>4585</v>
      </c>
      <c r="C1793">
        <v>1920</v>
      </c>
      <c r="D1793" t="s">
        <v>2759</v>
      </c>
      <c r="E1793">
        <v>5</v>
      </c>
      <c r="F1793" t="s">
        <v>2634</v>
      </c>
      <c r="G1793">
        <v>8</v>
      </c>
      <c r="H1793" s="1" t="s">
        <v>2635</v>
      </c>
      <c r="I1793">
        <v>39</v>
      </c>
      <c r="J1793" t="s">
        <v>2761</v>
      </c>
      <c r="M1793" t="s">
        <v>4302</v>
      </c>
      <c r="N1793" t="s">
        <v>4579</v>
      </c>
      <c r="O1793" t="s">
        <v>2705</v>
      </c>
      <c r="P1793">
        <v>90183119</v>
      </c>
      <c r="R1793">
        <v>13</v>
      </c>
      <c r="S1793">
        <v>14</v>
      </c>
      <c r="U1793">
        <v>4987350702760</v>
      </c>
      <c r="V1793">
        <v>0</v>
      </c>
      <c r="X1793" t="s">
        <v>870</v>
      </c>
      <c r="Z1793" t="s">
        <v>1260</v>
      </c>
      <c r="AA1793" t="s">
        <v>1261</v>
      </c>
      <c r="AE1793">
        <v>44567</v>
      </c>
      <c r="AH1793">
        <v>0</v>
      </c>
      <c r="AK1793" t="s">
        <v>1260</v>
      </c>
      <c r="AM1793" t="s">
        <v>1260</v>
      </c>
      <c r="AN1793" t="s">
        <v>1260</v>
      </c>
      <c r="AQ1793" t="s">
        <v>2412</v>
      </c>
      <c r="AR1793" t="s">
        <v>2415</v>
      </c>
      <c r="AS1793" t="s">
        <v>1260</v>
      </c>
      <c r="AT1793">
        <v>1</v>
      </c>
      <c r="AX1793" t="s">
        <v>1260</v>
      </c>
      <c r="AY1793" t="s">
        <v>1264</v>
      </c>
      <c r="AZ1793" t="s">
        <v>1265</v>
      </c>
      <c r="BI1793" t="s">
        <v>1260</v>
      </c>
      <c r="BK1793" t="str">
        <f>LEFT(Tabela_BaseCadastro[[#This Row],[Descrição]],SEARCH(" ",Tabela_BaseCadastro[[#This Row],[Descrição]],1)-1)</f>
        <v>SS50LEM</v>
      </c>
      <c r="BL1793" t="str">
        <f>TEXT(Tabela_BaseCadastro[[#This Row],[Unidade Venda '[EAN8, UPC12, EAN13, e DUN14']]],"0000000000000")</f>
        <v>4987350702760</v>
      </c>
      <c r="BN1793">
        <f>IF(Tabela_BaseCadastro[[#This Row],[P.Ativo CMED]]="",Tabela_BaseCadastro[[#This Row],[DESCRIÇÃO DO PRINCIPIO ATIVO]],Tabela_BaseCadastro[[#This Row],[P.Ativo CMED]])</f>
        <v>0</v>
      </c>
    </row>
    <row r="1794" spans="1:66" x14ac:dyDescent="0.25">
      <c r="A1794">
        <v>2609</v>
      </c>
      <c r="B1794" t="s">
        <v>4586</v>
      </c>
      <c r="C1794">
        <v>1920</v>
      </c>
      <c r="D1794" t="s">
        <v>2759</v>
      </c>
      <c r="E1794">
        <v>2</v>
      </c>
      <c r="F1794" t="s">
        <v>2570</v>
      </c>
      <c r="G1794">
        <v>4</v>
      </c>
      <c r="H1794" s="1" t="s">
        <v>2570</v>
      </c>
      <c r="I1794">
        <v>39</v>
      </c>
      <c r="J1794" t="s">
        <v>2761</v>
      </c>
      <c r="M1794" t="s">
        <v>1257</v>
      </c>
      <c r="N1794" t="s">
        <v>4576</v>
      </c>
      <c r="O1794" t="s">
        <v>4577</v>
      </c>
      <c r="P1794">
        <v>90189099</v>
      </c>
      <c r="R1794">
        <v>13</v>
      </c>
      <c r="S1794">
        <v>14</v>
      </c>
      <c r="U1794">
        <v>4987350735102</v>
      </c>
      <c r="V1794">
        <v>0</v>
      </c>
      <c r="X1794" t="s">
        <v>4587</v>
      </c>
      <c r="Z1794" t="s">
        <v>1260</v>
      </c>
      <c r="AA1794" t="s">
        <v>1261</v>
      </c>
      <c r="AE1794">
        <v>44568</v>
      </c>
      <c r="AH1794">
        <v>0</v>
      </c>
      <c r="AK1794" t="s">
        <v>1260</v>
      </c>
      <c r="AM1794" t="s">
        <v>1260</v>
      </c>
      <c r="AN1794" t="s">
        <v>1260</v>
      </c>
      <c r="AQ1794" t="s">
        <v>2412</v>
      </c>
      <c r="AR1794" t="s">
        <v>2415</v>
      </c>
      <c r="AS1794" t="s">
        <v>1260</v>
      </c>
      <c r="AT1794">
        <v>1</v>
      </c>
      <c r="AX1794" t="s">
        <v>1260</v>
      </c>
      <c r="AY1794" t="s">
        <v>1264</v>
      </c>
      <c r="AZ1794" t="s">
        <v>1265</v>
      </c>
      <c r="BI1794" t="s">
        <v>1260</v>
      </c>
      <c r="BK1794" t="str">
        <f>LEFT(Tabela_BaseCadastro[[#This Row],[Descrição]],SEARCH(" ",Tabela_BaseCadastro[[#This Row],[Descrição]],1)-1)</f>
        <v>TELM835A07</v>
      </c>
      <c r="BL1794" t="str">
        <f>TEXT(Tabela_BaseCadastro[[#This Row],[Unidade Venda '[EAN8, UPC12, EAN13, e DUN14']]],"0000000000000")</f>
        <v>4987350735102</v>
      </c>
      <c r="BN1794">
        <f>IF(Tabela_BaseCadastro[[#This Row],[P.Ativo CMED]]="",Tabela_BaseCadastro[[#This Row],[DESCRIÇÃO DO PRINCIPIO ATIVO]],Tabela_BaseCadastro[[#This Row],[P.Ativo CMED]])</f>
        <v>0</v>
      </c>
    </row>
    <row r="1795" spans="1:66" x14ac:dyDescent="0.25">
      <c r="A1795">
        <v>2610</v>
      </c>
      <c r="B1795" t="s">
        <v>4588</v>
      </c>
      <c r="C1795">
        <v>1920</v>
      </c>
      <c r="D1795" t="s">
        <v>2759</v>
      </c>
      <c r="E1795">
        <v>2</v>
      </c>
      <c r="F1795" t="s">
        <v>2570</v>
      </c>
      <c r="G1795">
        <v>4</v>
      </c>
      <c r="H1795" s="1" t="s">
        <v>2570</v>
      </c>
      <c r="I1795">
        <v>39</v>
      </c>
      <c r="J1795" t="s">
        <v>2761</v>
      </c>
      <c r="M1795" t="s">
        <v>2412</v>
      </c>
      <c r="N1795" t="s">
        <v>4576</v>
      </c>
      <c r="O1795" t="s">
        <v>4577</v>
      </c>
      <c r="P1795">
        <v>90189099</v>
      </c>
      <c r="R1795">
        <v>13</v>
      </c>
      <c r="S1795">
        <v>14</v>
      </c>
      <c r="U1795">
        <v>2610</v>
      </c>
      <c r="V1795">
        <v>0</v>
      </c>
      <c r="X1795" t="s">
        <v>4589</v>
      </c>
      <c r="Z1795" t="s">
        <v>1260</v>
      </c>
      <c r="AA1795" t="s">
        <v>1261</v>
      </c>
      <c r="AE1795">
        <v>44568</v>
      </c>
      <c r="AH1795">
        <v>0</v>
      </c>
      <c r="AK1795" t="s">
        <v>1260</v>
      </c>
      <c r="AM1795" t="s">
        <v>1260</v>
      </c>
      <c r="AN1795" t="s">
        <v>1260</v>
      </c>
      <c r="AQ1795" t="s">
        <v>2412</v>
      </c>
      <c r="AR1795" t="s">
        <v>2415</v>
      </c>
      <c r="AS1795" t="s">
        <v>1260</v>
      </c>
      <c r="AT1795">
        <v>1</v>
      </c>
      <c r="AX1795" t="s">
        <v>1260</v>
      </c>
      <c r="AY1795" t="s">
        <v>1264</v>
      </c>
      <c r="AZ1795" t="s">
        <v>1265</v>
      </c>
      <c r="BI1795" t="s">
        <v>1260</v>
      </c>
      <c r="BK1795" t="str">
        <f>LEFT(Tabela_BaseCadastro[[#This Row],[Descrição]],SEARCH(" ",Tabela_BaseCadastro[[#This Row],[Descrição]],1)-1)</f>
        <v>TESS835N07</v>
      </c>
      <c r="BL1795" t="str">
        <f>TEXT(Tabela_BaseCadastro[[#This Row],[Unidade Venda '[EAN8, UPC12, EAN13, e DUN14']]],"0000000000000")</f>
        <v>0000000002610</v>
      </c>
      <c r="BN1795">
        <f>IF(Tabela_BaseCadastro[[#This Row],[P.Ativo CMED]]="",Tabela_BaseCadastro[[#This Row],[DESCRIÇÃO DO PRINCIPIO ATIVO]],Tabela_BaseCadastro[[#This Row],[P.Ativo CMED]])</f>
        <v>0</v>
      </c>
    </row>
    <row r="1796" spans="1:66" x14ac:dyDescent="0.25">
      <c r="A1796">
        <v>2611</v>
      </c>
      <c r="B1796" t="s">
        <v>4590</v>
      </c>
      <c r="C1796">
        <v>1920</v>
      </c>
      <c r="D1796" t="s">
        <v>2759</v>
      </c>
      <c r="E1796">
        <v>5</v>
      </c>
      <c r="F1796" t="s">
        <v>2634</v>
      </c>
      <c r="G1796">
        <v>8</v>
      </c>
      <c r="H1796" s="1" t="s">
        <v>2635</v>
      </c>
      <c r="I1796">
        <v>39</v>
      </c>
      <c r="J1796" t="s">
        <v>2761</v>
      </c>
      <c r="M1796" t="s">
        <v>4591</v>
      </c>
      <c r="N1796" t="s">
        <v>4592</v>
      </c>
      <c r="O1796" t="s">
        <v>4577</v>
      </c>
      <c r="P1796">
        <v>90189010</v>
      </c>
      <c r="R1796">
        <v>13</v>
      </c>
      <c r="S1796">
        <v>13</v>
      </c>
      <c r="U1796">
        <v>7898588641615</v>
      </c>
      <c r="V1796">
        <v>0</v>
      </c>
      <c r="X1796" t="s">
        <v>924</v>
      </c>
      <c r="Z1796" t="s">
        <v>1260</v>
      </c>
      <c r="AA1796" t="s">
        <v>1261</v>
      </c>
      <c r="AE1796">
        <v>44568</v>
      </c>
      <c r="AH1796">
        <v>0</v>
      </c>
      <c r="AK1796" t="s">
        <v>1260</v>
      </c>
      <c r="AM1796" t="s">
        <v>1260</v>
      </c>
      <c r="AN1796" t="s">
        <v>1260</v>
      </c>
      <c r="AQ1796" t="s">
        <v>2412</v>
      </c>
      <c r="AR1796" t="s">
        <v>2415</v>
      </c>
      <c r="AS1796" t="s">
        <v>1260</v>
      </c>
      <c r="AT1796">
        <v>1</v>
      </c>
      <c r="AX1796" t="s">
        <v>1260</v>
      </c>
      <c r="AY1796" t="s">
        <v>1264</v>
      </c>
      <c r="AZ1796" t="s">
        <v>1265</v>
      </c>
      <c r="BI1796" t="s">
        <v>1260</v>
      </c>
      <c r="BK1796" t="str">
        <f>LEFT(Tabela_BaseCadastro[[#This Row],[Descrição]],SEARCH(" ",Tabela_BaseCadastro[[#This Row],[Descrição]],1)-1)</f>
        <v>TM20XENC</v>
      </c>
      <c r="BL1796" t="str">
        <f>TEXT(Tabela_BaseCadastro[[#This Row],[Unidade Venda '[EAN8, UPC12, EAN13, e DUN14']]],"0000000000000")</f>
        <v>7898588641615</v>
      </c>
      <c r="BN1796">
        <f>IF(Tabela_BaseCadastro[[#This Row],[P.Ativo CMED]]="",Tabela_BaseCadastro[[#This Row],[DESCRIÇÃO DO PRINCIPIO ATIVO]],Tabela_BaseCadastro[[#This Row],[P.Ativo CMED]])</f>
        <v>0</v>
      </c>
    </row>
    <row r="1797" spans="1:66" x14ac:dyDescent="0.25">
      <c r="A1797">
        <v>2612</v>
      </c>
      <c r="B1797" t="s">
        <v>4593</v>
      </c>
      <c r="C1797">
        <v>1920</v>
      </c>
      <c r="D1797" t="s">
        <v>2759</v>
      </c>
      <c r="E1797">
        <v>5</v>
      </c>
      <c r="F1797" t="s">
        <v>2634</v>
      </c>
      <c r="G1797">
        <v>8</v>
      </c>
      <c r="H1797" s="1" t="s">
        <v>2635</v>
      </c>
      <c r="I1797">
        <v>39</v>
      </c>
      <c r="J1797" t="s">
        <v>2761</v>
      </c>
      <c r="M1797" t="s">
        <v>4302</v>
      </c>
      <c r="N1797" t="s">
        <v>4594</v>
      </c>
      <c r="O1797" t="s">
        <v>1275</v>
      </c>
      <c r="P1797">
        <v>39232190</v>
      </c>
      <c r="R1797">
        <v>13</v>
      </c>
      <c r="S1797">
        <v>14</v>
      </c>
      <c r="U1797">
        <v>2100100003807</v>
      </c>
      <c r="V1797">
        <v>0</v>
      </c>
      <c r="X1797" t="s">
        <v>4595</v>
      </c>
      <c r="Z1797" t="s">
        <v>1260</v>
      </c>
      <c r="AA1797" t="s">
        <v>1261</v>
      </c>
      <c r="AE1797">
        <v>44568</v>
      </c>
      <c r="AH1797">
        <v>0</v>
      </c>
      <c r="AK1797" t="s">
        <v>1260</v>
      </c>
      <c r="AM1797" t="s">
        <v>1260</v>
      </c>
      <c r="AN1797" t="s">
        <v>1260</v>
      </c>
      <c r="AQ1797" t="s">
        <v>2412</v>
      </c>
      <c r="AR1797" t="s">
        <v>2415</v>
      </c>
      <c r="AS1797" t="s">
        <v>1260</v>
      </c>
      <c r="AT1797">
        <v>1</v>
      </c>
      <c r="AX1797" t="s">
        <v>1260</v>
      </c>
      <c r="AY1797" t="s">
        <v>1264</v>
      </c>
      <c r="AZ1797" t="s">
        <v>1265</v>
      </c>
      <c r="BI1797" t="s">
        <v>1260</v>
      </c>
      <c r="BK1797" t="str">
        <f>LEFT(Tabela_BaseCadastro[[#This Row],[Descrição]],SEARCH(" ",Tabela_BaseCadastro[[#This Row],[Descrição]],1)-1)</f>
        <v>02GP1047</v>
      </c>
      <c r="BL1797" t="str">
        <f>TEXT(Tabela_BaseCadastro[[#This Row],[Unidade Venda '[EAN8, UPC12, EAN13, e DUN14']]],"0000000000000")</f>
        <v>2100100003807</v>
      </c>
      <c r="BN1797">
        <f>IF(Tabela_BaseCadastro[[#This Row],[P.Ativo CMED]]="",Tabela_BaseCadastro[[#This Row],[DESCRIÇÃO DO PRINCIPIO ATIVO]],Tabela_BaseCadastro[[#This Row],[P.Ativo CMED]])</f>
        <v>0</v>
      </c>
    </row>
    <row r="1798" spans="1:66" x14ac:dyDescent="0.25">
      <c r="A1798">
        <v>2613</v>
      </c>
      <c r="B1798" t="s">
        <v>4596</v>
      </c>
      <c r="C1798">
        <v>1657</v>
      </c>
      <c r="D1798" t="s">
        <v>13</v>
      </c>
      <c r="E1798">
        <v>5</v>
      </c>
      <c r="F1798" t="s">
        <v>2634</v>
      </c>
      <c r="G1798">
        <v>10</v>
      </c>
      <c r="H1798" s="1" t="s">
        <v>2760</v>
      </c>
      <c r="I1798">
        <v>47</v>
      </c>
      <c r="J1798" t="s">
        <v>3791</v>
      </c>
      <c r="M1798" t="s">
        <v>1257</v>
      </c>
      <c r="N1798" t="s">
        <v>4597</v>
      </c>
      <c r="O1798" t="s">
        <v>1275</v>
      </c>
      <c r="P1798">
        <v>90189099</v>
      </c>
      <c r="R1798">
        <v>13</v>
      </c>
      <c r="S1798">
        <v>13</v>
      </c>
      <c r="T1798">
        <v>13</v>
      </c>
      <c r="U1798">
        <v>7891040330836</v>
      </c>
      <c r="V1798">
        <v>0</v>
      </c>
      <c r="W1798">
        <v>7891040330836</v>
      </c>
      <c r="X1798" t="s">
        <v>415</v>
      </c>
      <c r="Z1798" t="s">
        <v>1260</v>
      </c>
      <c r="AA1798" t="s">
        <v>1261</v>
      </c>
      <c r="AE1798">
        <v>44568</v>
      </c>
      <c r="AH1798">
        <v>0</v>
      </c>
      <c r="AK1798" t="s">
        <v>1260</v>
      </c>
      <c r="AM1798" t="s">
        <v>1260</v>
      </c>
      <c r="AN1798" t="s">
        <v>1260</v>
      </c>
      <c r="AQ1798" t="s">
        <v>1263</v>
      </c>
      <c r="AR1798" t="s">
        <v>1257</v>
      </c>
      <c r="AS1798" t="s">
        <v>1260</v>
      </c>
      <c r="AT1798">
        <v>1</v>
      </c>
      <c r="AX1798" t="s">
        <v>1260</v>
      </c>
      <c r="AY1798" t="s">
        <v>1264</v>
      </c>
      <c r="AZ1798" t="s">
        <v>1265</v>
      </c>
      <c r="BI1798" t="s">
        <v>1260</v>
      </c>
      <c r="BK1798" t="str">
        <f>LEFT(Tabela_BaseCadastro[[#This Row],[Descrição]],SEARCH(" ",Tabela_BaseCadastro[[#This Row],[Descrição]],1)-1)</f>
        <v>1547R</v>
      </c>
      <c r="BL1798" t="str">
        <f>TEXT(Tabela_BaseCadastro[[#This Row],[Unidade Venda '[EAN8, UPC12, EAN13, e DUN14']]],"0000000000000")</f>
        <v>7891040330836</v>
      </c>
      <c r="BN1798">
        <f>IF(Tabela_BaseCadastro[[#This Row],[P.Ativo CMED]]="",Tabela_BaseCadastro[[#This Row],[DESCRIÇÃO DO PRINCIPIO ATIVO]],Tabela_BaseCadastro[[#This Row],[P.Ativo CMED]])</f>
        <v>0</v>
      </c>
    </row>
    <row r="1799" spans="1:66" x14ac:dyDescent="0.25">
      <c r="A1799">
        <v>2614</v>
      </c>
      <c r="B1799" t="s">
        <v>4598</v>
      </c>
      <c r="C1799">
        <v>1920</v>
      </c>
      <c r="D1799" t="s">
        <v>2759</v>
      </c>
      <c r="E1799">
        <v>5</v>
      </c>
      <c r="F1799" t="s">
        <v>2634</v>
      </c>
      <c r="G1799">
        <v>8</v>
      </c>
      <c r="H1799" s="1" t="s">
        <v>2635</v>
      </c>
      <c r="I1799">
        <v>39</v>
      </c>
      <c r="J1799" t="s">
        <v>2761</v>
      </c>
      <c r="M1799" t="s">
        <v>4380</v>
      </c>
      <c r="N1799" t="s">
        <v>1614</v>
      </c>
      <c r="O1799" t="s">
        <v>1615</v>
      </c>
      <c r="P1799">
        <v>90189099</v>
      </c>
      <c r="R1799">
        <v>13</v>
      </c>
      <c r="S1799">
        <v>13</v>
      </c>
      <c r="U1799">
        <v>7898588641752</v>
      </c>
      <c r="V1799">
        <v>0</v>
      </c>
      <c r="X1799" t="s">
        <v>4599</v>
      </c>
      <c r="Z1799" t="s">
        <v>1260</v>
      </c>
      <c r="AA1799" t="s">
        <v>1261</v>
      </c>
      <c r="AE1799">
        <v>44574</v>
      </c>
      <c r="AH1799">
        <v>0</v>
      </c>
      <c r="AK1799" t="s">
        <v>1260</v>
      </c>
      <c r="AM1799" t="s">
        <v>1260</v>
      </c>
      <c r="AN1799" t="s">
        <v>1260</v>
      </c>
      <c r="AQ1799" t="s">
        <v>1263</v>
      </c>
      <c r="AR1799" t="s">
        <v>1257</v>
      </c>
      <c r="AS1799" t="s">
        <v>1260</v>
      </c>
      <c r="AT1799">
        <v>1</v>
      </c>
      <c r="AX1799" t="s">
        <v>1260</v>
      </c>
      <c r="AY1799" t="s">
        <v>1264</v>
      </c>
      <c r="AZ1799" t="s">
        <v>1265</v>
      </c>
      <c r="BI1799" t="s">
        <v>1260</v>
      </c>
      <c r="BK1799" t="str">
        <f>LEFT(Tabela_BaseCadastro[[#This Row],[Descrição]],SEARCH(" ",Tabela_BaseCadastro[[#This Row],[Descrição]],1)-1)</f>
        <v>TMAF24XIL</v>
      </c>
      <c r="BL1799" t="str">
        <f>TEXT(Tabela_BaseCadastro[[#This Row],[Unidade Venda '[EAN8, UPC12, EAN13, e DUN14']]],"0000000000000")</f>
        <v>7898588641752</v>
      </c>
      <c r="BN1799">
        <f>IF(Tabela_BaseCadastro[[#This Row],[P.Ativo CMED]]="",Tabela_BaseCadastro[[#This Row],[DESCRIÇÃO DO PRINCIPIO ATIVO]],Tabela_BaseCadastro[[#This Row],[P.Ativo CMED]])</f>
        <v>0</v>
      </c>
    </row>
    <row r="1800" spans="1:66" x14ac:dyDescent="0.25">
      <c r="A1800">
        <v>2615</v>
      </c>
      <c r="B1800" t="s">
        <v>4600</v>
      </c>
      <c r="C1800">
        <v>1109</v>
      </c>
      <c r="D1800" t="s">
        <v>1252</v>
      </c>
      <c r="E1800">
        <v>1</v>
      </c>
      <c r="F1800" t="s">
        <v>1253</v>
      </c>
      <c r="G1800">
        <v>7</v>
      </c>
      <c r="H1800" s="1" t="s">
        <v>1381</v>
      </c>
      <c r="I1800">
        <v>1</v>
      </c>
      <c r="J1800" t="s">
        <v>1255</v>
      </c>
      <c r="K1800">
        <v>1</v>
      </c>
      <c r="L1800" t="s">
        <v>1291</v>
      </c>
      <c r="M1800" t="s">
        <v>4380</v>
      </c>
      <c r="N1800" t="s">
        <v>4417</v>
      </c>
      <c r="O1800" t="s">
        <v>1416</v>
      </c>
      <c r="P1800">
        <v>30021590</v>
      </c>
      <c r="R1800">
        <v>13</v>
      </c>
      <c r="S1800">
        <v>13</v>
      </c>
      <c r="U1800">
        <v>5000456067034</v>
      </c>
      <c r="V1800">
        <v>5000456067034</v>
      </c>
      <c r="Z1800" t="s">
        <v>1260</v>
      </c>
      <c r="AA1800" t="s">
        <v>1261</v>
      </c>
      <c r="AB1800">
        <v>25</v>
      </c>
      <c r="AC1800" t="s">
        <v>1420</v>
      </c>
      <c r="AE1800">
        <v>44579</v>
      </c>
      <c r="AH1800">
        <v>0</v>
      </c>
      <c r="AK1800" t="s">
        <v>1260</v>
      </c>
      <c r="AM1800" t="s">
        <v>1260</v>
      </c>
      <c r="AN1800" t="s">
        <v>1260</v>
      </c>
      <c r="AQ1800" t="s">
        <v>1263</v>
      </c>
      <c r="AR1800" t="s">
        <v>1257</v>
      </c>
      <c r="AS1800" t="s">
        <v>1260</v>
      </c>
      <c r="AT1800">
        <v>1</v>
      </c>
      <c r="AX1800" t="s">
        <v>1260</v>
      </c>
      <c r="AY1800" t="s">
        <v>1264</v>
      </c>
      <c r="AZ1800" t="s">
        <v>1265</v>
      </c>
      <c r="BE1800">
        <v>402</v>
      </c>
      <c r="BF1800" t="s">
        <v>4601</v>
      </c>
      <c r="BI1800" t="s">
        <v>1260</v>
      </c>
      <c r="BK1800" t="str">
        <f>LEFT(Tabela_BaseCadastro[[#This Row],[Descrição]],SEARCH(" ",Tabela_BaseCadastro[[#This Row],[Descrição]],1)-1)</f>
        <v>SYNAGIS</v>
      </c>
      <c r="BL1800" t="str">
        <f>TEXT(Tabela_BaseCadastro[[#This Row],[Unidade Venda '[EAN8, UPC12, EAN13, e DUN14']]],"0000000000000")</f>
        <v>5000456067034</v>
      </c>
      <c r="BM1800" t="s">
        <v>4601</v>
      </c>
      <c r="BN1800" t="str">
        <f>IF(Tabela_BaseCadastro[[#This Row],[P.Ativo CMED]]="",Tabela_BaseCadastro[[#This Row],[DESCRIÇÃO DO PRINCIPIO ATIVO]],Tabela_BaseCadastro[[#This Row],[P.Ativo CMED]])</f>
        <v>PALIVIZUMABE</v>
      </c>
    </row>
    <row r="1801" spans="1:66" x14ac:dyDescent="0.25">
      <c r="A1801">
        <v>2616</v>
      </c>
      <c r="B1801" t="s">
        <v>4602</v>
      </c>
      <c r="C1801">
        <v>1109</v>
      </c>
      <c r="D1801" t="s">
        <v>1252</v>
      </c>
      <c r="E1801">
        <v>1</v>
      </c>
      <c r="F1801" t="s">
        <v>1253</v>
      </c>
      <c r="G1801">
        <v>7</v>
      </c>
      <c r="H1801" s="1" t="s">
        <v>1381</v>
      </c>
      <c r="I1801">
        <v>1</v>
      </c>
      <c r="J1801" t="s">
        <v>1255</v>
      </c>
      <c r="K1801">
        <v>1</v>
      </c>
      <c r="L1801" t="s">
        <v>1291</v>
      </c>
      <c r="M1801" t="s">
        <v>1257</v>
      </c>
      <c r="N1801" t="s">
        <v>1877</v>
      </c>
      <c r="O1801" t="s">
        <v>1416</v>
      </c>
      <c r="P1801">
        <v>30021590</v>
      </c>
      <c r="R1801">
        <v>13</v>
      </c>
      <c r="S1801">
        <v>14</v>
      </c>
      <c r="U1801">
        <v>5000456067027</v>
      </c>
      <c r="V1801">
        <v>12</v>
      </c>
      <c r="Z1801" t="s">
        <v>1260</v>
      </c>
      <c r="AA1801" t="s">
        <v>1261</v>
      </c>
      <c r="AB1801">
        <v>25</v>
      </c>
      <c r="AC1801" t="s">
        <v>1420</v>
      </c>
      <c r="AE1801">
        <v>44579</v>
      </c>
      <c r="AH1801">
        <v>0</v>
      </c>
      <c r="AK1801" t="s">
        <v>1260</v>
      </c>
      <c r="AM1801" t="s">
        <v>1260</v>
      </c>
      <c r="AN1801" t="s">
        <v>1260</v>
      </c>
      <c r="AQ1801" t="s">
        <v>1263</v>
      </c>
      <c r="AR1801" t="s">
        <v>1257</v>
      </c>
      <c r="AS1801" t="s">
        <v>1260</v>
      </c>
      <c r="AT1801">
        <v>1</v>
      </c>
      <c r="AX1801" t="s">
        <v>1260</v>
      </c>
      <c r="AY1801" t="s">
        <v>1264</v>
      </c>
      <c r="AZ1801" t="s">
        <v>1265</v>
      </c>
      <c r="BE1801">
        <v>402</v>
      </c>
      <c r="BF1801" t="s">
        <v>4601</v>
      </c>
      <c r="BI1801" t="s">
        <v>1260</v>
      </c>
      <c r="BK1801" t="str">
        <f>LEFT(Tabela_BaseCadastro[[#This Row],[Descrição]],SEARCH(" ",Tabela_BaseCadastro[[#This Row],[Descrição]],1)-1)</f>
        <v>SYNAGIS</v>
      </c>
      <c r="BL1801" t="str">
        <f>TEXT(Tabela_BaseCadastro[[#This Row],[Unidade Venda '[EAN8, UPC12, EAN13, e DUN14']]],"0000000000000")</f>
        <v>5000456067027</v>
      </c>
      <c r="BM1801" t="s">
        <v>4601</v>
      </c>
      <c r="BN1801" t="str">
        <f>IF(Tabela_BaseCadastro[[#This Row],[P.Ativo CMED]]="",Tabela_BaseCadastro[[#This Row],[DESCRIÇÃO DO PRINCIPIO ATIVO]],Tabela_BaseCadastro[[#This Row],[P.Ativo CMED]])</f>
        <v>PALIVIZUMABE</v>
      </c>
    </row>
    <row r="1802" spans="1:66" x14ac:dyDescent="0.25">
      <c r="A1802">
        <v>2617</v>
      </c>
      <c r="B1802" t="s">
        <v>4603</v>
      </c>
      <c r="C1802">
        <v>1555</v>
      </c>
      <c r="D1802" t="s">
        <v>1440</v>
      </c>
      <c r="E1802">
        <v>1</v>
      </c>
      <c r="F1802" t="s">
        <v>1253</v>
      </c>
      <c r="G1802">
        <v>2</v>
      </c>
      <c r="H1802" s="1" t="s">
        <v>1254</v>
      </c>
      <c r="I1802">
        <v>16</v>
      </c>
      <c r="J1802" t="s">
        <v>1441</v>
      </c>
      <c r="K1802">
        <v>2</v>
      </c>
      <c r="L1802" t="s">
        <v>1256</v>
      </c>
      <c r="M1802" t="s">
        <v>1257</v>
      </c>
      <c r="N1802" t="s">
        <v>1433</v>
      </c>
      <c r="O1802" t="s">
        <v>1307</v>
      </c>
      <c r="P1802">
        <v>30049099</v>
      </c>
      <c r="R1802">
        <v>13</v>
      </c>
      <c r="S1802">
        <v>13</v>
      </c>
      <c r="U1802">
        <v>7891058001063</v>
      </c>
      <c r="V1802">
        <v>0</v>
      </c>
      <c r="Z1802" t="s">
        <v>1260</v>
      </c>
      <c r="AA1802" t="s">
        <v>1261</v>
      </c>
      <c r="AB1802">
        <v>8</v>
      </c>
      <c r="AC1802" t="s">
        <v>1479</v>
      </c>
      <c r="AE1802">
        <v>44592</v>
      </c>
      <c r="AH1802">
        <v>0</v>
      </c>
      <c r="AK1802" t="s">
        <v>1260</v>
      </c>
      <c r="AM1802" t="s">
        <v>1260</v>
      </c>
      <c r="AN1802" t="s">
        <v>1260</v>
      </c>
      <c r="AQ1802" t="s">
        <v>1263</v>
      </c>
      <c r="AR1802" t="s">
        <v>1257</v>
      </c>
      <c r="AS1802" t="s">
        <v>1260</v>
      </c>
      <c r="AT1802">
        <v>1</v>
      </c>
      <c r="AX1802" t="s">
        <v>1260</v>
      </c>
      <c r="AY1802" t="s">
        <v>1264</v>
      </c>
      <c r="AZ1802" t="s">
        <v>1265</v>
      </c>
      <c r="BE1802">
        <v>163</v>
      </c>
      <c r="BF1802" t="s">
        <v>2538</v>
      </c>
      <c r="BI1802" t="s">
        <v>1260</v>
      </c>
      <c r="BK1802" t="str">
        <f>LEFT(Tabela_BaseCadastro[[#This Row],[Descrição]],SEARCH(" ",Tabela_BaseCadastro[[#This Row],[Descrição]],1)-1)</f>
        <v>CLEXANE</v>
      </c>
      <c r="BL1802" t="str">
        <f>TEXT(Tabela_BaseCadastro[[#This Row],[Unidade Venda '[EAN8, UPC12, EAN13, e DUN14']]],"0000000000000")</f>
        <v>7891058001063</v>
      </c>
      <c r="BM1802" t="s">
        <v>2538</v>
      </c>
      <c r="BN1802" t="str">
        <f>IF(Tabela_BaseCadastro[[#This Row],[P.Ativo CMED]]="",Tabela_BaseCadastro[[#This Row],[DESCRIÇÃO DO PRINCIPIO ATIVO]],Tabela_BaseCadastro[[#This Row],[P.Ativo CMED]])</f>
        <v>ENOXAPARINA SÓDICA</v>
      </c>
    </row>
    <row r="1803" spans="1:66" x14ac:dyDescent="0.25">
      <c r="A1803">
        <v>2618</v>
      </c>
      <c r="B1803" t="s">
        <v>4604</v>
      </c>
      <c r="C1803">
        <v>1555</v>
      </c>
      <c r="D1803" t="s">
        <v>1440</v>
      </c>
      <c r="E1803">
        <v>1</v>
      </c>
      <c r="F1803" t="s">
        <v>1253</v>
      </c>
      <c r="G1803">
        <v>2</v>
      </c>
      <c r="H1803" s="1" t="s">
        <v>1254</v>
      </c>
      <c r="I1803">
        <v>16</v>
      </c>
      <c r="J1803" t="s">
        <v>1441</v>
      </c>
      <c r="K1803">
        <v>2</v>
      </c>
      <c r="L1803" t="s">
        <v>1256</v>
      </c>
      <c r="M1803" t="s">
        <v>1257</v>
      </c>
      <c r="N1803" t="s">
        <v>1433</v>
      </c>
      <c r="O1803" t="s">
        <v>1307</v>
      </c>
      <c r="P1803">
        <v>30049099</v>
      </c>
      <c r="R1803">
        <v>13</v>
      </c>
      <c r="S1803">
        <v>13</v>
      </c>
      <c r="U1803">
        <v>7891058001070</v>
      </c>
      <c r="V1803">
        <v>0</v>
      </c>
      <c r="X1803" t="s">
        <v>4605</v>
      </c>
      <c r="Z1803" t="s">
        <v>1260</v>
      </c>
      <c r="AA1803" t="s">
        <v>1261</v>
      </c>
      <c r="AB1803">
        <v>8</v>
      </c>
      <c r="AC1803" t="s">
        <v>1479</v>
      </c>
      <c r="AE1803">
        <v>44592</v>
      </c>
      <c r="AH1803">
        <v>0</v>
      </c>
      <c r="AK1803" t="s">
        <v>1260</v>
      </c>
      <c r="AM1803" t="s">
        <v>1260</v>
      </c>
      <c r="AN1803" t="s">
        <v>1260</v>
      </c>
      <c r="AQ1803" t="s">
        <v>1263</v>
      </c>
      <c r="AR1803" t="s">
        <v>1257</v>
      </c>
      <c r="AS1803" t="s">
        <v>1260</v>
      </c>
      <c r="AT1803">
        <v>1</v>
      </c>
      <c r="AX1803" t="s">
        <v>1260</v>
      </c>
      <c r="AY1803" t="s">
        <v>1264</v>
      </c>
      <c r="AZ1803" t="s">
        <v>1265</v>
      </c>
      <c r="BE1803">
        <v>163</v>
      </c>
      <c r="BF1803" t="s">
        <v>2538</v>
      </c>
      <c r="BI1803" t="s">
        <v>1260</v>
      </c>
      <c r="BK1803" t="str">
        <f>LEFT(Tabela_BaseCadastro[[#This Row],[Descrição]],SEARCH(" ",Tabela_BaseCadastro[[#This Row],[Descrição]],1)-1)</f>
        <v>CLEXANE</v>
      </c>
      <c r="BL1803" t="str">
        <f>TEXT(Tabela_BaseCadastro[[#This Row],[Unidade Venda '[EAN8, UPC12, EAN13, e DUN14']]],"0000000000000")</f>
        <v>7891058001070</v>
      </c>
      <c r="BM1803" t="s">
        <v>2538</v>
      </c>
      <c r="BN1803" t="str">
        <f>IF(Tabela_BaseCadastro[[#This Row],[P.Ativo CMED]]="",Tabela_BaseCadastro[[#This Row],[DESCRIÇÃO DO PRINCIPIO ATIVO]],Tabela_BaseCadastro[[#This Row],[P.Ativo CMED]])</f>
        <v>ENOXAPARINA SÓDICA</v>
      </c>
    </row>
    <row r="1804" spans="1:66" x14ac:dyDescent="0.25">
      <c r="A1804">
        <v>2619</v>
      </c>
      <c r="B1804" t="s">
        <v>4606</v>
      </c>
      <c r="C1804">
        <v>2277</v>
      </c>
      <c r="D1804" t="s">
        <v>79</v>
      </c>
      <c r="E1804">
        <v>1</v>
      </c>
      <c r="F1804" t="s">
        <v>1253</v>
      </c>
      <c r="G1804">
        <v>7</v>
      </c>
      <c r="H1804" s="1" t="s">
        <v>1381</v>
      </c>
      <c r="I1804">
        <v>73</v>
      </c>
      <c r="J1804" t="s">
        <v>4607</v>
      </c>
      <c r="K1804">
        <v>1</v>
      </c>
      <c r="L1804" t="s">
        <v>1291</v>
      </c>
      <c r="M1804" t="s">
        <v>1257</v>
      </c>
      <c r="N1804" t="s">
        <v>4480</v>
      </c>
      <c r="O1804" t="s">
        <v>1307</v>
      </c>
      <c r="P1804">
        <v>30049099</v>
      </c>
      <c r="Q1804">
        <v>3</v>
      </c>
      <c r="R1804">
        <v>13</v>
      </c>
      <c r="S1804">
        <v>13</v>
      </c>
      <c r="U1804">
        <v>7898560661587</v>
      </c>
      <c r="V1804">
        <v>0</v>
      </c>
      <c r="X1804">
        <v>7900170</v>
      </c>
      <c r="Z1804" t="s">
        <v>1260</v>
      </c>
      <c r="AA1804" t="s">
        <v>1261</v>
      </c>
      <c r="AB1804">
        <v>6</v>
      </c>
      <c r="AC1804" t="s">
        <v>1283</v>
      </c>
      <c r="AE1804">
        <v>44594</v>
      </c>
      <c r="AH1804">
        <v>0</v>
      </c>
      <c r="AK1804" t="s">
        <v>1260</v>
      </c>
      <c r="AM1804" t="s">
        <v>1260</v>
      </c>
      <c r="AN1804" t="s">
        <v>1260</v>
      </c>
      <c r="AQ1804" t="s">
        <v>1263</v>
      </c>
      <c r="AR1804" t="s">
        <v>1257</v>
      </c>
      <c r="AS1804" t="s">
        <v>1260</v>
      </c>
      <c r="AT1804">
        <v>1</v>
      </c>
      <c r="AX1804" t="s">
        <v>1260</v>
      </c>
      <c r="AY1804" t="s">
        <v>1264</v>
      </c>
      <c r="AZ1804" t="s">
        <v>1265</v>
      </c>
      <c r="BE1804">
        <v>17</v>
      </c>
      <c r="BF1804" t="s">
        <v>1353</v>
      </c>
      <c r="BI1804" t="s">
        <v>1260</v>
      </c>
      <c r="BK1804" t="str">
        <f>LEFT(Tabela_BaseCadastro[[#This Row],[Descrição]],SEARCH(" ",Tabela_BaseCadastro[[#This Row],[Descrição]],1)-1)</f>
        <v>FULPHILA</v>
      </c>
      <c r="BL1804" t="str">
        <f>TEXT(Tabela_BaseCadastro[[#This Row],[Unidade Venda '[EAN8, UPC12, EAN13, e DUN14']]],"0000000000000")</f>
        <v>7898560661587</v>
      </c>
      <c r="BN1804" t="str">
        <f>IF(Tabela_BaseCadastro[[#This Row],[P.Ativo CMED]]="",Tabela_BaseCadastro[[#This Row],[DESCRIÇÃO DO PRINCIPIO ATIVO]],Tabela_BaseCadastro[[#This Row],[P.Ativo CMED]])</f>
        <v>RITUXIMABE</v>
      </c>
    </row>
    <row r="1805" spans="1:66" x14ac:dyDescent="0.25">
      <c r="A1805">
        <v>2620</v>
      </c>
      <c r="B1805" t="s">
        <v>4608</v>
      </c>
      <c r="C1805">
        <v>1623</v>
      </c>
      <c r="D1805" t="s">
        <v>2683</v>
      </c>
      <c r="E1805">
        <v>1</v>
      </c>
      <c r="F1805" t="s">
        <v>1253</v>
      </c>
      <c r="G1805">
        <v>2</v>
      </c>
      <c r="H1805" s="1" t="s">
        <v>1254</v>
      </c>
      <c r="I1805">
        <v>33</v>
      </c>
      <c r="J1805" t="s">
        <v>2684</v>
      </c>
      <c r="K1805">
        <v>2</v>
      </c>
      <c r="L1805" t="s">
        <v>1256</v>
      </c>
      <c r="M1805" t="s">
        <v>1257</v>
      </c>
      <c r="N1805" t="s">
        <v>1306</v>
      </c>
      <c r="O1805" t="s">
        <v>1307</v>
      </c>
      <c r="P1805">
        <v>30049099</v>
      </c>
      <c r="R1805">
        <v>13</v>
      </c>
      <c r="S1805">
        <v>13</v>
      </c>
      <c r="U1805">
        <v>0</v>
      </c>
      <c r="V1805">
        <v>0</v>
      </c>
      <c r="Z1805" t="s">
        <v>1260</v>
      </c>
      <c r="AA1805" t="s">
        <v>1261</v>
      </c>
      <c r="AB1805">
        <v>75</v>
      </c>
      <c r="AC1805" t="s">
        <v>4609</v>
      </c>
      <c r="AE1805">
        <v>44603</v>
      </c>
      <c r="AH1805">
        <v>0</v>
      </c>
      <c r="AK1805" t="s">
        <v>1260</v>
      </c>
      <c r="AM1805" t="s">
        <v>1260</v>
      </c>
      <c r="AN1805" t="s">
        <v>1260</v>
      </c>
      <c r="AQ1805" t="s">
        <v>1263</v>
      </c>
      <c r="AR1805" t="s">
        <v>1257</v>
      </c>
      <c r="AS1805" t="s">
        <v>1260</v>
      </c>
      <c r="AT1805">
        <v>1</v>
      </c>
      <c r="AX1805" t="s">
        <v>1260</v>
      </c>
      <c r="AY1805" t="s">
        <v>1264</v>
      </c>
      <c r="AZ1805" t="s">
        <v>1265</v>
      </c>
      <c r="BI1805" t="s">
        <v>1260</v>
      </c>
      <c r="BK1805" t="str">
        <f>LEFT(Tabela_BaseCadastro[[#This Row],[Descrição]],SEARCH(" ",Tabela_BaseCadastro[[#This Row],[Descrição]],1)-1)</f>
        <v>SUPRAHYAL</v>
      </c>
      <c r="BL1805" t="str">
        <f>TEXT(Tabela_BaseCadastro[[#This Row],[Unidade Venda '[EAN8, UPC12, EAN13, e DUN14']]],"0000000000000")</f>
        <v>0000000000000</v>
      </c>
      <c r="BM1805" t="s">
        <v>1565</v>
      </c>
      <c r="BN1805" t="str">
        <f>IF(Tabela_BaseCadastro[[#This Row],[P.Ativo CMED]]="",Tabela_BaseCadastro[[#This Row],[DESCRIÇÃO DO PRINCIPIO ATIVO]],Tabela_BaseCadastro[[#This Row],[P.Ativo CMED]])</f>
        <v>TISAGENLECLEUCEL</v>
      </c>
    </row>
    <row r="1806" spans="1:66" x14ac:dyDescent="0.25">
      <c r="A1806">
        <v>2621</v>
      </c>
      <c r="B1806" t="s">
        <v>4610</v>
      </c>
      <c r="C1806">
        <v>1577</v>
      </c>
      <c r="D1806" t="s">
        <v>2524</v>
      </c>
      <c r="E1806">
        <v>1</v>
      </c>
      <c r="F1806" t="s">
        <v>1253</v>
      </c>
      <c r="G1806">
        <v>1</v>
      </c>
      <c r="H1806" s="1" t="s">
        <v>1280</v>
      </c>
      <c r="I1806">
        <v>26</v>
      </c>
      <c r="J1806" t="s">
        <v>2525</v>
      </c>
      <c r="K1806">
        <v>2</v>
      </c>
      <c r="L1806" t="s">
        <v>1256</v>
      </c>
      <c r="M1806" t="s">
        <v>4380</v>
      </c>
      <c r="N1806" t="s">
        <v>1600</v>
      </c>
      <c r="O1806" t="s">
        <v>1275</v>
      </c>
      <c r="P1806">
        <v>30049079</v>
      </c>
      <c r="R1806">
        <v>13</v>
      </c>
      <c r="S1806">
        <v>14</v>
      </c>
      <c r="U1806">
        <v>7896637022750</v>
      </c>
      <c r="V1806">
        <v>7896637022750</v>
      </c>
      <c r="Z1806" t="s">
        <v>1260</v>
      </c>
      <c r="AA1806" t="s">
        <v>1261</v>
      </c>
      <c r="AB1806">
        <v>1</v>
      </c>
      <c r="AC1806" t="s">
        <v>1283</v>
      </c>
      <c r="AE1806">
        <v>44606</v>
      </c>
      <c r="AH1806">
        <v>0</v>
      </c>
      <c r="AK1806" t="s">
        <v>1260</v>
      </c>
      <c r="AM1806" t="s">
        <v>1260</v>
      </c>
      <c r="AN1806" t="s">
        <v>1260</v>
      </c>
      <c r="AQ1806" t="s">
        <v>1263</v>
      </c>
      <c r="AR1806" t="s">
        <v>1257</v>
      </c>
      <c r="AS1806" t="s">
        <v>1260</v>
      </c>
      <c r="AT1806">
        <v>1</v>
      </c>
      <c r="AX1806" t="s">
        <v>1260</v>
      </c>
      <c r="AY1806" t="s">
        <v>1264</v>
      </c>
      <c r="AZ1806" t="s">
        <v>1265</v>
      </c>
      <c r="BE1806">
        <v>410</v>
      </c>
      <c r="BF1806" t="s">
        <v>4611</v>
      </c>
      <c r="BI1806" t="s">
        <v>1260</v>
      </c>
      <c r="BK1806" t="str">
        <f>LEFT(Tabela_BaseCadastro[[#This Row],[Descrição]],SEARCH(" ",Tabela_BaseCadastro[[#This Row],[Descrição]],1)-1)</f>
        <v>UNOPROST</v>
      </c>
      <c r="BL1806" t="str">
        <f>TEXT(Tabela_BaseCadastro[[#This Row],[Unidade Venda '[EAN8, UPC12, EAN13, e DUN14']]],"0000000000000")</f>
        <v>7896637022750</v>
      </c>
      <c r="BM1806" t="s">
        <v>4611</v>
      </c>
      <c r="BN1806" t="str">
        <f>IF(Tabela_BaseCadastro[[#This Row],[P.Ativo CMED]]="",Tabela_BaseCadastro[[#This Row],[DESCRIÇÃO DO PRINCIPIO ATIVO]],Tabela_BaseCadastro[[#This Row],[P.Ativo CMED]])</f>
        <v>MESILATO DE DOXAZOSINA</v>
      </c>
    </row>
    <row r="1807" spans="1:66" x14ac:dyDescent="0.25">
      <c r="A1807">
        <v>2622</v>
      </c>
      <c r="B1807" t="s">
        <v>4612</v>
      </c>
      <c r="C1807">
        <v>1623</v>
      </c>
      <c r="D1807" t="s">
        <v>2683</v>
      </c>
      <c r="E1807">
        <v>1</v>
      </c>
      <c r="F1807" t="s">
        <v>1253</v>
      </c>
      <c r="G1807">
        <v>16</v>
      </c>
      <c r="H1807" s="1" t="s">
        <v>1534</v>
      </c>
      <c r="I1807">
        <v>33</v>
      </c>
      <c r="J1807" t="s">
        <v>2684</v>
      </c>
      <c r="K1807">
        <v>1</v>
      </c>
      <c r="L1807" t="s">
        <v>1535</v>
      </c>
      <c r="M1807" t="s">
        <v>1257</v>
      </c>
      <c r="N1807" t="s">
        <v>2713</v>
      </c>
      <c r="O1807" t="s">
        <v>2511</v>
      </c>
      <c r="P1807">
        <v>30044990</v>
      </c>
      <c r="R1807">
        <v>13</v>
      </c>
      <c r="S1807">
        <v>13</v>
      </c>
      <c r="U1807">
        <v>7892953003725</v>
      </c>
      <c r="V1807">
        <v>7892953003725</v>
      </c>
      <c r="Z1807" t="s">
        <v>1260</v>
      </c>
      <c r="AA1807" t="s">
        <v>1261</v>
      </c>
      <c r="AB1807">
        <v>8</v>
      </c>
      <c r="AC1807" t="s">
        <v>3678</v>
      </c>
      <c r="AE1807">
        <v>44608</v>
      </c>
      <c r="AH1807">
        <v>0</v>
      </c>
      <c r="AK1807" t="s">
        <v>1260</v>
      </c>
      <c r="AM1807" t="s">
        <v>1260</v>
      </c>
      <c r="AN1807" t="s">
        <v>1260</v>
      </c>
      <c r="AQ1807" t="s">
        <v>1263</v>
      </c>
      <c r="AR1807" t="s">
        <v>1257</v>
      </c>
      <c r="AS1807" t="s">
        <v>1260</v>
      </c>
      <c r="AT1807">
        <v>1</v>
      </c>
      <c r="AX1807" t="s">
        <v>1260</v>
      </c>
      <c r="AY1807" t="s">
        <v>1264</v>
      </c>
      <c r="AZ1807" t="s">
        <v>1265</v>
      </c>
      <c r="BI1807" t="s">
        <v>1260</v>
      </c>
      <c r="BK1807" t="str">
        <f>LEFT(Tabela_BaseCadastro[[#This Row],[Descrição]],SEARCH(" ",Tabela_BaseCadastro[[#This Row],[Descrição]],1)-1)</f>
        <v>OXYPYNAL</v>
      </c>
      <c r="BL1807" t="str">
        <f>TEXT(Tabela_BaseCadastro[[#This Row],[Unidade Venda '[EAN8, UPC12, EAN13, e DUN14']]],"0000000000000")</f>
        <v>7892953003725</v>
      </c>
      <c r="BM1807" t="s">
        <v>2087</v>
      </c>
      <c r="BN1807" t="str">
        <f>IF(Tabela_BaseCadastro[[#This Row],[P.Ativo CMED]]="",Tabela_BaseCadastro[[#This Row],[DESCRIÇÃO DO PRINCIPIO ATIVO]],Tabela_BaseCadastro[[#This Row],[P.Ativo CMED]])</f>
        <v>CLORIDRATO DE OXICODONA</v>
      </c>
    </row>
    <row r="1808" spans="1:66" x14ac:dyDescent="0.25">
      <c r="A1808">
        <v>2624</v>
      </c>
      <c r="B1808" t="s">
        <v>4613</v>
      </c>
      <c r="C1808">
        <v>1899</v>
      </c>
      <c r="D1808" t="s">
        <v>4614</v>
      </c>
      <c r="E1808">
        <v>5</v>
      </c>
      <c r="F1808" t="s">
        <v>2634</v>
      </c>
      <c r="G1808">
        <v>8</v>
      </c>
      <c r="H1808" s="1" t="s">
        <v>2635</v>
      </c>
      <c r="I1808">
        <v>74</v>
      </c>
      <c r="J1808" t="s">
        <v>4615</v>
      </c>
      <c r="K1808">
        <v>74</v>
      </c>
      <c r="L1808" t="s">
        <v>4616</v>
      </c>
      <c r="M1808" t="s">
        <v>4407</v>
      </c>
      <c r="N1808" t="s">
        <v>4617</v>
      </c>
      <c r="O1808" t="s">
        <v>4618</v>
      </c>
      <c r="P1808" t="s">
        <v>4619</v>
      </c>
      <c r="R1808">
        <v>13</v>
      </c>
      <c r="S1808">
        <v>14</v>
      </c>
      <c r="U1808">
        <v>7898626110912</v>
      </c>
      <c r="V1808">
        <v>0</v>
      </c>
      <c r="X1808" t="s">
        <v>4620</v>
      </c>
      <c r="Z1808" t="s">
        <v>1260</v>
      </c>
      <c r="AA1808" t="s">
        <v>1261</v>
      </c>
      <c r="AE1808">
        <v>44634</v>
      </c>
      <c r="AH1808">
        <v>0</v>
      </c>
      <c r="AK1808" t="s">
        <v>1260</v>
      </c>
      <c r="AM1808" t="s">
        <v>1260</v>
      </c>
      <c r="AN1808" t="s">
        <v>1260</v>
      </c>
      <c r="AQ1808" t="s">
        <v>1263</v>
      </c>
      <c r="AR1808" t="s">
        <v>1257</v>
      </c>
      <c r="AS1808" t="s">
        <v>1260</v>
      </c>
      <c r="AT1808">
        <v>1</v>
      </c>
      <c r="AX1808" t="s">
        <v>1260</v>
      </c>
      <c r="AY1808" t="s">
        <v>1264</v>
      </c>
      <c r="AZ1808" t="s">
        <v>1265</v>
      </c>
      <c r="BI1808" t="s">
        <v>1260</v>
      </c>
      <c r="BK1808" t="str">
        <f>LEFT(Tabela_BaseCadastro[[#This Row],[Descrição]],SEARCH(" ",Tabela_BaseCadastro[[#This Row],[Descrição]],1)-1)</f>
        <v>2002.24.24</v>
      </c>
      <c r="BL1808" t="str">
        <f>TEXT(Tabela_BaseCadastro[[#This Row],[Unidade Venda '[EAN8, UPC12, EAN13, e DUN14']]],"0000000000000")</f>
        <v>7898626110912</v>
      </c>
      <c r="BN1808">
        <f>IF(Tabela_BaseCadastro[[#This Row],[P.Ativo CMED]]="",Tabela_BaseCadastro[[#This Row],[DESCRIÇÃO DO PRINCIPIO ATIVO]],Tabela_BaseCadastro[[#This Row],[P.Ativo CMED]])</f>
        <v>0</v>
      </c>
    </row>
    <row r="1809" spans="1:66" x14ac:dyDescent="0.25">
      <c r="A1809">
        <v>2625</v>
      </c>
      <c r="B1809" t="s">
        <v>4621</v>
      </c>
      <c r="C1809">
        <v>1899</v>
      </c>
      <c r="D1809" t="s">
        <v>4614</v>
      </c>
      <c r="E1809">
        <v>5</v>
      </c>
      <c r="F1809" t="s">
        <v>2634</v>
      </c>
      <c r="G1809">
        <v>8</v>
      </c>
      <c r="H1809" s="1" t="s">
        <v>2635</v>
      </c>
      <c r="I1809">
        <v>74</v>
      </c>
      <c r="J1809" t="s">
        <v>4615</v>
      </c>
      <c r="K1809">
        <v>74</v>
      </c>
      <c r="L1809" t="s">
        <v>4616</v>
      </c>
      <c r="M1809" t="s">
        <v>4407</v>
      </c>
      <c r="N1809" t="s">
        <v>4617</v>
      </c>
      <c r="O1809" t="s">
        <v>4618</v>
      </c>
      <c r="P1809">
        <v>90183921</v>
      </c>
      <c r="R1809">
        <v>13</v>
      </c>
      <c r="S1809">
        <v>14</v>
      </c>
      <c r="U1809">
        <v>7898626111469</v>
      </c>
      <c r="V1809">
        <v>0</v>
      </c>
      <c r="X1809" t="s">
        <v>4622</v>
      </c>
      <c r="Z1809" t="s">
        <v>1260</v>
      </c>
      <c r="AA1809" t="s">
        <v>1261</v>
      </c>
      <c r="AE1809">
        <v>44634</v>
      </c>
      <c r="AH1809">
        <v>0</v>
      </c>
      <c r="AK1809" t="s">
        <v>1260</v>
      </c>
      <c r="AM1809" t="s">
        <v>1260</v>
      </c>
      <c r="AN1809" t="s">
        <v>1260</v>
      </c>
      <c r="AQ1809" t="s">
        <v>1263</v>
      </c>
      <c r="AR1809" t="s">
        <v>1257</v>
      </c>
      <c r="AS1809" t="s">
        <v>1260</v>
      </c>
      <c r="AT1809">
        <v>1</v>
      </c>
      <c r="AX1809" t="s">
        <v>1260</v>
      </c>
      <c r="AY1809" t="s">
        <v>1264</v>
      </c>
      <c r="AZ1809" t="s">
        <v>1265</v>
      </c>
      <c r="BI1809" t="s">
        <v>1260</v>
      </c>
      <c r="BK1809" t="str">
        <f>LEFT(Tabela_BaseCadastro[[#This Row],[Descrição]],SEARCH(" ",Tabela_BaseCadastro[[#This Row],[Descrição]],1)-1)</f>
        <v>2003.20.60</v>
      </c>
      <c r="BL1809" t="str">
        <f>TEXT(Tabela_BaseCadastro[[#This Row],[Unidade Venda '[EAN8, UPC12, EAN13, e DUN14']]],"0000000000000")</f>
        <v>7898626111469</v>
      </c>
      <c r="BN1809">
        <f>IF(Tabela_BaseCadastro[[#This Row],[P.Ativo CMED]]="",Tabela_BaseCadastro[[#This Row],[DESCRIÇÃO DO PRINCIPIO ATIVO]],Tabela_BaseCadastro[[#This Row],[P.Ativo CMED]])</f>
        <v>0</v>
      </c>
    </row>
    <row r="1810" spans="1:66" x14ac:dyDescent="0.25">
      <c r="A1810">
        <v>2626</v>
      </c>
      <c r="B1810" t="s">
        <v>4623</v>
      </c>
      <c r="C1810">
        <v>1899</v>
      </c>
      <c r="D1810" t="s">
        <v>4614</v>
      </c>
      <c r="E1810">
        <v>5</v>
      </c>
      <c r="F1810" t="s">
        <v>2634</v>
      </c>
      <c r="G1810">
        <v>8</v>
      </c>
      <c r="H1810" s="1" t="s">
        <v>2635</v>
      </c>
      <c r="I1810">
        <v>74</v>
      </c>
      <c r="J1810" t="s">
        <v>4615</v>
      </c>
      <c r="K1810">
        <v>74</v>
      </c>
      <c r="L1810" t="s">
        <v>4616</v>
      </c>
      <c r="M1810" t="s">
        <v>4407</v>
      </c>
      <c r="N1810" t="s">
        <v>4617</v>
      </c>
      <c r="O1810" t="s">
        <v>4618</v>
      </c>
      <c r="P1810">
        <v>90183921</v>
      </c>
      <c r="R1810">
        <v>13</v>
      </c>
      <c r="S1810">
        <v>14</v>
      </c>
      <c r="U1810">
        <v>7898626110165</v>
      </c>
      <c r="V1810">
        <v>0</v>
      </c>
      <c r="X1810" t="s">
        <v>4624</v>
      </c>
      <c r="Z1810" t="s">
        <v>1260</v>
      </c>
      <c r="AA1810" t="s">
        <v>1261</v>
      </c>
      <c r="AE1810">
        <v>44634</v>
      </c>
      <c r="AH1810">
        <v>0</v>
      </c>
      <c r="AK1810" t="s">
        <v>1260</v>
      </c>
      <c r="AM1810" t="s">
        <v>1260</v>
      </c>
      <c r="AN1810" t="s">
        <v>1260</v>
      </c>
      <c r="AQ1810" t="s">
        <v>1263</v>
      </c>
      <c r="AR1810" t="s">
        <v>1257</v>
      </c>
      <c r="AS1810" t="s">
        <v>1260</v>
      </c>
      <c r="AT1810">
        <v>1</v>
      </c>
      <c r="AX1810" t="s">
        <v>1260</v>
      </c>
      <c r="AY1810" t="s">
        <v>1264</v>
      </c>
      <c r="AZ1810" t="s">
        <v>1265</v>
      </c>
      <c r="BI1810" t="s">
        <v>1260</v>
      </c>
      <c r="BK1810" t="str">
        <f>LEFT(Tabela_BaseCadastro[[#This Row],[Descrição]],SEARCH(" ",Tabela_BaseCadastro[[#This Row],[Descrição]],1)-1)</f>
        <v>2008.18</v>
      </c>
      <c r="BL1810" t="str">
        <f>TEXT(Tabela_BaseCadastro[[#This Row],[Unidade Venda '[EAN8, UPC12, EAN13, e DUN14']]],"0000000000000")</f>
        <v>7898626110165</v>
      </c>
      <c r="BN1810">
        <f>IF(Tabela_BaseCadastro[[#This Row],[P.Ativo CMED]]="",Tabela_BaseCadastro[[#This Row],[DESCRIÇÃO DO PRINCIPIO ATIVO]],Tabela_BaseCadastro[[#This Row],[P.Ativo CMED]])</f>
        <v>0</v>
      </c>
    </row>
    <row r="1811" spans="1:66" x14ac:dyDescent="0.25">
      <c r="A1811">
        <v>2627</v>
      </c>
      <c r="B1811" t="s">
        <v>4625</v>
      </c>
      <c r="C1811">
        <v>1899</v>
      </c>
      <c r="D1811" t="s">
        <v>4614</v>
      </c>
      <c r="E1811">
        <v>5</v>
      </c>
      <c r="F1811" t="s">
        <v>2634</v>
      </c>
      <c r="G1811">
        <v>8</v>
      </c>
      <c r="H1811" s="1" t="s">
        <v>2635</v>
      </c>
      <c r="I1811">
        <v>74</v>
      </c>
      <c r="J1811" t="s">
        <v>4615</v>
      </c>
      <c r="K1811">
        <v>74</v>
      </c>
      <c r="L1811" t="s">
        <v>4616</v>
      </c>
      <c r="M1811" t="s">
        <v>4407</v>
      </c>
      <c r="N1811" t="s">
        <v>4617</v>
      </c>
      <c r="O1811" t="s">
        <v>4618</v>
      </c>
      <c r="P1811">
        <v>90183921</v>
      </c>
      <c r="R1811">
        <v>13</v>
      </c>
      <c r="S1811">
        <v>14</v>
      </c>
      <c r="U1811">
        <v>7898626110172</v>
      </c>
      <c r="V1811">
        <v>0</v>
      </c>
      <c r="X1811" t="s">
        <v>4626</v>
      </c>
      <c r="Z1811" t="s">
        <v>1260</v>
      </c>
      <c r="AA1811" t="s">
        <v>1261</v>
      </c>
      <c r="AE1811">
        <v>44634</v>
      </c>
      <c r="AH1811">
        <v>0</v>
      </c>
      <c r="AK1811" t="s">
        <v>1260</v>
      </c>
      <c r="AM1811" t="s">
        <v>1260</v>
      </c>
      <c r="AN1811" t="s">
        <v>1260</v>
      </c>
      <c r="AQ1811" t="s">
        <v>1263</v>
      </c>
      <c r="AR1811" t="s">
        <v>1257</v>
      </c>
      <c r="AS1811" t="s">
        <v>1260</v>
      </c>
      <c r="AT1811">
        <v>1</v>
      </c>
      <c r="AX1811" t="s">
        <v>1260</v>
      </c>
      <c r="AY1811" t="s">
        <v>1264</v>
      </c>
      <c r="AZ1811" t="s">
        <v>1265</v>
      </c>
      <c r="BI1811" t="s">
        <v>1260</v>
      </c>
      <c r="BK1811" t="str">
        <f>LEFT(Tabela_BaseCadastro[[#This Row],[Descrição]],SEARCH(" ",Tabela_BaseCadastro[[#This Row],[Descrição]],1)-1)</f>
        <v>2008.20</v>
      </c>
      <c r="BL1811" t="str">
        <f>TEXT(Tabela_BaseCadastro[[#This Row],[Unidade Venda '[EAN8, UPC12, EAN13, e DUN14']]],"0000000000000")</f>
        <v>7898626110172</v>
      </c>
      <c r="BN1811">
        <f>IF(Tabela_BaseCadastro[[#This Row],[P.Ativo CMED]]="",Tabela_BaseCadastro[[#This Row],[DESCRIÇÃO DO PRINCIPIO ATIVO]],Tabela_BaseCadastro[[#This Row],[P.Ativo CMED]])</f>
        <v>0</v>
      </c>
    </row>
    <row r="1812" spans="1:66" x14ac:dyDescent="0.25">
      <c r="A1812">
        <v>2628</v>
      </c>
      <c r="B1812" t="s">
        <v>4627</v>
      </c>
      <c r="C1812">
        <v>1899</v>
      </c>
      <c r="D1812" t="s">
        <v>4614</v>
      </c>
      <c r="E1812">
        <v>5</v>
      </c>
      <c r="F1812" t="s">
        <v>2634</v>
      </c>
      <c r="G1812">
        <v>8</v>
      </c>
      <c r="H1812" s="1" t="s">
        <v>2635</v>
      </c>
      <c r="I1812">
        <v>74</v>
      </c>
      <c r="J1812" t="s">
        <v>4615</v>
      </c>
      <c r="K1812">
        <v>74</v>
      </c>
      <c r="L1812" t="s">
        <v>4616</v>
      </c>
      <c r="M1812" t="s">
        <v>4407</v>
      </c>
      <c r="N1812" t="s">
        <v>3332</v>
      </c>
      <c r="O1812" t="s">
        <v>1275</v>
      </c>
      <c r="P1812" t="s">
        <v>4628</v>
      </c>
      <c r="R1812">
        <v>13</v>
      </c>
      <c r="S1812">
        <v>14</v>
      </c>
      <c r="U1812">
        <v>7898626113227</v>
      </c>
      <c r="V1812">
        <v>0</v>
      </c>
      <c r="X1812" t="s">
        <v>4629</v>
      </c>
      <c r="Z1812" t="s">
        <v>1260</v>
      </c>
      <c r="AA1812" t="s">
        <v>1261</v>
      </c>
      <c r="AE1812">
        <v>44634</v>
      </c>
      <c r="AH1812">
        <v>0</v>
      </c>
      <c r="AK1812" t="s">
        <v>1260</v>
      </c>
      <c r="AM1812" t="s">
        <v>1260</v>
      </c>
      <c r="AN1812" t="s">
        <v>1260</v>
      </c>
      <c r="AQ1812" t="s">
        <v>1263</v>
      </c>
      <c r="AR1812" t="s">
        <v>1257</v>
      </c>
      <c r="AS1812" t="s">
        <v>1260</v>
      </c>
      <c r="AT1812">
        <v>1</v>
      </c>
      <c r="AX1812" t="s">
        <v>1260</v>
      </c>
      <c r="AY1812" t="s">
        <v>1264</v>
      </c>
      <c r="AZ1812" t="s">
        <v>1265</v>
      </c>
      <c r="BI1812" t="s">
        <v>1260</v>
      </c>
      <c r="BK1812" t="str">
        <f>LEFT(Tabela_BaseCadastro[[#This Row],[Descrição]],SEARCH(" ",Tabela_BaseCadastro[[#This Row],[Descrição]],1)-1)</f>
        <v>5004.19.50-1</v>
      </c>
      <c r="BL1812" t="str">
        <f>TEXT(Tabela_BaseCadastro[[#This Row],[Unidade Venda '[EAN8, UPC12, EAN13, e DUN14']]],"0000000000000")</f>
        <v>7898626113227</v>
      </c>
      <c r="BN1812">
        <f>IF(Tabela_BaseCadastro[[#This Row],[P.Ativo CMED]]="",Tabela_BaseCadastro[[#This Row],[DESCRIÇÃO DO PRINCIPIO ATIVO]],Tabela_BaseCadastro[[#This Row],[P.Ativo CMED]])</f>
        <v>0</v>
      </c>
    </row>
    <row r="1813" spans="1:66" x14ac:dyDescent="0.25">
      <c r="A1813">
        <v>2629</v>
      </c>
      <c r="B1813" t="s">
        <v>4630</v>
      </c>
      <c r="C1813">
        <v>1899</v>
      </c>
      <c r="D1813" t="s">
        <v>4614</v>
      </c>
      <c r="E1813">
        <v>5</v>
      </c>
      <c r="F1813" t="s">
        <v>2634</v>
      </c>
      <c r="G1813">
        <v>8</v>
      </c>
      <c r="H1813" s="1" t="s">
        <v>2635</v>
      </c>
      <c r="I1813">
        <v>74</v>
      </c>
      <c r="J1813" t="s">
        <v>4615</v>
      </c>
      <c r="K1813">
        <v>74</v>
      </c>
      <c r="L1813" t="s">
        <v>4616</v>
      </c>
      <c r="M1813" t="s">
        <v>4407</v>
      </c>
      <c r="N1813" t="s">
        <v>3332</v>
      </c>
      <c r="O1813" t="s">
        <v>1275</v>
      </c>
      <c r="P1813">
        <v>90183921</v>
      </c>
      <c r="R1813">
        <v>13</v>
      </c>
      <c r="S1813">
        <v>14</v>
      </c>
      <c r="U1813">
        <v>7898626112985</v>
      </c>
      <c r="V1813">
        <v>0</v>
      </c>
      <c r="X1813" t="s">
        <v>1072</v>
      </c>
      <c r="Z1813" t="s">
        <v>1260</v>
      </c>
      <c r="AA1813" t="s">
        <v>1261</v>
      </c>
      <c r="AE1813">
        <v>44634</v>
      </c>
      <c r="AH1813">
        <v>0</v>
      </c>
      <c r="AK1813" t="s">
        <v>1260</v>
      </c>
      <c r="AM1813" t="s">
        <v>1260</v>
      </c>
      <c r="AN1813" t="s">
        <v>1260</v>
      </c>
      <c r="AQ1813" t="s">
        <v>1263</v>
      </c>
      <c r="AR1813" t="s">
        <v>1257</v>
      </c>
      <c r="AS1813" t="s">
        <v>1260</v>
      </c>
      <c r="AT1813">
        <v>1</v>
      </c>
      <c r="AX1813" t="s">
        <v>1260</v>
      </c>
      <c r="AY1813" t="s">
        <v>1264</v>
      </c>
      <c r="AZ1813" t="s">
        <v>1265</v>
      </c>
      <c r="BI1813" t="s">
        <v>1260</v>
      </c>
      <c r="BK1813" t="str">
        <f>LEFT(Tabela_BaseCadastro[[#This Row],[Descrição]],SEARCH(" ",Tabela_BaseCadastro[[#This Row],[Descrição]],1)-1)</f>
        <v>6001.05.20</v>
      </c>
      <c r="BL1813" t="str">
        <f>TEXT(Tabela_BaseCadastro[[#This Row],[Unidade Venda '[EAN8, UPC12, EAN13, e DUN14']]],"0000000000000")</f>
        <v>7898626112985</v>
      </c>
      <c r="BN1813">
        <f>IF(Tabela_BaseCadastro[[#This Row],[P.Ativo CMED]]="",Tabela_BaseCadastro[[#This Row],[DESCRIÇÃO DO PRINCIPIO ATIVO]],Tabela_BaseCadastro[[#This Row],[P.Ativo CMED]])</f>
        <v>0</v>
      </c>
    </row>
    <row r="1814" spans="1:66" x14ac:dyDescent="0.25">
      <c r="A1814">
        <v>2630</v>
      </c>
      <c r="B1814" t="s">
        <v>4631</v>
      </c>
      <c r="C1814">
        <v>1899</v>
      </c>
      <c r="D1814" t="s">
        <v>4614</v>
      </c>
      <c r="E1814">
        <v>5</v>
      </c>
      <c r="F1814" t="s">
        <v>2634</v>
      </c>
      <c r="G1814">
        <v>8</v>
      </c>
      <c r="H1814" s="1" t="s">
        <v>2635</v>
      </c>
      <c r="I1814">
        <v>74</v>
      </c>
      <c r="J1814" t="s">
        <v>4615</v>
      </c>
      <c r="K1814">
        <v>74</v>
      </c>
      <c r="L1814" t="s">
        <v>4616</v>
      </c>
      <c r="M1814" t="s">
        <v>4407</v>
      </c>
      <c r="N1814" t="s">
        <v>3332</v>
      </c>
      <c r="O1814" t="s">
        <v>1275</v>
      </c>
      <c r="P1814">
        <v>90183921</v>
      </c>
      <c r="R1814">
        <v>13</v>
      </c>
      <c r="S1814">
        <v>14</v>
      </c>
      <c r="U1814">
        <v>7898626113005</v>
      </c>
      <c r="V1814">
        <v>0</v>
      </c>
      <c r="X1814" t="s">
        <v>503</v>
      </c>
      <c r="Z1814" t="s">
        <v>1260</v>
      </c>
      <c r="AA1814" t="s">
        <v>1261</v>
      </c>
      <c r="AE1814">
        <v>44634</v>
      </c>
      <c r="AH1814">
        <v>0</v>
      </c>
      <c r="AK1814" t="s">
        <v>1260</v>
      </c>
      <c r="AM1814" t="s">
        <v>1260</v>
      </c>
      <c r="AN1814" t="s">
        <v>1260</v>
      </c>
      <c r="AQ1814" t="s">
        <v>1263</v>
      </c>
      <c r="AR1814" t="s">
        <v>1257</v>
      </c>
      <c r="AS1814" t="s">
        <v>1260</v>
      </c>
      <c r="AT1814">
        <v>1</v>
      </c>
      <c r="AX1814" t="s">
        <v>1260</v>
      </c>
      <c r="AY1814" t="s">
        <v>1264</v>
      </c>
      <c r="AZ1814" t="s">
        <v>1265</v>
      </c>
      <c r="BI1814" t="s">
        <v>1260</v>
      </c>
      <c r="BK1814" t="str">
        <f>LEFT(Tabela_BaseCadastro[[#This Row],[Descrição]],SEARCH(" ",Tabela_BaseCadastro[[#This Row],[Descrição]],1)-1)</f>
        <v>6001.07.30</v>
      </c>
      <c r="BL1814" t="str">
        <f>TEXT(Tabela_BaseCadastro[[#This Row],[Unidade Venda '[EAN8, UPC12, EAN13, e DUN14']]],"0000000000000")</f>
        <v>7898626113005</v>
      </c>
      <c r="BN1814">
        <f>IF(Tabela_BaseCadastro[[#This Row],[P.Ativo CMED]]="",Tabela_BaseCadastro[[#This Row],[DESCRIÇÃO DO PRINCIPIO ATIVO]],Tabela_BaseCadastro[[#This Row],[P.Ativo CMED]])</f>
        <v>0</v>
      </c>
    </row>
    <row r="1815" spans="1:66" x14ac:dyDescent="0.25">
      <c r="A1815">
        <v>2631</v>
      </c>
      <c r="B1815" t="s">
        <v>4632</v>
      </c>
      <c r="C1815">
        <v>1899</v>
      </c>
      <c r="D1815" t="s">
        <v>4614</v>
      </c>
      <c r="E1815">
        <v>5</v>
      </c>
      <c r="F1815" t="s">
        <v>2634</v>
      </c>
      <c r="G1815">
        <v>8</v>
      </c>
      <c r="H1815" s="1" t="s">
        <v>2635</v>
      </c>
      <c r="I1815">
        <v>74</v>
      </c>
      <c r="J1815" t="s">
        <v>4615</v>
      </c>
      <c r="K1815">
        <v>74</v>
      </c>
      <c r="L1815" t="s">
        <v>4616</v>
      </c>
      <c r="M1815" t="s">
        <v>4407</v>
      </c>
      <c r="N1815" t="s">
        <v>3332</v>
      </c>
      <c r="O1815" t="s">
        <v>1275</v>
      </c>
      <c r="P1815">
        <v>90183921</v>
      </c>
      <c r="R1815">
        <v>13</v>
      </c>
      <c r="S1815">
        <v>14</v>
      </c>
      <c r="U1815">
        <v>7898626113012</v>
      </c>
      <c r="V1815">
        <v>0</v>
      </c>
      <c r="X1815" t="s">
        <v>4633</v>
      </c>
      <c r="Z1815" t="s">
        <v>1260</v>
      </c>
      <c r="AA1815" t="s">
        <v>1261</v>
      </c>
      <c r="AE1815">
        <v>44634</v>
      </c>
      <c r="AH1815">
        <v>0</v>
      </c>
      <c r="AK1815" t="s">
        <v>1260</v>
      </c>
      <c r="AM1815" t="s">
        <v>1260</v>
      </c>
      <c r="AN1815" t="s">
        <v>1260</v>
      </c>
      <c r="AQ1815" t="s">
        <v>1263</v>
      </c>
      <c r="AR1815" t="s">
        <v>1257</v>
      </c>
      <c r="AS1815" t="s">
        <v>1260</v>
      </c>
      <c r="AT1815">
        <v>1</v>
      </c>
      <c r="AX1815" t="s">
        <v>1260</v>
      </c>
      <c r="AY1815" t="s">
        <v>1264</v>
      </c>
      <c r="AZ1815" t="s">
        <v>1265</v>
      </c>
      <c r="BI1815" t="s">
        <v>1260</v>
      </c>
      <c r="BK1815" t="str">
        <f>LEFT(Tabela_BaseCadastro[[#This Row],[Descrição]],SEARCH(" ",Tabela_BaseCadastro[[#This Row],[Descrição]],1)-1)</f>
        <v>6001.09.30</v>
      </c>
      <c r="BL1815" t="str">
        <f>TEXT(Tabela_BaseCadastro[[#This Row],[Unidade Venda '[EAN8, UPC12, EAN13, e DUN14']]],"0000000000000")</f>
        <v>7898626113012</v>
      </c>
      <c r="BN1815">
        <f>IF(Tabela_BaseCadastro[[#This Row],[P.Ativo CMED]]="",Tabela_BaseCadastro[[#This Row],[DESCRIÇÃO DO PRINCIPIO ATIVO]],Tabela_BaseCadastro[[#This Row],[P.Ativo CMED]])</f>
        <v>0</v>
      </c>
    </row>
    <row r="1816" spans="1:66" x14ac:dyDescent="0.25">
      <c r="A1816">
        <v>2632</v>
      </c>
      <c r="B1816" t="s">
        <v>4634</v>
      </c>
      <c r="C1816">
        <v>1785</v>
      </c>
      <c r="D1816" t="s">
        <v>4492</v>
      </c>
      <c r="E1816">
        <v>1</v>
      </c>
      <c r="F1816" t="s">
        <v>1253</v>
      </c>
      <c r="G1816">
        <v>2</v>
      </c>
      <c r="H1816" s="1" t="s">
        <v>1254</v>
      </c>
      <c r="I1816">
        <v>60</v>
      </c>
      <c r="J1816" t="s">
        <v>4493</v>
      </c>
      <c r="K1816">
        <v>2</v>
      </c>
      <c r="L1816" t="s">
        <v>1256</v>
      </c>
      <c r="M1816" t="s">
        <v>1263</v>
      </c>
      <c r="N1816" t="s">
        <v>1461</v>
      </c>
      <c r="O1816" t="s">
        <v>1269</v>
      </c>
      <c r="P1816">
        <v>30049069</v>
      </c>
      <c r="R1816">
        <v>13</v>
      </c>
      <c r="S1816">
        <v>13</v>
      </c>
      <c r="U1816">
        <v>7891268118100</v>
      </c>
      <c r="V1816">
        <v>0</v>
      </c>
      <c r="X1816" t="s">
        <v>635</v>
      </c>
      <c r="Z1816" t="s">
        <v>1260</v>
      </c>
      <c r="AA1816" t="s">
        <v>1261</v>
      </c>
      <c r="AB1816">
        <v>20</v>
      </c>
      <c r="AC1816" t="s">
        <v>1663</v>
      </c>
      <c r="AE1816">
        <v>44636</v>
      </c>
      <c r="AH1816">
        <v>0</v>
      </c>
      <c r="AK1816" t="s">
        <v>1260</v>
      </c>
      <c r="AM1816" t="s">
        <v>1260</v>
      </c>
      <c r="AN1816" t="s">
        <v>1260</v>
      </c>
      <c r="AQ1816" t="s">
        <v>1263</v>
      </c>
      <c r="AR1816" t="s">
        <v>1257</v>
      </c>
      <c r="AS1816" t="s">
        <v>1260</v>
      </c>
      <c r="AT1816">
        <v>1</v>
      </c>
      <c r="AX1816" t="s">
        <v>1260</v>
      </c>
      <c r="AY1816" t="s">
        <v>1264</v>
      </c>
      <c r="AZ1816" t="s">
        <v>1265</v>
      </c>
      <c r="BE1816">
        <v>411</v>
      </c>
      <c r="BF1816" t="s">
        <v>4635</v>
      </c>
      <c r="BI1816" t="s">
        <v>1260</v>
      </c>
      <c r="BK1816" t="str">
        <f>LEFT(Tabela_BaseCadastro[[#This Row],[Descrição]],SEARCH(" ",Tabela_BaseCadastro[[#This Row],[Descrição]],1)-1)</f>
        <v>ELIQUIS</v>
      </c>
      <c r="BL1816" t="str">
        <f>TEXT(Tabela_BaseCadastro[[#This Row],[Unidade Venda '[EAN8, UPC12, EAN13, e DUN14']]],"0000000000000")</f>
        <v>7891268118100</v>
      </c>
      <c r="BM1816" t="s">
        <v>4635</v>
      </c>
      <c r="BN1816" t="str">
        <f>IF(Tabela_BaseCadastro[[#This Row],[P.Ativo CMED]]="",Tabela_BaseCadastro[[#This Row],[DESCRIÇÃO DO PRINCIPIO ATIVO]],Tabela_BaseCadastro[[#This Row],[P.Ativo CMED]])</f>
        <v>APIXABANA</v>
      </c>
    </row>
    <row r="1817" spans="1:66" x14ac:dyDescent="0.25">
      <c r="A1817">
        <v>2633</v>
      </c>
      <c r="B1817" t="s">
        <v>4636</v>
      </c>
      <c r="C1817">
        <v>1785</v>
      </c>
      <c r="D1817" t="s">
        <v>4492</v>
      </c>
      <c r="E1817">
        <v>1</v>
      </c>
      <c r="F1817" t="s">
        <v>1253</v>
      </c>
      <c r="G1817">
        <v>2</v>
      </c>
      <c r="H1817" s="1" t="s">
        <v>1254</v>
      </c>
      <c r="I1817">
        <v>60</v>
      </c>
      <c r="J1817" t="s">
        <v>4493</v>
      </c>
      <c r="K1817">
        <v>2</v>
      </c>
      <c r="L1817" t="s">
        <v>1256</v>
      </c>
      <c r="M1817" t="s">
        <v>1263</v>
      </c>
      <c r="N1817" t="s">
        <v>1461</v>
      </c>
      <c r="O1817" t="s">
        <v>1269</v>
      </c>
      <c r="P1817">
        <v>30049069</v>
      </c>
      <c r="R1817">
        <v>13</v>
      </c>
      <c r="S1817">
        <v>14</v>
      </c>
      <c r="U1817">
        <v>7891268118087</v>
      </c>
      <c r="V1817">
        <v>0</v>
      </c>
      <c r="X1817" t="s">
        <v>4637</v>
      </c>
      <c r="Z1817" t="s">
        <v>1260</v>
      </c>
      <c r="AA1817" t="s">
        <v>1261</v>
      </c>
      <c r="AB1817">
        <v>20</v>
      </c>
      <c r="AC1817" t="s">
        <v>1663</v>
      </c>
      <c r="AE1817">
        <v>44636</v>
      </c>
      <c r="AH1817">
        <v>0</v>
      </c>
      <c r="AK1817" t="s">
        <v>1260</v>
      </c>
      <c r="AM1817" t="s">
        <v>1260</v>
      </c>
      <c r="AN1817" t="s">
        <v>1260</v>
      </c>
      <c r="AQ1817" t="s">
        <v>1263</v>
      </c>
      <c r="AR1817" t="s">
        <v>1257</v>
      </c>
      <c r="AS1817" t="s">
        <v>1260</v>
      </c>
      <c r="AT1817">
        <v>1</v>
      </c>
      <c r="AX1817" t="s">
        <v>1260</v>
      </c>
      <c r="AY1817" t="s">
        <v>1264</v>
      </c>
      <c r="AZ1817" t="s">
        <v>1265</v>
      </c>
      <c r="BE1817">
        <v>411</v>
      </c>
      <c r="BF1817" t="s">
        <v>4635</v>
      </c>
      <c r="BI1817" t="s">
        <v>1260</v>
      </c>
      <c r="BK1817" t="str">
        <f>LEFT(Tabela_BaseCadastro[[#This Row],[Descrição]],SEARCH(" ",Tabela_BaseCadastro[[#This Row],[Descrição]],1)-1)</f>
        <v>ELIQUIS</v>
      </c>
      <c r="BL1817" t="str">
        <f>TEXT(Tabela_BaseCadastro[[#This Row],[Unidade Venda '[EAN8, UPC12, EAN13, e DUN14']]],"0000000000000")</f>
        <v>7891268118087</v>
      </c>
      <c r="BM1817" t="s">
        <v>4635</v>
      </c>
      <c r="BN1817" t="str">
        <f>IF(Tabela_BaseCadastro[[#This Row],[P.Ativo CMED]]="",Tabela_BaseCadastro[[#This Row],[DESCRIÇÃO DO PRINCIPIO ATIVO]],Tabela_BaseCadastro[[#This Row],[P.Ativo CMED]])</f>
        <v>APIXABANA</v>
      </c>
    </row>
    <row r="1818" spans="1:66" x14ac:dyDescent="0.25">
      <c r="A1818">
        <v>2635</v>
      </c>
      <c r="B1818" t="s">
        <v>4638</v>
      </c>
      <c r="C1818">
        <v>1623</v>
      </c>
      <c r="D1818" t="s">
        <v>2683</v>
      </c>
      <c r="E1818">
        <v>1</v>
      </c>
      <c r="F1818" t="s">
        <v>1253</v>
      </c>
      <c r="G1818">
        <v>16</v>
      </c>
      <c r="H1818" s="1" t="s">
        <v>1534</v>
      </c>
      <c r="I1818">
        <v>33</v>
      </c>
      <c r="J1818" t="s">
        <v>2684</v>
      </c>
      <c r="K1818">
        <v>1</v>
      </c>
      <c r="L1818" t="s">
        <v>1535</v>
      </c>
      <c r="M1818" t="s">
        <v>4407</v>
      </c>
      <c r="N1818" t="s">
        <v>1400</v>
      </c>
      <c r="O1818" t="s">
        <v>1401</v>
      </c>
      <c r="P1818">
        <v>30049049</v>
      </c>
      <c r="R1818">
        <v>13</v>
      </c>
      <c r="S1818">
        <v>13</v>
      </c>
      <c r="U1818">
        <v>7892953003909</v>
      </c>
      <c r="V1818">
        <v>0</v>
      </c>
      <c r="Z1818" t="s">
        <v>1260</v>
      </c>
      <c r="AA1818" t="s">
        <v>1261</v>
      </c>
      <c r="AB1818">
        <v>2</v>
      </c>
      <c r="AC1818" t="s">
        <v>2327</v>
      </c>
      <c r="AE1818">
        <v>44642</v>
      </c>
      <c r="AH1818">
        <v>0</v>
      </c>
      <c r="AK1818" t="s">
        <v>1260</v>
      </c>
      <c r="AM1818" t="s">
        <v>1260</v>
      </c>
      <c r="AN1818" t="s">
        <v>1260</v>
      </c>
      <c r="AQ1818" t="s">
        <v>1263</v>
      </c>
      <c r="AR1818" t="s">
        <v>1257</v>
      </c>
      <c r="AS1818" t="s">
        <v>1260</v>
      </c>
      <c r="AT1818">
        <v>1</v>
      </c>
      <c r="AX1818" t="s">
        <v>1260</v>
      </c>
      <c r="AY1818" t="s">
        <v>1264</v>
      </c>
      <c r="AZ1818" t="s">
        <v>1265</v>
      </c>
      <c r="BI1818" t="s">
        <v>1260</v>
      </c>
      <c r="BK1818" t="str">
        <f>LEFT(Tabela_BaseCadastro[[#This Row],[Descrição]],SEARCH(" ",Tabela_BaseCadastro[[#This Row],[Descrição]],1)-1)</f>
        <v>LACOTEM</v>
      </c>
      <c r="BL1818" t="str">
        <f>TEXT(Tabela_BaseCadastro[[#This Row],[Unidade Venda '[EAN8, UPC12, EAN13, e DUN14']]],"0000000000000")</f>
        <v>7892953003909</v>
      </c>
      <c r="BM1818" t="s">
        <v>4263</v>
      </c>
      <c r="BN1818" t="str">
        <f>IF(Tabela_BaseCadastro[[#This Row],[P.Ativo CMED]]="",Tabela_BaseCadastro[[#This Row],[DESCRIÇÃO DO PRINCIPIO ATIVO]],Tabela_BaseCadastro[[#This Row],[P.Ativo CMED]])</f>
        <v>LACOSAMIDA</v>
      </c>
    </row>
    <row r="1819" spans="1:66" x14ac:dyDescent="0.25">
      <c r="A1819">
        <v>2636</v>
      </c>
      <c r="B1819" t="s">
        <v>4639</v>
      </c>
      <c r="C1819">
        <v>1128</v>
      </c>
      <c r="D1819" t="s">
        <v>1346</v>
      </c>
      <c r="E1819">
        <v>1</v>
      </c>
      <c r="F1819" t="s">
        <v>1253</v>
      </c>
      <c r="G1819">
        <v>7</v>
      </c>
      <c r="H1819" s="1" t="s">
        <v>1381</v>
      </c>
      <c r="I1819">
        <v>2</v>
      </c>
      <c r="J1819" t="s">
        <v>1347</v>
      </c>
      <c r="K1819">
        <v>1</v>
      </c>
      <c r="L1819" t="s">
        <v>1291</v>
      </c>
      <c r="M1819" t="s">
        <v>4380</v>
      </c>
      <c r="N1819" t="s">
        <v>1422</v>
      </c>
      <c r="O1819" t="s">
        <v>1253</v>
      </c>
      <c r="P1819">
        <v>30022099</v>
      </c>
      <c r="R1819">
        <v>13</v>
      </c>
      <c r="S1819">
        <v>14</v>
      </c>
      <c r="U1819">
        <v>7613326029469</v>
      </c>
      <c r="V1819">
        <v>7613326029469</v>
      </c>
      <c r="Z1819" t="s">
        <v>1260</v>
      </c>
      <c r="AA1819" t="s">
        <v>1261</v>
      </c>
      <c r="AB1819">
        <v>6</v>
      </c>
      <c r="AC1819" t="s">
        <v>1283</v>
      </c>
      <c r="AE1819">
        <v>44643</v>
      </c>
      <c r="AH1819">
        <v>0</v>
      </c>
      <c r="AK1819" t="s">
        <v>1260</v>
      </c>
      <c r="AM1819" t="s">
        <v>1260</v>
      </c>
      <c r="AN1819" t="s">
        <v>1260</v>
      </c>
      <c r="AQ1819" t="s">
        <v>1263</v>
      </c>
      <c r="AR1819" t="s">
        <v>1257</v>
      </c>
      <c r="AS1819" t="s">
        <v>1260</v>
      </c>
      <c r="AT1819">
        <v>1</v>
      </c>
      <c r="AX1819" t="s">
        <v>1260</v>
      </c>
      <c r="AY1819" t="s">
        <v>1264</v>
      </c>
      <c r="AZ1819" t="s">
        <v>1265</v>
      </c>
      <c r="BE1819">
        <v>412</v>
      </c>
      <c r="BF1819" t="s">
        <v>4640</v>
      </c>
      <c r="BI1819" t="s">
        <v>1260</v>
      </c>
      <c r="BK1819" t="str">
        <f>LEFT(Tabela_BaseCadastro[[#This Row],[Descrição]],SEARCH(" ",Tabela_BaseCadastro[[#This Row],[Descrição]],1)-1)</f>
        <v>PHESGO</v>
      </c>
      <c r="BL1819" t="str">
        <f>TEXT(Tabela_BaseCadastro[[#This Row],[Unidade Venda '[EAN8, UPC12, EAN13, e DUN14']]],"0000000000000")</f>
        <v>7613326029469</v>
      </c>
      <c r="BM1819" t="s">
        <v>1542</v>
      </c>
      <c r="BN1819" t="str">
        <f>IF(Tabela_BaseCadastro[[#This Row],[P.Ativo CMED]]="",Tabela_BaseCadastro[[#This Row],[DESCRIÇÃO DO PRINCIPIO ATIVO]],Tabela_BaseCadastro[[#This Row],[P.Ativo CMED]])</f>
        <v>PERTUZUMABE;TRASTUZUMABE</v>
      </c>
    </row>
    <row r="1820" spans="1:66" x14ac:dyDescent="0.25">
      <c r="A1820">
        <v>2637</v>
      </c>
      <c r="B1820" t="s">
        <v>4641</v>
      </c>
      <c r="C1820">
        <v>1128</v>
      </c>
      <c r="D1820" t="s">
        <v>1346</v>
      </c>
      <c r="E1820">
        <v>1</v>
      </c>
      <c r="F1820" t="s">
        <v>1253</v>
      </c>
      <c r="G1820">
        <v>7</v>
      </c>
      <c r="H1820" s="1" t="s">
        <v>1381</v>
      </c>
      <c r="I1820">
        <v>2</v>
      </c>
      <c r="J1820" t="s">
        <v>1347</v>
      </c>
      <c r="K1820">
        <v>1</v>
      </c>
      <c r="L1820" t="s">
        <v>1291</v>
      </c>
      <c r="M1820" t="s">
        <v>4380</v>
      </c>
      <c r="N1820" t="s">
        <v>1422</v>
      </c>
      <c r="O1820" t="s">
        <v>1253</v>
      </c>
      <c r="P1820">
        <v>30022099</v>
      </c>
      <c r="R1820">
        <v>13</v>
      </c>
      <c r="S1820">
        <v>14</v>
      </c>
      <c r="U1820">
        <v>7613326029476</v>
      </c>
      <c r="V1820">
        <v>7613326029476</v>
      </c>
      <c r="Z1820" t="s">
        <v>1260</v>
      </c>
      <c r="AA1820" t="s">
        <v>1261</v>
      </c>
      <c r="AB1820">
        <v>6</v>
      </c>
      <c r="AC1820" t="s">
        <v>1283</v>
      </c>
      <c r="AE1820">
        <v>44643</v>
      </c>
      <c r="AH1820">
        <v>0</v>
      </c>
      <c r="AK1820" t="s">
        <v>1260</v>
      </c>
      <c r="AM1820" t="s">
        <v>1260</v>
      </c>
      <c r="AN1820" t="s">
        <v>1260</v>
      </c>
      <c r="AS1820" t="s">
        <v>1260</v>
      </c>
      <c r="AT1820">
        <v>1</v>
      </c>
      <c r="AX1820" t="s">
        <v>1260</v>
      </c>
      <c r="AY1820" t="s">
        <v>1264</v>
      </c>
      <c r="AZ1820" t="s">
        <v>1265</v>
      </c>
      <c r="BE1820">
        <v>412</v>
      </c>
      <c r="BF1820" t="s">
        <v>4640</v>
      </c>
      <c r="BI1820" t="s">
        <v>1260</v>
      </c>
      <c r="BK1820" t="str">
        <f>LEFT(Tabela_BaseCadastro[[#This Row],[Descrição]],SEARCH(" ",Tabela_BaseCadastro[[#This Row],[Descrição]],1)-1)</f>
        <v>PHESGO</v>
      </c>
      <c r="BL1820" t="str">
        <f>TEXT(Tabela_BaseCadastro[[#This Row],[Unidade Venda '[EAN8, UPC12, EAN13, e DUN14']]],"0000000000000")</f>
        <v>7613326029476</v>
      </c>
      <c r="BM1820" t="s">
        <v>1542</v>
      </c>
      <c r="BN1820" t="str">
        <f>IF(Tabela_BaseCadastro[[#This Row],[P.Ativo CMED]]="",Tabela_BaseCadastro[[#This Row],[DESCRIÇÃO DO PRINCIPIO ATIVO]],Tabela_BaseCadastro[[#This Row],[P.Ativo CMED]])</f>
        <v>PERTUZUMABE;TRASTUZUMABE</v>
      </c>
    </row>
    <row r="1821" spans="1:66" x14ac:dyDescent="0.25">
      <c r="A1821">
        <v>2638</v>
      </c>
      <c r="B1821" t="s">
        <v>4642</v>
      </c>
      <c r="C1821">
        <v>1555</v>
      </c>
      <c r="D1821" t="s">
        <v>1440</v>
      </c>
      <c r="E1821">
        <v>1</v>
      </c>
      <c r="F1821" t="s">
        <v>1253</v>
      </c>
      <c r="G1821">
        <v>7</v>
      </c>
      <c r="H1821" s="1" t="s">
        <v>1381</v>
      </c>
      <c r="I1821">
        <v>16</v>
      </c>
      <c r="J1821" t="s">
        <v>1441</v>
      </c>
      <c r="K1821">
        <v>1</v>
      </c>
      <c r="L1821" t="s">
        <v>1291</v>
      </c>
      <c r="M1821" t="s">
        <v>1257</v>
      </c>
      <c r="N1821" t="s">
        <v>2418</v>
      </c>
      <c r="O1821" t="s">
        <v>1275</v>
      </c>
      <c r="P1821">
        <v>30043929</v>
      </c>
      <c r="R1821">
        <v>13</v>
      </c>
      <c r="S1821">
        <v>14</v>
      </c>
      <c r="U1821">
        <v>7891058002985</v>
      </c>
      <c r="V1821">
        <v>0</v>
      </c>
      <c r="X1821">
        <v>0</v>
      </c>
      <c r="Z1821" t="s">
        <v>1260</v>
      </c>
      <c r="AA1821" t="s">
        <v>1261</v>
      </c>
      <c r="AB1821">
        <v>4</v>
      </c>
      <c r="AC1821" t="s">
        <v>1466</v>
      </c>
      <c r="AE1821">
        <v>44649</v>
      </c>
      <c r="AH1821">
        <v>0</v>
      </c>
      <c r="AK1821" t="s">
        <v>1260</v>
      </c>
      <c r="AM1821" t="s">
        <v>1260</v>
      </c>
      <c r="AN1821" t="s">
        <v>1260</v>
      </c>
      <c r="AQ1821" t="s">
        <v>1263</v>
      </c>
      <c r="AR1821" t="s">
        <v>1257</v>
      </c>
      <c r="AS1821" t="s">
        <v>1260</v>
      </c>
      <c r="AT1821">
        <v>1</v>
      </c>
      <c r="AX1821" t="s">
        <v>1260</v>
      </c>
      <c r="AY1821" t="s">
        <v>1264</v>
      </c>
      <c r="AZ1821" t="s">
        <v>1265</v>
      </c>
      <c r="BI1821" t="s">
        <v>1260</v>
      </c>
      <c r="BK1821" t="str">
        <f>LEFT(Tabela_BaseCadastro[[#This Row],[Descrição]],SEARCH(" ",Tabela_BaseCadastro[[#This Row],[Descrição]],1)-1)</f>
        <v>APIDRA</v>
      </c>
      <c r="BL1821" t="str">
        <f>TEXT(Tabela_BaseCadastro[[#This Row],[Unidade Venda '[EAN8, UPC12, EAN13, e DUN14']]],"0000000000000")</f>
        <v>7891058002985</v>
      </c>
      <c r="BM1821" t="s">
        <v>3660</v>
      </c>
      <c r="BN1821" t="str">
        <f>IF(Tabela_BaseCadastro[[#This Row],[P.Ativo CMED]]="",Tabela_BaseCadastro[[#This Row],[DESCRIÇÃO DO PRINCIPIO ATIVO]],Tabela_BaseCadastro[[#This Row],[P.Ativo CMED]])</f>
        <v>INSULINA GLULISINA</v>
      </c>
    </row>
    <row r="1822" spans="1:66" x14ac:dyDescent="0.25">
      <c r="A1822">
        <v>2639</v>
      </c>
      <c r="B1822" t="s">
        <v>4643</v>
      </c>
      <c r="C1822">
        <v>1657</v>
      </c>
      <c r="D1822" t="s">
        <v>13</v>
      </c>
      <c r="E1822">
        <v>5</v>
      </c>
      <c r="F1822" t="s">
        <v>2634</v>
      </c>
      <c r="G1822">
        <v>10</v>
      </c>
      <c r="H1822" s="1" t="s">
        <v>2760</v>
      </c>
      <c r="I1822">
        <v>47</v>
      </c>
      <c r="J1822" t="s">
        <v>3791</v>
      </c>
      <c r="M1822" t="s">
        <v>1263</v>
      </c>
      <c r="N1822" t="s">
        <v>4104</v>
      </c>
      <c r="O1822" t="s">
        <v>4105</v>
      </c>
      <c r="P1822">
        <v>85102000</v>
      </c>
      <c r="R1822">
        <v>13</v>
      </c>
      <c r="S1822">
        <v>14</v>
      </c>
      <c r="U1822">
        <v>2639</v>
      </c>
      <c r="V1822">
        <v>0</v>
      </c>
      <c r="X1822" t="s">
        <v>4644</v>
      </c>
      <c r="Z1822" t="s">
        <v>1260</v>
      </c>
      <c r="AA1822" t="s">
        <v>1261</v>
      </c>
      <c r="AE1822">
        <v>44656</v>
      </c>
      <c r="AH1822">
        <v>0</v>
      </c>
      <c r="AK1822" t="s">
        <v>1260</v>
      </c>
      <c r="AM1822" t="s">
        <v>1260</v>
      </c>
      <c r="AN1822" t="s">
        <v>1260</v>
      </c>
      <c r="AQ1822" t="s">
        <v>1263</v>
      </c>
      <c r="AR1822" t="s">
        <v>1257</v>
      </c>
      <c r="AS1822" t="s">
        <v>1260</v>
      </c>
      <c r="AT1822">
        <v>1</v>
      </c>
      <c r="AX1822" t="s">
        <v>1260</v>
      </c>
      <c r="AY1822" t="s">
        <v>1264</v>
      </c>
      <c r="AZ1822" t="s">
        <v>1265</v>
      </c>
      <c r="BE1822">
        <v>413</v>
      </c>
      <c r="BF1822" t="s">
        <v>4645</v>
      </c>
      <c r="BI1822" t="s">
        <v>1260</v>
      </c>
      <c r="BK1822" t="str">
        <f>LEFT(Tabela_BaseCadastro[[#This Row],[Descrição]],SEARCH(" ",Tabela_BaseCadastro[[#This Row],[Descrição]],1)-1)</f>
        <v>KIT</v>
      </c>
      <c r="BL1822" t="str">
        <f>TEXT(Tabela_BaseCadastro[[#This Row],[Unidade Venda '[EAN8, UPC12, EAN13, e DUN14']]],"0000000000000")</f>
        <v>0000000002639</v>
      </c>
      <c r="BN1822" t="str">
        <f>IF(Tabela_BaseCadastro[[#This Row],[P.Ativo CMED]]="",Tabela_BaseCadastro[[#This Row],[DESCRIÇÃO DO PRINCIPIO ATIVO]],Tabela_BaseCadastro[[#This Row],[P.Ativo CMED]])</f>
        <v>APARELHO BIVOLT</v>
      </c>
    </row>
    <row r="1823" spans="1:66" x14ac:dyDescent="0.25">
      <c r="A1823">
        <v>2640</v>
      </c>
      <c r="B1823" t="s">
        <v>4646</v>
      </c>
      <c r="C1823">
        <v>1899</v>
      </c>
      <c r="D1823" t="s">
        <v>4614</v>
      </c>
      <c r="E1823">
        <v>5</v>
      </c>
      <c r="F1823" t="s">
        <v>2634</v>
      </c>
      <c r="G1823">
        <v>10</v>
      </c>
      <c r="H1823" s="1" t="s">
        <v>2760</v>
      </c>
      <c r="I1823">
        <v>74</v>
      </c>
      <c r="J1823" t="s">
        <v>4615</v>
      </c>
      <c r="M1823" t="s">
        <v>1263</v>
      </c>
      <c r="N1823" t="s">
        <v>3332</v>
      </c>
      <c r="O1823" t="s">
        <v>1275</v>
      </c>
      <c r="P1823">
        <v>90183929</v>
      </c>
      <c r="R1823">
        <v>13</v>
      </c>
      <c r="S1823">
        <v>14</v>
      </c>
      <c r="U1823">
        <v>7898626112046</v>
      </c>
      <c r="V1823">
        <v>0</v>
      </c>
      <c r="X1823" t="s">
        <v>4647</v>
      </c>
      <c r="Z1823" t="s">
        <v>1260</v>
      </c>
      <c r="AA1823" t="s">
        <v>1261</v>
      </c>
      <c r="AE1823">
        <v>44657</v>
      </c>
      <c r="AH1823">
        <v>0</v>
      </c>
      <c r="AK1823" t="s">
        <v>1260</v>
      </c>
      <c r="AM1823" t="s">
        <v>1260</v>
      </c>
      <c r="AN1823" t="s">
        <v>1260</v>
      </c>
      <c r="AQ1823" t="s">
        <v>1263</v>
      </c>
      <c r="AR1823" t="s">
        <v>1257</v>
      </c>
      <c r="AS1823" t="s">
        <v>1260</v>
      </c>
      <c r="AT1823">
        <v>1</v>
      </c>
      <c r="AX1823" t="s">
        <v>1260</v>
      </c>
      <c r="AY1823" t="s">
        <v>1264</v>
      </c>
      <c r="AZ1823" t="s">
        <v>1265</v>
      </c>
      <c r="BE1823">
        <v>399</v>
      </c>
      <c r="BF1823" t="s">
        <v>4648</v>
      </c>
      <c r="BI1823" t="s">
        <v>1260</v>
      </c>
      <c r="BK1823" t="str">
        <f>LEFT(Tabela_BaseCadastro[[#This Row],[Descrição]],SEARCH(" ",Tabela_BaseCadastro[[#This Row],[Descrição]],1)-1)</f>
        <v>5010.02.30-2</v>
      </c>
      <c r="BL1823" t="str">
        <f>TEXT(Tabela_BaseCadastro[[#This Row],[Unidade Venda '[EAN8, UPC12, EAN13, e DUN14']]],"0000000000000")</f>
        <v>7898626112046</v>
      </c>
      <c r="BN1823" t="str">
        <f>IF(Tabela_BaseCadastro[[#This Row],[P.Ativo CMED]]="",Tabela_BaseCadastro[[#This Row],[DESCRIÇÃO DO PRINCIPIO ATIVO]],Tabela_BaseCadastro[[#This Row],[P.Ativo CMED]])</f>
        <v xml:space="preserve">POLIETILENO </v>
      </c>
    </row>
    <row r="1824" spans="1:66" x14ac:dyDescent="0.25">
      <c r="A1824">
        <v>2641</v>
      </c>
      <c r="B1824" t="s">
        <v>4649</v>
      </c>
      <c r="C1824">
        <v>1899</v>
      </c>
      <c r="D1824" t="s">
        <v>4614</v>
      </c>
      <c r="E1824">
        <v>5</v>
      </c>
      <c r="F1824" t="s">
        <v>2634</v>
      </c>
      <c r="G1824">
        <v>10</v>
      </c>
      <c r="H1824" s="1" t="s">
        <v>2760</v>
      </c>
      <c r="I1824">
        <v>91</v>
      </c>
      <c r="J1824" t="s">
        <v>4650</v>
      </c>
      <c r="M1824" t="s">
        <v>1263</v>
      </c>
      <c r="N1824" t="s">
        <v>3332</v>
      </c>
      <c r="O1824" t="s">
        <v>1275</v>
      </c>
      <c r="P1824">
        <v>90183929</v>
      </c>
      <c r="R1824">
        <v>13</v>
      </c>
      <c r="S1824">
        <v>14</v>
      </c>
      <c r="U1824">
        <v>7898626113333</v>
      </c>
      <c r="V1824">
        <v>0</v>
      </c>
      <c r="X1824" t="s">
        <v>4651</v>
      </c>
      <c r="Z1824" t="s">
        <v>1260</v>
      </c>
      <c r="AA1824" t="s">
        <v>1261</v>
      </c>
      <c r="AE1824">
        <v>44657</v>
      </c>
      <c r="AH1824">
        <v>0</v>
      </c>
      <c r="AK1824" t="s">
        <v>1260</v>
      </c>
      <c r="AM1824" t="s">
        <v>1260</v>
      </c>
      <c r="AN1824" t="s">
        <v>1260</v>
      </c>
      <c r="AQ1824" t="s">
        <v>1263</v>
      </c>
      <c r="AR1824" t="s">
        <v>1257</v>
      </c>
      <c r="AS1824" t="s">
        <v>1260</v>
      </c>
      <c r="AT1824">
        <v>1</v>
      </c>
      <c r="AX1824" t="s">
        <v>1260</v>
      </c>
      <c r="AY1824" t="s">
        <v>1264</v>
      </c>
      <c r="AZ1824" t="s">
        <v>1265</v>
      </c>
      <c r="BE1824">
        <v>399</v>
      </c>
      <c r="BF1824" t="s">
        <v>4648</v>
      </c>
      <c r="BI1824" t="s">
        <v>1260</v>
      </c>
      <c r="BK1824" t="str">
        <f>LEFT(Tabela_BaseCadastro[[#This Row],[Descrição]],SEARCH(" ",Tabela_BaseCadastro[[#This Row],[Descrição]],1)-1)</f>
        <v>3001.24.100</v>
      </c>
      <c r="BL1824" t="str">
        <f>TEXT(Tabela_BaseCadastro[[#This Row],[Unidade Venda '[EAN8, UPC12, EAN13, e DUN14']]],"0000000000000")</f>
        <v>7898626113333</v>
      </c>
      <c r="BN1824" t="str">
        <f>IF(Tabela_BaseCadastro[[#This Row],[P.Ativo CMED]]="",Tabela_BaseCadastro[[#This Row],[DESCRIÇÃO DO PRINCIPIO ATIVO]],Tabela_BaseCadastro[[#This Row],[P.Ativo CMED]])</f>
        <v xml:space="preserve">POLIETILENO </v>
      </c>
    </row>
    <row r="1825" spans="1:66" x14ac:dyDescent="0.25">
      <c r="A1825">
        <v>2642</v>
      </c>
      <c r="B1825" t="s">
        <v>4652</v>
      </c>
      <c r="C1825">
        <v>1899</v>
      </c>
      <c r="D1825" t="s">
        <v>4614</v>
      </c>
      <c r="E1825">
        <v>5</v>
      </c>
      <c r="F1825" t="s">
        <v>2634</v>
      </c>
      <c r="G1825">
        <v>10</v>
      </c>
      <c r="H1825" s="1" t="s">
        <v>2760</v>
      </c>
      <c r="I1825">
        <v>74</v>
      </c>
      <c r="J1825" t="s">
        <v>4615</v>
      </c>
      <c r="M1825" t="s">
        <v>1263</v>
      </c>
      <c r="N1825" t="s">
        <v>4617</v>
      </c>
      <c r="O1825" t="s">
        <v>4618</v>
      </c>
      <c r="P1825">
        <v>90183921</v>
      </c>
      <c r="R1825">
        <v>13</v>
      </c>
      <c r="S1825">
        <v>14</v>
      </c>
      <c r="U1825">
        <v>7898626110233</v>
      </c>
      <c r="V1825">
        <v>0</v>
      </c>
      <c r="X1825" t="s">
        <v>4653</v>
      </c>
      <c r="Z1825" t="s">
        <v>1260</v>
      </c>
      <c r="AA1825" t="s">
        <v>1261</v>
      </c>
      <c r="AE1825">
        <v>44657</v>
      </c>
      <c r="AH1825">
        <v>0</v>
      </c>
      <c r="AK1825" t="s">
        <v>1260</v>
      </c>
      <c r="AM1825" t="s">
        <v>1260</v>
      </c>
      <c r="AN1825" t="s">
        <v>1260</v>
      </c>
      <c r="AQ1825" t="s">
        <v>1263</v>
      </c>
      <c r="AR1825" t="s">
        <v>1257</v>
      </c>
      <c r="AS1825" t="s">
        <v>1260</v>
      </c>
      <c r="AT1825">
        <v>1</v>
      </c>
      <c r="AX1825" t="s">
        <v>1260</v>
      </c>
      <c r="AY1825" t="s">
        <v>1264</v>
      </c>
      <c r="AZ1825" t="s">
        <v>1265</v>
      </c>
      <c r="BE1825">
        <v>399</v>
      </c>
      <c r="BF1825" t="s">
        <v>4648</v>
      </c>
      <c r="BI1825" t="s">
        <v>1260</v>
      </c>
      <c r="BK1825" t="str">
        <f>LEFT(Tabela_BaseCadastro[[#This Row],[Descrição]],SEARCH(" ",Tabela_BaseCadastro[[#This Row],[Descrição]],1)-1)</f>
        <v>2003.22.90</v>
      </c>
      <c r="BL1825" t="str">
        <f>TEXT(Tabela_BaseCadastro[[#This Row],[Unidade Venda '[EAN8, UPC12, EAN13, e DUN14']]],"0000000000000")</f>
        <v>7898626110233</v>
      </c>
      <c r="BN1825" t="str">
        <f>IF(Tabela_BaseCadastro[[#This Row],[P.Ativo CMED]]="",Tabela_BaseCadastro[[#This Row],[DESCRIÇÃO DO PRINCIPIO ATIVO]],Tabela_BaseCadastro[[#This Row],[P.Ativo CMED]])</f>
        <v xml:space="preserve">POLIETILENO </v>
      </c>
    </row>
    <row r="1826" spans="1:66" x14ac:dyDescent="0.25">
      <c r="A1826">
        <v>2643</v>
      </c>
      <c r="B1826" t="s">
        <v>4654</v>
      </c>
      <c r="C1826">
        <v>1577</v>
      </c>
      <c r="D1826" t="s">
        <v>2524</v>
      </c>
      <c r="E1826">
        <v>1</v>
      </c>
      <c r="F1826" t="s">
        <v>1253</v>
      </c>
      <c r="G1826">
        <v>2</v>
      </c>
      <c r="H1826" s="1" t="s">
        <v>1254</v>
      </c>
      <c r="I1826">
        <v>26</v>
      </c>
      <c r="J1826" t="s">
        <v>2525</v>
      </c>
      <c r="K1826">
        <v>2</v>
      </c>
      <c r="L1826" t="s">
        <v>1256</v>
      </c>
      <c r="M1826" t="s">
        <v>1263</v>
      </c>
      <c r="N1826" t="s">
        <v>1433</v>
      </c>
      <c r="O1826" t="s">
        <v>1307</v>
      </c>
      <c r="P1826">
        <v>30049099</v>
      </c>
      <c r="R1826">
        <v>13</v>
      </c>
      <c r="S1826">
        <v>14</v>
      </c>
      <c r="U1826">
        <v>7896637024358</v>
      </c>
      <c r="V1826">
        <v>0</v>
      </c>
      <c r="Z1826" t="s">
        <v>1260</v>
      </c>
      <c r="AA1826" t="s">
        <v>1261</v>
      </c>
      <c r="AB1826">
        <v>146</v>
      </c>
      <c r="AC1826" t="s">
        <v>4655</v>
      </c>
      <c r="AE1826">
        <v>44659</v>
      </c>
      <c r="AH1826">
        <v>0</v>
      </c>
      <c r="AK1826" t="s">
        <v>1260</v>
      </c>
      <c r="AM1826" t="s">
        <v>1260</v>
      </c>
      <c r="AN1826" t="s">
        <v>1260</v>
      </c>
      <c r="AQ1826" t="s">
        <v>1263</v>
      </c>
      <c r="AR1826" t="s">
        <v>1257</v>
      </c>
      <c r="AS1826" t="s">
        <v>1260</v>
      </c>
      <c r="AT1826">
        <v>1</v>
      </c>
      <c r="AX1826" t="s">
        <v>1260</v>
      </c>
      <c r="AY1826" t="s">
        <v>1264</v>
      </c>
      <c r="AZ1826" t="s">
        <v>1265</v>
      </c>
      <c r="BE1826">
        <v>414</v>
      </c>
      <c r="BF1826" t="s">
        <v>4656</v>
      </c>
      <c r="BI1826" t="s">
        <v>1260</v>
      </c>
      <c r="BK1826" t="str">
        <f>LEFT(Tabela_BaseCadastro[[#This Row],[Descrição]],SEARCH(" ",Tabela_BaseCadastro[[#This Row],[Descrição]],1)-1)</f>
        <v>COLCHIS</v>
      </c>
      <c r="BL1826" t="str">
        <f>TEXT(Tabela_BaseCadastro[[#This Row],[Unidade Venda '[EAN8, UPC12, EAN13, e DUN14']]],"0000000000000")</f>
        <v>7896637024358</v>
      </c>
      <c r="BM1826" t="s">
        <v>4656</v>
      </c>
      <c r="BN1826" t="str">
        <f>IF(Tabela_BaseCadastro[[#This Row],[P.Ativo CMED]]="",Tabela_BaseCadastro[[#This Row],[DESCRIÇÃO DO PRINCIPIO ATIVO]],Tabela_BaseCadastro[[#This Row],[P.Ativo CMED]])</f>
        <v>COLCHICINA</v>
      </c>
    </row>
    <row r="1827" spans="1:66" x14ac:dyDescent="0.25">
      <c r="A1827">
        <v>2644</v>
      </c>
      <c r="B1827" t="s">
        <v>4657</v>
      </c>
      <c r="C1827">
        <v>1899</v>
      </c>
      <c r="D1827" t="s">
        <v>4614</v>
      </c>
      <c r="E1827">
        <v>5</v>
      </c>
      <c r="F1827" t="s">
        <v>2634</v>
      </c>
      <c r="G1827">
        <v>10</v>
      </c>
      <c r="H1827" s="1" t="s">
        <v>2760</v>
      </c>
      <c r="I1827">
        <v>74</v>
      </c>
      <c r="J1827" t="s">
        <v>4615</v>
      </c>
      <c r="M1827" t="s">
        <v>1263</v>
      </c>
      <c r="N1827" t="s">
        <v>4617</v>
      </c>
      <c r="O1827" t="s">
        <v>4618</v>
      </c>
      <c r="P1827">
        <v>90183921</v>
      </c>
      <c r="R1827">
        <v>13</v>
      </c>
      <c r="S1827">
        <v>13</v>
      </c>
      <c r="U1827">
        <v>7898626111537</v>
      </c>
      <c r="V1827">
        <v>0</v>
      </c>
      <c r="X1827" t="s">
        <v>4658</v>
      </c>
      <c r="Z1827" t="s">
        <v>1260</v>
      </c>
      <c r="AA1827" t="s">
        <v>1261</v>
      </c>
      <c r="AE1827">
        <v>44663</v>
      </c>
      <c r="AH1827">
        <v>0</v>
      </c>
      <c r="AK1827" t="s">
        <v>1260</v>
      </c>
      <c r="AM1827" t="s">
        <v>1260</v>
      </c>
      <c r="AN1827" t="s">
        <v>1260</v>
      </c>
      <c r="AQ1827" t="s">
        <v>1263</v>
      </c>
      <c r="AR1827" t="s">
        <v>1257</v>
      </c>
      <c r="AS1827" t="s">
        <v>1260</v>
      </c>
      <c r="AT1827">
        <v>1</v>
      </c>
      <c r="AX1827" t="s">
        <v>1260</v>
      </c>
      <c r="AY1827" t="s">
        <v>1264</v>
      </c>
      <c r="AZ1827" t="s">
        <v>1265</v>
      </c>
      <c r="BE1827">
        <v>399</v>
      </c>
      <c r="BF1827" t="s">
        <v>4648</v>
      </c>
      <c r="BI1827" t="s">
        <v>1260</v>
      </c>
      <c r="BK1827" t="str">
        <f>LEFT(Tabela_BaseCadastro[[#This Row],[Descrição]],SEARCH(" ",Tabela_BaseCadastro[[#This Row],[Descrição]],1)-1)</f>
        <v>2011.24.60</v>
      </c>
      <c r="BL1827" t="str">
        <f>TEXT(Tabela_BaseCadastro[[#This Row],[Unidade Venda '[EAN8, UPC12, EAN13, e DUN14']]],"0000000000000")</f>
        <v>7898626111537</v>
      </c>
      <c r="BN1827" t="str">
        <f>IF(Tabela_BaseCadastro[[#This Row],[P.Ativo CMED]]="",Tabela_BaseCadastro[[#This Row],[DESCRIÇÃO DO PRINCIPIO ATIVO]],Tabela_BaseCadastro[[#This Row],[P.Ativo CMED]])</f>
        <v xml:space="preserve">POLIETILENO </v>
      </c>
    </row>
    <row r="1828" spans="1:66" x14ac:dyDescent="0.25">
      <c r="A1828">
        <v>2645</v>
      </c>
      <c r="B1828" t="s">
        <v>4659</v>
      </c>
      <c r="C1828">
        <v>1899</v>
      </c>
      <c r="D1828" t="s">
        <v>4614</v>
      </c>
      <c r="E1828">
        <v>5</v>
      </c>
      <c r="F1828" t="s">
        <v>2634</v>
      </c>
      <c r="G1828">
        <v>10</v>
      </c>
      <c r="H1828" s="1" t="s">
        <v>2760</v>
      </c>
      <c r="I1828">
        <v>74</v>
      </c>
      <c r="J1828" t="s">
        <v>4615</v>
      </c>
      <c r="M1828" t="s">
        <v>1263</v>
      </c>
      <c r="N1828" t="s">
        <v>3332</v>
      </c>
      <c r="O1828" t="s">
        <v>1275</v>
      </c>
      <c r="P1828" t="s">
        <v>4619</v>
      </c>
      <c r="R1828">
        <v>13</v>
      </c>
      <c r="S1828">
        <v>14</v>
      </c>
      <c r="U1828">
        <v>7898626111278</v>
      </c>
      <c r="V1828">
        <v>0</v>
      </c>
      <c r="X1828" t="s">
        <v>4660</v>
      </c>
      <c r="Z1828" t="s">
        <v>1260</v>
      </c>
      <c r="AA1828" t="s">
        <v>1261</v>
      </c>
      <c r="AE1828">
        <v>44663</v>
      </c>
      <c r="AH1828">
        <v>0</v>
      </c>
      <c r="AK1828" t="s">
        <v>1260</v>
      </c>
      <c r="AM1828" t="s">
        <v>1260</v>
      </c>
      <c r="AN1828" t="s">
        <v>1260</v>
      </c>
      <c r="AQ1828" t="s">
        <v>1263</v>
      </c>
      <c r="AR1828" t="s">
        <v>1257</v>
      </c>
      <c r="AS1828" t="s">
        <v>1260</v>
      </c>
      <c r="AT1828">
        <v>1</v>
      </c>
      <c r="AX1828" t="s">
        <v>1260</v>
      </c>
      <c r="AY1828" t="s">
        <v>1264</v>
      </c>
      <c r="AZ1828" t="s">
        <v>1265</v>
      </c>
      <c r="BE1828">
        <v>399</v>
      </c>
      <c r="BF1828" t="s">
        <v>4648</v>
      </c>
      <c r="BI1828" t="s">
        <v>1260</v>
      </c>
      <c r="BK1828" t="str">
        <f>LEFT(Tabela_BaseCadastro[[#This Row],[Descrição]],SEARCH(" ",Tabela_BaseCadastro[[#This Row],[Descrição]],1)-1)</f>
        <v>5003.02.30-1</v>
      </c>
      <c r="BL1828" t="str">
        <f>TEXT(Tabela_BaseCadastro[[#This Row],[Unidade Venda '[EAN8, UPC12, EAN13, e DUN14']]],"0000000000000")</f>
        <v>7898626111278</v>
      </c>
      <c r="BN1828" t="str">
        <f>IF(Tabela_BaseCadastro[[#This Row],[P.Ativo CMED]]="",Tabela_BaseCadastro[[#This Row],[DESCRIÇÃO DO PRINCIPIO ATIVO]],Tabela_BaseCadastro[[#This Row],[P.Ativo CMED]])</f>
        <v xml:space="preserve">POLIETILENO </v>
      </c>
    </row>
    <row r="1829" spans="1:66" x14ac:dyDescent="0.25">
      <c r="A1829">
        <v>2646</v>
      </c>
      <c r="B1829" t="s">
        <v>4661</v>
      </c>
      <c r="C1829">
        <v>1899</v>
      </c>
      <c r="D1829" t="s">
        <v>4614</v>
      </c>
      <c r="E1829">
        <v>5</v>
      </c>
      <c r="F1829" t="s">
        <v>2634</v>
      </c>
      <c r="G1829">
        <v>10</v>
      </c>
      <c r="H1829" s="1" t="s">
        <v>2760</v>
      </c>
      <c r="I1829">
        <v>74</v>
      </c>
      <c r="J1829" t="s">
        <v>4615</v>
      </c>
      <c r="M1829" t="s">
        <v>1263</v>
      </c>
      <c r="N1829" t="s">
        <v>3332</v>
      </c>
      <c r="O1829" t="s">
        <v>1275</v>
      </c>
      <c r="P1829">
        <v>90183929</v>
      </c>
      <c r="R1829">
        <v>13</v>
      </c>
      <c r="S1829">
        <v>14</v>
      </c>
      <c r="U1829">
        <v>7898626111308</v>
      </c>
      <c r="V1829">
        <v>0</v>
      </c>
      <c r="X1829" t="s">
        <v>4662</v>
      </c>
      <c r="Z1829" t="s">
        <v>1260</v>
      </c>
      <c r="AA1829" t="s">
        <v>1261</v>
      </c>
      <c r="AE1829">
        <v>44663</v>
      </c>
      <c r="AH1829">
        <v>0</v>
      </c>
      <c r="AK1829" t="s">
        <v>1260</v>
      </c>
      <c r="AM1829" t="s">
        <v>1260</v>
      </c>
      <c r="AN1829" t="s">
        <v>1260</v>
      </c>
      <c r="AQ1829" t="s">
        <v>1263</v>
      </c>
      <c r="AR1829" t="s">
        <v>1257</v>
      </c>
      <c r="AS1829" t="s">
        <v>1260</v>
      </c>
      <c r="AT1829">
        <v>1</v>
      </c>
      <c r="AX1829" t="s">
        <v>1260</v>
      </c>
      <c r="AY1829" t="s">
        <v>1264</v>
      </c>
      <c r="AZ1829" t="s">
        <v>1265</v>
      </c>
      <c r="BE1829">
        <v>399</v>
      </c>
      <c r="BF1829" t="s">
        <v>4648</v>
      </c>
      <c r="BI1829" t="s">
        <v>1260</v>
      </c>
      <c r="BK1829" t="str">
        <f>LEFT(Tabela_BaseCadastro[[#This Row],[Descrição]],SEARCH(" ",Tabela_BaseCadastro[[#This Row],[Descrição]],1)-1)</f>
        <v>5003.03.30-1</v>
      </c>
      <c r="BL1829" t="str">
        <f>TEXT(Tabela_BaseCadastro[[#This Row],[Unidade Venda '[EAN8, UPC12, EAN13, e DUN14']]],"0000000000000")</f>
        <v>7898626111308</v>
      </c>
      <c r="BN1829" t="str">
        <f>IF(Tabela_BaseCadastro[[#This Row],[P.Ativo CMED]]="",Tabela_BaseCadastro[[#This Row],[DESCRIÇÃO DO PRINCIPIO ATIVO]],Tabela_BaseCadastro[[#This Row],[P.Ativo CMED]])</f>
        <v xml:space="preserve">POLIETILENO </v>
      </c>
    </row>
    <row r="1830" spans="1:66" x14ac:dyDescent="0.25">
      <c r="A1830">
        <v>2647</v>
      </c>
      <c r="B1830" t="s">
        <v>4663</v>
      </c>
      <c r="C1830">
        <v>1899</v>
      </c>
      <c r="D1830" t="s">
        <v>4614</v>
      </c>
      <c r="E1830">
        <v>5</v>
      </c>
      <c r="F1830" t="s">
        <v>2634</v>
      </c>
      <c r="G1830">
        <v>10</v>
      </c>
      <c r="H1830" s="1" t="s">
        <v>2760</v>
      </c>
      <c r="I1830">
        <v>74</v>
      </c>
      <c r="J1830" t="s">
        <v>4615</v>
      </c>
      <c r="M1830" t="s">
        <v>1263</v>
      </c>
      <c r="N1830" t="s">
        <v>3332</v>
      </c>
      <c r="O1830" t="s">
        <v>1275</v>
      </c>
      <c r="P1830">
        <v>90183929</v>
      </c>
      <c r="R1830">
        <v>13</v>
      </c>
      <c r="S1830">
        <v>14</v>
      </c>
      <c r="U1830">
        <v>7898626110110</v>
      </c>
      <c r="V1830">
        <v>0</v>
      </c>
      <c r="X1830" t="s">
        <v>4664</v>
      </c>
      <c r="Z1830" t="s">
        <v>1260</v>
      </c>
      <c r="AA1830" t="s">
        <v>1261</v>
      </c>
      <c r="AE1830">
        <v>44663</v>
      </c>
      <c r="AH1830">
        <v>0</v>
      </c>
      <c r="AK1830" t="s">
        <v>1260</v>
      </c>
      <c r="AM1830" t="s">
        <v>1260</v>
      </c>
      <c r="AN1830" t="s">
        <v>1260</v>
      </c>
      <c r="AQ1830" t="s">
        <v>1263</v>
      </c>
      <c r="AR1830" t="s">
        <v>1257</v>
      </c>
      <c r="AS1830" t="s">
        <v>1260</v>
      </c>
      <c r="AT1830">
        <v>1</v>
      </c>
      <c r="AX1830" t="s">
        <v>1260</v>
      </c>
      <c r="AY1830" t="s">
        <v>1264</v>
      </c>
      <c r="AZ1830" t="s">
        <v>1265</v>
      </c>
      <c r="BE1830">
        <v>399</v>
      </c>
      <c r="BF1830" t="s">
        <v>4648</v>
      </c>
      <c r="BI1830" t="s">
        <v>1260</v>
      </c>
      <c r="BK1830" t="str">
        <f>LEFT(Tabela_BaseCadastro[[#This Row],[Descrição]],SEARCH(" ",Tabela_BaseCadastro[[#This Row],[Descrição]],1)-1)</f>
        <v>2001.24</v>
      </c>
      <c r="BL1830" t="str">
        <f>TEXT(Tabela_BaseCadastro[[#This Row],[Unidade Venda '[EAN8, UPC12, EAN13, e DUN14']]],"0000000000000")</f>
        <v>7898626110110</v>
      </c>
      <c r="BN1830" t="str">
        <f>IF(Tabela_BaseCadastro[[#This Row],[P.Ativo CMED]]="",Tabela_BaseCadastro[[#This Row],[DESCRIÇÃO DO PRINCIPIO ATIVO]],Tabela_BaseCadastro[[#This Row],[P.Ativo CMED]])</f>
        <v xml:space="preserve">POLIETILENO </v>
      </c>
    </row>
    <row r="1831" spans="1:66" x14ac:dyDescent="0.25">
      <c r="A1831">
        <v>2648</v>
      </c>
      <c r="B1831" t="s">
        <v>4665</v>
      </c>
      <c r="C1831">
        <v>1899</v>
      </c>
      <c r="D1831" t="s">
        <v>4614</v>
      </c>
      <c r="E1831">
        <v>5</v>
      </c>
      <c r="F1831" t="s">
        <v>2634</v>
      </c>
      <c r="G1831">
        <v>10</v>
      </c>
      <c r="H1831" s="1" t="s">
        <v>2760</v>
      </c>
      <c r="I1831">
        <v>74</v>
      </c>
      <c r="J1831" t="s">
        <v>4615</v>
      </c>
      <c r="M1831" t="s">
        <v>1263</v>
      </c>
      <c r="N1831" t="s">
        <v>4617</v>
      </c>
      <c r="O1831" t="s">
        <v>4618</v>
      </c>
      <c r="P1831">
        <v>90183921</v>
      </c>
      <c r="R1831">
        <v>14</v>
      </c>
      <c r="S1831">
        <v>14</v>
      </c>
      <c r="U1831">
        <v>7898626110134</v>
      </c>
      <c r="V1831">
        <v>0</v>
      </c>
      <c r="X1831" t="s">
        <v>4666</v>
      </c>
      <c r="Z1831" t="s">
        <v>1260</v>
      </c>
      <c r="AA1831" t="s">
        <v>1261</v>
      </c>
      <c r="AE1831">
        <v>44663</v>
      </c>
      <c r="AH1831">
        <v>0</v>
      </c>
      <c r="AK1831" t="s">
        <v>1260</v>
      </c>
      <c r="AM1831" t="s">
        <v>1260</v>
      </c>
      <c r="AN1831" t="s">
        <v>1260</v>
      </c>
      <c r="AQ1831" t="s">
        <v>1263</v>
      </c>
      <c r="AR1831" t="s">
        <v>1257</v>
      </c>
      <c r="AS1831" t="s">
        <v>1260</v>
      </c>
      <c r="AT1831">
        <v>1</v>
      </c>
      <c r="AX1831" t="s">
        <v>1260</v>
      </c>
      <c r="AY1831" t="s">
        <v>1264</v>
      </c>
      <c r="AZ1831" t="s">
        <v>1265</v>
      </c>
      <c r="BE1831">
        <v>399</v>
      </c>
      <c r="BF1831" t="s">
        <v>4648</v>
      </c>
      <c r="BI1831" t="s">
        <v>1260</v>
      </c>
      <c r="BK1831" t="str">
        <f>LEFT(Tabela_BaseCadastro[[#This Row],[Descrição]],SEARCH(" ",Tabela_BaseCadastro[[#This Row],[Descrição]],1)-1)</f>
        <v>2008.14</v>
      </c>
      <c r="BL1831" t="str">
        <f>TEXT(Tabela_BaseCadastro[[#This Row],[Unidade Venda '[EAN8, UPC12, EAN13, e DUN14']]],"0000000000000")</f>
        <v>7898626110134</v>
      </c>
      <c r="BN1831" t="str">
        <f>IF(Tabela_BaseCadastro[[#This Row],[P.Ativo CMED]]="",Tabela_BaseCadastro[[#This Row],[DESCRIÇÃO DO PRINCIPIO ATIVO]],Tabela_BaseCadastro[[#This Row],[P.Ativo CMED]])</f>
        <v xml:space="preserve">POLIETILENO </v>
      </c>
    </row>
    <row r="1832" spans="1:66" x14ac:dyDescent="0.25">
      <c r="A1832">
        <v>2649</v>
      </c>
      <c r="B1832" t="s">
        <v>4667</v>
      </c>
      <c r="C1832">
        <v>1657</v>
      </c>
      <c r="D1832" t="s">
        <v>13</v>
      </c>
      <c r="E1832">
        <v>5</v>
      </c>
      <c r="F1832" t="s">
        <v>2634</v>
      </c>
      <c r="G1832">
        <v>8</v>
      </c>
      <c r="H1832" s="1" t="s">
        <v>2635</v>
      </c>
      <c r="I1832">
        <v>47</v>
      </c>
      <c r="J1832" t="s">
        <v>3791</v>
      </c>
      <c r="M1832" t="s">
        <v>2412</v>
      </c>
      <c r="N1832" t="s">
        <v>3884</v>
      </c>
      <c r="O1832" t="s">
        <v>1275</v>
      </c>
      <c r="P1832">
        <v>30051090</v>
      </c>
      <c r="R1832">
        <v>13</v>
      </c>
      <c r="S1832">
        <v>13</v>
      </c>
      <c r="U1832">
        <v>7891040313211</v>
      </c>
      <c r="V1832">
        <v>0</v>
      </c>
      <c r="X1832" t="s">
        <v>154</v>
      </c>
      <c r="Z1832" t="s">
        <v>1260</v>
      </c>
      <c r="AA1832" t="s">
        <v>1261</v>
      </c>
      <c r="AE1832">
        <v>44664</v>
      </c>
      <c r="AH1832">
        <v>0</v>
      </c>
      <c r="AK1832" t="s">
        <v>1260</v>
      </c>
      <c r="AM1832" t="s">
        <v>1260</v>
      </c>
      <c r="AN1832" t="s">
        <v>1260</v>
      </c>
      <c r="AQ1832" t="s">
        <v>2412</v>
      </c>
      <c r="AR1832" t="s">
        <v>2415</v>
      </c>
      <c r="AS1832" t="s">
        <v>1260</v>
      </c>
      <c r="AT1832">
        <v>1</v>
      </c>
      <c r="AX1832" t="s">
        <v>1260</v>
      </c>
      <c r="AY1832" t="s">
        <v>1264</v>
      </c>
      <c r="AZ1832" t="s">
        <v>1265</v>
      </c>
      <c r="BI1832" t="s">
        <v>1260</v>
      </c>
      <c r="BK1832" t="str">
        <f>LEFT(Tabela_BaseCadastro[[#This Row],[Descrição]],SEARCH(" ",Tabela_BaseCadastro[[#This Row],[Descrição]],1)-1)</f>
        <v>2083</v>
      </c>
      <c r="BL1832" t="str">
        <f>TEXT(Tabela_BaseCadastro[[#This Row],[Unidade Venda '[EAN8, UPC12, EAN13, e DUN14']]],"0000000000000")</f>
        <v>7891040313211</v>
      </c>
      <c r="BN1832">
        <f>IF(Tabela_BaseCadastro[[#This Row],[P.Ativo CMED]]="",Tabela_BaseCadastro[[#This Row],[DESCRIÇÃO DO PRINCIPIO ATIVO]],Tabela_BaseCadastro[[#This Row],[P.Ativo CMED]])</f>
        <v>0</v>
      </c>
    </row>
    <row r="1833" spans="1:66" x14ac:dyDescent="0.25">
      <c r="A1833">
        <v>2650</v>
      </c>
      <c r="B1833" t="s">
        <v>4668</v>
      </c>
      <c r="C1833">
        <v>1577</v>
      </c>
      <c r="D1833" t="s">
        <v>2524</v>
      </c>
      <c r="E1833">
        <v>1</v>
      </c>
      <c r="F1833" t="s">
        <v>1253</v>
      </c>
      <c r="G1833">
        <v>16</v>
      </c>
      <c r="H1833" s="1" t="s">
        <v>1534</v>
      </c>
      <c r="I1833">
        <v>26</v>
      </c>
      <c r="J1833" t="s">
        <v>2525</v>
      </c>
      <c r="K1833">
        <v>1</v>
      </c>
      <c r="L1833" t="s">
        <v>1535</v>
      </c>
      <c r="M1833" t="s">
        <v>4407</v>
      </c>
      <c r="N1833" t="s">
        <v>1461</v>
      </c>
      <c r="O1833" t="s">
        <v>1269</v>
      </c>
      <c r="P1833">
        <v>30049069</v>
      </c>
      <c r="R1833">
        <v>13</v>
      </c>
      <c r="S1833">
        <v>13</v>
      </c>
      <c r="U1833">
        <v>7896637018012</v>
      </c>
      <c r="V1833">
        <v>7896637018012</v>
      </c>
      <c r="Z1833" t="s">
        <v>1260</v>
      </c>
      <c r="AA1833" t="s">
        <v>1261</v>
      </c>
      <c r="AB1833">
        <v>45</v>
      </c>
      <c r="AC1833" t="s">
        <v>4669</v>
      </c>
      <c r="AE1833">
        <v>44670</v>
      </c>
      <c r="AH1833">
        <v>0</v>
      </c>
      <c r="AK1833" t="s">
        <v>1260</v>
      </c>
      <c r="AM1833" t="s">
        <v>1260</v>
      </c>
      <c r="AN1833" t="s">
        <v>1260</v>
      </c>
      <c r="AQ1833" t="s">
        <v>1263</v>
      </c>
      <c r="AR1833" t="s">
        <v>1257</v>
      </c>
      <c r="AS1833" t="s">
        <v>1260</v>
      </c>
      <c r="AT1833">
        <v>1</v>
      </c>
      <c r="AX1833" t="s">
        <v>1260</v>
      </c>
      <c r="AY1833" t="s">
        <v>1264</v>
      </c>
      <c r="AZ1833" t="s">
        <v>1265</v>
      </c>
      <c r="BE1833">
        <v>415</v>
      </c>
      <c r="BF1833" t="s">
        <v>4195</v>
      </c>
      <c r="BI1833" t="s">
        <v>1260</v>
      </c>
      <c r="BK1833" t="str">
        <f>LEFT(Tabela_BaseCadastro[[#This Row],[Descrição]],SEARCH(" ",Tabela_BaseCadastro[[#This Row],[Descrição]],1)-1)</f>
        <v>ARTANE</v>
      </c>
      <c r="BL1833" t="str">
        <f>TEXT(Tabela_BaseCadastro[[#This Row],[Unidade Venda '[EAN8, UPC12, EAN13, e DUN14']]],"0000000000000")</f>
        <v>7896637018012</v>
      </c>
      <c r="BM1833" t="s">
        <v>4195</v>
      </c>
      <c r="BN1833" t="str">
        <f>IF(Tabela_BaseCadastro[[#This Row],[P.Ativo CMED]]="",Tabela_BaseCadastro[[#This Row],[DESCRIÇÃO DO PRINCIPIO ATIVO]],Tabela_BaseCadastro[[#This Row],[P.Ativo CMED]])</f>
        <v>CLORIDRATO DE TRIEXIFENIDIL</v>
      </c>
    </row>
    <row r="1834" spans="1:66" x14ac:dyDescent="0.25">
      <c r="A1834">
        <v>2651</v>
      </c>
      <c r="B1834" t="s">
        <v>4670</v>
      </c>
      <c r="C1834">
        <v>1109</v>
      </c>
      <c r="D1834" t="s">
        <v>1252</v>
      </c>
      <c r="E1834">
        <v>1</v>
      </c>
      <c r="F1834" t="s">
        <v>1253</v>
      </c>
      <c r="G1834">
        <v>2</v>
      </c>
      <c r="H1834" s="1" t="s">
        <v>1254</v>
      </c>
      <c r="I1834">
        <v>1</v>
      </c>
      <c r="J1834" t="s">
        <v>1255</v>
      </c>
      <c r="K1834">
        <v>2</v>
      </c>
      <c r="L1834" t="s">
        <v>1256</v>
      </c>
      <c r="M1834" t="s">
        <v>1263</v>
      </c>
      <c r="N1834" t="s">
        <v>1422</v>
      </c>
      <c r="O1834" t="s">
        <v>1253</v>
      </c>
      <c r="P1834">
        <v>30022099</v>
      </c>
      <c r="R1834">
        <v>13</v>
      </c>
      <c r="S1834">
        <v>14</v>
      </c>
      <c r="U1834">
        <v>500456070386</v>
      </c>
      <c r="V1834">
        <v>5004560703860</v>
      </c>
      <c r="Z1834" t="s">
        <v>1260</v>
      </c>
      <c r="AA1834" t="s">
        <v>1261</v>
      </c>
      <c r="AB1834">
        <v>11</v>
      </c>
      <c r="AC1834" t="s">
        <v>1276</v>
      </c>
      <c r="AE1834">
        <v>44671</v>
      </c>
      <c r="AH1834">
        <v>0</v>
      </c>
      <c r="AK1834" t="s">
        <v>1260</v>
      </c>
      <c r="AM1834" t="s">
        <v>1260</v>
      </c>
      <c r="AN1834" t="s">
        <v>1260</v>
      </c>
      <c r="AQ1834" t="s">
        <v>1263</v>
      </c>
      <c r="AR1834" t="s">
        <v>1257</v>
      </c>
      <c r="AS1834" t="s">
        <v>1260</v>
      </c>
      <c r="AT1834">
        <v>1</v>
      </c>
      <c r="AX1834" t="s">
        <v>1260</v>
      </c>
      <c r="AY1834" t="s">
        <v>1264</v>
      </c>
      <c r="AZ1834" t="s">
        <v>1265</v>
      </c>
      <c r="BI1834" t="s">
        <v>1260</v>
      </c>
      <c r="BK1834" t="str">
        <f>LEFT(Tabela_BaseCadastro[[#This Row],[Descrição]],SEARCH(" ",Tabela_BaseCadastro[[#This Row],[Descrição]],1)-1)</f>
        <v>CRESTOR</v>
      </c>
      <c r="BL1834" t="str">
        <f>TEXT(Tabela_BaseCadastro[[#This Row],[Unidade Venda '[EAN8, UPC12, EAN13, e DUN14']]],"0000000000000")</f>
        <v>0500456070386</v>
      </c>
      <c r="BN1834">
        <f>IF(Tabela_BaseCadastro[[#This Row],[P.Ativo CMED]]="",Tabela_BaseCadastro[[#This Row],[DESCRIÇÃO DO PRINCIPIO ATIVO]],Tabela_BaseCadastro[[#This Row],[P.Ativo CMED]])</f>
        <v>0</v>
      </c>
    </row>
    <row r="1835" spans="1:66" x14ac:dyDescent="0.25">
      <c r="A1835">
        <v>2652</v>
      </c>
      <c r="B1835" t="s">
        <v>4671</v>
      </c>
      <c r="C1835">
        <v>1109</v>
      </c>
      <c r="D1835" t="s">
        <v>1252</v>
      </c>
      <c r="E1835">
        <v>1</v>
      </c>
      <c r="F1835" t="s">
        <v>1253</v>
      </c>
      <c r="G1835">
        <v>2</v>
      </c>
      <c r="H1835" s="1" t="s">
        <v>1254</v>
      </c>
      <c r="I1835">
        <v>1</v>
      </c>
      <c r="J1835" t="s">
        <v>1255</v>
      </c>
      <c r="K1835">
        <v>2</v>
      </c>
      <c r="L1835" t="s">
        <v>1256</v>
      </c>
      <c r="M1835" t="s">
        <v>1263</v>
      </c>
      <c r="N1835" t="s">
        <v>1422</v>
      </c>
      <c r="O1835" t="s">
        <v>1253</v>
      </c>
      <c r="P1835">
        <v>30022099</v>
      </c>
      <c r="R1835">
        <v>13</v>
      </c>
      <c r="S1835">
        <v>14</v>
      </c>
      <c r="U1835">
        <v>500456026536</v>
      </c>
      <c r="V1835">
        <v>5004560265360</v>
      </c>
      <c r="Z1835" t="s">
        <v>1260</v>
      </c>
      <c r="AA1835" t="s">
        <v>1261</v>
      </c>
      <c r="AB1835">
        <v>12</v>
      </c>
      <c r="AC1835" t="s">
        <v>1466</v>
      </c>
      <c r="AE1835">
        <v>44671</v>
      </c>
      <c r="AH1835">
        <v>0</v>
      </c>
      <c r="AK1835" t="s">
        <v>1260</v>
      </c>
      <c r="AM1835" t="s">
        <v>1260</v>
      </c>
      <c r="AN1835" t="s">
        <v>1260</v>
      </c>
      <c r="AQ1835" t="s">
        <v>1263</v>
      </c>
      <c r="AR1835" t="s">
        <v>1257</v>
      </c>
      <c r="AS1835" t="s">
        <v>1260</v>
      </c>
      <c r="AT1835">
        <v>1</v>
      </c>
      <c r="AX1835" t="s">
        <v>1260</v>
      </c>
      <c r="AY1835" t="s">
        <v>1264</v>
      </c>
      <c r="AZ1835" t="s">
        <v>1265</v>
      </c>
      <c r="BI1835" t="s">
        <v>1260</v>
      </c>
      <c r="BK1835" t="str">
        <f>LEFT(Tabela_BaseCadastro[[#This Row],[Descrição]],SEARCH(" ",Tabela_BaseCadastro[[#This Row],[Descrição]],1)-1)</f>
        <v>QTERN</v>
      </c>
      <c r="BL1835" t="str">
        <f>TEXT(Tabela_BaseCadastro[[#This Row],[Unidade Venda '[EAN8, UPC12, EAN13, e DUN14']]],"0000000000000")</f>
        <v>0500456026536</v>
      </c>
      <c r="BN1835">
        <f>IF(Tabela_BaseCadastro[[#This Row],[P.Ativo CMED]]="",Tabela_BaseCadastro[[#This Row],[DESCRIÇÃO DO PRINCIPIO ATIVO]],Tabela_BaseCadastro[[#This Row],[P.Ativo CMED]])</f>
        <v>0</v>
      </c>
    </row>
    <row r="1836" spans="1:66" x14ac:dyDescent="0.25">
      <c r="A1836">
        <v>2653</v>
      </c>
      <c r="B1836" t="s">
        <v>4672</v>
      </c>
      <c r="C1836">
        <v>1109</v>
      </c>
      <c r="D1836" t="s">
        <v>1252</v>
      </c>
      <c r="E1836">
        <v>1</v>
      </c>
      <c r="F1836" t="s">
        <v>1253</v>
      </c>
      <c r="G1836">
        <v>2</v>
      </c>
      <c r="H1836" s="1" t="s">
        <v>1254</v>
      </c>
      <c r="I1836">
        <v>1</v>
      </c>
      <c r="J1836" t="s">
        <v>1255</v>
      </c>
      <c r="K1836">
        <v>2</v>
      </c>
      <c r="L1836" t="s">
        <v>1256</v>
      </c>
      <c r="M1836" t="s">
        <v>1263</v>
      </c>
      <c r="N1836" t="s">
        <v>1422</v>
      </c>
      <c r="O1836" t="s">
        <v>1253</v>
      </c>
      <c r="P1836">
        <v>30022099</v>
      </c>
      <c r="R1836">
        <v>13</v>
      </c>
      <c r="S1836">
        <v>14</v>
      </c>
      <c r="U1836">
        <v>5000456025461</v>
      </c>
      <c r="V1836">
        <v>50004560254610</v>
      </c>
      <c r="Z1836" t="s">
        <v>1260</v>
      </c>
      <c r="AA1836" t="s">
        <v>1261</v>
      </c>
      <c r="AB1836">
        <v>12</v>
      </c>
      <c r="AC1836" t="s">
        <v>1466</v>
      </c>
      <c r="AE1836">
        <v>44671</v>
      </c>
      <c r="AH1836">
        <v>0</v>
      </c>
      <c r="AK1836" t="s">
        <v>1260</v>
      </c>
      <c r="AM1836" t="s">
        <v>1260</v>
      </c>
      <c r="AN1836" t="s">
        <v>1260</v>
      </c>
      <c r="AQ1836" t="s">
        <v>1263</v>
      </c>
      <c r="AR1836" t="s">
        <v>1257</v>
      </c>
      <c r="AS1836" t="s">
        <v>1260</v>
      </c>
      <c r="AT1836">
        <v>1</v>
      </c>
      <c r="AX1836" t="s">
        <v>1260</v>
      </c>
      <c r="AY1836" t="s">
        <v>1264</v>
      </c>
      <c r="AZ1836" t="s">
        <v>1265</v>
      </c>
      <c r="BI1836" t="s">
        <v>1260</v>
      </c>
      <c r="BK1836" t="str">
        <f>LEFT(Tabela_BaseCadastro[[#This Row],[Descrição]],SEARCH(" ",Tabela_BaseCadastro[[#This Row],[Descrição]],1)-1)</f>
        <v>QTERN</v>
      </c>
      <c r="BL1836" t="str">
        <f>TEXT(Tabela_BaseCadastro[[#This Row],[Unidade Venda '[EAN8, UPC12, EAN13, e DUN14']]],"0000000000000")</f>
        <v>5000456025461</v>
      </c>
      <c r="BM1836" t="s">
        <v>4673</v>
      </c>
      <c r="BN1836" t="str">
        <f>IF(Tabela_BaseCadastro[[#This Row],[P.Ativo CMED]]="",Tabela_BaseCadastro[[#This Row],[DESCRIÇÃO DO PRINCIPIO ATIVO]],Tabela_BaseCadastro[[#This Row],[P.Ativo CMED]])</f>
        <v>SAXAGLIPTINA;DAPAGLIFLOZINA</v>
      </c>
    </row>
    <row r="1837" spans="1:66" x14ac:dyDescent="0.25">
      <c r="A1837">
        <v>2654</v>
      </c>
      <c r="B1837" t="s">
        <v>4674</v>
      </c>
      <c r="C1837">
        <v>1577</v>
      </c>
      <c r="D1837" t="s">
        <v>2524</v>
      </c>
      <c r="E1837">
        <v>1</v>
      </c>
      <c r="F1837" t="s">
        <v>1253</v>
      </c>
      <c r="G1837">
        <v>16</v>
      </c>
      <c r="H1837" s="1" t="s">
        <v>1534</v>
      </c>
      <c r="I1837">
        <v>26</v>
      </c>
      <c r="J1837" t="s">
        <v>2525</v>
      </c>
      <c r="K1837">
        <v>1</v>
      </c>
      <c r="L1837" t="s">
        <v>1535</v>
      </c>
      <c r="M1837" t="s">
        <v>1263</v>
      </c>
      <c r="N1837" t="s">
        <v>1461</v>
      </c>
      <c r="O1837" t="s">
        <v>1269</v>
      </c>
      <c r="P1837">
        <v>30049069</v>
      </c>
      <c r="R1837">
        <v>13</v>
      </c>
      <c r="S1837">
        <v>13</v>
      </c>
      <c r="U1837">
        <v>7896637029117</v>
      </c>
      <c r="V1837">
        <v>0</v>
      </c>
      <c r="Z1837" t="s">
        <v>1617</v>
      </c>
      <c r="AA1837" t="s">
        <v>1261</v>
      </c>
      <c r="AB1837">
        <v>11</v>
      </c>
      <c r="AC1837" t="s">
        <v>1658</v>
      </c>
      <c r="AE1837">
        <v>44673</v>
      </c>
      <c r="AH1837">
        <v>0</v>
      </c>
      <c r="AK1837" t="s">
        <v>1260</v>
      </c>
      <c r="AM1837" t="s">
        <v>1260</v>
      </c>
      <c r="AN1837" t="s">
        <v>1260</v>
      </c>
      <c r="AQ1837" t="s">
        <v>1263</v>
      </c>
      <c r="AR1837" t="s">
        <v>1257</v>
      </c>
      <c r="AS1837" t="s">
        <v>1260</v>
      </c>
      <c r="AT1837">
        <v>1</v>
      </c>
      <c r="AX1837" t="s">
        <v>1260</v>
      </c>
      <c r="AY1837" t="s">
        <v>1264</v>
      </c>
      <c r="AZ1837" t="s">
        <v>1265</v>
      </c>
      <c r="BE1837">
        <v>334</v>
      </c>
      <c r="BF1837" t="s">
        <v>4428</v>
      </c>
      <c r="BI1837" t="s">
        <v>1260</v>
      </c>
      <c r="BK1837" t="str">
        <f>LEFT(Tabela_BaseCadastro[[#This Row],[Descrição]],SEARCH(" ",Tabela_BaseCadastro[[#This Row],[Descrição]],1)-1)</f>
        <v>INSIT</v>
      </c>
      <c r="BL1837" t="str">
        <f>TEXT(Tabela_BaseCadastro[[#This Row],[Unidade Venda '[EAN8, UPC12, EAN13, e DUN14']]],"0000000000000")</f>
        <v>7896637029117</v>
      </c>
      <c r="BM1837" t="s">
        <v>4429</v>
      </c>
      <c r="BN1837" t="str">
        <f>IF(Tabela_BaseCadastro[[#This Row],[P.Ativo CMED]]="",Tabela_BaseCadastro[[#This Row],[DESCRIÇÃO DO PRINCIPIO ATIVO]],Tabela_BaseCadastro[[#This Row],[P.Ativo CMED]])</f>
        <v>PREGABALINA</v>
      </c>
    </row>
    <row r="1838" spans="1:66" x14ac:dyDescent="0.25">
      <c r="A1838">
        <v>2655</v>
      </c>
      <c r="B1838" t="s">
        <v>4675</v>
      </c>
      <c r="C1838">
        <v>2327</v>
      </c>
      <c r="D1838" t="s">
        <v>2524</v>
      </c>
      <c r="E1838">
        <v>1</v>
      </c>
      <c r="F1838" t="s">
        <v>1253</v>
      </c>
      <c r="G1838">
        <v>2</v>
      </c>
      <c r="H1838" s="1" t="s">
        <v>1254</v>
      </c>
      <c r="I1838">
        <v>26</v>
      </c>
      <c r="J1838" t="s">
        <v>2525</v>
      </c>
      <c r="K1838">
        <v>2</v>
      </c>
      <c r="L1838" t="s">
        <v>1256</v>
      </c>
      <c r="M1838" t="s">
        <v>1263</v>
      </c>
      <c r="N1838" t="s">
        <v>4676</v>
      </c>
      <c r="O1838" t="s">
        <v>1269</v>
      </c>
      <c r="P1838">
        <v>30049069</v>
      </c>
      <c r="R1838">
        <v>13</v>
      </c>
      <c r="S1838">
        <v>14</v>
      </c>
      <c r="U1838">
        <v>7896637028530</v>
      </c>
      <c r="V1838">
        <v>7896637028530</v>
      </c>
      <c r="X1838">
        <v>2853</v>
      </c>
      <c r="Z1838" t="s">
        <v>1260</v>
      </c>
      <c r="AA1838" t="s">
        <v>1261</v>
      </c>
      <c r="AB1838">
        <v>85</v>
      </c>
      <c r="AC1838" t="s">
        <v>4677</v>
      </c>
      <c r="AE1838">
        <v>44676</v>
      </c>
      <c r="AH1838">
        <v>0</v>
      </c>
      <c r="AK1838" t="s">
        <v>1260</v>
      </c>
      <c r="AM1838" t="s">
        <v>1260</v>
      </c>
      <c r="AN1838" t="s">
        <v>1260</v>
      </c>
      <c r="AQ1838" t="s">
        <v>1263</v>
      </c>
      <c r="AR1838" t="s">
        <v>1257</v>
      </c>
      <c r="AS1838" t="s">
        <v>1260</v>
      </c>
      <c r="AT1838">
        <v>1</v>
      </c>
      <c r="AX1838" t="s">
        <v>1260</v>
      </c>
      <c r="AY1838" t="s">
        <v>1264</v>
      </c>
      <c r="AZ1838" t="s">
        <v>1265</v>
      </c>
      <c r="BE1838">
        <v>417</v>
      </c>
      <c r="BF1838" t="s">
        <v>4678</v>
      </c>
      <c r="BI1838" t="s">
        <v>1260</v>
      </c>
      <c r="BK1838" t="str">
        <f>LEFT(Tabela_BaseCadastro[[#This Row],[Descrição]],SEARCH(" ",Tabela_BaseCadastro[[#This Row],[Descrição]],1)-1)</f>
        <v>LABIRIN</v>
      </c>
      <c r="BL1838" t="str">
        <f>TEXT(Tabela_BaseCadastro[[#This Row],[Unidade Venda '[EAN8, UPC12, EAN13, e DUN14']]],"0000000000000")</f>
        <v>7896637028530</v>
      </c>
      <c r="BM1838" t="s">
        <v>4679</v>
      </c>
      <c r="BN1838" t="str">
        <f>IF(Tabela_BaseCadastro[[#This Row],[P.Ativo CMED]]="",Tabela_BaseCadastro[[#This Row],[DESCRIÇÃO DO PRINCIPIO ATIVO]],Tabela_BaseCadastro[[#This Row],[P.Ativo CMED]])</f>
        <v>CLORIDRATO DE BETAISTINA</v>
      </c>
    </row>
    <row r="1839" spans="1:66" x14ac:dyDescent="0.25">
      <c r="A1839">
        <v>2658</v>
      </c>
      <c r="B1839" t="s">
        <v>4680</v>
      </c>
      <c r="C1839">
        <v>1920</v>
      </c>
      <c r="D1839" t="s">
        <v>2759</v>
      </c>
      <c r="E1839">
        <v>5</v>
      </c>
      <c r="F1839" t="s">
        <v>2634</v>
      </c>
      <c r="G1839">
        <v>8</v>
      </c>
      <c r="H1839" s="1" t="s">
        <v>2635</v>
      </c>
      <c r="I1839">
        <v>39</v>
      </c>
      <c r="J1839" t="s">
        <v>2761</v>
      </c>
      <c r="M1839" t="s">
        <v>2412</v>
      </c>
      <c r="N1839" t="s">
        <v>4576</v>
      </c>
      <c r="O1839" t="s">
        <v>4577</v>
      </c>
      <c r="P1839">
        <v>90189010</v>
      </c>
      <c r="R1839">
        <v>13</v>
      </c>
      <c r="S1839">
        <v>13</v>
      </c>
      <c r="U1839">
        <v>7898588641581</v>
      </c>
      <c r="V1839">
        <v>0</v>
      </c>
      <c r="X1839" t="s">
        <v>926</v>
      </c>
      <c r="Z1839" t="s">
        <v>1260</v>
      </c>
      <c r="AA1839" t="s">
        <v>1261</v>
      </c>
      <c r="AE1839">
        <v>44676</v>
      </c>
      <c r="AH1839">
        <v>0</v>
      </c>
      <c r="AK1839" t="s">
        <v>1260</v>
      </c>
      <c r="AM1839" t="s">
        <v>1260</v>
      </c>
      <c r="AN1839" t="s">
        <v>1260</v>
      </c>
      <c r="AQ1839" t="s">
        <v>2412</v>
      </c>
      <c r="AR1839" t="s">
        <v>2415</v>
      </c>
      <c r="AS1839" t="s">
        <v>1260</v>
      </c>
      <c r="AT1839">
        <v>1</v>
      </c>
      <c r="AX1839" t="s">
        <v>1260</v>
      </c>
      <c r="AY1839" t="s">
        <v>1264</v>
      </c>
      <c r="AZ1839" t="s">
        <v>1265</v>
      </c>
      <c r="BI1839" t="s">
        <v>1260</v>
      </c>
      <c r="BK1839" t="str">
        <f>LEFT(Tabela_BaseCadastro[[#This Row],[Descrição]],SEARCH(" ",Tabela_BaseCadastro[[#This Row],[Descrição]],1)-1)</f>
        <v>TMA20XEN</v>
      </c>
      <c r="BL1839" t="str">
        <f>TEXT(Tabela_BaseCadastro[[#This Row],[Unidade Venda '[EAN8, UPC12, EAN13, e DUN14']]],"0000000000000")</f>
        <v>7898588641581</v>
      </c>
      <c r="BN1839">
        <f>IF(Tabela_BaseCadastro[[#This Row],[P.Ativo CMED]]="",Tabela_BaseCadastro[[#This Row],[DESCRIÇÃO DO PRINCIPIO ATIVO]],Tabela_BaseCadastro[[#This Row],[P.Ativo CMED]])</f>
        <v>0</v>
      </c>
    </row>
    <row r="1840" spans="1:66" x14ac:dyDescent="0.25">
      <c r="A1840">
        <v>2660</v>
      </c>
      <c r="B1840" t="s">
        <v>4681</v>
      </c>
      <c r="C1840">
        <v>1920</v>
      </c>
      <c r="D1840" t="s">
        <v>2759</v>
      </c>
      <c r="E1840">
        <v>5</v>
      </c>
      <c r="F1840" t="s">
        <v>2634</v>
      </c>
      <c r="G1840">
        <v>10</v>
      </c>
      <c r="H1840" s="1" t="s">
        <v>2760</v>
      </c>
      <c r="I1840">
        <v>39</v>
      </c>
      <c r="J1840" t="s">
        <v>2761</v>
      </c>
      <c r="M1840" t="s">
        <v>2412</v>
      </c>
      <c r="N1840" t="s">
        <v>4682</v>
      </c>
      <c r="O1840" t="s">
        <v>4577</v>
      </c>
      <c r="P1840">
        <v>90189010</v>
      </c>
      <c r="R1840">
        <v>13</v>
      </c>
      <c r="S1840">
        <v>13</v>
      </c>
      <c r="U1840">
        <v>6927675501004</v>
      </c>
      <c r="V1840">
        <v>0</v>
      </c>
      <c r="X1840" t="s">
        <v>4683</v>
      </c>
      <c r="Z1840" t="s">
        <v>1260</v>
      </c>
      <c r="AA1840" t="s">
        <v>1261</v>
      </c>
      <c r="AE1840">
        <v>44676</v>
      </c>
      <c r="AH1840">
        <v>0</v>
      </c>
      <c r="AK1840" t="s">
        <v>1260</v>
      </c>
      <c r="AM1840" t="s">
        <v>1260</v>
      </c>
      <c r="AN1840" t="s">
        <v>1260</v>
      </c>
      <c r="AQ1840" t="s">
        <v>2412</v>
      </c>
      <c r="AR1840" t="s">
        <v>2415</v>
      </c>
      <c r="AS1840" t="s">
        <v>1260</v>
      </c>
      <c r="AT1840">
        <v>1</v>
      </c>
      <c r="AX1840" t="s">
        <v>1260</v>
      </c>
      <c r="AY1840" t="s">
        <v>1264</v>
      </c>
      <c r="AZ1840" t="s">
        <v>1265</v>
      </c>
      <c r="BI1840" t="s">
        <v>1260</v>
      </c>
      <c r="BK1840" t="str">
        <f>LEFT(Tabela_BaseCadastro[[#This Row],[Descrição]],SEARCH(" ",Tabela_BaseCadastro[[#This Row],[Descrição]],1)-1)</f>
        <v>TIPJ300WY01</v>
      </c>
      <c r="BL1840" t="str">
        <f>TEXT(Tabela_BaseCadastro[[#This Row],[Unidade Venda '[EAN8, UPC12, EAN13, e DUN14']]],"0000000000000")</f>
        <v>6927675501004</v>
      </c>
      <c r="BN1840">
        <f>IF(Tabela_BaseCadastro[[#This Row],[P.Ativo CMED]]="",Tabela_BaseCadastro[[#This Row],[DESCRIÇÃO DO PRINCIPIO ATIVO]],Tabela_BaseCadastro[[#This Row],[P.Ativo CMED]])</f>
        <v>0</v>
      </c>
    </row>
    <row r="1841" spans="1:66" x14ac:dyDescent="0.25">
      <c r="A1841">
        <v>2662</v>
      </c>
      <c r="B1841" t="s">
        <v>4684</v>
      </c>
      <c r="C1841">
        <v>1623</v>
      </c>
      <c r="D1841" t="s">
        <v>2683</v>
      </c>
      <c r="E1841">
        <v>1</v>
      </c>
      <c r="F1841" t="s">
        <v>1253</v>
      </c>
      <c r="G1841">
        <v>2</v>
      </c>
      <c r="H1841" s="1" t="s">
        <v>1254</v>
      </c>
      <c r="I1841">
        <v>33</v>
      </c>
      <c r="J1841" t="s">
        <v>2684</v>
      </c>
      <c r="K1841">
        <v>2</v>
      </c>
      <c r="L1841" t="s">
        <v>1256</v>
      </c>
      <c r="M1841" t="s">
        <v>1257</v>
      </c>
      <c r="N1841" t="s">
        <v>1922</v>
      </c>
      <c r="O1841" t="s">
        <v>1923</v>
      </c>
      <c r="P1841">
        <v>30043999</v>
      </c>
      <c r="R1841">
        <v>13</v>
      </c>
      <c r="S1841">
        <v>14</v>
      </c>
      <c r="U1841">
        <v>7892953003244</v>
      </c>
      <c r="V1841">
        <v>7892953003244</v>
      </c>
      <c r="Z1841" t="s">
        <v>1260</v>
      </c>
      <c r="AA1841" t="s">
        <v>1261</v>
      </c>
      <c r="AB1841">
        <v>78</v>
      </c>
      <c r="AC1841" t="s">
        <v>4685</v>
      </c>
      <c r="AE1841">
        <v>44686</v>
      </c>
      <c r="AH1841">
        <v>0</v>
      </c>
      <c r="AK1841" t="s">
        <v>1260</v>
      </c>
      <c r="AM1841" t="s">
        <v>1260</v>
      </c>
      <c r="AN1841" t="s">
        <v>1260</v>
      </c>
      <c r="AQ1841" t="s">
        <v>1263</v>
      </c>
      <c r="AR1841" t="s">
        <v>1257</v>
      </c>
      <c r="AS1841" t="s">
        <v>1260</v>
      </c>
      <c r="AT1841">
        <v>1</v>
      </c>
      <c r="AX1841" t="s">
        <v>1260</v>
      </c>
      <c r="AY1841" t="s">
        <v>1264</v>
      </c>
      <c r="AZ1841" t="s">
        <v>1265</v>
      </c>
      <c r="BE1841">
        <v>418</v>
      </c>
      <c r="BF1841" t="s">
        <v>4686</v>
      </c>
      <c r="BI1841" t="s">
        <v>1260</v>
      </c>
      <c r="BK1841" t="str">
        <f>LEFT(Tabela_BaseCadastro[[#This Row],[Descrição]],SEARCH(" ",Tabela_BaseCadastro[[#This Row],[Descrição]],1)-1)</f>
        <v>FENAZIC</v>
      </c>
      <c r="BL1841" t="str">
        <f>TEXT(Tabela_BaseCadastro[[#This Row],[Unidade Venda '[EAN8, UPC12, EAN13, e DUN14']]],"0000000000000")</f>
        <v>7892953003244</v>
      </c>
      <c r="BM1841" t="s">
        <v>4686</v>
      </c>
      <c r="BN1841" t="str">
        <f>IF(Tabela_BaseCadastro[[#This Row],[P.Ativo CMED]]="",Tabela_BaseCadastro[[#This Row],[DESCRIÇÃO DO PRINCIPIO ATIVO]],Tabela_BaseCadastro[[#This Row],[P.Ativo CMED]])</f>
        <v>BROMIDRATO DE DARIFENACINA</v>
      </c>
    </row>
    <row r="1842" spans="1:66" x14ac:dyDescent="0.25">
      <c r="A1842">
        <v>2663</v>
      </c>
      <c r="B1842" t="s">
        <v>4687</v>
      </c>
      <c r="C1842">
        <v>1623</v>
      </c>
      <c r="D1842" t="s">
        <v>2683</v>
      </c>
      <c r="E1842">
        <v>1</v>
      </c>
      <c r="F1842" t="s">
        <v>1253</v>
      </c>
      <c r="G1842">
        <v>2</v>
      </c>
      <c r="H1842" s="1" t="s">
        <v>1254</v>
      </c>
      <c r="I1842">
        <v>33</v>
      </c>
      <c r="J1842" t="s">
        <v>2684</v>
      </c>
      <c r="K1842">
        <v>2</v>
      </c>
      <c r="L1842" t="s">
        <v>1256</v>
      </c>
      <c r="M1842" t="s">
        <v>4380</v>
      </c>
      <c r="N1842" t="s">
        <v>2159</v>
      </c>
      <c r="O1842" t="s">
        <v>1275</v>
      </c>
      <c r="P1842">
        <v>30043999</v>
      </c>
      <c r="R1842">
        <v>13</v>
      </c>
      <c r="S1842">
        <v>14</v>
      </c>
      <c r="U1842">
        <v>7892953003558</v>
      </c>
      <c r="V1842">
        <v>0</v>
      </c>
      <c r="Z1842" t="s">
        <v>1260</v>
      </c>
      <c r="AA1842" t="s">
        <v>1261</v>
      </c>
      <c r="AB1842">
        <v>2</v>
      </c>
      <c r="AC1842" t="s">
        <v>1624</v>
      </c>
      <c r="AE1842">
        <v>44686</v>
      </c>
      <c r="AH1842">
        <v>0</v>
      </c>
      <c r="AK1842" t="s">
        <v>1260</v>
      </c>
      <c r="AM1842" t="s">
        <v>1260</v>
      </c>
      <c r="AN1842" t="s">
        <v>1260</v>
      </c>
      <c r="AQ1842" t="s">
        <v>1263</v>
      </c>
      <c r="AR1842" t="s">
        <v>1257</v>
      </c>
      <c r="AS1842" t="s">
        <v>1260</v>
      </c>
      <c r="AT1842">
        <v>1</v>
      </c>
      <c r="AX1842" t="s">
        <v>1260</v>
      </c>
      <c r="AY1842" t="s">
        <v>1264</v>
      </c>
      <c r="AZ1842" t="s">
        <v>1265</v>
      </c>
      <c r="BE1842">
        <v>419</v>
      </c>
      <c r="BF1842" t="s">
        <v>4688</v>
      </c>
      <c r="BI1842" t="s">
        <v>1260</v>
      </c>
      <c r="BK1842" t="str">
        <f>LEFT(Tabela_BaseCadastro[[#This Row],[Descrição]],SEARCH(" ",Tabela_BaseCadastro[[#This Row],[Descrição]],1)-1)</f>
        <v>DUTAM</v>
      </c>
      <c r="BL1842" t="str">
        <f>TEXT(Tabela_BaseCadastro[[#This Row],[Unidade Venda '[EAN8, UPC12, EAN13, e DUN14']]],"0000000000000")</f>
        <v>7892953003558</v>
      </c>
      <c r="BM1842" t="s">
        <v>4689</v>
      </c>
      <c r="BN1842" t="str">
        <f>IF(Tabela_BaseCadastro[[#This Row],[P.Ativo CMED]]="",Tabela_BaseCadastro[[#This Row],[DESCRIÇÃO DO PRINCIPIO ATIVO]],Tabela_BaseCadastro[[#This Row],[P.Ativo CMED]])</f>
        <v>DUTASTERIDA;CLORIDRATO DE TANSULOSINA</v>
      </c>
    </row>
    <row r="1843" spans="1:66" x14ac:dyDescent="0.25">
      <c r="A1843">
        <v>2664</v>
      </c>
      <c r="B1843" t="s">
        <v>4690</v>
      </c>
      <c r="C1843">
        <v>1623</v>
      </c>
      <c r="D1843" t="s">
        <v>2683</v>
      </c>
      <c r="E1843">
        <v>1</v>
      </c>
      <c r="F1843" t="s">
        <v>1253</v>
      </c>
      <c r="G1843">
        <v>2</v>
      </c>
      <c r="H1843" s="1" t="s">
        <v>1254</v>
      </c>
      <c r="I1843">
        <v>33</v>
      </c>
      <c r="J1843" t="s">
        <v>2684</v>
      </c>
      <c r="K1843">
        <v>2</v>
      </c>
      <c r="L1843" t="s">
        <v>1256</v>
      </c>
      <c r="M1843" t="s">
        <v>4380</v>
      </c>
      <c r="N1843" t="s">
        <v>1433</v>
      </c>
      <c r="O1843" t="s">
        <v>1307</v>
      </c>
      <c r="P1843">
        <v>30049099</v>
      </c>
      <c r="R1843">
        <v>13</v>
      </c>
      <c r="S1843">
        <v>13</v>
      </c>
      <c r="U1843">
        <v>7892953000328</v>
      </c>
      <c r="V1843">
        <v>7892953000328</v>
      </c>
      <c r="Z1843" t="s">
        <v>1260</v>
      </c>
      <c r="AA1843" t="s">
        <v>1261</v>
      </c>
      <c r="AB1843">
        <v>6</v>
      </c>
      <c r="AC1843" t="s">
        <v>1335</v>
      </c>
      <c r="AE1843">
        <v>44686</v>
      </c>
      <c r="AH1843">
        <v>0</v>
      </c>
      <c r="AK1843" t="s">
        <v>1260</v>
      </c>
      <c r="AM1843" t="s">
        <v>1260</v>
      </c>
      <c r="AN1843" t="s">
        <v>1260</v>
      </c>
      <c r="AQ1843" t="s">
        <v>1263</v>
      </c>
      <c r="AR1843" t="s">
        <v>1257</v>
      </c>
      <c r="AS1843" t="s">
        <v>1260</v>
      </c>
      <c r="AT1843">
        <v>1</v>
      </c>
      <c r="AX1843" t="s">
        <v>1260</v>
      </c>
      <c r="AY1843" t="s">
        <v>1264</v>
      </c>
      <c r="AZ1843" t="s">
        <v>1265</v>
      </c>
      <c r="BE1843">
        <v>420</v>
      </c>
      <c r="BF1843" t="s">
        <v>4691</v>
      </c>
      <c r="BI1843" t="s">
        <v>1260</v>
      </c>
      <c r="BK1843" t="str">
        <f>LEFT(Tabela_BaseCadastro[[#This Row],[Descrição]],SEARCH(" ",Tabela_BaseCadastro[[#This Row],[Descrição]],1)-1)</f>
        <v>CONDROFLEX</v>
      </c>
      <c r="BL1843" t="str">
        <f>TEXT(Tabela_BaseCadastro[[#This Row],[Unidade Venda '[EAN8, UPC12, EAN13, e DUN14']]],"0000000000000")</f>
        <v>7892953000328</v>
      </c>
      <c r="BM1843" t="s">
        <v>4692</v>
      </c>
      <c r="BN1843" t="str">
        <f>IF(Tabela_BaseCadastro[[#This Row],[P.Ativo CMED]]="",Tabela_BaseCadastro[[#This Row],[DESCRIÇÃO DO PRINCIPIO ATIVO]],Tabela_BaseCadastro[[#This Row],[P.Ativo CMED]])</f>
        <v>SULFATO DE CONDROITINA;SULFATO DE GLICOSAMINA</v>
      </c>
    </row>
    <row r="1844" spans="1:66" x14ac:dyDescent="0.25">
      <c r="A1844">
        <v>2665</v>
      </c>
      <c r="B1844" t="s">
        <v>4693</v>
      </c>
      <c r="C1844">
        <v>1474</v>
      </c>
      <c r="D1844" t="s">
        <v>4694</v>
      </c>
      <c r="E1844">
        <v>1</v>
      </c>
      <c r="F1844" t="s">
        <v>1253</v>
      </c>
      <c r="G1844">
        <v>16</v>
      </c>
      <c r="H1844" s="1" t="s">
        <v>1534</v>
      </c>
      <c r="I1844">
        <v>16</v>
      </c>
      <c r="J1844" t="s">
        <v>1441</v>
      </c>
      <c r="K1844">
        <v>1</v>
      </c>
      <c r="L1844" t="s">
        <v>1535</v>
      </c>
      <c r="M1844" t="s">
        <v>1257</v>
      </c>
      <c r="N1844" t="s">
        <v>1422</v>
      </c>
      <c r="O1844" t="s">
        <v>1253</v>
      </c>
      <c r="P1844">
        <v>30022099</v>
      </c>
      <c r="R1844">
        <v>13</v>
      </c>
      <c r="S1844">
        <v>14</v>
      </c>
      <c r="U1844">
        <v>7891058006259</v>
      </c>
      <c r="V1844">
        <v>7891058006259</v>
      </c>
      <c r="Z1844" t="s">
        <v>1260</v>
      </c>
      <c r="AA1844" t="s">
        <v>1261</v>
      </c>
      <c r="AB1844">
        <v>11</v>
      </c>
      <c r="AC1844" t="s">
        <v>1658</v>
      </c>
      <c r="AE1844">
        <v>44686</v>
      </c>
      <c r="AH1844">
        <v>0</v>
      </c>
      <c r="AK1844" t="s">
        <v>1260</v>
      </c>
      <c r="AM1844" t="s">
        <v>1260</v>
      </c>
      <c r="AN1844" t="s">
        <v>1260</v>
      </c>
      <c r="AQ1844" t="s">
        <v>1263</v>
      </c>
      <c r="AR1844" t="s">
        <v>1257</v>
      </c>
      <c r="AS1844" t="s">
        <v>1260</v>
      </c>
      <c r="AT1844">
        <v>1</v>
      </c>
      <c r="AX1844" t="s">
        <v>1260</v>
      </c>
      <c r="AY1844" t="s">
        <v>1264</v>
      </c>
      <c r="AZ1844" t="s">
        <v>1265</v>
      </c>
      <c r="BE1844">
        <v>421</v>
      </c>
      <c r="BF1844" t="s">
        <v>4695</v>
      </c>
      <c r="BI1844" t="s">
        <v>1260</v>
      </c>
      <c r="BK1844" t="str">
        <f>LEFT(Tabela_BaseCadastro[[#This Row],[Descrição]],SEARCH(" ",Tabela_BaseCadastro[[#This Row],[Descrição]],1)-1)</f>
        <v>STILNOX</v>
      </c>
      <c r="BL1844" t="str">
        <f>TEXT(Tabela_BaseCadastro[[#This Row],[Unidade Venda '[EAN8, UPC12, EAN13, e DUN14']]],"0000000000000")</f>
        <v>7891058006259</v>
      </c>
      <c r="BM1844" t="s">
        <v>4696</v>
      </c>
      <c r="BN1844" t="str">
        <f>IF(Tabela_BaseCadastro[[#This Row],[P.Ativo CMED]]="",Tabela_BaseCadastro[[#This Row],[DESCRIÇÃO DO PRINCIPIO ATIVO]],Tabela_BaseCadastro[[#This Row],[P.Ativo CMED]])</f>
        <v>HEMITARTARATO DE ZOLPIDEM</v>
      </c>
    </row>
    <row r="1845" spans="1:66" x14ac:dyDescent="0.25">
      <c r="A1845">
        <v>2666</v>
      </c>
      <c r="B1845" t="s">
        <v>4697</v>
      </c>
      <c r="C1845">
        <v>1657</v>
      </c>
      <c r="D1845" t="s">
        <v>13</v>
      </c>
      <c r="E1845">
        <v>5</v>
      </c>
      <c r="F1845" t="s">
        <v>2634</v>
      </c>
      <c r="G1845">
        <v>10</v>
      </c>
      <c r="H1845" s="1" t="s">
        <v>2760</v>
      </c>
      <c r="I1845">
        <v>47</v>
      </c>
      <c r="J1845" t="s">
        <v>3791</v>
      </c>
      <c r="M1845" t="s">
        <v>4380</v>
      </c>
      <c r="N1845" t="s">
        <v>4698</v>
      </c>
      <c r="O1845" t="s">
        <v>4699</v>
      </c>
      <c r="P1845">
        <v>90189099</v>
      </c>
      <c r="R1845">
        <v>13</v>
      </c>
      <c r="S1845">
        <v>14</v>
      </c>
      <c r="U1845">
        <v>7908080200019</v>
      </c>
      <c r="V1845">
        <v>17891040223418</v>
      </c>
      <c r="X1845" t="s">
        <v>4700</v>
      </c>
      <c r="Z1845" t="s">
        <v>1260</v>
      </c>
      <c r="AA1845" t="s">
        <v>1261</v>
      </c>
      <c r="AE1845">
        <v>44691</v>
      </c>
      <c r="AH1845">
        <v>0</v>
      </c>
      <c r="AK1845" t="s">
        <v>1260</v>
      </c>
      <c r="AM1845" t="s">
        <v>1260</v>
      </c>
      <c r="AN1845" t="s">
        <v>1260</v>
      </c>
      <c r="AQ1845" t="s">
        <v>1263</v>
      </c>
      <c r="AR1845" t="s">
        <v>1257</v>
      </c>
      <c r="AS1845" t="s">
        <v>1260</v>
      </c>
      <c r="AT1845">
        <v>1</v>
      </c>
      <c r="AX1845" t="s">
        <v>1260</v>
      </c>
      <c r="AY1845" t="s">
        <v>1264</v>
      </c>
      <c r="AZ1845" t="s">
        <v>1265</v>
      </c>
      <c r="BI1845" t="s">
        <v>1617</v>
      </c>
      <c r="BK1845" t="str">
        <f>LEFT(Tabela_BaseCadastro[[#This Row],[Descrição]],SEARCH(" ",Tabela_BaseCadastro[[#This Row],[Descrição]],1)-1)</f>
        <v>KIT</v>
      </c>
      <c r="BL1845" t="str">
        <f>TEXT(Tabela_BaseCadastro[[#This Row],[Unidade Venda '[EAN8, UPC12, EAN13, e DUN14']]],"0000000000000")</f>
        <v>7908080200019</v>
      </c>
      <c r="BN1845">
        <f>IF(Tabela_BaseCadastro[[#This Row],[P.Ativo CMED]]="",Tabela_BaseCadastro[[#This Row],[DESCRIÇÃO DO PRINCIPIO ATIVO]],Tabela_BaseCadastro[[#This Row],[P.Ativo CMED]])</f>
        <v>0</v>
      </c>
    </row>
    <row r="1846" spans="1:66" x14ac:dyDescent="0.25">
      <c r="A1846">
        <v>2667</v>
      </c>
      <c r="B1846" t="s">
        <v>4701</v>
      </c>
      <c r="C1846">
        <v>1927</v>
      </c>
      <c r="D1846" t="s">
        <v>4702</v>
      </c>
      <c r="E1846">
        <v>5</v>
      </c>
      <c r="F1846" t="s">
        <v>2634</v>
      </c>
      <c r="G1846">
        <v>8</v>
      </c>
      <c r="H1846" s="1" t="s">
        <v>2635</v>
      </c>
      <c r="I1846">
        <v>75</v>
      </c>
      <c r="J1846" t="s">
        <v>4703</v>
      </c>
      <c r="M1846" t="s">
        <v>2412</v>
      </c>
      <c r="N1846" t="s">
        <v>4704</v>
      </c>
      <c r="O1846" t="s">
        <v>4151</v>
      </c>
      <c r="P1846">
        <v>90181100</v>
      </c>
      <c r="R1846">
        <v>13</v>
      </c>
      <c r="S1846">
        <v>13</v>
      </c>
      <c r="U1846">
        <v>8046391900700</v>
      </c>
      <c r="V1846">
        <v>7898938954020</v>
      </c>
      <c r="X1846" t="s">
        <v>4705</v>
      </c>
      <c r="Z1846" t="s">
        <v>1260</v>
      </c>
      <c r="AA1846" t="s">
        <v>1261</v>
      </c>
      <c r="AE1846">
        <v>44692</v>
      </c>
      <c r="AH1846">
        <v>0</v>
      </c>
      <c r="AK1846" t="s">
        <v>1260</v>
      </c>
      <c r="AM1846" t="s">
        <v>1260</v>
      </c>
      <c r="AN1846" t="s">
        <v>1260</v>
      </c>
      <c r="AQ1846" t="s">
        <v>2412</v>
      </c>
      <c r="AR1846" t="s">
        <v>2415</v>
      </c>
      <c r="AS1846" t="s">
        <v>1260</v>
      </c>
      <c r="AT1846">
        <v>1</v>
      </c>
      <c r="AX1846" t="s">
        <v>1260</v>
      </c>
      <c r="AY1846" t="s">
        <v>1264</v>
      </c>
      <c r="AZ1846" t="s">
        <v>1265</v>
      </c>
      <c r="BI1846" t="s">
        <v>1260</v>
      </c>
      <c r="BK1846" t="str">
        <f>LEFT(Tabela_BaseCadastro[[#This Row],[Descrição]],SEARCH(" ",Tabela_BaseCadastro[[#This Row],[Descrição]],1)-1)</f>
        <v>EXTENSOR</v>
      </c>
      <c r="BL1846" t="str">
        <f>TEXT(Tabela_BaseCadastro[[#This Row],[Unidade Venda '[EAN8, UPC12, EAN13, e DUN14']]],"0000000000000")</f>
        <v>8046391900700</v>
      </c>
      <c r="BN1846">
        <f>IF(Tabela_BaseCadastro[[#This Row],[P.Ativo CMED]]="",Tabela_BaseCadastro[[#This Row],[DESCRIÇÃO DO PRINCIPIO ATIVO]],Tabela_BaseCadastro[[#This Row],[P.Ativo CMED]])</f>
        <v>0</v>
      </c>
    </row>
    <row r="1847" spans="1:66" x14ac:dyDescent="0.25">
      <c r="A1847">
        <v>2668</v>
      </c>
      <c r="B1847" t="s">
        <v>4706</v>
      </c>
      <c r="C1847">
        <v>1657</v>
      </c>
      <c r="D1847" t="s">
        <v>13</v>
      </c>
      <c r="E1847">
        <v>5</v>
      </c>
      <c r="F1847" t="s">
        <v>2634</v>
      </c>
      <c r="G1847">
        <v>8</v>
      </c>
      <c r="H1847" s="1" t="s">
        <v>2635</v>
      </c>
      <c r="I1847">
        <v>47</v>
      </c>
      <c r="J1847" t="s">
        <v>3791</v>
      </c>
      <c r="M1847" t="s">
        <v>2412</v>
      </c>
      <c r="N1847" t="s">
        <v>3860</v>
      </c>
      <c r="O1847" t="s">
        <v>1275</v>
      </c>
      <c r="P1847">
        <v>30059090</v>
      </c>
      <c r="R1847">
        <v>13</v>
      </c>
      <c r="S1847">
        <v>13</v>
      </c>
      <c r="U1847">
        <v>0</v>
      </c>
      <c r="V1847">
        <v>0</v>
      </c>
      <c r="X1847" t="s">
        <v>4707</v>
      </c>
      <c r="Y1847" t="s">
        <v>4707</v>
      </c>
      <c r="Z1847" t="s">
        <v>1260</v>
      </c>
      <c r="AA1847" t="s">
        <v>1261</v>
      </c>
      <c r="AE1847">
        <v>44693</v>
      </c>
      <c r="AH1847">
        <v>0</v>
      </c>
      <c r="AK1847" t="s">
        <v>1260</v>
      </c>
      <c r="AM1847" t="s">
        <v>1260</v>
      </c>
      <c r="AN1847" t="s">
        <v>1260</v>
      </c>
      <c r="AQ1847" t="s">
        <v>2412</v>
      </c>
      <c r="AR1847" t="s">
        <v>2415</v>
      </c>
      <c r="AS1847" t="s">
        <v>1260</v>
      </c>
      <c r="AT1847">
        <v>1</v>
      </c>
      <c r="AX1847" t="s">
        <v>1260</v>
      </c>
      <c r="AY1847" t="s">
        <v>1264</v>
      </c>
      <c r="AZ1847" t="s">
        <v>1265</v>
      </c>
      <c r="BI1847" t="s">
        <v>1260</v>
      </c>
      <c r="BK1847" t="str">
        <f>LEFT(Tabela_BaseCadastro[[#This Row],[Descrição]],SEARCH(" ",Tabela_BaseCadastro[[#This Row],[Descrição]],1)-1)</f>
        <v>CAVILON</v>
      </c>
      <c r="BL1847" t="str">
        <f>TEXT(Tabela_BaseCadastro[[#This Row],[Unidade Venda '[EAN8, UPC12, EAN13, e DUN14']]],"0000000000000")</f>
        <v>0000000000000</v>
      </c>
      <c r="BM1847" t="s">
        <v>1565</v>
      </c>
      <c r="BN1847" t="str">
        <f>IF(Tabela_BaseCadastro[[#This Row],[P.Ativo CMED]]="",Tabela_BaseCadastro[[#This Row],[DESCRIÇÃO DO PRINCIPIO ATIVO]],Tabela_BaseCadastro[[#This Row],[P.Ativo CMED]])</f>
        <v>TISAGENLECLEUCEL</v>
      </c>
    </row>
    <row r="1848" spans="1:66" x14ac:dyDescent="0.25">
      <c r="A1848">
        <v>2670</v>
      </c>
      <c r="B1848" t="s">
        <v>4708</v>
      </c>
      <c r="C1848">
        <v>1657</v>
      </c>
      <c r="D1848" t="s">
        <v>13</v>
      </c>
      <c r="E1848">
        <v>2</v>
      </c>
      <c r="F1848" t="s">
        <v>2570</v>
      </c>
      <c r="G1848">
        <v>4</v>
      </c>
      <c r="H1848" s="1" t="s">
        <v>2570</v>
      </c>
      <c r="I1848">
        <v>47</v>
      </c>
      <c r="J1848" t="s">
        <v>3791</v>
      </c>
      <c r="M1848" t="s">
        <v>1263</v>
      </c>
      <c r="N1848" t="s">
        <v>4211</v>
      </c>
      <c r="O1848" t="s">
        <v>1615</v>
      </c>
      <c r="P1848">
        <v>90189099</v>
      </c>
      <c r="R1848">
        <v>13</v>
      </c>
      <c r="S1848">
        <v>14</v>
      </c>
      <c r="U1848">
        <v>0</v>
      </c>
      <c r="V1848">
        <v>12456</v>
      </c>
      <c r="X1848" t="s">
        <v>4709</v>
      </c>
      <c r="Z1848" t="s">
        <v>1260</v>
      </c>
      <c r="AA1848" t="s">
        <v>1261</v>
      </c>
      <c r="AE1848">
        <v>44700</v>
      </c>
      <c r="AH1848">
        <v>0</v>
      </c>
      <c r="AK1848" t="s">
        <v>1260</v>
      </c>
      <c r="AM1848" t="s">
        <v>1260</v>
      </c>
      <c r="AN1848" t="s">
        <v>1260</v>
      </c>
      <c r="AQ1848" t="s">
        <v>1263</v>
      </c>
      <c r="AR1848" t="s">
        <v>1257</v>
      </c>
      <c r="AS1848" t="s">
        <v>1260</v>
      </c>
      <c r="AT1848">
        <v>1</v>
      </c>
      <c r="AX1848" t="s">
        <v>1260</v>
      </c>
      <c r="AY1848" t="s">
        <v>1264</v>
      </c>
      <c r="AZ1848" t="s">
        <v>1265</v>
      </c>
      <c r="BE1848">
        <v>413</v>
      </c>
      <c r="BF1848" t="s">
        <v>4645</v>
      </c>
      <c r="BI1848" t="s">
        <v>1260</v>
      </c>
      <c r="BK1848" t="str">
        <f>LEFT(Tabela_BaseCadastro[[#This Row],[Descrição]],SEARCH(" ",Tabela_BaseCadastro[[#This Row],[Descrição]],1)-1)</f>
        <v>9681</v>
      </c>
      <c r="BL1848" t="str">
        <f>TEXT(Tabela_BaseCadastro[[#This Row],[Unidade Venda '[EAN8, UPC12, EAN13, e DUN14']]],"0000000000000")</f>
        <v>0000000000000</v>
      </c>
      <c r="BM1848" t="s">
        <v>1565</v>
      </c>
      <c r="BN1848" t="str">
        <f>IF(Tabela_BaseCadastro[[#This Row],[P.Ativo CMED]]="",Tabela_BaseCadastro[[#This Row],[DESCRIÇÃO DO PRINCIPIO ATIVO]],Tabela_BaseCadastro[[#This Row],[P.Ativo CMED]])</f>
        <v>TISAGENLECLEUCEL</v>
      </c>
    </row>
    <row r="1849" spans="1:66" x14ac:dyDescent="0.25">
      <c r="A1849">
        <v>2671</v>
      </c>
      <c r="B1849" t="s">
        <v>4710</v>
      </c>
      <c r="C1849">
        <v>1555</v>
      </c>
      <c r="D1849" t="s">
        <v>1440</v>
      </c>
      <c r="E1849">
        <v>1</v>
      </c>
      <c r="F1849" t="s">
        <v>1253</v>
      </c>
      <c r="G1849">
        <v>16</v>
      </c>
      <c r="H1849" s="1" t="s">
        <v>1534</v>
      </c>
      <c r="I1849">
        <v>16</v>
      </c>
      <c r="J1849" t="s">
        <v>1441</v>
      </c>
      <c r="K1849">
        <v>1</v>
      </c>
      <c r="L1849" t="s">
        <v>1535</v>
      </c>
      <c r="M1849" t="s">
        <v>1257</v>
      </c>
      <c r="N1849" t="s">
        <v>2418</v>
      </c>
      <c r="O1849" t="s">
        <v>1275</v>
      </c>
      <c r="P1849">
        <v>30043929</v>
      </c>
      <c r="R1849">
        <v>13</v>
      </c>
      <c r="S1849">
        <v>13</v>
      </c>
      <c r="U1849">
        <v>7896070601062</v>
      </c>
      <c r="V1849">
        <v>7896070601062</v>
      </c>
      <c r="Z1849" t="s">
        <v>1260</v>
      </c>
      <c r="AA1849" t="s">
        <v>1261</v>
      </c>
      <c r="AB1849">
        <v>5</v>
      </c>
      <c r="AC1849" t="s">
        <v>1586</v>
      </c>
      <c r="AE1849">
        <v>44701</v>
      </c>
      <c r="AH1849">
        <v>0</v>
      </c>
      <c r="AK1849" t="s">
        <v>1260</v>
      </c>
      <c r="AM1849" t="s">
        <v>1260</v>
      </c>
      <c r="AN1849" t="s">
        <v>1260</v>
      </c>
      <c r="AQ1849" t="s">
        <v>1263</v>
      </c>
      <c r="AR1849" t="s">
        <v>1257</v>
      </c>
      <c r="AS1849" t="s">
        <v>1260</v>
      </c>
      <c r="AT1849">
        <v>1</v>
      </c>
      <c r="AX1849" t="s">
        <v>1260</v>
      </c>
      <c r="AY1849" t="s">
        <v>1264</v>
      </c>
      <c r="AZ1849" t="s">
        <v>1265</v>
      </c>
      <c r="BI1849" t="s">
        <v>1260</v>
      </c>
      <c r="BK1849" t="str">
        <f>LEFT(Tabela_BaseCadastro[[#This Row],[Descrição]],SEARCH(" ",Tabela_BaseCadastro[[#This Row],[Descrição]],1)-1)</f>
        <v>NEOZINE</v>
      </c>
      <c r="BL1849" t="str">
        <f>TEXT(Tabela_BaseCadastro[[#This Row],[Unidade Venda '[EAN8, UPC12, EAN13, e DUN14']]],"0000000000000")</f>
        <v>7896070601062</v>
      </c>
      <c r="BN1849">
        <f>IF(Tabela_BaseCadastro[[#This Row],[P.Ativo CMED]]="",Tabela_BaseCadastro[[#This Row],[DESCRIÇÃO DO PRINCIPIO ATIVO]],Tabela_BaseCadastro[[#This Row],[P.Ativo CMED]])</f>
        <v>0</v>
      </c>
    </row>
    <row r="1850" spans="1:66" x14ac:dyDescent="0.25">
      <c r="A1850">
        <v>2672</v>
      </c>
      <c r="B1850" t="s">
        <v>4711</v>
      </c>
      <c r="C1850">
        <v>1889</v>
      </c>
      <c r="D1850" t="s">
        <v>4465</v>
      </c>
      <c r="E1850">
        <v>1</v>
      </c>
      <c r="F1850" t="s">
        <v>1253</v>
      </c>
      <c r="G1850">
        <v>1</v>
      </c>
      <c r="H1850" s="1" t="s">
        <v>1280</v>
      </c>
      <c r="I1850">
        <v>58</v>
      </c>
      <c r="J1850" t="s">
        <v>4465</v>
      </c>
      <c r="K1850">
        <v>2</v>
      </c>
      <c r="L1850" t="s">
        <v>1256</v>
      </c>
      <c r="M1850" t="s">
        <v>1257</v>
      </c>
      <c r="N1850" t="s">
        <v>4480</v>
      </c>
      <c r="O1850" t="s">
        <v>1307</v>
      </c>
      <c r="P1850">
        <v>30049099</v>
      </c>
      <c r="Q1850">
        <v>3</v>
      </c>
      <c r="R1850">
        <v>13</v>
      </c>
      <c r="S1850">
        <v>14</v>
      </c>
      <c r="U1850">
        <v>7896094208001</v>
      </c>
      <c r="V1850">
        <v>0</v>
      </c>
      <c r="Z1850" t="s">
        <v>1260</v>
      </c>
      <c r="AA1850" t="s">
        <v>1261</v>
      </c>
      <c r="AB1850">
        <v>1</v>
      </c>
      <c r="AC1850" t="s">
        <v>1283</v>
      </c>
      <c r="AE1850">
        <v>44707</v>
      </c>
      <c r="AH1850">
        <v>0</v>
      </c>
      <c r="AK1850" t="s">
        <v>1260</v>
      </c>
      <c r="AM1850" t="s">
        <v>1260</v>
      </c>
      <c r="AN1850" t="s">
        <v>1260</v>
      </c>
      <c r="AQ1850" t="s">
        <v>1263</v>
      </c>
      <c r="AR1850" t="s">
        <v>1257</v>
      </c>
      <c r="AS1850" t="s">
        <v>1260</v>
      </c>
      <c r="AT1850">
        <v>1</v>
      </c>
      <c r="AX1850" t="s">
        <v>1260</v>
      </c>
      <c r="AY1850" t="s">
        <v>1264</v>
      </c>
      <c r="AZ1850" t="s">
        <v>1265</v>
      </c>
      <c r="BE1850">
        <v>70</v>
      </c>
      <c r="BF1850" t="s">
        <v>1451</v>
      </c>
      <c r="BI1850" t="s">
        <v>1260</v>
      </c>
      <c r="BK1850" t="str">
        <f>LEFT(Tabela_BaseCadastro[[#This Row],[Descrição]],SEARCH(" ",Tabela_BaseCadastro[[#This Row],[Descrição]],1)-1)</f>
        <v>FAULDCARBO</v>
      </c>
      <c r="BL1850" t="str">
        <f>TEXT(Tabela_BaseCadastro[[#This Row],[Unidade Venda '[EAN8, UPC12, EAN13, e DUN14']]],"0000000000000")</f>
        <v>7896094208001</v>
      </c>
      <c r="BM1850" t="s">
        <v>1451</v>
      </c>
      <c r="BN1850" t="str">
        <f>IF(Tabela_BaseCadastro[[#This Row],[P.Ativo CMED]]="",Tabela_BaseCadastro[[#This Row],[DESCRIÇÃO DO PRINCIPIO ATIVO]],Tabela_BaseCadastro[[#This Row],[P.Ativo CMED]])</f>
        <v>CARBOPLATINA</v>
      </c>
    </row>
    <row r="1851" spans="1:66" x14ac:dyDescent="0.25">
      <c r="A1851">
        <v>2673</v>
      </c>
      <c r="B1851" t="s">
        <v>4712</v>
      </c>
      <c r="C1851">
        <v>1785</v>
      </c>
      <c r="D1851" t="s">
        <v>4492</v>
      </c>
      <c r="E1851">
        <v>1</v>
      </c>
      <c r="F1851" t="s">
        <v>1253</v>
      </c>
      <c r="G1851">
        <v>16</v>
      </c>
      <c r="H1851" s="1" t="s">
        <v>1534</v>
      </c>
      <c r="I1851">
        <v>60</v>
      </c>
      <c r="J1851" t="s">
        <v>4493</v>
      </c>
      <c r="K1851">
        <v>1</v>
      </c>
      <c r="L1851" t="s">
        <v>1535</v>
      </c>
      <c r="M1851" t="s">
        <v>1263</v>
      </c>
      <c r="N1851" t="s">
        <v>1274</v>
      </c>
      <c r="O1851" t="s">
        <v>1275</v>
      </c>
      <c r="P1851">
        <v>30049079</v>
      </c>
      <c r="R1851">
        <v>13</v>
      </c>
      <c r="S1851">
        <v>13</v>
      </c>
      <c r="U1851">
        <v>7891268111972</v>
      </c>
      <c r="V1851">
        <v>0</v>
      </c>
      <c r="Z1851" t="s">
        <v>1260</v>
      </c>
      <c r="AA1851" t="s">
        <v>1261</v>
      </c>
      <c r="AB1851">
        <v>8</v>
      </c>
      <c r="AC1851" t="s">
        <v>3678</v>
      </c>
      <c r="AE1851">
        <v>44708</v>
      </c>
      <c r="AH1851">
        <v>0</v>
      </c>
      <c r="AK1851" t="s">
        <v>1260</v>
      </c>
      <c r="AM1851" t="s">
        <v>1260</v>
      </c>
      <c r="AN1851" t="s">
        <v>1260</v>
      </c>
      <c r="AQ1851" t="s">
        <v>1263</v>
      </c>
      <c r="AR1851" t="s">
        <v>1257</v>
      </c>
      <c r="AS1851" t="s">
        <v>1260</v>
      </c>
      <c r="AT1851">
        <v>1</v>
      </c>
      <c r="AX1851" t="s">
        <v>1260</v>
      </c>
      <c r="AY1851" t="s">
        <v>1264</v>
      </c>
      <c r="AZ1851" t="s">
        <v>1265</v>
      </c>
      <c r="BI1851" t="s">
        <v>1260</v>
      </c>
      <c r="BK1851" t="str">
        <f>LEFT(Tabela_BaseCadastro[[#This Row],[Descrição]],SEARCH(" ",Tabela_BaseCadastro[[#This Row],[Descrição]],1)-1)</f>
        <v>BEXTRA</v>
      </c>
      <c r="BL1851" t="str">
        <f>TEXT(Tabela_BaseCadastro[[#This Row],[Unidade Venda '[EAN8, UPC12, EAN13, e DUN14']]],"0000000000000")</f>
        <v>7891268111972</v>
      </c>
      <c r="BM1851" t="s">
        <v>4713</v>
      </c>
      <c r="BN1851" t="str">
        <f>IF(Tabela_BaseCadastro[[#This Row],[P.Ativo CMED]]="",Tabela_BaseCadastro[[#This Row],[DESCRIÇÃO DO PRINCIPIO ATIVO]],Tabela_BaseCadastro[[#This Row],[P.Ativo CMED]])</f>
        <v>PARECOXIBE SÓDICO</v>
      </c>
    </row>
    <row r="1852" spans="1:66" x14ac:dyDescent="0.25">
      <c r="A1852">
        <v>2674</v>
      </c>
      <c r="B1852" t="s">
        <v>4714</v>
      </c>
      <c r="C1852">
        <v>1899</v>
      </c>
      <c r="D1852" t="s">
        <v>4614</v>
      </c>
      <c r="E1852">
        <v>5</v>
      </c>
      <c r="F1852" t="s">
        <v>2634</v>
      </c>
      <c r="G1852">
        <v>8</v>
      </c>
      <c r="H1852" s="1" t="s">
        <v>2635</v>
      </c>
      <c r="I1852">
        <v>74</v>
      </c>
      <c r="J1852" t="s">
        <v>4615</v>
      </c>
      <c r="K1852">
        <v>74</v>
      </c>
      <c r="L1852" t="s">
        <v>4616</v>
      </c>
      <c r="M1852" t="s">
        <v>4407</v>
      </c>
      <c r="N1852" t="s">
        <v>3332</v>
      </c>
      <c r="O1852" t="s">
        <v>1275</v>
      </c>
      <c r="P1852">
        <v>90183921</v>
      </c>
      <c r="R1852">
        <v>13</v>
      </c>
      <c r="S1852">
        <v>14</v>
      </c>
      <c r="U1852">
        <v>7898626113258</v>
      </c>
      <c r="V1852">
        <v>0</v>
      </c>
      <c r="X1852" t="s">
        <v>4715</v>
      </c>
      <c r="Z1852" t="s">
        <v>1260</v>
      </c>
      <c r="AA1852" t="s">
        <v>1261</v>
      </c>
      <c r="AE1852">
        <v>44719</v>
      </c>
      <c r="AH1852">
        <v>0</v>
      </c>
      <c r="AK1852" t="s">
        <v>1260</v>
      </c>
      <c r="AM1852" t="s">
        <v>1260</v>
      </c>
      <c r="AN1852" t="s">
        <v>1260</v>
      </c>
      <c r="AQ1852" t="s">
        <v>1263</v>
      </c>
      <c r="AR1852" t="s">
        <v>1257</v>
      </c>
      <c r="AS1852" t="s">
        <v>1260</v>
      </c>
      <c r="AT1852">
        <v>1</v>
      </c>
      <c r="AX1852" t="s">
        <v>1260</v>
      </c>
      <c r="AY1852" t="s">
        <v>1264</v>
      </c>
      <c r="AZ1852" t="s">
        <v>1265</v>
      </c>
      <c r="BI1852" t="s">
        <v>1260</v>
      </c>
      <c r="BK1852" t="str">
        <f>LEFT(Tabela_BaseCadastro[[#This Row],[Descrição]],SEARCH(" ",Tabela_BaseCadastro[[#This Row],[Descrição]],1)-1)</f>
        <v>5004.03.50-1</v>
      </c>
      <c r="BL1852" t="str">
        <f>TEXT(Tabela_BaseCadastro[[#This Row],[Unidade Venda '[EAN8, UPC12, EAN13, e DUN14']]],"0000000000000")</f>
        <v>7898626113258</v>
      </c>
      <c r="BN1852">
        <f>IF(Tabela_BaseCadastro[[#This Row],[P.Ativo CMED]]="",Tabela_BaseCadastro[[#This Row],[DESCRIÇÃO DO PRINCIPIO ATIVO]],Tabela_BaseCadastro[[#This Row],[P.Ativo CMED]])</f>
        <v>0</v>
      </c>
    </row>
    <row r="1853" spans="1:66" x14ac:dyDescent="0.25">
      <c r="A1853">
        <v>2675</v>
      </c>
      <c r="B1853" t="s">
        <v>4716</v>
      </c>
      <c r="C1853">
        <v>1899</v>
      </c>
      <c r="D1853" t="s">
        <v>4614</v>
      </c>
      <c r="E1853">
        <v>5</v>
      </c>
      <c r="F1853" t="s">
        <v>2634</v>
      </c>
      <c r="G1853">
        <v>8</v>
      </c>
      <c r="H1853" s="1" t="s">
        <v>2635</v>
      </c>
      <c r="I1853">
        <v>74</v>
      </c>
      <c r="J1853" t="s">
        <v>4615</v>
      </c>
      <c r="K1853">
        <v>74</v>
      </c>
      <c r="L1853" t="s">
        <v>4616</v>
      </c>
      <c r="M1853" t="s">
        <v>1263</v>
      </c>
      <c r="N1853" t="s">
        <v>3332</v>
      </c>
      <c r="O1853" t="s">
        <v>1275</v>
      </c>
      <c r="P1853">
        <v>90183929</v>
      </c>
      <c r="R1853">
        <v>13</v>
      </c>
      <c r="S1853">
        <v>13</v>
      </c>
      <c r="U1853">
        <v>7898626111506</v>
      </c>
      <c r="V1853">
        <v>123</v>
      </c>
      <c r="X1853" t="s">
        <v>4717</v>
      </c>
      <c r="Z1853" t="s">
        <v>1260</v>
      </c>
      <c r="AA1853" t="s">
        <v>1261</v>
      </c>
      <c r="AE1853">
        <v>44719</v>
      </c>
      <c r="AH1853">
        <v>0</v>
      </c>
      <c r="AK1853" t="s">
        <v>1260</v>
      </c>
      <c r="AM1853" t="s">
        <v>1260</v>
      </c>
      <c r="AN1853" t="s">
        <v>1260</v>
      </c>
      <c r="AQ1853" t="s">
        <v>1263</v>
      </c>
      <c r="AR1853" t="s">
        <v>1257</v>
      </c>
      <c r="AS1853" t="s">
        <v>1260</v>
      </c>
      <c r="AT1853">
        <v>1</v>
      </c>
      <c r="AX1853" t="s">
        <v>1260</v>
      </c>
      <c r="AY1853" t="s">
        <v>1264</v>
      </c>
      <c r="AZ1853" t="s">
        <v>1265</v>
      </c>
      <c r="BI1853" t="s">
        <v>1260</v>
      </c>
      <c r="BK1853" t="str">
        <f>LEFT(Tabela_BaseCadastro[[#This Row],[Descrição]],SEARCH(" ",Tabela_BaseCadastro[[#This Row],[Descrição]],1)-1)</f>
        <v>3001.19.100</v>
      </c>
      <c r="BL1853" t="str">
        <f>TEXT(Tabela_BaseCadastro[[#This Row],[Unidade Venda '[EAN8, UPC12, EAN13, e DUN14']]],"0000000000000")</f>
        <v>7898626111506</v>
      </c>
      <c r="BN1853">
        <f>IF(Tabela_BaseCadastro[[#This Row],[P.Ativo CMED]]="",Tabela_BaseCadastro[[#This Row],[DESCRIÇÃO DO PRINCIPIO ATIVO]],Tabela_BaseCadastro[[#This Row],[P.Ativo CMED]])</f>
        <v>0</v>
      </c>
    </row>
    <row r="1854" spans="1:66" x14ac:dyDescent="0.25">
      <c r="A1854">
        <v>2676</v>
      </c>
      <c r="B1854" t="s">
        <v>4718</v>
      </c>
      <c r="C1854">
        <v>1899</v>
      </c>
      <c r="D1854" t="s">
        <v>4614</v>
      </c>
      <c r="E1854">
        <v>5</v>
      </c>
      <c r="F1854" t="s">
        <v>2634</v>
      </c>
      <c r="G1854">
        <v>8</v>
      </c>
      <c r="H1854" s="1" t="s">
        <v>2635</v>
      </c>
      <c r="I1854">
        <v>74</v>
      </c>
      <c r="J1854" t="s">
        <v>4615</v>
      </c>
      <c r="K1854">
        <v>74</v>
      </c>
      <c r="L1854" t="s">
        <v>4616</v>
      </c>
      <c r="M1854" t="s">
        <v>1263</v>
      </c>
      <c r="N1854" t="s">
        <v>4617</v>
      </c>
      <c r="O1854" t="s">
        <v>4618</v>
      </c>
      <c r="P1854">
        <v>90183921</v>
      </c>
      <c r="R1854">
        <v>13</v>
      </c>
      <c r="S1854">
        <v>13</v>
      </c>
      <c r="U1854">
        <v>7898626110103</v>
      </c>
      <c r="V1854">
        <v>0</v>
      </c>
      <c r="X1854" t="s">
        <v>4719</v>
      </c>
      <c r="Z1854" t="s">
        <v>1260</v>
      </c>
      <c r="AA1854" t="s">
        <v>1261</v>
      </c>
      <c r="AE1854">
        <v>44719</v>
      </c>
      <c r="AH1854">
        <v>0</v>
      </c>
      <c r="AK1854" t="s">
        <v>1260</v>
      </c>
      <c r="AM1854" t="s">
        <v>1260</v>
      </c>
      <c r="AN1854" t="s">
        <v>1260</v>
      </c>
      <c r="AQ1854" t="s">
        <v>1263</v>
      </c>
      <c r="AR1854" t="s">
        <v>1257</v>
      </c>
      <c r="AS1854" t="s">
        <v>1260</v>
      </c>
      <c r="AT1854">
        <v>1</v>
      </c>
      <c r="AX1854" t="s">
        <v>1260</v>
      </c>
      <c r="AY1854" t="s">
        <v>1264</v>
      </c>
      <c r="AZ1854" t="s">
        <v>1265</v>
      </c>
      <c r="BI1854" t="s">
        <v>1260</v>
      </c>
      <c r="BK1854" t="str">
        <f>LEFT(Tabela_BaseCadastro[[#This Row],[Descrição]],SEARCH(" ",Tabela_BaseCadastro[[#This Row],[Descrição]],1)-1)</f>
        <v>2001.22</v>
      </c>
      <c r="BL1854" t="str">
        <f>TEXT(Tabela_BaseCadastro[[#This Row],[Unidade Venda '[EAN8, UPC12, EAN13, e DUN14']]],"0000000000000")</f>
        <v>7898626110103</v>
      </c>
      <c r="BN1854">
        <f>IF(Tabela_BaseCadastro[[#This Row],[P.Ativo CMED]]="",Tabela_BaseCadastro[[#This Row],[DESCRIÇÃO DO PRINCIPIO ATIVO]],Tabela_BaseCadastro[[#This Row],[P.Ativo CMED]])</f>
        <v>0</v>
      </c>
    </row>
    <row r="1855" spans="1:66" x14ac:dyDescent="0.25">
      <c r="A1855">
        <v>2677</v>
      </c>
      <c r="B1855" t="s">
        <v>4720</v>
      </c>
      <c r="C1855">
        <v>1899</v>
      </c>
      <c r="D1855" t="s">
        <v>4614</v>
      </c>
      <c r="E1855">
        <v>5</v>
      </c>
      <c r="F1855" t="s">
        <v>2634</v>
      </c>
      <c r="G1855">
        <v>8</v>
      </c>
      <c r="H1855" s="1" t="s">
        <v>2635</v>
      </c>
      <c r="I1855">
        <v>74</v>
      </c>
      <c r="J1855" t="s">
        <v>4615</v>
      </c>
      <c r="K1855">
        <v>74</v>
      </c>
      <c r="L1855" t="s">
        <v>4616</v>
      </c>
      <c r="M1855" t="s">
        <v>1263</v>
      </c>
      <c r="N1855" t="s">
        <v>4617</v>
      </c>
      <c r="O1855" t="s">
        <v>4618</v>
      </c>
      <c r="P1855">
        <v>90183921</v>
      </c>
      <c r="R1855">
        <v>14</v>
      </c>
      <c r="S1855">
        <v>14</v>
      </c>
      <c r="U1855">
        <v>7898626110097</v>
      </c>
      <c r="V1855">
        <v>0</v>
      </c>
      <c r="X1855" t="s">
        <v>4721</v>
      </c>
      <c r="Z1855" t="s">
        <v>1260</v>
      </c>
      <c r="AA1855" t="s">
        <v>1261</v>
      </c>
      <c r="AE1855">
        <v>44719</v>
      </c>
      <c r="AH1855">
        <v>0</v>
      </c>
      <c r="AK1855" t="s">
        <v>1260</v>
      </c>
      <c r="AM1855" t="s">
        <v>1260</v>
      </c>
      <c r="AN1855" t="s">
        <v>1260</v>
      </c>
      <c r="AQ1855" t="s">
        <v>1263</v>
      </c>
      <c r="AR1855" t="s">
        <v>1257</v>
      </c>
      <c r="AS1855" t="s">
        <v>1260</v>
      </c>
      <c r="AT1855">
        <v>1</v>
      </c>
      <c r="AX1855" t="s">
        <v>1260</v>
      </c>
      <c r="AY1855" t="s">
        <v>1264</v>
      </c>
      <c r="AZ1855" t="s">
        <v>1265</v>
      </c>
      <c r="BI1855" t="s">
        <v>1260</v>
      </c>
      <c r="BK1855" t="str">
        <f>LEFT(Tabela_BaseCadastro[[#This Row],[Descrição]],SEARCH(" ",Tabela_BaseCadastro[[#This Row],[Descrição]],1)-1)</f>
        <v>2001.20</v>
      </c>
      <c r="BL1855" t="str">
        <f>TEXT(Tabela_BaseCadastro[[#This Row],[Unidade Venda '[EAN8, UPC12, EAN13, e DUN14']]],"0000000000000")</f>
        <v>7898626110097</v>
      </c>
      <c r="BN1855">
        <f>IF(Tabela_BaseCadastro[[#This Row],[P.Ativo CMED]]="",Tabela_BaseCadastro[[#This Row],[DESCRIÇÃO DO PRINCIPIO ATIVO]],Tabela_BaseCadastro[[#This Row],[P.Ativo CMED]])</f>
        <v>0</v>
      </c>
    </row>
    <row r="1856" spans="1:66" x14ac:dyDescent="0.25">
      <c r="A1856">
        <v>2678</v>
      </c>
      <c r="B1856" t="s">
        <v>4722</v>
      </c>
      <c r="C1856">
        <v>1899</v>
      </c>
      <c r="D1856" t="s">
        <v>4614</v>
      </c>
      <c r="E1856">
        <v>5</v>
      </c>
      <c r="F1856" t="s">
        <v>2634</v>
      </c>
      <c r="G1856">
        <v>8</v>
      </c>
      <c r="H1856" s="1" t="s">
        <v>2635</v>
      </c>
      <c r="I1856">
        <v>74</v>
      </c>
      <c r="J1856" t="s">
        <v>4615</v>
      </c>
      <c r="K1856">
        <v>74</v>
      </c>
      <c r="L1856" t="s">
        <v>4616</v>
      </c>
      <c r="M1856" t="s">
        <v>4407</v>
      </c>
      <c r="N1856" t="s">
        <v>4617</v>
      </c>
      <c r="O1856" t="s">
        <v>4618</v>
      </c>
      <c r="P1856">
        <v>90183921</v>
      </c>
      <c r="R1856">
        <v>14</v>
      </c>
      <c r="S1856">
        <v>14</v>
      </c>
      <c r="U1856">
        <v>7898626110080</v>
      </c>
      <c r="V1856">
        <v>0</v>
      </c>
      <c r="X1856" t="s">
        <v>4723</v>
      </c>
      <c r="Z1856" t="s">
        <v>1260</v>
      </c>
      <c r="AA1856" t="s">
        <v>1261</v>
      </c>
      <c r="AE1856">
        <v>44719</v>
      </c>
      <c r="AH1856">
        <v>0</v>
      </c>
      <c r="AK1856" t="s">
        <v>1260</v>
      </c>
      <c r="AM1856" t="s">
        <v>1260</v>
      </c>
      <c r="AN1856" t="s">
        <v>1260</v>
      </c>
      <c r="AQ1856" t="s">
        <v>1263</v>
      </c>
      <c r="AR1856" t="s">
        <v>1257</v>
      </c>
      <c r="AS1856" t="s">
        <v>1260</v>
      </c>
      <c r="AT1856">
        <v>1</v>
      </c>
      <c r="AX1856" t="s">
        <v>1260</v>
      </c>
      <c r="AY1856" t="s">
        <v>1264</v>
      </c>
      <c r="AZ1856" t="s">
        <v>1265</v>
      </c>
      <c r="BI1856" t="s">
        <v>1260</v>
      </c>
      <c r="BK1856" t="str">
        <f>LEFT(Tabela_BaseCadastro[[#This Row],[Descrição]],SEARCH(" ",Tabela_BaseCadastro[[#This Row],[Descrição]],1)-1)</f>
        <v>2001.18</v>
      </c>
      <c r="BL1856" t="str">
        <f>TEXT(Tabela_BaseCadastro[[#This Row],[Unidade Venda '[EAN8, UPC12, EAN13, e DUN14']]],"0000000000000")</f>
        <v>7898626110080</v>
      </c>
      <c r="BN1856">
        <f>IF(Tabela_BaseCadastro[[#This Row],[P.Ativo CMED]]="",Tabela_BaseCadastro[[#This Row],[DESCRIÇÃO DO PRINCIPIO ATIVO]],Tabela_BaseCadastro[[#This Row],[P.Ativo CMED]])</f>
        <v>0</v>
      </c>
    </row>
    <row r="1857" spans="1:66" x14ac:dyDescent="0.25">
      <c r="A1857">
        <v>2679</v>
      </c>
      <c r="B1857" t="s">
        <v>4724</v>
      </c>
      <c r="C1857">
        <v>1785</v>
      </c>
      <c r="D1857" t="s">
        <v>4492</v>
      </c>
      <c r="E1857">
        <v>1</v>
      </c>
      <c r="F1857" t="s">
        <v>1253</v>
      </c>
      <c r="G1857">
        <v>1</v>
      </c>
      <c r="H1857" s="1" t="s">
        <v>1280</v>
      </c>
      <c r="I1857">
        <v>59</v>
      </c>
      <c r="J1857" t="s">
        <v>4493</v>
      </c>
      <c r="K1857">
        <v>2</v>
      </c>
      <c r="L1857" t="s">
        <v>1256</v>
      </c>
      <c r="M1857" t="s">
        <v>1263</v>
      </c>
      <c r="N1857" t="s">
        <v>4725</v>
      </c>
      <c r="O1857" t="s">
        <v>4726</v>
      </c>
      <c r="P1857">
        <v>30043994</v>
      </c>
      <c r="R1857">
        <v>13</v>
      </c>
      <c r="S1857">
        <v>14</v>
      </c>
      <c r="U1857">
        <v>7891268100501</v>
      </c>
      <c r="V1857">
        <v>0</v>
      </c>
      <c r="Z1857" t="s">
        <v>1260</v>
      </c>
      <c r="AA1857" t="s">
        <v>1261</v>
      </c>
      <c r="AB1857">
        <v>1</v>
      </c>
      <c r="AC1857" t="s">
        <v>1283</v>
      </c>
      <c r="AE1857">
        <v>44719</v>
      </c>
      <c r="AH1857">
        <v>0</v>
      </c>
      <c r="AK1857" t="s">
        <v>1260</v>
      </c>
      <c r="AM1857" t="s">
        <v>1260</v>
      </c>
      <c r="AN1857" t="s">
        <v>1260</v>
      </c>
      <c r="AQ1857" t="s">
        <v>1263</v>
      </c>
      <c r="AR1857" t="s">
        <v>1257</v>
      </c>
      <c r="AS1857" t="s">
        <v>1260</v>
      </c>
      <c r="AT1857">
        <v>1</v>
      </c>
      <c r="AX1857" t="s">
        <v>1260</v>
      </c>
      <c r="AY1857" t="s">
        <v>1264</v>
      </c>
      <c r="AZ1857" t="s">
        <v>1265</v>
      </c>
      <c r="BI1857" t="s">
        <v>1260</v>
      </c>
      <c r="BK1857" t="str">
        <f>LEFT(Tabela_BaseCadastro[[#This Row],[Descrição]],SEARCH(" ",Tabela_BaseCadastro[[#This Row],[Descrição]],1)-1)</f>
        <v>AROMASIN</v>
      </c>
      <c r="BL1857" t="str">
        <f>TEXT(Tabela_BaseCadastro[[#This Row],[Unidade Venda '[EAN8, UPC12, EAN13, e DUN14']]],"0000000000000")</f>
        <v>7891268100501</v>
      </c>
      <c r="BM1857" t="s">
        <v>4726</v>
      </c>
      <c r="BN1857" t="str">
        <f>IF(Tabela_BaseCadastro[[#This Row],[P.Ativo CMED]]="",Tabela_BaseCadastro[[#This Row],[DESCRIÇÃO DO PRINCIPIO ATIVO]],Tabela_BaseCadastro[[#This Row],[P.Ativo CMED]])</f>
        <v>EXEMESTANO</v>
      </c>
    </row>
    <row r="1858" spans="1:66" x14ac:dyDescent="0.25">
      <c r="A1858">
        <v>2680</v>
      </c>
      <c r="B1858" t="s">
        <v>4727</v>
      </c>
      <c r="C1858">
        <v>1785</v>
      </c>
      <c r="D1858" t="s">
        <v>4492</v>
      </c>
      <c r="E1858">
        <v>1</v>
      </c>
      <c r="F1858" t="s">
        <v>1253</v>
      </c>
      <c r="G1858">
        <v>1</v>
      </c>
      <c r="H1858" s="1" t="s">
        <v>1280</v>
      </c>
      <c r="I1858">
        <v>59</v>
      </c>
      <c r="J1858" t="s">
        <v>4493</v>
      </c>
      <c r="K1858">
        <v>2</v>
      </c>
      <c r="L1858" t="s">
        <v>1256</v>
      </c>
      <c r="M1858" t="s">
        <v>1263</v>
      </c>
      <c r="N1858" t="s">
        <v>1323</v>
      </c>
      <c r="O1858" t="s">
        <v>1269</v>
      </c>
      <c r="P1858">
        <v>30049069</v>
      </c>
      <c r="R1858">
        <v>13</v>
      </c>
      <c r="S1858">
        <v>13</v>
      </c>
      <c r="T1858">
        <v>13</v>
      </c>
      <c r="U1858">
        <v>7891268111996</v>
      </c>
      <c r="V1858">
        <v>0</v>
      </c>
      <c r="W1858">
        <v>7891268111996</v>
      </c>
      <c r="X1858" t="s">
        <v>265</v>
      </c>
      <c r="Z1858" t="s">
        <v>1260</v>
      </c>
      <c r="AA1858" t="s">
        <v>1261</v>
      </c>
      <c r="AB1858">
        <v>1</v>
      </c>
      <c r="AC1858" t="s">
        <v>1283</v>
      </c>
      <c r="AE1858">
        <v>44719</v>
      </c>
      <c r="AH1858">
        <v>0</v>
      </c>
      <c r="AK1858" t="s">
        <v>1260</v>
      </c>
      <c r="AM1858" t="s">
        <v>1260</v>
      </c>
      <c r="AN1858" t="s">
        <v>1260</v>
      </c>
      <c r="AQ1858" t="s">
        <v>1263</v>
      </c>
      <c r="AR1858" t="s">
        <v>1257</v>
      </c>
      <c r="AS1858" t="s">
        <v>1260</v>
      </c>
      <c r="AT1858">
        <v>1</v>
      </c>
      <c r="AX1858" t="s">
        <v>1260</v>
      </c>
      <c r="AY1858" t="s">
        <v>1264</v>
      </c>
      <c r="AZ1858" t="s">
        <v>1265</v>
      </c>
      <c r="BI1858" t="s">
        <v>1260</v>
      </c>
      <c r="BK1858" t="str">
        <f>LEFT(Tabela_BaseCadastro[[#This Row],[Descrição]],SEARCH(" ",Tabela_BaseCadastro[[#This Row],[Descrição]],1)-1)</f>
        <v>IBRANCE</v>
      </c>
      <c r="BL1858" t="str">
        <f>TEXT(Tabela_BaseCadastro[[#This Row],[Unidade Venda '[EAN8, UPC12, EAN13, e DUN14']]],"0000000000000")</f>
        <v>7891268111996</v>
      </c>
      <c r="BM1858" t="s">
        <v>4728</v>
      </c>
      <c r="BN1858" t="str">
        <f>IF(Tabela_BaseCadastro[[#This Row],[P.Ativo CMED]]="",Tabela_BaseCadastro[[#This Row],[DESCRIÇÃO DO PRINCIPIO ATIVO]],Tabela_BaseCadastro[[#This Row],[P.Ativo CMED]])</f>
        <v>PALBOCICLIBE</v>
      </c>
    </row>
    <row r="1859" spans="1:66" x14ac:dyDescent="0.25">
      <c r="A1859">
        <v>2681</v>
      </c>
      <c r="B1859" t="s">
        <v>4729</v>
      </c>
      <c r="C1859">
        <v>1785</v>
      </c>
      <c r="D1859" t="s">
        <v>4492</v>
      </c>
      <c r="E1859">
        <v>1</v>
      </c>
      <c r="F1859" t="s">
        <v>1253</v>
      </c>
      <c r="G1859">
        <v>1</v>
      </c>
      <c r="H1859" s="1" t="s">
        <v>1280</v>
      </c>
      <c r="I1859">
        <v>59</v>
      </c>
      <c r="J1859" t="s">
        <v>4493</v>
      </c>
      <c r="K1859">
        <v>2</v>
      </c>
      <c r="L1859" t="s">
        <v>1256</v>
      </c>
      <c r="M1859" t="s">
        <v>1263</v>
      </c>
      <c r="N1859" t="s">
        <v>1323</v>
      </c>
      <c r="O1859" t="s">
        <v>1269</v>
      </c>
      <c r="P1859">
        <v>30049069</v>
      </c>
      <c r="R1859">
        <v>13</v>
      </c>
      <c r="S1859">
        <v>13</v>
      </c>
      <c r="U1859">
        <v>7891268111989</v>
      </c>
      <c r="V1859">
        <v>7891268111989</v>
      </c>
      <c r="Z1859" t="s">
        <v>1260</v>
      </c>
      <c r="AA1859" t="s">
        <v>1261</v>
      </c>
      <c r="AB1859">
        <v>1</v>
      </c>
      <c r="AC1859" t="s">
        <v>1283</v>
      </c>
      <c r="AE1859">
        <v>44719</v>
      </c>
      <c r="AH1859">
        <v>0</v>
      </c>
      <c r="AK1859" t="s">
        <v>1260</v>
      </c>
      <c r="AM1859" t="s">
        <v>1260</v>
      </c>
      <c r="AN1859" t="s">
        <v>1260</v>
      </c>
      <c r="AQ1859" t="s">
        <v>1263</v>
      </c>
      <c r="AR1859" t="s">
        <v>1257</v>
      </c>
      <c r="AS1859" t="s">
        <v>1260</v>
      </c>
      <c r="AT1859">
        <v>1</v>
      </c>
      <c r="AX1859" t="s">
        <v>1260</v>
      </c>
      <c r="AY1859" t="s">
        <v>1264</v>
      </c>
      <c r="AZ1859" t="s">
        <v>1265</v>
      </c>
      <c r="BI1859" t="s">
        <v>1260</v>
      </c>
      <c r="BK1859" t="str">
        <f>LEFT(Tabela_BaseCadastro[[#This Row],[Descrição]],SEARCH(" ",Tabela_BaseCadastro[[#This Row],[Descrição]],1)-1)</f>
        <v>IBRANCE</v>
      </c>
      <c r="BL1859" t="str">
        <f>TEXT(Tabela_BaseCadastro[[#This Row],[Unidade Venda '[EAN8, UPC12, EAN13, e DUN14']]],"0000000000000")</f>
        <v>7891268111989</v>
      </c>
      <c r="BM1859" t="s">
        <v>4728</v>
      </c>
      <c r="BN1859" t="str">
        <f>IF(Tabela_BaseCadastro[[#This Row],[P.Ativo CMED]]="",Tabela_BaseCadastro[[#This Row],[DESCRIÇÃO DO PRINCIPIO ATIVO]],Tabela_BaseCadastro[[#This Row],[P.Ativo CMED]])</f>
        <v>PALBOCICLIBE</v>
      </c>
    </row>
    <row r="1860" spans="1:66" x14ac:dyDescent="0.25">
      <c r="A1860">
        <v>2682</v>
      </c>
      <c r="B1860" t="s">
        <v>4730</v>
      </c>
      <c r="C1860">
        <v>1785</v>
      </c>
      <c r="D1860" t="s">
        <v>4492</v>
      </c>
      <c r="E1860">
        <v>1</v>
      </c>
      <c r="F1860" t="s">
        <v>1253</v>
      </c>
      <c r="G1860">
        <v>1</v>
      </c>
      <c r="H1860" s="1" t="s">
        <v>1280</v>
      </c>
      <c r="I1860">
        <v>59</v>
      </c>
      <c r="J1860" t="s">
        <v>4493</v>
      </c>
      <c r="K1860">
        <v>2</v>
      </c>
      <c r="L1860" t="s">
        <v>1256</v>
      </c>
      <c r="M1860" t="s">
        <v>1263</v>
      </c>
      <c r="N1860" t="s">
        <v>1323</v>
      </c>
      <c r="O1860" t="s">
        <v>1269</v>
      </c>
      <c r="P1860">
        <v>30049069</v>
      </c>
      <c r="R1860">
        <v>13</v>
      </c>
      <c r="S1860">
        <v>13</v>
      </c>
      <c r="U1860">
        <v>7891268112009</v>
      </c>
      <c r="V1860">
        <v>0</v>
      </c>
      <c r="X1860" t="s">
        <v>268</v>
      </c>
      <c r="Z1860" t="s">
        <v>1260</v>
      </c>
      <c r="AA1860" t="s">
        <v>1261</v>
      </c>
      <c r="AB1860">
        <v>1</v>
      </c>
      <c r="AC1860" t="s">
        <v>1283</v>
      </c>
      <c r="AE1860">
        <v>44719</v>
      </c>
      <c r="AH1860">
        <v>0</v>
      </c>
      <c r="AK1860" t="s">
        <v>1260</v>
      </c>
      <c r="AM1860" t="s">
        <v>1260</v>
      </c>
      <c r="AN1860" t="s">
        <v>1260</v>
      </c>
      <c r="AQ1860" t="s">
        <v>1263</v>
      </c>
      <c r="AR1860" t="s">
        <v>1257</v>
      </c>
      <c r="AS1860" t="s">
        <v>1260</v>
      </c>
      <c r="AT1860">
        <v>1</v>
      </c>
      <c r="AX1860" t="s">
        <v>1260</v>
      </c>
      <c r="AY1860" t="s">
        <v>1264</v>
      </c>
      <c r="AZ1860" t="s">
        <v>1265</v>
      </c>
      <c r="BI1860" t="s">
        <v>1260</v>
      </c>
      <c r="BK1860" t="str">
        <f>LEFT(Tabela_BaseCadastro[[#This Row],[Descrição]],SEARCH(" ",Tabela_BaseCadastro[[#This Row],[Descrição]],1)-1)</f>
        <v>IBRANCE</v>
      </c>
      <c r="BL1860" t="str">
        <f>TEXT(Tabela_BaseCadastro[[#This Row],[Unidade Venda '[EAN8, UPC12, EAN13, e DUN14']]],"0000000000000")</f>
        <v>7891268112009</v>
      </c>
      <c r="BM1860" t="s">
        <v>4728</v>
      </c>
      <c r="BN1860" t="str">
        <f>IF(Tabela_BaseCadastro[[#This Row],[P.Ativo CMED]]="",Tabela_BaseCadastro[[#This Row],[DESCRIÇÃO DO PRINCIPIO ATIVO]],Tabela_BaseCadastro[[#This Row],[P.Ativo CMED]])</f>
        <v>PALBOCICLIBE</v>
      </c>
    </row>
    <row r="1861" spans="1:66" x14ac:dyDescent="0.25">
      <c r="A1861">
        <v>2683</v>
      </c>
      <c r="B1861" t="s">
        <v>4731</v>
      </c>
      <c r="C1861">
        <v>1785</v>
      </c>
      <c r="D1861" t="s">
        <v>4492</v>
      </c>
      <c r="E1861">
        <v>1</v>
      </c>
      <c r="F1861" t="s">
        <v>1253</v>
      </c>
      <c r="G1861">
        <v>2</v>
      </c>
      <c r="H1861" s="1" t="s">
        <v>1254</v>
      </c>
      <c r="I1861">
        <v>59</v>
      </c>
      <c r="J1861" t="s">
        <v>4493</v>
      </c>
      <c r="K1861">
        <v>2</v>
      </c>
      <c r="L1861" t="s">
        <v>1256</v>
      </c>
      <c r="M1861" t="s">
        <v>1263</v>
      </c>
      <c r="N1861" t="s">
        <v>1422</v>
      </c>
      <c r="O1861" t="s">
        <v>1253</v>
      </c>
      <c r="P1861">
        <v>30022099</v>
      </c>
      <c r="R1861">
        <v>13</v>
      </c>
      <c r="S1861">
        <v>14</v>
      </c>
      <c r="U1861">
        <v>1211004040116</v>
      </c>
      <c r="V1861">
        <v>1211004040116</v>
      </c>
      <c r="Z1861" t="s">
        <v>1260</v>
      </c>
      <c r="AA1861" t="s">
        <v>1261</v>
      </c>
      <c r="AB1861">
        <v>25</v>
      </c>
      <c r="AC1861" t="s">
        <v>1848</v>
      </c>
      <c r="AE1861">
        <v>44719</v>
      </c>
      <c r="AH1861">
        <v>0</v>
      </c>
      <c r="AK1861" t="s">
        <v>1260</v>
      </c>
      <c r="AM1861" t="s">
        <v>1260</v>
      </c>
      <c r="AN1861" t="s">
        <v>1260</v>
      </c>
      <c r="AQ1861" t="s">
        <v>1263</v>
      </c>
      <c r="AR1861" t="s">
        <v>1257</v>
      </c>
      <c r="AS1861" t="s">
        <v>1260</v>
      </c>
      <c r="AT1861">
        <v>1</v>
      </c>
      <c r="AX1861" t="s">
        <v>1260</v>
      </c>
      <c r="AY1861" t="s">
        <v>1264</v>
      </c>
      <c r="AZ1861" t="s">
        <v>1265</v>
      </c>
      <c r="BI1861" t="s">
        <v>1260</v>
      </c>
      <c r="BK1861" t="str">
        <f>LEFT(Tabela_BaseCadastro[[#This Row],[Descrição]],SEARCH(" ",Tabela_BaseCadastro[[#This Row],[Descrição]],1)-1)</f>
        <v>VFEND</v>
      </c>
      <c r="BL1861" t="str">
        <f>TEXT(Tabela_BaseCadastro[[#This Row],[Unidade Venda '[EAN8, UPC12, EAN13, e DUN14']]],"0000000000000")</f>
        <v>1211004040116</v>
      </c>
      <c r="BN1861">
        <f>IF(Tabela_BaseCadastro[[#This Row],[P.Ativo CMED]]="",Tabela_BaseCadastro[[#This Row],[DESCRIÇÃO DO PRINCIPIO ATIVO]],Tabela_BaseCadastro[[#This Row],[P.Ativo CMED]])</f>
        <v>0</v>
      </c>
    </row>
    <row r="1862" spans="1:66" x14ac:dyDescent="0.25">
      <c r="A1862">
        <v>2684</v>
      </c>
      <c r="B1862" t="s">
        <v>4732</v>
      </c>
      <c r="C1862">
        <v>1785</v>
      </c>
      <c r="D1862" t="s">
        <v>4492</v>
      </c>
      <c r="E1862">
        <v>1</v>
      </c>
      <c r="F1862" t="s">
        <v>1253</v>
      </c>
      <c r="G1862">
        <v>1</v>
      </c>
      <c r="H1862" s="1" t="s">
        <v>1280</v>
      </c>
      <c r="I1862">
        <v>59</v>
      </c>
      <c r="J1862" t="s">
        <v>4493</v>
      </c>
      <c r="K1862">
        <v>2</v>
      </c>
      <c r="L1862" t="s">
        <v>1256</v>
      </c>
      <c r="M1862" t="s">
        <v>1263</v>
      </c>
      <c r="N1862" t="s">
        <v>1323</v>
      </c>
      <c r="O1862" t="s">
        <v>1269</v>
      </c>
      <c r="P1862">
        <v>30049069</v>
      </c>
      <c r="R1862">
        <v>13</v>
      </c>
      <c r="S1862">
        <v>13</v>
      </c>
      <c r="U1862">
        <v>7891268110418</v>
      </c>
      <c r="V1862">
        <v>0</v>
      </c>
      <c r="X1862" t="s">
        <v>708</v>
      </c>
      <c r="Z1862" t="s">
        <v>1260</v>
      </c>
      <c r="AA1862" t="s">
        <v>1261</v>
      </c>
      <c r="AB1862">
        <v>1</v>
      </c>
      <c r="AC1862" t="s">
        <v>1283</v>
      </c>
      <c r="AE1862">
        <v>44719</v>
      </c>
      <c r="AH1862">
        <v>0</v>
      </c>
      <c r="AK1862" t="s">
        <v>1260</v>
      </c>
      <c r="AM1862" t="s">
        <v>1260</v>
      </c>
      <c r="AN1862" t="s">
        <v>1260</v>
      </c>
      <c r="AQ1862" t="s">
        <v>1263</v>
      </c>
      <c r="AR1862" t="s">
        <v>1257</v>
      </c>
      <c r="AS1862" t="s">
        <v>1260</v>
      </c>
      <c r="AT1862">
        <v>1</v>
      </c>
      <c r="AX1862" t="s">
        <v>1260</v>
      </c>
      <c r="AY1862" t="s">
        <v>1264</v>
      </c>
      <c r="AZ1862" t="s">
        <v>1265</v>
      </c>
      <c r="BI1862" t="s">
        <v>1260</v>
      </c>
      <c r="BK1862" t="str">
        <f>LEFT(Tabela_BaseCadastro[[#This Row],[Descrição]],SEARCH(" ",Tabela_BaseCadastro[[#This Row],[Descrição]],1)-1)</f>
        <v>XALKORI</v>
      </c>
      <c r="BL1862" t="str">
        <f>TEXT(Tabela_BaseCadastro[[#This Row],[Unidade Venda '[EAN8, UPC12, EAN13, e DUN14']]],"0000000000000")</f>
        <v>7891268110418</v>
      </c>
      <c r="BM1862" t="s">
        <v>4733</v>
      </c>
      <c r="BN1862" t="str">
        <f>IF(Tabela_BaseCadastro[[#This Row],[P.Ativo CMED]]="",Tabela_BaseCadastro[[#This Row],[DESCRIÇÃO DO PRINCIPIO ATIVO]],Tabela_BaseCadastro[[#This Row],[P.Ativo CMED]])</f>
        <v>CRIZOTINIBE</v>
      </c>
    </row>
    <row r="1863" spans="1:66" x14ac:dyDescent="0.25">
      <c r="A1863">
        <v>2685</v>
      </c>
      <c r="B1863" t="s">
        <v>4734</v>
      </c>
      <c r="C1863">
        <v>1785</v>
      </c>
      <c r="D1863" t="s">
        <v>4492</v>
      </c>
      <c r="E1863">
        <v>1</v>
      </c>
      <c r="F1863" t="s">
        <v>1253</v>
      </c>
      <c r="G1863">
        <v>7</v>
      </c>
      <c r="H1863" s="1" t="s">
        <v>1381</v>
      </c>
      <c r="I1863">
        <v>59</v>
      </c>
      <c r="J1863" t="s">
        <v>4493</v>
      </c>
      <c r="K1863">
        <v>1</v>
      </c>
      <c r="L1863" t="s">
        <v>1291</v>
      </c>
      <c r="M1863" t="s">
        <v>1263</v>
      </c>
      <c r="N1863" t="s">
        <v>1422</v>
      </c>
      <c r="O1863" t="s">
        <v>1253</v>
      </c>
      <c r="P1863">
        <v>30022099</v>
      </c>
      <c r="R1863">
        <v>13</v>
      </c>
      <c r="S1863">
        <v>14</v>
      </c>
      <c r="U1863">
        <v>1211004790034</v>
      </c>
      <c r="V1863">
        <v>1211004790034</v>
      </c>
      <c r="Z1863" t="s">
        <v>1260</v>
      </c>
      <c r="AA1863" t="s">
        <v>1261</v>
      </c>
      <c r="AB1863">
        <v>10</v>
      </c>
      <c r="AC1863" t="s">
        <v>1335</v>
      </c>
      <c r="AE1863">
        <v>44719</v>
      </c>
      <c r="AH1863">
        <v>0</v>
      </c>
      <c r="AK1863" t="s">
        <v>1260</v>
      </c>
      <c r="AM1863" t="s">
        <v>1260</v>
      </c>
      <c r="AN1863" t="s">
        <v>1260</v>
      </c>
      <c r="AS1863" t="s">
        <v>1260</v>
      </c>
      <c r="AT1863">
        <v>1</v>
      </c>
      <c r="AX1863" t="s">
        <v>1260</v>
      </c>
      <c r="AY1863" t="s">
        <v>1264</v>
      </c>
      <c r="AZ1863" t="s">
        <v>1265</v>
      </c>
      <c r="BI1863" t="s">
        <v>1260</v>
      </c>
      <c r="BK1863" t="str">
        <f>LEFT(Tabela_BaseCadastro[[#This Row],[Descrição]],SEARCH(" ",Tabela_BaseCadastro[[#This Row],[Descrição]],1)-1)</f>
        <v>XILBRILADA</v>
      </c>
      <c r="BL1863" t="str">
        <f>TEXT(Tabela_BaseCadastro[[#This Row],[Unidade Venda '[EAN8, UPC12, EAN13, e DUN14']]],"0000000000000")</f>
        <v>1211004790034</v>
      </c>
      <c r="BN1863">
        <f>IF(Tabela_BaseCadastro[[#This Row],[P.Ativo CMED]]="",Tabela_BaseCadastro[[#This Row],[DESCRIÇÃO DO PRINCIPIO ATIVO]],Tabela_BaseCadastro[[#This Row],[P.Ativo CMED]])</f>
        <v>0</v>
      </c>
    </row>
    <row r="1864" spans="1:66" x14ac:dyDescent="0.25">
      <c r="A1864">
        <v>2686</v>
      </c>
      <c r="B1864" t="s">
        <v>4735</v>
      </c>
      <c r="C1864">
        <v>1785</v>
      </c>
      <c r="D1864" t="s">
        <v>4492</v>
      </c>
      <c r="E1864">
        <v>1</v>
      </c>
      <c r="F1864" t="s">
        <v>1253</v>
      </c>
      <c r="G1864">
        <v>1</v>
      </c>
      <c r="H1864" s="1" t="s">
        <v>1280</v>
      </c>
      <c r="I1864">
        <v>59</v>
      </c>
      <c r="J1864" t="s">
        <v>4493</v>
      </c>
      <c r="K1864">
        <v>2</v>
      </c>
      <c r="L1864" t="s">
        <v>1256</v>
      </c>
      <c r="M1864" t="s">
        <v>1263</v>
      </c>
      <c r="N1864" t="s">
        <v>1323</v>
      </c>
      <c r="O1864" t="s">
        <v>1269</v>
      </c>
      <c r="P1864">
        <v>30049069</v>
      </c>
      <c r="R1864">
        <v>13</v>
      </c>
      <c r="S1864">
        <v>13</v>
      </c>
      <c r="T1864">
        <v>13</v>
      </c>
      <c r="U1864">
        <v>7891268104233</v>
      </c>
      <c r="V1864">
        <v>0</v>
      </c>
      <c r="W1864">
        <v>7891268104233</v>
      </c>
      <c r="X1864" t="s">
        <v>717</v>
      </c>
      <c r="Z1864" t="s">
        <v>1260</v>
      </c>
      <c r="AA1864" t="s">
        <v>1261</v>
      </c>
      <c r="AB1864">
        <v>1</v>
      </c>
      <c r="AC1864" t="s">
        <v>1283</v>
      </c>
      <c r="AE1864">
        <v>44719</v>
      </c>
      <c r="AH1864">
        <v>0</v>
      </c>
      <c r="AK1864" t="s">
        <v>1260</v>
      </c>
      <c r="AM1864" t="s">
        <v>1260</v>
      </c>
      <c r="AN1864" t="s">
        <v>1260</v>
      </c>
      <c r="AQ1864" t="s">
        <v>1263</v>
      </c>
      <c r="AR1864" t="s">
        <v>1257</v>
      </c>
      <c r="AS1864" t="s">
        <v>1260</v>
      </c>
      <c r="AT1864">
        <v>1</v>
      </c>
      <c r="AX1864" t="s">
        <v>1260</v>
      </c>
      <c r="AY1864" t="s">
        <v>1264</v>
      </c>
      <c r="AZ1864" t="s">
        <v>1265</v>
      </c>
      <c r="BI1864" t="s">
        <v>1260</v>
      </c>
      <c r="BK1864" t="str">
        <f>LEFT(Tabela_BaseCadastro[[#This Row],[Descrição]],SEARCH(" ",Tabela_BaseCadastro[[#This Row],[Descrição]],1)-1)</f>
        <v>INLYTA</v>
      </c>
      <c r="BL1864" t="str">
        <f>TEXT(Tabela_BaseCadastro[[#This Row],[Unidade Venda '[EAN8, UPC12, EAN13, e DUN14']]],"0000000000000")</f>
        <v>7891268104233</v>
      </c>
      <c r="BM1864" t="s">
        <v>4736</v>
      </c>
      <c r="BN1864" t="str">
        <f>IF(Tabela_BaseCadastro[[#This Row],[P.Ativo CMED]]="",Tabela_BaseCadastro[[#This Row],[DESCRIÇÃO DO PRINCIPIO ATIVO]],Tabela_BaseCadastro[[#This Row],[P.Ativo CMED]])</f>
        <v>AXITINIBE</v>
      </c>
    </row>
    <row r="1865" spans="1:66" x14ac:dyDescent="0.25">
      <c r="A1865">
        <v>2687</v>
      </c>
      <c r="B1865" t="s">
        <v>4737</v>
      </c>
      <c r="C1865">
        <v>1785</v>
      </c>
      <c r="D1865" t="s">
        <v>4492</v>
      </c>
      <c r="E1865">
        <v>1</v>
      </c>
      <c r="F1865" t="s">
        <v>1253</v>
      </c>
      <c r="G1865">
        <v>1</v>
      </c>
      <c r="H1865" s="1" t="s">
        <v>1280</v>
      </c>
      <c r="I1865">
        <v>59</v>
      </c>
      <c r="J1865" t="s">
        <v>4493</v>
      </c>
      <c r="K1865">
        <v>2</v>
      </c>
      <c r="L1865" t="s">
        <v>1256</v>
      </c>
      <c r="M1865" t="s">
        <v>1263</v>
      </c>
      <c r="N1865" t="s">
        <v>1323</v>
      </c>
      <c r="O1865" t="s">
        <v>1269</v>
      </c>
      <c r="P1865">
        <v>30049069</v>
      </c>
      <c r="R1865">
        <v>13</v>
      </c>
      <c r="S1865">
        <v>13</v>
      </c>
      <c r="T1865">
        <v>13</v>
      </c>
      <c r="U1865">
        <v>7891268100648</v>
      </c>
      <c r="V1865">
        <v>7891268100648</v>
      </c>
      <c r="W1865">
        <v>7891268100648</v>
      </c>
      <c r="Z1865" t="s">
        <v>1260</v>
      </c>
      <c r="AA1865" t="s">
        <v>1261</v>
      </c>
      <c r="AB1865">
        <v>1</v>
      </c>
      <c r="AC1865" t="s">
        <v>1283</v>
      </c>
      <c r="AE1865">
        <v>44719</v>
      </c>
      <c r="AH1865">
        <v>0</v>
      </c>
      <c r="AK1865" t="s">
        <v>1260</v>
      </c>
      <c r="AM1865" t="s">
        <v>1260</v>
      </c>
      <c r="AN1865" t="s">
        <v>1260</v>
      </c>
      <c r="AQ1865" t="s">
        <v>1263</v>
      </c>
      <c r="AR1865" t="s">
        <v>1257</v>
      </c>
      <c r="AS1865" t="s">
        <v>1260</v>
      </c>
      <c r="AT1865">
        <v>1</v>
      </c>
      <c r="AX1865" t="s">
        <v>1260</v>
      </c>
      <c r="AY1865" t="s">
        <v>1264</v>
      </c>
      <c r="AZ1865" t="s">
        <v>1265</v>
      </c>
      <c r="BI1865" t="s">
        <v>1260</v>
      </c>
      <c r="BK1865" t="str">
        <f>LEFT(Tabela_BaseCadastro[[#This Row],[Descrição]],SEARCH(" ",Tabela_BaseCadastro[[#This Row],[Descrição]],1)-1)</f>
        <v>SUTENT</v>
      </c>
      <c r="BL1865" t="str">
        <f>TEXT(Tabela_BaseCadastro[[#This Row],[Unidade Venda '[EAN8, UPC12, EAN13, e DUN14']]],"0000000000000")</f>
        <v>7891268100648</v>
      </c>
      <c r="BM1865" t="s">
        <v>4738</v>
      </c>
      <c r="BN1865" t="str">
        <f>IF(Tabela_BaseCadastro[[#This Row],[P.Ativo CMED]]="",Tabela_BaseCadastro[[#This Row],[DESCRIÇÃO DO PRINCIPIO ATIVO]],Tabela_BaseCadastro[[#This Row],[P.Ativo CMED]])</f>
        <v>MALATO DE SUNITINIBE</v>
      </c>
    </row>
    <row r="1866" spans="1:66" x14ac:dyDescent="0.25">
      <c r="A1866">
        <v>2688</v>
      </c>
      <c r="B1866" t="s">
        <v>4739</v>
      </c>
      <c r="C1866">
        <v>1785</v>
      </c>
      <c r="D1866" t="s">
        <v>4492</v>
      </c>
      <c r="E1866">
        <v>1</v>
      </c>
      <c r="F1866" t="s">
        <v>1253</v>
      </c>
      <c r="G1866">
        <v>1</v>
      </c>
      <c r="H1866" s="1" t="s">
        <v>1280</v>
      </c>
      <c r="I1866">
        <v>59</v>
      </c>
      <c r="J1866" t="s">
        <v>4493</v>
      </c>
      <c r="K1866">
        <v>2</v>
      </c>
      <c r="L1866" t="s">
        <v>1256</v>
      </c>
      <c r="M1866" t="s">
        <v>1263</v>
      </c>
      <c r="N1866" t="s">
        <v>4740</v>
      </c>
      <c r="P1866">
        <v>30022099</v>
      </c>
      <c r="R1866">
        <v>13</v>
      </c>
      <c r="S1866">
        <v>14</v>
      </c>
      <c r="U1866">
        <v>1211004660017</v>
      </c>
      <c r="V1866">
        <v>1211004660017</v>
      </c>
      <c r="Z1866" t="s">
        <v>1260</v>
      </c>
      <c r="AA1866" t="s">
        <v>1261</v>
      </c>
      <c r="AB1866">
        <v>1</v>
      </c>
      <c r="AC1866" t="s">
        <v>1283</v>
      </c>
      <c r="AE1866">
        <v>44719</v>
      </c>
      <c r="AH1866">
        <v>0</v>
      </c>
      <c r="AK1866" t="s">
        <v>1260</v>
      </c>
      <c r="AM1866" t="s">
        <v>1260</v>
      </c>
      <c r="AN1866" t="s">
        <v>1260</v>
      </c>
      <c r="AQ1866" t="s">
        <v>1263</v>
      </c>
      <c r="AR1866" t="s">
        <v>1257</v>
      </c>
      <c r="AS1866" t="s">
        <v>1260</v>
      </c>
      <c r="AT1866">
        <v>1</v>
      </c>
      <c r="AX1866" t="s">
        <v>1260</v>
      </c>
      <c r="AY1866" t="s">
        <v>1264</v>
      </c>
      <c r="AZ1866" t="s">
        <v>1265</v>
      </c>
      <c r="BI1866" t="s">
        <v>1260</v>
      </c>
      <c r="BK1866" t="str">
        <f>LEFT(Tabela_BaseCadastro[[#This Row],[Descrição]],SEARCH(" ",Tabela_BaseCadastro[[#This Row],[Descrição]],1)-1)</f>
        <v>SUTENT</v>
      </c>
      <c r="BL1866" t="str">
        <f>TEXT(Tabela_BaseCadastro[[#This Row],[Unidade Venda '[EAN8, UPC12, EAN13, e DUN14']]],"0000000000000")</f>
        <v>1211004660017</v>
      </c>
      <c r="BN1866">
        <f>IF(Tabela_BaseCadastro[[#This Row],[P.Ativo CMED]]="",Tabela_BaseCadastro[[#This Row],[DESCRIÇÃO DO PRINCIPIO ATIVO]],Tabela_BaseCadastro[[#This Row],[P.Ativo CMED]])</f>
        <v>0</v>
      </c>
    </row>
    <row r="1867" spans="1:66" x14ac:dyDescent="0.25">
      <c r="A1867">
        <v>2689</v>
      </c>
      <c r="B1867" t="s">
        <v>4741</v>
      </c>
      <c r="C1867">
        <v>1785</v>
      </c>
      <c r="D1867" t="s">
        <v>4492</v>
      </c>
      <c r="E1867">
        <v>1</v>
      </c>
      <c r="F1867" t="s">
        <v>1253</v>
      </c>
      <c r="G1867">
        <v>2</v>
      </c>
      <c r="H1867" s="1" t="s">
        <v>1254</v>
      </c>
      <c r="I1867">
        <v>59</v>
      </c>
      <c r="J1867" t="s">
        <v>4493</v>
      </c>
      <c r="K1867">
        <v>1</v>
      </c>
      <c r="L1867" t="s">
        <v>1291</v>
      </c>
      <c r="M1867" t="s">
        <v>1263</v>
      </c>
      <c r="N1867" t="s">
        <v>1422</v>
      </c>
      <c r="O1867" t="s">
        <v>1253</v>
      </c>
      <c r="P1867">
        <v>30022099</v>
      </c>
      <c r="R1867">
        <v>13</v>
      </c>
      <c r="S1867">
        <v>14</v>
      </c>
      <c r="U1867">
        <v>1211004620023</v>
      </c>
      <c r="V1867">
        <v>1211004620023</v>
      </c>
      <c r="Z1867" t="s">
        <v>1260</v>
      </c>
      <c r="AA1867" t="s">
        <v>1261</v>
      </c>
      <c r="AB1867">
        <v>854</v>
      </c>
      <c r="AC1867" t="s">
        <v>4742</v>
      </c>
      <c r="AE1867">
        <v>44720</v>
      </c>
      <c r="AH1867">
        <v>0</v>
      </c>
      <c r="AK1867" t="s">
        <v>1260</v>
      </c>
      <c r="AM1867" t="s">
        <v>1260</v>
      </c>
      <c r="AN1867" t="s">
        <v>1260</v>
      </c>
      <c r="AQ1867" t="s">
        <v>1263</v>
      </c>
      <c r="AR1867" t="s">
        <v>1257</v>
      </c>
      <c r="AS1867" t="s">
        <v>1260</v>
      </c>
      <c r="AT1867">
        <v>1</v>
      </c>
      <c r="AX1867" t="s">
        <v>1260</v>
      </c>
      <c r="AY1867" t="s">
        <v>1264</v>
      </c>
      <c r="AZ1867" t="s">
        <v>1265</v>
      </c>
      <c r="BI1867" t="s">
        <v>1260</v>
      </c>
      <c r="BK1867" t="str">
        <f>LEFT(Tabela_BaseCadastro[[#This Row],[Descrição]],SEARCH(" ",Tabela_BaseCadastro[[#This Row],[Descrição]],1)-1)</f>
        <v>VYNDAQEL</v>
      </c>
      <c r="BL1867" t="str">
        <f>TEXT(Tabela_BaseCadastro[[#This Row],[Unidade Venda '[EAN8, UPC12, EAN13, e DUN14']]],"0000000000000")</f>
        <v>1211004620023</v>
      </c>
      <c r="BN1867">
        <f>IF(Tabela_BaseCadastro[[#This Row],[P.Ativo CMED]]="",Tabela_BaseCadastro[[#This Row],[DESCRIÇÃO DO PRINCIPIO ATIVO]],Tabela_BaseCadastro[[#This Row],[P.Ativo CMED]])</f>
        <v>0</v>
      </c>
    </row>
    <row r="1868" spans="1:66" x14ac:dyDescent="0.25">
      <c r="A1868">
        <v>2690</v>
      </c>
      <c r="B1868" t="s">
        <v>4743</v>
      </c>
      <c r="C1868">
        <v>1785</v>
      </c>
      <c r="D1868" t="s">
        <v>4492</v>
      </c>
      <c r="E1868">
        <v>1</v>
      </c>
      <c r="F1868" t="s">
        <v>1253</v>
      </c>
      <c r="G1868">
        <v>2</v>
      </c>
      <c r="H1868" s="1" t="s">
        <v>1254</v>
      </c>
      <c r="I1868">
        <v>59</v>
      </c>
      <c r="J1868" t="s">
        <v>4493</v>
      </c>
      <c r="K1868">
        <v>2</v>
      </c>
      <c r="L1868" t="s">
        <v>1256</v>
      </c>
      <c r="M1868" t="s">
        <v>1263</v>
      </c>
      <c r="N1868" t="s">
        <v>1268</v>
      </c>
      <c r="O1868" t="s">
        <v>1269</v>
      </c>
      <c r="P1868">
        <v>30049069</v>
      </c>
      <c r="R1868">
        <v>13</v>
      </c>
      <c r="S1868">
        <v>13</v>
      </c>
      <c r="U1868">
        <v>7891268109788</v>
      </c>
      <c r="V1868">
        <v>0</v>
      </c>
      <c r="X1868" t="s">
        <v>1025</v>
      </c>
      <c r="Z1868" t="s">
        <v>1260</v>
      </c>
      <c r="AA1868" t="s">
        <v>1261</v>
      </c>
      <c r="AB1868">
        <v>98</v>
      </c>
      <c r="AC1868" t="s">
        <v>1727</v>
      </c>
      <c r="AE1868">
        <v>44720</v>
      </c>
      <c r="AH1868">
        <v>0</v>
      </c>
      <c r="AK1868" t="s">
        <v>1260</v>
      </c>
      <c r="AM1868" t="s">
        <v>1260</v>
      </c>
      <c r="AN1868" t="s">
        <v>1260</v>
      </c>
      <c r="AQ1868" t="s">
        <v>1263</v>
      </c>
      <c r="AR1868" t="s">
        <v>1257</v>
      </c>
      <c r="AS1868" t="s">
        <v>1260</v>
      </c>
      <c r="AT1868">
        <v>1</v>
      </c>
      <c r="AX1868" t="s">
        <v>1260</v>
      </c>
      <c r="AY1868" t="s">
        <v>1264</v>
      </c>
      <c r="AZ1868" t="s">
        <v>1265</v>
      </c>
      <c r="BI1868" t="s">
        <v>1260</v>
      </c>
      <c r="BK1868" t="str">
        <f>LEFT(Tabela_BaseCadastro[[#This Row],[Descrição]],SEARCH(" ",Tabela_BaseCadastro[[#This Row],[Descrição]],1)-1)</f>
        <v>XELJANZ</v>
      </c>
      <c r="BL1868" t="str">
        <f>TEXT(Tabela_BaseCadastro[[#This Row],[Unidade Venda '[EAN8, UPC12, EAN13, e DUN14']]],"0000000000000")</f>
        <v>7891268109788</v>
      </c>
      <c r="BM1868" t="s">
        <v>4744</v>
      </c>
      <c r="BN1868" t="str">
        <f>IF(Tabela_BaseCadastro[[#This Row],[P.Ativo CMED]]="",Tabela_BaseCadastro[[#This Row],[DESCRIÇÃO DO PRINCIPIO ATIVO]],Tabela_BaseCadastro[[#This Row],[P.Ativo CMED]])</f>
        <v>CITRATO DE TOFACITINIBE</v>
      </c>
    </row>
    <row r="1869" spans="1:66" x14ac:dyDescent="0.25">
      <c r="A1869">
        <v>2691</v>
      </c>
      <c r="B1869" t="s">
        <v>4745</v>
      </c>
      <c r="C1869">
        <v>1785</v>
      </c>
      <c r="D1869" t="s">
        <v>4492</v>
      </c>
      <c r="E1869">
        <v>1</v>
      </c>
      <c r="F1869" t="s">
        <v>1253</v>
      </c>
      <c r="G1869">
        <v>7</v>
      </c>
      <c r="H1869" s="1" t="s">
        <v>1381</v>
      </c>
      <c r="I1869">
        <v>59</v>
      </c>
      <c r="J1869" t="s">
        <v>4493</v>
      </c>
      <c r="K1869">
        <v>1</v>
      </c>
      <c r="L1869" t="s">
        <v>1291</v>
      </c>
      <c r="M1869" t="s">
        <v>1263</v>
      </c>
      <c r="N1869" t="s">
        <v>2418</v>
      </c>
      <c r="O1869" t="s">
        <v>1275</v>
      </c>
      <c r="P1869">
        <v>30043929</v>
      </c>
      <c r="R1869">
        <v>13</v>
      </c>
      <c r="S1869">
        <v>14</v>
      </c>
      <c r="U1869">
        <v>7891268032475</v>
      </c>
      <c r="V1869">
        <v>0</v>
      </c>
      <c r="Z1869" t="s">
        <v>1260</v>
      </c>
      <c r="AA1869" t="s">
        <v>1261</v>
      </c>
      <c r="AB1869">
        <v>435</v>
      </c>
      <c r="AC1869" t="s">
        <v>4746</v>
      </c>
      <c r="AE1869">
        <v>44720</v>
      </c>
      <c r="AH1869">
        <v>0</v>
      </c>
      <c r="AK1869" t="s">
        <v>1260</v>
      </c>
      <c r="AM1869" t="s">
        <v>1260</v>
      </c>
      <c r="AN1869" t="s">
        <v>1260</v>
      </c>
      <c r="AQ1869" t="s">
        <v>1263</v>
      </c>
      <c r="AR1869" t="s">
        <v>1257</v>
      </c>
      <c r="AS1869" t="s">
        <v>1260</v>
      </c>
      <c r="AT1869">
        <v>1</v>
      </c>
      <c r="AX1869" t="s">
        <v>1260</v>
      </c>
      <c r="AY1869" t="s">
        <v>1264</v>
      </c>
      <c r="AZ1869" t="s">
        <v>1265</v>
      </c>
      <c r="BI1869" t="s">
        <v>1260</v>
      </c>
      <c r="BK1869" t="str">
        <f>LEFT(Tabela_BaseCadastro[[#This Row],[Descrição]],SEARCH(" ",Tabela_BaseCadastro[[#This Row],[Descrição]],1)-1)</f>
        <v>SOMAVERT</v>
      </c>
      <c r="BL1869" t="str">
        <f>TEXT(Tabela_BaseCadastro[[#This Row],[Unidade Venda '[EAN8, UPC12, EAN13, e DUN14']]],"0000000000000")</f>
        <v>7891268032475</v>
      </c>
      <c r="BM1869" t="s">
        <v>4747</v>
      </c>
      <c r="BN1869" t="str">
        <f>IF(Tabela_BaseCadastro[[#This Row],[P.Ativo CMED]]="",Tabela_BaseCadastro[[#This Row],[DESCRIÇÃO DO PRINCIPIO ATIVO]],Tabela_BaseCadastro[[#This Row],[P.Ativo CMED]])</f>
        <v>PEGVISOMANTO</v>
      </c>
    </row>
    <row r="1870" spans="1:66" x14ac:dyDescent="0.25">
      <c r="A1870">
        <v>2692</v>
      </c>
      <c r="B1870" t="s">
        <v>4748</v>
      </c>
      <c r="C1870">
        <v>2327</v>
      </c>
      <c r="D1870" t="s">
        <v>2524</v>
      </c>
      <c r="E1870">
        <v>1</v>
      </c>
      <c r="F1870" t="s">
        <v>1253</v>
      </c>
      <c r="G1870">
        <v>2</v>
      </c>
      <c r="H1870" s="1" t="s">
        <v>1254</v>
      </c>
      <c r="I1870">
        <v>26</v>
      </c>
      <c r="J1870" t="s">
        <v>2525</v>
      </c>
      <c r="K1870">
        <v>2</v>
      </c>
      <c r="L1870" t="s">
        <v>1256</v>
      </c>
      <c r="M1870" t="s">
        <v>1263</v>
      </c>
      <c r="N1870" t="s">
        <v>4676</v>
      </c>
      <c r="O1870" t="s">
        <v>1269</v>
      </c>
      <c r="P1870">
        <v>30049069</v>
      </c>
      <c r="R1870">
        <v>13</v>
      </c>
      <c r="S1870">
        <v>14</v>
      </c>
      <c r="U1870">
        <v>7896637023115</v>
      </c>
      <c r="V1870">
        <v>0</v>
      </c>
      <c r="X1870">
        <v>2311</v>
      </c>
      <c r="Z1870" t="s">
        <v>1260</v>
      </c>
      <c r="AA1870" t="s">
        <v>1261</v>
      </c>
      <c r="AB1870">
        <v>16</v>
      </c>
      <c r="AC1870" t="s">
        <v>1369</v>
      </c>
      <c r="AE1870">
        <v>44720</v>
      </c>
      <c r="AH1870">
        <v>0</v>
      </c>
      <c r="AK1870" t="s">
        <v>1260</v>
      </c>
      <c r="AM1870" t="s">
        <v>1260</v>
      </c>
      <c r="AN1870" t="s">
        <v>1260</v>
      </c>
      <c r="AQ1870" t="s">
        <v>1263</v>
      </c>
      <c r="AR1870" t="s">
        <v>1257</v>
      </c>
      <c r="AS1870" t="s">
        <v>1260</v>
      </c>
      <c r="AT1870">
        <v>1</v>
      </c>
      <c r="AX1870" t="s">
        <v>1260</v>
      </c>
      <c r="AY1870" t="s">
        <v>1264</v>
      </c>
      <c r="AZ1870" t="s">
        <v>1265</v>
      </c>
      <c r="BE1870">
        <v>434</v>
      </c>
      <c r="BF1870" t="s">
        <v>4749</v>
      </c>
      <c r="BI1870" t="s">
        <v>1260</v>
      </c>
      <c r="BK1870" t="str">
        <f>LEFT(Tabela_BaseCadastro[[#This Row],[Descrição]],SEARCH(" ",Tabela_BaseCadastro[[#This Row],[Descrição]],1)-1)</f>
        <v>MECLIN</v>
      </c>
      <c r="BL1870" t="str">
        <f>TEXT(Tabela_BaseCadastro[[#This Row],[Unidade Venda '[EAN8, UPC12, EAN13, e DUN14']]],"0000000000000")</f>
        <v>7896637023115</v>
      </c>
      <c r="BM1870" t="s">
        <v>4750</v>
      </c>
      <c r="BN1870" t="str">
        <f>IF(Tabela_BaseCadastro[[#This Row],[P.Ativo CMED]]="",Tabela_BaseCadastro[[#This Row],[DESCRIÇÃO DO PRINCIPIO ATIVO]],Tabela_BaseCadastro[[#This Row],[P.Ativo CMED]])</f>
        <v>DICLORIDRATO DE MECLOZINA MONOIDRATADO</v>
      </c>
    </row>
    <row r="1871" spans="1:66" x14ac:dyDescent="0.25">
      <c r="A1871">
        <v>2693</v>
      </c>
      <c r="B1871" t="s">
        <v>4751</v>
      </c>
      <c r="C1871">
        <v>1370</v>
      </c>
      <c r="D1871" t="s">
        <v>1380</v>
      </c>
      <c r="E1871">
        <v>1</v>
      </c>
      <c r="F1871" t="s">
        <v>1253</v>
      </c>
      <c r="G1871">
        <v>7</v>
      </c>
      <c r="H1871" s="1" t="s">
        <v>1381</v>
      </c>
      <c r="I1871">
        <v>3</v>
      </c>
      <c r="J1871" t="s">
        <v>1382</v>
      </c>
      <c r="K1871">
        <v>1</v>
      </c>
      <c r="L1871" t="s">
        <v>1291</v>
      </c>
      <c r="M1871" t="s">
        <v>1257</v>
      </c>
      <c r="N1871" t="s">
        <v>1288</v>
      </c>
      <c r="O1871" t="s">
        <v>1289</v>
      </c>
      <c r="P1871">
        <v>30043929</v>
      </c>
      <c r="R1871">
        <v>13</v>
      </c>
      <c r="S1871">
        <v>13</v>
      </c>
      <c r="U1871">
        <v>7896261018389</v>
      </c>
      <c r="V1871">
        <v>0</v>
      </c>
      <c r="X1871">
        <v>725353</v>
      </c>
      <c r="Z1871" t="s">
        <v>1260</v>
      </c>
      <c r="AA1871" t="s">
        <v>1261</v>
      </c>
      <c r="AB1871">
        <v>8</v>
      </c>
      <c r="AC1871" t="s">
        <v>1383</v>
      </c>
      <c r="AE1871">
        <v>44721</v>
      </c>
      <c r="AH1871">
        <v>0</v>
      </c>
      <c r="AK1871" t="s">
        <v>1260</v>
      </c>
      <c r="AM1871" t="s">
        <v>1260</v>
      </c>
      <c r="AN1871" t="s">
        <v>1260</v>
      </c>
      <c r="AQ1871" t="s">
        <v>1263</v>
      </c>
      <c r="AR1871" t="s">
        <v>1257</v>
      </c>
      <c r="AS1871" t="s">
        <v>1260</v>
      </c>
      <c r="AT1871">
        <v>1</v>
      </c>
      <c r="AX1871" t="s">
        <v>1260</v>
      </c>
      <c r="AY1871" t="s">
        <v>1264</v>
      </c>
      <c r="AZ1871" t="s">
        <v>1265</v>
      </c>
      <c r="BE1871">
        <v>7</v>
      </c>
      <c r="BF1871" t="s">
        <v>1384</v>
      </c>
      <c r="BI1871" t="s">
        <v>1260</v>
      </c>
      <c r="BK1871" t="str">
        <f>LEFT(Tabela_BaseCadastro[[#This Row],[Descrição]],SEARCH(" ",Tabela_BaseCadastro[[#This Row],[Descrição]],1)-1)</f>
        <v>SANDOSTATIN</v>
      </c>
      <c r="BL1871" t="str">
        <f>TEXT(Tabela_BaseCadastro[[#This Row],[Unidade Venda '[EAN8, UPC12, EAN13, e DUN14']]],"0000000000000")</f>
        <v>7896261018389</v>
      </c>
      <c r="BM1871" t="s">
        <v>1384</v>
      </c>
      <c r="BN1871" t="str">
        <f>IF(Tabela_BaseCadastro[[#This Row],[P.Ativo CMED]]="",Tabela_BaseCadastro[[#This Row],[DESCRIÇÃO DO PRINCIPIO ATIVO]],Tabela_BaseCadastro[[#This Row],[P.Ativo CMED]])</f>
        <v>ACETATO DE OCTREOTIDA</v>
      </c>
    </row>
    <row r="1872" spans="1:66" x14ac:dyDescent="0.25">
      <c r="A1872">
        <v>2694</v>
      </c>
      <c r="B1872" t="s">
        <v>4752</v>
      </c>
      <c r="C1872">
        <v>1938</v>
      </c>
      <c r="D1872" t="s">
        <v>4753</v>
      </c>
      <c r="E1872">
        <v>5</v>
      </c>
      <c r="F1872" t="s">
        <v>2634</v>
      </c>
      <c r="G1872">
        <v>10</v>
      </c>
      <c r="H1872" s="1" t="s">
        <v>2760</v>
      </c>
      <c r="I1872">
        <v>76</v>
      </c>
      <c r="J1872" t="s">
        <v>4754</v>
      </c>
      <c r="M1872" t="s">
        <v>1263</v>
      </c>
      <c r="N1872" t="s">
        <v>3332</v>
      </c>
      <c r="O1872" t="s">
        <v>1275</v>
      </c>
      <c r="P1872">
        <v>90183929</v>
      </c>
      <c r="R1872">
        <v>8</v>
      </c>
      <c r="S1872">
        <v>8</v>
      </c>
      <c r="U1872">
        <v>22102021</v>
      </c>
      <c r="V1872">
        <v>0</v>
      </c>
      <c r="Z1872" t="s">
        <v>1260</v>
      </c>
      <c r="AA1872" t="s">
        <v>1261</v>
      </c>
      <c r="AE1872">
        <v>44725</v>
      </c>
      <c r="AH1872">
        <v>0</v>
      </c>
      <c r="AK1872" t="s">
        <v>1260</v>
      </c>
      <c r="AM1872" t="s">
        <v>1260</v>
      </c>
      <c r="AN1872" t="s">
        <v>1260</v>
      </c>
      <c r="AQ1872" t="s">
        <v>1263</v>
      </c>
      <c r="AR1872" t="s">
        <v>1257</v>
      </c>
      <c r="AS1872" t="s">
        <v>1260</v>
      </c>
      <c r="AT1872">
        <v>1</v>
      </c>
      <c r="AX1872" t="s">
        <v>1260</v>
      </c>
      <c r="AY1872" t="s">
        <v>1264</v>
      </c>
      <c r="AZ1872" t="s">
        <v>1265</v>
      </c>
      <c r="BI1872" t="s">
        <v>1260</v>
      </c>
      <c r="BK1872" t="str">
        <f>LEFT(Tabela_BaseCadastro[[#This Row],[Descrição]],SEARCH(" ",Tabela_BaseCadastro[[#This Row],[Descrição]],1)-1)</f>
        <v>DSB-0413</v>
      </c>
      <c r="BL1872" t="str">
        <f>TEXT(Tabela_BaseCadastro[[#This Row],[Unidade Venda '[EAN8, UPC12, EAN13, e DUN14']]],"0000000000000")</f>
        <v>0000022102021</v>
      </c>
      <c r="BN1872">
        <f>IF(Tabela_BaseCadastro[[#This Row],[P.Ativo CMED]]="",Tabela_BaseCadastro[[#This Row],[DESCRIÇÃO DO PRINCIPIO ATIVO]],Tabela_BaseCadastro[[#This Row],[P.Ativo CMED]])</f>
        <v>0</v>
      </c>
    </row>
    <row r="1873" spans="1:66" x14ac:dyDescent="0.25">
      <c r="A1873">
        <v>2695</v>
      </c>
      <c r="B1873" t="s">
        <v>4755</v>
      </c>
      <c r="C1873">
        <v>1938</v>
      </c>
      <c r="D1873" t="s">
        <v>4753</v>
      </c>
      <c r="E1873">
        <v>5</v>
      </c>
      <c r="F1873" t="s">
        <v>2634</v>
      </c>
      <c r="G1873">
        <v>10</v>
      </c>
      <c r="H1873" s="1" t="s">
        <v>2760</v>
      </c>
      <c r="I1873">
        <v>76</v>
      </c>
      <c r="J1873" t="s">
        <v>4754</v>
      </c>
      <c r="M1873" t="s">
        <v>1263</v>
      </c>
      <c r="N1873" t="s">
        <v>3332</v>
      </c>
      <c r="O1873" t="s">
        <v>1275</v>
      </c>
      <c r="P1873" t="s">
        <v>4628</v>
      </c>
      <c r="R1873">
        <v>8</v>
      </c>
      <c r="S1873">
        <v>8</v>
      </c>
      <c r="U1873">
        <v>18032022</v>
      </c>
      <c r="V1873">
        <v>0</v>
      </c>
      <c r="X1873">
        <v>345</v>
      </c>
      <c r="Z1873" t="s">
        <v>1260</v>
      </c>
      <c r="AA1873" t="s">
        <v>1261</v>
      </c>
      <c r="AE1873">
        <v>44725</v>
      </c>
      <c r="AH1873">
        <v>0</v>
      </c>
      <c r="AK1873" t="s">
        <v>1260</v>
      </c>
      <c r="AM1873" t="s">
        <v>1260</v>
      </c>
      <c r="AN1873" t="s">
        <v>1260</v>
      </c>
      <c r="AQ1873" t="s">
        <v>1263</v>
      </c>
      <c r="AR1873" t="s">
        <v>1257</v>
      </c>
      <c r="AS1873" t="s">
        <v>1260</v>
      </c>
      <c r="AT1873">
        <v>1</v>
      </c>
      <c r="AX1873" t="s">
        <v>1260</v>
      </c>
      <c r="AY1873" t="s">
        <v>1264</v>
      </c>
      <c r="AZ1873" t="s">
        <v>1265</v>
      </c>
      <c r="BI1873" t="s">
        <v>1260</v>
      </c>
      <c r="BK1873" t="str">
        <f>LEFT(Tabela_BaseCadastro[[#This Row],[Descrição]],SEARCH(" ",Tabela_BaseCadastro[[#This Row],[Descrição]],1)-1)</f>
        <v>DSB-0513</v>
      </c>
      <c r="BL1873" t="str">
        <f>TEXT(Tabela_BaseCadastro[[#This Row],[Unidade Venda '[EAN8, UPC12, EAN13, e DUN14']]],"0000000000000")</f>
        <v>0000018032022</v>
      </c>
      <c r="BN1873">
        <f>IF(Tabela_BaseCadastro[[#This Row],[P.Ativo CMED]]="",Tabela_BaseCadastro[[#This Row],[DESCRIÇÃO DO PRINCIPIO ATIVO]],Tabela_BaseCadastro[[#This Row],[P.Ativo CMED]])</f>
        <v>0</v>
      </c>
    </row>
    <row r="1874" spans="1:66" x14ac:dyDescent="0.25">
      <c r="A1874">
        <v>2696</v>
      </c>
      <c r="B1874" t="s">
        <v>4756</v>
      </c>
      <c r="C1874">
        <v>1938</v>
      </c>
      <c r="D1874" t="s">
        <v>4753</v>
      </c>
      <c r="E1874">
        <v>5</v>
      </c>
      <c r="F1874" t="s">
        <v>2634</v>
      </c>
      <c r="G1874">
        <v>10</v>
      </c>
      <c r="H1874" s="1" t="s">
        <v>2760</v>
      </c>
      <c r="I1874">
        <v>76</v>
      </c>
      <c r="J1874" t="s">
        <v>4754</v>
      </c>
      <c r="M1874" t="s">
        <v>1263</v>
      </c>
      <c r="N1874" t="s">
        <v>3332</v>
      </c>
      <c r="O1874" t="s">
        <v>1275</v>
      </c>
      <c r="P1874">
        <v>90183929</v>
      </c>
      <c r="R1874">
        <v>8</v>
      </c>
      <c r="S1874">
        <v>8</v>
      </c>
      <c r="U1874">
        <v>6052022</v>
      </c>
      <c r="V1874">
        <v>0</v>
      </c>
      <c r="X1874">
        <v>337</v>
      </c>
      <c r="Z1874" t="s">
        <v>1260</v>
      </c>
      <c r="AA1874" t="s">
        <v>1261</v>
      </c>
      <c r="AE1874">
        <v>44725</v>
      </c>
      <c r="AH1874">
        <v>0</v>
      </c>
      <c r="AK1874" t="s">
        <v>1260</v>
      </c>
      <c r="AM1874" t="s">
        <v>1260</v>
      </c>
      <c r="AN1874" t="s">
        <v>1260</v>
      </c>
      <c r="AQ1874" t="s">
        <v>1263</v>
      </c>
      <c r="AR1874" t="s">
        <v>1257</v>
      </c>
      <c r="AS1874" t="s">
        <v>1617</v>
      </c>
      <c r="AT1874">
        <v>1</v>
      </c>
      <c r="AX1874" t="s">
        <v>1260</v>
      </c>
      <c r="AY1874" t="s">
        <v>1264</v>
      </c>
      <c r="AZ1874" t="s">
        <v>1265</v>
      </c>
      <c r="BI1874" t="s">
        <v>1260</v>
      </c>
      <c r="BK1874" t="str">
        <f>LEFT(Tabela_BaseCadastro[[#This Row],[Descrição]],SEARCH(" ",Tabela_BaseCadastro[[#This Row],[Descrição]],1)-1)</f>
        <v>DSB-0720</v>
      </c>
      <c r="BL1874" t="str">
        <f>TEXT(Tabela_BaseCadastro[[#This Row],[Unidade Venda '[EAN8, UPC12, EAN13, e DUN14']]],"0000000000000")</f>
        <v>0000006052022</v>
      </c>
      <c r="BN1874">
        <f>IF(Tabela_BaseCadastro[[#This Row],[P.Ativo CMED]]="",Tabela_BaseCadastro[[#This Row],[DESCRIÇÃO DO PRINCIPIO ATIVO]],Tabela_BaseCadastro[[#This Row],[P.Ativo CMED]])</f>
        <v>0</v>
      </c>
    </row>
    <row r="1875" spans="1:66" x14ac:dyDescent="0.25">
      <c r="A1875">
        <v>2697</v>
      </c>
      <c r="B1875" t="s">
        <v>4757</v>
      </c>
      <c r="C1875">
        <v>1657</v>
      </c>
      <c r="D1875" t="s">
        <v>13</v>
      </c>
      <c r="E1875">
        <v>5</v>
      </c>
      <c r="F1875" t="s">
        <v>2634</v>
      </c>
      <c r="G1875">
        <v>10</v>
      </c>
      <c r="H1875" s="1" t="s">
        <v>2760</v>
      </c>
      <c r="I1875">
        <v>47</v>
      </c>
      <c r="J1875" t="s">
        <v>3791</v>
      </c>
      <c r="M1875" t="s">
        <v>1263</v>
      </c>
      <c r="N1875" t="s">
        <v>4211</v>
      </c>
      <c r="O1875" t="s">
        <v>1615</v>
      </c>
      <c r="P1875">
        <v>90189099</v>
      </c>
      <c r="R1875">
        <v>13</v>
      </c>
      <c r="S1875">
        <v>13</v>
      </c>
      <c r="U1875">
        <v>2697</v>
      </c>
      <c r="V1875">
        <v>2697</v>
      </c>
      <c r="X1875" t="s">
        <v>4758</v>
      </c>
      <c r="Z1875" t="s">
        <v>1260</v>
      </c>
      <c r="AA1875" t="s">
        <v>1261</v>
      </c>
      <c r="AE1875">
        <v>44727</v>
      </c>
      <c r="AH1875">
        <v>0</v>
      </c>
      <c r="AK1875" t="s">
        <v>1260</v>
      </c>
      <c r="AM1875" t="s">
        <v>1260</v>
      </c>
      <c r="AN1875" t="s">
        <v>1260</v>
      </c>
      <c r="AQ1875" t="s">
        <v>1263</v>
      </c>
      <c r="AR1875" t="s">
        <v>1257</v>
      </c>
      <c r="AS1875" t="s">
        <v>1260</v>
      </c>
      <c r="AT1875">
        <v>1</v>
      </c>
      <c r="AX1875" t="s">
        <v>1260</v>
      </c>
      <c r="AY1875" t="s">
        <v>1264</v>
      </c>
      <c r="AZ1875" t="s">
        <v>1265</v>
      </c>
      <c r="BE1875">
        <v>413</v>
      </c>
      <c r="BF1875" t="s">
        <v>4645</v>
      </c>
      <c r="BI1875" t="s">
        <v>1260</v>
      </c>
      <c r="BK1875" t="str">
        <f>LEFT(Tabela_BaseCadastro[[#This Row],[Descrição]],SEARCH(" ",Tabela_BaseCadastro[[#This Row],[Descrição]],1)-1)</f>
        <v>KIT</v>
      </c>
      <c r="BL1875" t="str">
        <f>TEXT(Tabela_BaseCadastro[[#This Row],[Unidade Venda '[EAN8, UPC12, EAN13, e DUN14']]],"0000000000000")</f>
        <v>0000000002697</v>
      </c>
      <c r="BN1875" t="str">
        <f>IF(Tabela_BaseCadastro[[#This Row],[P.Ativo CMED]]="",Tabela_BaseCadastro[[#This Row],[DESCRIÇÃO DO PRINCIPIO ATIVO]],Tabela_BaseCadastro[[#This Row],[P.Ativo CMED]])</f>
        <v>APARELHO BIVOLT</v>
      </c>
    </row>
    <row r="1876" spans="1:66" x14ac:dyDescent="0.25">
      <c r="A1876">
        <v>2698</v>
      </c>
      <c r="B1876" t="s">
        <v>4759</v>
      </c>
      <c r="C1876">
        <v>2542</v>
      </c>
      <c r="D1876" t="s">
        <v>4760</v>
      </c>
      <c r="E1876">
        <v>1</v>
      </c>
      <c r="F1876" t="s">
        <v>1253</v>
      </c>
      <c r="G1876">
        <v>2</v>
      </c>
      <c r="H1876" s="1" t="s">
        <v>1254</v>
      </c>
      <c r="I1876">
        <v>42</v>
      </c>
      <c r="J1876" t="s">
        <v>3731</v>
      </c>
      <c r="K1876">
        <v>2</v>
      </c>
      <c r="L1876" t="s">
        <v>1256</v>
      </c>
      <c r="M1876" t="s">
        <v>1257</v>
      </c>
      <c r="N1876" t="s">
        <v>1461</v>
      </c>
      <c r="O1876" t="s">
        <v>1269</v>
      </c>
      <c r="P1876">
        <v>30049069</v>
      </c>
      <c r="R1876">
        <v>13</v>
      </c>
      <c r="S1876">
        <v>13</v>
      </c>
      <c r="T1876">
        <v>13</v>
      </c>
      <c r="U1876">
        <v>7896006220527</v>
      </c>
      <c r="V1876">
        <v>0</v>
      </c>
      <c r="W1876">
        <v>7896006220527</v>
      </c>
      <c r="X1876">
        <v>1003873</v>
      </c>
      <c r="Z1876" t="s">
        <v>1260</v>
      </c>
      <c r="AA1876" t="s">
        <v>1261</v>
      </c>
      <c r="AB1876">
        <v>5</v>
      </c>
      <c r="AC1876" t="s">
        <v>1262</v>
      </c>
      <c r="AE1876">
        <v>44728</v>
      </c>
      <c r="AH1876">
        <v>0</v>
      </c>
      <c r="AK1876" t="s">
        <v>1260</v>
      </c>
      <c r="AM1876" t="s">
        <v>1260</v>
      </c>
      <c r="AN1876" t="s">
        <v>1260</v>
      </c>
      <c r="AQ1876" t="s">
        <v>1263</v>
      </c>
      <c r="AR1876" t="s">
        <v>1257</v>
      </c>
      <c r="AS1876" t="s">
        <v>1260</v>
      </c>
      <c r="AT1876">
        <v>1</v>
      </c>
      <c r="AX1876" t="s">
        <v>1260</v>
      </c>
      <c r="AY1876" t="s">
        <v>1264</v>
      </c>
      <c r="AZ1876" t="s">
        <v>1265</v>
      </c>
      <c r="BE1876">
        <v>156</v>
      </c>
      <c r="BF1876" t="s">
        <v>2017</v>
      </c>
      <c r="BI1876" t="s">
        <v>1260</v>
      </c>
      <c r="BK1876" t="str">
        <f>LEFT(Tabela_BaseCadastro[[#This Row],[Descrição]],SEARCH(" ",Tabela_BaseCadastro[[#This Row],[Descrição]],1)-1)</f>
        <v>APRESOLINA</v>
      </c>
      <c r="BL1876" t="str">
        <f>TEXT(Tabela_BaseCadastro[[#This Row],[Unidade Venda '[EAN8, UPC12, EAN13, e DUN14']]],"0000000000000")</f>
        <v>7896006220527</v>
      </c>
      <c r="BM1876" t="s">
        <v>2017</v>
      </c>
      <c r="BN1876" t="str">
        <f>IF(Tabela_BaseCadastro[[#This Row],[P.Ativo CMED]]="",Tabela_BaseCadastro[[#This Row],[DESCRIÇÃO DO PRINCIPIO ATIVO]],Tabela_BaseCadastro[[#This Row],[P.Ativo CMED]])</f>
        <v>CLORIDRATO DE HIDRALAZINA</v>
      </c>
    </row>
    <row r="1877" spans="1:66" x14ac:dyDescent="0.25">
      <c r="A1877">
        <v>2699</v>
      </c>
      <c r="B1877" t="s">
        <v>4761</v>
      </c>
      <c r="C1877">
        <v>2542</v>
      </c>
      <c r="D1877" t="s">
        <v>4760</v>
      </c>
      <c r="E1877">
        <v>1</v>
      </c>
      <c r="F1877" t="s">
        <v>1253</v>
      </c>
      <c r="G1877">
        <v>2</v>
      </c>
      <c r="H1877" s="1" t="s">
        <v>1254</v>
      </c>
      <c r="I1877">
        <v>42</v>
      </c>
      <c r="J1877" t="s">
        <v>3731</v>
      </c>
      <c r="K1877">
        <v>2</v>
      </c>
      <c r="L1877" t="s">
        <v>1256</v>
      </c>
      <c r="M1877" t="s">
        <v>1257</v>
      </c>
      <c r="N1877" t="s">
        <v>1268</v>
      </c>
      <c r="O1877" t="s">
        <v>1269</v>
      </c>
      <c r="P1877">
        <v>30049069</v>
      </c>
      <c r="R1877">
        <v>13</v>
      </c>
      <c r="S1877">
        <v>13</v>
      </c>
      <c r="U1877">
        <v>7896006220503</v>
      </c>
      <c r="V1877">
        <v>0</v>
      </c>
      <c r="W1877">
        <v>7896006220503</v>
      </c>
      <c r="X1877">
        <v>1003875</v>
      </c>
      <c r="Z1877" t="s">
        <v>1260</v>
      </c>
      <c r="AA1877" t="s">
        <v>1261</v>
      </c>
      <c r="AB1877">
        <v>5</v>
      </c>
      <c r="AC1877" t="s">
        <v>1262</v>
      </c>
      <c r="AE1877">
        <v>44728</v>
      </c>
      <c r="AH1877">
        <v>0</v>
      </c>
      <c r="AK1877" t="s">
        <v>1260</v>
      </c>
      <c r="AM1877" t="s">
        <v>1260</v>
      </c>
      <c r="AN1877" t="s">
        <v>1260</v>
      </c>
      <c r="AQ1877" t="s">
        <v>1263</v>
      </c>
      <c r="AR1877" t="s">
        <v>1257</v>
      </c>
      <c r="AS1877" t="s">
        <v>1260</v>
      </c>
      <c r="AT1877">
        <v>1</v>
      </c>
      <c r="AX1877" t="s">
        <v>1260</v>
      </c>
      <c r="AY1877" t="s">
        <v>1264</v>
      </c>
      <c r="AZ1877" t="s">
        <v>1265</v>
      </c>
      <c r="BE1877">
        <v>156</v>
      </c>
      <c r="BF1877" t="s">
        <v>2017</v>
      </c>
      <c r="BI1877" t="s">
        <v>1260</v>
      </c>
      <c r="BK1877" t="str">
        <f>LEFT(Tabela_BaseCadastro[[#This Row],[Descrição]],SEARCH(" ",Tabela_BaseCadastro[[#This Row],[Descrição]],1)-1)</f>
        <v>APRESOLINA</v>
      </c>
      <c r="BL1877" t="str">
        <f>TEXT(Tabela_BaseCadastro[[#This Row],[Unidade Venda '[EAN8, UPC12, EAN13, e DUN14']]],"0000000000000")</f>
        <v>7896006220503</v>
      </c>
      <c r="BM1877" t="s">
        <v>2017</v>
      </c>
      <c r="BN1877" t="str">
        <f>IF(Tabela_BaseCadastro[[#This Row],[P.Ativo CMED]]="",Tabela_BaseCadastro[[#This Row],[DESCRIÇÃO DO PRINCIPIO ATIVO]],Tabela_BaseCadastro[[#This Row],[P.Ativo CMED]])</f>
        <v>CLORIDRATO DE HIDRALAZINA</v>
      </c>
    </row>
    <row r="1878" spans="1:66" x14ac:dyDescent="0.25">
      <c r="A1878">
        <v>2700</v>
      </c>
      <c r="B1878" t="s">
        <v>4762</v>
      </c>
      <c r="C1878">
        <v>1899</v>
      </c>
      <c r="D1878" t="s">
        <v>4614</v>
      </c>
      <c r="E1878">
        <v>5</v>
      </c>
      <c r="F1878" t="s">
        <v>2634</v>
      </c>
      <c r="G1878">
        <v>8</v>
      </c>
      <c r="H1878" s="1" t="s">
        <v>2635</v>
      </c>
      <c r="I1878">
        <v>74</v>
      </c>
      <c r="J1878" t="s">
        <v>4615</v>
      </c>
      <c r="K1878">
        <v>74</v>
      </c>
      <c r="L1878" t="s">
        <v>4616</v>
      </c>
      <c r="M1878" t="s">
        <v>4407</v>
      </c>
      <c r="N1878" t="s">
        <v>4617</v>
      </c>
      <c r="O1878" t="s">
        <v>4618</v>
      </c>
      <c r="P1878">
        <v>90183921</v>
      </c>
      <c r="R1878">
        <v>13</v>
      </c>
      <c r="S1878">
        <v>14</v>
      </c>
      <c r="U1878">
        <v>7898626110882</v>
      </c>
      <c r="V1878">
        <v>0</v>
      </c>
      <c r="X1878" t="s">
        <v>4763</v>
      </c>
      <c r="Z1878" t="s">
        <v>1260</v>
      </c>
      <c r="AA1878" t="s">
        <v>1261</v>
      </c>
      <c r="AE1878">
        <v>44729</v>
      </c>
      <c r="AH1878">
        <v>0</v>
      </c>
      <c r="AK1878" t="s">
        <v>1260</v>
      </c>
      <c r="AM1878" t="s">
        <v>1260</v>
      </c>
      <c r="AN1878" t="s">
        <v>1260</v>
      </c>
      <c r="AQ1878" t="s">
        <v>1263</v>
      </c>
      <c r="AR1878" t="s">
        <v>1257</v>
      </c>
      <c r="AS1878" t="s">
        <v>1260</v>
      </c>
      <c r="AT1878">
        <v>1</v>
      </c>
      <c r="AX1878" t="s">
        <v>1260</v>
      </c>
      <c r="AY1878" t="s">
        <v>1264</v>
      </c>
      <c r="AZ1878" t="s">
        <v>1265</v>
      </c>
      <c r="BI1878" t="s">
        <v>1260</v>
      </c>
      <c r="BK1878" t="str">
        <f>LEFT(Tabela_BaseCadastro[[#This Row],[Descrição]],SEARCH(" ",Tabela_BaseCadastro[[#This Row],[Descrição]],1)-1)</f>
        <v>2002.20.24</v>
      </c>
      <c r="BL1878" t="str">
        <f>TEXT(Tabela_BaseCadastro[[#This Row],[Unidade Venda '[EAN8, UPC12, EAN13, e DUN14']]],"0000000000000")</f>
        <v>7898626110882</v>
      </c>
      <c r="BN1878">
        <f>IF(Tabela_BaseCadastro[[#This Row],[P.Ativo CMED]]="",Tabela_BaseCadastro[[#This Row],[DESCRIÇÃO DO PRINCIPIO ATIVO]],Tabela_BaseCadastro[[#This Row],[P.Ativo CMED]])</f>
        <v>0</v>
      </c>
    </row>
    <row r="1879" spans="1:66" x14ac:dyDescent="0.25">
      <c r="A1879">
        <v>2701</v>
      </c>
      <c r="B1879" t="s">
        <v>4764</v>
      </c>
      <c r="C1879">
        <v>1899</v>
      </c>
      <c r="D1879" t="s">
        <v>4614</v>
      </c>
      <c r="E1879">
        <v>5</v>
      </c>
      <c r="F1879" t="s">
        <v>2634</v>
      </c>
      <c r="G1879">
        <v>8</v>
      </c>
      <c r="H1879" s="1" t="s">
        <v>2635</v>
      </c>
      <c r="I1879">
        <v>74</v>
      </c>
      <c r="J1879" t="s">
        <v>4615</v>
      </c>
      <c r="K1879">
        <v>74</v>
      </c>
      <c r="L1879" t="s">
        <v>4616</v>
      </c>
      <c r="M1879" t="s">
        <v>4407</v>
      </c>
      <c r="N1879" t="s">
        <v>3332</v>
      </c>
      <c r="O1879" t="s">
        <v>1275</v>
      </c>
      <c r="P1879">
        <v>90183921</v>
      </c>
      <c r="R1879">
        <v>13</v>
      </c>
      <c r="S1879">
        <v>14</v>
      </c>
      <c r="U1879">
        <v>7890000027011</v>
      </c>
      <c r="V1879">
        <v>0</v>
      </c>
      <c r="X1879" t="s">
        <v>4765</v>
      </c>
      <c r="Z1879" t="s">
        <v>1260</v>
      </c>
      <c r="AA1879" t="s">
        <v>1261</v>
      </c>
      <c r="AE1879">
        <v>44729</v>
      </c>
      <c r="AH1879">
        <v>0</v>
      </c>
      <c r="AK1879" t="s">
        <v>1260</v>
      </c>
      <c r="AM1879" t="s">
        <v>1260</v>
      </c>
      <c r="AN1879" t="s">
        <v>1260</v>
      </c>
      <c r="AQ1879" t="s">
        <v>1263</v>
      </c>
      <c r="AR1879" t="s">
        <v>1257</v>
      </c>
      <c r="AS1879" t="s">
        <v>1260</v>
      </c>
      <c r="AT1879">
        <v>1</v>
      </c>
      <c r="AX1879" t="s">
        <v>1260</v>
      </c>
      <c r="AY1879" t="s">
        <v>1264</v>
      </c>
      <c r="AZ1879" t="s">
        <v>1265</v>
      </c>
      <c r="BI1879" t="s">
        <v>1260</v>
      </c>
      <c r="BK1879" t="str">
        <f>LEFT(Tabela_BaseCadastro[[#This Row],[Descrição]],SEARCH(" ",Tabela_BaseCadastro[[#This Row],[Descrição]],1)-1)</f>
        <v>5014.07.20-2</v>
      </c>
      <c r="BL1879" t="str">
        <f>TEXT(Tabela_BaseCadastro[[#This Row],[Unidade Venda '[EAN8, UPC12, EAN13, e DUN14']]],"0000000000000")</f>
        <v>7890000027011</v>
      </c>
      <c r="BN1879">
        <f>IF(Tabela_BaseCadastro[[#This Row],[P.Ativo CMED]]="",Tabela_BaseCadastro[[#This Row],[DESCRIÇÃO DO PRINCIPIO ATIVO]],Tabela_BaseCadastro[[#This Row],[P.Ativo CMED]])</f>
        <v>0</v>
      </c>
    </row>
    <row r="1880" spans="1:66" x14ac:dyDescent="0.25">
      <c r="A1880">
        <v>2702</v>
      </c>
      <c r="B1880" t="s">
        <v>4766</v>
      </c>
      <c r="C1880">
        <v>1785</v>
      </c>
      <c r="D1880" t="s">
        <v>4492</v>
      </c>
      <c r="E1880">
        <v>1</v>
      </c>
      <c r="F1880" t="s">
        <v>1253</v>
      </c>
      <c r="G1880">
        <v>7</v>
      </c>
      <c r="H1880" s="1" t="s">
        <v>1381</v>
      </c>
      <c r="I1880">
        <v>59</v>
      </c>
      <c r="J1880" t="s">
        <v>4493</v>
      </c>
      <c r="K1880">
        <v>1</v>
      </c>
      <c r="L1880" t="s">
        <v>1291</v>
      </c>
      <c r="M1880" t="s">
        <v>4380</v>
      </c>
      <c r="N1880" t="s">
        <v>1738</v>
      </c>
      <c r="O1880" t="s">
        <v>1739</v>
      </c>
      <c r="P1880">
        <v>30042099</v>
      </c>
      <c r="R1880">
        <v>13</v>
      </c>
      <c r="S1880">
        <v>13</v>
      </c>
      <c r="U1880">
        <v>7891045020510</v>
      </c>
      <c r="V1880">
        <v>0</v>
      </c>
      <c r="Z1880" t="s">
        <v>1260</v>
      </c>
      <c r="AA1880" t="s">
        <v>1261</v>
      </c>
      <c r="AB1880">
        <v>130</v>
      </c>
      <c r="AC1880" t="s">
        <v>1741</v>
      </c>
      <c r="AE1880">
        <v>44733</v>
      </c>
      <c r="AH1880">
        <v>0</v>
      </c>
      <c r="AK1880" t="s">
        <v>1260</v>
      </c>
      <c r="AM1880" t="s">
        <v>1260</v>
      </c>
      <c r="AN1880" t="s">
        <v>1260</v>
      </c>
      <c r="AQ1880" t="s">
        <v>1263</v>
      </c>
      <c r="AR1880" t="s">
        <v>1257</v>
      </c>
      <c r="AS1880" t="s">
        <v>1260</v>
      </c>
      <c r="AT1880">
        <v>1</v>
      </c>
      <c r="AX1880" t="s">
        <v>1260</v>
      </c>
      <c r="AY1880" t="s">
        <v>1264</v>
      </c>
      <c r="AZ1880" t="s">
        <v>1265</v>
      </c>
      <c r="BI1880" t="s">
        <v>1260</v>
      </c>
      <c r="BK1880" t="str">
        <f>LEFT(Tabela_BaseCadastro[[#This Row],[Descrição]],SEARCH(" ",Tabela_BaseCadastro[[#This Row],[Descrição]],1)-1)</f>
        <v>ANIDULAFUNGINA</v>
      </c>
      <c r="BL1880" t="str">
        <f>TEXT(Tabela_BaseCadastro[[#This Row],[Unidade Venda '[EAN8, UPC12, EAN13, e DUN14']]],"0000000000000")</f>
        <v>7891045020510</v>
      </c>
      <c r="BM1880" t="s">
        <v>4767</v>
      </c>
      <c r="BN1880" t="str">
        <f>IF(Tabela_BaseCadastro[[#This Row],[P.Ativo CMED]]="",Tabela_BaseCadastro[[#This Row],[DESCRIÇÃO DO PRINCIPIO ATIVO]],Tabela_BaseCadastro[[#This Row],[P.Ativo CMED]])</f>
        <v>ANIDULAFUNGINA</v>
      </c>
    </row>
    <row r="1881" spans="1:66" x14ac:dyDescent="0.25">
      <c r="A1881">
        <v>2703</v>
      </c>
      <c r="B1881" t="s">
        <v>4768</v>
      </c>
      <c r="C1881">
        <v>1948</v>
      </c>
      <c r="D1881" t="s">
        <v>115</v>
      </c>
      <c r="E1881">
        <v>1</v>
      </c>
      <c r="F1881" t="s">
        <v>1253</v>
      </c>
      <c r="G1881">
        <v>2</v>
      </c>
      <c r="H1881" s="1" t="s">
        <v>1254</v>
      </c>
      <c r="I1881">
        <v>77</v>
      </c>
      <c r="J1881" t="s">
        <v>4769</v>
      </c>
      <c r="K1881">
        <v>2</v>
      </c>
      <c r="L1881" t="s">
        <v>1256</v>
      </c>
      <c r="M1881" t="s">
        <v>4380</v>
      </c>
      <c r="N1881" t="s">
        <v>1268</v>
      </c>
      <c r="O1881" t="s">
        <v>1269</v>
      </c>
      <c r="P1881">
        <v>30049069</v>
      </c>
      <c r="R1881">
        <v>13</v>
      </c>
      <c r="S1881">
        <v>14</v>
      </c>
      <c r="U1881">
        <v>7896015520694</v>
      </c>
      <c r="V1881">
        <v>0</v>
      </c>
      <c r="Z1881" t="s">
        <v>1260</v>
      </c>
      <c r="AA1881" t="s">
        <v>1261</v>
      </c>
      <c r="AB1881">
        <v>59</v>
      </c>
      <c r="AC1881" t="s">
        <v>1779</v>
      </c>
      <c r="AE1881">
        <v>44739</v>
      </c>
      <c r="AH1881">
        <v>0</v>
      </c>
      <c r="AK1881" t="s">
        <v>1260</v>
      </c>
      <c r="AM1881" t="s">
        <v>1260</v>
      </c>
      <c r="AN1881" t="s">
        <v>1260</v>
      </c>
      <c r="AQ1881" t="s">
        <v>1263</v>
      </c>
      <c r="AR1881" t="s">
        <v>1257</v>
      </c>
      <c r="AS1881" t="s">
        <v>1260</v>
      </c>
      <c r="AT1881">
        <v>1</v>
      </c>
      <c r="AX1881" t="s">
        <v>1260</v>
      </c>
      <c r="AY1881" t="s">
        <v>1264</v>
      </c>
      <c r="AZ1881" t="s">
        <v>1265</v>
      </c>
      <c r="BI1881" t="s">
        <v>1260</v>
      </c>
      <c r="BK1881" t="str">
        <f>LEFT(Tabela_BaseCadastro[[#This Row],[Descrição]],SEARCH(" ",Tabela_BaseCadastro[[#This Row],[Descrição]],1)-1)</f>
        <v>VOLIBRIS</v>
      </c>
      <c r="BL1881" t="str">
        <f>TEXT(Tabela_BaseCadastro[[#This Row],[Unidade Venda '[EAN8, UPC12, EAN13, e DUN14']]],"0000000000000")</f>
        <v>7896015520694</v>
      </c>
      <c r="BM1881" t="s">
        <v>4770</v>
      </c>
      <c r="BN1881" t="str">
        <f>IF(Tabela_BaseCadastro[[#This Row],[P.Ativo CMED]]="",Tabela_BaseCadastro[[#This Row],[DESCRIÇÃO DO PRINCIPIO ATIVO]],Tabela_BaseCadastro[[#This Row],[P.Ativo CMED]])</f>
        <v>AMBRISENTANA</v>
      </c>
    </row>
    <row r="1882" spans="1:66" x14ac:dyDescent="0.25">
      <c r="A1882">
        <v>2704</v>
      </c>
      <c r="B1882" t="s">
        <v>4771</v>
      </c>
      <c r="C1882">
        <v>1948</v>
      </c>
      <c r="D1882" t="s">
        <v>115</v>
      </c>
      <c r="E1882">
        <v>1</v>
      </c>
      <c r="F1882" t="s">
        <v>1253</v>
      </c>
      <c r="G1882">
        <v>2</v>
      </c>
      <c r="H1882" s="1" t="s">
        <v>1254</v>
      </c>
      <c r="I1882">
        <v>77</v>
      </c>
      <c r="J1882" t="s">
        <v>4769</v>
      </c>
      <c r="K1882">
        <v>2</v>
      </c>
      <c r="L1882" t="s">
        <v>1256</v>
      </c>
      <c r="M1882" t="s">
        <v>1257</v>
      </c>
      <c r="N1882" t="s">
        <v>1268</v>
      </c>
      <c r="O1882" t="s">
        <v>1269</v>
      </c>
      <c r="P1882">
        <v>30049069</v>
      </c>
      <c r="R1882">
        <v>13</v>
      </c>
      <c r="S1882">
        <v>14</v>
      </c>
      <c r="U1882">
        <v>7896015520700</v>
      </c>
      <c r="V1882">
        <v>0</v>
      </c>
      <c r="Z1882" t="s">
        <v>1260</v>
      </c>
      <c r="AA1882" t="s">
        <v>1261</v>
      </c>
      <c r="AB1882">
        <v>59</v>
      </c>
      <c r="AC1882" t="s">
        <v>1779</v>
      </c>
      <c r="AE1882">
        <v>44739</v>
      </c>
      <c r="AH1882">
        <v>0</v>
      </c>
      <c r="AK1882" t="s">
        <v>1260</v>
      </c>
      <c r="AM1882" t="s">
        <v>1260</v>
      </c>
      <c r="AN1882" t="s">
        <v>1260</v>
      </c>
      <c r="AQ1882" t="s">
        <v>1263</v>
      </c>
      <c r="AR1882" t="s">
        <v>1257</v>
      </c>
      <c r="AS1882" t="s">
        <v>1260</v>
      </c>
      <c r="AT1882">
        <v>1</v>
      </c>
      <c r="AX1882" t="s">
        <v>1260</v>
      </c>
      <c r="AY1882" t="s">
        <v>1264</v>
      </c>
      <c r="AZ1882" t="s">
        <v>1265</v>
      </c>
      <c r="BI1882" t="s">
        <v>1260</v>
      </c>
      <c r="BK1882" t="str">
        <f>LEFT(Tabela_BaseCadastro[[#This Row],[Descrição]],SEARCH(" ",Tabela_BaseCadastro[[#This Row],[Descrição]],1)-1)</f>
        <v>VOLIBRIS</v>
      </c>
      <c r="BL1882" t="str">
        <f>TEXT(Tabela_BaseCadastro[[#This Row],[Unidade Venda '[EAN8, UPC12, EAN13, e DUN14']]],"0000000000000")</f>
        <v>7896015520700</v>
      </c>
      <c r="BM1882" t="s">
        <v>4770</v>
      </c>
      <c r="BN1882" t="str">
        <f>IF(Tabela_BaseCadastro[[#This Row],[P.Ativo CMED]]="",Tabela_BaseCadastro[[#This Row],[DESCRIÇÃO DO PRINCIPIO ATIVO]],Tabela_BaseCadastro[[#This Row],[P.Ativo CMED]])</f>
        <v>AMBRISENTANA</v>
      </c>
    </row>
    <row r="1883" spans="1:66" x14ac:dyDescent="0.25">
      <c r="A1883">
        <v>2705</v>
      </c>
      <c r="B1883" t="s">
        <v>4772</v>
      </c>
      <c r="C1883">
        <v>1948</v>
      </c>
      <c r="D1883" t="s">
        <v>115</v>
      </c>
      <c r="E1883">
        <v>1</v>
      </c>
      <c r="F1883" t="s">
        <v>1253</v>
      </c>
      <c r="G1883">
        <v>2</v>
      </c>
      <c r="H1883" s="1" t="s">
        <v>1254</v>
      </c>
      <c r="I1883">
        <v>77</v>
      </c>
      <c r="J1883" t="s">
        <v>4769</v>
      </c>
      <c r="K1883">
        <v>2</v>
      </c>
      <c r="L1883" t="s">
        <v>1256</v>
      </c>
      <c r="M1883" t="s">
        <v>4380</v>
      </c>
      <c r="N1883" t="s">
        <v>1316</v>
      </c>
      <c r="O1883" t="s">
        <v>1317</v>
      </c>
      <c r="P1883">
        <v>30043290</v>
      </c>
      <c r="R1883">
        <v>13</v>
      </c>
      <c r="S1883">
        <v>14</v>
      </c>
      <c r="U1883">
        <v>7896015523398</v>
      </c>
      <c r="V1883">
        <v>0</v>
      </c>
      <c r="Z1883" t="s">
        <v>1260</v>
      </c>
      <c r="AA1883" t="s">
        <v>1261</v>
      </c>
      <c r="AB1883">
        <v>2</v>
      </c>
      <c r="AC1883" t="s">
        <v>1624</v>
      </c>
      <c r="AE1883">
        <v>44739</v>
      </c>
      <c r="AH1883">
        <v>0</v>
      </c>
      <c r="AK1883" t="s">
        <v>1260</v>
      </c>
      <c r="AM1883" t="s">
        <v>1260</v>
      </c>
      <c r="AN1883" t="s">
        <v>1260</v>
      </c>
      <c r="AQ1883" t="s">
        <v>1263</v>
      </c>
      <c r="AR1883" t="s">
        <v>1257</v>
      </c>
      <c r="AS1883" t="s">
        <v>1260</v>
      </c>
      <c r="AT1883">
        <v>1</v>
      </c>
      <c r="AX1883" t="s">
        <v>1260</v>
      </c>
      <c r="AY1883" t="s">
        <v>1264</v>
      </c>
      <c r="AZ1883" t="s">
        <v>1265</v>
      </c>
      <c r="BI1883" t="s">
        <v>1260</v>
      </c>
      <c r="BK1883" t="str">
        <f>LEFT(Tabela_BaseCadastro[[#This Row],[Descrição]],SEARCH(" ",Tabela_BaseCadastro[[#This Row],[Descrição]],1)-1)</f>
        <v>COMBODART</v>
      </c>
      <c r="BL1883" t="str">
        <f>TEXT(Tabela_BaseCadastro[[#This Row],[Unidade Venda '[EAN8, UPC12, EAN13, e DUN14']]],"0000000000000")</f>
        <v>7896015523398</v>
      </c>
      <c r="BM1883" t="s">
        <v>4689</v>
      </c>
      <c r="BN1883" t="str">
        <f>IF(Tabela_BaseCadastro[[#This Row],[P.Ativo CMED]]="",Tabela_BaseCadastro[[#This Row],[DESCRIÇÃO DO PRINCIPIO ATIVO]],Tabela_BaseCadastro[[#This Row],[P.Ativo CMED]])</f>
        <v>DUTASTERIDA;CLORIDRATO DE TANSULOSINA</v>
      </c>
    </row>
    <row r="1884" spans="1:66" x14ac:dyDescent="0.25">
      <c r="A1884">
        <v>2706</v>
      </c>
      <c r="B1884" t="s">
        <v>4773</v>
      </c>
      <c r="C1884">
        <v>1948</v>
      </c>
      <c r="D1884" t="s">
        <v>115</v>
      </c>
      <c r="E1884">
        <v>1</v>
      </c>
      <c r="F1884" t="s">
        <v>1253</v>
      </c>
      <c r="G1884">
        <v>2</v>
      </c>
      <c r="H1884" s="1" t="s">
        <v>1254</v>
      </c>
      <c r="I1884">
        <v>77</v>
      </c>
      <c r="J1884" t="s">
        <v>4769</v>
      </c>
      <c r="K1884">
        <v>2</v>
      </c>
      <c r="L1884" t="s">
        <v>1256</v>
      </c>
      <c r="M1884" t="s">
        <v>1257</v>
      </c>
      <c r="N1884" t="s">
        <v>1316</v>
      </c>
      <c r="O1884" t="s">
        <v>1317</v>
      </c>
      <c r="P1884">
        <v>30043290</v>
      </c>
      <c r="R1884">
        <v>13</v>
      </c>
      <c r="S1884">
        <v>14</v>
      </c>
      <c r="U1884">
        <v>7896015528829</v>
      </c>
      <c r="V1884">
        <v>0</v>
      </c>
      <c r="Z1884" t="s">
        <v>1260</v>
      </c>
      <c r="AA1884" t="s">
        <v>1261</v>
      </c>
      <c r="AB1884">
        <v>7</v>
      </c>
      <c r="AC1884" t="s">
        <v>1308</v>
      </c>
      <c r="AE1884">
        <v>44739</v>
      </c>
      <c r="AH1884">
        <v>0</v>
      </c>
      <c r="AK1884" t="s">
        <v>1260</v>
      </c>
      <c r="AM1884" t="s">
        <v>1260</v>
      </c>
      <c r="AN1884" t="s">
        <v>1260</v>
      </c>
      <c r="AQ1884" t="s">
        <v>1263</v>
      </c>
      <c r="AR1884" t="s">
        <v>1257</v>
      </c>
      <c r="AS1884" t="s">
        <v>1260</v>
      </c>
      <c r="AT1884">
        <v>1</v>
      </c>
      <c r="AX1884" t="s">
        <v>1260</v>
      </c>
      <c r="AY1884" t="s">
        <v>1264</v>
      </c>
      <c r="AZ1884" t="s">
        <v>1265</v>
      </c>
      <c r="BI1884" t="s">
        <v>1260</v>
      </c>
      <c r="BK1884" t="str">
        <f>LEFT(Tabela_BaseCadastro[[#This Row],[Descrição]],SEARCH(" ",Tabela_BaseCadastro[[#This Row],[Descrição]],1)-1)</f>
        <v>RELVAR</v>
      </c>
      <c r="BL1884" t="str">
        <f>TEXT(Tabela_BaseCadastro[[#This Row],[Unidade Venda '[EAN8, UPC12, EAN13, e DUN14']]],"0000000000000")</f>
        <v>7896015528829</v>
      </c>
      <c r="BM1884" t="s">
        <v>4774</v>
      </c>
      <c r="BN1884" t="str">
        <f>IF(Tabela_BaseCadastro[[#This Row],[P.Ativo CMED]]="",Tabela_BaseCadastro[[#This Row],[DESCRIÇÃO DO PRINCIPIO ATIVO]],Tabela_BaseCadastro[[#This Row],[P.Ativo CMED]])</f>
        <v>TRIFENATATO DE VILANTEROL;FUROATO DE FLUTICASONA</v>
      </c>
    </row>
    <row r="1885" spans="1:66" x14ac:dyDescent="0.25">
      <c r="A1885">
        <v>2707</v>
      </c>
      <c r="B1885" t="s">
        <v>4775</v>
      </c>
      <c r="C1885">
        <v>1948</v>
      </c>
      <c r="D1885" t="s">
        <v>115</v>
      </c>
      <c r="E1885">
        <v>1</v>
      </c>
      <c r="F1885" t="s">
        <v>1253</v>
      </c>
      <c r="G1885">
        <v>2</v>
      </c>
      <c r="H1885" s="1" t="s">
        <v>1254</v>
      </c>
      <c r="I1885">
        <v>77</v>
      </c>
      <c r="J1885" t="s">
        <v>4769</v>
      </c>
      <c r="K1885">
        <v>2</v>
      </c>
      <c r="L1885" t="s">
        <v>1256</v>
      </c>
      <c r="M1885" t="s">
        <v>1257</v>
      </c>
      <c r="N1885" t="s">
        <v>1316</v>
      </c>
      <c r="O1885" t="s">
        <v>1317</v>
      </c>
      <c r="P1885">
        <v>30043290</v>
      </c>
      <c r="R1885">
        <v>13</v>
      </c>
      <c r="S1885">
        <v>13</v>
      </c>
      <c r="T1885">
        <v>13</v>
      </c>
      <c r="U1885">
        <v>7896015591212</v>
      </c>
      <c r="V1885">
        <v>0</v>
      </c>
      <c r="W1885">
        <v>7896015591212</v>
      </c>
      <c r="Z1885" t="s">
        <v>1260</v>
      </c>
      <c r="AA1885" t="s">
        <v>1261</v>
      </c>
      <c r="AB1885">
        <v>7</v>
      </c>
      <c r="AC1885" t="s">
        <v>1308</v>
      </c>
      <c r="AE1885">
        <v>44739</v>
      </c>
      <c r="AH1885">
        <v>0</v>
      </c>
      <c r="AK1885" t="s">
        <v>1260</v>
      </c>
      <c r="AM1885" t="s">
        <v>1260</v>
      </c>
      <c r="AN1885" t="s">
        <v>1260</v>
      </c>
      <c r="AQ1885" t="s">
        <v>1263</v>
      </c>
      <c r="AR1885" t="s">
        <v>1257</v>
      </c>
      <c r="AS1885" t="s">
        <v>1260</v>
      </c>
      <c r="AT1885">
        <v>1</v>
      </c>
      <c r="AX1885" t="s">
        <v>1260</v>
      </c>
      <c r="AY1885" t="s">
        <v>1264</v>
      </c>
      <c r="AZ1885" t="s">
        <v>1265</v>
      </c>
      <c r="BI1885" t="s">
        <v>1260</v>
      </c>
      <c r="BK1885" t="str">
        <f>LEFT(Tabela_BaseCadastro[[#This Row],[Descrição]],SEARCH(" ",Tabela_BaseCadastro[[#This Row],[Descrição]],1)-1)</f>
        <v>TRELEGY</v>
      </c>
      <c r="BL1885" t="str">
        <f>TEXT(Tabela_BaseCadastro[[#This Row],[Unidade Venda '[EAN8, UPC12, EAN13, e DUN14']]],"0000000000000")</f>
        <v>7896015591212</v>
      </c>
      <c r="BM1885" t="s">
        <v>4776</v>
      </c>
      <c r="BN1885" t="str">
        <f>IF(Tabela_BaseCadastro[[#This Row],[P.Ativo CMED]]="",Tabela_BaseCadastro[[#This Row],[DESCRIÇÃO DO PRINCIPIO ATIVO]],Tabela_BaseCadastro[[#This Row],[P.Ativo CMED]])</f>
        <v>TRIFENATATO DE VILANTEROL;FUROATO DE FLUTICASONA;BROMETO DE UMECLIDÍNIO</v>
      </c>
    </row>
    <row r="1886" spans="1:66" x14ac:dyDescent="0.25">
      <c r="A1886">
        <v>2708</v>
      </c>
      <c r="B1886" t="s">
        <v>4777</v>
      </c>
      <c r="C1886">
        <v>1948</v>
      </c>
      <c r="D1886" t="s">
        <v>115</v>
      </c>
      <c r="E1886">
        <v>1</v>
      </c>
      <c r="F1886" t="s">
        <v>1253</v>
      </c>
      <c r="G1886">
        <v>7</v>
      </c>
      <c r="H1886" s="1" t="s">
        <v>1381</v>
      </c>
      <c r="I1886">
        <v>77</v>
      </c>
      <c r="J1886" t="s">
        <v>4769</v>
      </c>
      <c r="K1886">
        <v>1</v>
      </c>
      <c r="L1886" t="s">
        <v>1291</v>
      </c>
      <c r="M1886" t="s">
        <v>4380</v>
      </c>
      <c r="N1886" t="s">
        <v>1877</v>
      </c>
      <c r="O1886" t="s">
        <v>1416</v>
      </c>
      <c r="P1886">
        <v>30021590</v>
      </c>
      <c r="R1886">
        <v>13</v>
      </c>
      <c r="S1886">
        <v>14</v>
      </c>
      <c r="U1886">
        <v>7896015523954</v>
      </c>
      <c r="V1886">
        <v>0</v>
      </c>
      <c r="X1886">
        <v>10000000096707</v>
      </c>
      <c r="Z1886" t="s">
        <v>1260</v>
      </c>
      <c r="AA1886" t="s">
        <v>1261</v>
      </c>
      <c r="AB1886">
        <v>10</v>
      </c>
      <c r="AC1886" t="s">
        <v>1335</v>
      </c>
      <c r="AE1886">
        <v>44739</v>
      </c>
      <c r="AH1886">
        <v>0</v>
      </c>
      <c r="AK1886" t="s">
        <v>1260</v>
      </c>
      <c r="AM1886" t="s">
        <v>1260</v>
      </c>
      <c r="AN1886" t="s">
        <v>1260</v>
      </c>
      <c r="AQ1886" t="s">
        <v>1263</v>
      </c>
      <c r="AR1886" t="s">
        <v>1257</v>
      </c>
      <c r="AS1886" t="s">
        <v>1260</v>
      </c>
      <c r="AT1886">
        <v>1</v>
      </c>
      <c r="AX1886" t="s">
        <v>1260</v>
      </c>
      <c r="AY1886" t="s">
        <v>1264</v>
      </c>
      <c r="AZ1886" t="s">
        <v>1265</v>
      </c>
      <c r="BI1886" t="s">
        <v>1260</v>
      </c>
      <c r="BK1886" t="str">
        <f>LEFT(Tabela_BaseCadastro[[#This Row],[Descrição]],SEARCH(" ",Tabela_BaseCadastro[[#This Row],[Descrição]],1)-1)</f>
        <v>BENLYSTA</v>
      </c>
      <c r="BL1886" t="str">
        <f>TEXT(Tabela_BaseCadastro[[#This Row],[Unidade Venda '[EAN8, UPC12, EAN13, e DUN14']]],"0000000000000")</f>
        <v>7896015523954</v>
      </c>
      <c r="BM1886" t="s">
        <v>4778</v>
      </c>
      <c r="BN1886" t="str">
        <f>IF(Tabela_BaseCadastro[[#This Row],[P.Ativo CMED]]="",Tabela_BaseCadastro[[#This Row],[DESCRIÇÃO DO PRINCIPIO ATIVO]],Tabela_BaseCadastro[[#This Row],[P.Ativo CMED]])</f>
        <v>BELIMUMABE</v>
      </c>
    </row>
    <row r="1887" spans="1:66" x14ac:dyDescent="0.25">
      <c r="A1887">
        <v>2709</v>
      </c>
      <c r="B1887" t="s">
        <v>4779</v>
      </c>
      <c r="C1887">
        <v>1948</v>
      </c>
      <c r="D1887" t="s">
        <v>115</v>
      </c>
      <c r="E1887">
        <v>1</v>
      </c>
      <c r="F1887" t="s">
        <v>1253</v>
      </c>
      <c r="G1887">
        <v>7</v>
      </c>
      <c r="H1887" s="1" t="s">
        <v>1381</v>
      </c>
      <c r="I1887">
        <v>77</v>
      </c>
      <c r="J1887" t="s">
        <v>4769</v>
      </c>
      <c r="K1887">
        <v>1</v>
      </c>
      <c r="L1887" t="s">
        <v>1291</v>
      </c>
      <c r="M1887" t="s">
        <v>1257</v>
      </c>
      <c r="N1887" t="s">
        <v>1877</v>
      </c>
      <c r="O1887" t="s">
        <v>1416</v>
      </c>
      <c r="P1887">
        <v>30021590</v>
      </c>
      <c r="R1887">
        <v>13</v>
      </c>
      <c r="S1887">
        <v>14</v>
      </c>
      <c r="U1887">
        <v>7896015523961</v>
      </c>
      <c r="V1887">
        <v>0</v>
      </c>
      <c r="X1887">
        <v>10000000096708</v>
      </c>
      <c r="Z1887" t="s">
        <v>1260</v>
      </c>
      <c r="AA1887" t="s">
        <v>1261</v>
      </c>
      <c r="AB1887">
        <v>10</v>
      </c>
      <c r="AC1887" t="s">
        <v>1335</v>
      </c>
      <c r="AE1887">
        <v>44739</v>
      </c>
      <c r="AH1887">
        <v>0</v>
      </c>
      <c r="AK1887" t="s">
        <v>1260</v>
      </c>
      <c r="AM1887" t="s">
        <v>1260</v>
      </c>
      <c r="AN1887" t="s">
        <v>1260</v>
      </c>
      <c r="AQ1887" t="s">
        <v>1263</v>
      </c>
      <c r="AR1887" t="s">
        <v>1257</v>
      </c>
      <c r="AS1887" t="s">
        <v>1260</v>
      </c>
      <c r="AT1887">
        <v>1</v>
      </c>
      <c r="AX1887" t="s">
        <v>1260</v>
      </c>
      <c r="AY1887" t="s">
        <v>1264</v>
      </c>
      <c r="AZ1887" t="s">
        <v>1265</v>
      </c>
      <c r="BI1887" t="s">
        <v>1260</v>
      </c>
      <c r="BK1887" t="str">
        <f>LEFT(Tabela_BaseCadastro[[#This Row],[Descrição]],SEARCH(" ",Tabela_BaseCadastro[[#This Row],[Descrição]],1)-1)</f>
        <v>BENLYSTA</v>
      </c>
      <c r="BL1887" t="str">
        <f>TEXT(Tabela_BaseCadastro[[#This Row],[Unidade Venda '[EAN8, UPC12, EAN13, e DUN14']]],"0000000000000")</f>
        <v>7896015523961</v>
      </c>
      <c r="BM1887" t="s">
        <v>4778</v>
      </c>
      <c r="BN1887" t="str">
        <f>IF(Tabela_BaseCadastro[[#This Row],[P.Ativo CMED]]="",Tabela_BaseCadastro[[#This Row],[DESCRIÇÃO DO PRINCIPIO ATIVO]],Tabela_BaseCadastro[[#This Row],[P.Ativo CMED]])</f>
        <v>BELIMUMABE</v>
      </c>
    </row>
    <row r="1888" spans="1:66" x14ac:dyDescent="0.25">
      <c r="A1888">
        <v>2710</v>
      </c>
      <c r="B1888" t="s">
        <v>4780</v>
      </c>
      <c r="C1888">
        <v>1948</v>
      </c>
      <c r="D1888" t="s">
        <v>115</v>
      </c>
      <c r="E1888">
        <v>1</v>
      </c>
      <c r="F1888" t="s">
        <v>1253</v>
      </c>
      <c r="G1888">
        <v>18</v>
      </c>
      <c r="H1888" s="1" t="s">
        <v>1298</v>
      </c>
      <c r="I1888">
        <v>77</v>
      </c>
      <c r="J1888" t="s">
        <v>4769</v>
      </c>
      <c r="K1888">
        <v>2</v>
      </c>
      <c r="L1888" t="s">
        <v>1563</v>
      </c>
      <c r="M1888" t="s">
        <v>1257</v>
      </c>
      <c r="N1888" t="s">
        <v>1877</v>
      </c>
      <c r="O1888" t="s">
        <v>1416</v>
      </c>
      <c r="P1888">
        <v>30021590</v>
      </c>
      <c r="R1888">
        <v>13</v>
      </c>
      <c r="S1888">
        <v>14</v>
      </c>
      <c r="U1888">
        <v>7896015530341</v>
      </c>
      <c r="V1888">
        <v>0</v>
      </c>
      <c r="X1888">
        <v>60000000104587</v>
      </c>
      <c r="Z1888" t="s">
        <v>1260</v>
      </c>
      <c r="AA1888" t="s">
        <v>1261</v>
      </c>
      <c r="AB1888">
        <v>22</v>
      </c>
      <c r="AC1888" t="s">
        <v>1308</v>
      </c>
      <c r="AE1888">
        <v>44739</v>
      </c>
      <c r="AH1888">
        <v>0</v>
      </c>
      <c r="AK1888" t="s">
        <v>1260</v>
      </c>
      <c r="AM1888" t="s">
        <v>1260</v>
      </c>
      <c r="AN1888" t="s">
        <v>1260</v>
      </c>
      <c r="AQ1888" t="s">
        <v>1263</v>
      </c>
      <c r="AR1888" t="s">
        <v>1257</v>
      </c>
      <c r="AS1888" t="s">
        <v>1260</v>
      </c>
      <c r="AT1888">
        <v>1</v>
      </c>
      <c r="AX1888" t="s">
        <v>1260</v>
      </c>
      <c r="AY1888" t="s">
        <v>1264</v>
      </c>
      <c r="AZ1888" t="s">
        <v>1265</v>
      </c>
      <c r="BI1888" t="s">
        <v>1260</v>
      </c>
      <c r="BK1888" t="str">
        <f>LEFT(Tabela_BaseCadastro[[#This Row],[Descrição]],SEARCH(" ",Tabela_BaseCadastro[[#This Row],[Descrição]],1)-1)</f>
        <v>NUCALA</v>
      </c>
      <c r="BL1888" t="str">
        <f>TEXT(Tabela_BaseCadastro[[#This Row],[Unidade Venda '[EAN8, UPC12, EAN13, e DUN14']]],"0000000000000")</f>
        <v>7896015530341</v>
      </c>
      <c r="BM1888" t="s">
        <v>4781</v>
      </c>
      <c r="BN1888" t="str">
        <f>IF(Tabela_BaseCadastro[[#This Row],[P.Ativo CMED]]="",Tabela_BaseCadastro[[#This Row],[DESCRIÇÃO DO PRINCIPIO ATIVO]],Tabela_BaseCadastro[[#This Row],[P.Ativo CMED]])</f>
        <v>MEPOLIZUMABE</v>
      </c>
    </row>
    <row r="1889" spans="1:66" x14ac:dyDescent="0.25">
      <c r="A1889">
        <v>2711</v>
      </c>
      <c r="B1889" t="s">
        <v>4782</v>
      </c>
      <c r="C1889">
        <v>1948</v>
      </c>
      <c r="D1889" t="s">
        <v>115</v>
      </c>
      <c r="E1889">
        <v>1</v>
      </c>
      <c r="F1889" t="s">
        <v>1253</v>
      </c>
      <c r="G1889">
        <v>2</v>
      </c>
      <c r="H1889" s="1" t="s">
        <v>1254</v>
      </c>
      <c r="I1889">
        <v>77</v>
      </c>
      <c r="J1889" t="s">
        <v>4769</v>
      </c>
      <c r="K1889">
        <v>2</v>
      </c>
      <c r="L1889" t="s">
        <v>1256</v>
      </c>
      <c r="M1889" t="s">
        <v>4380</v>
      </c>
      <c r="N1889" t="s">
        <v>1316</v>
      </c>
      <c r="O1889" t="s">
        <v>1317</v>
      </c>
      <c r="P1889">
        <v>30043290</v>
      </c>
      <c r="R1889">
        <v>13</v>
      </c>
      <c r="S1889">
        <v>13</v>
      </c>
      <c r="U1889">
        <v>7896015516581</v>
      </c>
      <c r="V1889">
        <v>0</v>
      </c>
      <c r="Z1889" t="s">
        <v>1260</v>
      </c>
      <c r="AA1889" t="s">
        <v>1261</v>
      </c>
      <c r="AB1889">
        <v>7</v>
      </c>
      <c r="AC1889" t="s">
        <v>1308</v>
      </c>
      <c r="AE1889">
        <v>44739</v>
      </c>
      <c r="AH1889">
        <v>0</v>
      </c>
      <c r="AK1889" t="s">
        <v>1260</v>
      </c>
      <c r="AM1889" t="s">
        <v>1260</v>
      </c>
      <c r="AN1889" t="s">
        <v>1260</v>
      </c>
      <c r="AQ1889" t="s">
        <v>1263</v>
      </c>
      <c r="AR1889" t="s">
        <v>1257</v>
      </c>
      <c r="AS1889" t="s">
        <v>1260</v>
      </c>
      <c r="AT1889">
        <v>1</v>
      </c>
      <c r="AX1889" t="s">
        <v>1260</v>
      </c>
      <c r="AY1889" t="s">
        <v>1264</v>
      </c>
      <c r="AZ1889" t="s">
        <v>1265</v>
      </c>
      <c r="BI1889" t="s">
        <v>1260</v>
      </c>
      <c r="BK1889" t="str">
        <f>LEFT(Tabela_BaseCadastro[[#This Row],[Descrição]],SEARCH(" ",Tabela_BaseCadastro[[#This Row],[Descrição]],1)-1)</f>
        <v>FLIXOTIDE</v>
      </c>
      <c r="BL1889" t="str">
        <f>TEXT(Tabela_BaseCadastro[[#This Row],[Unidade Venda '[EAN8, UPC12, EAN13, e DUN14']]],"0000000000000")</f>
        <v>7896015516581</v>
      </c>
      <c r="BM1889" t="s">
        <v>4783</v>
      </c>
      <c r="BN1889" t="str">
        <f>IF(Tabela_BaseCadastro[[#This Row],[P.Ativo CMED]]="",Tabela_BaseCadastro[[#This Row],[DESCRIÇÃO DO PRINCIPIO ATIVO]],Tabela_BaseCadastro[[#This Row],[P.Ativo CMED]])</f>
        <v>PROPIONATO DE FLUTICASONA</v>
      </c>
    </row>
    <row r="1890" spans="1:66" x14ac:dyDescent="0.25">
      <c r="A1890">
        <v>2712</v>
      </c>
      <c r="B1890" t="s">
        <v>4784</v>
      </c>
      <c r="C1890">
        <v>1948</v>
      </c>
      <c r="D1890" t="s">
        <v>115</v>
      </c>
      <c r="E1890">
        <v>1</v>
      </c>
      <c r="F1890" t="s">
        <v>1253</v>
      </c>
      <c r="G1890">
        <v>2</v>
      </c>
      <c r="H1890" s="1" t="s">
        <v>1254</v>
      </c>
      <c r="I1890">
        <v>77</v>
      </c>
      <c r="J1890" t="s">
        <v>4769</v>
      </c>
      <c r="K1890">
        <v>2</v>
      </c>
      <c r="L1890" t="s">
        <v>1256</v>
      </c>
      <c r="M1890" t="s">
        <v>4380</v>
      </c>
      <c r="N1890" t="s">
        <v>1258</v>
      </c>
      <c r="O1890" t="s">
        <v>1259</v>
      </c>
      <c r="P1890">
        <v>30049039</v>
      </c>
      <c r="R1890">
        <v>13</v>
      </c>
      <c r="S1890">
        <v>13</v>
      </c>
      <c r="U1890">
        <v>7896269901720</v>
      </c>
      <c r="V1890">
        <v>0</v>
      </c>
      <c r="Z1890" t="s">
        <v>1260</v>
      </c>
      <c r="AA1890" t="s">
        <v>1261</v>
      </c>
      <c r="AB1890">
        <v>7</v>
      </c>
      <c r="AC1890" t="s">
        <v>1308</v>
      </c>
      <c r="AE1890">
        <v>44739</v>
      </c>
      <c r="AH1890">
        <v>0</v>
      </c>
      <c r="AK1890" t="s">
        <v>1260</v>
      </c>
      <c r="AM1890" t="s">
        <v>1260</v>
      </c>
      <c r="AN1890" t="s">
        <v>1260</v>
      </c>
      <c r="AQ1890" t="s">
        <v>1263</v>
      </c>
      <c r="AR1890" t="s">
        <v>1257</v>
      </c>
      <c r="AS1890" t="s">
        <v>1260</v>
      </c>
      <c r="AT1890">
        <v>1</v>
      </c>
      <c r="AX1890" t="s">
        <v>1260</v>
      </c>
      <c r="AY1890" t="s">
        <v>1264</v>
      </c>
      <c r="AZ1890" t="s">
        <v>1265</v>
      </c>
      <c r="BI1890" t="s">
        <v>1617</v>
      </c>
      <c r="BK1890" t="str">
        <f>LEFT(Tabela_BaseCadastro[[#This Row],[Descrição]],SEARCH(" ",Tabela_BaseCadastro[[#This Row],[Descrição]],1)-1)</f>
        <v>SERETIDE</v>
      </c>
      <c r="BL1890" t="str">
        <f>TEXT(Tabela_BaseCadastro[[#This Row],[Unidade Venda '[EAN8, UPC12, EAN13, e DUN14']]],"0000000000000")</f>
        <v>7896269901720</v>
      </c>
      <c r="BM1890" t="s">
        <v>4785</v>
      </c>
      <c r="BN1890" t="str">
        <f>IF(Tabela_BaseCadastro[[#This Row],[P.Ativo CMED]]="",Tabela_BaseCadastro[[#This Row],[DESCRIÇÃO DO PRINCIPIO ATIVO]],Tabela_BaseCadastro[[#This Row],[P.Ativo CMED]])</f>
        <v>PROPIONATO DE FLUTICASONA;HIDROXINAFTOATO DE SALMETEROL</v>
      </c>
    </row>
    <row r="1891" spans="1:66" x14ac:dyDescent="0.25">
      <c r="A1891">
        <v>2713</v>
      </c>
      <c r="B1891" t="s">
        <v>4786</v>
      </c>
      <c r="C1891">
        <v>1948</v>
      </c>
      <c r="D1891" t="s">
        <v>115</v>
      </c>
      <c r="E1891">
        <v>1</v>
      </c>
      <c r="F1891" t="s">
        <v>1253</v>
      </c>
      <c r="G1891">
        <v>2</v>
      </c>
      <c r="H1891" s="1" t="s">
        <v>1254</v>
      </c>
      <c r="I1891">
        <v>77</v>
      </c>
      <c r="J1891" t="s">
        <v>4769</v>
      </c>
      <c r="K1891">
        <v>2</v>
      </c>
      <c r="L1891" t="s">
        <v>1256</v>
      </c>
      <c r="M1891" t="s">
        <v>4380</v>
      </c>
      <c r="N1891" t="s">
        <v>1258</v>
      </c>
      <c r="O1891" t="s">
        <v>1259</v>
      </c>
      <c r="P1891">
        <v>30049039</v>
      </c>
      <c r="R1891">
        <v>13</v>
      </c>
      <c r="S1891">
        <v>14</v>
      </c>
      <c r="U1891">
        <v>7896269955372</v>
      </c>
      <c r="V1891">
        <v>0</v>
      </c>
      <c r="Z1891" t="s">
        <v>1260</v>
      </c>
      <c r="AA1891" t="s">
        <v>1261</v>
      </c>
      <c r="AB1891">
        <v>7</v>
      </c>
      <c r="AC1891" t="s">
        <v>1308</v>
      </c>
      <c r="AE1891">
        <v>44739</v>
      </c>
      <c r="AH1891">
        <v>0</v>
      </c>
      <c r="AK1891" t="s">
        <v>1260</v>
      </c>
      <c r="AM1891" t="s">
        <v>1260</v>
      </c>
      <c r="AN1891" t="s">
        <v>1260</v>
      </c>
      <c r="AQ1891" t="s">
        <v>1263</v>
      </c>
      <c r="AR1891" t="s">
        <v>1257</v>
      </c>
      <c r="AS1891" t="s">
        <v>1260</v>
      </c>
      <c r="AT1891">
        <v>1</v>
      </c>
      <c r="AX1891" t="s">
        <v>1260</v>
      </c>
      <c r="AY1891" t="s">
        <v>1264</v>
      </c>
      <c r="AZ1891" t="s">
        <v>1265</v>
      </c>
      <c r="BI1891" t="s">
        <v>1617</v>
      </c>
      <c r="BK1891" t="str">
        <f>LEFT(Tabela_BaseCadastro[[#This Row],[Descrição]],SEARCH(" ",Tabela_BaseCadastro[[#This Row],[Descrição]],1)-1)</f>
        <v>SERETIDE</v>
      </c>
      <c r="BL1891" t="str">
        <f>TEXT(Tabela_BaseCadastro[[#This Row],[Unidade Venda '[EAN8, UPC12, EAN13, e DUN14']]],"0000000000000")</f>
        <v>7896269955372</v>
      </c>
      <c r="BM1891" t="s">
        <v>4785</v>
      </c>
      <c r="BN1891" t="str">
        <f>IF(Tabela_BaseCadastro[[#This Row],[P.Ativo CMED]]="",Tabela_BaseCadastro[[#This Row],[DESCRIÇÃO DO PRINCIPIO ATIVO]],Tabela_BaseCadastro[[#This Row],[P.Ativo CMED]])</f>
        <v>PROPIONATO DE FLUTICASONA;HIDROXINAFTOATO DE SALMETEROL</v>
      </c>
    </row>
    <row r="1892" spans="1:66" x14ac:dyDescent="0.25">
      <c r="A1892">
        <v>2714</v>
      </c>
      <c r="B1892" t="s">
        <v>4787</v>
      </c>
      <c r="C1892">
        <v>1948</v>
      </c>
      <c r="D1892" t="s">
        <v>115</v>
      </c>
      <c r="E1892">
        <v>1</v>
      </c>
      <c r="F1892" t="s">
        <v>1253</v>
      </c>
      <c r="G1892">
        <v>2</v>
      </c>
      <c r="H1892" s="1" t="s">
        <v>1254</v>
      </c>
      <c r="I1892">
        <v>77</v>
      </c>
      <c r="J1892" t="s">
        <v>4769</v>
      </c>
      <c r="K1892">
        <v>2</v>
      </c>
      <c r="L1892" t="s">
        <v>1256</v>
      </c>
      <c r="M1892" t="s">
        <v>4380</v>
      </c>
      <c r="N1892" t="s">
        <v>1258</v>
      </c>
      <c r="O1892" t="s">
        <v>1259</v>
      </c>
      <c r="P1892">
        <v>30049039</v>
      </c>
      <c r="R1892">
        <v>13</v>
      </c>
      <c r="S1892">
        <v>14</v>
      </c>
      <c r="U1892">
        <v>7896269955136</v>
      </c>
      <c r="V1892">
        <v>0</v>
      </c>
      <c r="Z1892" t="s">
        <v>1260</v>
      </c>
      <c r="AA1892" t="s">
        <v>1261</v>
      </c>
      <c r="AB1892">
        <v>7</v>
      </c>
      <c r="AC1892" t="s">
        <v>1308</v>
      </c>
      <c r="AE1892">
        <v>44739</v>
      </c>
      <c r="AH1892">
        <v>0</v>
      </c>
      <c r="AK1892" t="s">
        <v>1260</v>
      </c>
      <c r="AM1892" t="s">
        <v>1260</v>
      </c>
      <c r="AN1892" t="s">
        <v>1260</v>
      </c>
      <c r="AQ1892" t="s">
        <v>1263</v>
      </c>
      <c r="AR1892" t="s">
        <v>1257</v>
      </c>
      <c r="AS1892" t="s">
        <v>1260</v>
      </c>
      <c r="AT1892">
        <v>1</v>
      </c>
      <c r="AX1892" t="s">
        <v>1260</v>
      </c>
      <c r="AY1892" t="s">
        <v>1264</v>
      </c>
      <c r="AZ1892" t="s">
        <v>1265</v>
      </c>
      <c r="BI1892" t="s">
        <v>1617</v>
      </c>
      <c r="BK1892" t="str">
        <f>LEFT(Tabela_BaseCadastro[[#This Row],[Descrição]],SEARCH(" ",Tabela_BaseCadastro[[#This Row],[Descrição]],1)-1)</f>
        <v>SERETIDE</v>
      </c>
      <c r="BL1892" t="str">
        <f>TEXT(Tabela_BaseCadastro[[#This Row],[Unidade Venda '[EAN8, UPC12, EAN13, e DUN14']]],"0000000000000")</f>
        <v>7896269955136</v>
      </c>
      <c r="BM1892" t="s">
        <v>4785</v>
      </c>
      <c r="BN1892" t="str">
        <f>IF(Tabela_BaseCadastro[[#This Row],[P.Ativo CMED]]="",Tabela_BaseCadastro[[#This Row],[DESCRIÇÃO DO PRINCIPIO ATIVO]],Tabela_BaseCadastro[[#This Row],[P.Ativo CMED]])</f>
        <v>PROPIONATO DE FLUTICASONA;HIDROXINAFTOATO DE SALMETEROL</v>
      </c>
    </row>
    <row r="1893" spans="1:66" x14ac:dyDescent="0.25">
      <c r="A1893">
        <v>2715</v>
      </c>
      <c r="B1893" t="s">
        <v>4788</v>
      </c>
      <c r="C1893">
        <v>1948</v>
      </c>
      <c r="D1893" t="s">
        <v>115</v>
      </c>
      <c r="E1893">
        <v>1</v>
      </c>
      <c r="F1893" t="s">
        <v>1253</v>
      </c>
      <c r="G1893">
        <v>2</v>
      </c>
      <c r="H1893" s="1" t="s">
        <v>1254</v>
      </c>
      <c r="I1893">
        <v>77</v>
      </c>
      <c r="J1893" t="s">
        <v>4769</v>
      </c>
      <c r="K1893">
        <v>2</v>
      </c>
      <c r="L1893" t="s">
        <v>1256</v>
      </c>
      <c r="M1893" t="s">
        <v>4380</v>
      </c>
      <c r="N1893" t="s">
        <v>1258</v>
      </c>
      <c r="O1893" t="s">
        <v>1259</v>
      </c>
      <c r="P1893">
        <v>30049039</v>
      </c>
      <c r="R1893">
        <v>13</v>
      </c>
      <c r="S1893">
        <v>14</v>
      </c>
      <c r="U1893">
        <v>7896269955204</v>
      </c>
      <c r="V1893">
        <v>0</v>
      </c>
      <c r="Z1893" t="s">
        <v>1260</v>
      </c>
      <c r="AA1893" t="s">
        <v>1261</v>
      </c>
      <c r="AB1893">
        <v>7</v>
      </c>
      <c r="AC1893" t="s">
        <v>1308</v>
      </c>
      <c r="AE1893">
        <v>44739</v>
      </c>
      <c r="AH1893">
        <v>0</v>
      </c>
      <c r="AK1893" t="s">
        <v>1260</v>
      </c>
      <c r="AM1893" t="s">
        <v>1260</v>
      </c>
      <c r="AN1893" t="s">
        <v>1260</v>
      </c>
      <c r="AQ1893" t="s">
        <v>1263</v>
      </c>
      <c r="AR1893" t="s">
        <v>1257</v>
      </c>
      <c r="AS1893" t="s">
        <v>1260</v>
      </c>
      <c r="AT1893">
        <v>1</v>
      </c>
      <c r="AX1893" t="s">
        <v>1260</v>
      </c>
      <c r="AY1893" t="s">
        <v>1264</v>
      </c>
      <c r="AZ1893" t="s">
        <v>1265</v>
      </c>
      <c r="BI1893" t="s">
        <v>1617</v>
      </c>
      <c r="BK1893" t="str">
        <f>LEFT(Tabela_BaseCadastro[[#This Row],[Descrição]],SEARCH(" ",Tabela_BaseCadastro[[#This Row],[Descrição]],1)-1)</f>
        <v>SERETIDE</v>
      </c>
      <c r="BL1893" t="str">
        <f>TEXT(Tabela_BaseCadastro[[#This Row],[Unidade Venda '[EAN8, UPC12, EAN13, e DUN14']]],"0000000000000")</f>
        <v>7896269955204</v>
      </c>
      <c r="BM1893" t="s">
        <v>4785</v>
      </c>
      <c r="BN1893" t="str">
        <f>IF(Tabela_BaseCadastro[[#This Row],[P.Ativo CMED]]="",Tabela_BaseCadastro[[#This Row],[DESCRIÇÃO DO PRINCIPIO ATIVO]],Tabela_BaseCadastro[[#This Row],[P.Ativo CMED]])</f>
        <v>PROPIONATO DE FLUTICASONA;HIDROXINAFTOATO DE SALMETEROL</v>
      </c>
    </row>
    <row r="1894" spans="1:66" x14ac:dyDescent="0.25">
      <c r="A1894">
        <v>2716</v>
      </c>
      <c r="B1894" t="s">
        <v>4789</v>
      </c>
      <c r="C1894">
        <v>1899</v>
      </c>
      <c r="D1894" t="s">
        <v>4614</v>
      </c>
      <c r="E1894">
        <v>5</v>
      </c>
      <c r="F1894" t="s">
        <v>2634</v>
      </c>
      <c r="G1894">
        <v>10</v>
      </c>
      <c r="H1894" s="1" t="s">
        <v>2760</v>
      </c>
      <c r="I1894">
        <v>74</v>
      </c>
      <c r="J1894" t="s">
        <v>4615</v>
      </c>
      <c r="M1894" t="s">
        <v>1257</v>
      </c>
      <c r="N1894" t="s">
        <v>4790</v>
      </c>
      <c r="O1894" t="s">
        <v>1275</v>
      </c>
      <c r="P1894">
        <v>90183929</v>
      </c>
      <c r="R1894">
        <v>13</v>
      </c>
      <c r="S1894">
        <v>13</v>
      </c>
      <c r="U1894">
        <v>7898626110943</v>
      </c>
      <c r="V1894">
        <v>17898626110940</v>
      </c>
      <c r="X1894" t="s">
        <v>4791</v>
      </c>
      <c r="Z1894" t="s">
        <v>1260</v>
      </c>
      <c r="AA1894" t="s">
        <v>1261</v>
      </c>
      <c r="AE1894">
        <v>44740</v>
      </c>
      <c r="AH1894">
        <v>0</v>
      </c>
      <c r="AK1894" t="s">
        <v>1260</v>
      </c>
      <c r="AM1894" t="s">
        <v>1260</v>
      </c>
      <c r="AN1894" t="s">
        <v>1260</v>
      </c>
      <c r="AQ1894" t="s">
        <v>1263</v>
      </c>
      <c r="AR1894" t="s">
        <v>1257</v>
      </c>
      <c r="AS1894" t="s">
        <v>1260</v>
      </c>
      <c r="AT1894">
        <v>1</v>
      </c>
      <c r="AX1894" t="s">
        <v>1260</v>
      </c>
      <c r="AY1894" t="s">
        <v>1264</v>
      </c>
      <c r="AZ1894" t="s">
        <v>1265</v>
      </c>
      <c r="BI1894" t="s">
        <v>1260</v>
      </c>
      <c r="BK1894" t="str">
        <f>LEFT(Tabela_BaseCadastro[[#This Row],[Descrição]],SEARCH(" ",Tabela_BaseCadastro[[#This Row],[Descrição]],1)-1)</f>
        <v>7001-9</v>
      </c>
      <c r="BL1894" t="str">
        <f>TEXT(Tabela_BaseCadastro[[#This Row],[Unidade Venda '[EAN8, UPC12, EAN13, e DUN14']]],"0000000000000")</f>
        <v>7898626110943</v>
      </c>
      <c r="BN1894">
        <f>IF(Tabela_BaseCadastro[[#This Row],[P.Ativo CMED]]="",Tabela_BaseCadastro[[#This Row],[DESCRIÇÃO DO PRINCIPIO ATIVO]],Tabela_BaseCadastro[[#This Row],[P.Ativo CMED]])</f>
        <v>0</v>
      </c>
    </row>
    <row r="1895" spans="1:66" x14ac:dyDescent="0.25">
      <c r="A1895">
        <v>2717</v>
      </c>
      <c r="B1895" t="s">
        <v>4792</v>
      </c>
      <c r="C1895">
        <v>1946</v>
      </c>
      <c r="D1895" t="s">
        <v>4793</v>
      </c>
      <c r="E1895">
        <v>3</v>
      </c>
      <c r="F1895" t="s">
        <v>2410</v>
      </c>
      <c r="G1895">
        <v>5</v>
      </c>
      <c r="H1895" s="1" t="s">
        <v>2410</v>
      </c>
      <c r="I1895">
        <v>78</v>
      </c>
      <c r="J1895" t="s">
        <v>4794</v>
      </c>
      <c r="M1895" t="s">
        <v>2412</v>
      </c>
      <c r="N1895" t="s">
        <v>4795</v>
      </c>
      <c r="O1895" t="s">
        <v>1275</v>
      </c>
      <c r="P1895">
        <v>84719019</v>
      </c>
      <c r="R1895">
        <v>13</v>
      </c>
      <c r="S1895">
        <v>14</v>
      </c>
      <c r="U1895">
        <v>2717271727179</v>
      </c>
      <c r="V1895">
        <v>2717271727179</v>
      </c>
      <c r="Z1895" t="s">
        <v>1260</v>
      </c>
      <c r="AA1895" t="s">
        <v>1261</v>
      </c>
      <c r="AE1895">
        <v>44741</v>
      </c>
      <c r="AH1895">
        <v>0</v>
      </c>
      <c r="AK1895" t="s">
        <v>1260</v>
      </c>
      <c r="AM1895" t="s">
        <v>1260</v>
      </c>
      <c r="AN1895" t="s">
        <v>1260</v>
      </c>
      <c r="AQ1895" t="s">
        <v>2412</v>
      </c>
      <c r="AR1895" t="s">
        <v>2415</v>
      </c>
      <c r="AS1895" t="s">
        <v>1260</v>
      </c>
      <c r="AT1895">
        <v>1</v>
      </c>
      <c r="AX1895" t="s">
        <v>1260</v>
      </c>
      <c r="AY1895" t="s">
        <v>1264</v>
      </c>
      <c r="AZ1895" t="s">
        <v>1265</v>
      </c>
      <c r="BI1895" t="s">
        <v>1260</v>
      </c>
      <c r="BK1895" t="str">
        <f>LEFT(Tabela_BaseCadastro[[#This Row],[Descrição]],SEARCH(" ",Tabela_BaseCadastro[[#This Row],[Descrição]],1)-1)</f>
        <v>TERM.AUTOID.A9</v>
      </c>
      <c r="BL1895" t="str">
        <f>TEXT(Tabela_BaseCadastro[[#This Row],[Unidade Venda '[EAN8, UPC12, EAN13, e DUN14']]],"0000000000000")</f>
        <v>2717271727179</v>
      </c>
      <c r="BN1895">
        <f>IF(Tabela_BaseCadastro[[#This Row],[P.Ativo CMED]]="",Tabela_BaseCadastro[[#This Row],[DESCRIÇÃO DO PRINCIPIO ATIVO]],Tabela_BaseCadastro[[#This Row],[P.Ativo CMED]])</f>
        <v>0</v>
      </c>
    </row>
    <row r="1896" spans="1:66" x14ac:dyDescent="0.25">
      <c r="A1896">
        <v>2718</v>
      </c>
      <c r="B1896" t="s">
        <v>4796</v>
      </c>
      <c r="C1896">
        <v>1899</v>
      </c>
      <c r="D1896" t="s">
        <v>4614</v>
      </c>
      <c r="E1896">
        <v>5</v>
      </c>
      <c r="F1896" t="s">
        <v>2634</v>
      </c>
      <c r="G1896">
        <v>8</v>
      </c>
      <c r="H1896" s="1" t="s">
        <v>2635</v>
      </c>
      <c r="I1896">
        <v>74</v>
      </c>
      <c r="J1896" t="s">
        <v>4615</v>
      </c>
      <c r="K1896">
        <v>74</v>
      </c>
      <c r="L1896" t="s">
        <v>4616</v>
      </c>
      <c r="M1896" t="s">
        <v>4407</v>
      </c>
      <c r="N1896" t="s">
        <v>3332</v>
      </c>
      <c r="O1896" t="s">
        <v>1275</v>
      </c>
      <c r="P1896">
        <v>90183921</v>
      </c>
      <c r="R1896">
        <v>13</v>
      </c>
      <c r="S1896">
        <v>14</v>
      </c>
      <c r="U1896">
        <v>7898626110806</v>
      </c>
      <c r="V1896">
        <v>0</v>
      </c>
      <c r="X1896" t="s">
        <v>4797</v>
      </c>
      <c r="Z1896" t="s">
        <v>1260</v>
      </c>
      <c r="AA1896" t="s">
        <v>1261</v>
      </c>
      <c r="AE1896">
        <v>44741</v>
      </c>
      <c r="AH1896">
        <v>0</v>
      </c>
      <c r="AK1896" t="s">
        <v>1260</v>
      </c>
      <c r="AM1896" t="s">
        <v>1260</v>
      </c>
      <c r="AN1896" t="s">
        <v>1260</v>
      </c>
      <c r="AQ1896" t="s">
        <v>1263</v>
      </c>
      <c r="AR1896" t="s">
        <v>1257</v>
      </c>
      <c r="AS1896" t="s">
        <v>1260</v>
      </c>
      <c r="AT1896">
        <v>1</v>
      </c>
      <c r="AX1896" t="s">
        <v>1260</v>
      </c>
      <c r="AY1896" t="s">
        <v>1264</v>
      </c>
      <c r="AZ1896" t="s">
        <v>1265</v>
      </c>
      <c r="BI1896" t="s">
        <v>1260</v>
      </c>
      <c r="BK1896" t="str">
        <f>LEFT(Tabela_BaseCadastro[[#This Row],[Descrição]],SEARCH(" ",Tabela_BaseCadastro[[#This Row],[Descrição]],1)-1)</f>
        <v>5002.50</v>
      </c>
      <c r="BL1896" t="str">
        <f>TEXT(Tabela_BaseCadastro[[#This Row],[Unidade Venda '[EAN8, UPC12, EAN13, e DUN14']]],"0000000000000")</f>
        <v>7898626110806</v>
      </c>
      <c r="BN1896">
        <f>IF(Tabela_BaseCadastro[[#This Row],[P.Ativo CMED]]="",Tabela_BaseCadastro[[#This Row],[DESCRIÇÃO DO PRINCIPIO ATIVO]],Tabela_BaseCadastro[[#This Row],[P.Ativo CMED]])</f>
        <v>0</v>
      </c>
    </row>
    <row r="1897" spans="1:66" x14ac:dyDescent="0.25">
      <c r="A1897">
        <v>2720</v>
      </c>
      <c r="B1897" t="s">
        <v>4798</v>
      </c>
      <c r="C1897">
        <v>1746</v>
      </c>
      <c r="D1897" t="s">
        <v>4383</v>
      </c>
      <c r="E1897">
        <v>1</v>
      </c>
      <c r="F1897" t="s">
        <v>1253</v>
      </c>
      <c r="G1897">
        <v>1</v>
      </c>
      <c r="H1897" s="1" t="s">
        <v>1280</v>
      </c>
      <c r="I1897">
        <v>55</v>
      </c>
      <c r="J1897" t="s">
        <v>4384</v>
      </c>
      <c r="K1897">
        <v>2</v>
      </c>
      <c r="L1897" t="s">
        <v>1256</v>
      </c>
      <c r="M1897" t="s">
        <v>1257</v>
      </c>
      <c r="N1897" t="s">
        <v>1373</v>
      </c>
      <c r="O1897" t="s">
        <v>1275</v>
      </c>
      <c r="P1897">
        <v>30049079</v>
      </c>
      <c r="R1897">
        <v>13</v>
      </c>
      <c r="S1897">
        <v>13</v>
      </c>
      <c r="U1897">
        <v>7898565164663</v>
      </c>
      <c r="V1897">
        <v>0</v>
      </c>
      <c r="Z1897" t="s">
        <v>1260</v>
      </c>
      <c r="AA1897" t="s">
        <v>1261</v>
      </c>
      <c r="AB1897">
        <v>1</v>
      </c>
      <c r="AC1897" t="s">
        <v>1283</v>
      </c>
      <c r="AE1897">
        <v>44743</v>
      </c>
      <c r="AH1897">
        <v>0</v>
      </c>
      <c r="AK1897" t="s">
        <v>1260</v>
      </c>
      <c r="AM1897" t="s">
        <v>1260</v>
      </c>
      <c r="AN1897" t="s">
        <v>1260</v>
      </c>
      <c r="AQ1897" t="s">
        <v>1263</v>
      </c>
      <c r="AR1897" t="s">
        <v>1257</v>
      </c>
      <c r="AS1897" t="s">
        <v>1260</v>
      </c>
      <c r="AT1897">
        <v>1</v>
      </c>
      <c r="AX1897" t="s">
        <v>1260</v>
      </c>
      <c r="AY1897" t="s">
        <v>1264</v>
      </c>
      <c r="AZ1897" t="s">
        <v>1265</v>
      </c>
      <c r="BE1897">
        <v>39</v>
      </c>
      <c r="BF1897" t="s">
        <v>1340</v>
      </c>
      <c r="BI1897" t="s">
        <v>1260</v>
      </c>
      <c r="BK1897" t="str">
        <f>LEFT(Tabela_BaseCadastro[[#This Row],[Descrição]],SEARCH(" ",Tabela_BaseCadastro[[#This Row],[Descrição]],1)-1)</f>
        <v>GEFITINIBE</v>
      </c>
      <c r="BL1897" t="str">
        <f>TEXT(Tabela_BaseCadastro[[#This Row],[Unidade Venda '[EAN8, UPC12, EAN13, e DUN14']]],"0000000000000")</f>
        <v>7898565164663</v>
      </c>
      <c r="BM1897" t="s">
        <v>1340</v>
      </c>
      <c r="BN1897" t="str">
        <f>IF(Tabela_BaseCadastro[[#This Row],[P.Ativo CMED]]="",Tabela_BaseCadastro[[#This Row],[DESCRIÇÃO DO PRINCIPIO ATIVO]],Tabela_BaseCadastro[[#This Row],[P.Ativo CMED]])</f>
        <v>GEFITINIBE</v>
      </c>
    </row>
    <row r="1898" spans="1:66" x14ac:dyDescent="0.25">
      <c r="A1898">
        <v>2721</v>
      </c>
      <c r="B1898" t="s">
        <v>4799</v>
      </c>
      <c r="C1898">
        <v>2218</v>
      </c>
      <c r="D1898" t="s">
        <v>2683</v>
      </c>
      <c r="E1898">
        <v>1</v>
      </c>
      <c r="F1898" t="s">
        <v>1253</v>
      </c>
      <c r="G1898">
        <v>2</v>
      </c>
      <c r="H1898" s="1" t="s">
        <v>1254</v>
      </c>
      <c r="I1898">
        <v>33</v>
      </c>
      <c r="J1898" t="s">
        <v>2684</v>
      </c>
      <c r="K1898">
        <v>2</v>
      </c>
      <c r="L1898" t="s">
        <v>1256</v>
      </c>
      <c r="M1898" t="s">
        <v>1257</v>
      </c>
      <c r="N1898" t="s">
        <v>4800</v>
      </c>
      <c r="O1898" t="s">
        <v>1409</v>
      </c>
      <c r="P1898">
        <v>30049099</v>
      </c>
      <c r="R1898">
        <v>13</v>
      </c>
      <c r="S1898">
        <v>13</v>
      </c>
      <c r="T1898">
        <v>13</v>
      </c>
      <c r="U1898">
        <v>7892953002377</v>
      </c>
      <c r="V1898">
        <v>7892953002377</v>
      </c>
      <c r="W1898">
        <v>7892953002377</v>
      </c>
      <c r="X1898">
        <v>0</v>
      </c>
      <c r="Z1898" t="s">
        <v>1260</v>
      </c>
      <c r="AA1898" t="s">
        <v>1261</v>
      </c>
      <c r="AB1898">
        <v>75</v>
      </c>
      <c r="AC1898" t="s">
        <v>4609</v>
      </c>
      <c r="AE1898">
        <v>44746</v>
      </c>
      <c r="AH1898">
        <v>0</v>
      </c>
      <c r="AK1898" t="s">
        <v>1260</v>
      </c>
      <c r="AM1898" t="s">
        <v>1260</v>
      </c>
      <c r="AN1898" t="s">
        <v>1260</v>
      </c>
      <c r="AQ1898" t="s">
        <v>1263</v>
      </c>
      <c r="AR1898" t="s">
        <v>1257</v>
      </c>
      <c r="AS1898" t="s">
        <v>1260</v>
      </c>
      <c r="AT1898">
        <v>1</v>
      </c>
      <c r="AX1898" t="s">
        <v>1260</v>
      </c>
      <c r="AY1898" t="s">
        <v>1264</v>
      </c>
      <c r="AZ1898" t="s">
        <v>1265</v>
      </c>
      <c r="BI1898" t="s">
        <v>1260</v>
      </c>
      <c r="BK1898" t="str">
        <f>LEFT(Tabela_BaseCadastro[[#This Row],[Descrição]],SEARCH(" ",Tabela_BaseCadastro[[#This Row],[Descrição]],1)-1)</f>
        <v>SUPRAHYAL</v>
      </c>
      <c r="BL1898" t="str">
        <f>TEXT(Tabela_BaseCadastro[[#This Row],[Unidade Venda '[EAN8, UPC12, EAN13, e DUN14']]],"0000000000000")</f>
        <v>7892953002377</v>
      </c>
      <c r="BN1898">
        <f>IF(Tabela_BaseCadastro[[#This Row],[P.Ativo CMED]]="",Tabela_BaseCadastro[[#This Row],[DESCRIÇÃO DO PRINCIPIO ATIVO]],Tabela_BaseCadastro[[#This Row],[P.Ativo CMED]])</f>
        <v>0</v>
      </c>
    </row>
    <row r="1899" spans="1:66" x14ac:dyDescent="0.25">
      <c r="A1899">
        <v>2722</v>
      </c>
      <c r="B1899" t="s">
        <v>4801</v>
      </c>
      <c r="C1899">
        <v>1666</v>
      </c>
      <c r="D1899" t="s">
        <v>13</v>
      </c>
      <c r="E1899">
        <v>5</v>
      </c>
      <c r="F1899" t="s">
        <v>2634</v>
      </c>
      <c r="G1899">
        <v>10</v>
      </c>
      <c r="H1899" s="1" t="s">
        <v>2760</v>
      </c>
      <c r="I1899">
        <v>47</v>
      </c>
      <c r="J1899" t="s">
        <v>3791</v>
      </c>
      <c r="M1899" t="s">
        <v>4380</v>
      </c>
      <c r="N1899" t="s">
        <v>4698</v>
      </c>
      <c r="O1899" t="s">
        <v>4699</v>
      </c>
      <c r="P1899">
        <v>90189099</v>
      </c>
      <c r="R1899">
        <v>14</v>
      </c>
      <c r="S1899">
        <v>14</v>
      </c>
      <c r="U1899">
        <v>17891040314840</v>
      </c>
      <c r="V1899">
        <v>17891040314840</v>
      </c>
      <c r="X1899" t="s">
        <v>4802</v>
      </c>
      <c r="Z1899" t="s">
        <v>1260</v>
      </c>
      <c r="AA1899" t="s">
        <v>1261</v>
      </c>
      <c r="AE1899">
        <v>44747</v>
      </c>
      <c r="AH1899">
        <v>0</v>
      </c>
      <c r="AK1899" t="s">
        <v>1260</v>
      </c>
      <c r="AM1899" t="s">
        <v>1260</v>
      </c>
      <c r="AN1899" t="s">
        <v>1260</v>
      </c>
      <c r="AQ1899" t="s">
        <v>1263</v>
      </c>
      <c r="AR1899" t="s">
        <v>1257</v>
      </c>
      <c r="AS1899" t="s">
        <v>1260</v>
      </c>
      <c r="AT1899">
        <v>1</v>
      </c>
      <c r="AX1899" t="s">
        <v>1260</v>
      </c>
      <c r="AY1899" t="s">
        <v>1264</v>
      </c>
      <c r="AZ1899" t="s">
        <v>1265</v>
      </c>
      <c r="BI1899" t="s">
        <v>1260</v>
      </c>
      <c r="BK1899" t="str">
        <f>LEFT(Tabela_BaseCadastro[[#This Row],[Descrição]],SEARCH(" ",Tabela_BaseCadastro[[#This Row],[Descrição]],1)-1)</f>
        <v>TRIC</v>
      </c>
      <c r="BL1899" t="str">
        <f>TEXT(Tabela_BaseCadastro[[#This Row],[Unidade Venda '[EAN8, UPC12, EAN13, e DUN14']]],"0000000000000")</f>
        <v>17891040314840</v>
      </c>
      <c r="BN1899">
        <f>IF(Tabela_BaseCadastro[[#This Row],[P.Ativo CMED]]="",Tabela_BaseCadastro[[#This Row],[DESCRIÇÃO DO PRINCIPIO ATIVO]],Tabela_BaseCadastro[[#This Row],[P.Ativo CMED]])</f>
        <v>0</v>
      </c>
    </row>
    <row r="1900" spans="1:66" x14ac:dyDescent="0.25">
      <c r="A1900">
        <v>2725</v>
      </c>
      <c r="B1900" t="s">
        <v>4803</v>
      </c>
      <c r="C1900">
        <v>1948</v>
      </c>
      <c r="D1900" t="s">
        <v>115</v>
      </c>
      <c r="E1900">
        <v>1</v>
      </c>
      <c r="F1900" t="s">
        <v>1253</v>
      </c>
      <c r="G1900">
        <v>1</v>
      </c>
      <c r="H1900" s="1" t="s">
        <v>1280</v>
      </c>
      <c r="I1900">
        <v>77</v>
      </c>
      <c r="J1900" t="s">
        <v>4769</v>
      </c>
      <c r="K1900">
        <v>2</v>
      </c>
      <c r="L1900" t="s">
        <v>1256</v>
      </c>
      <c r="M1900" t="s">
        <v>1257</v>
      </c>
      <c r="N1900" t="s">
        <v>2159</v>
      </c>
      <c r="O1900" t="s">
        <v>1275</v>
      </c>
      <c r="P1900">
        <v>30043999</v>
      </c>
      <c r="R1900">
        <v>13</v>
      </c>
      <c r="S1900">
        <v>14</v>
      </c>
      <c r="U1900">
        <v>7896015523404</v>
      </c>
      <c r="V1900">
        <v>0</v>
      </c>
      <c r="Z1900" t="s">
        <v>1260</v>
      </c>
      <c r="AA1900" t="s">
        <v>1261</v>
      </c>
      <c r="AB1900">
        <v>1</v>
      </c>
      <c r="AC1900" t="s">
        <v>1283</v>
      </c>
      <c r="AE1900">
        <v>44747</v>
      </c>
      <c r="AH1900">
        <v>0</v>
      </c>
      <c r="AK1900" t="s">
        <v>1260</v>
      </c>
      <c r="AM1900" t="s">
        <v>1260</v>
      </c>
      <c r="AN1900" t="s">
        <v>1260</v>
      </c>
      <c r="AQ1900" t="s">
        <v>1263</v>
      </c>
      <c r="AR1900" t="s">
        <v>1257</v>
      </c>
      <c r="AS1900" t="s">
        <v>1260</v>
      </c>
      <c r="AT1900">
        <v>1</v>
      </c>
      <c r="AX1900" t="s">
        <v>1260</v>
      </c>
      <c r="AY1900" t="s">
        <v>1264</v>
      </c>
      <c r="AZ1900" t="s">
        <v>1265</v>
      </c>
      <c r="BI1900" t="s">
        <v>1260</v>
      </c>
      <c r="BK1900" t="str">
        <f>LEFT(Tabela_BaseCadastro[[#This Row],[Descrição]],SEARCH(" ",Tabela_BaseCadastro[[#This Row],[Descrição]],1)-1)</f>
        <v>COMBODART</v>
      </c>
      <c r="BL1900" t="str">
        <f>TEXT(Tabela_BaseCadastro[[#This Row],[Unidade Venda '[EAN8, UPC12, EAN13, e DUN14']]],"0000000000000")</f>
        <v>7896015523404</v>
      </c>
      <c r="BM1900" t="s">
        <v>4689</v>
      </c>
      <c r="BN1900" t="str">
        <f>IF(Tabela_BaseCadastro[[#This Row],[P.Ativo CMED]]="",Tabela_BaseCadastro[[#This Row],[DESCRIÇÃO DO PRINCIPIO ATIVO]],Tabela_BaseCadastro[[#This Row],[P.Ativo CMED]])</f>
        <v>DUTASTERIDA;CLORIDRATO DE TANSULOSINA</v>
      </c>
    </row>
    <row r="1901" spans="1:66" x14ac:dyDescent="0.25">
      <c r="A1901">
        <v>2727</v>
      </c>
      <c r="B1901" t="s">
        <v>4804</v>
      </c>
      <c r="C1901">
        <v>1899</v>
      </c>
      <c r="D1901" t="s">
        <v>4614</v>
      </c>
      <c r="E1901">
        <v>5</v>
      </c>
      <c r="F1901" t="s">
        <v>2634</v>
      </c>
      <c r="G1901">
        <v>8</v>
      </c>
      <c r="H1901" s="1" t="s">
        <v>2635</v>
      </c>
      <c r="I1901">
        <v>74</v>
      </c>
      <c r="J1901" t="s">
        <v>4615</v>
      </c>
      <c r="M1901" t="s">
        <v>1257</v>
      </c>
      <c r="N1901" t="s">
        <v>4617</v>
      </c>
      <c r="O1901" t="s">
        <v>4618</v>
      </c>
      <c r="P1901">
        <v>90183921</v>
      </c>
      <c r="R1901">
        <v>13</v>
      </c>
      <c r="S1901">
        <v>14</v>
      </c>
      <c r="U1901">
        <v>7898626110011</v>
      </c>
      <c r="V1901">
        <v>0</v>
      </c>
      <c r="X1901" t="s">
        <v>4805</v>
      </c>
      <c r="Z1901" t="s">
        <v>1260</v>
      </c>
      <c r="AA1901" t="s">
        <v>1261</v>
      </c>
      <c r="AE1901">
        <v>44756</v>
      </c>
      <c r="AH1901">
        <v>0</v>
      </c>
      <c r="AK1901" t="s">
        <v>1260</v>
      </c>
      <c r="AM1901" t="s">
        <v>1260</v>
      </c>
      <c r="AN1901" t="s">
        <v>1260</v>
      </c>
      <c r="AQ1901" t="s">
        <v>1263</v>
      </c>
      <c r="AR1901" t="s">
        <v>1257</v>
      </c>
      <c r="AS1901" t="s">
        <v>1260</v>
      </c>
      <c r="AT1901">
        <v>1</v>
      </c>
      <c r="AX1901" t="s">
        <v>1260</v>
      </c>
      <c r="AY1901" t="s">
        <v>1264</v>
      </c>
      <c r="AZ1901" t="s">
        <v>1265</v>
      </c>
      <c r="BI1901" t="s">
        <v>1260</v>
      </c>
      <c r="BK1901" t="str">
        <f>LEFT(Tabela_BaseCadastro[[#This Row],[Descrição]],SEARCH(" ",Tabela_BaseCadastro[[#This Row],[Descrição]],1)-1)</f>
        <v>1002.08</v>
      </c>
      <c r="BL1901" t="str">
        <f>TEXT(Tabela_BaseCadastro[[#This Row],[Unidade Venda '[EAN8, UPC12, EAN13, e DUN14']]],"0000000000000")</f>
        <v>7898626110011</v>
      </c>
      <c r="BN1901">
        <f>IF(Tabela_BaseCadastro[[#This Row],[P.Ativo CMED]]="",Tabela_BaseCadastro[[#This Row],[DESCRIÇÃO DO PRINCIPIO ATIVO]],Tabela_BaseCadastro[[#This Row],[P.Ativo CMED]])</f>
        <v>0</v>
      </c>
    </row>
    <row r="1902" spans="1:66" x14ac:dyDescent="0.25">
      <c r="A1902">
        <v>2728</v>
      </c>
      <c r="B1902" t="s">
        <v>4806</v>
      </c>
      <c r="C1902">
        <v>1899</v>
      </c>
      <c r="D1902" t="s">
        <v>4614</v>
      </c>
      <c r="E1902">
        <v>5</v>
      </c>
      <c r="F1902" t="s">
        <v>2634</v>
      </c>
      <c r="G1902">
        <v>8</v>
      </c>
      <c r="H1902" s="1" t="s">
        <v>2635</v>
      </c>
      <c r="I1902">
        <v>74</v>
      </c>
      <c r="J1902" t="s">
        <v>4615</v>
      </c>
      <c r="M1902" t="s">
        <v>4380</v>
      </c>
      <c r="N1902" t="s">
        <v>4617</v>
      </c>
      <c r="O1902" t="s">
        <v>4618</v>
      </c>
      <c r="P1902">
        <v>90183921</v>
      </c>
      <c r="R1902">
        <v>13</v>
      </c>
      <c r="S1902">
        <v>14</v>
      </c>
      <c r="U1902">
        <v>7898626110028</v>
      </c>
      <c r="V1902">
        <v>0</v>
      </c>
      <c r="X1902" t="s">
        <v>4807</v>
      </c>
      <c r="Z1902" t="s">
        <v>1260</v>
      </c>
      <c r="AA1902" t="s">
        <v>1261</v>
      </c>
      <c r="AE1902">
        <v>44756</v>
      </c>
      <c r="AH1902">
        <v>0</v>
      </c>
      <c r="AK1902" t="s">
        <v>1260</v>
      </c>
      <c r="AM1902" t="s">
        <v>1260</v>
      </c>
      <c r="AN1902" t="s">
        <v>1260</v>
      </c>
      <c r="AQ1902" t="s">
        <v>1263</v>
      </c>
      <c r="AR1902" t="s">
        <v>1257</v>
      </c>
      <c r="AS1902" t="s">
        <v>1260</v>
      </c>
      <c r="AT1902">
        <v>1</v>
      </c>
      <c r="AX1902" t="s">
        <v>1260</v>
      </c>
      <c r="AY1902" t="s">
        <v>1264</v>
      </c>
      <c r="AZ1902" t="s">
        <v>1265</v>
      </c>
      <c r="BI1902" t="s">
        <v>1260</v>
      </c>
      <c r="BK1902" t="str">
        <f>LEFT(Tabela_BaseCadastro[[#This Row],[Descrição]],SEARCH(" ",Tabela_BaseCadastro[[#This Row],[Descrição]],1)-1)</f>
        <v>1002.10</v>
      </c>
      <c r="BL1902" t="str">
        <f>TEXT(Tabela_BaseCadastro[[#This Row],[Unidade Venda '[EAN8, UPC12, EAN13, e DUN14']]],"0000000000000")</f>
        <v>7898626110028</v>
      </c>
      <c r="BN1902">
        <f>IF(Tabela_BaseCadastro[[#This Row],[P.Ativo CMED]]="",Tabela_BaseCadastro[[#This Row],[DESCRIÇÃO DO PRINCIPIO ATIVO]],Tabela_BaseCadastro[[#This Row],[P.Ativo CMED]])</f>
        <v>0</v>
      </c>
    </row>
    <row r="1903" spans="1:66" x14ac:dyDescent="0.25">
      <c r="A1903">
        <v>2729</v>
      </c>
      <c r="B1903" t="s">
        <v>4808</v>
      </c>
      <c r="C1903">
        <v>1899</v>
      </c>
      <c r="D1903" t="s">
        <v>4614</v>
      </c>
      <c r="E1903">
        <v>5</v>
      </c>
      <c r="F1903" t="s">
        <v>2634</v>
      </c>
      <c r="G1903">
        <v>8</v>
      </c>
      <c r="H1903" s="1" t="s">
        <v>2635</v>
      </c>
      <c r="I1903">
        <v>74</v>
      </c>
      <c r="J1903" t="s">
        <v>4615</v>
      </c>
      <c r="M1903" t="s">
        <v>4380</v>
      </c>
      <c r="N1903" t="s">
        <v>4617</v>
      </c>
      <c r="O1903" t="s">
        <v>4618</v>
      </c>
      <c r="P1903" t="s">
        <v>4619</v>
      </c>
      <c r="R1903">
        <v>13</v>
      </c>
      <c r="S1903">
        <v>14</v>
      </c>
      <c r="U1903">
        <v>7898626110035</v>
      </c>
      <c r="V1903">
        <v>0</v>
      </c>
      <c r="X1903" t="s">
        <v>4809</v>
      </c>
      <c r="Z1903" t="s">
        <v>1260</v>
      </c>
      <c r="AA1903" t="s">
        <v>1261</v>
      </c>
      <c r="AE1903">
        <v>44756</v>
      </c>
      <c r="AH1903">
        <v>0</v>
      </c>
      <c r="AK1903" t="s">
        <v>1260</v>
      </c>
      <c r="AM1903" t="s">
        <v>1260</v>
      </c>
      <c r="AN1903" t="s">
        <v>1260</v>
      </c>
      <c r="AQ1903" t="s">
        <v>1263</v>
      </c>
      <c r="AR1903" t="s">
        <v>1257</v>
      </c>
      <c r="AS1903" t="s">
        <v>1260</v>
      </c>
      <c r="AT1903">
        <v>1</v>
      </c>
      <c r="AX1903" t="s">
        <v>1260</v>
      </c>
      <c r="AY1903" t="s">
        <v>1264</v>
      </c>
      <c r="AZ1903" t="s">
        <v>1265</v>
      </c>
      <c r="BI1903" t="s">
        <v>1260</v>
      </c>
      <c r="BK1903" t="str">
        <f>LEFT(Tabela_BaseCadastro[[#This Row],[Descrição]],SEARCH(" ",Tabela_BaseCadastro[[#This Row],[Descrição]],1)-1)</f>
        <v>1002.12</v>
      </c>
      <c r="BL1903" t="str">
        <f>TEXT(Tabela_BaseCadastro[[#This Row],[Unidade Venda '[EAN8, UPC12, EAN13, e DUN14']]],"0000000000000")</f>
        <v>7898626110035</v>
      </c>
      <c r="BN1903">
        <f>IF(Tabela_BaseCadastro[[#This Row],[P.Ativo CMED]]="",Tabela_BaseCadastro[[#This Row],[DESCRIÇÃO DO PRINCIPIO ATIVO]],Tabela_BaseCadastro[[#This Row],[P.Ativo CMED]])</f>
        <v>0</v>
      </c>
    </row>
    <row r="1904" spans="1:66" x14ac:dyDescent="0.25">
      <c r="A1904">
        <v>2730</v>
      </c>
      <c r="B1904" t="s">
        <v>4810</v>
      </c>
      <c r="C1904">
        <v>1899</v>
      </c>
      <c r="D1904" t="s">
        <v>4614</v>
      </c>
      <c r="E1904">
        <v>5</v>
      </c>
      <c r="F1904" t="s">
        <v>2634</v>
      </c>
      <c r="G1904">
        <v>8</v>
      </c>
      <c r="H1904" s="1" t="s">
        <v>2635</v>
      </c>
      <c r="I1904">
        <v>74</v>
      </c>
      <c r="J1904" t="s">
        <v>4615</v>
      </c>
      <c r="M1904" t="s">
        <v>4380</v>
      </c>
      <c r="N1904" t="s">
        <v>4617</v>
      </c>
      <c r="O1904" t="s">
        <v>4618</v>
      </c>
      <c r="P1904">
        <v>90183921</v>
      </c>
      <c r="R1904">
        <v>13</v>
      </c>
      <c r="S1904">
        <v>13</v>
      </c>
      <c r="U1904">
        <v>7898626110042</v>
      </c>
      <c r="V1904">
        <v>0</v>
      </c>
      <c r="X1904" t="s">
        <v>4811</v>
      </c>
      <c r="Z1904" t="s">
        <v>1260</v>
      </c>
      <c r="AA1904" t="s">
        <v>1261</v>
      </c>
      <c r="AE1904">
        <v>44756</v>
      </c>
      <c r="AH1904">
        <v>0</v>
      </c>
      <c r="AK1904" t="s">
        <v>1260</v>
      </c>
      <c r="AM1904" t="s">
        <v>1260</v>
      </c>
      <c r="AN1904" t="s">
        <v>1260</v>
      </c>
      <c r="AQ1904" t="s">
        <v>1263</v>
      </c>
      <c r="AR1904" t="s">
        <v>1257</v>
      </c>
      <c r="AS1904" t="s">
        <v>1260</v>
      </c>
      <c r="AT1904">
        <v>1</v>
      </c>
      <c r="AX1904" t="s">
        <v>1260</v>
      </c>
      <c r="AY1904" t="s">
        <v>1264</v>
      </c>
      <c r="AZ1904" t="s">
        <v>1265</v>
      </c>
      <c r="BI1904" t="s">
        <v>1260</v>
      </c>
      <c r="BK1904" t="str">
        <f>LEFT(Tabela_BaseCadastro[[#This Row],[Descrição]],SEARCH(" ",Tabela_BaseCadastro[[#This Row],[Descrição]],1)-1)</f>
        <v>1002.15</v>
      </c>
      <c r="BL1904" t="str">
        <f>TEXT(Tabela_BaseCadastro[[#This Row],[Unidade Venda '[EAN8, UPC12, EAN13, e DUN14']]],"0000000000000")</f>
        <v>7898626110042</v>
      </c>
      <c r="BN1904">
        <f>IF(Tabela_BaseCadastro[[#This Row],[P.Ativo CMED]]="",Tabela_BaseCadastro[[#This Row],[DESCRIÇÃO DO PRINCIPIO ATIVO]],Tabela_BaseCadastro[[#This Row],[P.Ativo CMED]])</f>
        <v>0</v>
      </c>
    </row>
    <row r="1905" spans="1:66" x14ac:dyDescent="0.25">
      <c r="A1905">
        <v>2731</v>
      </c>
      <c r="B1905" t="s">
        <v>4812</v>
      </c>
      <c r="C1905">
        <v>1899</v>
      </c>
      <c r="D1905" t="s">
        <v>4614</v>
      </c>
      <c r="E1905">
        <v>5</v>
      </c>
      <c r="F1905" t="s">
        <v>2634</v>
      </c>
      <c r="G1905">
        <v>8</v>
      </c>
      <c r="H1905" s="1" t="s">
        <v>2635</v>
      </c>
      <c r="I1905">
        <v>74</v>
      </c>
      <c r="J1905" t="s">
        <v>4615</v>
      </c>
      <c r="M1905" t="s">
        <v>1257</v>
      </c>
      <c r="N1905" t="s">
        <v>3332</v>
      </c>
      <c r="O1905" t="s">
        <v>1275</v>
      </c>
      <c r="P1905">
        <v>90183921</v>
      </c>
      <c r="R1905">
        <v>13</v>
      </c>
      <c r="S1905">
        <v>14</v>
      </c>
      <c r="U1905">
        <v>2731</v>
      </c>
      <c r="V1905">
        <v>0</v>
      </c>
      <c r="X1905" t="s">
        <v>4813</v>
      </c>
      <c r="Z1905" t="s">
        <v>1260</v>
      </c>
      <c r="AA1905" t="s">
        <v>1261</v>
      </c>
      <c r="AE1905">
        <v>44756</v>
      </c>
      <c r="AH1905">
        <v>0</v>
      </c>
      <c r="AK1905" t="s">
        <v>1260</v>
      </c>
      <c r="AM1905" t="s">
        <v>1260</v>
      </c>
      <c r="AN1905" t="s">
        <v>1260</v>
      </c>
      <c r="AQ1905" t="s">
        <v>1263</v>
      </c>
      <c r="AR1905" t="s">
        <v>1257</v>
      </c>
      <c r="AS1905" t="s">
        <v>1260</v>
      </c>
      <c r="AT1905">
        <v>1</v>
      </c>
      <c r="AX1905" t="s">
        <v>1260</v>
      </c>
      <c r="AY1905" t="s">
        <v>1264</v>
      </c>
      <c r="AZ1905" t="s">
        <v>1265</v>
      </c>
      <c r="BI1905" t="s">
        <v>1260</v>
      </c>
      <c r="BK1905" t="str">
        <f>LEFT(Tabela_BaseCadastro[[#This Row],[Descrição]],SEARCH(" ",Tabela_BaseCadastro[[#This Row],[Descrição]],1)-1)</f>
        <v>1001.12.75</v>
      </c>
      <c r="BL1905" t="str">
        <f>TEXT(Tabela_BaseCadastro[[#This Row],[Unidade Venda '[EAN8, UPC12, EAN13, e DUN14']]],"0000000000000")</f>
        <v>0000000002731</v>
      </c>
      <c r="BN1905">
        <f>IF(Tabela_BaseCadastro[[#This Row],[P.Ativo CMED]]="",Tabela_BaseCadastro[[#This Row],[DESCRIÇÃO DO PRINCIPIO ATIVO]],Tabela_BaseCadastro[[#This Row],[P.Ativo CMED]])</f>
        <v>0</v>
      </c>
    </row>
    <row r="1906" spans="1:66" x14ac:dyDescent="0.25">
      <c r="A1906">
        <v>2732</v>
      </c>
      <c r="B1906" t="s">
        <v>4814</v>
      </c>
      <c r="C1906">
        <v>1899</v>
      </c>
      <c r="D1906" t="s">
        <v>4614</v>
      </c>
      <c r="E1906">
        <v>5</v>
      </c>
      <c r="F1906" t="s">
        <v>2634</v>
      </c>
      <c r="G1906">
        <v>8</v>
      </c>
      <c r="H1906" s="1" t="s">
        <v>2635</v>
      </c>
      <c r="I1906">
        <v>74</v>
      </c>
      <c r="J1906" t="s">
        <v>4615</v>
      </c>
      <c r="M1906" t="s">
        <v>1257</v>
      </c>
      <c r="N1906" t="s">
        <v>3332</v>
      </c>
      <c r="O1906" t="s">
        <v>1275</v>
      </c>
      <c r="P1906">
        <v>90183921</v>
      </c>
      <c r="R1906">
        <v>13</v>
      </c>
      <c r="S1906">
        <v>14</v>
      </c>
      <c r="U1906">
        <v>2732</v>
      </c>
      <c r="V1906">
        <v>0</v>
      </c>
      <c r="X1906" t="s">
        <v>4815</v>
      </c>
      <c r="Z1906" t="s">
        <v>1260</v>
      </c>
      <c r="AA1906" t="s">
        <v>1261</v>
      </c>
      <c r="AE1906">
        <v>44756</v>
      </c>
      <c r="AH1906">
        <v>0</v>
      </c>
      <c r="AK1906" t="s">
        <v>1260</v>
      </c>
      <c r="AM1906" t="s">
        <v>1260</v>
      </c>
      <c r="AN1906" t="s">
        <v>1260</v>
      </c>
      <c r="AQ1906" t="s">
        <v>1263</v>
      </c>
      <c r="AR1906" t="s">
        <v>1257</v>
      </c>
      <c r="AS1906" t="s">
        <v>1260</v>
      </c>
      <c r="AT1906">
        <v>1</v>
      </c>
      <c r="AX1906" t="s">
        <v>1260</v>
      </c>
      <c r="AY1906" t="s">
        <v>1264</v>
      </c>
      <c r="AZ1906" t="s">
        <v>1265</v>
      </c>
      <c r="BI1906" t="s">
        <v>1260</v>
      </c>
      <c r="BK1906" t="str">
        <f>LEFT(Tabela_BaseCadastro[[#This Row],[Descrição]],SEARCH(" ",Tabela_BaseCadastro[[#This Row],[Descrição]],1)-1)</f>
        <v>1003.09</v>
      </c>
      <c r="BL1906" t="str">
        <f>TEXT(Tabela_BaseCadastro[[#This Row],[Unidade Venda '[EAN8, UPC12, EAN13, e DUN14']]],"0000000000000")</f>
        <v>0000000002732</v>
      </c>
      <c r="BN1906">
        <f>IF(Tabela_BaseCadastro[[#This Row],[P.Ativo CMED]]="",Tabela_BaseCadastro[[#This Row],[DESCRIÇÃO DO PRINCIPIO ATIVO]],Tabela_BaseCadastro[[#This Row],[P.Ativo CMED]])</f>
        <v>0</v>
      </c>
    </row>
    <row r="1907" spans="1:66" x14ac:dyDescent="0.25">
      <c r="A1907">
        <v>2733</v>
      </c>
      <c r="B1907" t="s">
        <v>4816</v>
      </c>
      <c r="C1907">
        <v>1899</v>
      </c>
      <c r="D1907" t="s">
        <v>4614</v>
      </c>
      <c r="E1907">
        <v>5</v>
      </c>
      <c r="F1907" t="s">
        <v>2634</v>
      </c>
      <c r="G1907">
        <v>8</v>
      </c>
      <c r="H1907" s="1" t="s">
        <v>2635</v>
      </c>
      <c r="I1907">
        <v>74</v>
      </c>
      <c r="J1907" t="s">
        <v>4615</v>
      </c>
      <c r="M1907" t="s">
        <v>1257</v>
      </c>
      <c r="N1907" t="s">
        <v>3332</v>
      </c>
      <c r="O1907" t="s">
        <v>1275</v>
      </c>
      <c r="P1907">
        <v>90183921</v>
      </c>
      <c r="R1907">
        <v>13</v>
      </c>
      <c r="S1907">
        <v>14</v>
      </c>
      <c r="U1907">
        <v>2733</v>
      </c>
      <c r="V1907">
        <v>0</v>
      </c>
      <c r="X1907" t="s">
        <v>4817</v>
      </c>
      <c r="Z1907" t="s">
        <v>1260</v>
      </c>
      <c r="AA1907" t="s">
        <v>1261</v>
      </c>
      <c r="AE1907">
        <v>44756</v>
      </c>
      <c r="AH1907">
        <v>0</v>
      </c>
      <c r="AK1907" t="s">
        <v>1260</v>
      </c>
      <c r="AM1907" t="s">
        <v>1260</v>
      </c>
      <c r="AN1907" t="s">
        <v>1260</v>
      </c>
      <c r="AQ1907" t="s">
        <v>1263</v>
      </c>
      <c r="AR1907" t="s">
        <v>1257</v>
      </c>
      <c r="AS1907" t="s">
        <v>1260</v>
      </c>
      <c r="AT1907">
        <v>1</v>
      </c>
      <c r="AX1907" t="s">
        <v>1260</v>
      </c>
      <c r="AY1907" t="s">
        <v>1264</v>
      </c>
      <c r="AZ1907" t="s">
        <v>1265</v>
      </c>
      <c r="BI1907" t="s">
        <v>1260</v>
      </c>
      <c r="BK1907" t="str">
        <f>LEFT(Tabela_BaseCadastro[[#This Row],[Descrição]],SEARCH(" ",Tabela_BaseCadastro[[#This Row],[Descrição]],1)-1)</f>
        <v>1003.12</v>
      </c>
      <c r="BL1907" t="str">
        <f>TEXT(Tabela_BaseCadastro[[#This Row],[Unidade Venda '[EAN8, UPC12, EAN13, e DUN14']]],"0000000000000")</f>
        <v>0000000002733</v>
      </c>
      <c r="BN1907">
        <f>IF(Tabela_BaseCadastro[[#This Row],[P.Ativo CMED]]="",Tabela_BaseCadastro[[#This Row],[DESCRIÇÃO DO PRINCIPIO ATIVO]],Tabela_BaseCadastro[[#This Row],[P.Ativo CMED]])</f>
        <v>0</v>
      </c>
    </row>
    <row r="1908" spans="1:66" x14ac:dyDescent="0.25">
      <c r="A1908">
        <v>2738</v>
      </c>
      <c r="B1908" t="s">
        <v>4818</v>
      </c>
      <c r="C1908">
        <v>1899</v>
      </c>
      <c r="D1908" t="s">
        <v>4614</v>
      </c>
      <c r="E1908">
        <v>5</v>
      </c>
      <c r="F1908" t="s">
        <v>2634</v>
      </c>
      <c r="G1908">
        <v>8</v>
      </c>
      <c r="H1908" s="1" t="s">
        <v>2635</v>
      </c>
      <c r="I1908">
        <v>74</v>
      </c>
      <c r="J1908" t="s">
        <v>4615</v>
      </c>
      <c r="M1908" t="s">
        <v>4380</v>
      </c>
      <c r="N1908" t="s">
        <v>4617</v>
      </c>
      <c r="O1908" t="s">
        <v>4618</v>
      </c>
      <c r="P1908">
        <v>90183921</v>
      </c>
      <c r="R1908">
        <v>13</v>
      </c>
      <c r="S1908">
        <v>14</v>
      </c>
      <c r="U1908">
        <v>2738</v>
      </c>
      <c r="V1908">
        <v>0</v>
      </c>
      <c r="Z1908" t="s">
        <v>1260</v>
      </c>
      <c r="AA1908" t="s">
        <v>1261</v>
      </c>
      <c r="AE1908">
        <v>44756</v>
      </c>
      <c r="AH1908">
        <v>0</v>
      </c>
      <c r="AK1908" t="s">
        <v>1260</v>
      </c>
      <c r="AM1908" t="s">
        <v>1260</v>
      </c>
      <c r="AN1908" t="s">
        <v>1260</v>
      </c>
      <c r="AQ1908" t="s">
        <v>1263</v>
      </c>
      <c r="AR1908" t="s">
        <v>1257</v>
      </c>
      <c r="AS1908" t="s">
        <v>1260</v>
      </c>
      <c r="AT1908">
        <v>1</v>
      </c>
      <c r="AX1908" t="s">
        <v>1260</v>
      </c>
      <c r="AY1908" t="s">
        <v>1264</v>
      </c>
      <c r="AZ1908" t="s">
        <v>1265</v>
      </c>
      <c r="BI1908" t="s">
        <v>1260</v>
      </c>
      <c r="BK1908" t="str">
        <f>LEFT(Tabela_BaseCadastro[[#This Row],[Descrição]],SEARCH(" ",Tabela_BaseCadastro[[#This Row],[Descrição]],1)-1)</f>
        <v>2002.18.17</v>
      </c>
      <c r="BL1908" t="str">
        <f>TEXT(Tabela_BaseCadastro[[#This Row],[Unidade Venda '[EAN8, UPC12, EAN13, e DUN14']]],"0000000000000")</f>
        <v>0000000002738</v>
      </c>
      <c r="BN1908">
        <f>IF(Tabela_BaseCadastro[[#This Row],[P.Ativo CMED]]="",Tabela_BaseCadastro[[#This Row],[DESCRIÇÃO DO PRINCIPIO ATIVO]],Tabela_BaseCadastro[[#This Row],[P.Ativo CMED]])</f>
        <v>0</v>
      </c>
    </row>
    <row r="1909" spans="1:66" x14ac:dyDescent="0.25">
      <c r="A1909">
        <v>2739</v>
      </c>
      <c r="B1909" t="s">
        <v>4819</v>
      </c>
      <c r="C1909">
        <v>1899</v>
      </c>
      <c r="D1909" t="s">
        <v>4614</v>
      </c>
      <c r="E1909">
        <v>5</v>
      </c>
      <c r="F1909" t="s">
        <v>2634</v>
      </c>
      <c r="G1909">
        <v>8</v>
      </c>
      <c r="H1909" s="1" t="s">
        <v>2635</v>
      </c>
      <c r="I1909">
        <v>74</v>
      </c>
      <c r="J1909" t="s">
        <v>4615</v>
      </c>
      <c r="M1909" t="s">
        <v>4380</v>
      </c>
      <c r="N1909" t="s">
        <v>4617</v>
      </c>
      <c r="O1909" t="s">
        <v>4618</v>
      </c>
      <c r="P1909">
        <v>90183921</v>
      </c>
      <c r="R1909">
        <v>13</v>
      </c>
      <c r="S1909">
        <v>14</v>
      </c>
      <c r="U1909">
        <v>2739</v>
      </c>
      <c r="V1909">
        <v>0</v>
      </c>
      <c r="X1909" t="s">
        <v>4820</v>
      </c>
      <c r="Z1909" t="s">
        <v>1260</v>
      </c>
      <c r="AA1909" t="s">
        <v>1261</v>
      </c>
      <c r="AE1909">
        <v>44756</v>
      </c>
      <c r="AH1909">
        <v>0</v>
      </c>
      <c r="AK1909" t="s">
        <v>1260</v>
      </c>
      <c r="AM1909" t="s">
        <v>1260</v>
      </c>
      <c r="AN1909" t="s">
        <v>1260</v>
      </c>
      <c r="AQ1909" t="s">
        <v>1263</v>
      </c>
      <c r="AR1909" t="s">
        <v>1257</v>
      </c>
      <c r="AS1909" t="s">
        <v>1260</v>
      </c>
      <c r="AT1909">
        <v>1</v>
      </c>
      <c r="AX1909" t="s">
        <v>1260</v>
      </c>
      <c r="AY1909" t="s">
        <v>1264</v>
      </c>
      <c r="AZ1909" t="s">
        <v>1265</v>
      </c>
      <c r="BI1909" t="s">
        <v>1260</v>
      </c>
      <c r="BK1909" t="str">
        <f>LEFT(Tabela_BaseCadastro[[#This Row],[Descrição]],SEARCH(" ",Tabela_BaseCadastro[[#This Row],[Descrição]],1)-1)</f>
        <v>2002.18.24</v>
      </c>
      <c r="BL1909" t="str">
        <f>TEXT(Tabela_BaseCadastro[[#This Row],[Unidade Venda '[EAN8, UPC12, EAN13, e DUN14']]],"0000000000000")</f>
        <v>0000000002739</v>
      </c>
      <c r="BN1909">
        <f>IF(Tabela_BaseCadastro[[#This Row],[P.Ativo CMED]]="",Tabela_BaseCadastro[[#This Row],[DESCRIÇÃO DO PRINCIPIO ATIVO]],Tabela_BaseCadastro[[#This Row],[P.Ativo CMED]])</f>
        <v>0</v>
      </c>
    </row>
    <row r="1910" spans="1:66" x14ac:dyDescent="0.25">
      <c r="A1910">
        <v>2740</v>
      </c>
      <c r="B1910" t="s">
        <v>4821</v>
      </c>
      <c r="C1910">
        <v>1899</v>
      </c>
      <c r="D1910" t="s">
        <v>4614</v>
      </c>
      <c r="E1910">
        <v>5</v>
      </c>
      <c r="F1910" t="s">
        <v>2634</v>
      </c>
      <c r="G1910">
        <v>8</v>
      </c>
      <c r="H1910" s="1" t="s">
        <v>2635</v>
      </c>
      <c r="I1910">
        <v>74</v>
      </c>
      <c r="J1910" t="s">
        <v>4615</v>
      </c>
      <c r="M1910" t="s">
        <v>4380</v>
      </c>
      <c r="N1910" t="s">
        <v>4617</v>
      </c>
      <c r="O1910" t="s">
        <v>4618</v>
      </c>
      <c r="P1910">
        <v>90183921</v>
      </c>
      <c r="R1910">
        <v>13</v>
      </c>
      <c r="S1910">
        <v>14</v>
      </c>
      <c r="U1910">
        <v>2740</v>
      </c>
      <c r="V1910">
        <v>0</v>
      </c>
      <c r="X1910" t="s">
        <v>4822</v>
      </c>
      <c r="Z1910" t="s">
        <v>1260</v>
      </c>
      <c r="AA1910" t="s">
        <v>1261</v>
      </c>
      <c r="AE1910">
        <v>44756</v>
      </c>
      <c r="AH1910">
        <v>0</v>
      </c>
      <c r="AK1910" t="s">
        <v>1260</v>
      </c>
      <c r="AM1910" t="s">
        <v>1260</v>
      </c>
      <c r="AN1910" t="s">
        <v>1260</v>
      </c>
      <c r="AQ1910" t="s">
        <v>1263</v>
      </c>
      <c r="AR1910" t="s">
        <v>1257</v>
      </c>
      <c r="AS1910" t="s">
        <v>1260</v>
      </c>
      <c r="AT1910">
        <v>1</v>
      </c>
      <c r="AX1910" t="s">
        <v>1260</v>
      </c>
      <c r="AY1910" t="s">
        <v>1264</v>
      </c>
      <c r="AZ1910" t="s">
        <v>1265</v>
      </c>
      <c r="BI1910" t="s">
        <v>1260</v>
      </c>
      <c r="BK1910" t="str">
        <f>LEFT(Tabela_BaseCadastro[[#This Row],[Descrição]],SEARCH(" ",Tabela_BaseCadastro[[#This Row],[Descrição]],1)-1)</f>
        <v>2002.18.34</v>
      </c>
      <c r="BL1910" t="str">
        <f>TEXT(Tabela_BaseCadastro[[#This Row],[Unidade Venda '[EAN8, UPC12, EAN13, e DUN14']]],"0000000000000")</f>
        <v>0000000002740</v>
      </c>
      <c r="BN1910">
        <f>IF(Tabela_BaseCadastro[[#This Row],[P.Ativo CMED]]="",Tabela_BaseCadastro[[#This Row],[DESCRIÇÃO DO PRINCIPIO ATIVO]],Tabela_BaseCadastro[[#This Row],[P.Ativo CMED]])</f>
        <v>0</v>
      </c>
    </row>
    <row r="1911" spans="1:66" x14ac:dyDescent="0.25">
      <c r="A1911">
        <v>2741</v>
      </c>
      <c r="B1911" t="s">
        <v>4823</v>
      </c>
      <c r="C1911">
        <v>1899</v>
      </c>
      <c r="D1911" t="s">
        <v>4614</v>
      </c>
      <c r="E1911">
        <v>5</v>
      </c>
      <c r="F1911" t="s">
        <v>2634</v>
      </c>
      <c r="G1911">
        <v>8</v>
      </c>
      <c r="H1911" s="1" t="s">
        <v>2635</v>
      </c>
      <c r="I1911">
        <v>74</v>
      </c>
      <c r="J1911" t="s">
        <v>4615</v>
      </c>
      <c r="M1911" t="s">
        <v>4380</v>
      </c>
      <c r="N1911" t="s">
        <v>4617</v>
      </c>
      <c r="O1911" t="s">
        <v>4618</v>
      </c>
      <c r="P1911">
        <v>90183921</v>
      </c>
      <c r="R1911">
        <v>13</v>
      </c>
      <c r="S1911">
        <v>14</v>
      </c>
      <c r="U1911">
        <v>7898626110875</v>
      </c>
      <c r="V1911">
        <v>0</v>
      </c>
      <c r="X1911" t="s">
        <v>4824</v>
      </c>
      <c r="Z1911" t="s">
        <v>1260</v>
      </c>
      <c r="AA1911" t="s">
        <v>1261</v>
      </c>
      <c r="AE1911">
        <v>44756</v>
      </c>
      <c r="AH1911">
        <v>0</v>
      </c>
      <c r="AK1911" t="s">
        <v>1260</v>
      </c>
      <c r="AM1911" t="s">
        <v>1260</v>
      </c>
      <c r="AN1911" t="s">
        <v>1260</v>
      </c>
      <c r="AQ1911" t="s">
        <v>1263</v>
      </c>
      <c r="AR1911" t="s">
        <v>1257</v>
      </c>
      <c r="AS1911" t="s">
        <v>1260</v>
      </c>
      <c r="AT1911">
        <v>1</v>
      </c>
      <c r="AX1911" t="s">
        <v>1260</v>
      </c>
      <c r="AY1911" t="s">
        <v>1264</v>
      </c>
      <c r="AZ1911" t="s">
        <v>1265</v>
      </c>
      <c r="BI1911" t="s">
        <v>1260</v>
      </c>
      <c r="BK1911" t="str">
        <f>LEFT(Tabela_BaseCadastro[[#This Row],[Descrição]],SEARCH(" ",Tabela_BaseCadastro[[#This Row],[Descrição]],1)-1)</f>
        <v>2002.20.17</v>
      </c>
      <c r="BL1911" t="str">
        <f>TEXT(Tabela_BaseCadastro[[#This Row],[Unidade Venda '[EAN8, UPC12, EAN13, e DUN14']]],"0000000000000")</f>
        <v>7898626110875</v>
      </c>
      <c r="BN1911">
        <f>IF(Tabela_BaseCadastro[[#This Row],[P.Ativo CMED]]="",Tabela_BaseCadastro[[#This Row],[DESCRIÇÃO DO PRINCIPIO ATIVO]],Tabela_BaseCadastro[[#This Row],[P.Ativo CMED]])</f>
        <v>0</v>
      </c>
    </row>
    <row r="1912" spans="1:66" x14ac:dyDescent="0.25">
      <c r="A1912">
        <v>2743</v>
      </c>
      <c r="B1912" t="s">
        <v>4825</v>
      </c>
      <c r="C1912">
        <v>1899</v>
      </c>
      <c r="D1912" t="s">
        <v>4614</v>
      </c>
      <c r="E1912">
        <v>5</v>
      </c>
      <c r="F1912" t="s">
        <v>2634</v>
      </c>
      <c r="G1912">
        <v>8</v>
      </c>
      <c r="H1912" s="1" t="s">
        <v>2635</v>
      </c>
      <c r="I1912">
        <v>74</v>
      </c>
      <c r="J1912" t="s">
        <v>4615</v>
      </c>
      <c r="M1912" t="s">
        <v>4380</v>
      </c>
      <c r="N1912" t="s">
        <v>4617</v>
      </c>
      <c r="O1912" t="s">
        <v>4618</v>
      </c>
      <c r="P1912">
        <v>90183921</v>
      </c>
      <c r="R1912">
        <v>13</v>
      </c>
      <c r="S1912">
        <v>14</v>
      </c>
      <c r="U1912">
        <v>2743</v>
      </c>
      <c r="V1912">
        <v>0</v>
      </c>
      <c r="X1912" t="s">
        <v>4826</v>
      </c>
      <c r="Z1912" t="s">
        <v>1260</v>
      </c>
      <c r="AA1912" t="s">
        <v>1261</v>
      </c>
      <c r="AE1912">
        <v>44756</v>
      </c>
      <c r="AH1912">
        <v>0</v>
      </c>
      <c r="AK1912" t="s">
        <v>1260</v>
      </c>
      <c r="AM1912" t="s">
        <v>1260</v>
      </c>
      <c r="AN1912" t="s">
        <v>1260</v>
      </c>
      <c r="AQ1912" t="s">
        <v>1263</v>
      </c>
      <c r="AR1912" t="s">
        <v>1257</v>
      </c>
      <c r="AS1912" t="s">
        <v>1260</v>
      </c>
      <c r="AT1912">
        <v>1</v>
      </c>
      <c r="AX1912" t="s">
        <v>1260</v>
      </c>
      <c r="AY1912" t="s">
        <v>1264</v>
      </c>
      <c r="AZ1912" t="s">
        <v>1265</v>
      </c>
      <c r="BI1912" t="s">
        <v>1260</v>
      </c>
      <c r="BK1912" t="str">
        <f>LEFT(Tabela_BaseCadastro[[#This Row],[Descrição]],SEARCH(" ",Tabela_BaseCadastro[[#This Row],[Descrição]],1)-1)</f>
        <v>2002.24.12</v>
      </c>
      <c r="BL1912" t="str">
        <f>TEXT(Tabela_BaseCadastro[[#This Row],[Unidade Venda '[EAN8, UPC12, EAN13, e DUN14']]],"0000000000000")</f>
        <v>0000000002743</v>
      </c>
      <c r="BN1912">
        <f>IF(Tabela_BaseCadastro[[#This Row],[P.Ativo CMED]]="",Tabela_BaseCadastro[[#This Row],[DESCRIÇÃO DO PRINCIPIO ATIVO]],Tabela_BaseCadastro[[#This Row],[P.Ativo CMED]])</f>
        <v>0</v>
      </c>
    </row>
    <row r="1913" spans="1:66" x14ac:dyDescent="0.25">
      <c r="A1913">
        <v>2744</v>
      </c>
      <c r="B1913" t="s">
        <v>4827</v>
      </c>
      <c r="C1913">
        <v>1899</v>
      </c>
      <c r="D1913" t="s">
        <v>4614</v>
      </c>
      <c r="E1913">
        <v>5</v>
      </c>
      <c r="F1913" t="s">
        <v>2634</v>
      </c>
      <c r="G1913">
        <v>8</v>
      </c>
      <c r="H1913" s="1" t="s">
        <v>2635</v>
      </c>
      <c r="I1913">
        <v>74</v>
      </c>
      <c r="J1913" t="s">
        <v>4615</v>
      </c>
      <c r="M1913" t="s">
        <v>4380</v>
      </c>
      <c r="N1913" t="s">
        <v>4617</v>
      </c>
      <c r="O1913" t="s">
        <v>4618</v>
      </c>
      <c r="P1913">
        <v>90183921</v>
      </c>
      <c r="R1913">
        <v>13</v>
      </c>
      <c r="S1913">
        <v>14</v>
      </c>
      <c r="U1913">
        <v>7898626110905</v>
      </c>
      <c r="V1913">
        <v>7898626110905</v>
      </c>
      <c r="X1913" t="s">
        <v>4828</v>
      </c>
      <c r="Z1913" t="s">
        <v>1260</v>
      </c>
      <c r="AA1913" t="s">
        <v>1261</v>
      </c>
      <c r="AE1913">
        <v>44756</v>
      </c>
      <c r="AH1913">
        <v>0</v>
      </c>
      <c r="AK1913" t="s">
        <v>1260</v>
      </c>
      <c r="AM1913" t="s">
        <v>1260</v>
      </c>
      <c r="AN1913" t="s">
        <v>1260</v>
      </c>
      <c r="AQ1913" t="s">
        <v>1263</v>
      </c>
      <c r="AR1913" t="s">
        <v>1257</v>
      </c>
      <c r="AS1913" t="s">
        <v>1260</v>
      </c>
      <c r="AT1913">
        <v>1</v>
      </c>
      <c r="AX1913" t="s">
        <v>1260</v>
      </c>
      <c r="AY1913" t="s">
        <v>1264</v>
      </c>
      <c r="AZ1913" t="s">
        <v>1265</v>
      </c>
      <c r="BI1913" t="s">
        <v>1260</v>
      </c>
      <c r="BK1913" t="str">
        <f>LEFT(Tabela_BaseCadastro[[#This Row],[Descrição]],SEARCH(" ",Tabela_BaseCadastro[[#This Row],[Descrição]],1)-1)</f>
        <v>2002.24.17</v>
      </c>
      <c r="BL1913" t="str">
        <f>TEXT(Tabela_BaseCadastro[[#This Row],[Unidade Venda '[EAN8, UPC12, EAN13, e DUN14']]],"0000000000000")</f>
        <v>7898626110905</v>
      </c>
      <c r="BN1913">
        <f>IF(Tabela_BaseCadastro[[#This Row],[P.Ativo CMED]]="",Tabela_BaseCadastro[[#This Row],[DESCRIÇÃO DO PRINCIPIO ATIVO]],Tabela_BaseCadastro[[#This Row],[P.Ativo CMED]])</f>
        <v>0</v>
      </c>
    </row>
    <row r="1914" spans="1:66" x14ac:dyDescent="0.25">
      <c r="A1914">
        <v>2746</v>
      </c>
      <c r="B1914" t="s">
        <v>4829</v>
      </c>
      <c r="C1914">
        <v>1899</v>
      </c>
      <c r="D1914" t="s">
        <v>4614</v>
      </c>
      <c r="E1914">
        <v>5</v>
      </c>
      <c r="F1914" t="s">
        <v>2634</v>
      </c>
      <c r="G1914">
        <v>8</v>
      </c>
      <c r="H1914" s="1" t="s">
        <v>2635</v>
      </c>
      <c r="I1914">
        <v>74</v>
      </c>
      <c r="J1914" t="s">
        <v>4615</v>
      </c>
      <c r="M1914" t="s">
        <v>4380</v>
      </c>
      <c r="N1914" t="s">
        <v>4617</v>
      </c>
      <c r="O1914" t="s">
        <v>4618</v>
      </c>
      <c r="P1914">
        <v>90183921</v>
      </c>
      <c r="R1914">
        <v>13</v>
      </c>
      <c r="S1914">
        <v>14</v>
      </c>
      <c r="U1914">
        <v>7898626110929</v>
      </c>
      <c r="V1914">
        <v>0</v>
      </c>
      <c r="X1914" t="s">
        <v>4830</v>
      </c>
      <c r="Z1914" t="s">
        <v>1260</v>
      </c>
      <c r="AA1914" t="s">
        <v>1261</v>
      </c>
      <c r="AE1914">
        <v>44756</v>
      </c>
      <c r="AH1914">
        <v>0</v>
      </c>
      <c r="AK1914" t="s">
        <v>1260</v>
      </c>
      <c r="AM1914" t="s">
        <v>1260</v>
      </c>
      <c r="AN1914" t="s">
        <v>1260</v>
      </c>
      <c r="AQ1914" t="s">
        <v>1263</v>
      </c>
      <c r="AR1914" t="s">
        <v>1257</v>
      </c>
      <c r="AS1914" t="s">
        <v>1260</v>
      </c>
      <c r="AT1914">
        <v>1</v>
      </c>
      <c r="AX1914" t="s">
        <v>1260</v>
      </c>
      <c r="AY1914" t="s">
        <v>1264</v>
      </c>
      <c r="AZ1914" t="s">
        <v>1265</v>
      </c>
      <c r="BI1914" t="s">
        <v>1260</v>
      </c>
      <c r="BK1914" t="str">
        <f>LEFT(Tabela_BaseCadastro[[#This Row],[Descrição]],SEARCH(" ",Tabela_BaseCadastro[[#This Row],[Descrição]],1)-1)</f>
        <v>2002.24.34</v>
      </c>
      <c r="BL1914" t="str">
        <f>TEXT(Tabela_BaseCadastro[[#This Row],[Unidade Venda '[EAN8, UPC12, EAN13, e DUN14']]],"0000000000000")</f>
        <v>7898626110929</v>
      </c>
      <c r="BN1914">
        <f>IF(Tabela_BaseCadastro[[#This Row],[P.Ativo CMED]]="",Tabela_BaseCadastro[[#This Row],[DESCRIÇÃO DO PRINCIPIO ATIVO]],Tabela_BaseCadastro[[#This Row],[P.Ativo CMED]])</f>
        <v>0</v>
      </c>
    </row>
    <row r="1915" spans="1:66" x14ac:dyDescent="0.25">
      <c r="A1915">
        <v>2747</v>
      </c>
      <c r="B1915" t="s">
        <v>4831</v>
      </c>
      <c r="C1915">
        <v>1899</v>
      </c>
      <c r="D1915" t="s">
        <v>4614</v>
      </c>
      <c r="E1915">
        <v>5</v>
      </c>
      <c r="F1915" t="s">
        <v>2634</v>
      </c>
      <c r="G1915">
        <v>8</v>
      </c>
      <c r="H1915" s="1" t="s">
        <v>2635</v>
      </c>
      <c r="I1915">
        <v>74</v>
      </c>
      <c r="J1915" t="s">
        <v>4615</v>
      </c>
      <c r="M1915" t="s">
        <v>4380</v>
      </c>
      <c r="N1915" t="s">
        <v>4617</v>
      </c>
      <c r="O1915" t="s">
        <v>4618</v>
      </c>
      <c r="P1915">
        <v>90183921</v>
      </c>
      <c r="R1915">
        <v>13</v>
      </c>
      <c r="S1915">
        <v>14</v>
      </c>
      <c r="U1915">
        <v>7898626110196</v>
      </c>
      <c r="V1915">
        <v>0</v>
      </c>
      <c r="X1915" t="s">
        <v>4832</v>
      </c>
      <c r="Z1915" t="s">
        <v>1260</v>
      </c>
      <c r="AA1915" t="s">
        <v>1261</v>
      </c>
      <c r="AE1915">
        <v>44756</v>
      </c>
      <c r="AH1915">
        <v>0</v>
      </c>
      <c r="AK1915" t="s">
        <v>1260</v>
      </c>
      <c r="AM1915" t="s">
        <v>1260</v>
      </c>
      <c r="AN1915" t="s">
        <v>1260</v>
      </c>
      <c r="AQ1915" t="s">
        <v>1263</v>
      </c>
      <c r="AR1915" t="s">
        <v>1257</v>
      </c>
      <c r="AS1915" t="s">
        <v>1260</v>
      </c>
      <c r="AT1915">
        <v>1</v>
      </c>
      <c r="AX1915" t="s">
        <v>1260</v>
      </c>
      <c r="AY1915" t="s">
        <v>1264</v>
      </c>
      <c r="AZ1915" t="s">
        <v>1265</v>
      </c>
      <c r="BI1915" t="s">
        <v>1260</v>
      </c>
      <c r="BK1915" t="str">
        <f>LEFT(Tabela_BaseCadastro[[#This Row],[Descrição]],SEARCH(" ",Tabela_BaseCadastro[[#This Row],[Descrição]],1)-1)</f>
        <v>2003.14.70</v>
      </c>
      <c r="BL1915" t="str">
        <f>TEXT(Tabela_BaseCadastro[[#This Row],[Unidade Venda '[EAN8, UPC12, EAN13, e DUN14']]],"0000000000000")</f>
        <v>7898626110196</v>
      </c>
      <c r="BN1915">
        <f>IF(Tabela_BaseCadastro[[#This Row],[P.Ativo CMED]]="",Tabela_BaseCadastro[[#This Row],[DESCRIÇÃO DO PRINCIPIO ATIVO]],Tabela_BaseCadastro[[#This Row],[P.Ativo CMED]])</f>
        <v>0</v>
      </c>
    </row>
    <row r="1916" spans="1:66" x14ac:dyDescent="0.25">
      <c r="A1916">
        <v>2748</v>
      </c>
      <c r="B1916" t="s">
        <v>4833</v>
      </c>
      <c r="C1916">
        <v>1899</v>
      </c>
      <c r="D1916" t="s">
        <v>4614</v>
      </c>
      <c r="E1916">
        <v>5</v>
      </c>
      <c r="F1916" t="s">
        <v>2634</v>
      </c>
      <c r="G1916">
        <v>8</v>
      </c>
      <c r="H1916" s="1" t="s">
        <v>2635</v>
      </c>
      <c r="I1916">
        <v>74</v>
      </c>
      <c r="J1916" t="s">
        <v>4615</v>
      </c>
      <c r="M1916" t="s">
        <v>4380</v>
      </c>
      <c r="N1916" t="s">
        <v>4617</v>
      </c>
      <c r="O1916" t="s">
        <v>4618</v>
      </c>
      <c r="P1916">
        <v>90183921</v>
      </c>
      <c r="R1916">
        <v>13</v>
      </c>
      <c r="S1916">
        <v>14</v>
      </c>
      <c r="U1916">
        <v>7898626112169</v>
      </c>
      <c r="V1916">
        <v>0</v>
      </c>
      <c r="X1916" t="s">
        <v>4834</v>
      </c>
      <c r="Z1916" t="s">
        <v>1260</v>
      </c>
      <c r="AA1916" t="s">
        <v>1261</v>
      </c>
      <c r="AE1916">
        <v>44756</v>
      </c>
      <c r="AH1916">
        <v>0</v>
      </c>
      <c r="AK1916" t="s">
        <v>1260</v>
      </c>
      <c r="AM1916" t="s">
        <v>1260</v>
      </c>
      <c r="AN1916" t="s">
        <v>1260</v>
      </c>
      <c r="AQ1916" t="s">
        <v>1263</v>
      </c>
      <c r="AR1916" t="s">
        <v>1257</v>
      </c>
      <c r="AS1916" t="s">
        <v>1260</v>
      </c>
      <c r="AT1916">
        <v>1</v>
      </c>
      <c r="AX1916" t="s">
        <v>1260</v>
      </c>
      <c r="AY1916" t="s">
        <v>1264</v>
      </c>
      <c r="AZ1916" t="s">
        <v>1265</v>
      </c>
      <c r="BI1916" t="s">
        <v>1260</v>
      </c>
      <c r="BK1916" t="str">
        <f>LEFT(Tabela_BaseCadastro[[#This Row],[Descrição]],SEARCH(" ",Tabela_BaseCadastro[[#This Row],[Descrição]],1)-1)</f>
        <v>2003.16.60</v>
      </c>
      <c r="BL1916" t="str">
        <f>TEXT(Tabela_BaseCadastro[[#This Row],[Unidade Venda '[EAN8, UPC12, EAN13, e DUN14']]],"0000000000000")</f>
        <v>7898626112169</v>
      </c>
      <c r="BN1916">
        <f>IF(Tabela_BaseCadastro[[#This Row],[P.Ativo CMED]]="",Tabela_BaseCadastro[[#This Row],[DESCRIÇÃO DO PRINCIPIO ATIVO]],Tabela_BaseCadastro[[#This Row],[P.Ativo CMED]])</f>
        <v>0</v>
      </c>
    </row>
    <row r="1917" spans="1:66" x14ac:dyDescent="0.25">
      <c r="A1917">
        <v>2749</v>
      </c>
      <c r="B1917" t="s">
        <v>4835</v>
      </c>
      <c r="C1917">
        <v>1899</v>
      </c>
      <c r="D1917" t="s">
        <v>4614</v>
      </c>
      <c r="E1917">
        <v>5</v>
      </c>
      <c r="F1917" t="s">
        <v>2634</v>
      </c>
      <c r="G1917">
        <v>8</v>
      </c>
      <c r="H1917" s="1" t="s">
        <v>2635</v>
      </c>
      <c r="I1917">
        <v>74</v>
      </c>
      <c r="J1917" t="s">
        <v>4615</v>
      </c>
      <c r="M1917" t="s">
        <v>1257</v>
      </c>
      <c r="N1917" t="s">
        <v>4617</v>
      </c>
      <c r="O1917" t="s">
        <v>4618</v>
      </c>
      <c r="P1917">
        <v>90183921</v>
      </c>
      <c r="R1917">
        <v>13</v>
      </c>
      <c r="S1917">
        <v>13</v>
      </c>
      <c r="U1917">
        <v>7898626112176</v>
      </c>
      <c r="V1917">
        <v>0</v>
      </c>
      <c r="X1917" t="s">
        <v>4836</v>
      </c>
      <c r="Z1917" t="s">
        <v>1260</v>
      </c>
      <c r="AA1917" t="s">
        <v>1261</v>
      </c>
      <c r="AE1917">
        <v>44756</v>
      </c>
      <c r="AH1917">
        <v>0</v>
      </c>
      <c r="AK1917" t="s">
        <v>1260</v>
      </c>
      <c r="AM1917" t="s">
        <v>1260</v>
      </c>
      <c r="AN1917" t="s">
        <v>1260</v>
      </c>
      <c r="AQ1917" t="s">
        <v>1263</v>
      </c>
      <c r="AR1917" t="s">
        <v>1257</v>
      </c>
      <c r="AS1917" t="s">
        <v>1260</v>
      </c>
      <c r="AT1917">
        <v>1</v>
      </c>
      <c r="AX1917" t="s">
        <v>1260</v>
      </c>
      <c r="AY1917" t="s">
        <v>1264</v>
      </c>
      <c r="AZ1917" t="s">
        <v>1265</v>
      </c>
      <c r="BI1917" t="s">
        <v>1260</v>
      </c>
      <c r="BK1917" t="str">
        <f>LEFT(Tabela_BaseCadastro[[#This Row],[Descrição]],SEARCH(" ",Tabela_BaseCadastro[[#This Row],[Descrição]],1)-1)</f>
        <v>2003.18.60</v>
      </c>
      <c r="BL1917" t="str">
        <f>TEXT(Tabela_BaseCadastro[[#This Row],[Unidade Venda '[EAN8, UPC12, EAN13, e DUN14']]],"0000000000000")</f>
        <v>7898626112176</v>
      </c>
      <c r="BN1917">
        <f>IF(Tabela_BaseCadastro[[#This Row],[P.Ativo CMED]]="",Tabela_BaseCadastro[[#This Row],[DESCRIÇÃO DO PRINCIPIO ATIVO]],Tabela_BaseCadastro[[#This Row],[P.Ativo CMED]])</f>
        <v>0</v>
      </c>
    </row>
    <row r="1918" spans="1:66" x14ac:dyDescent="0.25">
      <c r="A1918">
        <v>2751</v>
      </c>
      <c r="B1918" t="s">
        <v>4837</v>
      </c>
      <c r="C1918">
        <v>1899</v>
      </c>
      <c r="D1918" t="s">
        <v>4614</v>
      </c>
      <c r="E1918">
        <v>5</v>
      </c>
      <c r="F1918" t="s">
        <v>2634</v>
      </c>
      <c r="G1918">
        <v>8</v>
      </c>
      <c r="H1918" s="1" t="s">
        <v>2635</v>
      </c>
      <c r="I1918">
        <v>74</v>
      </c>
      <c r="J1918" t="s">
        <v>4615</v>
      </c>
      <c r="M1918" t="s">
        <v>4380</v>
      </c>
      <c r="N1918" t="s">
        <v>4617</v>
      </c>
      <c r="O1918" t="s">
        <v>4618</v>
      </c>
      <c r="P1918">
        <v>90183921</v>
      </c>
      <c r="R1918">
        <v>13</v>
      </c>
      <c r="S1918">
        <v>14</v>
      </c>
      <c r="U1918">
        <v>7898626111445</v>
      </c>
      <c r="V1918">
        <v>0</v>
      </c>
      <c r="X1918" t="s">
        <v>4838</v>
      </c>
      <c r="Z1918" t="s">
        <v>1260</v>
      </c>
      <c r="AA1918" t="s">
        <v>1261</v>
      </c>
      <c r="AE1918">
        <v>44756</v>
      </c>
      <c r="AH1918">
        <v>0</v>
      </c>
      <c r="AK1918" t="s">
        <v>1260</v>
      </c>
      <c r="AM1918" t="s">
        <v>1260</v>
      </c>
      <c r="AN1918" t="s">
        <v>1260</v>
      </c>
      <c r="AQ1918" t="s">
        <v>1263</v>
      </c>
      <c r="AR1918" t="s">
        <v>1257</v>
      </c>
      <c r="AS1918" t="s">
        <v>1260</v>
      </c>
      <c r="AT1918">
        <v>1</v>
      </c>
      <c r="AX1918" t="s">
        <v>1260</v>
      </c>
      <c r="AY1918" t="s">
        <v>1264</v>
      </c>
      <c r="AZ1918" t="s">
        <v>1265</v>
      </c>
      <c r="BI1918" t="s">
        <v>1260</v>
      </c>
      <c r="BK1918" t="str">
        <f>LEFT(Tabela_BaseCadastro[[#This Row],[Descrição]],SEARCH(" ",Tabela_BaseCadastro[[#This Row],[Descrição]],1)-1)</f>
        <v>2003.24.60</v>
      </c>
      <c r="BL1918" t="str">
        <f>TEXT(Tabela_BaseCadastro[[#This Row],[Unidade Venda '[EAN8, UPC12, EAN13, e DUN14']]],"0000000000000")</f>
        <v>7898626111445</v>
      </c>
      <c r="BN1918">
        <f>IF(Tabela_BaseCadastro[[#This Row],[P.Ativo CMED]]="",Tabela_BaseCadastro[[#This Row],[DESCRIÇÃO DO PRINCIPIO ATIVO]],Tabela_BaseCadastro[[#This Row],[P.Ativo CMED]])</f>
        <v>0</v>
      </c>
    </row>
    <row r="1919" spans="1:66" x14ac:dyDescent="0.25">
      <c r="A1919">
        <v>2752</v>
      </c>
      <c r="B1919" t="s">
        <v>4839</v>
      </c>
      <c r="C1919">
        <v>1899</v>
      </c>
      <c r="D1919" t="s">
        <v>4614</v>
      </c>
      <c r="E1919">
        <v>5</v>
      </c>
      <c r="F1919" t="s">
        <v>2634</v>
      </c>
      <c r="G1919">
        <v>8</v>
      </c>
      <c r="H1919" s="1" t="s">
        <v>2635</v>
      </c>
      <c r="I1919">
        <v>74</v>
      </c>
      <c r="J1919" t="s">
        <v>4615</v>
      </c>
      <c r="M1919" t="s">
        <v>1257</v>
      </c>
      <c r="N1919" t="s">
        <v>4617</v>
      </c>
      <c r="O1919" t="s">
        <v>4618</v>
      </c>
      <c r="P1919">
        <v>90183921</v>
      </c>
      <c r="R1919">
        <v>13</v>
      </c>
      <c r="S1919">
        <v>13</v>
      </c>
      <c r="U1919">
        <v>7898626111520</v>
      </c>
      <c r="V1919">
        <v>0</v>
      </c>
      <c r="X1919" t="s">
        <v>4840</v>
      </c>
      <c r="Z1919" t="s">
        <v>1260</v>
      </c>
      <c r="AA1919" t="s">
        <v>1261</v>
      </c>
      <c r="AE1919">
        <v>44756</v>
      </c>
      <c r="AH1919">
        <v>0</v>
      </c>
      <c r="AK1919" t="s">
        <v>1260</v>
      </c>
      <c r="AM1919" t="s">
        <v>1260</v>
      </c>
      <c r="AN1919" t="s">
        <v>1260</v>
      </c>
      <c r="AQ1919" t="s">
        <v>1263</v>
      </c>
      <c r="AR1919" t="s">
        <v>1257</v>
      </c>
      <c r="AS1919" t="s">
        <v>1260</v>
      </c>
      <c r="AT1919">
        <v>1</v>
      </c>
      <c r="AX1919" t="s">
        <v>1260</v>
      </c>
      <c r="AY1919" t="s">
        <v>1264</v>
      </c>
      <c r="AZ1919" t="s">
        <v>1265</v>
      </c>
      <c r="BI1919" t="s">
        <v>1260</v>
      </c>
      <c r="BK1919" t="str">
        <f>LEFT(Tabela_BaseCadastro[[#This Row],[Descrição]],SEARCH(" ",Tabela_BaseCadastro[[#This Row],[Descrição]],1)-1)</f>
        <v>2011.20.60</v>
      </c>
      <c r="BL1919" t="str">
        <f>TEXT(Tabela_BaseCadastro[[#This Row],[Unidade Venda '[EAN8, UPC12, EAN13, e DUN14']]],"0000000000000")</f>
        <v>7898626111520</v>
      </c>
      <c r="BN1919">
        <f>IF(Tabela_BaseCadastro[[#This Row],[P.Ativo CMED]]="",Tabela_BaseCadastro[[#This Row],[DESCRIÇÃO DO PRINCIPIO ATIVO]],Tabela_BaseCadastro[[#This Row],[P.Ativo CMED]])</f>
        <v>0</v>
      </c>
    </row>
    <row r="1920" spans="1:66" x14ac:dyDescent="0.25">
      <c r="A1920">
        <v>2754</v>
      </c>
      <c r="B1920" t="s">
        <v>4841</v>
      </c>
      <c r="C1920">
        <v>1899</v>
      </c>
      <c r="D1920" t="s">
        <v>4614</v>
      </c>
      <c r="E1920">
        <v>5</v>
      </c>
      <c r="F1920" t="s">
        <v>2634</v>
      </c>
      <c r="G1920">
        <v>8</v>
      </c>
      <c r="H1920" s="1" t="s">
        <v>2635</v>
      </c>
      <c r="I1920">
        <v>74</v>
      </c>
      <c r="J1920" t="s">
        <v>4615</v>
      </c>
      <c r="M1920" t="s">
        <v>4380</v>
      </c>
      <c r="N1920" t="s">
        <v>4617</v>
      </c>
      <c r="O1920" t="s">
        <v>4618</v>
      </c>
      <c r="P1920">
        <v>90183921</v>
      </c>
      <c r="R1920">
        <v>13</v>
      </c>
      <c r="S1920">
        <v>14</v>
      </c>
      <c r="U1920">
        <v>2754</v>
      </c>
      <c r="V1920">
        <v>7898626110127</v>
      </c>
      <c r="X1920" t="s">
        <v>4842</v>
      </c>
      <c r="Z1920" t="s">
        <v>1260</v>
      </c>
      <c r="AA1920" t="s">
        <v>1261</v>
      </c>
      <c r="AE1920">
        <v>44756</v>
      </c>
      <c r="AH1920">
        <v>0</v>
      </c>
      <c r="AK1920" t="s">
        <v>1260</v>
      </c>
      <c r="AM1920" t="s">
        <v>1260</v>
      </c>
      <c r="AN1920" t="s">
        <v>1260</v>
      </c>
      <c r="AQ1920" t="s">
        <v>1263</v>
      </c>
      <c r="AR1920" t="s">
        <v>1257</v>
      </c>
      <c r="AS1920" t="s">
        <v>1260</v>
      </c>
      <c r="AT1920">
        <v>1</v>
      </c>
      <c r="AX1920" t="s">
        <v>1260</v>
      </c>
      <c r="AY1920" t="s">
        <v>1264</v>
      </c>
      <c r="AZ1920" t="s">
        <v>1265</v>
      </c>
      <c r="BI1920" t="s">
        <v>1260</v>
      </c>
      <c r="BK1920" t="str">
        <f>LEFT(Tabela_BaseCadastro[[#This Row],[Descrição]],SEARCH(" ",Tabela_BaseCadastro[[#This Row],[Descrição]],1)-1)</f>
        <v>2008.12</v>
      </c>
      <c r="BL1920" t="str">
        <f>TEXT(Tabela_BaseCadastro[[#This Row],[Unidade Venda '[EAN8, UPC12, EAN13, e DUN14']]],"0000000000000")</f>
        <v>0000000002754</v>
      </c>
      <c r="BN1920">
        <f>IF(Tabela_BaseCadastro[[#This Row],[P.Ativo CMED]]="",Tabela_BaseCadastro[[#This Row],[DESCRIÇÃO DO PRINCIPIO ATIVO]],Tabela_BaseCadastro[[#This Row],[P.Ativo CMED]])</f>
        <v>0</v>
      </c>
    </row>
    <row r="1921" spans="1:66" x14ac:dyDescent="0.25">
      <c r="A1921">
        <v>2756</v>
      </c>
      <c r="B1921" t="s">
        <v>4843</v>
      </c>
      <c r="C1921">
        <v>1899</v>
      </c>
      <c r="D1921" t="s">
        <v>4614</v>
      </c>
      <c r="E1921">
        <v>5</v>
      </c>
      <c r="F1921" t="s">
        <v>2634</v>
      </c>
      <c r="G1921">
        <v>8</v>
      </c>
      <c r="H1921" s="1" t="s">
        <v>2635</v>
      </c>
      <c r="I1921">
        <v>74</v>
      </c>
      <c r="J1921" t="s">
        <v>4615</v>
      </c>
      <c r="M1921" t="s">
        <v>4380</v>
      </c>
      <c r="N1921" t="s">
        <v>4617</v>
      </c>
      <c r="O1921" t="s">
        <v>4618</v>
      </c>
      <c r="P1921">
        <v>90183921</v>
      </c>
      <c r="R1921">
        <v>13</v>
      </c>
      <c r="S1921">
        <v>14</v>
      </c>
      <c r="U1921">
        <v>2756</v>
      </c>
      <c r="V1921">
        <v>7898626110141</v>
      </c>
      <c r="X1921" t="s">
        <v>4844</v>
      </c>
      <c r="Z1921" t="s">
        <v>1260</v>
      </c>
      <c r="AA1921" t="s">
        <v>1261</v>
      </c>
      <c r="AE1921">
        <v>44756</v>
      </c>
      <c r="AH1921">
        <v>0</v>
      </c>
      <c r="AK1921" t="s">
        <v>1260</v>
      </c>
      <c r="AM1921" t="s">
        <v>1260</v>
      </c>
      <c r="AN1921" t="s">
        <v>1260</v>
      </c>
      <c r="AQ1921" t="s">
        <v>1263</v>
      </c>
      <c r="AR1921" t="s">
        <v>1257</v>
      </c>
      <c r="AS1921" t="s">
        <v>1260</v>
      </c>
      <c r="AT1921">
        <v>1</v>
      </c>
      <c r="AX1921" t="s">
        <v>1260</v>
      </c>
      <c r="AY1921" t="s">
        <v>1264</v>
      </c>
      <c r="AZ1921" t="s">
        <v>1265</v>
      </c>
      <c r="BI1921" t="s">
        <v>1260</v>
      </c>
      <c r="BK1921" t="str">
        <f>LEFT(Tabela_BaseCadastro[[#This Row],[Descrição]],SEARCH(" ",Tabela_BaseCadastro[[#This Row],[Descrição]],1)-1)</f>
        <v>2008.16</v>
      </c>
      <c r="BL1921" t="str">
        <f>TEXT(Tabela_BaseCadastro[[#This Row],[Unidade Venda '[EAN8, UPC12, EAN13, e DUN14']]],"0000000000000")</f>
        <v>0000000002756</v>
      </c>
      <c r="BN1921">
        <f>IF(Tabela_BaseCadastro[[#This Row],[P.Ativo CMED]]="",Tabela_BaseCadastro[[#This Row],[DESCRIÇÃO DO PRINCIPIO ATIVO]],Tabela_BaseCadastro[[#This Row],[P.Ativo CMED]])</f>
        <v>0</v>
      </c>
    </row>
    <row r="1922" spans="1:66" x14ac:dyDescent="0.25">
      <c r="A1922">
        <v>2759</v>
      </c>
      <c r="B1922" t="s">
        <v>4845</v>
      </c>
      <c r="C1922">
        <v>1899</v>
      </c>
      <c r="D1922" t="s">
        <v>4614</v>
      </c>
      <c r="E1922">
        <v>5</v>
      </c>
      <c r="F1922" t="s">
        <v>2634</v>
      </c>
      <c r="G1922">
        <v>8</v>
      </c>
      <c r="H1922" s="1" t="s">
        <v>2635</v>
      </c>
      <c r="I1922">
        <v>74</v>
      </c>
      <c r="J1922" t="s">
        <v>4615</v>
      </c>
      <c r="M1922" t="s">
        <v>4380</v>
      </c>
      <c r="N1922" t="s">
        <v>4617</v>
      </c>
      <c r="O1922" t="s">
        <v>4618</v>
      </c>
      <c r="P1922">
        <v>90183921</v>
      </c>
      <c r="R1922">
        <v>13</v>
      </c>
      <c r="S1922">
        <v>14</v>
      </c>
      <c r="U1922">
        <v>2759</v>
      </c>
      <c r="V1922">
        <v>7898626111438</v>
      </c>
      <c r="X1922">
        <v>2010</v>
      </c>
      <c r="Z1922" t="s">
        <v>1260</v>
      </c>
      <c r="AA1922" t="s">
        <v>1261</v>
      </c>
      <c r="AE1922">
        <v>44756</v>
      </c>
      <c r="AH1922">
        <v>0</v>
      </c>
      <c r="AK1922" t="s">
        <v>1260</v>
      </c>
      <c r="AM1922" t="s">
        <v>1260</v>
      </c>
      <c r="AN1922" t="s">
        <v>1260</v>
      </c>
      <c r="AQ1922" t="s">
        <v>1263</v>
      </c>
      <c r="AR1922" t="s">
        <v>1257</v>
      </c>
      <c r="AS1922" t="s">
        <v>1260</v>
      </c>
      <c r="AT1922">
        <v>1</v>
      </c>
      <c r="AX1922" t="s">
        <v>1260</v>
      </c>
      <c r="AY1922" t="s">
        <v>1264</v>
      </c>
      <c r="AZ1922" t="s">
        <v>1265</v>
      </c>
      <c r="BI1922" t="s">
        <v>1260</v>
      </c>
      <c r="BK1922" t="str">
        <f>LEFT(Tabela_BaseCadastro[[#This Row],[Descrição]],SEARCH(" ",Tabela_BaseCadastro[[#This Row],[Descrição]],1)-1)</f>
        <v>2010</v>
      </c>
      <c r="BL1922" t="str">
        <f>TEXT(Tabela_BaseCadastro[[#This Row],[Unidade Venda '[EAN8, UPC12, EAN13, e DUN14']]],"0000000000000")</f>
        <v>0000000002759</v>
      </c>
      <c r="BN1922">
        <f>IF(Tabela_BaseCadastro[[#This Row],[P.Ativo CMED]]="",Tabela_BaseCadastro[[#This Row],[DESCRIÇÃO DO PRINCIPIO ATIVO]],Tabela_BaseCadastro[[#This Row],[P.Ativo CMED]])</f>
        <v>0</v>
      </c>
    </row>
    <row r="1923" spans="1:66" x14ac:dyDescent="0.25">
      <c r="A1923">
        <v>2760</v>
      </c>
      <c r="B1923" t="s">
        <v>4846</v>
      </c>
      <c r="C1923">
        <v>1899</v>
      </c>
      <c r="D1923" t="s">
        <v>4614</v>
      </c>
      <c r="E1923">
        <v>5</v>
      </c>
      <c r="F1923" t="s">
        <v>2634</v>
      </c>
      <c r="G1923">
        <v>8</v>
      </c>
      <c r="H1923" s="1" t="s">
        <v>2635</v>
      </c>
      <c r="I1923">
        <v>74</v>
      </c>
      <c r="J1923" t="s">
        <v>4615</v>
      </c>
      <c r="M1923" t="s">
        <v>4380</v>
      </c>
      <c r="N1923" t="s">
        <v>4617</v>
      </c>
      <c r="O1923" t="s">
        <v>4618</v>
      </c>
      <c r="P1923">
        <v>90183921</v>
      </c>
      <c r="R1923">
        <v>13</v>
      </c>
      <c r="S1923">
        <v>14</v>
      </c>
      <c r="U1923">
        <v>7898626113654</v>
      </c>
      <c r="V1923">
        <v>0</v>
      </c>
      <c r="X1923" t="s">
        <v>4847</v>
      </c>
      <c r="Z1923" t="s">
        <v>1260</v>
      </c>
      <c r="AA1923" t="s">
        <v>1261</v>
      </c>
      <c r="AE1923">
        <v>44756</v>
      </c>
      <c r="AH1923">
        <v>0</v>
      </c>
      <c r="AK1923" t="s">
        <v>1260</v>
      </c>
      <c r="AM1923" t="s">
        <v>1260</v>
      </c>
      <c r="AN1923" t="s">
        <v>1260</v>
      </c>
      <c r="AQ1923" t="s">
        <v>1263</v>
      </c>
      <c r="AR1923" t="s">
        <v>1257</v>
      </c>
      <c r="AS1923" t="s">
        <v>1260</v>
      </c>
      <c r="AT1923">
        <v>1</v>
      </c>
      <c r="AX1923" t="s">
        <v>1260</v>
      </c>
      <c r="AY1923" t="s">
        <v>1264</v>
      </c>
      <c r="AZ1923" t="s">
        <v>1265</v>
      </c>
      <c r="BI1923" t="s">
        <v>1260</v>
      </c>
      <c r="BK1923" t="str">
        <f>LEFT(Tabela_BaseCadastro[[#This Row],[Descrição]],SEARCH(" ",Tabela_BaseCadastro[[#This Row],[Descrição]],1)-1)</f>
        <v>2012.14.15</v>
      </c>
      <c r="BL1923" t="str">
        <f>TEXT(Tabela_BaseCadastro[[#This Row],[Unidade Venda '[EAN8, UPC12, EAN13, e DUN14']]],"0000000000000")</f>
        <v>7898626113654</v>
      </c>
      <c r="BN1923">
        <f>IF(Tabela_BaseCadastro[[#This Row],[P.Ativo CMED]]="",Tabela_BaseCadastro[[#This Row],[DESCRIÇÃO DO PRINCIPIO ATIVO]],Tabela_BaseCadastro[[#This Row],[P.Ativo CMED]])</f>
        <v>0</v>
      </c>
    </row>
    <row r="1924" spans="1:66" x14ac:dyDescent="0.25">
      <c r="A1924">
        <v>2761</v>
      </c>
      <c r="B1924" t="s">
        <v>4848</v>
      </c>
      <c r="C1924">
        <v>1899</v>
      </c>
      <c r="D1924" t="s">
        <v>4614</v>
      </c>
      <c r="E1924">
        <v>5</v>
      </c>
      <c r="F1924" t="s">
        <v>2634</v>
      </c>
      <c r="G1924">
        <v>8</v>
      </c>
      <c r="H1924" s="1" t="s">
        <v>2635</v>
      </c>
      <c r="I1924">
        <v>74</v>
      </c>
      <c r="J1924" t="s">
        <v>4615</v>
      </c>
      <c r="M1924" t="s">
        <v>4380</v>
      </c>
      <c r="N1924" t="s">
        <v>4617</v>
      </c>
      <c r="O1924" t="s">
        <v>4618</v>
      </c>
      <c r="P1924">
        <v>90183921</v>
      </c>
      <c r="R1924">
        <v>13</v>
      </c>
      <c r="S1924">
        <v>14</v>
      </c>
      <c r="U1924">
        <v>7898626113678</v>
      </c>
      <c r="V1924">
        <v>0</v>
      </c>
      <c r="X1924" t="s">
        <v>4849</v>
      </c>
      <c r="Z1924" t="s">
        <v>1260</v>
      </c>
      <c r="AA1924" t="s">
        <v>1261</v>
      </c>
      <c r="AE1924">
        <v>44756</v>
      </c>
      <c r="AH1924">
        <v>0</v>
      </c>
      <c r="AK1924" t="s">
        <v>1260</v>
      </c>
      <c r="AM1924" t="s">
        <v>1260</v>
      </c>
      <c r="AN1924" t="s">
        <v>1260</v>
      </c>
      <c r="AQ1924" t="s">
        <v>1263</v>
      </c>
      <c r="AR1924" t="s">
        <v>1257</v>
      </c>
      <c r="AS1924" t="s">
        <v>1260</v>
      </c>
      <c r="AT1924">
        <v>1</v>
      </c>
      <c r="AX1924" t="s">
        <v>1260</v>
      </c>
      <c r="AY1924" t="s">
        <v>1264</v>
      </c>
      <c r="AZ1924" t="s">
        <v>1265</v>
      </c>
      <c r="BI1924" t="s">
        <v>1260</v>
      </c>
      <c r="BK1924" t="str">
        <f>LEFT(Tabela_BaseCadastro[[#This Row],[Descrição]],SEARCH(" ",Tabela_BaseCadastro[[#This Row],[Descrição]],1)-1)</f>
        <v>2012.16.15</v>
      </c>
      <c r="BL1924" t="str">
        <f>TEXT(Tabela_BaseCadastro[[#This Row],[Unidade Venda '[EAN8, UPC12, EAN13, e DUN14']]],"0000000000000")</f>
        <v>7898626113678</v>
      </c>
      <c r="BN1924">
        <f>IF(Tabela_BaseCadastro[[#This Row],[P.Ativo CMED]]="",Tabela_BaseCadastro[[#This Row],[DESCRIÇÃO DO PRINCIPIO ATIVO]],Tabela_BaseCadastro[[#This Row],[P.Ativo CMED]])</f>
        <v>0</v>
      </c>
    </row>
    <row r="1925" spans="1:66" x14ac:dyDescent="0.25">
      <c r="A1925">
        <v>2762</v>
      </c>
      <c r="B1925" t="s">
        <v>4850</v>
      </c>
      <c r="C1925">
        <v>1899</v>
      </c>
      <c r="D1925" t="s">
        <v>4614</v>
      </c>
      <c r="E1925">
        <v>5</v>
      </c>
      <c r="F1925" t="s">
        <v>2634</v>
      </c>
      <c r="G1925">
        <v>8</v>
      </c>
      <c r="H1925" s="1" t="s">
        <v>2635</v>
      </c>
      <c r="I1925">
        <v>74</v>
      </c>
      <c r="J1925" t="s">
        <v>4615</v>
      </c>
      <c r="M1925" t="s">
        <v>4380</v>
      </c>
      <c r="N1925" t="s">
        <v>4617</v>
      </c>
      <c r="O1925" t="s">
        <v>4618</v>
      </c>
      <c r="P1925">
        <v>90183921</v>
      </c>
      <c r="R1925">
        <v>13</v>
      </c>
      <c r="S1925">
        <v>14</v>
      </c>
      <c r="U1925">
        <v>7898626113692</v>
      </c>
      <c r="V1925">
        <v>0</v>
      </c>
      <c r="X1925" t="s">
        <v>4851</v>
      </c>
      <c r="Z1925" t="s">
        <v>1260</v>
      </c>
      <c r="AA1925" t="s">
        <v>1261</v>
      </c>
      <c r="AE1925">
        <v>44756</v>
      </c>
      <c r="AH1925">
        <v>0</v>
      </c>
      <c r="AK1925" t="s">
        <v>1260</v>
      </c>
      <c r="AM1925" t="s">
        <v>1260</v>
      </c>
      <c r="AN1925" t="s">
        <v>1260</v>
      </c>
      <c r="AQ1925" t="s">
        <v>1263</v>
      </c>
      <c r="AR1925" t="s">
        <v>1257</v>
      </c>
      <c r="AS1925" t="s">
        <v>1260</v>
      </c>
      <c r="AT1925">
        <v>1</v>
      </c>
      <c r="AX1925" t="s">
        <v>1260</v>
      </c>
      <c r="AY1925" t="s">
        <v>1264</v>
      </c>
      <c r="AZ1925" t="s">
        <v>1265</v>
      </c>
      <c r="BI1925" t="s">
        <v>1260</v>
      </c>
      <c r="BK1925" t="str">
        <f>LEFT(Tabela_BaseCadastro[[#This Row],[Descrição]],SEARCH(" ",Tabela_BaseCadastro[[#This Row],[Descrição]],1)-1)</f>
        <v>2012.18.15</v>
      </c>
      <c r="BL1925" t="str">
        <f>TEXT(Tabela_BaseCadastro[[#This Row],[Unidade Venda '[EAN8, UPC12, EAN13, e DUN14']]],"0000000000000")</f>
        <v>7898626113692</v>
      </c>
      <c r="BN1925">
        <f>IF(Tabela_BaseCadastro[[#This Row],[P.Ativo CMED]]="",Tabela_BaseCadastro[[#This Row],[DESCRIÇÃO DO PRINCIPIO ATIVO]],Tabela_BaseCadastro[[#This Row],[P.Ativo CMED]])</f>
        <v>0</v>
      </c>
    </row>
    <row r="1926" spans="1:66" x14ac:dyDescent="0.25">
      <c r="A1926">
        <v>2763</v>
      </c>
      <c r="B1926" t="s">
        <v>4852</v>
      </c>
      <c r="C1926">
        <v>1899</v>
      </c>
      <c r="D1926" t="s">
        <v>4614</v>
      </c>
      <c r="E1926">
        <v>5</v>
      </c>
      <c r="F1926" t="s">
        <v>2634</v>
      </c>
      <c r="G1926">
        <v>8</v>
      </c>
      <c r="H1926" s="1" t="s">
        <v>2635</v>
      </c>
      <c r="I1926">
        <v>74</v>
      </c>
      <c r="J1926" t="s">
        <v>4615</v>
      </c>
      <c r="M1926" t="s">
        <v>4380</v>
      </c>
      <c r="N1926" t="s">
        <v>4617</v>
      </c>
      <c r="O1926" t="s">
        <v>4618</v>
      </c>
      <c r="P1926">
        <v>90183921</v>
      </c>
      <c r="R1926">
        <v>13</v>
      </c>
      <c r="S1926">
        <v>14</v>
      </c>
      <c r="U1926">
        <v>7898626113715</v>
      </c>
      <c r="V1926">
        <v>0</v>
      </c>
      <c r="X1926" t="s">
        <v>4853</v>
      </c>
      <c r="Z1926" t="s">
        <v>1260</v>
      </c>
      <c r="AA1926" t="s">
        <v>1261</v>
      </c>
      <c r="AE1926">
        <v>44756</v>
      </c>
      <c r="AH1926">
        <v>0</v>
      </c>
      <c r="AK1926" t="s">
        <v>1260</v>
      </c>
      <c r="AM1926" t="s">
        <v>1260</v>
      </c>
      <c r="AN1926" t="s">
        <v>1260</v>
      </c>
      <c r="AQ1926" t="s">
        <v>1263</v>
      </c>
      <c r="AR1926" t="s">
        <v>1257</v>
      </c>
      <c r="AS1926" t="s">
        <v>1260</v>
      </c>
      <c r="AT1926">
        <v>1</v>
      </c>
      <c r="AX1926" t="s">
        <v>1260</v>
      </c>
      <c r="AY1926" t="s">
        <v>1264</v>
      </c>
      <c r="AZ1926" t="s">
        <v>1265</v>
      </c>
      <c r="BI1926" t="s">
        <v>1260</v>
      </c>
      <c r="BK1926" t="str">
        <f>LEFT(Tabela_BaseCadastro[[#This Row],[Descrição]],SEARCH(" ",Tabela_BaseCadastro[[#This Row],[Descrição]],1)-1)</f>
        <v>2012.18.20</v>
      </c>
      <c r="BL1926" t="str">
        <f>TEXT(Tabela_BaseCadastro[[#This Row],[Unidade Venda '[EAN8, UPC12, EAN13, e DUN14']]],"0000000000000")</f>
        <v>7898626113715</v>
      </c>
      <c r="BN1926">
        <f>IF(Tabela_BaseCadastro[[#This Row],[P.Ativo CMED]]="",Tabela_BaseCadastro[[#This Row],[DESCRIÇÃO DO PRINCIPIO ATIVO]],Tabela_BaseCadastro[[#This Row],[P.Ativo CMED]])</f>
        <v>0</v>
      </c>
    </row>
    <row r="1927" spans="1:66" x14ac:dyDescent="0.25">
      <c r="A1927">
        <v>2764</v>
      </c>
      <c r="B1927" t="s">
        <v>4854</v>
      </c>
      <c r="C1927">
        <v>1899</v>
      </c>
      <c r="D1927" t="s">
        <v>4614</v>
      </c>
      <c r="E1927">
        <v>5</v>
      </c>
      <c r="F1927" t="s">
        <v>2634</v>
      </c>
      <c r="G1927">
        <v>8</v>
      </c>
      <c r="H1927" s="1" t="s">
        <v>2635</v>
      </c>
      <c r="I1927">
        <v>74</v>
      </c>
      <c r="J1927" t="s">
        <v>4615</v>
      </c>
      <c r="M1927" t="s">
        <v>4380</v>
      </c>
      <c r="N1927" t="s">
        <v>4617</v>
      </c>
      <c r="O1927" t="s">
        <v>4618</v>
      </c>
      <c r="P1927">
        <v>90183921</v>
      </c>
      <c r="R1927">
        <v>13</v>
      </c>
      <c r="S1927">
        <v>14</v>
      </c>
      <c r="U1927">
        <v>7898626113739</v>
      </c>
      <c r="V1927">
        <v>0</v>
      </c>
      <c r="X1927" t="s">
        <v>4855</v>
      </c>
      <c r="Z1927" t="s">
        <v>1260</v>
      </c>
      <c r="AA1927" t="s">
        <v>1261</v>
      </c>
      <c r="AE1927">
        <v>44756</v>
      </c>
      <c r="AH1927">
        <v>0</v>
      </c>
      <c r="AK1927" t="s">
        <v>1260</v>
      </c>
      <c r="AM1927" t="s">
        <v>1260</v>
      </c>
      <c r="AN1927" t="s">
        <v>1260</v>
      </c>
      <c r="AQ1927" t="s">
        <v>1263</v>
      </c>
      <c r="AR1927" t="s">
        <v>1257</v>
      </c>
      <c r="AS1927" t="s">
        <v>1260</v>
      </c>
      <c r="AT1927">
        <v>1</v>
      </c>
      <c r="AX1927" t="s">
        <v>1260</v>
      </c>
      <c r="AY1927" t="s">
        <v>1264</v>
      </c>
      <c r="AZ1927" t="s">
        <v>1265</v>
      </c>
      <c r="BI1927" t="s">
        <v>1260</v>
      </c>
      <c r="BK1927" t="str">
        <f>LEFT(Tabela_BaseCadastro[[#This Row],[Descrição]],SEARCH(" ",Tabela_BaseCadastro[[#This Row],[Descrição]],1)-1)</f>
        <v>2012.20.20</v>
      </c>
      <c r="BL1927" t="str">
        <f>TEXT(Tabela_BaseCadastro[[#This Row],[Unidade Venda '[EAN8, UPC12, EAN13, e DUN14']]],"0000000000000")</f>
        <v>7898626113739</v>
      </c>
      <c r="BN1927">
        <f>IF(Tabela_BaseCadastro[[#This Row],[P.Ativo CMED]]="",Tabela_BaseCadastro[[#This Row],[DESCRIÇÃO DO PRINCIPIO ATIVO]],Tabela_BaseCadastro[[#This Row],[P.Ativo CMED]])</f>
        <v>0</v>
      </c>
    </row>
    <row r="1928" spans="1:66" x14ac:dyDescent="0.25">
      <c r="A1928">
        <v>2765</v>
      </c>
      <c r="B1928" t="s">
        <v>4856</v>
      </c>
      <c r="C1928">
        <v>1899</v>
      </c>
      <c r="D1928" t="s">
        <v>4614</v>
      </c>
      <c r="E1928">
        <v>5</v>
      </c>
      <c r="F1928" t="s">
        <v>2634</v>
      </c>
      <c r="G1928">
        <v>8</v>
      </c>
      <c r="H1928" s="1" t="s">
        <v>2635</v>
      </c>
      <c r="I1928">
        <v>74</v>
      </c>
      <c r="J1928" t="s">
        <v>4615</v>
      </c>
      <c r="M1928" t="s">
        <v>4380</v>
      </c>
      <c r="N1928" t="s">
        <v>4617</v>
      </c>
      <c r="O1928" t="s">
        <v>4618</v>
      </c>
      <c r="P1928">
        <v>90183921</v>
      </c>
      <c r="R1928">
        <v>13</v>
      </c>
      <c r="S1928">
        <v>14</v>
      </c>
      <c r="U1928">
        <v>7898626113777</v>
      </c>
      <c r="V1928">
        <v>0</v>
      </c>
      <c r="X1928" t="s">
        <v>4857</v>
      </c>
      <c r="Z1928" t="s">
        <v>1260</v>
      </c>
      <c r="AA1928" t="s">
        <v>1261</v>
      </c>
      <c r="AE1928">
        <v>44756</v>
      </c>
      <c r="AH1928">
        <v>0</v>
      </c>
      <c r="AK1928" t="s">
        <v>1260</v>
      </c>
      <c r="AM1928" t="s">
        <v>1260</v>
      </c>
      <c r="AN1928" t="s">
        <v>1260</v>
      </c>
      <c r="AQ1928" t="s">
        <v>1263</v>
      </c>
      <c r="AR1928" t="s">
        <v>1257</v>
      </c>
      <c r="AS1928" t="s">
        <v>1260</v>
      </c>
      <c r="AT1928">
        <v>1</v>
      </c>
      <c r="AX1928" t="s">
        <v>1260</v>
      </c>
      <c r="AY1928" t="s">
        <v>1264</v>
      </c>
      <c r="AZ1928" t="s">
        <v>1265</v>
      </c>
      <c r="BI1928" t="s">
        <v>1260</v>
      </c>
      <c r="BK1928" t="str">
        <f>LEFT(Tabela_BaseCadastro[[#This Row],[Descrição]],SEARCH(" ",Tabela_BaseCadastro[[#This Row],[Descrição]],1)-1)</f>
        <v>2012.24.25</v>
      </c>
      <c r="BL1928" t="str">
        <f>TEXT(Tabela_BaseCadastro[[#This Row],[Unidade Venda '[EAN8, UPC12, EAN13, e DUN14']]],"0000000000000")</f>
        <v>7898626113777</v>
      </c>
      <c r="BN1928">
        <f>IF(Tabela_BaseCadastro[[#This Row],[P.Ativo CMED]]="",Tabela_BaseCadastro[[#This Row],[DESCRIÇÃO DO PRINCIPIO ATIVO]],Tabela_BaseCadastro[[#This Row],[P.Ativo CMED]])</f>
        <v>0</v>
      </c>
    </row>
    <row r="1929" spans="1:66" x14ac:dyDescent="0.25">
      <c r="A1929">
        <v>2766</v>
      </c>
      <c r="B1929" t="s">
        <v>4858</v>
      </c>
      <c r="C1929">
        <v>1899</v>
      </c>
      <c r="D1929" t="s">
        <v>4614</v>
      </c>
      <c r="E1929">
        <v>5</v>
      </c>
      <c r="F1929" t="s">
        <v>2634</v>
      </c>
      <c r="G1929">
        <v>8</v>
      </c>
      <c r="H1929" s="1" t="s">
        <v>2635</v>
      </c>
      <c r="I1929">
        <v>74</v>
      </c>
      <c r="J1929" t="s">
        <v>4615</v>
      </c>
      <c r="M1929" t="s">
        <v>4380</v>
      </c>
      <c r="N1929" t="s">
        <v>4617</v>
      </c>
      <c r="O1929" t="s">
        <v>4618</v>
      </c>
      <c r="P1929">
        <v>90183921</v>
      </c>
      <c r="R1929">
        <v>13</v>
      </c>
      <c r="S1929">
        <v>13</v>
      </c>
      <c r="U1929">
        <v>7898626113753</v>
      </c>
      <c r="V1929">
        <v>0</v>
      </c>
      <c r="X1929" t="s">
        <v>4859</v>
      </c>
      <c r="Z1929" t="s">
        <v>1260</v>
      </c>
      <c r="AA1929" t="s">
        <v>1261</v>
      </c>
      <c r="AE1929">
        <v>44756</v>
      </c>
      <c r="AH1929">
        <v>0</v>
      </c>
      <c r="AK1929" t="s">
        <v>1260</v>
      </c>
      <c r="AM1929" t="s">
        <v>1260</v>
      </c>
      <c r="AN1929" t="s">
        <v>1260</v>
      </c>
      <c r="AQ1929" t="s">
        <v>1263</v>
      </c>
      <c r="AR1929" t="s">
        <v>1257</v>
      </c>
      <c r="AS1929" t="s">
        <v>1260</v>
      </c>
      <c r="AT1929">
        <v>1</v>
      </c>
      <c r="AX1929" t="s">
        <v>1260</v>
      </c>
      <c r="AY1929" t="s">
        <v>1264</v>
      </c>
      <c r="AZ1929" t="s">
        <v>1265</v>
      </c>
      <c r="BI1929" t="s">
        <v>1260</v>
      </c>
      <c r="BK1929" t="str">
        <f>LEFT(Tabela_BaseCadastro[[#This Row],[Descrição]],SEARCH(" ",Tabela_BaseCadastro[[#This Row],[Descrição]],1)-1)</f>
        <v>2012.20.25</v>
      </c>
      <c r="BL1929" t="str">
        <f>TEXT(Tabela_BaseCadastro[[#This Row],[Unidade Venda '[EAN8, UPC12, EAN13, e DUN14']]],"0000000000000")</f>
        <v>7898626113753</v>
      </c>
      <c r="BN1929">
        <f>IF(Tabela_BaseCadastro[[#This Row],[P.Ativo CMED]]="",Tabela_BaseCadastro[[#This Row],[DESCRIÇÃO DO PRINCIPIO ATIVO]],Tabela_BaseCadastro[[#This Row],[P.Ativo CMED]])</f>
        <v>0</v>
      </c>
    </row>
    <row r="1930" spans="1:66" x14ac:dyDescent="0.25">
      <c r="A1930">
        <v>2767</v>
      </c>
      <c r="B1930" t="s">
        <v>4860</v>
      </c>
      <c r="C1930">
        <v>1899</v>
      </c>
      <c r="D1930" t="s">
        <v>4614</v>
      </c>
      <c r="E1930">
        <v>5</v>
      </c>
      <c r="F1930" t="s">
        <v>2634</v>
      </c>
      <c r="G1930">
        <v>8</v>
      </c>
      <c r="H1930" s="1" t="s">
        <v>2635</v>
      </c>
      <c r="I1930">
        <v>74</v>
      </c>
      <c r="J1930" t="s">
        <v>4615</v>
      </c>
      <c r="M1930" t="s">
        <v>1257</v>
      </c>
      <c r="N1930" t="s">
        <v>4617</v>
      </c>
      <c r="O1930" t="s">
        <v>4618</v>
      </c>
      <c r="P1930">
        <v>90183921</v>
      </c>
      <c r="R1930">
        <v>13</v>
      </c>
      <c r="S1930">
        <v>13</v>
      </c>
      <c r="U1930">
        <v>7898626113791</v>
      </c>
      <c r="V1930">
        <v>7898626114736</v>
      </c>
      <c r="X1930" t="s">
        <v>4861</v>
      </c>
      <c r="Z1930" t="s">
        <v>1260</v>
      </c>
      <c r="AA1930" t="s">
        <v>1261</v>
      </c>
      <c r="AE1930">
        <v>44756</v>
      </c>
      <c r="AH1930">
        <v>0</v>
      </c>
      <c r="AK1930" t="s">
        <v>1260</v>
      </c>
      <c r="AM1930" t="s">
        <v>1260</v>
      </c>
      <c r="AN1930" t="s">
        <v>1260</v>
      </c>
      <c r="AQ1930" t="s">
        <v>1263</v>
      </c>
      <c r="AR1930" t="s">
        <v>1257</v>
      </c>
      <c r="AS1930" t="s">
        <v>1260</v>
      </c>
      <c r="AT1930">
        <v>1</v>
      </c>
      <c r="AX1930" t="s">
        <v>1260</v>
      </c>
      <c r="AY1930" t="s">
        <v>1264</v>
      </c>
      <c r="AZ1930" t="s">
        <v>1265</v>
      </c>
      <c r="BI1930" t="s">
        <v>1260</v>
      </c>
      <c r="BK1930" t="str">
        <f>LEFT(Tabela_BaseCadastro[[#This Row],[Descrição]],SEARCH(" ",Tabela_BaseCadastro[[#This Row],[Descrição]],1)-1)</f>
        <v>2012.24.35</v>
      </c>
      <c r="BL1930" t="str">
        <f>TEXT(Tabela_BaseCadastro[[#This Row],[Unidade Venda '[EAN8, UPC12, EAN13, e DUN14']]],"0000000000000")</f>
        <v>7898626113791</v>
      </c>
      <c r="BN1930">
        <f>IF(Tabela_BaseCadastro[[#This Row],[P.Ativo CMED]]="",Tabela_BaseCadastro[[#This Row],[DESCRIÇÃO DO PRINCIPIO ATIVO]],Tabela_BaseCadastro[[#This Row],[P.Ativo CMED]])</f>
        <v>0</v>
      </c>
    </row>
    <row r="1931" spans="1:66" x14ac:dyDescent="0.25">
      <c r="A1931">
        <v>2770</v>
      </c>
      <c r="B1931" t="s">
        <v>4862</v>
      </c>
      <c r="C1931">
        <v>1899</v>
      </c>
      <c r="D1931" t="s">
        <v>4614</v>
      </c>
      <c r="E1931">
        <v>5</v>
      </c>
      <c r="F1931" t="s">
        <v>2634</v>
      </c>
      <c r="G1931">
        <v>8</v>
      </c>
      <c r="H1931" s="1" t="s">
        <v>2635</v>
      </c>
      <c r="I1931">
        <v>74</v>
      </c>
      <c r="J1931" t="s">
        <v>4615</v>
      </c>
      <c r="M1931" t="s">
        <v>1257</v>
      </c>
      <c r="N1931" t="s">
        <v>4617</v>
      </c>
      <c r="O1931" t="s">
        <v>4618</v>
      </c>
      <c r="P1931">
        <v>90183921</v>
      </c>
      <c r="R1931">
        <v>13</v>
      </c>
      <c r="S1931">
        <v>13</v>
      </c>
      <c r="U1931">
        <v>7898626110752</v>
      </c>
      <c r="V1931">
        <v>0</v>
      </c>
      <c r="X1931">
        <v>3003100</v>
      </c>
      <c r="Z1931" t="s">
        <v>1260</v>
      </c>
      <c r="AA1931" t="s">
        <v>1261</v>
      </c>
      <c r="AE1931">
        <v>44756</v>
      </c>
      <c r="AH1931">
        <v>0</v>
      </c>
      <c r="AK1931" t="s">
        <v>1260</v>
      </c>
      <c r="AM1931" t="s">
        <v>1260</v>
      </c>
      <c r="AN1931" t="s">
        <v>1260</v>
      </c>
      <c r="AQ1931" t="s">
        <v>1263</v>
      </c>
      <c r="AR1931" t="s">
        <v>1257</v>
      </c>
      <c r="AS1931" t="s">
        <v>1260</v>
      </c>
      <c r="AT1931">
        <v>1</v>
      </c>
      <c r="AX1931" t="s">
        <v>1260</v>
      </c>
      <c r="AY1931" t="s">
        <v>1264</v>
      </c>
      <c r="AZ1931" t="s">
        <v>1265</v>
      </c>
      <c r="BI1931" t="s">
        <v>1260</v>
      </c>
      <c r="BK1931" t="str">
        <f>LEFT(Tabela_BaseCadastro[[#This Row],[Descrição]],SEARCH(" ",Tabela_BaseCadastro[[#This Row],[Descrição]],1)-1)</f>
        <v>3003.100</v>
      </c>
      <c r="BL1931" t="str">
        <f>TEXT(Tabela_BaseCadastro[[#This Row],[Unidade Venda '[EAN8, UPC12, EAN13, e DUN14']]],"0000000000000")</f>
        <v>7898626110752</v>
      </c>
      <c r="BN1931">
        <f>IF(Tabela_BaseCadastro[[#This Row],[P.Ativo CMED]]="",Tabela_BaseCadastro[[#This Row],[DESCRIÇÃO DO PRINCIPIO ATIVO]],Tabela_BaseCadastro[[#This Row],[P.Ativo CMED]])</f>
        <v>0</v>
      </c>
    </row>
    <row r="1932" spans="1:66" x14ac:dyDescent="0.25">
      <c r="A1932">
        <v>2771</v>
      </c>
      <c r="B1932" t="s">
        <v>4863</v>
      </c>
      <c r="C1932">
        <v>1899</v>
      </c>
      <c r="D1932" t="s">
        <v>4614</v>
      </c>
      <c r="E1932">
        <v>5</v>
      </c>
      <c r="F1932" t="s">
        <v>2634</v>
      </c>
      <c r="G1932">
        <v>8</v>
      </c>
      <c r="H1932" s="1" t="s">
        <v>2635</v>
      </c>
      <c r="I1932">
        <v>74</v>
      </c>
      <c r="J1932" t="s">
        <v>4615</v>
      </c>
      <c r="M1932" t="s">
        <v>1257</v>
      </c>
      <c r="N1932" t="s">
        <v>4864</v>
      </c>
      <c r="O1932" t="s">
        <v>4618</v>
      </c>
      <c r="P1932">
        <v>90183921</v>
      </c>
      <c r="R1932">
        <v>13</v>
      </c>
      <c r="S1932">
        <v>13</v>
      </c>
      <c r="U1932">
        <v>7898626110769</v>
      </c>
      <c r="V1932">
        <v>0</v>
      </c>
      <c r="X1932">
        <v>3003200</v>
      </c>
      <c r="Z1932" t="s">
        <v>1260</v>
      </c>
      <c r="AA1932" t="s">
        <v>1261</v>
      </c>
      <c r="AE1932">
        <v>44756</v>
      </c>
      <c r="AH1932">
        <v>0</v>
      </c>
      <c r="AK1932" t="s">
        <v>1260</v>
      </c>
      <c r="AM1932" t="s">
        <v>1260</v>
      </c>
      <c r="AN1932" t="s">
        <v>1260</v>
      </c>
      <c r="AQ1932" t="s">
        <v>1263</v>
      </c>
      <c r="AR1932" t="s">
        <v>1257</v>
      </c>
      <c r="AS1932" t="s">
        <v>1260</v>
      </c>
      <c r="AT1932">
        <v>1</v>
      </c>
      <c r="AX1932" t="s">
        <v>1260</v>
      </c>
      <c r="AY1932" t="s">
        <v>1264</v>
      </c>
      <c r="AZ1932" t="s">
        <v>1265</v>
      </c>
      <c r="BI1932" t="s">
        <v>1260</v>
      </c>
      <c r="BK1932" t="str">
        <f>LEFT(Tabela_BaseCadastro[[#This Row],[Descrição]],SEARCH(" ",Tabela_BaseCadastro[[#This Row],[Descrição]],1)-1)</f>
        <v>3003.200</v>
      </c>
      <c r="BL1932" t="str">
        <f>TEXT(Tabela_BaseCadastro[[#This Row],[Unidade Venda '[EAN8, UPC12, EAN13, e DUN14']]],"0000000000000")</f>
        <v>7898626110769</v>
      </c>
      <c r="BN1932">
        <f>IF(Tabela_BaseCadastro[[#This Row],[P.Ativo CMED]]="",Tabela_BaseCadastro[[#This Row],[DESCRIÇÃO DO PRINCIPIO ATIVO]],Tabela_BaseCadastro[[#This Row],[P.Ativo CMED]])</f>
        <v>0</v>
      </c>
    </row>
    <row r="1933" spans="1:66" x14ac:dyDescent="0.25">
      <c r="A1933">
        <v>2772</v>
      </c>
      <c r="B1933" t="s">
        <v>4865</v>
      </c>
      <c r="C1933">
        <v>1899</v>
      </c>
      <c r="D1933" t="s">
        <v>4614</v>
      </c>
      <c r="E1933">
        <v>5</v>
      </c>
      <c r="F1933" t="s">
        <v>2634</v>
      </c>
      <c r="G1933">
        <v>8</v>
      </c>
      <c r="H1933" s="1" t="s">
        <v>2635</v>
      </c>
      <c r="I1933">
        <v>74</v>
      </c>
      <c r="J1933" t="s">
        <v>4615</v>
      </c>
      <c r="M1933" t="s">
        <v>4380</v>
      </c>
      <c r="N1933" t="s">
        <v>4617</v>
      </c>
      <c r="O1933" t="s">
        <v>4618</v>
      </c>
      <c r="P1933">
        <v>90183921</v>
      </c>
      <c r="R1933">
        <v>13</v>
      </c>
      <c r="S1933">
        <v>13</v>
      </c>
      <c r="U1933">
        <v>7898626110721</v>
      </c>
      <c r="V1933">
        <v>0</v>
      </c>
      <c r="X1933" t="s">
        <v>4866</v>
      </c>
      <c r="Z1933" t="s">
        <v>1260</v>
      </c>
      <c r="AA1933" t="s">
        <v>1261</v>
      </c>
      <c r="AE1933">
        <v>44756</v>
      </c>
      <c r="AH1933">
        <v>0</v>
      </c>
      <c r="AK1933" t="s">
        <v>1260</v>
      </c>
      <c r="AM1933" t="s">
        <v>1260</v>
      </c>
      <c r="AN1933" t="s">
        <v>1260</v>
      </c>
      <c r="AQ1933" t="s">
        <v>1263</v>
      </c>
      <c r="AR1933" t="s">
        <v>1257</v>
      </c>
      <c r="AS1933" t="s">
        <v>1260</v>
      </c>
      <c r="AT1933">
        <v>1</v>
      </c>
      <c r="AX1933" t="s">
        <v>1260</v>
      </c>
      <c r="AY1933" t="s">
        <v>1264</v>
      </c>
      <c r="AZ1933" t="s">
        <v>1265</v>
      </c>
      <c r="BI1933" t="s">
        <v>1260</v>
      </c>
      <c r="BK1933" t="str">
        <f>LEFT(Tabela_BaseCadastro[[#This Row],[Descrição]],SEARCH(" ",Tabela_BaseCadastro[[#This Row],[Descrição]],1)-1)</f>
        <v>4002.04</v>
      </c>
      <c r="BL1933" t="str">
        <f>TEXT(Tabela_BaseCadastro[[#This Row],[Unidade Venda '[EAN8, UPC12, EAN13, e DUN14']]],"0000000000000")</f>
        <v>7898626110721</v>
      </c>
      <c r="BN1933">
        <f>IF(Tabela_BaseCadastro[[#This Row],[P.Ativo CMED]]="",Tabela_BaseCadastro[[#This Row],[DESCRIÇÃO DO PRINCIPIO ATIVO]],Tabela_BaseCadastro[[#This Row],[P.Ativo CMED]])</f>
        <v>0</v>
      </c>
    </row>
    <row r="1934" spans="1:66" x14ac:dyDescent="0.25">
      <c r="A1934">
        <v>2773</v>
      </c>
      <c r="B1934" t="s">
        <v>4867</v>
      </c>
      <c r="C1934">
        <v>1899</v>
      </c>
      <c r="D1934" t="s">
        <v>4614</v>
      </c>
      <c r="E1934">
        <v>5</v>
      </c>
      <c r="F1934" t="s">
        <v>2634</v>
      </c>
      <c r="G1934">
        <v>8</v>
      </c>
      <c r="H1934" s="1" t="s">
        <v>2635</v>
      </c>
      <c r="I1934">
        <v>74</v>
      </c>
      <c r="J1934" t="s">
        <v>4615</v>
      </c>
      <c r="M1934" t="s">
        <v>1257</v>
      </c>
      <c r="N1934" t="s">
        <v>4864</v>
      </c>
      <c r="O1934" t="s">
        <v>4618</v>
      </c>
      <c r="P1934">
        <v>90183921</v>
      </c>
      <c r="R1934">
        <v>13</v>
      </c>
      <c r="S1934">
        <v>14</v>
      </c>
      <c r="U1934">
        <v>2773</v>
      </c>
      <c r="V1934">
        <v>0</v>
      </c>
      <c r="X1934" t="s">
        <v>4868</v>
      </c>
      <c r="Z1934" t="s">
        <v>1260</v>
      </c>
      <c r="AA1934" t="s">
        <v>1261</v>
      </c>
      <c r="AE1934">
        <v>44756</v>
      </c>
      <c r="AH1934">
        <v>0</v>
      </c>
      <c r="AK1934" t="s">
        <v>1260</v>
      </c>
      <c r="AM1934" t="s">
        <v>1260</v>
      </c>
      <c r="AN1934" t="s">
        <v>1260</v>
      </c>
      <c r="AQ1934" t="s">
        <v>1263</v>
      </c>
      <c r="AR1934" t="s">
        <v>1257</v>
      </c>
      <c r="AS1934" t="s">
        <v>1260</v>
      </c>
      <c r="AT1934">
        <v>1</v>
      </c>
      <c r="AX1934" t="s">
        <v>1260</v>
      </c>
      <c r="AY1934" t="s">
        <v>1264</v>
      </c>
      <c r="AZ1934" t="s">
        <v>1265</v>
      </c>
      <c r="BI1934" t="s">
        <v>1260</v>
      </c>
      <c r="BK1934" t="str">
        <f>LEFT(Tabela_BaseCadastro[[#This Row],[Descrição]],SEARCH(" ",Tabela_BaseCadastro[[#This Row],[Descrição]],1)-1)</f>
        <v>4002.06</v>
      </c>
      <c r="BL1934" t="str">
        <f>TEXT(Tabela_BaseCadastro[[#This Row],[Unidade Venda '[EAN8, UPC12, EAN13, e DUN14']]],"0000000000000")</f>
        <v>0000000002773</v>
      </c>
      <c r="BN1934">
        <f>IF(Tabela_BaseCadastro[[#This Row],[P.Ativo CMED]]="",Tabela_BaseCadastro[[#This Row],[DESCRIÇÃO DO PRINCIPIO ATIVO]],Tabela_BaseCadastro[[#This Row],[P.Ativo CMED]])</f>
        <v>0</v>
      </c>
    </row>
    <row r="1935" spans="1:66" x14ac:dyDescent="0.25">
      <c r="A1935">
        <v>2774</v>
      </c>
      <c r="B1935" t="s">
        <v>4869</v>
      </c>
      <c r="C1935">
        <v>1899</v>
      </c>
      <c r="D1935" t="s">
        <v>4614</v>
      </c>
      <c r="E1935">
        <v>5</v>
      </c>
      <c r="F1935" t="s">
        <v>2634</v>
      </c>
      <c r="G1935">
        <v>8</v>
      </c>
      <c r="H1935" s="1" t="s">
        <v>2635</v>
      </c>
      <c r="I1935">
        <v>74</v>
      </c>
      <c r="J1935" t="s">
        <v>4615</v>
      </c>
      <c r="M1935" t="s">
        <v>1257</v>
      </c>
      <c r="N1935" t="s">
        <v>4864</v>
      </c>
      <c r="O1935" t="s">
        <v>4618</v>
      </c>
      <c r="P1935">
        <v>90183921</v>
      </c>
      <c r="R1935">
        <v>13</v>
      </c>
      <c r="S1935">
        <v>14</v>
      </c>
      <c r="U1935">
        <v>7898626110745</v>
      </c>
      <c r="V1935">
        <v>0</v>
      </c>
      <c r="X1935" t="s">
        <v>4870</v>
      </c>
      <c r="Z1935" t="s">
        <v>1260</v>
      </c>
      <c r="AA1935" t="s">
        <v>1261</v>
      </c>
      <c r="AE1935">
        <v>44756</v>
      </c>
      <c r="AH1935">
        <v>0</v>
      </c>
      <c r="AK1935" t="s">
        <v>1260</v>
      </c>
      <c r="AM1935" t="s">
        <v>1260</v>
      </c>
      <c r="AN1935" t="s">
        <v>1260</v>
      </c>
      <c r="AQ1935" t="s">
        <v>1263</v>
      </c>
      <c r="AR1935" t="s">
        <v>1257</v>
      </c>
      <c r="AS1935" t="s">
        <v>1260</v>
      </c>
      <c r="AT1935">
        <v>1</v>
      </c>
      <c r="AX1935" t="s">
        <v>1260</v>
      </c>
      <c r="AY1935" t="s">
        <v>1264</v>
      </c>
      <c r="AZ1935" t="s">
        <v>1265</v>
      </c>
      <c r="BI1935" t="s">
        <v>1260</v>
      </c>
      <c r="BK1935" t="str">
        <f>LEFT(Tabela_BaseCadastro[[#This Row],[Descrição]],SEARCH(" ",Tabela_BaseCadastro[[#This Row],[Descrição]],1)-1)</f>
        <v>4002.08</v>
      </c>
      <c r="BL1935" t="str">
        <f>TEXT(Tabela_BaseCadastro[[#This Row],[Unidade Venda '[EAN8, UPC12, EAN13, e DUN14']]],"0000000000000")</f>
        <v>7898626110745</v>
      </c>
      <c r="BN1935">
        <f>IF(Tabela_BaseCadastro[[#This Row],[P.Ativo CMED]]="",Tabela_BaseCadastro[[#This Row],[DESCRIÇÃO DO PRINCIPIO ATIVO]],Tabela_BaseCadastro[[#This Row],[P.Ativo CMED]])</f>
        <v>0</v>
      </c>
    </row>
    <row r="1936" spans="1:66" x14ac:dyDescent="0.25">
      <c r="A1936">
        <v>2775</v>
      </c>
      <c r="B1936" t="s">
        <v>4871</v>
      </c>
      <c r="C1936">
        <v>1899</v>
      </c>
      <c r="D1936" t="s">
        <v>4614</v>
      </c>
      <c r="E1936">
        <v>5</v>
      </c>
      <c r="F1936" t="s">
        <v>2634</v>
      </c>
      <c r="G1936">
        <v>8</v>
      </c>
      <c r="H1936" s="1" t="s">
        <v>2635</v>
      </c>
      <c r="I1936">
        <v>74</v>
      </c>
      <c r="J1936" t="s">
        <v>4615</v>
      </c>
      <c r="M1936" t="s">
        <v>4380</v>
      </c>
      <c r="N1936" t="s">
        <v>4617</v>
      </c>
      <c r="O1936" t="s">
        <v>4618</v>
      </c>
      <c r="P1936">
        <v>90183921</v>
      </c>
      <c r="R1936">
        <v>13</v>
      </c>
      <c r="S1936">
        <v>14</v>
      </c>
      <c r="U1936">
        <v>7890000027751</v>
      </c>
      <c r="V1936">
        <v>0</v>
      </c>
      <c r="X1936" t="s">
        <v>4872</v>
      </c>
      <c r="Z1936" t="s">
        <v>1617</v>
      </c>
      <c r="AA1936" t="s">
        <v>1261</v>
      </c>
      <c r="AE1936">
        <v>44756</v>
      </c>
      <c r="AH1936">
        <v>0</v>
      </c>
      <c r="AK1936" t="s">
        <v>1260</v>
      </c>
      <c r="AM1936" t="s">
        <v>1260</v>
      </c>
      <c r="AN1936" t="s">
        <v>1260</v>
      </c>
      <c r="AQ1936" t="s">
        <v>1263</v>
      </c>
      <c r="AR1936" t="s">
        <v>1257</v>
      </c>
      <c r="AS1936" t="s">
        <v>1260</v>
      </c>
      <c r="AT1936">
        <v>1</v>
      </c>
      <c r="AX1936" t="s">
        <v>1260</v>
      </c>
      <c r="AY1936" t="s">
        <v>1264</v>
      </c>
      <c r="AZ1936" t="s">
        <v>1265</v>
      </c>
      <c r="BI1936" t="s">
        <v>1260</v>
      </c>
      <c r="BK1936" t="str">
        <f>LEFT(Tabela_BaseCadastro[[#This Row],[Descrição]],SEARCH(" ",Tabela_BaseCadastro[[#This Row],[Descrição]],1)-1)</f>
        <v>4003.08</v>
      </c>
      <c r="BL1936" t="str">
        <f>TEXT(Tabela_BaseCadastro[[#This Row],[Unidade Venda '[EAN8, UPC12, EAN13, e DUN14']]],"0000000000000")</f>
        <v>7890000027751</v>
      </c>
      <c r="BN1936">
        <f>IF(Tabela_BaseCadastro[[#This Row],[P.Ativo CMED]]="",Tabela_BaseCadastro[[#This Row],[DESCRIÇÃO DO PRINCIPIO ATIVO]],Tabela_BaseCadastro[[#This Row],[P.Ativo CMED]])</f>
        <v>0</v>
      </c>
    </row>
    <row r="1937" spans="1:66" x14ac:dyDescent="0.25">
      <c r="A1937">
        <v>2776</v>
      </c>
      <c r="B1937" t="s">
        <v>4873</v>
      </c>
      <c r="C1937">
        <v>1899</v>
      </c>
      <c r="D1937" t="s">
        <v>4614</v>
      </c>
      <c r="E1937">
        <v>5</v>
      </c>
      <c r="F1937" t="s">
        <v>2634</v>
      </c>
      <c r="G1937">
        <v>8</v>
      </c>
      <c r="H1937" s="1" t="s">
        <v>2635</v>
      </c>
      <c r="I1937">
        <v>74</v>
      </c>
      <c r="J1937" t="s">
        <v>4615</v>
      </c>
      <c r="M1937" t="s">
        <v>4380</v>
      </c>
      <c r="N1937" t="s">
        <v>4617</v>
      </c>
      <c r="O1937" t="s">
        <v>4618</v>
      </c>
      <c r="P1937">
        <v>90183921</v>
      </c>
      <c r="R1937">
        <v>13</v>
      </c>
      <c r="S1937">
        <v>14</v>
      </c>
      <c r="U1937">
        <v>7898626110486</v>
      </c>
      <c r="V1937">
        <v>0</v>
      </c>
      <c r="X1937" t="s">
        <v>4874</v>
      </c>
      <c r="Z1937" t="s">
        <v>1617</v>
      </c>
      <c r="AA1937" t="s">
        <v>1261</v>
      </c>
      <c r="AE1937">
        <v>44756</v>
      </c>
      <c r="AH1937">
        <v>0</v>
      </c>
      <c r="AK1937" t="s">
        <v>1260</v>
      </c>
      <c r="AM1937" t="s">
        <v>1260</v>
      </c>
      <c r="AN1937" t="s">
        <v>1260</v>
      </c>
      <c r="AQ1937" t="s">
        <v>1263</v>
      </c>
      <c r="AR1937" t="s">
        <v>1257</v>
      </c>
      <c r="AS1937" t="s">
        <v>1260</v>
      </c>
      <c r="AT1937">
        <v>1</v>
      </c>
      <c r="AX1937" t="s">
        <v>1260</v>
      </c>
      <c r="AY1937" t="s">
        <v>1264</v>
      </c>
      <c r="AZ1937" t="s">
        <v>1265</v>
      </c>
      <c r="BI1937" t="s">
        <v>1260</v>
      </c>
      <c r="BK1937" t="str">
        <f>LEFT(Tabela_BaseCadastro[[#This Row],[Descrição]],SEARCH(" ",Tabela_BaseCadastro[[#This Row],[Descrição]],1)-1)</f>
        <v>4003.10</v>
      </c>
      <c r="BL1937" t="str">
        <f>TEXT(Tabela_BaseCadastro[[#This Row],[Unidade Venda '[EAN8, UPC12, EAN13, e DUN14']]],"0000000000000")</f>
        <v>7898626110486</v>
      </c>
      <c r="BN1937">
        <f>IF(Tabela_BaseCadastro[[#This Row],[P.Ativo CMED]]="",Tabela_BaseCadastro[[#This Row],[DESCRIÇÃO DO PRINCIPIO ATIVO]],Tabela_BaseCadastro[[#This Row],[P.Ativo CMED]])</f>
        <v>0</v>
      </c>
    </row>
    <row r="1938" spans="1:66" x14ac:dyDescent="0.25">
      <c r="A1938">
        <v>2777</v>
      </c>
      <c r="B1938" t="s">
        <v>4875</v>
      </c>
      <c r="C1938">
        <v>1899</v>
      </c>
      <c r="D1938" t="s">
        <v>4614</v>
      </c>
      <c r="E1938">
        <v>5</v>
      </c>
      <c r="F1938" t="s">
        <v>2634</v>
      </c>
      <c r="G1938">
        <v>8</v>
      </c>
      <c r="H1938" s="1" t="s">
        <v>2635</v>
      </c>
      <c r="I1938">
        <v>74</v>
      </c>
      <c r="J1938" t="s">
        <v>4615</v>
      </c>
      <c r="M1938" t="s">
        <v>4380</v>
      </c>
      <c r="N1938" t="s">
        <v>4617</v>
      </c>
      <c r="O1938" t="s">
        <v>4618</v>
      </c>
      <c r="P1938">
        <v>90183921</v>
      </c>
      <c r="R1938">
        <v>13</v>
      </c>
      <c r="S1938">
        <v>14</v>
      </c>
      <c r="U1938">
        <v>7898626110493</v>
      </c>
      <c r="V1938">
        <v>7898626110493</v>
      </c>
      <c r="X1938" t="s">
        <v>4876</v>
      </c>
      <c r="Z1938" t="s">
        <v>1617</v>
      </c>
      <c r="AA1938" t="s">
        <v>1261</v>
      </c>
      <c r="AE1938">
        <v>44756</v>
      </c>
      <c r="AH1938">
        <v>0</v>
      </c>
      <c r="AK1938" t="s">
        <v>1260</v>
      </c>
      <c r="AM1938" t="s">
        <v>1260</v>
      </c>
      <c r="AN1938" t="s">
        <v>1260</v>
      </c>
      <c r="AQ1938" t="s">
        <v>1263</v>
      </c>
      <c r="AR1938" t="s">
        <v>1257</v>
      </c>
      <c r="AS1938" t="s">
        <v>1260</v>
      </c>
      <c r="AT1938">
        <v>1</v>
      </c>
      <c r="AX1938" t="s">
        <v>1260</v>
      </c>
      <c r="AY1938" t="s">
        <v>1264</v>
      </c>
      <c r="AZ1938" t="s">
        <v>1265</v>
      </c>
      <c r="BI1938" t="s">
        <v>1260</v>
      </c>
      <c r="BK1938" t="str">
        <f>LEFT(Tabela_BaseCadastro[[#This Row],[Descrição]],SEARCH(" ",Tabela_BaseCadastro[[#This Row],[Descrição]],1)-1)</f>
        <v>4003.12</v>
      </c>
      <c r="BL1938" t="str">
        <f>TEXT(Tabela_BaseCadastro[[#This Row],[Unidade Venda '[EAN8, UPC12, EAN13, e DUN14']]],"0000000000000")</f>
        <v>7898626110493</v>
      </c>
      <c r="BN1938">
        <f>IF(Tabela_BaseCadastro[[#This Row],[P.Ativo CMED]]="",Tabela_BaseCadastro[[#This Row],[DESCRIÇÃO DO PRINCIPIO ATIVO]],Tabela_BaseCadastro[[#This Row],[P.Ativo CMED]])</f>
        <v>0</v>
      </c>
    </row>
    <row r="1939" spans="1:66" x14ac:dyDescent="0.25">
      <c r="A1939">
        <v>2778</v>
      </c>
      <c r="B1939" t="s">
        <v>4877</v>
      </c>
      <c r="C1939">
        <v>1899</v>
      </c>
      <c r="D1939" t="s">
        <v>4614</v>
      </c>
      <c r="E1939">
        <v>5</v>
      </c>
      <c r="F1939" t="s">
        <v>2634</v>
      </c>
      <c r="G1939">
        <v>8</v>
      </c>
      <c r="H1939" s="1" t="s">
        <v>2635</v>
      </c>
      <c r="I1939">
        <v>74</v>
      </c>
      <c r="J1939" t="s">
        <v>4615</v>
      </c>
      <c r="M1939" t="s">
        <v>4380</v>
      </c>
      <c r="N1939" t="s">
        <v>4878</v>
      </c>
      <c r="O1939" t="s">
        <v>4618</v>
      </c>
      <c r="P1939">
        <v>90183921</v>
      </c>
      <c r="R1939">
        <v>13</v>
      </c>
      <c r="S1939">
        <v>14</v>
      </c>
      <c r="U1939">
        <v>7898626110509</v>
      </c>
      <c r="V1939">
        <v>0</v>
      </c>
      <c r="X1939" t="s">
        <v>4879</v>
      </c>
      <c r="Z1939" t="s">
        <v>1617</v>
      </c>
      <c r="AA1939" t="s">
        <v>1261</v>
      </c>
      <c r="AE1939">
        <v>44756</v>
      </c>
      <c r="AH1939">
        <v>0</v>
      </c>
      <c r="AK1939" t="s">
        <v>1260</v>
      </c>
      <c r="AM1939" t="s">
        <v>1260</v>
      </c>
      <c r="AN1939" t="s">
        <v>1260</v>
      </c>
      <c r="AQ1939" t="s">
        <v>1263</v>
      </c>
      <c r="AR1939" t="s">
        <v>1257</v>
      </c>
      <c r="AS1939" t="s">
        <v>1260</v>
      </c>
      <c r="AT1939">
        <v>1</v>
      </c>
      <c r="AX1939" t="s">
        <v>1260</v>
      </c>
      <c r="AY1939" t="s">
        <v>1264</v>
      </c>
      <c r="AZ1939" t="s">
        <v>1265</v>
      </c>
      <c r="BI1939" t="s">
        <v>1260</v>
      </c>
      <c r="BK1939" t="str">
        <f>LEFT(Tabela_BaseCadastro[[#This Row],[Descrição]],SEARCH(" ",Tabela_BaseCadastro[[#This Row],[Descrição]],1)-1)</f>
        <v>4003.14</v>
      </c>
      <c r="BL1939" t="str">
        <f>TEXT(Tabela_BaseCadastro[[#This Row],[Unidade Venda '[EAN8, UPC12, EAN13, e DUN14']]],"0000000000000")</f>
        <v>7898626110509</v>
      </c>
      <c r="BN1939">
        <f>IF(Tabela_BaseCadastro[[#This Row],[P.Ativo CMED]]="",Tabela_BaseCadastro[[#This Row],[DESCRIÇÃO DO PRINCIPIO ATIVO]],Tabela_BaseCadastro[[#This Row],[P.Ativo CMED]])</f>
        <v>0</v>
      </c>
    </row>
    <row r="1940" spans="1:66" x14ac:dyDescent="0.25">
      <c r="A1940">
        <v>2779</v>
      </c>
      <c r="B1940" t="s">
        <v>4880</v>
      </c>
      <c r="C1940">
        <v>1899</v>
      </c>
      <c r="D1940" t="s">
        <v>4614</v>
      </c>
      <c r="E1940">
        <v>5</v>
      </c>
      <c r="F1940" t="s">
        <v>2634</v>
      </c>
      <c r="G1940">
        <v>8</v>
      </c>
      <c r="H1940" s="1" t="s">
        <v>2635</v>
      </c>
      <c r="I1940">
        <v>74</v>
      </c>
      <c r="J1940" t="s">
        <v>4615</v>
      </c>
      <c r="M1940" t="s">
        <v>4380</v>
      </c>
      <c r="N1940" t="s">
        <v>4617</v>
      </c>
      <c r="O1940" t="s">
        <v>4618</v>
      </c>
      <c r="P1940">
        <v>90183921</v>
      </c>
      <c r="R1940">
        <v>13</v>
      </c>
      <c r="S1940">
        <v>13</v>
      </c>
      <c r="T1940">
        <v>13</v>
      </c>
      <c r="U1940">
        <v>7898626110516</v>
      </c>
      <c r="V1940">
        <v>0</v>
      </c>
      <c r="W1940">
        <v>7898626110516</v>
      </c>
      <c r="X1940" t="s">
        <v>4881</v>
      </c>
      <c r="Z1940" t="s">
        <v>1617</v>
      </c>
      <c r="AA1940" t="s">
        <v>1261</v>
      </c>
      <c r="AE1940">
        <v>44756</v>
      </c>
      <c r="AH1940">
        <v>0</v>
      </c>
      <c r="AK1940" t="s">
        <v>1260</v>
      </c>
      <c r="AM1940" t="s">
        <v>1260</v>
      </c>
      <c r="AN1940" t="s">
        <v>1260</v>
      </c>
      <c r="AQ1940" t="s">
        <v>1263</v>
      </c>
      <c r="AR1940" t="s">
        <v>1257</v>
      </c>
      <c r="AS1940" t="s">
        <v>1260</v>
      </c>
      <c r="AT1940">
        <v>1</v>
      </c>
      <c r="AX1940" t="s">
        <v>1260</v>
      </c>
      <c r="AY1940" t="s">
        <v>1264</v>
      </c>
      <c r="AZ1940" t="s">
        <v>1265</v>
      </c>
      <c r="BI1940" t="s">
        <v>1260</v>
      </c>
      <c r="BK1940" t="str">
        <f>LEFT(Tabela_BaseCadastro[[#This Row],[Descrição]],SEARCH(" ",Tabela_BaseCadastro[[#This Row],[Descrição]],1)-1)</f>
        <v>4003.16</v>
      </c>
      <c r="BL1940" t="str">
        <f>TEXT(Tabela_BaseCadastro[[#This Row],[Unidade Venda '[EAN8, UPC12, EAN13, e DUN14']]],"0000000000000")</f>
        <v>7898626110516</v>
      </c>
      <c r="BN1940">
        <f>IF(Tabela_BaseCadastro[[#This Row],[P.Ativo CMED]]="",Tabela_BaseCadastro[[#This Row],[DESCRIÇÃO DO PRINCIPIO ATIVO]],Tabela_BaseCadastro[[#This Row],[P.Ativo CMED]])</f>
        <v>0</v>
      </c>
    </row>
    <row r="1941" spans="1:66" x14ac:dyDescent="0.25">
      <c r="A1941">
        <v>2780</v>
      </c>
      <c r="B1941" t="s">
        <v>4882</v>
      </c>
      <c r="C1941">
        <v>1899</v>
      </c>
      <c r="D1941" t="s">
        <v>4614</v>
      </c>
      <c r="E1941">
        <v>5</v>
      </c>
      <c r="F1941" t="s">
        <v>2634</v>
      </c>
      <c r="G1941">
        <v>8</v>
      </c>
      <c r="H1941" s="1" t="s">
        <v>2635</v>
      </c>
      <c r="I1941">
        <v>74</v>
      </c>
      <c r="J1941" t="s">
        <v>4615</v>
      </c>
      <c r="M1941" t="s">
        <v>4380</v>
      </c>
      <c r="N1941" t="s">
        <v>4617</v>
      </c>
      <c r="O1941" t="s">
        <v>4618</v>
      </c>
      <c r="P1941">
        <v>90183921</v>
      </c>
      <c r="R1941">
        <v>13</v>
      </c>
      <c r="S1941">
        <v>14</v>
      </c>
      <c r="U1941">
        <v>7898626110523</v>
      </c>
      <c r="V1941">
        <v>0</v>
      </c>
      <c r="X1941" t="s">
        <v>4883</v>
      </c>
      <c r="Z1941" t="s">
        <v>1617</v>
      </c>
      <c r="AA1941" t="s">
        <v>1261</v>
      </c>
      <c r="AE1941">
        <v>44756</v>
      </c>
      <c r="AH1941">
        <v>0</v>
      </c>
      <c r="AK1941" t="s">
        <v>1260</v>
      </c>
      <c r="AM1941" t="s">
        <v>1260</v>
      </c>
      <c r="AN1941" t="s">
        <v>1260</v>
      </c>
      <c r="AQ1941" t="s">
        <v>1263</v>
      </c>
      <c r="AR1941" t="s">
        <v>1257</v>
      </c>
      <c r="AS1941" t="s">
        <v>1260</v>
      </c>
      <c r="AT1941">
        <v>1</v>
      </c>
      <c r="AX1941" t="s">
        <v>1260</v>
      </c>
      <c r="AY1941" t="s">
        <v>1264</v>
      </c>
      <c r="AZ1941" t="s">
        <v>1265</v>
      </c>
      <c r="BI1941" t="s">
        <v>1260</v>
      </c>
      <c r="BK1941" t="str">
        <f>LEFT(Tabela_BaseCadastro[[#This Row],[Descrição]],SEARCH(" ",Tabela_BaseCadastro[[#This Row],[Descrição]],1)-1)</f>
        <v>4003.18</v>
      </c>
      <c r="BL1941" t="str">
        <f>TEXT(Tabela_BaseCadastro[[#This Row],[Unidade Venda '[EAN8, UPC12, EAN13, e DUN14']]],"0000000000000")</f>
        <v>7898626110523</v>
      </c>
      <c r="BN1941">
        <f>IF(Tabela_BaseCadastro[[#This Row],[P.Ativo CMED]]="",Tabela_BaseCadastro[[#This Row],[DESCRIÇÃO DO PRINCIPIO ATIVO]],Tabela_BaseCadastro[[#This Row],[P.Ativo CMED]])</f>
        <v>0</v>
      </c>
    </row>
    <row r="1942" spans="1:66" x14ac:dyDescent="0.25">
      <c r="A1942">
        <v>2781</v>
      </c>
      <c r="B1942" t="s">
        <v>4884</v>
      </c>
      <c r="C1942">
        <v>1899</v>
      </c>
      <c r="D1942" t="s">
        <v>4614</v>
      </c>
      <c r="E1942">
        <v>5</v>
      </c>
      <c r="F1942" t="s">
        <v>2634</v>
      </c>
      <c r="G1942">
        <v>8</v>
      </c>
      <c r="H1942" s="1" t="s">
        <v>2635</v>
      </c>
      <c r="I1942">
        <v>74</v>
      </c>
      <c r="J1942" t="s">
        <v>4615</v>
      </c>
      <c r="M1942" t="s">
        <v>4380</v>
      </c>
      <c r="N1942" t="s">
        <v>4617</v>
      </c>
      <c r="O1942" t="s">
        <v>4618</v>
      </c>
      <c r="P1942">
        <v>90183921</v>
      </c>
      <c r="R1942">
        <v>13</v>
      </c>
      <c r="S1942">
        <v>14</v>
      </c>
      <c r="U1942">
        <v>2781</v>
      </c>
      <c r="V1942">
        <v>0</v>
      </c>
      <c r="X1942" t="s">
        <v>4885</v>
      </c>
      <c r="Z1942" t="s">
        <v>1617</v>
      </c>
      <c r="AA1942" t="s">
        <v>1261</v>
      </c>
      <c r="AE1942">
        <v>44756</v>
      </c>
      <c r="AH1942">
        <v>0</v>
      </c>
      <c r="AK1942" t="s">
        <v>1260</v>
      </c>
      <c r="AM1942" t="s">
        <v>1260</v>
      </c>
      <c r="AN1942" t="s">
        <v>1260</v>
      </c>
      <c r="AQ1942" t="s">
        <v>1263</v>
      </c>
      <c r="AR1942" t="s">
        <v>1257</v>
      </c>
      <c r="AS1942" t="s">
        <v>1260</v>
      </c>
      <c r="AT1942">
        <v>1</v>
      </c>
      <c r="AX1942" t="s">
        <v>1260</v>
      </c>
      <c r="AY1942" t="s">
        <v>1264</v>
      </c>
      <c r="AZ1942" t="s">
        <v>1265</v>
      </c>
      <c r="BI1942" t="s">
        <v>1260</v>
      </c>
      <c r="BK1942" t="str">
        <f>LEFT(Tabela_BaseCadastro[[#This Row],[Descrição]],SEARCH(" ",Tabela_BaseCadastro[[#This Row],[Descrição]],1)-1)</f>
        <v>4003.20</v>
      </c>
      <c r="BL1942" t="str">
        <f>TEXT(Tabela_BaseCadastro[[#This Row],[Unidade Venda '[EAN8, UPC12, EAN13, e DUN14']]],"0000000000000")</f>
        <v>0000000002781</v>
      </c>
      <c r="BN1942">
        <f>IF(Tabela_BaseCadastro[[#This Row],[P.Ativo CMED]]="",Tabela_BaseCadastro[[#This Row],[DESCRIÇÃO DO PRINCIPIO ATIVO]],Tabela_BaseCadastro[[#This Row],[P.Ativo CMED]])</f>
        <v>0</v>
      </c>
    </row>
    <row r="1943" spans="1:66" x14ac:dyDescent="0.25">
      <c r="A1943">
        <v>2782</v>
      </c>
      <c r="B1943" t="s">
        <v>4886</v>
      </c>
      <c r="C1943">
        <v>1899</v>
      </c>
      <c r="D1943" t="s">
        <v>4614</v>
      </c>
      <c r="E1943">
        <v>5</v>
      </c>
      <c r="F1943" t="s">
        <v>2634</v>
      </c>
      <c r="G1943">
        <v>8</v>
      </c>
      <c r="H1943" s="1" t="s">
        <v>2635</v>
      </c>
      <c r="I1943">
        <v>74</v>
      </c>
      <c r="J1943" t="s">
        <v>4615</v>
      </c>
      <c r="M1943" t="s">
        <v>4380</v>
      </c>
      <c r="N1943" t="s">
        <v>4617</v>
      </c>
      <c r="O1943" t="s">
        <v>4618</v>
      </c>
      <c r="P1943">
        <v>90183921</v>
      </c>
      <c r="R1943">
        <v>13</v>
      </c>
      <c r="S1943">
        <v>14</v>
      </c>
      <c r="U1943">
        <v>2782</v>
      </c>
      <c r="V1943">
        <v>0</v>
      </c>
      <c r="X1943" t="s">
        <v>4887</v>
      </c>
      <c r="Z1943" t="s">
        <v>1617</v>
      </c>
      <c r="AA1943" t="s">
        <v>1261</v>
      </c>
      <c r="AE1943">
        <v>44756</v>
      </c>
      <c r="AH1943">
        <v>0</v>
      </c>
      <c r="AK1943" t="s">
        <v>1260</v>
      </c>
      <c r="AM1943" t="s">
        <v>1260</v>
      </c>
      <c r="AN1943" t="s">
        <v>1260</v>
      </c>
      <c r="AQ1943" t="s">
        <v>1263</v>
      </c>
      <c r="AR1943" t="s">
        <v>1257</v>
      </c>
      <c r="AS1943" t="s">
        <v>1260</v>
      </c>
      <c r="AT1943">
        <v>1</v>
      </c>
      <c r="AX1943" t="s">
        <v>1260</v>
      </c>
      <c r="AY1943" t="s">
        <v>1264</v>
      </c>
      <c r="AZ1943" t="s">
        <v>1265</v>
      </c>
      <c r="BI1943" t="s">
        <v>1260</v>
      </c>
      <c r="BK1943" t="str">
        <f>LEFT(Tabela_BaseCadastro[[#This Row],[Descrição]],SEARCH(" ",Tabela_BaseCadastro[[#This Row],[Descrição]],1)-1)</f>
        <v>4003.22</v>
      </c>
      <c r="BL1943" t="str">
        <f>TEXT(Tabela_BaseCadastro[[#This Row],[Unidade Venda '[EAN8, UPC12, EAN13, e DUN14']]],"0000000000000")</f>
        <v>0000000002782</v>
      </c>
      <c r="BN1943">
        <f>IF(Tabela_BaseCadastro[[#This Row],[P.Ativo CMED]]="",Tabela_BaseCadastro[[#This Row],[DESCRIÇÃO DO PRINCIPIO ATIVO]],Tabela_BaseCadastro[[#This Row],[P.Ativo CMED]])</f>
        <v>0</v>
      </c>
    </row>
    <row r="1944" spans="1:66" x14ac:dyDescent="0.25">
      <c r="A1944">
        <v>2783</v>
      </c>
      <c r="B1944" t="s">
        <v>4888</v>
      </c>
      <c r="C1944">
        <v>1899</v>
      </c>
      <c r="D1944" t="s">
        <v>4614</v>
      </c>
      <c r="E1944">
        <v>5</v>
      </c>
      <c r="F1944" t="s">
        <v>2634</v>
      </c>
      <c r="G1944">
        <v>8</v>
      </c>
      <c r="H1944" s="1" t="s">
        <v>2635</v>
      </c>
      <c r="I1944">
        <v>74</v>
      </c>
      <c r="J1944" t="s">
        <v>4615</v>
      </c>
      <c r="M1944" t="s">
        <v>4380</v>
      </c>
      <c r="N1944" t="s">
        <v>4617</v>
      </c>
      <c r="O1944" t="s">
        <v>4618</v>
      </c>
      <c r="P1944">
        <v>90183921</v>
      </c>
      <c r="R1944">
        <v>13</v>
      </c>
      <c r="S1944">
        <v>14</v>
      </c>
      <c r="U1944">
        <v>2783</v>
      </c>
      <c r="V1944">
        <v>0</v>
      </c>
      <c r="X1944" t="s">
        <v>4889</v>
      </c>
      <c r="Z1944" t="s">
        <v>1617</v>
      </c>
      <c r="AA1944" t="s">
        <v>1261</v>
      </c>
      <c r="AE1944">
        <v>44756</v>
      </c>
      <c r="AH1944">
        <v>0</v>
      </c>
      <c r="AK1944" t="s">
        <v>1260</v>
      </c>
      <c r="AM1944" t="s">
        <v>1260</v>
      </c>
      <c r="AN1944" t="s">
        <v>1260</v>
      </c>
      <c r="AQ1944" t="s">
        <v>1263</v>
      </c>
      <c r="AR1944" t="s">
        <v>1257</v>
      </c>
      <c r="AS1944" t="s">
        <v>1260</v>
      </c>
      <c r="AT1944">
        <v>1</v>
      </c>
      <c r="AX1944" t="s">
        <v>1260</v>
      </c>
      <c r="AY1944" t="s">
        <v>1264</v>
      </c>
      <c r="AZ1944" t="s">
        <v>1265</v>
      </c>
      <c r="BI1944" t="s">
        <v>1260</v>
      </c>
      <c r="BK1944" t="str">
        <f>LEFT(Tabela_BaseCadastro[[#This Row],[Descrição]],SEARCH(" ",Tabela_BaseCadastro[[#This Row],[Descrição]],1)-1)</f>
        <v>4003.24</v>
      </c>
      <c r="BL1944" t="str">
        <f>TEXT(Tabela_BaseCadastro[[#This Row],[Unidade Venda '[EAN8, UPC12, EAN13, e DUN14']]],"0000000000000")</f>
        <v>0000000002783</v>
      </c>
      <c r="BN1944">
        <f>IF(Tabela_BaseCadastro[[#This Row],[P.Ativo CMED]]="",Tabela_BaseCadastro[[#This Row],[DESCRIÇÃO DO PRINCIPIO ATIVO]],Tabela_BaseCadastro[[#This Row],[P.Ativo CMED]])</f>
        <v>0</v>
      </c>
    </row>
    <row r="1945" spans="1:66" x14ac:dyDescent="0.25">
      <c r="A1945">
        <v>2784</v>
      </c>
      <c r="B1945" t="s">
        <v>4890</v>
      </c>
      <c r="C1945">
        <v>1899</v>
      </c>
      <c r="D1945" t="s">
        <v>4614</v>
      </c>
      <c r="E1945">
        <v>5</v>
      </c>
      <c r="F1945" t="s">
        <v>2634</v>
      </c>
      <c r="G1945">
        <v>8</v>
      </c>
      <c r="H1945" s="1" t="s">
        <v>2635</v>
      </c>
      <c r="I1945">
        <v>74</v>
      </c>
      <c r="J1945" t="s">
        <v>4615</v>
      </c>
      <c r="M1945" t="s">
        <v>4380</v>
      </c>
      <c r="N1945" t="s">
        <v>3332</v>
      </c>
      <c r="O1945" t="s">
        <v>1275</v>
      </c>
      <c r="P1945">
        <v>90183921</v>
      </c>
      <c r="R1945">
        <v>13</v>
      </c>
      <c r="S1945">
        <v>14</v>
      </c>
      <c r="U1945">
        <v>7898626110783</v>
      </c>
      <c r="V1945">
        <v>0</v>
      </c>
      <c r="X1945" t="s">
        <v>4891</v>
      </c>
      <c r="Z1945" t="s">
        <v>1617</v>
      </c>
      <c r="AA1945" t="s">
        <v>1261</v>
      </c>
      <c r="AE1945">
        <v>44756</v>
      </c>
      <c r="AH1945">
        <v>0</v>
      </c>
      <c r="AK1945" t="s">
        <v>1260</v>
      </c>
      <c r="AM1945" t="s">
        <v>1260</v>
      </c>
      <c r="AN1945" t="s">
        <v>1260</v>
      </c>
      <c r="AQ1945" t="s">
        <v>1263</v>
      </c>
      <c r="AR1945" t="s">
        <v>1257</v>
      </c>
      <c r="AS1945" t="s">
        <v>1260</v>
      </c>
      <c r="AT1945">
        <v>1</v>
      </c>
      <c r="AX1945" t="s">
        <v>1260</v>
      </c>
      <c r="AY1945" t="s">
        <v>1264</v>
      </c>
      <c r="AZ1945" t="s">
        <v>1265</v>
      </c>
      <c r="BI1945" t="s">
        <v>1260</v>
      </c>
      <c r="BK1945" t="str">
        <f>LEFT(Tabela_BaseCadastro[[#This Row],[Descrição]],SEARCH(" ",Tabela_BaseCadastro[[#This Row],[Descrição]],1)-1)</f>
        <v>5002.35</v>
      </c>
      <c r="BL1945" t="str">
        <f>TEXT(Tabela_BaseCadastro[[#This Row],[Unidade Venda '[EAN8, UPC12, EAN13, e DUN14']]],"0000000000000")</f>
        <v>7898626110783</v>
      </c>
      <c r="BN1945">
        <f>IF(Tabela_BaseCadastro[[#This Row],[P.Ativo CMED]]="",Tabela_BaseCadastro[[#This Row],[DESCRIÇÃO DO PRINCIPIO ATIVO]],Tabela_BaseCadastro[[#This Row],[P.Ativo CMED]])</f>
        <v>0</v>
      </c>
    </row>
    <row r="1946" spans="1:66" x14ac:dyDescent="0.25">
      <c r="A1946">
        <v>2785</v>
      </c>
      <c r="B1946" t="s">
        <v>4892</v>
      </c>
      <c r="C1946">
        <v>1899</v>
      </c>
      <c r="D1946" t="s">
        <v>4614</v>
      </c>
      <c r="E1946">
        <v>5</v>
      </c>
      <c r="F1946" t="s">
        <v>2634</v>
      </c>
      <c r="G1946">
        <v>8</v>
      </c>
      <c r="H1946" s="1" t="s">
        <v>2635</v>
      </c>
      <c r="I1946">
        <v>74</v>
      </c>
      <c r="J1946" t="s">
        <v>4615</v>
      </c>
      <c r="M1946" t="s">
        <v>4380</v>
      </c>
      <c r="N1946" t="s">
        <v>3332</v>
      </c>
      <c r="O1946" t="s">
        <v>1275</v>
      </c>
      <c r="P1946">
        <v>90183921</v>
      </c>
      <c r="R1946">
        <v>13</v>
      </c>
      <c r="S1946">
        <v>14</v>
      </c>
      <c r="U1946">
        <v>7898626110790</v>
      </c>
      <c r="V1946">
        <v>0</v>
      </c>
      <c r="X1946" t="s">
        <v>4893</v>
      </c>
      <c r="Z1946" t="s">
        <v>1617</v>
      </c>
      <c r="AA1946" t="s">
        <v>1261</v>
      </c>
      <c r="AE1946">
        <v>44756</v>
      </c>
      <c r="AH1946">
        <v>0</v>
      </c>
      <c r="AK1946" t="s">
        <v>1260</v>
      </c>
      <c r="AM1946" t="s">
        <v>1260</v>
      </c>
      <c r="AN1946" t="s">
        <v>1260</v>
      </c>
      <c r="AQ1946" t="s">
        <v>1263</v>
      </c>
      <c r="AR1946" t="s">
        <v>1257</v>
      </c>
      <c r="AS1946" t="s">
        <v>1260</v>
      </c>
      <c r="AT1946">
        <v>1</v>
      </c>
      <c r="AX1946" t="s">
        <v>1260</v>
      </c>
      <c r="AY1946" t="s">
        <v>1264</v>
      </c>
      <c r="AZ1946" t="s">
        <v>1265</v>
      </c>
      <c r="BI1946" t="s">
        <v>1260</v>
      </c>
      <c r="BK1946" t="str">
        <f>LEFT(Tabela_BaseCadastro[[#This Row],[Descrição]],SEARCH(" ",Tabela_BaseCadastro[[#This Row],[Descrição]],1)-1)</f>
        <v>5002.40</v>
      </c>
      <c r="BL1946" t="str">
        <f>TEXT(Tabela_BaseCadastro[[#This Row],[Unidade Venda '[EAN8, UPC12, EAN13, e DUN14']]],"0000000000000")</f>
        <v>7898626110790</v>
      </c>
      <c r="BN1946">
        <f>IF(Tabela_BaseCadastro[[#This Row],[P.Ativo CMED]]="",Tabela_BaseCadastro[[#This Row],[DESCRIÇÃO DO PRINCIPIO ATIVO]],Tabela_BaseCadastro[[#This Row],[P.Ativo CMED]])</f>
        <v>0</v>
      </c>
    </row>
    <row r="1947" spans="1:66" x14ac:dyDescent="0.25">
      <c r="A1947">
        <v>2787</v>
      </c>
      <c r="B1947" t="s">
        <v>4894</v>
      </c>
      <c r="C1947">
        <v>1899</v>
      </c>
      <c r="D1947" t="s">
        <v>4614</v>
      </c>
      <c r="E1947">
        <v>5</v>
      </c>
      <c r="F1947" t="s">
        <v>2634</v>
      </c>
      <c r="G1947">
        <v>8</v>
      </c>
      <c r="H1947" s="1" t="s">
        <v>2635</v>
      </c>
      <c r="I1947">
        <v>74</v>
      </c>
      <c r="J1947" t="s">
        <v>4615</v>
      </c>
      <c r="M1947" t="s">
        <v>4380</v>
      </c>
      <c r="N1947" t="s">
        <v>3332</v>
      </c>
      <c r="O1947" t="s">
        <v>1275</v>
      </c>
      <c r="P1947">
        <v>90183921</v>
      </c>
      <c r="R1947">
        <v>13</v>
      </c>
      <c r="S1947">
        <v>14</v>
      </c>
      <c r="U1947">
        <v>0</v>
      </c>
      <c r="V1947">
        <v>0</v>
      </c>
      <c r="X1947" t="s">
        <v>4895</v>
      </c>
      <c r="Z1947" t="s">
        <v>1617</v>
      </c>
      <c r="AA1947" t="s">
        <v>1261</v>
      </c>
      <c r="AE1947">
        <v>44756</v>
      </c>
      <c r="AH1947">
        <v>0</v>
      </c>
      <c r="AK1947" t="s">
        <v>1260</v>
      </c>
      <c r="AM1947" t="s">
        <v>1260</v>
      </c>
      <c r="AN1947" t="s">
        <v>1260</v>
      </c>
      <c r="AQ1947" t="s">
        <v>1263</v>
      </c>
      <c r="AR1947" t="s">
        <v>1257</v>
      </c>
      <c r="AS1947" t="s">
        <v>1260</v>
      </c>
      <c r="AT1947">
        <v>1</v>
      </c>
      <c r="AX1947" t="s">
        <v>1260</v>
      </c>
      <c r="AY1947" t="s">
        <v>1264</v>
      </c>
      <c r="AZ1947" t="s">
        <v>1265</v>
      </c>
      <c r="BI1947" t="s">
        <v>1260</v>
      </c>
      <c r="BK1947" t="str">
        <f>LEFT(Tabela_BaseCadastro[[#This Row],[Descrição]],SEARCH(" ",Tabela_BaseCadastro[[#This Row],[Descrição]],1)-1)</f>
        <v>5002.60</v>
      </c>
      <c r="BL1947" t="str">
        <f>TEXT(Tabela_BaseCadastro[[#This Row],[Unidade Venda '[EAN8, UPC12, EAN13, e DUN14']]],"0000000000000")</f>
        <v>0000000000000</v>
      </c>
      <c r="BM1947" t="s">
        <v>1565</v>
      </c>
      <c r="BN1947" t="str">
        <f>IF(Tabela_BaseCadastro[[#This Row],[P.Ativo CMED]]="",Tabela_BaseCadastro[[#This Row],[DESCRIÇÃO DO PRINCIPIO ATIVO]],Tabela_BaseCadastro[[#This Row],[P.Ativo CMED]])</f>
        <v>TISAGENLECLEUCEL</v>
      </c>
    </row>
    <row r="1948" spans="1:66" x14ac:dyDescent="0.25">
      <c r="A1948">
        <v>2788</v>
      </c>
      <c r="B1948" t="s">
        <v>4896</v>
      </c>
      <c r="C1948">
        <v>1899</v>
      </c>
      <c r="D1948" t="s">
        <v>4614</v>
      </c>
      <c r="E1948">
        <v>5</v>
      </c>
      <c r="F1948" t="s">
        <v>2634</v>
      </c>
      <c r="G1948">
        <v>8</v>
      </c>
      <c r="H1948" s="1" t="s">
        <v>2635</v>
      </c>
      <c r="I1948">
        <v>74</v>
      </c>
      <c r="J1948" t="s">
        <v>4615</v>
      </c>
      <c r="M1948" t="s">
        <v>4380</v>
      </c>
      <c r="N1948" t="s">
        <v>3332</v>
      </c>
      <c r="O1948" t="s">
        <v>1275</v>
      </c>
      <c r="P1948">
        <v>90183921</v>
      </c>
      <c r="R1948">
        <v>13</v>
      </c>
      <c r="S1948">
        <v>14</v>
      </c>
      <c r="U1948">
        <v>7898626111988</v>
      </c>
      <c r="V1948">
        <v>0</v>
      </c>
      <c r="X1948" t="s">
        <v>4897</v>
      </c>
      <c r="Z1948" t="s">
        <v>1617</v>
      </c>
      <c r="AA1948" t="s">
        <v>1261</v>
      </c>
      <c r="AE1948">
        <v>44756</v>
      </c>
      <c r="AH1948">
        <v>0</v>
      </c>
      <c r="AK1948" t="s">
        <v>1260</v>
      </c>
      <c r="AM1948" t="s">
        <v>1260</v>
      </c>
      <c r="AN1948" t="s">
        <v>1260</v>
      </c>
      <c r="AQ1948" t="s">
        <v>1263</v>
      </c>
      <c r="AR1948" t="s">
        <v>1257</v>
      </c>
      <c r="AS1948" t="s">
        <v>1260</v>
      </c>
      <c r="AT1948">
        <v>1</v>
      </c>
      <c r="AX1948" t="s">
        <v>1260</v>
      </c>
      <c r="AY1948" t="s">
        <v>1264</v>
      </c>
      <c r="AZ1948" t="s">
        <v>1265</v>
      </c>
      <c r="BI1948" t="s">
        <v>1260</v>
      </c>
      <c r="BK1948" t="str">
        <f>LEFT(Tabela_BaseCadastro[[#This Row],[Descrição]],SEARCH(" ",Tabela_BaseCadastro[[#This Row],[Descrição]],1)-1)</f>
        <v>5001.35-2</v>
      </c>
      <c r="BL1948" t="str">
        <f>TEXT(Tabela_BaseCadastro[[#This Row],[Unidade Venda '[EAN8, UPC12, EAN13, e DUN14']]],"0000000000000")</f>
        <v>7898626111988</v>
      </c>
      <c r="BN1948">
        <f>IF(Tabela_BaseCadastro[[#This Row],[P.Ativo CMED]]="",Tabela_BaseCadastro[[#This Row],[DESCRIÇÃO DO PRINCIPIO ATIVO]],Tabela_BaseCadastro[[#This Row],[P.Ativo CMED]])</f>
        <v>0</v>
      </c>
    </row>
    <row r="1949" spans="1:66" x14ac:dyDescent="0.25">
      <c r="A1949">
        <v>2789</v>
      </c>
      <c r="B1949" t="s">
        <v>4898</v>
      </c>
      <c r="C1949">
        <v>1899</v>
      </c>
      <c r="D1949" t="s">
        <v>4614</v>
      </c>
      <c r="E1949">
        <v>5</v>
      </c>
      <c r="F1949" t="s">
        <v>2634</v>
      </c>
      <c r="G1949">
        <v>8</v>
      </c>
      <c r="H1949" s="1" t="s">
        <v>2635</v>
      </c>
      <c r="I1949">
        <v>74</v>
      </c>
      <c r="J1949" t="s">
        <v>4615</v>
      </c>
      <c r="M1949" t="s">
        <v>4380</v>
      </c>
      <c r="N1949" t="s">
        <v>3332</v>
      </c>
      <c r="O1949" t="s">
        <v>1275</v>
      </c>
      <c r="P1949">
        <v>90183921</v>
      </c>
      <c r="R1949">
        <v>13</v>
      </c>
      <c r="S1949">
        <v>14</v>
      </c>
      <c r="U1949">
        <v>2789</v>
      </c>
      <c r="V1949">
        <v>0</v>
      </c>
      <c r="X1949" t="s">
        <v>4899</v>
      </c>
      <c r="Z1949" t="s">
        <v>1617</v>
      </c>
      <c r="AA1949" t="s">
        <v>1261</v>
      </c>
      <c r="AE1949">
        <v>44756</v>
      </c>
      <c r="AH1949">
        <v>0</v>
      </c>
      <c r="AK1949" t="s">
        <v>1260</v>
      </c>
      <c r="AM1949" t="s">
        <v>1260</v>
      </c>
      <c r="AN1949" t="s">
        <v>1260</v>
      </c>
      <c r="AQ1949" t="s">
        <v>1263</v>
      </c>
      <c r="AR1949" t="s">
        <v>1257</v>
      </c>
      <c r="AS1949" t="s">
        <v>1260</v>
      </c>
      <c r="AT1949">
        <v>1</v>
      </c>
      <c r="AX1949" t="s">
        <v>1260</v>
      </c>
      <c r="AY1949" t="s">
        <v>1264</v>
      </c>
      <c r="AZ1949" t="s">
        <v>1265</v>
      </c>
      <c r="BI1949" t="s">
        <v>1260</v>
      </c>
      <c r="BK1949" t="str">
        <f>LEFT(Tabela_BaseCadastro[[#This Row],[Descrição]],SEARCH(" ",Tabela_BaseCadastro[[#This Row],[Descrição]],1)-1)</f>
        <v>5001.50-2</v>
      </c>
      <c r="BL1949" t="str">
        <f>TEXT(Tabela_BaseCadastro[[#This Row],[Unidade Venda '[EAN8, UPC12, EAN13, e DUN14']]],"0000000000000")</f>
        <v>0000000002789</v>
      </c>
      <c r="BN1949">
        <f>IF(Tabela_BaseCadastro[[#This Row],[P.Ativo CMED]]="",Tabela_BaseCadastro[[#This Row],[DESCRIÇÃO DO PRINCIPIO ATIVO]],Tabela_BaseCadastro[[#This Row],[P.Ativo CMED]])</f>
        <v>0</v>
      </c>
    </row>
    <row r="1950" spans="1:66" x14ac:dyDescent="0.25">
      <c r="A1950">
        <v>2791</v>
      </c>
      <c r="B1950" t="s">
        <v>4900</v>
      </c>
      <c r="C1950">
        <v>2001</v>
      </c>
      <c r="D1950" t="s">
        <v>4901</v>
      </c>
      <c r="E1950">
        <v>5</v>
      </c>
      <c r="F1950" t="s">
        <v>2634</v>
      </c>
      <c r="G1950">
        <v>8</v>
      </c>
      <c r="H1950" s="1" t="s">
        <v>2635</v>
      </c>
      <c r="I1950">
        <v>74</v>
      </c>
      <c r="J1950" t="s">
        <v>4615</v>
      </c>
      <c r="M1950" t="s">
        <v>4380</v>
      </c>
      <c r="N1950" t="s">
        <v>3332</v>
      </c>
      <c r="O1950" t="s">
        <v>1275</v>
      </c>
      <c r="P1950">
        <v>90183921</v>
      </c>
      <c r="R1950">
        <v>13</v>
      </c>
      <c r="S1950">
        <v>14</v>
      </c>
      <c r="U1950">
        <v>2791</v>
      </c>
      <c r="V1950">
        <v>0</v>
      </c>
      <c r="Z1950" t="s">
        <v>1617</v>
      </c>
      <c r="AA1950" t="s">
        <v>1261</v>
      </c>
      <c r="AE1950">
        <v>44756</v>
      </c>
      <c r="AH1950">
        <v>0</v>
      </c>
      <c r="AK1950" t="s">
        <v>1260</v>
      </c>
      <c r="AM1950" t="s">
        <v>1260</v>
      </c>
      <c r="AN1950" t="s">
        <v>1260</v>
      </c>
      <c r="AQ1950" t="s">
        <v>1263</v>
      </c>
      <c r="AR1950" t="s">
        <v>1257</v>
      </c>
      <c r="AS1950" t="s">
        <v>1260</v>
      </c>
      <c r="AT1950">
        <v>1</v>
      </c>
      <c r="AX1950" t="s">
        <v>1260</v>
      </c>
      <c r="AY1950" t="s">
        <v>1264</v>
      </c>
      <c r="AZ1950" t="s">
        <v>1265</v>
      </c>
      <c r="BI1950" t="s">
        <v>1260</v>
      </c>
      <c r="BK1950" t="str">
        <f>LEFT(Tabela_BaseCadastro[[#This Row],[Descrição]],SEARCH(" ",Tabela_BaseCadastro[[#This Row],[Descrição]],1)-1)</f>
        <v>5004.02.30-01</v>
      </c>
      <c r="BL1950" t="str">
        <f>TEXT(Tabela_BaseCadastro[[#This Row],[Unidade Venda '[EAN8, UPC12, EAN13, e DUN14']]],"0000000000000")</f>
        <v>0000000002791</v>
      </c>
      <c r="BN1950">
        <f>IF(Tabela_BaseCadastro[[#This Row],[P.Ativo CMED]]="",Tabela_BaseCadastro[[#This Row],[DESCRIÇÃO DO PRINCIPIO ATIVO]],Tabela_BaseCadastro[[#This Row],[P.Ativo CMED]])</f>
        <v>0</v>
      </c>
    </row>
    <row r="1951" spans="1:66" x14ac:dyDescent="0.25">
      <c r="A1951">
        <v>2792</v>
      </c>
      <c r="B1951" t="s">
        <v>4902</v>
      </c>
      <c r="C1951">
        <v>1899</v>
      </c>
      <c r="D1951" t="s">
        <v>4614</v>
      </c>
      <c r="E1951">
        <v>5</v>
      </c>
      <c r="F1951" t="s">
        <v>2634</v>
      </c>
      <c r="G1951">
        <v>8</v>
      </c>
      <c r="H1951" s="1" t="s">
        <v>2635</v>
      </c>
      <c r="I1951">
        <v>74</v>
      </c>
      <c r="J1951" t="s">
        <v>4615</v>
      </c>
      <c r="M1951" t="s">
        <v>4380</v>
      </c>
      <c r="N1951" t="s">
        <v>3332</v>
      </c>
      <c r="O1951" t="s">
        <v>1275</v>
      </c>
      <c r="P1951">
        <v>90183921</v>
      </c>
      <c r="R1951">
        <v>13</v>
      </c>
      <c r="S1951">
        <v>14</v>
      </c>
      <c r="U1951">
        <v>2792</v>
      </c>
      <c r="V1951">
        <v>0</v>
      </c>
      <c r="X1951" t="s">
        <v>4903</v>
      </c>
      <c r="Z1951" t="s">
        <v>1617</v>
      </c>
      <c r="AA1951" t="s">
        <v>1261</v>
      </c>
      <c r="AE1951">
        <v>44756</v>
      </c>
      <c r="AH1951">
        <v>0</v>
      </c>
      <c r="AK1951" t="s">
        <v>1260</v>
      </c>
      <c r="AM1951" t="s">
        <v>1260</v>
      </c>
      <c r="AN1951" t="s">
        <v>1260</v>
      </c>
      <c r="AQ1951" t="s">
        <v>1263</v>
      </c>
      <c r="AR1951" t="s">
        <v>1257</v>
      </c>
      <c r="AS1951" t="s">
        <v>1260</v>
      </c>
      <c r="AT1951">
        <v>1</v>
      </c>
      <c r="AX1951" t="s">
        <v>1260</v>
      </c>
      <c r="AY1951" t="s">
        <v>1264</v>
      </c>
      <c r="AZ1951" t="s">
        <v>1265</v>
      </c>
      <c r="BI1951" t="s">
        <v>1260</v>
      </c>
      <c r="BK1951" t="str">
        <f>LEFT(Tabela_BaseCadastro[[#This Row],[Descrição]],SEARCH(" ",Tabela_BaseCadastro[[#This Row],[Descrição]],1)-1)</f>
        <v>5004.03.50-01</v>
      </c>
      <c r="BL1951" t="str">
        <f>TEXT(Tabela_BaseCadastro[[#This Row],[Unidade Venda '[EAN8, UPC12, EAN13, e DUN14']]],"0000000000000")</f>
        <v>0000000002792</v>
      </c>
      <c r="BN1951">
        <f>IF(Tabela_BaseCadastro[[#This Row],[P.Ativo CMED]]="",Tabela_BaseCadastro[[#This Row],[DESCRIÇÃO DO PRINCIPIO ATIVO]],Tabela_BaseCadastro[[#This Row],[P.Ativo CMED]])</f>
        <v>0</v>
      </c>
    </row>
    <row r="1952" spans="1:66" x14ac:dyDescent="0.25">
      <c r="A1952">
        <v>2793</v>
      </c>
      <c r="B1952" t="s">
        <v>4904</v>
      </c>
      <c r="C1952">
        <v>1899</v>
      </c>
      <c r="D1952" t="s">
        <v>4614</v>
      </c>
      <c r="E1952">
        <v>5</v>
      </c>
      <c r="F1952" t="s">
        <v>2634</v>
      </c>
      <c r="G1952">
        <v>8</v>
      </c>
      <c r="H1952" s="1" t="s">
        <v>2635</v>
      </c>
      <c r="I1952">
        <v>74</v>
      </c>
      <c r="J1952" t="s">
        <v>4615</v>
      </c>
      <c r="M1952" t="s">
        <v>1257</v>
      </c>
      <c r="N1952" t="s">
        <v>3332</v>
      </c>
      <c r="O1952" t="s">
        <v>1275</v>
      </c>
      <c r="P1952">
        <v>90183921</v>
      </c>
      <c r="R1952">
        <v>13</v>
      </c>
      <c r="S1952">
        <v>14</v>
      </c>
      <c r="U1952">
        <v>7898626111254</v>
      </c>
      <c r="V1952">
        <v>0</v>
      </c>
      <c r="X1952" t="s">
        <v>4905</v>
      </c>
      <c r="Z1952" t="s">
        <v>1617</v>
      </c>
      <c r="AA1952" t="s">
        <v>1261</v>
      </c>
      <c r="AE1952">
        <v>44756</v>
      </c>
      <c r="AH1952">
        <v>0</v>
      </c>
      <c r="AK1952" t="s">
        <v>1260</v>
      </c>
      <c r="AM1952" t="s">
        <v>1260</v>
      </c>
      <c r="AN1952" t="s">
        <v>1260</v>
      </c>
      <c r="AQ1952" t="s">
        <v>1263</v>
      </c>
      <c r="AR1952" t="s">
        <v>1257</v>
      </c>
      <c r="AS1952" t="s">
        <v>1260</v>
      </c>
      <c r="AT1952">
        <v>1</v>
      </c>
      <c r="AX1952" t="s">
        <v>1260</v>
      </c>
      <c r="AY1952" t="s">
        <v>1264</v>
      </c>
      <c r="AZ1952" t="s">
        <v>1265</v>
      </c>
      <c r="BI1952" t="s">
        <v>1260</v>
      </c>
      <c r="BK1952" t="str">
        <f>LEFT(Tabela_BaseCadastro[[#This Row],[Descrição]],SEARCH(" ",Tabela_BaseCadastro[[#This Row],[Descrição]],1)-1)</f>
        <v>5003.02.15-1</v>
      </c>
      <c r="BL1952" t="str">
        <f>TEXT(Tabela_BaseCadastro[[#This Row],[Unidade Venda '[EAN8, UPC12, EAN13, e DUN14']]],"0000000000000")</f>
        <v>7898626111254</v>
      </c>
      <c r="BN1952">
        <f>IF(Tabela_BaseCadastro[[#This Row],[P.Ativo CMED]]="",Tabela_BaseCadastro[[#This Row],[DESCRIÇÃO DO PRINCIPIO ATIVO]],Tabela_BaseCadastro[[#This Row],[P.Ativo CMED]])</f>
        <v>0</v>
      </c>
    </row>
    <row r="1953" spans="1:66" x14ac:dyDescent="0.25">
      <c r="A1953">
        <v>2794</v>
      </c>
      <c r="B1953" t="s">
        <v>4906</v>
      </c>
      <c r="C1953">
        <v>1899</v>
      </c>
      <c r="D1953" t="s">
        <v>4614</v>
      </c>
      <c r="E1953">
        <v>5</v>
      </c>
      <c r="F1953" t="s">
        <v>2634</v>
      </c>
      <c r="G1953">
        <v>8</v>
      </c>
      <c r="H1953" s="1" t="s">
        <v>2635</v>
      </c>
      <c r="I1953">
        <v>74</v>
      </c>
      <c r="J1953" t="s">
        <v>4615</v>
      </c>
      <c r="M1953" t="s">
        <v>4380</v>
      </c>
      <c r="N1953" t="s">
        <v>3332</v>
      </c>
      <c r="O1953" t="s">
        <v>1275</v>
      </c>
      <c r="P1953">
        <v>90183921</v>
      </c>
      <c r="R1953">
        <v>13</v>
      </c>
      <c r="S1953">
        <v>14</v>
      </c>
      <c r="U1953">
        <v>2794</v>
      </c>
      <c r="V1953">
        <v>0</v>
      </c>
      <c r="X1953" t="s">
        <v>4907</v>
      </c>
      <c r="Z1953" t="s">
        <v>1617</v>
      </c>
      <c r="AA1953" t="s">
        <v>1261</v>
      </c>
      <c r="AE1953">
        <v>44756</v>
      </c>
      <c r="AH1953">
        <v>0</v>
      </c>
      <c r="AK1953" t="s">
        <v>1260</v>
      </c>
      <c r="AM1953" t="s">
        <v>1260</v>
      </c>
      <c r="AN1953" t="s">
        <v>1260</v>
      </c>
      <c r="AQ1953" t="s">
        <v>1263</v>
      </c>
      <c r="AR1953" t="s">
        <v>1257</v>
      </c>
      <c r="AS1953" t="s">
        <v>1260</v>
      </c>
      <c r="AT1953">
        <v>1</v>
      </c>
      <c r="AX1953" t="s">
        <v>1260</v>
      </c>
      <c r="AY1953" t="s">
        <v>1264</v>
      </c>
      <c r="AZ1953" t="s">
        <v>1265</v>
      </c>
      <c r="BI1953" t="s">
        <v>1260</v>
      </c>
      <c r="BK1953" t="str">
        <f>LEFT(Tabela_BaseCadastro[[#This Row],[Descrição]],SEARCH(" ",Tabela_BaseCadastro[[#This Row],[Descrição]],1)-1)</f>
        <v>5003.03.60-1</v>
      </c>
      <c r="BL1953" t="str">
        <f>TEXT(Tabela_BaseCadastro[[#This Row],[Unidade Venda '[EAN8, UPC12, EAN13, e DUN14']]],"0000000000000")</f>
        <v>0000000002794</v>
      </c>
      <c r="BN1953">
        <f>IF(Tabela_BaseCadastro[[#This Row],[P.Ativo CMED]]="",Tabela_BaseCadastro[[#This Row],[DESCRIÇÃO DO PRINCIPIO ATIVO]],Tabela_BaseCadastro[[#This Row],[P.Ativo CMED]])</f>
        <v>0</v>
      </c>
    </row>
    <row r="1954" spans="1:66" x14ac:dyDescent="0.25">
      <c r="A1954">
        <v>2795</v>
      </c>
      <c r="B1954" t="s">
        <v>4908</v>
      </c>
      <c r="C1954">
        <v>1899</v>
      </c>
      <c r="D1954" t="s">
        <v>4614</v>
      </c>
      <c r="E1954">
        <v>5</v>
      </c>
      <c r="F1954" t="s">
        <v>2634</v>
      </c>
      <c r="G1954">
        <v>8</v>
      </c>
      <c r="H1954" s="1" t="s">
        <v>2635</v>
      </c>
      <c r="I1954">
        <v>74</v>
      </c>
      <c r="J1954" t="s">
        <v>4615</v>
      </c>
      <c r="M1954" t="s">
        <v>4380</v>
      </c>
      <c r="N1954" t="s">
        <v>3332</v>
      </c>
      <c r="O1954" t="s">
        <v>1275</v>
      </c>
      <c r="P1954">
        <v>90183921</v>
      </c>
      <c r="R1954">
        <v>13</v>
      </c>
      <c r="S1954">
        <v>14</v>
      </c>
      <c r="U1954">
        <v>2795</v>
      </c>
      <c r="V1954">
        <v>0</v>
      </c>
      <c r="X1954" t="s">
        <v>4909</v>
      </c>
      <c r="Z1954" t="s">
        <v>1617</v>
      </c>
      <c r="AA1954" t="s">
        <v>1261</v>
      </c>
      <c r="AE1954">
        <v>44756</v>
      </c>
      <c r="AH1954">
        <v>0</v>
      </c>
      <c r="AK1954" t="s">
        <v>1260</v>
      </c>
      <c r="AM1954" t="s">
        <v>1260</v>
      </c>
      <c r="AN1954" t="s">
        <v>1260</v>
      </c>
      <c r="AQ1954" t="s">
        <v>1263</v>
      </c>
      <c r="AR1954" t="s">
        <v>1257</v>
      </c>
      <c r="AS1954" t="s">
        <v>1260</v>
      </c>
      <c r="AT1954">
        <v>1</v>
      </c>
      <c r="AX1954" t="s">
        <v>1260</v>
      </c>
      <c r="AY1954" t="s">
        <v>1264</v>
      </c>
      <c r="AZ1954" t="s">
        <v>1265</v>
      </c>
      <c r="BI1954" t="s">
        <v>1260</v>
      </c>
      <c r="BK1954" t="str">
        <f>LEFT(Tabela_BaseCadastro[[#This Row],[Descrição]],SEARCH(" ",Tabela_BaseCadastro[[#This Row],[Descrição]],1)-1)</f>
        <v>5003.02.60-01</v>
      </c>
      <c r="BL1954" t="str">
        <f>TEXT(Tabela_BaseCadastro[[#This Row],[Unidade Venda '[EAN8, UPC12, EAN13, e DUN14']]],"0000000000000")</f>
        <v>0000000002795</v>
      </c>
      <c r="BN1954">
        <f>IF(Tabela_BaseCadastro[[#This Row],[P.Ativo CMED]]="",Tabela_BaseCadastro[[#This Row],[DESCRIÇÃO DO PRINCIPIO ATIVO]],Tabela_BaseCadastro[[#This Row],[P.Ativo CMED]])</f>
        <v>0</v>
      </c>
    </row>
    <row r="1955" spans="1:66" x14ac:dyDescent="0.25">
      <c r="A1955">
        <v>2796</v>
      </c>
      <c r="B1955" t="s">
        <v>4910</v>
      </c>
      <c r="C1955">
        <v>1899</v>
      </c>
      <c r="D1955" t="s">
        <v>4614</v>
      </c>
      <c r="E1955">
        <v>5</v>
      </c>
      <c r="F1955" t="s">
        <v>2634</v>
      </c>
      <c r="G1955">
        <v>8</v>
      </c>
      <c r="H1955" s="1" t="s">
        <v>2635</v>
      </c>
      <c r="I1955">
        <v>74</v>
      </c>
      <c r="J1955" t="s">
        <v>4615</v>
      </c>
      <c r="M1955" t="s">
        <v>4380</v>
      </c>
      <c r="N1955" t="s">
        <v>3332</v>
      </c>
      <c r="O1955" t="s">
        <v>1275</v>
      </c>
      <c r="P1955">
        <v>90183921</v>
      </c>
      <c r="R1955">
        <v>13</v>
      </c>
      <c r="S1955">
        <v>14</v>
      </c>
      <c r="U1955">
        <v>2796</v>
      </c>
      <c r="V1955">
        <v>0</v>
      </c>
      <c r="X1955" t="s">
        <v>4911</v>
      </c>
      <c r="Z1955" t="s">
        <v>1617</v>
      </c>
      <c r="AA1955" t="s">
        <v>1261</v>
      </c>
      <c r="AE1955">
        <v>44756</v>
      </c>
      <c r="AH1955">
        <v>0</v>
      </c>
      <c r="AK1955" t="s">
        <v>1260</v>
      </c>
      <c r="AM1955" t="s">
        <v>1260</v>
      </c>
      <c r="AN1955" t="s">
        <v>1260</v>
      </c>
      <c r="AQ1955" t="s">
        <v>1263</v>
      </c>
      <c r="AR1955" t="s">
        <v>1257</v>
      </c>
      <c r="AS1955" t="s">
        <v>1260</v>
      </c>
      <c r="AT1955">
        <v>1</v>
      </c>
      <c r="AX1955" t="s">
        <v>1260</v>
      </c>
      <c r="AY1955" t="s">
        <v>1264</v>
      </c>
      <c r="AZ1955" t="s">
        <v>1265</v>
      </c>
      <c r="BI1955" t="s">
        <v>1260</v>
      </c>
      <c r="BK1955" t="str">
        <f>LEFT(Tabela_BaseCadastro[[#This Row],[Descrição]],SEARCH(" ",Tabela_BaseCadastro[[#This Row],[Descrição]],1)-1)</f>
        <v>5012.04.60-1</v>
      </c>
      <c r="BL1955" t="str">
        <f>TEXT(Tabela_BaseCadastro[[#This Row],[Unidade Venda '[EAN8, UPC12, EAN13, e DUN14']]],"0000000000000")</f>
        <v>0000000002796</v>
      </c>
      <c r="BN1955">
        <f>IF(Tabela_BaseCadastro[[#This Row],[P.Ativo CMED]]="",Tabela_BaseCadastro[[#This Row],[DESCRIÇÃO DO PRINCIPIO ATIVO]],Tabela_BaseCadastro[[#This Row],[P.Ativo CMED]])</f>
        <v>0</v>
      </c>
    </row>
    <row r="1956" spans="1:66" x14ac:dyDescent="0.25">
      <c r="A1956">
        <v>2797</v>
      </c>
      <c r="B1956" t="s">
        <v>4912</v>
      </c>
      <c r="C1956">
        <v>1899</v>
      </c>
      <c r="D1956" t="s">
        <v>4614</v>
      </c>
      <c r="E1956">
        <v>5</v>
      </c>
      <c r="F1956" t="s">
        <v>2634</v>
      </c>
      <c r="G1956">
        <v>8</v>
      </c>
      <c r="H1956" s="1" t="s">
        <v>2635</v>
      </c>
      <c r="I1956">
        <v>74</v>
      </c>
      <c r="J1956" t="s">
        <v>4615</v>
      </c>
      <c r="M1956" t="s">
        <v>4380</v>
      </c>
      <c r="N1956" t="s">
        <v>3332</v>
      </c>
      <c r="O1956" t="s">
        <v>1275</v>
      </c>
      <c r="P1956">
        <v>90183921</v>
      </c>
      <c r="R1956">
        <v>13</v>
      </c>
      <c r="S1956">
        <v>14</v>
      </c>
      <c r="U1956">
        <v>2797</v>
      </c>
      <c r="V1956">
        <v>0</v>
      </c>
      <c r="X1956" t="s">
        <v>4913</v>
      </c>
      <c r="Z1956" t="s">
        <v>1617</v>
      </c>
      <c r="AA1956" t="s">
        <v>1261</v>
      </c>
      <c r="AE1956">
        <v>44756</v>
      </c>
      <c r="AH1956">
        <v>0</v>
      </c>
      <c r="AK1956" t="s">
        <v>1260</v>
      </c>
      <c r="AM1956" t="s">
        <v>1260</v>
      </c>
      <c r="AN1956" t="s">
        <v>1260</v>
      </c>
      <c r="AQ1956" t="s">
        <v>1263</v>
      </c>
      <c r="AR1956" t="s">
        <v>1257</v>
      </c>
      <c r="AS1956" t="s">
        <v>1260</v>
      </c>
      <c r="AT1956">
        <v>1</v>
      </c>
      <c r="AX1956" t="s">
        <v>1260</v>
      </c>
      <c r="AY1956" t="s">
        <v>1264</v>
      </c>
      <c r="AZ1956" t="s">
        <v>1265</v>
      </c>
      <c r="BI1956" t="s">
        <v>1260</v>
      </c>
      <c r="BK1956" t="str">
        <f>LEFT(Tabela_BaseCadastro[[#This Row],[Descrição]],SEARCH(" ",Tabela_BaseCadastro[[#This Row],[Descrição]],1)-1)</f>
        <v>5012.05.60-1</v>
      </c>
      <c r="BL1956" t="str">
        <f>TEXT(Tabela_BaseCadastro[[#This Row],[Unidade Venda '[EAN8, UPC12, EAN13, e DUN14']]],"0000000000000")</f>
        <v>0000000002797</v>
      </c>
      <c r="BN1956">
        <f>IF(Tabela_BaseCadastro[[#This Row],[P.Ativo CMED]]="",Tabela_BaseCadastro[[#This Row],[DESCRIÇÃO DO PRINCIPIO ATIVO]],Tabela_BaseCadastro[[#This Row],[P.Ativo CMED]])</f>
        <v>0</v>
      </c>
    </row>
    <row r="1957" spans="1:66" x14ac:dyDescent="0.25">
      <c r="A1957">
        <v>2798</v>
      </c>
      <c r="B1957" t="s">
        <v>4914</v>
      </c>
      <c r="C1957">
        <v>1899</v>
      </c>
      <c r="D1957" t="s">
        <v>4614</v>
      </c>
      <c r="E1957">
        <v>5</v>
      </c>
      <c r="F1957" t="s">
        <v>2634</v>
      </c>
      <c r="G1957">
        <v>8</v>
      </c>
      <c r="H1957" s="1" t="s">
        <v>2635</v>
      </c>
      <c r="I1957">
        <v>74</v>
      </c>
      <c r="J1957" t="s">
        <v>4615</v>
      </c>
      <c r="M1957" t="s">
        <v>4380</v>
      </c>
      <c r="N1957" t="s">
        <v>3332</v>
      </c>
      <c r="O1957" t="s">
        <v>1275</v>
      </c>
      <c r="P1957">
        <v>90183921</v>
      </c>
      <c r="R1957">
        <v>13</v>
      </c>
      <c r="S1957">
        <v>14</v>
      </c>
      <c r="U1957">
        <v>7890000027981</v>
      </c>
      <c r="V1957">
        <v>0</v>
      </c>
      <c r="X1957" t="s">
        <v>4915</v>
      </c>
      <c r="Z1957" t="s">
        <v>1617</v>
      </c>
      <c r="AA1957" t="s">
        <v>1261</v>
      </c>
      <c r="AE1957">
        <v>44756</v>
      </c>
      <c r="AH1957">
        <v>0</v>
      </c>
      <c r="AK1957" t="s">
        <v>1260</v>
      </c>
      <c r="AM1957" t="s">
        <v>1260</v>
      </c>
      <c r="AN1957" t="s">
        <v>1260</v>
      </c>
      <c r="AQ1957" t="s">
        <v>1263</v>
      </c>
      <c r="AR1957" t="s">
        <v>1257</v>
      </c>
      <c r="AS1957" t="s">
        <v>1260</v>
      </c>
      <c r="AT1957">
        <v>1</v>
      </c>
      <c r="AX1957" t="s">
        <v>1260</v>
      </c>
      <c r="AY1957" t="s">
        <v>1264</v>
      </c>
      <c r="AZ1957" t="s">
        <v>1265</v>
      </c>
      <c r="BI1957" t="s">
        <v>1260</v>
      </c>
      <c r="BK1957" t="str">
        <f>LEFT(Tabela_BaseCadastro[[#This Row],[Descrição]],SEARCH(" ",Tabela_BaseCadastro[[#This Row],[Descrição]],1)-1)</f>
        <v>5010.02.20-2</v>
      </c>
      <c r="BL1957" t="str">
        <f>TEXT(Tabela_BaseCadastro[[#This Row],[Unidade Venda '[EAN8, UPC12, EAN13, e DUN14']]],"0000000000000")</f>
        <v>7890000027981</v>
      </c>
      <c r="BN1957">
        <f>IF(Tabela_BaseCadastro[[#This Row],[P.Ativo CMED]]="",Tabela_BaseCadastro[[#This Row],[DESCRIÇÃO DO PRINCIPIO ATIVO]],Tabela_BaseCadastro[[#This Row],[P.Ativo CMED]])</f>
        <v>0</v>
      </c>
    </row>
    <row r="1958" spans="1:66" x14ac:dyDescent="0.25">
      <c r="A1958">
        <v>2800</v>
      </c>
      <c r="B1958" t="s">
        <v>4916</v>
      </c>
      <c r="C1958">
        <v>1899</v>
      </c>
      <c r="D1958" t="s">
        <v>4614</v>
      </c>
      <c r="E1958">
        <v>5</v>
      </c>
      <c r="F1958" t="s">
        <v>2634</v>
      </c>
      <c r="G1958">
        <v>8</v>
      </c>
      <c r="H1958" s="1" t="s">
        <v>2635</v>
      </c>
      <c r="I1958">
        <v>74</v>
      </c>
      <c r="J1958" t="s">
        <v>4615</v>
      </c>
      <c r="M1958" t="s">
        <v>4380</v>
      </c>
      <c r="N1958" t="s">
        <v>3332</v>
      </c>
      <c r="O1958" t="s">
        <v>1275</v>
      </c>
      <c r="P1958">
        <v>90183921</v>
      </c>
      <c r="R1958">
        <v>13</v>
      </c>
      <c r="S1958">
        <v>14</v>
      </c>
      <c r="U1958">
        <v>7898626112060</v>
      </c>
      <c r="V1958">
        <v>0</v>
      </c>
      <c r="X1958" t="s">
        <v>4917</v>
      </c>
      <c r="Z1958" t="s">
        <v>1617</v>
      </c>
      <c r="AA1958" t="s">
        <v>1261</v>
      </c>
      <c r="AE1958">
        <v>44756</v>
      </c>
      <c r="AH1958">
        <v>0</v>
      </c>
      <c r="AK1958" t="s">
        <v>1260</v>
      </c>
      <c r="AM1958" t="s">
        <v>1260</v>
      </c>
      <c r="AN1958" t="s">
        <v>1260</v>
      </c>
      <c r="AQ1958" t="s">
        <v>1263</v>
      </c>
      <c r="AR1958" t="s">
        <v>1257</v>
      </c>
      <c r="AS1958" t="s">
        <v>1260</v>
      </c>
      <c r="AT1958">
        <v>1</v>
      </c>
      <c r="AX1958" t="s">
        <v>1260</v>
      </c>
      <c r="AY1958" t="s">
        <v>1264</v>
      </c>
      <c r="AZ1958" t="s">
        <v>1265</v>
      </c>
      <c r="BI1958" t="s">
        <v>1260</v>
      </c>
      <c r="BK1958" t="str">
        <f>LEFT(Tabela_BaseCadastro[[#This Row],[Descrição]],SEARCH(" ",Tabela_BaseCadastro[[#This Row],[Descrição]],1)-1)</f>
        <v>5010.03.50-2</v>
      </c>
      <c r="BL1958" t="str">
        <f>TEXT(Tabela_BaseCadastro[[#This Row],[Unidade Venda '[EAN8, UPC12, EAN13, e DUN14']]],"0000000000000")</f>
        <v>7898626112060</v>
      </c>
      <c r="BN1958">
        <f>IF(Tabela_BaseCadastro[[#This Row],[P.Ativo CMED]]="",Tabela_BaseCadastro[[#This Row],[DESCRIÇÃO DO PRINCIPIO ATIVO]],Tabela_BaseCadastro[[#This Row],[P.Ativo CMED]])</f>
        <v>0</v>
      </c>
    </row>
    <row r="1959" spans="1:66" x14ac:dyDescent="0.25">
      <c r="A1959">
        <v>2801</v>
      </c>
      <c r="B1959" t="s">
        <v>4918</v>
      </c>
      <c r="C1959">
        <v>1899</v>
      </c>
      <c r="D1959" t="s">
        <v>4614</v>
      </c>
      <c r="E1959">
        <v>5</v>
      </c>
      <c r="F1959" t="s">
        <v>2634</v>
      </c>
      <c r="G1959">
        <v>10</v>
      </c>
      <c r="H1959" s="1" t="s">
        <v>2760</v>
      </c>
      <c r="I1959">
        <v>74</v>
      </c>
      <c r="J1959" t="s">
        <v>4615</v>
      </c>
      <c r="M1959" t="s">
        <v>4380</v>
      </c>
      <c r="N1959" t="s">
        <v>3332</v>
      </c>
      <c r="O1959" t="s">
        <v>1275</v>
      </c>
      <c r="P1959">
        <v>90183921</v>
      </c>
      <c r="R1959">
        <v>13</v>
      </c>
      <c r="S1959">
        <v>13</v>
      </c>
      <c r="U1959">
        <v>7898626112138</v>
      </c>
      <c r="V1959">
        <v>0</v>
      </c>
      <c r="X1959" t="s">
        <v>4919</v>
      </c>
      <c r="Z1959" t="s">
        <v>1617</v>
      </c>
      <c r="AA1959" t="s">
        <v>1261</v>
      </c>
      <c r="AE1959">
        <v>44756</v>
      </c>
      <c r="AH1959">
        <v>0</v>
      </c>
      <c r="AK1959" t="s">
        <v>1260</v>
      </c>
      <c r="AM1959" t="s">
        <v>1260</v>
      </c>
      <c r="AN1959" t="s">
        <v>1260</v>
      </c>
      <c r="AQ1959" t="s">
        <v>1263</v>
      </c>
      <c r="AR1959" t="s">
        <v>1257</v>
      </c>
      <c r="AS1959" t="s">
        <v>1260</v>
      </c>
      <c r="AT1959">
        <v>1</v>
      </c>
      <c r="AX1959" t="s">
        <v>1260</v>
      </c>
      <c r="AY1959" t="s">
        <v>1264</v>
      </c>
      <c r="AZ1959" t="s">
        <v>1265</v>
      </c>
      <c r="BI1959" t="s">
        <v>1260</v>
      </c>
      <c r="BK1959" t="str">
        <f>LEFT(Tabela_BaseCadastro[[#This Row],[Descrição]],SEARCH(" ",Tabela_BaseCadastro[[#This Row],[Descrição]],1)-1)</f>
        <v>5013.04.60-2</v>
      </c>
      <c r="BL1959" t="str">
        <f>TEXT(Tabela_BaseCadastro[[#This Row],[Unidade Venda '[EAN8, UPC12, EAN13, e DUN14']]],"0000000000000")</f>
        <v>7898626112138</v>
      </c>
      <c r="BN1959">
        <f>IF(Tabela_BaseCadastro[[#This Row],[P.Ativo CMED]]="",Tabela_BaseCadastro[[#This Row],[DESCRIÇÃO DO PRINCIPIO ATIVO]],Tabela_BaseCadastro[[#This Row],[P.Ativo CMED]])</f>
        <v>0</v>
      </c>
    </row>
    <row r="1960" spans="1:66" x14ac:dyDescent="0.25">
      <c r="A1960">
        <v>2802</v>
      </c>
      <c r="B1960" t="s">
        <v>4920</v>
      </c>
      <c r="C1960">
        <v>1899</v>
      </c>
      <c r="D1960" t="s">
        <v>4614</v>
      </c>
      <c r="E1960">
        <v>5</v>
      </c>
      <c r="F1960" t="s">
        <v>2634</v>
      </c>
      <c r="G1960">
        <v>8</v>
      </c>
      <c r="H1960" s="1" t="s">
        <v>2635</v>
      </c>
      <c r="I1960">
        <v>74</v>
      </c>
      <c r="J1960" t="s">
        <v>4615</v>
      </c>
      <c r="M1960" t="s">
        <v>4380</v>
      </c>
      <c r="N1960" t="s">
        <v>3332</v>
      </c>
      <c r="O1960" t="s">
        <v>1275</v>
      </c>
      <c r="P1960">
        <v>90183921</v>
      </c>
      <c r="R1960">
        <v>13</v>
      </c>
      <c r="S1960">
        <v>14</v>
      </c>
      <c r="U1960">
        <v>7898626113159</v>
      </c>
      <c r="V1960">
        <v>0</v>
      </c>
      <c r="X1960" t="s">
        <v>4921</v>
      </c>
      <c r="Z1960" t="s">
        <v>1617</v>
      </c>
      <c r="AA1960" t="s">
        <v>1261</v>
      </c>
      <c r="AE1960">
        <v>44756</v>
      </c>
      <c r="AH1960">
        <v>0</v>
      </c>
      <c r="AK1960" t="s">
        <v>1260</v>
      </c>
      <c r="AM1960" t="s">
        <v>1260</v>
      </c>
      <c r="AN1960" t="s">
        <v>1260</v>
      </c>
      <c r="AQ1960" t="s">
        <v>1263</v>
      </c>
      <c r="AR1960" t="s">
        <v>1257</v>
      </c>
      <c r="AS1960" t="s">
        <v>1260</v>
      </c>
      <c r="AT1960">
        <v>1</v>
      </c>
      <c r="AX1960" t="s">
        <v>1260</v>
      </c>
      <c r="AY1960" t="s">
        <v>1264</v>
      </c>
      <c r="AZ1960" t="s">
        <v>1265</v>
      </c>
      <c r="BI1960" t="s">
        <v>1260</v>
      </c>
      <c r="BK1960" t="str">
        <f>LEFT(Tabela_BaseCadastro[[#This Row],[Descrição]],SEARCH(" ",Tabela_BaseCadastro[[#This Row],[Descrição]],1)-1)</f>
        <v>5011.04.65-1</v>
      </c>
      <c r="BL1960" t="str">
        <f>TEXT(Tabela_BaseCadastro[[#This Row],[Unidade Venda '[EAN8, UPC12, EAN13, e DUN14']]],"0000000000000")</f>
        <v>7898626113159</v>
      </c>
      <c r="BN1960">
        <f>IF(Tabela_BaseCadastro[[#This Row],[P.Ativo CMED]]="",Tabela_BaseCadastro[[#This Row],[DESCRIÇÃO DO PRINCIPIO ATIVO]],Tabela_BaseCadastro[[#This Row],[P.Ativo CMED]])</f>
        <v>0</v>
      </c>
    </row>
    <row r="1961" spans="1:66" x14ac:dyDescent="0.25">
      <c r="A1961">
        <v>2803</v>
      </c>
      <c r="B1961" t="s">
        <v>4922</v>
      </c>
      <c r="C1961">
        <v>1899</v>
      </c>
      <c r="D1961" t="s">
        <v>4614</v>
      </c>
      <c r="E1961">
        <v>5</v>
      </c>
      <c r="F1961" t="s">
        <v>2634</v>
      </c>
      <c r="G1961">
        <v>8</v>
      </c>
      <c r="H1961" s="1" t="s">
        <v>2635</v>
      </c>
      <c r="I1961">
        <v>74</v>
      </c>
      <c r="J1961" t="s">
        <v>4615</v>
      </c>
      <c r="M1961" t="s">
        <v>4380</v>
      </c>
      <c r="N1961" t="s">
        <v>3332</v>
      </c>
      <c r="O1961" t="s">
        <v>1275</v>
      </c>
      <c r="P1961" t="s">
        <v>4619</v>
      </c>
      <c r="R1961">
        <v>13</v>
      </c>
      <c r="S1961">
        <v>14</v>
      </c>
      <c r="U1961">
        <v>7898626113166</v>
      </c>
      <c r="V1961">
        <v>0</v>
      </c>
      <c r="X1961" t="s">
        <v>4923</v>
      </c>
      <c r="Z1961" t="s">
        <v>1617</v>
      </c>
      <c r="AA1961" t="s">
        <v>1261</v>
      </c>
      <c r="AE1961">
        <v>44756</v>
      </c>
      <c r="AH1961">
        <v>0</v>
      </c>
      <c r="AK1961" t="s">
        <v>1260</v>
      </c>
      <c r="AM1961" t="s">
        <v>1260</v>
      </c>
      <c r="AN1961" t="s">
        <v>1260</v>
      </c>
      <c r="AQ1961" t="s">
        <v>1263</v>
      </c>
      <c r="AR1961" t="s">
        <v>1257</v>
      </c>
      <c r="AS1961" t="s">
        <v>1260</v>
      </c>
      <c r="AT1961">
        <v>1</v>
      </c>
      <c r="AX1961" t="s">
        <v>1260</v>
      </c>
      <c r="AY1961" t="s">
        <v>1264</v>
      </c>
      <c r="AZ1961" t="s">
        <v>1265</v>
      </c>
      <c r="BI1961" t="s">
        <v>1260</v>
      </c>
      <c r="BK1961" t="str">
        <f>LEFT(Tabela_BaseCadastro[[#This Row],[Descrição]],SEARCH(" ",Tabela_BaseCadastro[[#This Row],[Descrição]],1)-1)</f>
        <v>5011.05.65-1</v>
      </c>
      <c r="BL1961" t="str">
        <f>TEXT(Tabela_BaseCadastro[[#This Row],[Unidade Venda '[EAN8, UPC12, EAN13, e DUN14']]],"0000000000000")</f>
        <v>7898626113166</v>
      </c>
      <c r="BN1961">
        <f>IF(Tabela_BaseCadastro[[#This Row],[P.Ativo CMED]]="",Tabela_BaseCadastro[[#This Row],[DESCRIÇÃO DO PRINCIPIO ATIVO]],Tabela_BaseCadastro[[#This Row],[P.Ativo CMED]])</f>
        <v>0</v>
      </c>
    </row>
    <row r="1962" spans="1:66" x14ac:dyDescent="0.25">
      <c r="A1962">
        <v>2804</v>
      </c>
      <c r="B1962" t="s">
        <v>4924</v>
      </c>
      <c r="C1962">
        <v>1899</v>
      </c>
      <c r="D1962" t="s">
        <v>4614</v>
      </c>
      <c r="E1962">
        <v>5</v>
      </c>
      <c r="F1962" t="s">
        <v>2634</v>
      </c>
      <c r="G1962">
        <v>8</v>
      </c>
      <c r="H1962" s="1" t="s">
        <v>2635</v>
      </c>
      <c r="I1962">
        <v>74</v>
      </c>
      <c r="J1962" t="s">
        <v>4615</v>
      </c>
      <c r="M1962" t="s">
        <v>4380</v>
      </c>
      <c r="N1962" t="s">
        <v>3332</v>
      </c>
      <c r="O1962" t="s">
        <v>1275</v>
      </c>
      <c r="P1962">
        <v>90183921</v>
      </c>
      <c r="R1962">
        <v>13</v>
      </c>
      <c r="S1962">
        <v>14</v>
      </c>
      <c r="U1962">
        <v>7898626111049</v>
      </c>
      <c r="V1962">
        <v>0</v>
      </c>
      <c r="X1962" t="s">
        <v>4925</v>
      </c>
      <c r="Z1962" t="s">
        <v>1617</v>
      </c>
      <c r="AA1962" t="s">
        <v>1261</v>
      </c>
      <c r="AE1962">
        <v>44756</v>
      </c>
      <c r="AH1962">
        <v>0</v>
      </c>
      <c r="AK1962" t="s">
        <v>1260</v>
      </c>
      <c r="AM1962" t="s">
        <v>1260</v>
      </c>
      <c r="AN1962" t="s">
        <v>1260</v>
      </c>
      <c r="AQ1962" t="s">
        <v>1263</v>
      </c>
      <c r="AR1962" t="s">
        <v>1257</v>
      </c>
      <c r="AS1962" t="s">
        <v>1260</v>
      </c>
      <c r="AT1962">
        <v>1</v>
      </c>
      <c r="AX1962" t="s">
        <v>1260</v>
      </c>
      <c r="AY1962" t="s">
        <v>1264</v>
      </c>
      <c r="AZ1962" t="s">
        <v>1265</v>
      </c>
      <c r="BI1962" t="s">
        <v>1260</v>
      </c>
      <c r="BK1962" t="str">
        <f>LEFT(Tabela_BaseCadastro[[#This Row],[Descrição]],SEARCH(" ",Tabela_BaseCadastro[[#This Row],[Descrição]],1)-1)</f>
        <v>5006.02-8</v>
      </c>
      <c r="BL1962" t="str">
        <f>TEXT(Tabela_BaseCadastro[[#This Row],[Unidade Venda '[EAN8, UPC12, EAN13, e DUN14']]],"0000000000000")</f>
        <v>7898626111049</v>
      </c>
      <c r="BN1962">
        <f>IF(Tabela_BaseCadastro[[#This Row],[P.Ativo CMED]]="",Tabela_BaseCadastro[[#This Row],[DESCRIÇÃO DO PRINCIPIO ATIVO]],Tabela_BaseCadastro[[#This Row],[P.Ativo CMED]])</f>
        <v>0</v>
      </c>
    </row>
    <row r="1963" spans="1:66" x14ac:dyDescent="0.25">
      <c r="A1963">
        <v>2805</v>
      </c>
      <c r="B1963" t="s">
        <v>4926</v>
      </c>
      <c r="C1963">
        <v>1899</v>
      </c>
      <c r="D1963" t="s">
        <v>4614</v>
      </c>
      <c r="E1963">
        <v>5</v>
      </c>
      <c r="F1963" t="s">
        <v>2634</v>
      </c>
      <c r="G1963">
        <v>8</v>
      </c>
      <c r="H1963" s="1" t="s">
        <v>2635</v>
      </c>
      <c r="I1963">
        <v>74</v>
      </c>
      <c r="J1963" t="s">
        <v>4615</v>
      </c>
      <c r="M1963" t="s">
        <v>4380</v>
      </c>
      <c r="N1963" t="s">
        <v>3332</v>
      </c>
      <c r="O1963" t="s">
        <v>1275</v>
      </c>
      <c r="P1963">
        <v>90183921</v>
      </c>
      <c r="R1963">
        <v>13</v>
      </c>
      <c r="S1963">
        <v>14</v>
      </c>
      <c r="U1963">
        <v>2805</v>
      </c>
      <c r="V1963">
        <v>0</v>
      </c>
      <c r="X1963" t="s">
        <v>4927</v>
      </c>
      <c r="Z1963" t="s">
        <v>1617</v>
      </c>
      <c r="AA1963" t="s">
        <v>1261</v>
      </c>
      <c r="AE1963">
        <v>44756</v>
      </c>
      <c r="AH1963">
        <v>0</v>
      </c>
      <c r="AK1963" t="s">
        <v>1260</v>
      </c>
      <c r="AM1963" t="s">
        <v>1260</v>
      </c>
      <c r="AN1963" t="s">
        <v>1260</v>
      </c>
      <c r="AQ1963" t="s">
        <v>1263</v>
      </c>
      <c r="AR1963" t="s">
        <v>1257</v>
      </c>
      <c r="AS1963" t="s">
        <v>1260</v>
      </c>
      <c r="AT1963">
        <v>1</v>
      </c>
      <c r="AX1963" t="s">
        <v>1260</v>
      </c>
      <c r="AY1963" t="s">
        <v>1264</v>
      </c>
      <c r="AZ1963" t="s">
        <v>1265</v>
      </c>
      <c r="BI1963" t="s">
        <v>1260</v>
      </c>
      <c r="BK1963" t="str">
        <f>LEFT(Tabela_BaseCadastro[[#This Row],[Descrição]],SEARCH(" ",Tabela_BaseCadastro[[#This Row],[Descrição]],1)-1)</f>
        <v>5006.03-8</v>
      </c>
      <c r="BL1963" t="str">
        <f>TEXT(Tabela_BaseCadastro[[#This Row],[Unidade Venda '[EAN8, UPC12, EAN13, e DUN14']]],"0000000000000")</f>
        <v>0000000002805</v>
      </c>
      <c r="BN1963">
        <f>IF(Tabela_BaseCadastro[[#This Row],[P.Ativo CMED]]="",Tabela_BaseCadastro[[#This Row],[DESCRIÇÃO DO PRINCIPIO ATIVO]],Tabela_BaseCadastro[[#This Row],[P.Ativo CMED]])</f>
        <v>0</v>
      </c>
    </row>
    <row r="1964" spans="1:66" x14ac:dyDescent="0.25">
      <c r="A1964">
        <v>2806</v>
      </c>
      <c r="B1964" t="s">
        <v>4928</v>
      </c>
      <c r="C1964">
        <v>1899</v>
      </c>
      <c r="D1964" t="s">
        <v>4614</v>
      </c>
      <c r="E1964">
        <v>5</v>
      </c>
      <c r="F1964" t="s">
        <v>2634</v>
      </c>
      <c r="G1964">
        <v>8</v>
      </c>
      <c r="H1964" s="1" t="s">
        <v>2635</v>
      </c>
      <c r="I1964">
        <v>74</v>
      </c>
      <c r="J1964" t="s">
        <v>4615</v>
      </c>
      <c r="M1964" t="s">
        <v>4380</v>
      </c>
      <c r="N1964" t="s">
        <v>3332</v>
      </c>
      <c r="O1964" t="s">
        <v>1275</v>
      </c>
      <c r="P1964">
        <v>90183921</v>
      </c>
      <c r="R1964">
        <v>13</v>
      </c>
      <c r="S1964">
        <v>14</v>
      </c>
      <c r="U1964">
        <v>7898626112954</v>
      </c>
      <c r="V1964">
        <v>0</v>
      </c>
      <c r="X1964" t="s">
        <v>4929</v>
      </c>
      <c r="Z1964" t="s">
        <v>1617</v>
      </c>
      <c r="AA1964" t="s">
        <v>1261</v>
      </c>
      <c r="AE1964">
        <v>44756</v>
      </c>
      <c r="AH1964">
        <v>0</v>
      </c>
      <c r="AK1964" t="s">
        <v>1260</v>
      </c>
      <c r="AM1964" t="s">
        <v>1260</v>
      </c>
      <c r="AN1964" t="s">
        <v>1260</v>
      </c>
      <c r="AQ1964" t="s">
        <v>1263</v>
      </c>
      <c r="AR1964" t="s">
        <v>1257</v>
      </c>
      <c r="AS1964" t="s">
        <v>1260</v>
      </c>
      <c r="AT1964">
        <v>1</v>
      </c>
      <c r="AX1964" t="s">
        <v>1260</v>
      </c>
      <c r="AY1964" t="s">
        <v>1264</v>
      </c>
      <c r="AZ1964" t="s">
        <v>1265</v>
      </c>
      <c r="BI1964" t="s">
        <v>1260</v>
      </c>
      <c r="BK1964" t="str">
        <f>LEFT(Tabela_BaseCadastro[[#This Row],[Descrição]],SEARCH(" ",Tabela_BaseCadastro[[#This Row],[Descrição]],1)-1)</f>
        <v>6001.04.10</v>
      </c>
      <c r="BL1964" t="str">
        <f>TEXT(Tabela_BaseCadastro[[#This Row],[Unidade Venda '[EAN8, UPC12, EAN13, e DUN14']]],"0000000000000")</f>
        <v>7898626112954</v>
      </c>
      <c r="BN1964">
        <f>IF(Tabela_BaseCadastro[[#This Row],[P.Ativo CMED]]="",Tabela_BaseCadastro[[#This Row],[DESCRIÇÃO DO PRINCIPIO ATIVO]],Tabela_BaseCadastro[[#This Row],[P.Ativo CMED]])</f>
        <v>0</v>
      </c>
    </row>
    <row r="1965" spans="1:66" x14ac:dyDescent="0.25">
      <c r="A1965">
        <v>2808</v>
      </c>
      <c r="B1965" t="s">
        <v>4930</v>
      </c>
      <c r="C1965">
        <v>1899</v>
      </c>
      <c r="D1965" t="s">
        <v>4614</v>
      </c>
      <c r="E1965">
        <v>5</v>
      </c>
      <c r="F1965" t="s">
        <v>2634</v>
      </c>
      <c r="G1965">
        <v>8</v>
      </c>
      <c r="H1965" s="1" t="s">
        <v>2635</v>
      </c>
      <c r="I1965">
        <v>74</v>
      </c>
      <c r="J1965" t="s">
        <v>4615</v>
      </c>
      <c r="M1965" t="s">
        <v>4380</v>
      </c>
      <c r="N1965" t="s">
        <v>3332</v>
      </c>
      <c r="O1965" t="s">
        <v>1275</v>
      </c>
      <c r="P1965">
        <v>90183921</v>
      </c>
      <c r="R1965">
        <v>13</v>
      </c>
      <c r="S1965">
        <v>14</v>
      </c>
      <c r="U1965">
        <v>2808</v>
      </c>
      <c r="V1965">
        <v>0</v>
      </c>
      <c r="X1965" t="s">
        <v>4931</v>
      </c>
      <c r="Z1965" t="s">
        <v>1617</v>
      </c>
      <c r="AA1965" t="s">
        <v>1261</v>
      </c>
      <c r="AE1965">
        <v>44756</v>
      </c>
      <c r="AH1965">
        <v>0</v>
      </c>
      <c r="AK1965" t="s">
        <v>1260</v>
      </c>
      <c r="AM1965" t="s">
        <v>1260</v>
      </c>
      <c r="AN1965" t="s">
        <v>1260</v>
      </c>
      <c r="AQ1965" t="s">
        <v>1263</v>
      </c>
      <c r="AR1965" t="s">
        <v>1257</v>
      </c>
      <c r="AS1965" t="s">
        <v>1260</v>
      </c>
      <c r="AT1965">
        <v>1</v>
      </c>
      <c r="AX1965" t="s">
        <v>1260</v>
      </c>
      <c r="AY1965" t="s">
        <v>1264</v>
      </c>
      <c r="AZ1965" t="s">
        <v>1265</v>
      </c>
      <c r="BI1965" t="s">
        <v>1260</v>
      </c>
      <c r="BK1965" t="str">
        <f>LEFT(Tabela_BaseCadastro[[#This Row],[Descrição]],SEARCH(" ",Tabela_BaseCadastro[[#This Row],[Descrição]],1)-1)</f>
        <v>6001.07.20</v>
      </c>
      <c r="BL1965" t="str">
        <f>TEXT(Tabela_BaseCadastro[[#This Row],[Unidade Venda '[EAN8, UPC12, EAN13, e DUN14']]],"0000000000000")</f>
        <v>0000000002808</v>
      </c>
      <c r="BN1965">
        <f>IF(Tabela_BaseCadastro[[#This Row],[P.Ativo CMED]]="",Tabela_BaseCadastro[[#This Row],[DESCRIÇÃO DO PRINCIPIO ATIVO]],Tabela_BaseCadastro[[#This Row],[P.Ativo CMED]])</f>
        <v>0</v>
      </c>
    </row>
    <row r="1966" spans="1:66" x14ac:dyDescent="0.25">
      <c r="A1966">
        <v>2811</v>
      </c>
      <c r="B1966" t="s">
        <v>4932</v>
      </c>
      <c r="C1966">
        <v>2363</v>
      </c>
      <c r="D1966" t="s">
        <v>1471</v>
      </c>
      <c r="E1966">
        <v>1</v>
      </c>
      <c r="F1966" t="s">
        <v>1253</v>
      </c>
      <c r="G1966">
        <v>2</v>
      </c>
      <c r="H1966" s="1" t="s">
        <v>1254</v>
      </c>
      <c r="I1966">
        <v>16</v>
      </c>
      <c r="J1966" t="s">
        <v>1441</v>
      </c>
      <c r="K1966">
        <v>2</v>
      </c>
      <c r="L1966" t="s">
        <v>1256</v>
      </c>
      <c r="M1966" t="s">
        <v>1257</v>
      </c>
      <c r="N1966" t="s">
        <v>1306</v>
      </c>
      <c r="O1966" t="s">
        <v>1307</v>
      </c>
      <c r="P1966">
        <v>30049099</v>
      </c>
      <c r="R1966">
        <v>14</v>
      </c>
      <c r="S1966">
        <v>13</v>
      </c>
      <c r="U1966">
        <v>0</v>
      </c>
      <c r="V1966">
        <v>0</v>
      </c>
      <c r="Z1966" t="s">
        <v>1260</v>
      </c>
      <c r="AA1966" t="s">
        <v>1261</v>
      </c>
      <c r="AB1966">
        <v>8</v>
      </c>
      <c r="AC1966" t="s">
        <v>1479</v>
      </c>
      <c r="AE1966">
        <v>44761</v>
      </c>
      <c r="AH1966">
        <v>0</v>
      </c>
      <c r="AK1966" t="s">
        <v>1260</v>
      </c>
      <c r="AM1966" t="s">
        <v>1260</v>
      </c>
      <c r="AN1966" t="s">
        <v>1260</v>
      </c>
      <c r="AQ1966" t="s">
        <v>1263</v>
      </c>
      <c r="AR1966" t="s">
        <v>1257</v>
      </c>
      <c r="AS1966" t="s">
        <v>1260</v>
      </c>
      <c r="AT1966">
        <v>1</v>
      </c>
      <c r="AX1966" t="s">
        <v>1260</v>
      </c>
      <c r="AY1966" t="s">
        <v>1264</v>
      </c>
      <c r="AZ1966" t="s">
        <v>1265</v>
      </c>
      <c r="BE1966">
        <v>163</v>
      </c>
      <c r="BF1966" t="s">
        <v>2538</v>
      </c>
      <c r="BI1966" t="s">
        <v>1260</v>
      </c>
      <c r="BK1966" t="str">
        <f>LEFT(Tabela_BaseCadastro[[#This Row],[Descrição]],SEARCH(" ",Tabela_BaseCadastro[[#This Row],[Descrição]],1)-1)</f>
        <v>CLEXANE</v>
      </c>
      <c r="BL1966" t="str">
        <f>TEXT(Tabela_BaseCadastro[[#This Row],[Unidade Venda '[EAN8, UPC12, EAN13, e DUN14']]],"0000000000000")</f>
        <v>0000000000000</v>
      </c>
      <c r="BM1966" t="s">
        <v>1565</v>
      </c>
      <c r="BN1966" t="str">
        <f>IF(Tabela_BaseCadastro[[#This Row],[P.Ativo CMED]]="",Tabela_BaseCadastro[[#This Row],[DESCRIÇÃO DO PRINCIPIO ATIVO]],Tabela_BaseCadastro[[#This Row],[P.Ativo CMED]])</f>
        <v>TISAGENLECLEUCEL</v>
      </c>
    </row>
    <row r="1967" spans="1:66" x14ac:dyDescent="0.25">
      <c r="A1967">
        <v>2812</v>
      </c>
      <c r="B1967" t="s">
        <v>4933</v>
      </c>
      <c r="C1967">
        <v>2363</v>
      </c>
      <c r="D1967" t="s">
        <v>1471</v>
      </c>
      <c r="E1967">
        <v>1</v>
      </c>
      <c r="F1967" t="s">
        <v>1253</v>
      </c>
      <c r="G1967">
        <v>2</v>
      </c>
      <c r="H1967" s="1" t="s">
        <v>1254</v>
      </c>
      <c r="I1967">
        <v>16</v>
      </c>
      <c r="J1967" t="s">
        <v>1441</v>
      </c>
      <c r="K1967">
        <v>2</v>
      </c>
      <c r="L1967" t="s">
        <v>1256</v>
      </c>
      <c r="M1967" t="s">
        <v>1257</v>
      </c>
      <c r="N1967" t="s">
        <v>1433</v>
      </c>
      <c r="O1967" t="s">
        <v>1307</v>
      </c>
      <c r="P1967">
        <v>30049099</v>
      </c>
      <c r="R1967">
        <v>13</v>
      </c>
      <c r="S1967">
        <v>13</v>
      </c>
      <c r="U1967">
        <v>0</v>
      </c>
      <c r="V1967">
        <v>0</v>
      </c>
      <c r="W1967">
        <v>7896070605268</v>
      </c>
      <c r="X1967">
        <v>278820</v>
      </c>
      <c r="Z1967" t="s">
        <v>1260</v>
      </c>
      <c r="AA1967" t="s">
        <v>1261</v>
      </c>
      <c r="AB1967">
        <v>8</v>
      </c>
      <c r="AC1967" t="s">
        <v>1479</v>
      </c>
      <c r="AE1967">
        <v>44761</v>
      </c>
      <c r="AH1967">
        <v>0</v>
      </c>
      <c r="AK1967" t="s">
        <v>1260</v>
      </c>
      <c r="AM1967" t="s">
        <v>1260</v>
      </c>
      <c r="AN1967" t="s">
        <v>1260</v>
      </c>
      <c r="AQ1967" t="s">
        <v>1263</v>
      </c>
      <c r="AR1967" t="s">
        <v>1257</v>
      </c>
      <c r="AS1967" t="s">
        <v>1260</v>
      </c>
      <c r="AT1967">
        <v>1</v>
      </c>
      <c r="AX1967" t="s">
        <v>1260</v>
      </c>
      <c r="AY1967" t="s">
        <v>1264</v>
      </c>
      <c r="AZ1967" t="s">
        <v>1265</v>
      </c>
      <c r="BE1967">
        <v>163</v>
      </c>
      <c r="BF1967" t="s">
        <v>2538</v>
      </c>
      <c r="BI1967" t="s">
        <v>1260</v>
      </c>
      <c r="BK1967" t="str">
        <f>LEFT(Tabela_BaseCadastro[[#This Row],[Descrição]],SEARCH(" ",Tabela_BaseCadastro[[#This Row],[Descrição]],1)-1)</f>
        <v>CLEXANE</v>
      </c>
      <c r="BL1967" t="str">
        <f>TEXT(Tabela_BaseCadastro[[#This Row],[Unidade Venda '[EAN8, UPC12, EAN13, e DUN14']]],"0000000000000")</f>
        <v>0000000000000</v>
      </c>
      <c r="BM1967" t="s">
        <v>1565</v>
      </c>
      <c r="BN1967" t="str">
        <f>IF(Tabela_BaseCadastro[[#This Row],[P.Ativo CMED]]="",Tabela_BaseCadastro[[#This Row],[DESCRIÇÃO DO PRINCIPIO ATIVO]],Tabela_BaseCadastro[[#This Row],[P.Ativo CMED]])</f>
        <v>TISAGENLECLEUCEL</v>
      </c>
    </row>
    <row r="1968" spans="1:66" x14ac:dyDescent="0.25">
      <c r="A1968">
        <v>2813</v>
      </c>
      <c r="B1968" t="s">
        <v>4934</v>
      </c>
      <c r="C1968">
        <v>2363</v>
      </c>
      <c r="D1968" t="s">
        <v>1471</v>
      </c>
      <c r="E1968">
        <v>1</v>
      </c>
      <c r="F1968" t="s">
        <v>1253</v>
      </c>
      <c r="G1968">
        <v>2</v>
      </c>
      <c r="H1968" s="1" t="s">
        <v>1254</v>
      </c>
      <c r="I1968">
        <v>16</v>
      </c>
      <c r="J1968" t="s">
        <v>1441</v>
      </c>
      <c r="K1968">
        <v>2</v>
      </c>
      <c r="L1968" t="s">
        <v>1256</v>
      </c>
      <c r="M1968" t="s">
        <v>1257</v>
      </c>
      <c r="N1968" t="s">
        <v>1306</v>
      </c>
      <c r="O1968" t="s">
        <v>1307</v>
      </c>
      <c r="P1968">
        <v>30049099</v>
      </c>
      <c r="R1968">
        <v>13</v>
      </c>
      <c r="S1968">
        <v>13</v>
      </c>
      <c r="U1968">
        <v>0</v>
      </c>
      <c r="V1968">
        <v>0</v>
      </c>
      <c r="Z1968" t="s">
        <v>1260</v>
      </c>
      <c r="AA1968" t="s">
        <v>1261</v>
      </c>
      <c r="AB1968">
        <v>8</v>
      </c>
      <c r="AC1968" t="s">
        <v>1479</v>
      </c>
      <c r="AE1968">
        <v>44761</v>
      </c>
      <c r="AH1968">
        <v>0</v>
      </c>
      <c r="AK1968" t="s">
        <v>1260</v>
      </c>
      <c r="AM1968" t="s">
        <v>1260</v>
      </c>
      <c r="AN1968" t="s">
        <v>1260</v>
      </c>
      <c r="AQ1968" t="s">
        <v>1263</v>
      </c>
      <c r="AR1968" t="s">
        <v>1257</v>
      </c>
      <c r="AS1968" t="s">
        <v>1260</v>
      </c>
      <c r="AT1968">
        <v>1</v>
      </c>
      <c r="AX1968" t="s">
        <v>1260</v>
      </c>
      <c r="AY1968" t="s">
        <v>1264</v>
      </c>
      <c r="AZ1968" t="s">
        <v>1265</v>
      </c>
      <c r="BE1968">
        <v>163</v>
      </c>
      <c r="BF1968" t="s">
        <v>2538</v>
      </c>
      <c r="BI1968" t="s">
        <v>1260</v>
      </c>
      <c r="BK1968" t="str">
        <f>LEFT(Tabela_BaseCadastro[[#This Row],[Descrição]],SEARCH(" ",Tabela_BaseCadastro[[#This Row],[Descrição]],1)-1)</f>
        <v>CLEXANE</v>
      </c>
      <c r="BL1968" t="str">
        <f>TEXT(Tabela_BaseCadastro[[#This Row],[Unidade Venda '[EAN8, UPC12, EAN13, e DUN14']]],"0000000000000")</f>
        <v>0000000000000</v>
      </c>
      <c r="BM1968" t="s">
        <v>1565</v>
      </c>
      <c r="BN1968" t="str">
        <f>IF(Tabela_BaseCadastro[[#This Row],[P.Ativo CMED]]="",Tabela_BaseCadastro[[#This Row],[DESCRIÇÃO DO PRINCIPIO ATIVO]],Tabela_BaseCadastro[[#This Row],[P.Ativo CMED]])</f>
        <v>TISAGENLECLEUCEL</v>
      </c>
    </row>
    <row r="1969" spans="1:66" x14ac:dyDescent="0.25">
      <c r="A1969">
        <v>2814</v>
      </c>
      <c r="B1969" t="s">
        <v>4935</v>
      </c>
      <c r="C1969">
        <v>2363</v>
      </c>
      <c r="D1969" t="s">
        <v>1471</v>
      </c>
      <c r="E1969">
        <v>1</v>
      </c>
      <c r="F1969" t="s">
        <v>1253</v>
      </c>
      <c r="G1969">
        <v>2</v>
      </c>
      <c r="H1969" s="1" t="s">
        <v>1254</v>
      </c>
      <c r="I1969">
        <v>16</v>
      </c>
      <c r="J1969" t="s">
        <v>1441</v>
      </c>
      <c r="K1969">
        <v>2</v>
      </c>
      <c r="L1969" t="s">
        <v>1256</v>
      </c>
      <c r="M1969" t="s">
        <v>1257</v>
      </c>
      <c r="N1969" t="s">
        <v>1306</v>
      </c>
      <c r="O1969" t="s">
        <v>1307</v>
      </c>
      <c r="P1969">
        <v>30049099</v>
      </c>
      <c r="R1969">
        <v>13</v>
      </c>
      <c r="S1969">
        <v>13</v>
      </c>
      <c r="U1969">
        <v>0</v>
      </c>
      <c r="V1969">
        <v>0</v>
      </c>
      <c r="Z1969" t="s">
        <v>1260</v>
      </c>
      <c r="AA1969" t="s">
        <v>1261</v>
      </c>
      <c r="AB1969">
        <v>8</v>
      </c>
      <c r="AC1969" t="s">
        <v>1479</v>
      </c>
      <c r="AE1969">
        <v>44761</v>
      </c>
      <c r="AH1969">
        <v>0</v>
      </c>
      <c r="AK1969" t="s">
        <v>1260</v>
      </c>
      <c r="AM1969" t="s">
        <v>1260</v>
      </c>
      <c r="AN1969" t="s">
        <v>1260</v>
      </c>
      <c r="AQ1969" t="s">
        <v>1263</v>
      </c>
      <c r="AR1969" t="s">
        <v>1257</v>
      </c>
      <c r="AS1969" t="s">
        <v>1260</v>
      </c>
      <c r="AT1969">
        <v>1</v>
      </c>
      <c r="AX1969" t="s">
        <v>1260</v>
      </c>
      <c r="AY1969" t="s">
        <v>1264</v>
      </c>
      <c r="AZ1969" t="s">
        <v>1265</v>
      </c>
      <c r="BE1969">
        <v>163</v>
      </c>
      <c r="BF1969" t="s">
        <v>2538</v>
      </c>
      <c r="BI1969" t="s">
        <v>1260</v>
      </c>
      <c r="BK1969" t="str">
        <f>LEFT(Tabela_BaseCadastro[[#This Row],[Descrição]],SEARCH(" ",Tabela_BaseCadastro[[#This Row],[Descrição]],1)-1)</f>
        <v>CLEXANE</v>
      </c>
      <c r="BL1969" t="str">
        <f>TEXT(Tabela_BaseCadastro[[#This Row],[Unidade Venda '[EAN8, UPC12, EAN13, e DUN14']]],"0000000000000")</f>
        <v>0000000000000</v>
      </c>
      <c r="BM1969" t="s">
        <v>1565</v>
      </c>
      <c r="BN1969" t="str">
        <f>IF(Tabela_BaseCadastro[[#This Row],[P.Ativo CMED]]="",Tabela_BaseCadastro[[#This Row],[DESCRIÇÃO DO PRINCIPIO ATIVO]],Tabela_BaseCadastro[[#This Row],[P.Ativo CMED]])</f>
        <v>TISAGENLECLEUCEL</v>
      </c>
    </row>
    <row r="1970" spans="1:66" x14ac:dyDescent="0.25">
      <c r="A1970">
        <v>2815</v>
      </c>
      <c r="B1970" t="s">
        <v>4936</v>
      </c>
      <c r="C1970">
        <v>1555</v>
      </c>
      <c r="D1970" t="s">
        <v>1440</v>
      </c>
      <c r="E1970">
        <v>1</v>
      </c>
      <c r="F1970" t="s">
        <v>1253</v>
      </c>
      <c r="G1970">
        <v>2</v>
      </c>
      <c r="H1970" s="1" t="s">
        <v>1254</v>
      </c>
      <c r="I1970">
        <v>16</v>
      </c>
      <c r="J1970" t="s">
        <v>1441</v>
      </c>
      <c r="K1970">
        <v>2</v>
      </c>
      <c r="L1970" t="s">
        <v>1256</v>
      </c>
      <c r="M1970" t="s">
        <v>1257</v>
      </c>
      <c r="N1970" t="s">
        <v>1306</v>
      </c>
      <c r="O1970" t="s">
        <v>1307</v>
      </c>
      <c r="P1970">
        <v>30049099</v>
      </c>
      <c r="R1970">
        <v>13</v>
      </c>
      <c r="S1970">
        <v>13</v>
      </c>
      <c r="U1970">
        <v>0</v>
      </c>
      <c r="V1970">
        <v>0</v>
      </c>
      <c r="Z1970" t="s">
        <v>1260</v>
      </c>
      <c r="AA1970" t="s">
        <v>1261</v>
      </c>
      <c r="AB1970">
        <v>8</v>
      </c>
      <c r="AC1970" t="s">
        <v>1479</v>
      </c>
      <c r="AE1970">
        <v>44761</v>
      </c>
      <c r="AH1970">
        <v>0</v>
      </c>
      <c r="AK1970" t="s">
        <v>1260</v>
      </c>
      <c r="AM1970" t="s">
        <v>1260</v>
      </c>
      <c r="AN1970" t="s">
        <v>1260</v>
      </c>
      <c r="AQ1970" t="s">
        <v>1263</v>
      </c>
      <c r="AR1970" t="s">
        <v>1257</v>
      </c>
      <c r="AS1970" t="s">
        <v>1260</v>
      </c>
      <c r="AT1970">
        <v>1</v>
      </c>
      <c r="AX1970" t="s">
        <v>1260</v>
      </c>
      <c r="AY1970" t="s">
        <v>1264</v>
      </c>
      <c r="AZ1970" t="s">
        <v>1265</v>
      </c>
      <c r="BE1970">
        <v>163</v>
      </c>
      <c r="BF1970" t="s">
        <v>2538</v>
      </c>
      <c r="BI1970" t="s">
        <v>1260</v>
      </c>
      <c r="BK1970" t="str">
        <f>LEFT(Tabela_BaseCadastro[[#This Row],[Descrição]],SEARCH(" ",Tabela_BaseCadastro[[#This Row],[Descrição]],1)-1)</f>
        <v>CLEXANE</v>
      </c>
      <c r="BL1970" t="str">
        <f>TEXT(Tabela_BaseCadastro[[#This Row],[Unidade Venda '[EAN8, UPC12, EAN13, e DUN14']]],"0000000000000")</f>
        <v>0000000000000</v>
      </c>
      <c r="BM1970" t="s">
        <v>1565</v>
      </c>
      <c r="BN1970" t="str">
        <f>IF(Tabela_BaseCadastro[[#This Row],[P.Ativo CMED]]="",Tabela_BaseCadastro[[#This Row],[DESCRIÇÃO DO PRINCIPIO ATIVO]],Tabela_BaseCadastro[[#This Row],[P.Ativo CMED]])</f>
        <v>TISAGENLECLEUCEL</v>
      </c>
    </row>
    <row r="1971" spans="1:66" x14ac:dyDescent="0.25">
      <c r="A1971">
        <v>2816</v>
      </c>
      <c r="B1971" t="s">
        <v>4937</v>
      </c>
      <c r="C1971">
        <v>1948</v>
      </c>
      <c r="D1971" t="s">
        <v>115</v>
      </c>
      <c r="E1971">
        <v>1</v>
      </c>
      <c r="F1971" t="s">
        <v>1253</v>
      </c>
      <c r="G1971">
        <v>18</v>
      </c>
      <c r="H1971" s="1" t="s">
        <v>1298</v>
      </c>
      <c r="I1971">
        <v>77</v>
      </c>
      <c r="J1971" t="s">
        <v>4769</v>
      </c>
      <c r="K1971">
        <v>2</v>
      </c>
      <c r="L1971" t="s">
        <v>1563</v>
      </c>
      <c r="M1971" t="s">
        <v>1257</v>
      </c>
      <c r="N1971" t="s">
        <v>1877</v>
      </c>
      <c r="O1971" t="s">
        <v>1416</v>
      </c>
      <c r="P1971">
        <v>30021590</v>
      </c>
      <c r="R1971">
        <v>13</v>
      </c>
      <c r="S1971">
        <v>13</v>
      </c>
      <c r="T1971">
        <v>13</v>
      </c>
      <c r="U1971">
        <v>7896015592004</v>
      </c>
      <c r="V1971">
        <v>0</v>
      </c>
      <c r="W1971">
        <v>7896015592004</v>
      </c>
      <c r="X1971">
        <v>60000000119361</v>
      </c>
      <c r="Z1971" t="s">
        <v>1260</v>
      </c>
      <c r="AA1971" t="s">
        <v>1261</v>
      </c>
      <c r="AB1971">
        <v>22</v>
      </c>
      <c r="AC1971" t="s">
        <v>1308</v>
      </c>
      <c r="AE1971">
        <v>44769</v>
      </c>
      <c r="AH1971">
        <v>0</v>
      </c>
      <c r="AK1971" t="s">
        <v>1260</v>
      </c>
      <c r="AM1971" t="s">
        <v>1260</v>
      </c>
      <c r="AN1971" t="s">
        <v>1260</v>
      </c>
      <c r="AQ1971" t="s">
        <v>1263</v>
      </c>
      <c r="AR1971" t="s">
        <v>1257</v>
      </c>
      <c r="AS1971" t="s">
        <v>1260</v>
      </c>
      <c r="AT1971">
        <v>1</v>
      </c>
      <c r="AX1971" t="s">
        <v>1260</v>
      </c>
      <c r="AY1971" t="s">
        <v>1264</v>
      </c>
      <c r="AZ1971" t="s">
        <v>1265</v>
      </c>
      <c r="BI1971" t="s">
        <v>1260</v>
      </c>
      <c r="BK1971" t="str">
        <f>LEFT(Tabela_BaseCadastro[[#This Row],[Descrição]],SEARCH(" ",Tabela_BaseCadastro[[#This Row],[Descrição]],1)-1)</f>
        <v>NUCALA</v>
      </c>
      <c r="BL1971" t="str">
        <f>TEXT(Tabela_BaseCadastro[[#This Row],[Unidade Venda '[EAN8, UPC12, EAN13, e DUN14']]],"0000000000000")</f>
        <v>7896015592004</v>
      </c>
      <c r="BM1971" t="s">
        <v>4781</v>
      </c>
      <c r="BN1971" t="str">
        <f>IF(Tabela_BaseCadastro[[#This Row],[P.Ativo CMED]]="",Tabela_BaseCadastro[[#This Row],[DESCRIÇÃO DO PRINCIPIO ATIVO]],Tabela_BaseCadastro[[#This Row],[P.Ativo CMED]])</f>
        <v>MEPOLIZUMABE</v>
      </c>
    </row>
    <row r="1972" spans="1:66" x14ac:dyDescent="0.25">
      <c r="A1972">
        <v>2817</v>
      </c>
      <c r="B1972" t="s">
        <v>4938</v>
      </c>
      <c r="C1972">
        <v>1948</v>
      </c>
      <c r="D1972" t="s">
        <v>115</v>
      </c>
      <c r="E1972">
        <v>1</v>
      </c>
      <c r="F1972" t="s">
        <v>1253</v>
      </c>
      <c r="G1972">
        <v>2</v>
      </c>
      <c r="H1972" s="1" t="s">
        <v>1254</v>
      </c>
      <c r="I1972">
        <v>77</v>
      </c>
      <c r="J1972" t="s">
        <v>4769</v>
      </c>
      <c r="K1972">
        <v>2</v>
      </c>
      <c r="L1972" t="s">
        <v>1256</v>
      </c>
      <c r="M1972" t="s">
        <v>1257</v>
      </c>
      <c r="N1972" t="s">
        <v>1258</v>
      </c>
      <c r="O1972" t="s">
        <v>1259</v>
      </c>
      <c r="P1972">
        <v>30049039</v>
      </c>
      <c r="R1972">
        <v>13</v>
      </c>
      <c r="S1972">
        <v>14</v>
      </c>
      <c r="U1972">
        <v>7896269900150</v>
      </c>
      <c r="V1972">
        <v>0</v>
      </c>
      <c r="X1972" t="s">
        <v>4939</v>
      </c>
      <c r="Z1972" t="s">
        <v>1260</v>
      </c>
      <c r="AA1972" t="s">
        <v>1261</v>
      </c>
      <c r="AB1972">
        <v>32</v>
      </c>
      <c r="AC1972" t="s">
        <v>2250</v>
      </c>
      <c r="AE1972">
        <v>44770</v>
      </c>
      <c r="AH1972">
        <v>0</v>
      </c>
      <c r="AK1972" t="s">
        <v>1260</v>
      </c>
      <c r="AM1972" t="s">
        <v>1260</v>
      </c>
      <c r="AN1972" t="s">
        <v>1260</v>
      </c>
      <c r="AQ1972" t="s">
        <v>1263</v>
      </c>
      <c r="AR1972" t="s">
        <v>1257</v>
      </c>
      <c r="AS1972" t="s">
        <v>1260</v>
      </c>
      <c r="AT1972">
        <v>1</v>
      </c>
      <c r="AX1972" t="s">
        <v>1260</v>
      </c>
      <c r="AY1972" t="s">
        <v>1264</v>
      </c>
      <c r="AZ1972" t="s">
        <v>1265</v>
      </c>
      <c r="BI1972" t="s">
        <v>1260</v>
      </c>
      <c r="BK1972" t="str">
        <f>LEFT(Tabela_BaseCadastro[[#This Row],[Descrição]],SEARCH(" ",Tabela_BaseCadastro[[#This Row],[Descrição]],1)-1)</f>
        <v>AEROLIN</v>
      </c>
      <c r="BL1972" t="str">
        <f>TEXT(Tabela_BaseCadastro[[#This Row],[Unidade Venda '[EAN8, UPC12, EAN13, e DUN14']]],"0000000000000")</f>
        <v>7896269900150</v>
      </c>
      <c r="BM1972" t="s">
        <v>4940</v>
      </c>
      <c r="BN1972" t="str">
        <f>IF(Tabela_BaseCadastro[[#This Row],[P.Ativo CMED]]="",Tabela_BaseCadastro[[#This Row],[DESCRIÇÃO DO PRINCIPIO ATIVO]],Tabela_BaseCadastro[[#This Row],[P.Ativo CMED]])</f>
        <v>SULFATO DE SALBUTAMOL</v>
      </c>
    </row>
    <row r="1973" spans="1:66" x14ac:dyDescent="0.25">
      <c r="A1973">
        <v>2818</v>
      </c>
      <c r="B1973" t="s">
        <v>4941</v>
      </c>
      <c r="C1973">
        <v>1920</v>
      </c>
      <c r="D1973" t="s">
        <v>2759</v>
      </c>
      <c r="E1973">
        <v>5</v>
      </c>
      <c r="F1973" t="s">
        <v>2634</v>
      </c>
      <c r="G1973">
        <v>10</v>
      </c>
      <c r="H1973" s="1" t="s">
        <v>2760</v>
      </c>
      <c r="I1973">
        <v>39</v>
      </c>
      <c r="J1973" t="s">
        <v>2761</v>
      </c>
      <c r="M1973" t="s">
        <v>1257</v>
      </c>
      <c r="N1973" t="s">
        <v>4579</v>
      </c>
      <c r="O1973" t="s">
        <v>2705</v>
      </c>
      <c r="P1973">
        <v>90189099</v>
      </c>
      <c r="R1973">
        <v>14</v>
      </c>
      <c r="S1973">
        <v>14</v>
      </c>
      <c r="U1973">
        <v>34806017501281</v>
      </c>
      <c r="V1973">
        <v>4806017501280</v>
      </c>
      <c r="X1973" t="s">
        <v>4942</v>
      </c>
      <c r="Z1973" t="s">
        <v>1260</v>
      </c>
      <c r="AA1973" t="s">
        <v>1261</v>
      </c>
      <c r="AE1973">
        <v>44770</v>
      </c>
      <c r="AH1973">
        <v>0</v>
      </c>
      <c r="AK1973" t="s">
        <v>1260</v>
      </c>
      <c r="AM1973" t="s">
        <v>1260</v>
      </c>
      <c r="AN1973" t="s">
        <v>1260</v>
      </c>
      <c r="AQ1973" t="s">
        <v>1263</v>
      </c>
      <c r="AR1973" t="s">
        <v>1257</v>
      </c>
      <c r="AS1973" t="s">
        <v>1260</v>
      </c>
      <c r="AT1973">
        <v>1</v>
      </c>
      <c r="AX1973" t="s">
        <v>1260</v>
      </c>
      <c r="AY1973" t="s">
        <v>1264</v>
      </c>
      <c r="AZ1973" t="s">
        <v>1265</v>
      </c>
      <c r="BI1973" t="s">
        <v>1260</v>
      </c>
      <c r="BK1973" t="str">
        <f>LEFT(Tabela_BaseCadastro[[#This Row],[Descrição]],SEARCH(" ",Tabela_BaseCadastro[[#This Row],[Descrição]],1)-1)</f>
        <v>SS03LM</v>
      </c>
      <c r="BL1973" t="str">
        <f>TEXT(Tabela_BaseCadastro[[#This Row],[Unidade Venda '[EAN8, UPC12, EAN13, e DUN14']]],"0000000000000")</f>
        <v>34806017501281</v>
      </c>
      <c r="BN1973">
        <f>IF(Tabela_BaseCadastro[[#This Row],[P.Ativo CMED]]="",Tabela_BaseCadastro[[#This Row],[DESCRIÇÃO DO PRINCIPIO ATIVO]],Tabela_BaseCadastro[[#This Row],[P.Ativo CMED]])</f>
        <v>0</v>
      </c>
    </row>
    <row r="1974" spans="1:66" x14ac:dyDescent="0.25">
      <c r="A1974">
        <v>2819</v>
      </c>
      <c r="B1974" t="s">
        <v>4943</v>
      </c>
      <c r="C1974">
        <v>1920</v>
      </c>
      <c r="D1974" t="s">
        <v>2759</v>
      </c>
      <c r="E1974">
        <v>5</v>
      </c>
      <c r="F1974" t="s">
        <v>2634</v>
      </c>
      <c r="G1974">
        <v>10</v>
      </c>
      <c r="H1974" s="1" t="s">
        <v>2760</v>
      </c>
      <c r="I1974">
        <v>39</v>
      </c>
      <c r="J1974" t="s">
        <v>2761</v>
      </c>
      <c r="M1974" t="s">
        <v>1257</v>
      </c>
      <c r="N1974" t="s">
        <v>4698</v>
      </c>
      <c r="O1974" t="s">
        <v>4699</v>
      </c>
      <c r="P1974">
        <v>90189099</v>
      </c>
      <c r="R1974">
        <v>14</v>
      </c>
      <c r="S1974">
        <v>14</v>
      </c>
      <c r="T1974">
        <v>13</v>
      </c>
      <c r="U1974">
        <v>4987350702722</v>
      </c>
      <c r="V1974">
        <v>0</v>
      </c>
      <c r="W1974">
        <v>4987350702722</v>
      </c>
      <c r="X1974" t="s">
        <v>4944</v>
      </c>
      <c r="Z1974" t="s">
        <v>1260</v>
      </c>
      <c r="AA1974" t="s">
        <v>1261</v>
      </c>
      <c r="AE1974">
        <v>44770</v>
      </c>
      <c r="AH1974">
        <v>0</v>
      </c>
      <c r="AK1974" t="s">
        <v>1260</v>
      </c>
      <c r="AM1974" t="s">
        <v>1260</v>
      </c>
      <c r="AN1974" t="s">
        <v>1260</v>
      </c>
      <c r="AQ1974" t="s">
        <v>1263</v>
      </c>
      <c r="AR1974" t="s">
        <v>1257</v>
      </c>
      <c r="AS1974" t="s">
        <v>1260</v>
      </c>
      <c r="AT1974">
        <v>1</v>
      </c>
      <c r="AX1974" t="s">
        <v>1260</v>
      </c>
      <c r="AY1974" t="s">
        <v>1264</v>
      </c>
      <c r="AZ1974" t="s">
        <v>1265</v>
      </c>
      <c r="BI1974" t="s">
        <v>1260</v>
      </c>
      <c r="BK1974" t="str">
        <f>LEFT(Tabela_BaseCadastro[[#This Row],[Descrição]],SEARCH(" ",Tabela_BaseCadastro[[#This Row],[Descrição]],1)-1)</f>
        <v>SS50CEM</v>
      </c>
      <c r="BL1974" t="str">
        <f>TEXT(Tabela_BaseCadastro[[#This Row],[Unidade Venda '[EAN8, UPC12, EAN13, e DUN14']]],"0000000000000")</f>
        <v>4987350702722</v>
      </c>
      <c r="BN1974">
        <f>IF(Tabela_BaseCadastro[[#This Row],[P.Ativo CMED]]="",Tabela_BaseCadastro[[#This Row],[DESCRIÇÃO DO PRINCIPIO ATIVO]],Tabela_BaseCadastro[[#This Row],[P.Ativo CMED]])</f>
        <v>0</v>
      </c>
    </row>
    <row r="1975" spans="1:66" x14ac:dyDescent="0.25">
      <c r="A1975">
        <v>2821</v>
      </c>
      <c r="B1975" t="s">
        <v>4945</v>
      </c>
      <c r="C1975">
        <v>1899</v>
      </c>
      <c r="D1975" t="s">
        <v>4614</v>
      </c>
      <c r="E1975">
        <v>5</v>
      </c>
      <c r="F1975" t="s">
        <v>2634</v>
      </c>
      <c r="G1975">
        <v>8</v>
      </c>
      <c r="H1975" s="1" t="s">
        <v>2635</v>
      </c>
      <c r="I1975">
        <v>74</v>
      </c>
      <c r="J1975" t="s">
        <v>4615</v>
      </c>
      <c r="M1975" t="s">
        <v>1257</v>
      </c>
      <c r="N1975" t="s">
        <v>4946</v>
      </c>
      <c r="O1975" t="s">
        <v>4618</v>
      </c>
      <c r="P1975">
        <v>90183921</v>
      </c>
      <c r="R1975">
        <v>13</v>
      </c>
      <c r="S1975">
        <v>14</v>
      </c>
      <c r="U1975">
        <v>7898626110462</v>
      </c>
      <c r="V1975">
        <v>0</v>
      </c>
      <c r="X1975" t="s">
        <v>4947</v>
      </c>
      <c r="Z1975" t="s">
        <v>1260</v>
      </c>
      <c r="AA1975" t="s">
        <v>1261</v>
      </c>
      <c r="AE1975">
        <v>44776</v>
      </c>
      <c r="AH1975">
        <v>0</v>
      </c>
      <c r="AK1975" t="s">
        <v>1260</v>
      </c>
      <c r="AM1975" t="s">
        <v>1260</v>
      </c>
      <c r="AN1975" t="s">
        <v>1260</v>
      </c>
      <c r="AQ1975" t="s">
        <v>1263</v>
      </c>
      <c r="AR1975" t="s">
        <v>1257</v>
      </c>
      <c r="AS1975" t="s">
        <v>1260</v>
      </c>
      <c r="AT1975">
        <v>1</v>
      </c>
      <c r="AX1975" t="s">
        <v>1260</v>
      </c>
      <c r="AY1975" t="s">
        <v>1264</v>
      </c>
      <c r="AZ1975" t="s">
        <v>1265</v>
      </c>
      <c r="BI1975" t="s">
        <v>1260</v>
      </c>
      <c r="BK1975" t="str">
        <f>LEFT(Tabela_BaseCadastro[[#This Row],[Descrição]],SEARCH(" ",Tabela_BaseCadastro[[#This Row],[Descrição]],1)-1)</f>
        <v>4003.06</v>
      </c>
      <c r="BL1975" t="str">
        <f>TEXT(Tabela_BaseCadastro[[#This Row],[Unidade Venda '[EAN8, UPC12, EAN13, e DUN14']]],"0000000000000")</f>
        <v>7898626110462</v>
      </c>
      <c r="BN1975">
        <f>IF(Tabela_BaseCadastro[[#This Row],[P.Ativo CMED]]="",Tabela_BaseCadastro[[#This Row],[DESCRIÇÃO DO PRINCIPIO ATIVO]],Tabela_BaseCadastro[[#This Row],[P.Ativo CMED]])</f>
        <v>0</v>
      </c>
    </row>
    <row r="1976" spans="1:66" x14ac:dyDescent="0.25">
      <c r="A1976">
        <v>2822</v>
      </c>
      <c r="B1976" t="s">
        <v>4948</v>
      </c>
      <c r="C1976">
        <v>1899</v>
      </c>
      <c r="D1976" t="s">
        <v>4614</v>
      </c>
      <c r="E1976">
        <v>5</v>
      </c>
      <c r="F1976" t="s">
        <v>2634</v>
      </c>
      <c r="G1976">
        <v>8</v>
      </c>
      <c r="H1976" s="1" t="s">
        <v>2635</v>
      </c>
      <c r="I1976">
        <v>74</v>
      </c>
      <c r="J1976" t="s">
        <v>4615</v>
      </c>
      <c r="M1976" t="s">
        <v>1257</v>
      </c>
      <c r="N1976" t="s">
        <v>4949</v>
      </c>
      <c r="O1976" t="s">
        <v>4950</v>
      </c>
      <c r="P1976">
        <v>39269030</v>
      </c>
      <c r="R1976">
        <v>13</v>
      </c>
      <c r="S1976">
        <v>14</v>
      </c>
      <c r="U1976">
        <v>7898626110615</v>
      </c>
      <c r="V1976">
        <v>0</v>
      </c>
      <c r="X1976" t="s">
        <v>4951</v>
      </c>
      <c r="Z1976" t="s">
        <v>1260</v>
      </c>
      <c r="AA1976" t="s">
        <v>1261</v>
      </c>
      <c r="AE1976">
        <v>44776</v>
      </c>
      <c r="AH1976">
        <v>0</v>
      </c>
      <c r="AK1976" t="s">
        <v>1260</v>
      </c>
      <c r="AM1976" t="s">
        <v>1260</v>
      </c>
      <c r="AN1976" t="s">
        <v>1260</v>
      </c>
      <c r="AQ1976" t="s">
        <v>1263</v>
      </c>
      <c r="AR1976" t="s">
        <v>1257</v>
      </c>
      <c r="AS1976" t="s">
        <v>1260</v>
      </c>
      <c r="AT1976">
        <v>1</v>
      </c>
      <c r="AX1976" t="s">
        <v>1260</v>
      </c>
      <c r="AY1976" t="s">
        <v>1264</v>
      </c>
      <c r="AZ1976" t="s">
        <v>1265</v>
      </c>
      <c r="BI1976" t="s">
        <v>1260</v>
      </c>
      <c r="BK1976" t="str">
        <f>LEFT(Tabela_BaseCadastro[[#This Row],[Descrição]],SEARCH(" ",Tabela_BaseCadastro[[#This Row],[Descrição]],1)-1)</f>
        <v>4004-6</v>
      </c>
      <c r="BL1976" t="str">
        <f>TEXT(Tabela_BaseCadastro[[#This Row],[Unidade Venda '[EAN8, UPC12, EAN13, e DUN14']]],"0000000000000")</f>
        <v>7898626110615</v>
      </c>
      <c r="BN1976">
        <f>IF(Tabela_BaseCadastro[[#This Row],[P.Ativo CMED]]="",Tabela_BaseCadastro[[#This Row],[DESCRIÇÃO DO PRINCIPIO ATIVO]],Tabela_BaseCadastro[[#This Row],[P.Ativo CMED]])</f>
        <v>0</v>
      </c>
    </row>
    <row r="1977" spans="1:66" x14ac:dyDescent="0.25">
      <c r="A1977">
        <v>2823</v>
      </c>
      <c r="B1977" t="s">
        <v>4952</v>
      </c>
      <c r="C1977">
        <v>1964</v>
      </c>
      <c r="D1977" t="s">
        <v>4953</v>
      </c>
      <c r="E1977">
        <v>5</v>
      </c>
      <c r="F1977" t="s">
        <v>2634</v>
      </c>
      <c r="G1977">
        <v>8</v>
      </c>
      <c r="H1977" s="1" t="s">
        <v>2635</v>
      </c>
      <c r="I1977">
        <v>79</v>
      </c>
      <c r="J1977" t="s">
        <v>4954</v>
      </c>
      <c r="M1977" t="s">
        <v>1257</v>
      </c>
      <c r="N1977" t="s">
        <v>4955</v>
      </c>
      <c r="O1977" t="s">
        <v>1275</v>
      </c>
      <c r="P1977">
        <v>90189099</v>
      </c>
      <c r="R1977">
        <v>13</v>
      </c>
      <c r="S1977">
        <v>14</v>
      </c>
      <c r="U1977">
        <v>4968420723946</v>
      </c>
      <c r="V1977">
        <v>0</v>
      </c>
      <c r="W1977">
        <v>4968420723946</v>
      </c>
      <c r="X1977" t="s">
        <v>4956</v>
      </c>
      <c r="Z1977" t="s">
        <v>1260</v>
      </c>
      <c r="AA1977" t="s">
        <v>1261</v>
      </c>
      <c r="AE1977">
        <v>44784</v>
      </c>
      <c r="AH1977">
        <v>0</v>
      </c>
      <c r="AK1977" t="s">
        <v>1260</v>
      </c>
      <c r="AM1977" t="s">
        <v>1260</v>
      </c>
      <c r="AN1977" t="s">
        <v>1260</v>
      </c>
      <c r="AQ1977" t="s">
        <v>1263</v>
      </c>
      <c r="AR1977" t="s">
        <v>1257</v>
      </c>
      <c r="AS1977" t="s">
        <v>1260</v>
      </c>
      <c r="AT1977">
        <v>1</v>
      </c>
      <c r="AX1977" t="s">
        <v>1260</v>
      </c>
      <c r="AY1977" t="s">
        <v>1264</v>
      </c>
      <c r="AZ1977" t="s">
        <v>1265</v>
      </c>
      <c r="BI1977" t="s">
        <v>1260</v>
      </c>
      <c r="BK1977" t="str">
        <f>LEFT(Tabela_BaseCadastro[[#This Row],[Descrição]],SEARCH(" ",Tabela_BaseCadastro[[#This Row],[Descrição]],1)-1)</f>
        <v>A011(B)+</v>
      </c>
      <c r="BL1977" t="str">
        <f>TEXT(Tabela_BaseCadastro[[#This Row],[Unidade Venda '[EAN8, UPC12, EAN13, e DUN14']]],"0000000000000")</f>
        <v>4968420723946</v>
      </c>
      <c r="BN1977">
        <f>IF(Tabela_BaseCadastro[[#This Row],[P.Ativo CMED]]="",Tabela_BaseCadastro[[#This Row],[DESCRIÇÃO DO PRINCIPIO ATIVO]],Tabela_BaseCadastro[[#This Row],[P.Ativo CMED]])</f>
        <v>0</v>
      </c>
    </row>
    <row r="1978" spans="1:66" x14ac:dyDescent="0.25">
      <c r="A1978">
        <v>2824</v>
      </c>
      <c r="B1978" t="s">
        <v>4957</v>
      </c>
      <c r="C1978">
        <v>1964</v>
      </c>
      <c r="D1978" t="s">
        <v>4953</v>
      </c>
      <c r="E1978">
        <v>5</v>
      </c>
      <c r="F1978" t="s">
        <v>2634</v>
      </c>
      <c r="G1978">
        <v>8</v>
      </c>
      <c r="H1978" s="1" t="s">
        <v>2635</v>
      </c>
      <c r="I1978">
        <v>79</v>
      </c>
      <c r="J1978" t="s">
        <v>4954</v>
      </c>
      <c r="M1978" t="s">
        <v>1257</v>
      </c>
      <c r="N1978" t="s">
        <v>4955</v>
      </c>
      <c r="O1978" t="s">
        <v>1275</v>
      </c>
      <c r="P1978">
        <v>90189099</v>
      </c>
      <c r="R1978">
        <v>13</v>
      </c>
      <c r="S1978">
        <v>13</v>
      </c>
      <c r="T1978">
        <v>13</v>
      </c>
      <c r="U1978">
        <v>4968420723953</v>
      </c>
      <c r="V1978">
        <v>0</v>
      </c>
      <c r="W1978">
        <v>4968420723953</v>
      </c>
      <c r="X1978" t="s">
        <v>4958</v>
      </c>
      <c r="Z1978" t="s">
        <v>1260</v>
      </c>
      <c r="AA1978" t="s">
        <v>1261</v>
      </c>
      <c r="AE1978">
        <v>44784</v>
      </c>
      <c r="AH1978">
        <v>0</v>
      </c>
      <c r="AK1978" t="s">
        <v>1260</v>
      </c>
      <c r="AM1978" t="s">
        <v>1260</v>
      </c>
      <c r="AN1978" t="s">
        <v>1260</v>
      </c>
      <c r="AQ1978" t="s">
        <v>1263</v>
      </c>
      <c r="AR1978" t="s">
        <v>1257</v>
      </c>
      <c r="AS1978" t="s">
        <v>1260</v>
      </c>
      <c r="AT1978">
        <v>1</v>
      </c>
      <c r="AX1978" t="s">
        <v>1260</v>
      </c>
      <c r="AY1978" t="s">
        <v>1264</v>
      </c>
      <c r="AZ1978" t="s">
        <v>1265</v>
      </c>
      <c r="BI1978" t="s">
        <v>1260</v>
      </c>
      <c r="BK1978" t="str">
        <f>LEFT(Tabela_BaseCadastro[[#This Row],[Descrição]],SEARCH(" ",Tabela_BaseCadastro[[#This Row],[Descrição]],1)-1)</f>
        <v>V602(B)</v>
      </c>
      <c r="BL1978" t="str">
        <f>TEXT(Tabela_BaseCadastro[[#This Row],[Unidade Venda '[EAN8, UPC12, EAN13, e DUN14']]],"0000000000000")</f>
        <v>4968420723953</v>
      </c>
      <c r="BN1978">
        <f>IF(Tabela_BaseCadastro[[#This Row],[P.Ativo CMED]]="",Tabela_BaseCadastro[[#This Row],[DESCRIÇÃO DO PRINCIPIO ATIVO]],Tabela_BaseCadastro[[#This Row],[P.Ativo CMED]])</f>
        <v>0</v>
      </c>
    </row>
    <row r="1979" spans="1:66" x14ac:dyDescent="0.25">
      <c r="A1979">
        <v>2825</v>
      </c>
      <c r="B1979" t="s">
        <v>4959</v>
      </c>
      <c r="C1979">
        <v>1964</v>
      </c>
      <c r="D1979" t="s">
        <v>4953</v>
      </c>
      <c r="E1979">
        <v>5</v>
      </c>
      <c r="F1979" t="s">
        <v>2634</v>
      </c>
      <c r="G1979">
        <v>8</v>
      </c>
      <c r="H1979" s="1" t="s">
        <v>2635</v>
      </c>
      <c r="I1979">
        <v>79</v>
      </c>
      <c r="J1979" t="s">
        <v>4954</v>
      </c>
      <c r="M1979" t="s">
        <v>1257</v>
      </c>
      <c r="N1979" t="s">
        <v>4955</v>
      </c>
      <c r="O1979" t="s">
        <v>1275</v>
      </c>
      <c r="P1979">
        <v>90189099</v>
      </c>
      <c r="R1979">
        <v>13</v>
      </c>
      <c r="S1979">
        <v>14</v>
      </c>
      <c r="U1979">
        <v>4968420725919</v>
      </c>
      <c r="V1979">
        <v>4968420725919</v>
      </c>
      <c r="Z1979" t="s">
        <v>1260</v>
      </c>
      <c r="AA1979" t="s">
        <v>1261</v>
      </c>
      <c r="AE1979">
        <v>44784</v>
      </c>
      <c r="AH1979">
        <v>0</v>
      </c>
      <c r="AK1979" t="s">
        <v>1260</v>
      </c>
      <c r="AM1979" t="s">
        <v>1260</v>
      </c>
      <c r="AN1979" t="s">
        <v>1260</v>
      </c>
      <c r="AQ1979" t="s">
        <v>1263</v>
      </c>
      <c r="AR1979" t="s">
        <v>1257</v>
      </c>
      <c r="AS1979" t="s">
        <v>1260</v>
      </c>
      <c r="AT1979">
        <v>1</v>
      </c>
      <c r="AX1979" t="s">
        <v>1260</v>
      </c>
      <c r="AY1979" t="s">
        <v>1264</v>
      </c>
      <c r="AZ1979" t="s">
        <v>1265</v>
      </c>
      <c r="BI1979" t="s">
        <v>1260</v>
      </c>
      <c r="BK1979" t="str">
        <f>LEFT(Tabela_BaseCadastro[[#This Row],[Descrição]],SEARCH(" ",Tabela_BaseCadastro[[#This Row],[Descrição]],1)-1)</f>
        <v>KIT</v>
      </c>
      <c r="BL1979" t="str">
        <f>TEXT(Tabela_BaseCadastro[[#This Row],[Unidade Venda '[EAN8, UPC12, EAN13, e DUN14']]],"0000000000000")</f>
        <v>4968420725919</v>
      </c>
      <c r="BN1979">
        <f>IF(Tabela_BaseCadastro[[#This Row],[P.Ativo CMED]]="",Tabela_BaseCadastro[[#This Row],[DESCRIÇÃO DO PRINCIPIO ATIVO]],Tabela_BaseCadastro[[#This Row],[P.Ativo CMED]])</f>
        <v>0</v>
      </c>
    </row>
    <row r="1980" spans="1:66" x14ac:dyDescent="0.25">
      <c r="A1980">
        <v>2826</v>
      </c>
      <c r="B1980" t="s">
        <v>4960</v>
      </c>
      <c r="C1980">
        <v>1129</v>
      </c>
      <c r="D1980" t="s">
        <v>1380</v>
      </c>
      <c r="E1980">
        <v>1</v>
      </c>
      <c r="F1980" t="s">
        <v>1253</v>
      </c>
      <c r="G1980">
        <v>16</v>
      </c>
      <c r="H1980" s="1" t="s">
        <v>1534</v>
      </c>
      <c r="I1980">
        <v>3</v>
      </c>
      <c r="J1980" t="s">
        <v>1382</v>
      </c>
      <c r="K1980">
        <v>1</v>
      </c>
      <c r="L1980" t="s">
        <v>1535</v>
      </c>
      <c r="M1980" t="s">
        <v>1257</v>
      </c>
      <c r="N1980" t="s">
        <v>1461</v>
      </c>
      <c r="O1980" t="s">
        <v>1269</v>
      </c>
      <c r="P1980">
        <v>30049069</v>
      </c>
      <c r="R1980">
        <v>13</v>
      </c>
      <c r="S1980">
        <v>14</v>
      </c>
      <c r="U1980">
        <v>7896261005747</v>
      </c>
      <c r="V1980">
        <v>0</v>
      </c>
      <c r="X1980">
        <v>146549</v>
      </c>
      <c r="Z1980" t="s">
        <v>1260</v>
      </c>
      <c r="AA1980" t="s">
        <v>1261</v>
      </c>
      <c r="AB1980">
        <v>2</v>
      </c>
      <c r="AC1980" t="s">
        <v>2327</v>
      </c>
      <c r="AE1980">
        <v>44798</v>
      </c>
      <c r="AH1980">
        <v>0</v>
      </c>
      <c r="AK1980" t="s">
        <v>1260</v>
      </c>
      <c r="AM1980" t="s">
        <v>1260</v>
      </c>
      <c r="AN1980" t="s">
        <v>1260</v>
      </c>
      <c r="AQ1980" t="s">
        <v>1263</v>
      </c>
      <c r="AR1980" t="s">
        <v>1257</v>
      </c>
      <c r="AS1980" t="s">
        <v>1260</v>
      </c>
      <c r="AT1980">
        <v>1</v>
      </c>
      <c r="AX1980" t="s">
        <v>1260</v>
      </c>
      <c r="AY1980" t="s">
        <v>1264</v>
      </c>
      <c r="AZ1980" t="s">
        <v>1265</v>
      </c>
      <c r="BE1980">
        <v>489</v>
      </c>
      <c r="BF1980" t="s">
        <v>4961</v>
      </c>
      <c r="BI1980" t="s">
        <v>1260</v>
      </c>
      <c r="BK1980" t="str">
        <f>LEFT(Tabela_BaseCadastro[[#This Row],[Descrição]],SEARCH(" ",Tabela_BaseCadastro[[#This Row],[Descrição]],1)-1)</f>
        <v>TEGRETOL</v>
      </c>
      <c r="BL1980" t="str">
        <f>TEXT(Tabela_BaseCadastro[[#This Row],[Unidade Venda '[EAN8, UPC12, EAN13, e DUN14']]],"0000000000000")</f>
        <v>7896261005747</v>
      </c>
      <c r="BM1980" t="s">
        <v>2328</v>
      </c>
      <c r="BN1980" t="str">
        <f>IF(Tabela_BaseCadastro[[#This Row],[P.Ativo CMED]]="",Tabela_BaseCadastro[[#This Row],[DESCRIÇÃO DO PRINCIPIO ATIVO]],Tabela_BaseCadastro[[#This Row],[P.Ativo CMED]])</f>
        <v>CARBAMAZEPINA</v>
      </c>
    </row>
    <row r="1981" spans="1:66" x14ac:dyDescent="0.25">
      <c r="A1981">
        <v>2827</v>
      </c>
      <c r="B1981" t="s">
        <v>4962</v>
      </c>
      <c r="C1981">
        <v>1899</v>
      </c>
      <c r="D1981" t="s">
        <v>4614</v>
      </c>
      <c r="E1981">
        <v>5</v>
      </c>
      <c r="F1981" t="s">
        <v>2634</v>
      </c>
      <c r="G1981">
        <v>8</v>
      </c>
      <c r="H1981" s="1" t="s">
        <v>2635</v>
      </c>
      <c r="I1981">
        <v>74</v>
      </c>
      <c r="J1981" t="s">
        <v>4615</v>
      </c>
      <c r="M1981" t="s">
        <v>1257</v>
      </c>
      <c r="N1981" t="s">
        <v>3332</v>
      </c>
      <c r="O1981" t="s">
        <v>1275</v>
      </c>
      <c r="P1981">
        <v>90189099</v>
      </c>
      <c r="R1981">
        <v>13</v>
      </c>
      <c r="S1981">
        <v>13</v>
      </c>
      <c r="U1981">
        <v>7898626110059</v>
      </c>
      <c r="V1981">
        <v>0</v>
      </c>
      <c r="X1981" t="s">
        <v>4963</v>
      </c>
      <c r="Y1981" t="s">
        <v>4963</v>
      </c>
      <c r="Z1981" t="s">
        <v>1260</v>
      </c>
      <c r="AA1981" t="s">
        <v>1261</v>
      </c>
      <c r="AE1981">
        <v>44803</v>
      </c>
      <c r="AH1981">
        <v>0</v>
      </c>
      <c r="AK1981" t="s">
        <v>1260</v>
      </c>
      <c r="AM1981" t="s">
        <v>1260</v>
      </c>
      <c r="AN1981" t="s">
        <v>1260</v>
      </c>
      <c r="AQ1981" t="s">
        <v>1263</v>
      </c>
      <c r="AR1981" t="s">
        <v>1257</v>
      </c>
      <c r="AS1981" t="s">
        <v>1260</v>
      </c>
      <c r="AT1981">
        <v>1</v>
      </c>
      <c r="AX1981" t="s">
        <v>1260</v>
      </c>
      <c r="AY1981" t="s">
        <v>1264</v>
      </c>
      <c r="AZ1981" t="s">
        <v>1265</v>
      </c>
      <c r="BI1981" t="s">
        <v>1260</v>
      </c>
      <c r="BK1981" t="str">
        <f>LEFT(Tabela_BaseCadastro[[#This Row],[Descrição]],SEARCH(" ",Tabela_BaseCadastro[[#This Row],[Descrição]],1)-1)</f>
        <v>1003.06</v>
      </c>
      <c r="BL1981" t="str">
        <f>TEXT(Tabela_BaseCadastro[[#This Row],[Unidade Venda '[EAN8, UPC12, EAN13, e DUN14']]],"0000000000000")</f>
        <v>7898626110059</v>
      </c>
      <c r="BN1981">
        <f>IF(Tabela_BaseCadastro[[#This Row],[P.Ativo CMED]]="",Tabela_BaseCadastro[[#This Row],[DESCRIÇÃO DO PRINCIPIO ATIVO]],Tabela_BaseCadastro[[#This Row],[P.Ativo CMED]])</f>
        <v>0</v>
      </c>
    </row>
    <row r="1982" spans="1:66" x14ac:dyDescent="0.25">
      <c r="A1982">
        <v>2828</v>
      </c>
      <c r="B1982" t="s">
        <v>4964</v>
      </c>
      <c r="C1982">
        <v>1370</v>
      </c>
      <c r="D1982" t="s">
        <v>1380</v>
      </c>
      <c r="E1982">
        <v>1</v>
      </c>
      <c r="F1982" t="s">
        <v>1253</v>
      </c>
      <c r="G1982">
        <v>7</v>
      </c>
      <c r="H1982" s="1" t="s">
        <v>1381</v>
      </c>
      <c r="I1982">
        <v>3</v>
      </c>
      <c r="J1982" t="s">
        <v>1382</v>
      </c>
      <c r="K1982">
        <v>1</v>
      </c>
      <c r="L1982" t="s">
        <v>1291</v>
      </c>
      <c r="M1982" t="s">
        <v>1257</v>
      </c>
      <c r="N1982" t="s">
        <v>1436</v>
      </c>
      <c r="O1982" t="s">
        <v>1416</v>
      </c>
      <c r="P1982">
        <v>30021590</v>
      </c>
      <c r="R1982">
        <v>13</v>
      </c>
      <c r="S1982">
        <v>14</v>
      </c>
      <c r="T1982">
        <v>13</v>
      </c>
      <c r="U1982">
        <v>7896261022249</v>
      </c>
      <c r="V1982">
        <v>0</v>
      </c>
      <c r="W1982">
        <v>7896261022249</v>
      </c>
      <c r="Z1982" t="s">
        <v>1260</v>
      </c>
      <c r="AA1982" t="s">
        <v>1261</v>
      </c>
      <c r="AB1982">
        <v>10</v>
      </c>
      <c r="AC1982" t="s">
        <v>1335</v>
      </c>
      <c r="AE1982">
        <v>44804</v>
      </c>
      <c r="AH1982">
        <v>0</v>
      </c>
      <c r="AK1982" t="s">
        <v>1260</v>
      </c>
      <c r="AM1982" t="s">
        <v>1260</v>
      </c>
      <c r="AN1982" t="s">
        <v>1260</v>
      </c>
      <c r="AQ1982" t="s">
        <v>1263</v>
      </c>
      <c r="AR1982" t="s">
        <v>1257</v>
      </c>
      <c r="AS1982" t="s">
        <v>1260</v>
      </c>
      <c r="AT1982">
        <v>1</v>
      </c>
      <c r="AX1982" t="s">
        <v>1260</v>
      </c>
      <c r="AY1982" t="s">
        <v>1264</v>
      </c>
      <c r="AZ1982" t="s">
        <v>1265</v>
      </c>
      <c r="BE1982">
        <v>85</v>
      </c>
      <c r="BF1982" t="s">
        <v>1560</v>
      </c>
      <c r="BI1982" t="s">
        <v>1260</v>
      </c>
      <c r="BK1982" t="str">
        <f>LEFT(Tabela_BaseCadastro[[#This Row],[Descrição]],SEARCH(" ",Tabela_BaseCadastro[[#This Row],[Descrição]],1)-1)</f>
        <v>COSENTYX</v>
      </c>
      <c r="BL1982" t="str">
        <f>TEXT(Tabela_BaseCadastro[[#This Row],[Unidade Venda '[EAN8, UPC12, EAN13, e DUN14']]],"0000000000000")</f>
        <v>7896261022249</v>
      </c>
      <c r="BM1982" t="s">
        <v>1560</v>
      </c>
      <c r="BN1982" t="str">
        <f>IF(Tabela_BaseCadastro[[#This Row],[P.Ativo CMED]]="",Tabela_BaseCadastro[[#This Row],[DESCRIÇÃO DO PRINCIPIO ATIVO]],Tabela_BaseCadastro[[#This Row],[P.Ativo CMED]])</f>
        <v>SECUQUINUMABE</v>
      </c>
    </row>
    <row r="1983" spans="1:66" x14ac:dyDescent="0.25">
      <c r="A1983">
        <v>2829</v>
      </c>
      <c r="B1983" t="s">
        <v>4965</v>
      </c>
      <c r="C1983">
        <v>1785</v>
      </c>
      <c r="D1983" t="s">
        <v>4492</v>
      </c>
      <c r="E1983">
        <v>1</v>
      </c>
      <c r="F1983" t="s">
        <v>1253</v>
      </c>
      <c r="G1983">
        <v>2</v>
      </c>
      <c r="H1983" s="1" t="s">
        <v>1254</v>
      </c>
      <c r="I1983">
        <v>59</v>
      </c>
      <c r="J1983" t="s">
        <v>4493</v>
      </c>
      <c r="K1983">
        <v>2</v>
      </c>
      <c r="L1983" t="s">
        <v>1256</v>
      </c>
      <c r="M1983" t="s">
        <v>1263</v>
      </c>
      <c r="N1983" t="s">
        <v>4966</v>
      </c>
      <c r="O1983" t="s">
        <v>1578</v>
      </c>
      <c r="P1983">
        <v>30042059</v>
      </c>
      <c r="R1983">
        <v>13</v>
      </c>
      <c r="S1983">
        <v>13</v>
      </c>
      <c r="U1983">
        <v>7891045031806</v>
      </c>
      <c r="V1983">
        <v>0</v>
      </c>
      <c r="X1983" t="s">
        <v>4967</v>
      </c>
      <c r="Z1983" t="s">
        <v>1260</v>
      </c>
      <c r="AA1983" t="s">
        <v>1261</v>
      </c>
      <c r="AB1983">
        <v>10</v>
      </c>
      <c r="AC1983" t="s">
        <v>1579</v>
      </c>
      <c r="AE1983">
        <v>44805</v>
      </c>
      <c r="AH1983">
        <v>0</v>
      </c>
      <c r="AK1983" t="s">
        <v>1260</v>
      </c>
      <c r="AM1983" t="s">
        <v>1260</v>
      </c>
      <c r="AN1983" t="s">
        <v>1260</v>
      </c>
      <c r="AQ1983" t="s">
        <v>1263</v>
      </c>
      <c r="AR1983" t="s">
        <v>1257</v>
      </c>
      <c r="AS1983" t="s">
        <v>1260</v>
      </c>
      <c r="AT1983">
        <v>1</v>
      </c>
      <c r="AX1983" t="s">
        <v>1260</v>
      </c>
      <c r="AY1983" t="s">
        <v>1264</v>
      </c>
      <c r="AZ1983" t="s">
        <v>1265</v>
      </c>
      <c r="BI1983" t="s">
        <v>1260</v>
      </c>
      <c r="BK1983" t="str">
        <f>LEFT(Tabela_BaseCadastro[[#This Row],[Descrição]],SEARCH(" ",Tabela_BaseCadastro[[#This Row],[Descrição]],1)-1)</f>
        <v>TORGENA</v>
      </c>
      <c r="BL1983" t="str">
        <f>TEXT(Tabela_BaseCadastro[[#This Row],[Unidade Venda '[EAN8, UPC12, EAN13, e DUN14']]],"0000000000000")</f>
        <v>7891045031806</v>
      </c>
      <c r="BM1983" t="s">
        <v>4968</v>
      </c>
      <c r="BN1983" t="str">
        <f>IF(Tabela_BaseCadastro[[#This Row],[P.Ativo CMED]]="",Tabela_BaseCadastro[[#This Row],[DESCRIÇÃO DO PRINCIPIO ATIVO]],Tabela_BaseCadastro[[#This Row],[P.Ativo CMED]])</f>
        <v>CEFTAZIDIMA PENTAIDRATADA;AVIBACTAM SÓDICO</v>
      </c>
    </row>
    <row r="1984" spans="1:66" x14ac:dyDescent="0.25">
      <c r="A1984">
        <v>2830</v>
      </c>
      <c r="B1984" t="s">
        <v>4969</v>
      </c>
      <c r="C1984">
        <v>1948</v>
      </c>
      <c r="D1984" t="s">
        <v>115</v>
      </c>
      <c r="E1984">
        <v>1</v>
      </c>
      <c r="F1984" t="s">
        <v>1253</v>
      </c>
      <c r="G1984">
        <v>2</v>
      </c>
      <c r="H1984" s="1" t="s">
        <v>1254</v>
      </c>
      <c r="I1984">
        <v>77</v>
      </c>
      <c r="J1984" t="s">
        <v>4769</v>
      </c>
      <c r="K1984">
        <v>2</v>
      </c>
      <c r="L1984" t="s">
        <v>1256</v>
      </c>
      <c r="M1984" t="s">
        <v>1257</v>
      </c>
      <c r="N1984" t="s">
        <v>1258</v>
      </c>
      <c r="O1984" t="s">
        <v>1259</v>
      </c>
      <c r="P1984">
        <v>30049039</v>
      </c>
      <c r="R1984">
        <v>13</v>
      </c>
      <c r="S1984">
        <v>13</v>
      </c>
      <c r="U1984">
        <v>7896015529086</v>
      </c>
      <c r="V1984">
        <v>7896015529086</v>
      </c>
      <c r="Z1984" t="s">
        <v>1260</v>
      </c>
      <c r="AA1984" t="s">
        <v>1261</v>
      </c>
      <c r="AB1984">
        <v>32</v>
      </c>
      <c r="AC1984" t="s">
        <v>2250</v>
      </c>
      <c r="AE1984">
        <v>44805</v>
      </c>
      <c r="AH1984">
        <v>0</v>
      </c>
      <c r="AK1984" t="s">
        <v>1260</v>
      </c>
      <c r="AM1984" t="s">
        <v>1260</v>
      </c>
      <c r="AN1984" t="s">
        <v>1260</v>
      </c>
      <c r="AQ1984" t="s">
        <v>1263</v>
      </c>
      <c r="AR1984" t="s">
        <v>1257</v>
      </c>
      <c r="AS1984" t="s">
        <v>1260</v>
      </c>
      <c r="AT1984">
        <v>1</v>
      </c>
      <c r="AX1984" t="s">
        <v>1260</v>
      </c>
      <c r="AY1984" t="s">
        <v>1264</v>
      </c>
      <c r="AZ1984" t="s">
        <v>1265</v>
      </c>
      <c r="BI1984" t="s">
        <v>1260</v>
      </c>
      <c r="BK1984" t="str">
        <f>LEFT(Tabela_BaseCadastro[[#This Row],[Descrição]],SEARCH(" ",Tabela_BaseCadastro[[#This Row],[Descrição]],1)-1)</f>
        <v>ANORO</v>
      </c>
      <c r="BL1984" t="str">
        <f>TEXT(Tabela_BaseCadastro[[#This Row],[Unidade Venda '[EAN8, UPC12, EAN13, e DUN14']]],"0000000000000")</f>
        <v>7896015529086</v>
      </c>
      <c r="BM1984" t="s">
        <v>4970</v>
      </c>
      <c r="BN1984" t="str">
        <f>IF(Tabela_BaseCadastro[[#This Row],[P.Ativo CMED]]="",Tabela_BaseCadastro[[#This Row],[DESCRIÇÃO DO PRINCIPIO ATIVO]],Tabela_BaseCadastro[[#This Row],[P.Ativo CMED]])</f>
        <v>TRIFENATATO DE VILANTEROL;BROMETO DE UMECLIDÍNIO</v>
      </c>
    </row>
    <row r="1985" spans="1:66" x14ac:dyDescent="0.25">
      <c r="A1985">
        <v>2831</v>
      </c>
      <c r="B1985" t="s">
        <v>4971</v>
      </c>
      <c r="C1985">
        <v>1997</v>
      </c>
      <c r="D1985" t="s">
        <v>4953</v>
      </c>
      <c r="E1985">
        <v>5</v>
      </c>
      <c r="F1985" t="s">
        <v>2634</v>
      </c>
      <c r="G1985">
        <v>10</v>
      </c>
      <c r="H1985" s="1" t="s">
        <v>2760</v>
      </c>
      <c r="I1985">
        <v>79</v>
      </c>
      <c r="J1985" t="s">
        <v>4954</v>
      </c>
      <c r="M1985" t="s">
        <v>1257</v>
      </c>
      <c r="N1985" t="s">
        <v>4955</v>
      </c>
      <c r="O1985" t="s">
        <v>1275</v>
      </c>
      <c r="P1985">
        <v>90189099</v>
      </c>
      <c r="R1985">
        <v>13</v>
      </c>
      <c r="S1985">
        <v>14</v>
      </c>
      <c r="U1985">
        <v>2831000000000</v>
      </c>
      <c r="V1985">
        <v>0</v>
      </c>
      <c r="X1985" t="s">
        <v>4972</v>
      </c>
      <c r="Z1985" t="s">
        <v>1260</v>
      </c>
      <c r="AA1985" t="s">
        <v>1261</v>
      </c>
      <c r="AE1985">
        <v>44818</v>
      </c>
      <c r="AH1985">
        <v>0</v>
      </c>
      <c r="AK1985" t="s">
        <v>1260</v>
      </c>
      <c r="AM1985" t="s">
        <v>1260</v>
      </c>
      <c r="AN1985" t="s">
        <v>1260</v>
      </c>
      <c r="AQ1985" t="s">
        <v>1263</v>
      </c>
      <c r="AR1985" t="s">
        <v>1257</v>
      </c>
      <c r="AS1985" t="s">
        <v>1260</v>
      </c>
      <c r="AT1985">
        <v>1</v>
      </c>
      <c r="AX1985" t="s">
        <v>1260</v>
      </c>
      <c r="AY1985" t="s">
        <v>1264</v>
      </c>
      <c r="AZ1985" t="s">
        <v>1265</v>
      </c>
      <c r="BI1985" t="s">
        <v>1260</v>
      </c>
      <c r="BK1985" t="str">
        <f>LEFT(Tabela_BaseCadastro[[#This Row],[Descrição]],SEARCH(" ",Tabela_BaseCadastro[[#This Row],[Descrição]],1)-1)</f>
        <v>ULTRA</v>
      </c>
      <c r="BL1985" t="str">
        <f>TEXT(Tabela_BaseCadastro[[#This Row],[Unidade Venda '[EAN8, UPC12, EAN13, e DUN14']]],"0000000000000")</f>
        <v>2831000000000</v>
      </c>
      <c r="BN1985">
        <f>IF(Tabela_BaseCadastro[[#This Row],[P.Ativo CMED]]="",Tabela_BaseCadastro[[#This Row],[DESCRIÇÃO DO PRINCIPIO ATIVO]],Tabela_BaseCadastro[[#This Row],[P.Ativo CMED]])</f>
        <v>0</v>
      </c>
    </row>
    <row r="1986" spans="1:66" x14ac:dyDescent="0.25">
      <c r="A1986">
        <v>2832</v>
      </c>
      <c r="B1986" t="s">
        <v>4973</v>
      </c>
      <c r="C1986">
        <v>1997</v>
      </c>
      <c r="D1986" t="s">
        <v>4953</v>
      </c>
      <c r="E1986">
        <v>2</v>
      </c>
      <c r="F1986" t="s">
        <v>2570</v>
      </c>
      <c r="G1986">
        <v>4</v>
      </c>
      <c r="H1986" s="1" t="s">
        <v>2570</v>
      </c>
      <c r="I1986">
        <v>79</v>
      </c>
      <c r="J1986" t="s">
        <v>4954</v>
      </c>
      <c r="M1986" t="s">
        <v>1257</v>
      </c>
      <c r="N1986" t="s">
        <v>4955</v>
      </c>
      <c r="O1986" t="s">
        <v>1275</v>
      </c>
      <c r="P1986">
        <v>90189099</v>
      </c>
      <c r="R1986">
        <v>13</v>
      </c>
      <c r="S1986">
        <v>14</v>
      </c>
      <c r="U1986">
        <v>2832000000000</v>
      </c>
      <c r="V1986">
        <v>0</v>
      </c>
      <c r="X1986" t="s">
        <v>4974</v>
      </c>
      <c r="Z1986" t="s">
        <v>1260</v>
      </c>
      <c r="AA1986" t="s">
        <v>1261</v>
      </c>
      <c r="AE1986">
        <v>44818</v>
      </c>
      <c r="AH1986">
        <v>0</v>
      </c>
      <c r="AK1986" t="s">
        <v>1260</v>
      </c>
      <c r="AM1986" t="s">
        <v>1260</v>
      </c>
      <c r="AN1986" t="s">
        <v>1260</v>
      </c>
      <c r="AQ1986" t="s">
        <v>1263</v>
      </c>
      <c r="AR1986" t="s">
        <v>1257</v>
      </c>
      <c r="AS1986" t="s">
        <v>1260</v>
      </c>
      <c r="AT1986">
        <v>1</v>
      </c>
      <c r="AX1986" t="s">
        <v>1260</v>
      </c>
      <c r="AY1986" t="s">
        <v>1264</v>
      </c>
      <c r="AZ1986" t="s">
        <v>1265</v>
      </c>
      <c r="BI1986" t="s">
        <v>1260</v>
      </c>
      <c r="BK1986" t="str">
        <f>LEFT(Tabela_BaseCadastro[[#This Row],[Descrição]],SEARCH(" ",Tabela_BaseCadastro[[#This Row],[Descrição]],1)-1)</f>
        <v>MAQUINA</v>
      </c>
      <c r="BL1986" t="str">
        <f>TEXT(Tabela_BaseCadastro[[#This Row],[Unidade Venda '[EAN8, UPC12, EAN13, e DUN14']]],"0000000000000")</f>
        <v>2832000000000</v>
      </c>
      <c r="BN1986">
        <f>IF(Tabela_BaseCadastro[[#This Row],[P.Ativo CMED]]="",Tabela_BaseCadastro[[#This Row],[DESCRIÇÃO DO PRINCIPIO ATIVO]],Tabela_BaseCadastro[[#This Row],[P.Ativo CMED]])</f>
        <v>0</v>
      </c>
    </row>
    <row r="1987" spans="1:66" x14ac:dyDescent="0.25">
      <c r="A1987">
        <v>2833</v>
      </c>
      <c r="B1987" t="s">
        <v>4975</v>
      </c>
      <c r="C1987">
        <v>1948</v>
      </c>
      <c r="D1987" t="s">
        <v>115</v>
      </c>
      <c r="E1987">
        <v>1</v>
      </c>
      <c r="F1987" t="s">
        <v>1253</v>
      </c>
      <c r="G1987">
        <v>7</v>
      </c>
      <c r="H1987" s="1" t="s">
        <v>1381</v>
      </c>
      <c r="I1987">
        <v>77</v>
      </c>
      <c r="J1987" t="s">
        <v>4769</v>
      </c>
      <c r="K1987">
        <v>1</v>
      </c>
      <c r="L1987" t="s">
        <v>1291</v>
      </c>
      <c r="M1987" t="s">
        <v>4380</v>
      </c>
      <c r="N1987" t="s">
        <v>1877</v>
      </c>
      <c r="O1987" t="s">
        <v>1416</v>
      </c>
      <c r="P1987">
        <v>30021590</v>
      </c>
      <c r="R1987">
        <v>13</v>
      </c>
      <c r="S1987">
        <v>14</v>
      </c>
      <c r="U1987">
        <v>7896015591175</v>
      </c>
      <c r="V1987">
        <v>0</v>
      </c>
      <c r="X1987">
        <v>60000000127635</v>
      </c>
      <c r="Z1987" t="s">
        <v>1260</v>
      </c>
      <c r="AA1987" t="s">
        <v>1261</v>
      </c>
      <c r="AB1987">
        <v>10</v>
      </c>
      <c r="AC1987" t="s">
        <v>1335</v>
      </c>
      <c r="AE1987">
        <v>44819</v>
      </c>
      <c r="AH1987">
        <v>0</v>
      </c>
      <c r="AK1987" t="s">
        <v>1260</v>
      </c>
      <c r="AM1987" t="s">
        <v>1260</v>
      </c>
      <c r="AN1987" t="s">
        <v>1260</v>
      </c>
      <c r="AQ1987" t="s">
        <v>1263</v>
      </c>
      <c r="AR1987" t="s">
        <v>1257</v>
      </c>
      <c r="AS1987" t="s">
        <v>1260</v>
      </c>
      <c r="AT1987">
        <v>1</v>
      </c>
      <c r="AX1987" t="s">
        <v>1260</v>
      </c>
      <c r="AY1987" t="s">
        <v>1264</v>
      </c>
      <c r="AZ1987" t="s">
        <v>1265</v>
      </c>
      <c r="BI1987" t="s">
        <v>1260</v>
      </c>
      <c r="BK1987" t="str">
        <f>LEFT(Tabela_BaseCadastro[[#This Row],[Descrição]],SEARCH(" ",Tabela_BaseCadastro[[#This Row],[Descrição]],1)-1)</f>
        <v>BENLYSTA</v>
      </c>
      <c r="BL1987" t="str">
        <f>TEXT(Tabela_BaseCadastro[[#This Row],[Unidade Venda '[EAN8, UPC12, EAN13, e DUN14']]],"0000000000000")</f>
        <v>7896015591175</v>
      </c>
      <c r="BM1987" t="s">
        <v>4778</v>
      </c>
      <c r="BN1987" t="str">
        <f>IF(Tabela_BaseCadastro[[#This Row],[P.Ativo CMED]]="",Tabela_BaseCadastro[[#This Row],[DESCRIÇÃO DO PRINCIPIO ATIVO]],Tabela_BaseCadastro[[#This Row],[P.Ativo CMED]])</f>
        <v>BELIMUMABE</v>
      </c>
    </row>
    <row r="1988" spans="1:66" x14ac:dyDescent="0.25">
      <c r="A1988">
        <v>2834</v>
      </c>
      <c r="B1988" t="s">
        <v>4976</v>
      </c>
      <c r="C1988">
        <v>1657</v>
      </c>
      <c r="D1988" t="s">
        <v>13</v>
      </c>
      <c r="E1988">
        <v>2</v>
      </c>
      <c r="F1988" t="s">
        <v>2570</v>
      </c>
      <c r="G1988">
        <v>4</v>
      </c>
      <c r="H1988" s="1" t="s">
        <v>2570</v>
      </c>
      <c r="I1988">
        <v>47</v>
      </c>
      <c r="J1988" t="s">
        <v>3791</v>
      </c>
      <c r="M1988" t="s">
        <v>1257</v>
      </c>
      <c r="N1988" t="s">
        <v>4698</v>
      </c>
      <c r="O1988" t="s">
        <v>4699</v>
      </c>
      <c r="P1988">
        <v>90189099</v>
      </c>
      <c r="R1988">
        <v>13</v>
      </c>
      <c r="S1988">
        <v>14</v>
      </c>
      <c r="U1988">
        <v>2834</v>
      </c>
      <c r="V1988">
        <v>0</v>
      </c>
      <c r="X1988" t="s">
        <v>4977</v>
      </c>
      <c r="Z1988" t="s">
        <v>1260</v>
      </c>
      <c r="AA1988" t="s">
        <v>1261</v>
      </c>
      <c r="AE1988">
        <v>44820</v>
      </c>
      <c r="AH1988">
        <v>0</v>
      </c>
      <c r="AK1988" t="s">
        <v>1260</v>
      </c>
      <c r="AM1988" t="s">
        <v>1260</v>
      </c>
      <c r="AN1988" t="s">
        <v>1260</v>
      </c>
      <c r="AQ1988" t="s">
        <v>1263</v>
      </c>
      <c r="AR1988" t="s">
        <v>1257</v>
      </c>
      <c r="AS1988" t="s">
        <v>1260</v>
      </c>
      <c r="AT1988">
        <v>1</v>
      </c>
      <c r="AX1988" t="s">
        <v>1260</v>
      </c>
      <c r="AY1988" t="s">
        <v>1264</v>
      </c>
      <c r="AZ1988" t="s">
        <v>1265</v>
      </c>
      <c r="BI1988" t="s">
        <v>1260</v>
      </c>
      <c r="BK1988" t="str">
        <f>LEFT(Tabela_BaseCadastro[[#This Row],[Descrição]],SEARCH(" ",Tabela_BaseCadastro[[#This Row],[Descrição]],1)-1)</f>
        <v>APARELHO</v>
      </c>
      <c r="BL1988" t="str">
        <f>TEXT(Tabela_BaseCadastro[[#This Row],[Unidade Venda '[EAN8, UPC12, EAN13, e DUN14']]],"0000000000000")</f>
        <v>0000000002834</v>
      </c>
      <c r="BN1988">
        <f>IF(Tabela_BaseCadastro[[#This Row],[P.Ativo CMED]]="",Tabela_BaseCadastro[[#This Row],[DESCRIÇÃO DO PRINCIPIO ATIVO]],Tabela_BaseCadastro[[#This Row],[P.Ativo CMED]])</f>
        <v>0</v>
      </c>
    </row>
    <row r="1989" spans="1:66" x14ac:dyDescent="0.25">
      <c r="A1989">
        <v>2835</v>
      </c>
      <c r="B1989" t="s">
        <v>4978</v>
      </c>
      <c r="C1989">
        <v>1284</v>
      </c>
      <c r="D1989" t="s">
        <v>1503</v>
      </c>
      <c r="E1989">
        <v>1</v>
      </c>
      <c r="F1989" t="s">
        <v>1253</v>
      </c>
      <c r="G1989">
        <v>2</v>
      </c>
      <c r="H1989" s="1" t="s">
        <v>1254</v>
      </c>
      <c r="I1989">
        <v>14</v>
      </c>
      <c r="J1989" t="s">
        <v>1504</v>
      </c>
      <c r="K1989">
        <v>2</v>
      </c>
      <c r="L1989" t="s">
        <v>1256</v>
      </c>
      <c r="M1989" t="s">
        <v>4979</v>
      </c>
      <c r="N1989" t="s">
        <v>2159</v>
      </c>
      <c r="O1989" t="s">
        <v>1275</v>
      </c>
      <c r="P1989">
        <v>30043999</v>
      </c>
      <c r="R1989">
        <v>13</v>
      </c>
      <c r="S1989">
        <v>13</v>
      </c>
      <c r="U1989">
        <v>7895858017002</v>
      </c>
      <c r="V1989">
        <v>0</v>
      </c>
      <c r="Z1989" t="s">
        <v>1260</v>
      </c>
      <c r="AA1989" t="s">
        <v>1261</v>
      </c>
      <c r="AB1989">
        <v>185</v>
      </c>
      <c r="AC1989" t="s">
        <v>4980</v>
      </c>
      <c r="AE1989">
        <v>44823</v>
      </c>
      <c r="AH1989">
        <v>0</v>
      </c>
      <c r="AK1989" t="s">
        <v>1260</v>
      </c>
      <c r="AM1989" t="s">
        <v>1260</v>
      </c>
      <c r="AN1989" t="s">
        <v>1260</v>
      </c>
      <c r="AQ1989" t="s">
        <v>1263</v>
      </c>
      <c r="AR1989" t="s">
        <v>1257</v>
      </c>
      <c r="AS1989" t="s">
        <v>1260</v>
      </c>
      <c r="AT1989">
        <v>1</v>
      </c>
      <c r="AX1989" t="s">
        <v>1260</v>
      </c>
      <c r="AY1989" t="s">
        <v>1264</v>
      </c>
      <c r="AZ1989" t="s">
        <v>1265</v>
      </c>
      <c r="BE1989">
        <v>482</v>
      </c>
      <c r="BF1989" t="s">
        <v>4981</v>
      </c>
      <c r="BI1989" t="s">
        <v>1260</v>
      </c>
      <c r="BK1989" t="str">
        <f>LEFT(Tabela_BaseCadastro[[#This Row],[Descrição]],SEARCH(" ",Tabela_BaseCadastro[[#This Row],[Descrição]],1)-1)</f>
        <v>FLORINEFE</v>
      </c>
      <c r="BL1989" t="str">
        <f>TEXT(Tabela_BaseCadastro[[#This Row],[Unidade Venda '[EAN8, UPC12, EAN13, e DUN14']]],"0000000000000")</f>
        <v>7895858017002</v>
      </c>
      <c r="BM1989" t="s">
        <v>4981</v>
      </c>
      <c r="BN1989" t="str">
        <f>IF(Tabela_BaseCadastro[[#This Row],[P.Ativo CMED]]="",Tabela_BaseCadastro[[#This Row],[DESCRIÇÃO DO PRINCIPIO ATIVO]],Tabela_BaseCadastro[[#This Row],[P.Ativo CMED]])</f>
        <v>ACETATO DE FLUDROCORTISONA</v>
      </c>
    </row>
    <row r="1990" spans="1:66" x14ac:dyDescent="0.25">
      <c r="A1990">
        <v>2837</v>
      </c>
      <c r="B1990" t="s">
        <v>4982</v>
      </c>
      <c r="C1990">
        <v>2363</v>
      </c>
      <c r="D1990" t="s">
        <v>1471</v>
      </c>
      <c r="E1990">
        <v>1</v>
      </c>
      <c r="F1990" t="s">
        <v>1253</v>
      </c>
      <c r="G1990">
        <v>2</v>
      </c>
      <c r="H1990" s="1" t="s">
        <v>1254</v>
      </c>
      <c r="I1990">
        <v>16</v>
      </c>
      <c r="J1990" t="s">
        <v>1441</v>
      </c>
      <c r="M1990" t="s">
        <v>1257</v>
      </c>
      <c r="N1990" t="s">
        <v>1306</v>
      </c>
      <c r="O1990" t="s">
        <v>1307</v>
      </c>
      <c r="P1990">
        <v>30049099</v>
      </c>
      <c r="R1990">
        <v>13</v>
      </c>
      <c r="S1990">
        <v>14</v>
      </c>
      <c r="U1990">
        <v>7891058001773</v>
      </c>
      <c r="V1990">
        <v>0</v>
      </c>
      <c r="Z1990" t="s">
        <v>1260</v>
      </c>
      <c r="AA1990" t="s">
        <v>1261</v>
      </c>
      <c r="AE1990">
        <v>44826</v>
      </c>
      <c r="AH1990">
        <v>0</v>
      </c>
      <c r="AK1990" t="s">
        <v>1260</v>
      </c>
      <c r="AM1990" t="s">
        <v>1260</v>
      </c>
      <c r="AN1990" t="s">
        <v>1260</v>
      </c>
      <c r="AQ1990" t="s">
        <v>1263</v>
      </c>
      <c r="AR1990" t="s">
        <v>1257</v>
      </c>
      <c r="AS1990" t="s">
        <v>1260</v>
      </c>
      <c r="AT1990">
        <v>1</v>
      </c>
      <c r="AX1990" t="s">
        <v>1260</v>
      </c>
      <c r="AY1990" t="s">
        <v>1264</v>
      </c>
      <c r="AZ1990" t="s">
        <v>1265</v>
      </c>
      <c r="BI1990" t="s">
        <v>1260</v>
      </c>
      <c r="BK1990" t="str">
        <f>LEFT(Tabela_BaseCadastro[[#This Row],[Descrição]],SEARCH(" ",Tabela_BaseCadastro[[#This Row],[Descrição]],1)-1)</f>
        <v>CLEXANE</v>
      </c>
      <c r="BL1990" t="str">
        <f>TEXT(Tabela_BaseCadastro[[#This Row],[Unidade Venda '[EAN8, UPC12, EAN13, e DUN14']]],"0000000000000")</f>
        <v>7891058001773</v>
      </c>
      <c r="BN1990">
        <f>IF(Tabela_BaseCadastro[[#This Row],[P.Ativo CMED]]="",Tabela_BaseCadastro[[#This Row],[DESCRIÇÃO DO PRINCIPIO ATIVO]],Tabela_BaseCadastro[[#This Row],[P.Ativo CMED]])</f>
        <v>0</v>
      </c>
    </row>
    <row r="1991" spans="1:66" x14ac:dyDescent="0.25">
      <c r="A1991">
        <v>2838</v>
      </c>
      <c r="B1991" t="s">
        <v>4983</v>
      </c>
      <c r="C1991">
        <v>1920</v>
      </c>
      <c r="D1991" t="s">
        <v>2759</v>
      </c>
      <c r="E1991">
        <v>2</v>
      </c>
      <c r="F1991" t="s">
        <v>2570</v>
      </c>
      <c r="G1991">
        <v>4</v>
      </c>
      <c r="H1991" s="1" t="s">
        <v>2570</v>
      </c>
      <c r="I1991">
        <v>39</v>
      </c>
      <c r="J1991" t="s">
        <v>2761</v>
      </c>
      <c r="M1991" t="s">
        <v>1263</v>
      </c>
      <c r="N1991" t="s">
        <v>4698</v>
      </c>
      <c r="O1991" t="s">
        <v>4699</v>
      </c>
      <c r="P1991">
        <v>90189099</v>
      </c>
      <c r="R1991">
        <v>13</v>
      </c>
      <c r="S1991">
        <v>14</v>
      </c>
      <c r="U1991">
        <v>4987350739667</v>
      </c>
      <c r="V1991">
        <v>0</v>
      </c>
      <c r="X1991" t="s">
        <v>4984</v>
      </c>
      <c r="Z1991" t="s">
        <v>1260</v>
      </c>
      <c r="AA1991" t="s">
        <v>1261</v>
      </c>
      <c r="AE1991">
        <v>44833</v>
      </c>
      <c r="AH1991">
        <v>0</v>
      </c>
      <c r="AK1991" t="s">
        <v>1260</v>
      </c>
      <c r="AM1991" t="s">
        <v>1260</v>
      </c>
      <c r="AN1991" t="s">
        <v>1260</v>
      </c>
      <c r="AQ1991" t="s">
        <v>1263</v>
      </c>
      <c r="AR1991" t="s">
        <v>1257</v>
      </c>
      <c r="AS1991" t="s">
        <v>1260</v>
      </c>
      <c r="AT1991">
        <v>1</v>
      </c>
      <c r="AX1991" t="s">
        <v>1260</v>
      </c>
      <c r="AY1991" t="s">
        <v>1264</v>
      </c>
      <c r="AZ1991" t="s">
        <v>1265</v>
      </c>
      <c r="BI1991" t="s">
        <v>1260</v>
      </c>
      <c r="BK1991" t="str">
        <f>LEFT(Tabela_BaseCadastro[[#This Row],[Descrição]],SEARCH(" ",Tabela_BaseCadastro[[#This Row],[Descrição]],1)-1)</f>
        <v>TESS835P07</v>
      </c>
      <c r="BL1991" t="str">
        <f>TEXT(Tabela_BaseCadastro[[#This Row],[Unidade Venda '[EAN8, UPC12, EAN13, e DUN14']]],"0000000000000")</f>
        <v>4987350739667</v>
      </c>
      <c r="BN1991">
        <f>IF(Tabela_BaseCadastro[[#This Row],[P.Ativo CMED]]="",Tabela_BaseCadastro[[#This Row],[DESCRIÇÃO DO PRINCIPIO ATIVO]],Tabela_BaseCadastro[[#This Row],[P.Ativo CMED]])</f>
        <v>0</v>
      </c>
    </row>
    <row r="1992" spans="1:66" x14ac:dyDescent="0.25">
      <c r="A1992">
        <v>2839</v>
      </c>
      <c r="B1992" t="s">
        <v>4985</v>
      </c>
      <c r="C1992">
        <v>1899</v>
      </c>
      <c r="D1992" t="s">
        <v>4614</v>
      </c>
      <c r="E1992">
        <v>5</v>
      </c>
      <c r="F1992" t="s">
        <v>2634</v>
      </c>
      <c r="G1992">
        <v>8</v>
      </c>
      <c r="H1992" s="1" t="s">
        <v>2635</v>
      </c>
      <c r="I1992">
        <v>74</v>
      </c>
      <c r="J1992" t="s">
        <v>4615</v>
      </c>
      <c r="M1992" t="s">
        <v>1263</v>
      </c>
      <c r="N1992" t="s">
        <v>3332</v>
      </c>
      <c r="O1992" t="s">
        <v>1275</v>
      </c>
      <c r="P1992">
        <v>90189099</v>
      </c>
      <c r="R1992">
        <v>13</v>
      </c>
      <c r="S1992">
        <v>13</v>
      </c>
      <c r="U1992">
        <v>7898626110776</v>
      </c>
      <c r="V1992">
        <v>17898626110773</v>
      </c>
      <c r="Z1992" t="s">
        <v>1260</v>
      </c>
      <c r="AA1992" t="s">
        <v>1261</v>
      </c>
      <c r="AE1992">
        <v>44834</v>
      </c>
      <c r="AH1992">
        <v>0</v>
      </c>
      <c r="AK1992" t="s">
        <v>1260</v>
      </c>
      <c r="AM1992" t="s">
        <v>1260</v>
      </c>
      <c r="AN1992" t="s">
        <v>1260</v>
      </c>
      <c r="AQ1992" t="s">
        <v>1263</v>
      </c>
      <c r="AR1992" t="s">
        <v>1257</v>
      </c>
      <c r="AS1992" t="s">
        <v>1260</v>
      </c>
      <c r="AT1992">
        <v>1</v>
      </c>
      <c r="AX1992" t="s">
        <v>1260</v>
      </c>
      <c r="AY1992" t="s">
        <v>1264</v>
      </c>
      <c r="AZ1992" t="s">
        <v>1265</v>
      </c>
      <c r="BI1992" t="s">
        <v>1260</v>
      </c>
      <c r="BK1992" t="str">
        <f>LEFT(Tabela_BaseCadastro[[#This Row],[Descrição]],SEARCH(" ",Tabela_BaseCadastro[[#This Row],[Descrição]],1)-1)</f>
        <v>5002.25</v>
      </c>
      <c r="BL1992" t="str">
        <f>TEXT(Tabela_BaseCadastro[[#This Row],[Unidade Venda '[EAN8, UPC12, EAN13, e DUN14']]],"0000000000000")</f>
        <v>7898626110776</v>
      </c>
      <c r="BN1992">
        <f>IF(Tabela_BaseCadastro[[#This Row],[P.Ativo CMED]]="",Tabela_BaseCadastro[[#This Row],[DESCRIÇÃO DO PRINCIPIO ATIVO]],Tabela_BaseCadastro[[#This Row],[P.Ativo CMED]])</f>
        <v>0</v>
      </c>
    </row>
    <row r="1993" spans="1:66" x14ac:dyDescent="0.25">
      <c r="A1993">
        <v>2841</v>
      </c>
      <c r="B1993" t="s">
        <v>1460</v>
      </c>
      <c r="C1993">
        <v>2002</v>
      </c>
      <c r="D1993" t="s">
        <v>1372</v>
      </c>
      <c r="E1993">
        <v>1</v>
      </c>
      <c r="F1993" t="s">
        <v>1253</v>
      </c>
      <c r="G1993">
        <v>2</v>
      </c>
      <c r="H1993" s="1" t="s">
        <v>1254</v>
      </c>
      <c r="I1993">
        <v>82</v>
      </c>
      <c r="J1993" t="s">
        <v>4986</v>
      </c>
      <c r="K1993">
        <v>2</v>
      </c>
      <c r="L1993" t="s">
        <v>1256</v>
      </c>
      <c r="M1993" t="s">
        <v>1257</v>
      </c>
      <c r="N1993" t="s">
        <v>1268</v>
      </c>
      <c r="O1993" t="s">
        <v>1269</v>
      </c>
      <c r="P1993">
        <v>30049069</v>
      </c>
      <c r="R1993">
        <v>14</v>
      </c>
      <c r="S1993">
        <v>14</v>
      </c>
      <c r="U1993">
        <v>4260747720746</v>
      </c>
      <c r="V1993">
        <v>0</v>
      </c>
      <c r="X1993" t="s">
        <v>4987</v>
      </c>
      <c r="Z1993" t="s">
        <v>1260</v>
      </c>
      <c r="AA1993" t="s">
        <v>1261</v>
      </c>
      <c r="AB1993">
        <v>23</v>
      </c>
      <c r="AC1993" t="s">
        <v>1271</v>
      </c>
      <c r="AE1993">
        <v>44839</v>
      </c>
      <c r="AH1993">
        <v>0</v>
      </c>
      <c r="AK1993" t="s">
        <v>1260</v>
      </c>
      <c r="AM1993" t="s">
        <v>1260</v>
      </c>
      <c r="AN1993" t="s">
        <v>1260</v>
      </c>
      <c r="AQ1993" t="s">
        <v>1263</v>
      </c>
      <c r="AR1993" t="s">
        <v>1257</v>
      </c>
      <c r="AS1993" t="s">
        <v>1260</v>
      </c>
      <c r="AT1993">
        <v>1</v>
      </c>
      <c r="AX1993" t="s">
        <v>1260</v>
      </c>
      <c r="AY1993" t="s">
        <v>1264</v>
      </c>
      <c r="AZ1993" t="s">
        <v>1265</v>
      </c>
      <c r="BE1993">
        <v>49</v>
      </c>
      <c r="BF1993" t="s">
        <v>1463</v>
      </c>
      <c r="BI1993" t="s">
        <v>1260</v>
      </c>
      <c r="BK1993" t="str">
        <f>LEFT(Tabela_BaseCadastro[[#This Row],[Descrição]],SEARCH(" ",Tabela_BaseCadastro[[#This Row],[Descrição]],1)-1)</f>
        <v>LOSEC</v>
      </c>
      <c r="BL1993" t="str">
        <f>TEXT(Tabela_BaseCadastro[[#This Row],[Unidade Venda '[EAN8, UPC12, EAN13, e DUN14']]],"0000000000000")</f>
        <v>4260747720746</v>
      </c>
      <c r="BM1993" t="s">
        <v>4988</v>
      </c>
      <c r="BN1993" t="str">
        <f>IF(Tabela_BaseCadastro[[#This Row],[P.Ativo CMED]]="",Tabela_BaseCadastro[[#This Row],[DESCRIÇÃO DO PRINCIPIO ATIVO]],Tabela_BaseCadastro[[#This Row],[P.Ativo CMED]])</f>
        <v>OMEPRAZOL MAGNÉSICO</v>
      </c>
    </row>
    <row r="1994" spans="1:66" x14ac:dyDescent="0.25">
      <c r="A1994">
        <v>2842</v>
      </c>
      <c r="B1994" t="s">
        <v>1464</v>
      </c>
      <c r="C1994">
        <v>2002</v>
      </c>
      <c r="D1994" t="s">
        <v>1372</v>
      </c>
      <c r="E1994">
        <v>1</v>
      </c>
      <c r="F1994" t="s">
        <v>1253</v>
      </c>
      <c r="G1994">
        <v>2</v>
      </c>
      <c r="H1994" s="1" t="s">
        <v>1254</v>
      </c>
      <c r="I1994">
        <v>82</v>
      </c>
      <c r="J1994" t="s">
        <v>4986</v>
      </c>
      <c r="K1994">
        <v>2</v>
      </c>
      <c r="L1994" t="s">
        <v>1256</v>
      </c>
      <c r="M1994" t="s">
        <v>1257</v>
      </c>
      <c r="N1994" t="s">
        <v>1268</v>
      </c>
      <c r="O1994" t="s">
        <v>1269</v>
      </c>
      <c r="P1994">
        <v>30049069</v>
      </c>
      <c r="R1994">
        <v>14</v>
      </c>
      <c r="S1994">
        <v>14</v>
      </c>
      <c r="U1994">
        <v>4260747720739</v>
      </c>
      <c r="V1994">
        <v>0</v>
      </c>
      <c r="X1994" t="s">
        <v>4989</v>
      </c>
      <c r="Z1994" t="s">
        <v>1260</v>
      </c>
      <c r="AA1994" t="s">
        <v>1261</v>
      </c>
      <c r="AB1994">
        <v>23</v>
      </c>
      <c r="AC1994" t="s">
        <v>1271</v>
      </c>
      <c r="AE1994">
        <v>44839</v>
      </c>
      <c r="AH1994">
        <v>0</v>
      </c>
      <c r="AK1994" t="s">
        <v>1260</v>
      </c>
      <c r="AM1994" t="s">
        <v>1260</v>
      </c>
      <c r="AN1994" t="s">
        <v>1260</v>
      </c>
      <c r="AQ1994" t="s">
        <v>1263</v>
      </c>
      <c r="AR1994" t="s">
        <v>1257</v>
      </c>
      <c r="AS1994" t="s">
        <v>1260</v>
      </c>
      <c r="AT1994">
        <v>1</v>
      </c>
      <c r="AX1994" t="s">
        <v>1260</v>
      </c>
      <c r="AY1994" t="s">
        <v>1264</v>
      </c>
      <c r="AZ1994" t="s">
        <v>1265</v>
      </c>
      <c r="BE1994">
        <v>49</v>
      </c>
      <c r="BF1994" t="s">
        <v>1463</v>
      </c>
      <c r="BI1994" t="s">
        <v>1260</v>
      </c>
      <c r="BK1994" t="str">
        <f>LEFT(Tabela_BaseCadastro[[#This Row],[Descrição]],SEARCH(" ",Tabela_BaseCadastro[[#This Row],[Descrição]],1)-1)</f>
        <v>LOSEC</v>
      </c>
      <c r="BL1994" t="str">
        <f>TEXT(Tabela_BaseCadastro[[#This Row],[Unidade Venda '[EAN8, UPC12, EAN13, e DUN14']]],"0000000000000")</f>
        <v>4260747720739</v>
      </c>
      <c r="BM1994" t="s">
        <v>4988</v>
      </c>
      <c r="BN1994" t="str">
        <f>IF(Tabela_BaseCadastro[[#This Row],[P.Ativo CMED]]="",Tabela_BaseCadastro[[#This Row],[DESCRIÇÃO DO PRINCIPIO ATIVO]],Tabela_BaseCadastro[[#This Row],[P.Ativo CMED]])</f>
        <v>OMEPRAZOL MAGNÉSICO</v>
      </c>
    </row>
    <row r="1995" spans="1:66" x14ac:dyDescent="0.25">
      <c r="A1995">
        <v>2843</v>
      </c>
      <c r="B1995" t="s">
        <v>4990</v>
      </c>
      <c r="C1995">
        <v>2348</v>
      </c>
      <c r="D1995" t="s">
        <v>4991</v>
      </c>
      <c r="E1995">
        <v>1</v>
      </c>
      <c r="F1995" t="s">
        <v>1253</v>
      </c>
      <c r="G1995">
        <v>7</v>
      </c>
      <c r="H1995" s="1" t="s">
        <v>1381</v>
      </c>
      <c r="I1995">
        <v>59</v>
      </c>
      <c r="J1995" t="s">
        <v>4493</v>
      </c>
      <c r="K1995">
        <v>1</v>
      </c>
      <c r="L1995" t="s">
        <v>1291</v>
      </c>
      <c r="M1995" t="s">
        <v>1263</v>
      </c>
      <c r="N1995" t="s">
        <v>4411</v>
      </c>
      <c r="O1995" t="s">
        <v>1357</v>
      </c>
      <c r="P1995">
        <v>30021520</v>
      </c>
      <c r="R1995">
        <v>13</v>
      </c>
      <c r="S1995">
        <v>14</v>
      </c>
      <c r="U1995">
        <v>7891045031554</v>
      </c>
      <c r="V1995">
        <v>0</v>
      </c>
      <c r="Z1995" t="s">
        <v>1260</v>
      </c>
      <c r="AA1995" t="s">
        <v>1261</v>
      </c>
      <c r="AB1995">
        <v>6</v>
      </c>
      <c r="AC1995" t="s">
        <v>1283</v>
      </c>
      <c r="AE1995">
        <v>44839</v>
      </c>
      <c r="AH1995">
        <v>0</v>
      </c>
      <c r="AK1995" t="s">
        <v>1260</v>
      </c>
      <c r="AM1995" t="s">
        <v>1260</v>
      </c>
      <c r="AN1995" t="s">
        <v>1260</v>
      </c>
      <c r="AQ1995" t="s">
        <v>1263</v>
      </c>
      <c r="AR1995" t="s">
        <v>1257</v>
      </c>
      <c r="AS1995" t="s">
        <v>1260</v>
      </c>
      <c r="AT1995">
        <v>1</v>
      </c>
      <c r="AX1995" t="s">
        <v>1260</v>
      </c>
      <c r="AY1995" t="s">
        <v>1264</v>
      </c>
      <c r="AZ1995" t="s">
        <v>1265</v>
      </c>
      <c r="BI1995" t="s">
        <v>1260</v>
      </c>
      <c r="BK1995" t="str">
        <f>LEFT(Tabela_BaseCadastro[[#This Row],[Descrição]],SEARCH(" ",Tabela_BaseCadastro[[#This Row],[Descrição]],1)-1)</f>
        <v>ENBREL</v>
      </c>
      <c r="BL1995" t="str">
        <f>TEXT(Tabela_BaseCadastro[[#This Row],[Unidade Venda '[EAN8, UPC12, EAN13, e DUN14']]],"0000000000000")</f>
        <v>7891045031554</v>
      </c>
      <c r="BM1995" t="s">
        <v>4992</v>
      </c>
      <c r="BN1995" t="str">
        <f>IF(Tabela_BaseCadastro[[#This Row],[P.Ativo CMED]]="",Tabela_BaseCadastro[[#This Row],[DESCRIÇÃO DO PRINCIPIO ATIVO]],Tabela_BaseCadastro[[#This Row],[P.Ativo CMED]])</f>
        <v>ETANERCEPTE</v>
      </c>
    </row>
    <row r="1996" spans="1:66" x14ac:dyDescent="0.25">
      <c r="A1996">
        <v>2844</v>
      </c>
      <c r="B1996" t="s">
        <v>4993</v>
      </c>
      <c r="C1996">
        <v>1785</v>
      </c>
      <c r="D1996" t="s">
        <v>4492</v>
      </c>
      <c r="E1996">
        <v>1</v>
      </c>
      <c r="F1996" t="s">
        <v>1253</v>
      </c>
      <c r="G1996">
        <v>1</v>
      </c>
      <c r="H1996" s="1" t="s">
        <v>1280</v>
      </c>
      <c r="I1996">
        <v>60</v>
      </c>
      <c r="J1996" t="s">
        <v>4493</v>
      </c>
      <c r="M1996" t="s">
        <v>1263</v>
      </c>
      <c r="N1996" t="s">
        <v>1422</v>
      </c>
      <c r="O1996" t="s">
        <v>1253</v>
      </c>
      <c r="P1996">
        <v>30022099</v>
      </c>
      <c r="R1996">
        <v>13</v>
      </c>
      <c r="S1996">
        <v>14</v>
      </c>
      <c r="U1996">
        <v>7891045032285</v>
      </c>
      <c r="V1996">
        <v>7891045032285</v>
      </c>
      <c r="Z1996" t="s">
        <v>1260</v>
      </c>
      <c r="AA1996" t="s">
        <v>1261</v>
      </c>
      <c r="AE1996">
        <v>44839</v>
      </c>
      <c r="AH1996">
        <v>0</v>
      </c>
      <c r="AK1996" t="s">
        <v>1260</v>
      </c>
      <c r="AM1996" t="s">
        <v>1260</v>
      </c>
      <c r="AN1996" t="s">
        <v>1260</v>
      </c>
      <c r="AQ1996" t="s">
        <v>1263</v>
      </c>
      <c r="AR1996" t="s">
        <v>1257</v>
      </c>
      <c r="AS1996" t="s">
        <v>1260</v>
      </c>
      <c r="AT1996">
        <v>1</v>
      </c>
      <c r="AX1996" t="s">
        <v>1260</v>
      </c>
      <c r="AY1996" t="s">
        <v>1264</v>
      </c>
      <c r="AZ1996" t="s">
        <v>1265</v>
      </c>
      <c r="BI1996" t="s">
        <v>1260</v>
      </c>
      <c r="BK1996" t="str">
        <f>LEFT(Tabela_BaseCadastro[[#This Row],[Descrição]],SEARCH(" ",Tabela_BaseCadastro[[#This Row],[Descrição]],1)-1)</f>
        <v>BESPONSA</v>
      </c>
      <c r="BL1996" t="str">
        <f>TEXT(Tabela_BaseCadastro[[#This Row],[Unidade Venda '[EAN8, UPC12, EAN13, e DUN14']]],"0000000000000")</f>
        <v>7891045032285</v>
      </c>
      <c r="BM1996" t="s">
        <v>4994</v>
      </c>
      <c r="BN1996" t="str">
        <f>IF(Tabela_BaseCadastro[[#This Row],[P.Ativo CMED]]="",Tabela_BaseCadastro[[#This Row],[DESCRIÇÃO DO PRINCIPIO ATIVO]],Tabela_BaseCadastro[[#This Row],[P.Ativo CMED]])</f>
        <v>INOTUZUMABE OZOGAMICINA</v>
      </c>
    </row>
    <row r="1997" spans="1:66" x14ac:dyDescent="0.25">
      <c r="A1997">
        <v>2845</v>
      </c>
      <c r="B1997" t="s">
        <v>4995</v>
      </c>
      <c r="C1997">
        <v>1785</v>
      </c>
      <c r="D1997" t="s">
        <v>4492</v>
      </c>
      <c r="E1997">
        <v>1</v>
      </c>
      <c r="F1997" t="s">
        <v>1253</v>
      </c>
      <c r="G1997">
        <v>1</v>
      </c>
      <c r="H1997" s="1" t="s">
        <v>1280</v>
      </c>
      <c r="I1997">
        <v>60</v>
      </c>
      <c r="J1997" t="s">
        <v>4493</v>
      </c>
      <c r="M1997" t="s">
        <v>1263</v>
      </c>
      <c r="N1997" t="s">
        <v>1323</v>
      </c>
      <c r="O1997" t="s">
        <v>1269</v>
      </c>
      <c r="P1997">
        <v>30049069</v>
      </c>
      <c r="R1997">
        <v>13</v>
      </c>
      <c r="S1997">
        <v>14</v>
      </c>
      <c r="U1997">
        <v>0</v>
      </c>
      <c r="V1997">
        <v>0</v>
      </c>
      <c r="Z1997" t="s">
        <v>1260</v>
      </c>
      <c r="AA1997" t="s">
        <v>1261</v>
      </c>
      <c r="AE1997">
        <v>44839</v>
      </c>
      <c r="AH1997">
        <v>0</v>
      </c>
      <c r="AK1997" t="s">
        <v>1260</v>
      </c>
      <c r="AM1997" t="s">
        <v>1260</v>
      </c>
      <c r="AN1997" t="s">
        <v>1260</v>
      </c>
      <c r="AQ1997" t="s">
        <v>1263</v>
      </c>
      <c r="AR1997" t="s">
        <v>1257</v>
      </c>
      <c r="AS1997" t="s">
        <v>1260</v>
      </c>
      <c r="AT1997">
        <v>1</v>
      </c>
      <c r="AX1997" t="s">
        <v>1260</v>
      </c>
      <c r="AY1997" t="s">
        <v>1264</v>
      </c>
      <c r="AZ1997" t="s">
        <v>1265</v>
      </c>
      <c r="BI1997" t="s">
        <v>1260</v>
      </c>
      <c r="BK1997" t="str">
        <f>LEFT(Tabela_BaseCadastro[[#This Row],[Descrição]],SEARCH(" ",Tabela_BaseCadastro[[#This Row],[Descrição]],1)-1)</f>
        <v>IBRANCE</v>
      </c>
      <c r="BL1997" t="str">
        <f>TEXT(Tabela_BaseCadastro[[#This Row],[Unidade Venda '[EAN8, UPC12, EAN13, e DUN14']]],"0000000000000")</f>
        <v>0000000000000</v>
      </c>
      <c r="BM1997" t="s">
        <v>1565</v>
      </c>
      <c r="BN1997" t="str">
        <f>IF(Tabela_BaseCadastro[[#This Row],[P.Ativo CMED]]="",Tabela_BaseCadastro[[#This Row],[DESCRIÇÃO DO PRINCIPIO ATIVO]],Tabela_BaseCadastro[[#This Row],[P.Ativo CMED]])</f>
        <v>TISAGENLECLEUCEL</v>
      </c>
    </row>
    <row r="1998" spans="1:66" x14ac:dyDescent="0.25">
      <c r="A1998">
        <v>2847</v>
      </c>
      <c r="B1998" t="s">
        <v>4996</v>
      </c>
      <c r="C1998">
        <v>1785</v>
      </c>
      <c r="D1998" t="s">
        <v>4492</v>
      </c>
      <c r="E1998">
        <v>1</v>
      </c>
      <c r="F1998" t="s">
        <v>1253</v>
      </c>
      <c r="G1998">
        <v>1</v>
      </c>
      <c r="H1998" s="1" t="s">
        <v>1280</v>
      </c>
      <c r="I1998">
        <v>60</v>
      </c>
      <c r="J1998" t="s">
        <v>4493</v>
      </c>
      <c r="M1998" t="s">
        <v>1263</v>
      </c>
      <c r="N1998" t="s">
        <v>1323</v>
      </c>
      <c r="O1998" t="s">
        <v>1269</v>
      </c>
      <c r="P1998">
        <v>30022099</v>
      </c>
      <c r="R1998">
        <v>13</v>
      </c>
      <c r="S1998">
        <v>14</v>
      </c>
      <c r="U1998">
        <v>7891268111001</v>
      </c>
      <c r="V1998">
        <v>7891268111001</v>
      </c>
      <c r="Z1998" t="s">
        <v>1260</v>
      </c>
      <c r="AA1998" t="s">
        <v>1261</v>
      </c>
      <c r="AE1998">
        <v>44839</v>
      </c>
      <c r="AH1998">
        <v>0</v>
      </c>
      <c r="AK1998" t="s">
        <v>1260</v>
      </c>
      <c r="AM1998" t="s">
        <v>1260</v>
      </c>
      <c r="AN1998" t="s">
        <v>1260</v>
      </c>
      <c r="AQ1998" t="s">
        <v>1263</v>
      </c>
      <c r="AR1998" t="s">
        <v>1257</v>
      </c>
      <c r="AS1998" t="s">
        <v>1260</v>
      </c>
      <c r="AT1998">
        <v>1</v>
      </c>
      <c r="AX1998" t="s">
        <v>1260</v>
      </c>
      <c r="AY1998" t="s">
        <v>1264</v>
      </c>
      <c r="AZ1998" t="s">
        <v>1265</v>
      </c>
      <c r="BI1998" t="s">
        <v>1260</v>
      </c>
      <c r="BK1998" t="str">
        <f>LEFT(Tabela_BaseCadastro[[#This Row],[Descrição]],SEARCH(" ",Tabela_BaseCadastro[[#This Row],[Descrição]],1)-1)</f>
        <v>IBRANCE</v>
      </c>
      <c r="BL1998" t="str">
        <f>TEXT(Tabela_BaseCadastro[[#This Row],[Unidade Venda '[EAN8, UPC12, EAN13, e DUN14']]],"0000000000000")</f>
        <v>7891268111001</v>
      </c>
      <c r="BN1998">
        <f>IF(Tabela_BaseCadastro[[#This Row],[P.Ativo CMED]]="",Tabela_BaseCadastro[[#This Row],[DESCRIÇÃO DO PRINCIPIO ATIVO]],Tabela_BaseCadastro[[#This Row],[P.Ativo CMED]])</f>
        <v>0</v>
      </c>
    </row>
    <row r="1999" spans="1:66" x14ac:dyDescent="0.25">
      <c r="A1999">
        <v>2848</v>
      </c>
      <c r="B1999" t="s">
        <v>4997</v>
      </c>
      <c r="C1999">
        <v>1785</v>
      </c>
      <c r="D1999" t="s">
        <v>4492</v>
      </c>
      <c r="E1999">
        <v>1</v>
      </c>
      <c r="F1999" t="s">
        <v>1253</v>
      </c>
      <c r="G1999">
        <v>1</v>
      </c>
      <c r="H1999" s="1" t="s">
        <v>1280</v>
      </c>
      <c r="I1999">
        <v>60</v>
      </c>
      <c r="J1999" t="s">
        <v>4493</v>
      </c>
      <c r="K1999">
        <v>2</v>
      </c>
      <c r="L1999" t="s">
        <v>1256</v>
      </c>
      <c r="M1999" t="s">
        <v>1263</v>
      </c>
      <c r="N1999" t="s">
        <v>1323</v>
      </c>
      <c r="O1999" t="s">
        <v>1269</v>
      </c>
      <c r="P1999">
        <v>30049069</v>
      </c>
      <c r="R1999">
        <v>13</v>
      </c>
      <c r="S1999">
        <v>14</v>
      </c>
      <c r="U1999">
        <v>7891268104257</v>
      </c>
      <c r="V1999">
        <v>0</v>
      </c>
      <c r="Z1999" t="s">
        <v>1260</v>
      </c>
      <c r="AB1999">
        <v>1</v>
      </c>
      <c r="AC1999" t="s">
        <v>1283</v>
      </c>
      <c r="AE1999">
        <v>44839</v>
      </c>
      <c r="AH1999">
        <v>0</v>
      </c>
      <c r="AK1999" t="s">
        <v>1260</v>
      </c>
      <c r="AM1999" t="s">
        <v>1260</v>
      </c>
      <c r="AN1999" t="s">
        <v>1260</v>
      </c>
      <c r="AQ1999" t="s">
        <v>1263</v>
      </c>
      <c r="AR1999" t="s">
        <v>1257</v>
      </c>
      <c r="AS1999" t="s">
        <v>1260</v>
      </c>
      <c r="AT1999">
        <v>1</v>
      </c>
      <c r="AX1999" t="s">
        <v>1260</v>
      </c>
      <c r="AY1999" t="s">
        <v>1264</v>
      </c>
      <c r="AZ1999" t="s">
        <v>1265</v>
      </c>
      <c r="BI1999" t="s">
        <v>1260</v>
      </c>
      <c r="BK1999" t="str">
        <f>LEFT(Tabela_BaseCadastro[[#This Row],[Descrição]],SEARCH(" ",Tabela_BaseCadastro[[#This Row],[Descrição]],1)-1)</f>
        <v>INLYTA</v>
      </c>
      <c r="BL1999" t="str">
        <f>TEXT(Tabela_BaseCadastro[[#This Row],[Unidade Venda '[EAN8, UPC12, EAN13, e DUN14']]],"0000000000000")</f>
        <v>7891268104257</v>
      </c>
      <c r="BM1999" t="s">
        <v>4736</v>
      </c>
      <c r="BN1999" t="str">
        <f>IF(Tabela_BaseCadastro[[#This Row],[P.Ativo CMED]]="",Tabela_BaseCadastro[[#This Row],[DESCRIÇÃO DO PRINCIPIO ATIVO]],Tabela_BaseCadastro[[#This Row],[P.Ativo CMED]])</f>
        <v>AXITINIBE</v>
      </c>
    </row>
    <row r="2000" spans="1:66" x14ac:dyDescent="0.25">
      <c r="A2000">
        <v>2849</v>
      </c>
      <c r="B2000" t="s">
        <v>4998</v>
      </c>
      <c r="C2000">
        <v>1785</v>
      </c>
      <c r="D2000" t="s">
        <v>4492</v>
      </c>
      <c r="E2000">
        <v>1</v>
      </c>
      <c r="F2000" t="s">
        <v>1253</v>
      </c>
      <c r="G2000">
        <v>2</v>
      </c>
      <c r="H2000" s="1" t="s">
        <v>1254</v>
      </c>
      <c r="I2000">
        <v>60</v>
      </c>
      <c r="J2000" t="s">
        <v>4493</v>
      </c>
      <c r="M2000" t="s">
        <v>1263</v>
      </c>
      <c r="N2000" t="s">
        <v>1583</v>
      </c>
      <c r="O2000" t="s">
        <v>1584</v>
      </c>
      <c r="P2000">
        <v>30049078</v>
      </c>
      <c r="R2000">
        <v>13</v>
      </c>
      <c r="S2000">
        <v>14</v>
      </c>
      <c r="U2000">
        <v>7891045009683</v>
      </c>
      <c r="V2000">
        <v>0</v>
      </c>
      <c r="X2000">
        <v>2</v>
      </c>
      <c r="Z2000" t="s">
        <v>1260</v>
      </c>
      <c r="AA2000" t="s">
        <v>1261</v>
      </c>
      <c r="AE2000">
        <v>44839</v>
      </c>
      <c r="AH2000">
        <v>0</v>
      </c>
      <c r="AK2000" t="s">
        <v>1260</v>
      </c>
      <c r="AM2000" t="s">
        <v>1260</v>
      </c>
      <c r="AN2000" t="s">
        <v>1260</v>
      </c>
      <c r="AQ2000" t="s">
        <v>1263</v>
      </c>
      <c r="AR2000" t="s">
        <v>1257</v>
      </c>
      <c r="AS2000" t="s">
        <v>1260</v>
      </c>
      <c r="AT2000">
        <v>1</v>
      </c>
      <c r="AX2000" t="s">
        <v>1260</v>
      </c>
      <c r="AY2000" t="s">
        <v>1264</v>
      </c>
      <c r="AZ2000" t="s">
        <v>1265</v>
      </c>
      <c r="BI2000" t="s">
        <v>1260</v>
      </c>
      <c r="BK2000" t="str">
        <f>LEFT(Tabela_BaseCadastro[[#This Row],[Descrição]],SEARCH(" ",Tabela_BaseCadastro[[#This Row],[Descrição]],1)-1)</f>
        <v>RAPAMUNE</v>
      </c>
      <c r="BL2000" t="str">
        <f>TEXT(Tabela_BaseCadastro[[#This Row],[Unidade Venda '[EAN8, UPC12, EAN13, e DUN14']]],"0000000000000")</f>
        <v>7891045009683</v>
      </c>
      <c r="BM2000" t="s">
        <v>4999</v>
      </c>
      <c r="BN2000" t="str">
        <f>IF(Tabela_BaseCadastro[[#This Row],[P.Ativo CMED]]="",Tabela_BaseCadastro[[#This Row],[DESCRIÇÃO DO PRINCIPIO ATIVO]],Tabela_BaseCadastro[[#This Row],[P.Ativo CMED]])</f>
        <v>SIROLIMO</v>
      </c>
    </row>
    <row r="2001" spans="1:66" x14ac:dyDescent="0.25">
      <c r="A2001">
        <v>2850</v>
      </c>
      <c r="B2001" t="s">
        <v>5000</v>
      </c>
      <c r="C2001">
        <v>1785</v>
      </c>
      <c r="D2001" t="s">
        <v>4492</v>
      </c>
      <c r="E2001">
        <v>1</v>
      </c>
      <c r="F2001" t="s">
        <v>1253</v>
      </c>
      <c r="G2001">
        <v>2</v>
      </c>
      <c r="H2001" s="1" t="s">
        <v>1254</v>
      </c>
      <c r="I2001">
        <v>60</v>
      </c>
      <c r="J2001" t="s">
        <v>4493</v>
      </c>
      <c r="M2001" t="s">
        <v>1263</v>
      </c>
      <c r="N2001" t="s">
        <v>1583</v>
      </c>
      <c r="O2001" t="s">
        <v>1584</v>
      </c>
      <c r="P2001">
        <v>30049078</v>
      </c>
      <c r="R2001">
        <v>13</v>
      </c>
      <c r="S2001">
        <v>14</v>
      </c>
      <c r="U2001">
        <v>7891045009676</v>
      </c>
      <c r="V2001">
        <v>0</v>
      </c>
      <c r="Z2001" t="s">
        <v>1260</v>
      </c>
      <c r="AA2001" t="s">
        <v>1261</v>
      </c>
      <c r="AE2001">
        <v>44839</v>
      </c>
      <c r="AH2001">
        <v>0</v>
      </c>
      <c r="AK2001" t="s">
        <v>1260</v>
      </c>
      <c r="AM2001" t="s">
        <v>1260</v>
      </c>
      <c r="AN2001" t="s">
        <v>1260</v>
      </c>
      <c r="AQ2001" t="s">
        <v>1263</v>
      </c>
      <c r="AR2001" t="s">
        <v>1257</v>
      </c>
      <c r="AS2001" t="s">
        <v>1260</v>
      </c>
      <c r="AT2001">
        <v>1</v>
      </c>
      <c r="AX2001" t="s">
        <v>1260</v>
      </c>
      <c r="AY2001" t="s">
        <v>1264</v>
      </c>
      <c r="AZ2001" t="s">
        <v>1265</v>
      </c>
      <c r="BI2001" t="s">
        <v>1260</v>
      </c>
      <c r="BK2001" t="str">
        <f>LEFT(Tabela_BaseCadastro[[#This Row],[Descrição]],SEARCH(" ",Tabela_BaseCadastro[[#This Row],[Descrição]],1)-1)</f>
        <v>RAPAMUNE</v>
      </c>
      <c r="BL2001" t="str">
        <f>TEXT(Tabela_BaseCadastro[[#This Row],[Unidade Venda '[EAN8, UPC12, EAN13, e DUN14']]],"0000000000000")</f>
        <v>7891045009676</v>
      </c>
      <c r="BM2001" t="s">
        <v>4999</v>
      </c>
      <c r="BN2001" t="str">
        <f>IF(Tabela_BaseCadastro[[#This Row],[P.Ativo CMED]]="",Tabela_BaseCadastro[[#This Row],[DESCRIÇÃO DO PRINCIPIO ATIVO]],Tabela_BaseCadastro[[#This Row],[P.Ativo CMED]])</f>
        <v>SIROLIMO</v>
      </c>
    </row>
    <row r="2002" spans="1:66" x14ac:dyDescent="0.25">
      <c r="A2002">
        <v>2852</v>
      </c>
      <c r="B2002" t="s">
        <v>5001</v>
      </c>
      <c r="C2002">
        <v>1785</v>
      </c>
      <c r="D2002" t="s">
        <v>4492</v>
      </c>
      <c r="E2002">
        <v>1</v>
      </c>
      <c r="F2002" t="s">
        <v>1253</v>
      </c>
      <c r="G2002">
        <v>2</v>
      </c>
      <c r="H2002" s="1" t="s">
        <v>1254</v>
      </c>
      <c r="I2002">
        <v>60</v>
      </c>
      <c r="J2002" t="s">
        <v>4493</v>
      </c>
      <c r="M2002" t="s">
        <v>1263</v>
      </c>
      <c r="N2002" t="s">
        <v>1422</v>
      </c>
      <c r="O2002" t="s">
        <v>1253</v>
      </c>
      <c r="P2002">
        <v>30022099</v>
      </c>
      <c r="R2002">
        <v>13</v>
      </c>
      <c r="S2002">
        <v>14</v>
      </c>
      <c r="U2002">
        <v>7891268108323</v>
      </c>
      <c r="V2002">
        <v>7891268108323</v>
      </c>
      <c r="Z2002" t="s">
        <v>1260</v>
      </c>
      <c r="AA2002" t="s">
        <v>1261</v>
      </c>
      <c r="AE2002">
        <v>44839</v>
      </c>
      <c r="AH2002">
        <v>0</v>
      </c>
      <c r="AK2002" t="s">
        <v>1260</v>
      </c>
      <c r="AM2002" t="s">
        <v>1260</v>
      </c>
      <c r="AN2002" t="s">
        <v>1260</v>
      </c>
      <c r="AQ2002" t="s">
        <v>1263</v>
      </c>
      <c r="AR2002" t="s">
        <v>1257</v>
      </c>
      <c r="AS2002" t="s">
        <v>1260</v>
      </c>
      <c r="AT2002">
        <v>1</v>
      </c>
      <c r="AX2002" t="s">
        <v>1260</v>
      </c>
      <c r="AY2002" t="s">
        <v>1264</v>
      </c>
      <c r="AZ2002" t="s">
        <v>1265</v>
      </c>
      <c r="BI2002" t="s">
        <v>1260</v>
      </c>
      <c r="BK2002" t="str">
        <f>LEFT(Tabela_BaseCadastro[[#This Row],[Descrição]],SEARCH(" ",Tabela_BaseCadastro[[#This Row],[Descrição]],1)-1)</f>
        <v>SOMAVERT</v>
      </c>
      <c r="BL2002" t="str">
        <f>TEXT(Tabela_BaseCadastro[[#This Row],[Unidade Venda '[EAN8, UPC12, EAN13, e DUN14']]],"0000000000000")</f>
        <v>7891268108323</v>
      </c>
      <c r="BM2002" t="s">
        <v>4747</v>
      </c>
      <c r="BN2002" t="str">
        <f>IF(Tabela_BaseCadastro[[#This Row],[P.Ativo CMED]]="",Tabela_BaseCadastro[[#This Row],[DESCRIÇÃO DO PRINCIPIO ATIVO]],Tabela_BaseCadastro[[#This Row],[P.Ativo CMED]])</f>
        <v>PEGVISOMANTO</v>
      </c>
    </row>
    <row r="2003" spans="1:66" x14ac:dyDescent="0.25">
      <c r="A2003">
        <v>2853</v>
      </c>
      <c r="B2003" t="s">
        <v>5002</v>
      </c>
      <c r="C2003">
        <v>1785</v>
      </c>
      <c r="D2003" t="s">
        <v>4492</v>
      </c>
      <c r="E2003">
        <v>1</v>
      </c>
      <c r="F2003" t="s">
        <v>1253</v>
      </c>
      <c r="G2003">
        <v>1</v>
      </c>
      <c r="H2003" s="1" t="s">
        <v>1280</v>
      </c>
      <c r="I2003">
        <v>60</v>
      </c>
      <c r="J2003" t="s">
        <v>4493</v>
      </c>
      <c r="M2003" t="s">
        <v>1263</v>
      </c>
      <c r="N2003" t="s">
        <v>1323</v>
      </c>
      <c r="O2003" t="s">
        <v>1269</v>
      </c>
      <c r="P2003">
        <v>30049069</v>
      </c>
      <c r="Q2003">
        <v>3</v>
      </c>
      <c r="R2003">
        <v>13</v>
      </c>
      <c r="S2003">
        <v>14</v>
      </c>
      <c r="U2003">
        <v>7891268100631</v>
      </c>
      <c r="V2003">
        <v>0</v>
      </c>
      <c r="Z2003" t="s">
        <v>1260</v>
      </c>
      <c r="AA2003" t="s">
        <v>1261</v>
      </c>
      <c r="AE2003">
        <v>44839</v>
      </c>
      <c r="AH2003">
        <v>0</v>
      </c>
      <c r="AK2003" t="s">
        <v>1260</v>
      </c>
      <c r="AM2003" t="s">
        <v>1260</v>
      </c>
      <c r="AN2003" t="s">
        <v>1260</v>
      </c>
      <c r="AQ2003" t="s">
        <v>1263</v>
      </c>
      <c r="AR2003" t="s">
        <v>1257</v>
      </c>
      <c r="AS2003" t="s">
        <v>1260</v>
      </c>
      <c r="AT2003">
        <v>1</v>
      </c>
      <c r="AX2003" t="s">
        <v>1260</v>
      </c>
      <c r="AY2003" t="s">
        <v>1264</v>
      </c>
      <c r="AZ2003" t="s">
        <v>1265</v>
      </c>
      <c r="BI2003" t="s">
        <v>1260</v>
      </c>
      <c r="BK2003" t="str">
        <f>LEFT(Tabela_BaseCadastro[[#This Row],[Descrição]],SEARCH(" ",Tabela_BaseCadastro[[#This Row],[Descrição]],1)-1)</f>
        <v>SUTENT</v>
      </c>
      <c r="BL2003" t="str">
        <f>TEXT(Tabela_BaseCadastro[[#This Row],[Unidade Venda '[EAN8, UPC12, EAN13, e DUN14']]],"0000000000000")</f>
        <v>7891268100631</v>
      </c>
      <c r="BM2003" t="s">
        <v>4738</v>
      </c>
      <c r="BN2003" t="str">
        <f>IF(Tabela_BaseCadastro[[#This Row],[P.Ativo CMED]]="",Tabela_BaseCadastro[[#This Row],[DESCRIÇÃO DO PRINCIPIO ATIVO]],Tabela_BaseCadastro[[#This Row],[P.Ativo CMED]])</f>
        <v>MALATO DE SUNITINIBE</v>
      </c>
    </row>
    <row r="2004" spans="1:66" x14ac:dyDescent="0.25">
      <c r="A2004">
        <v>2854</v>
      </c>
      <c r="B2004" t="s">
        <v>5003</v>
      </c>
      <c r="C2004">
        <v>1785</v>
      </c>
      <c r="D2004" t="s">
        <v>4492</v>
      </c>
      <c r="E2004">
        <v>1</v>
      </c>
      <c r="F2004" t="s">
        <v>1253</v>
      </c>
      <c r="G2004">
        <v>1</v>
      </c>
      <c r="H2004" s="1" t="s">
        <v>1280</v>
      </c>
      <c r="I2004">
        <v>60</v>
      </c>
      <c r="J2004" t="s">
        <v>4493</v>
      </c>
      <c r="M2004" t="s">
        <v>1263</v>
      </c>
      <c r="N2004" t="s">
        <v>1323</v>
      </c>
      <c r="O2004" t="s">
        <v>1269</v>
      </c>
      <c r="P2004">
        <v>30049069</v>
      </c>
      <c r="R2004">
        <v>13</v>
      </c>
      <c r="S2004">
        <v>14</v>
      </c>
      <c r="U2004">
        <v>0</v>
      </c>
      <c r="V2004">
        <v>0</v>
      </c>
      <c r="Z2004" t="s">
        <v>1260</v>
      </c>
      <c r="AA2004" t="s">
        <v>1261</v>
      </c>
      <c r="AE2004">
        <v>44839</v>
      </c>
      <c r="AH2004">
        <v>0</v>
      </c>
      <c r="AK2004" t="s">
        <v>1260</v>
      </c>
      <c r="AM2004" t="s">
        <v>1260</v>
      </c>
      <c r="AN2004" t="s">
        <v>1260</v>
      </c>
      <c r="AQ2004" t="s">
        <v>1263</v>
      </c>
      <c r="AR2004" t="s">
        <v>1257</v>
      </c>
      <c r="AS2004" t="s">
        <v>1260</v>
      </c>
      <c r="AT2004">
        <v>1</v>
      </c>
      <c r="AX2004" t="s">
        <v>1260</v>
      </c>
      <c r="AY2004" t="s">
        <v>1264</v>
      </c>
      <c r="AZ2004" t="s">
        <v>1265</v>
      </c>
      <c r="BI2004" t="s">
        <v>1260</v>
      </c>
      <c r="BK2004" t="str">
        <f>LEFT(Tabela_BaseCadastro[[#This Row],[Descrição]],SEARCH(" ",Tabela_BaseCadastro[[#This Row],[Descrição]],1)-1)</f>
        <v>SUTENT</v>
      </c>
      <c r="BL2004" t="str">
        <f>TEXT(Tabela_BaseCadastro[[#This Row],[Unidade Venda '[EAN8, UPC12, EAN13, e DUN14']]],"0000000000000")</f>
        <v>0000000000000</v>
      </c>
      <c r="BM2004" t="s">
        <v>1565</v>
      </c>
      <c r="BN2004" t="str">
        <f>IF(Tabela_BaseCadastro[[#This Row],[P.Ativo CMED]]="",Tabela_BaseCadastro[[#This Row],[DESCRIÇÃO DO PRINCIPIO ATIVO]],Tabela_BaseCadastro[[#This Row],[P.Ativo CMED]])</f>
        <v>TISAGENLECLEUCEL</v>
      </c>
    </row>
    <row r="2005" spans="1:66" x14ac:dyDescent="0.25">
      <c r="A2005">
        <v>2855</v>
      </c>
      <c r="B2005" t="s">
        <v>5004</v>
      </c>
      <c r="C2005">
        <v>1785</v>
      </c>
      <c r="D2005" t="s">
        <v>4492</v>
      </c>
      <c r="E2005">
        <v>1</v>
      </c>
      <c r="F2005" t="s">
        <v>1253</v>
      </c>
      <c r="G2005">
        <v>1</v>
      </c>
      <c r="H2005" s="1" t="s">
        <v>1280</v>
      </c>
      <c r="I2005">
        <v>60</v>
      </c>
      <c r="J2005" t="s">
        <v>4493</v>
      </c>
      <c r="M2005" t="s">
        <v>1263</v>
      </c>
      <c r="N2005" t="s">
        <v>1323</v>
      </c>
      <c r="O2005" t="s">
        <v>1269</v>
      </c>
      <c r="P2005">
        <v>30049069</v>
      </c>
      <c r="R2005">
        <v>13</v>
      </c>
      <c r="S2005">
        <v>14</v>
      </c>
      <c r="U2005">
        <v>7891268100655</v>
      </c>
      <c r="V2005">
        <v>0</v>
      </c>
      <c r="Z2005" t="s">
        <v>1260</v>
      </c>
      <c r="AA2005" t="s">
        <v>1261</v>
      </c>
      <c r="AE2005">
        <v>44839</v>
      </c>
      <c r="AH2005">
        <v>0</v>
      </c>
      <c r="AK2005" t="s">
        <v>1260</v>
      </c>
      <c r="AM2005" t="s">
        <v>1260</v>
      </c>
      <c r="AN2005" t="s">
        <v>1260</v>
      </c>
      <c r="AQ2005" t="s">
        <v>1263</v>
      </c>
      <c r="AR2005" t="s">
        <v>1257</v>
      </c>
      <c r="AS2005" t="s">
        <v>1260</v>
      </c>
      <c r="AT2005">
        <v>1</v>
      </c>
      <c r="AX2005" t="s">
        <v>1260</v>
      </c>
      <c r="AY2005" t="s">
        <v>1264</v>
      </c>
      <c r="AZ2005" t="s">
        <v>1265</v>
      </c>
      <c r="BI2005" t="s">
        <v>1260</v>
      </c>
      <c r="BK2005" t="str">
        <f>LEFT(Tabela_BaseCadastro[[#This Row],[Descrição]],SEARCH(" ",Tabela_BaseCadastro[[#This Row],[Descrição]],1)-1)</f>
        <v>SUTENT</v>
      </c>
      <c r="BL2005" t="str">
        <f>TEXT(Tabela_BaseCadastro[[#This Row],[Unidade Venda '[EAN8, UPC12, EAN13, e DUN14']]],"0000000000000")</f>
        <v>7891268100655</v>
      </c>
      <c r="BM2005" t="s">
        <v>4738</v>
      </c>
      <c r="BN2005" t="str">
        <f>IF(Tabela_BaseCadastro[[#This Row],[P.Ativo CMED]]="",Tabela_BaseCadastro[[#This Row],[DESCRIÇÃO DO PRINCIPIO ATIVO]],Tabela_BaseCadastro[[#This Row],[P.Ativo CMED]])</f>
        <v>MALATO DE SUNITINIBE</v>
      </c>
    </row>
    <row r="2006" spans="1:66" x14ac:dyDescent="0.25">
      <c r="A2006">
        <v>2856</v>
      </c>
      <c r="B2006" t="s">
        <v>5005</v>
      </c>
      <c r="C2006">
        <v>1785</v>
      </c>
      <c r="D2006" t="s">
        <v>4492</v>
      </c>
      <c r="E2006">
        <v>1</v>
      </c>
      <c r="F2006" t="s">
        <v>1253</v>
      </c>
      <c r="G2006">
        <v>2</v>
      </c>
      <c r="H2006" s="1" t="s">
        <v>1254</v>
      </c>
      <c r="I2006">
        <v>59</v>
      </c>
      <c r="J2006" t="s">
        <v>4493</v>
      </c>
      <c r="K2006">
        <v>1</v>
      </c>
      <c r="L2006" t="s">
        <v>1291</v>
      </c>
      <c r="M2006" t="s">
        <v>1263</v>
      </c>
      <c r="N2006" t="s">
        <v>5006</v>
      </c>
      <c r="O2006" t="s">
        <v>1401</v>
      </c>
      <c r="P2006">
        <v>30049049</v>
      </c>
      <c r="R2006">
        <v>13</v>
      </c>
      <c r="S2006">
        <v>13</v>
      </c>
      <c r="U2006">
        <v>7891045164979</v>
      </c>
      <c r="V2006">
        <v>0</v>
      </c>
      <c r="Z2006" t="s">
        <v>1260</v>
      </c>
      <c r="AA2006" t="s">
        <v>1261</v>
      </c>
      <c r="AB2006">
        <v>854</v>
      </c>
      <c r="AC2006" t="s">
        <v>4742</v>
      </c>
      <c r="AE2006">
        <v>44839</v>
      </c>
      <c r="AH2006">
        <v>0</v>
      </c>
      <c r="AK2006" t="s">
        <v>1260</v>
      </c>
      <c r="AM2006" t="s">
        <v>1260</v>
      </c>
      <c r="AN2006" t="s">
        <v>1260</v>
      </c>
      <c r="AQ2006" t="s">
        <v>1263</v>
      </c>
      <c r="AR2006" t="s">
        <v>1257</v>
      </c>
      <c r="AS2006" t="s">
        <v>1260</v>
      </c>
      <c r="AT2006">
        <v>1</v>
      </c>
      <c r="AX2006" t="s">
        <v>1260</v>
      </c>
      <c r="AY2006" t="s">
        <v>1264</v>
      </c>
      <c r="AZ2006" t="s">
        <v>1265</v>
      </c>
      <c r="BI2006" t="s">
        <v>1260</v>
      </c>
      <c r="BK2006" t="str">
        <f>LEFT(Tabela_BaseCadastro[[#This Row],[Descrição]],SEARCH(" ",Tabela_BaseCadastro[[#This Row],[Descrição]],1)-1)</f>
        <v>VYNDAQEL</v>
      </c>
      <c r="BL2006" t="str">
        <f>TEXT(Tabela_BaseCadastro[[#This Row],[Unidade Venda '[EAN8, UPC12, EAN13, e DUN14']]],"0000000000000")</f>
        <v>7891045164979</v>
      </c>
      <c r="BM2006" t="s">
        <v>5007</v>
      </c>
      <c r="BN2006" t="str">
        <f>IF(Tabela_BaseCadastro[[#This Row],[P.Ativo CMED]]="",Tabela_BaseCadastro[[#This Row],[DESCRIÇÃO DO PRINCIPIO ATIVO]],Tabela_BaseCadastro[[#This Row],[P.Ativo CMED]])</f>
        <v>TAFAMIDIS MEGLUMINA</v>
      </c>
    </row>
    <row r="2007" spans="1:66" x14ac:dyDescent="0.25">
      <c r="A2007">
        <v>2860</v>
      </c>
      <c r="B2007" t="s">
        <v>5008</v>
      </c>
      <c r="C2007">
        <v>1577</v>
      </c>
      <c r="D2007" t="s">
        <v>2524</v>
      </c>
      <c r="E2007">
        <v>1</v>
      </c>
      <c r="F2007" t="s">
        <v>1253</v>
      </c>
      <c r="G2007">
        <v>2</v>
      </c>
      <c r="H2007" s="1" t="s">
        <v>1254</v>
      </c>
      <c r="I2007">
        <v>26</v>
      </c>
      <c r="J2007" t="s">
        <v>2525</v>
      </c>
      <c r="M2007" t="s">
        <v>1263</v>
      </c>
      <c r="N2007" t="s">
        <v>2741</v>
      </c>
      <c r="O2007" t="s">
        <v>1739</v>
      </c>
      <c r="P2007">
        <v>30042099</v>
      </c>
      <c r="R2007">
        <v>13</v>
      </c>
      <c r="S2007">
        <v>14</v>
      </c>
      <c r="U2007">
        <v>7896637030014</v>
      </c>
      <c r="V2007">
        <v>0</v>
      </c>
      <c r="W2007">
        <v>7896637030014</v>
      </c>
      <c r="X2007">
        <v>3001</v>
      </c>
      <c r="Z2007" t="s">
        <v>1260</v>
      </c>
      <c r="AA2007" t="s">
        <v>1261</v>
      </c>
      <c r="AE2007">
        <v>44839</v>
      </c>
      <c r="AH2007">
        <v>0</v>
      </c>
      <c r="AK2007" t="s">
        <v>1260</v>
      </c>
      <c r="AM2007" t="s">
        <v>1260</v>
      </c>
      <c r="AN2007" t="s">
        <v>1260</v>
      </c>
      <c r="AQ2007" t="s">
        <v>1263</v>
      </c>
      <c r="AR2007" t="s">
        <v>1257</v>
      </c>
      <c r="AS2007" t="s">
        <v>1260</v>
      </c>
      <c r="AT2007">
        <v>1</v>
      </c>
      <c r="AX2007" t="s">
        <v>1260</v>
      </c>
      <c r="AY2007" t="s">
        <v>1264</v>
      </c>
      <c r="AZ2007" t="s">
        <v>1265</v>
      </c>
      <c r="BI2007" t="s">
        <v>1260</v>
      </c>
      <c r="BK2007" t="str">
        <f>LEFT(Tabela_BaseCadastro[[#This Row],[Descrição]],SEARCH(" ",Tabela_BaseCadastro[[#This Row],[Descrição]],1)-1)</f>
        <v>TRATURIL</v>
      </c>
      <c r="BL2007" t="str">
        <f>TEXT(Tabela_BaseCadastro[[#This Row],[Unidade Venda '[EAN8, UPC12, EAN13, e DUN14']]],"0000000000000")</f>
        <v>7896637030014</v>
      </c>
      <c r="BM2007" t="s">
        <v>5009</v>
      </c>
      <c r="BN2007" t="str">
        <f>IF(Tabela_BaseCadastro[[#This Row],[P.Ativo CMED]]="",Tabela_BaseCadastro[[#This Row],[DESCRIÇÃO DO PRINCIPIO ATIVO]],Tabela_BaseCadastro[[#This Row],[P.Ativo CMED]])</f>
        <v>FOSFOMICINA TROMETAMOL</v>
      </c>
    </row>
    <row r="2008" spans="1:66" x14ac:dyDescent="0.25">
      <c r="A2008">
        <v>2861</v>
      </c>
      <c r="B2008" t="s">
        <v>5010</v>
      </c>
      <c r="C2008">
        <v>1899</v>
      </c>
      <c r="D2008" t="s">
        <v>4614</v>
      </c>
      <c r="E2008">
        <v>5</v>
      </c>
      <c r="F2008" t="s">
        <v>2634</v>
      </c>
      <c r="G2008">
        <v>8</v>
      </c>
      <c r="H2008" s="1" t="s">
        <v>2635</v>
      </c>
      <c r="I2008">
        <v>74</v>
      </c>
      <c r="J2008" t="s">
        <v>4615</v>
      </c>
      <c r="M2008" t="s">
        <v>1257</v>
      </c>
      <c r="N2008" t="s">
        <v>3332</v>
      </c>
      <c r="O2008" t="s">
        <v>1275</v>
      </c>
      <c r="P2008">
        <v>90183929</v>
      </c>
      <c r="R2008">
        <v>13</v>
      </c>
      <c r="S2008">
        <v>14</v>
      </c>
      <c r="U2008">
        <v>7898626113241</v>
      </c>
      <c r="V2008">
        <v>0</v>
      </c>
      <c r="X2008" t="s">
        <v>5011</v>
      </c>
      <c r="Z2008" t="s">
        <v>1260</v>
      </c>
      <c r="AA2008" t="s">
        <v>1261</v>
      </c>
      <c r="AE2008">
        <v>44840</v>
      </c>
      <c r="AH2008">
        <v>0</v>
      </c>
      <c r="AK2008" t="s">
        <v>1260</v>
      </c>
      <c r="AM2008" t="s">
        <v>1260</v>
      </c>
      <c r="AN2008" t="s">
        <v>1260</v>
      </c>
      <c r="AQ2008" t="s">
        <v>1263</v>
      </c>
      <c r="AR2008" t="s">
        <v>1257</v>
      </c>
      <c r="AS2008" t="s">
        <v>1260</v>
      </c>
      <c r="AT2008">
        <v>1</v>
      </c>
      <c r="AX2008" t="s">
        <v>1260</v>
      </c>
      <c r="AY2008" t="s">
        <v>1264</v>
      </c>
      <c r="AZ2008" t="s">
        <v>1265</v>
      </c>
      <c r="BI2008" t="s">
        <v>1260</v>
      </c>
      <c r="BK2008" t="str">
        <f>LEFT(Tabela_BaseCadastro[[#This Row],[Descrição]],SEARCH(" ",Tabela_BaseCadastro[[#This Row],[Descrição]],1)-1)</f>
        <v>5004.02.30-1</v>
      </c>
      <c r="BL2008" t="str">
        <f>TEXT(Tabela_BaseCadastro[[#This Row],[Unidade Venda '[EAN8, UPC12, EAN13, e DUN14']]],"0000000000000")</f>
        <v>7898626113241</v>
      </c>
      <c r="BN2008">
        <f>IF(Tabela_BaseCadastro[[#This Row],[P.Ativo CMED]]="",Tabela_BaseCadastro[[#This Row],[DESCRIÇÃO DO PRINCIPIO ATIVO]],Tabela_BaseCadastro[[#This Row],[P.Ativo CMED]])</f>
        <v>0</v>
      </c>
    </row>
    <row r="2009" spans="1:66" x14ac:dyDescent="0.25">
      <c r="A2009">
        <v>2862</v>
      </c>
      <c r="B2009" t="s">
        <v>5012</v>
      </c>
      <c r="C2009">
        <v>2327</v>
      </c>
      <c r="D2009" t="s">
        <v>2524</v>
      </c>
      <c r="E2009">
        <v>1</v>
      </c>
      <c r="F2009" t="s">
        <v>1253</v>
      </c>
      <c r="G2009">
        <v>2</v>
      </c>
      <c r="H2009" s="1" t="s">
        <v>1254</v>
      </c>
      <c r="I2009">
        <v>26</v>
      </c>
      <c r="J2009" t="s">
        <v>2525</v>
      </c>
      <c r="K2009">
        <v>2</v>
      </c>
      <c r="L2009" t="s">
        <v>1256</v>
      </c>
      <c r="M2009" t="s">
        <v>1263</v>
      </c>
      <c r="N2009" t="s">
        <v>1461</v>
      </c>
      <c r="O2009" t="s">
        <v>1269</v>
      </c>
      <c r="P2009">
        <v>30049069</v>
      </c>
      <c r="R2009">
        <v>13</v>
      </c>
      <c r="S2009">
        <v>13</v>
      </c>
      <c r="T2009">
        <v>13</v>
      </c>
      <c r="U2009">
        <v>0</v>
      </c>
      <c r="V2009">
        <v>0</v>
      </c>
      <c r="W2009">
        <v>0</v>
      </c>
      <c r="Z2009" t="s">
        <v>1260</v>
      </c>
      <c r="AA2009" t="s">
        <v>1261</v>
      </c>
      <c r="AB2009">
        <v>44</v>
      </c>
      <c r="AC2009" t="s">
        <v>2526</v>
      </c>
      <c r="AE2009">
        <v>44845</v>
      </c>
      <c r="AH2009">
        <v>0</v>
      </c>
      <c r="AK2009" t="s">
        <v>1260</v>
      </c>
      <c r="AM2009" t="s">
        <v>1260</v>
      </c>
      <c r="AN2009" t="s">
        <v>1260</v>
      </c>
      <c r="AQ2009" t="s">
        <v>1263</v>
      </c>
      <c r="AR2009" t="s">
        <v>1257</v>
      </c>
      <c r="AS2009" t="s">
        <v>1260</v>
      </c>
      <c r="AT2009">
        <v>1</v>
      </c>
      <c r="AX2009" t="s">
        <v>1260</v>
      </c>
      <c r="AY2009" t="s">
        <v>1264</v>
      </c>
      <c r="AZ2009" t="s">
        <v>1265</v>
      </c>
      <c r="BE2009">
        <v>237</v>
      </c>
      <c r="BF2009" t="s">
        <v>2527</v>
      </c>
      <c r="BI2009" t="s">
        <v>1260</v>
      </c>
      <c r="BK2009" t="str">
        <f>LEFT(Tabela_BaseCadastro[[#This Row],[Descrição]],SEARCH(" ",Tabela_BaseCadastro[[#This Row],[Descrição]],1)-1)</f>
        <v>REUQUINOL</v>
      </c>
      <c r="BL2009" t="str">
        <f>TEXT(Tabela_BaseCadastro[[#This Row],[Unidade Venda '[EAN8, UPC12, EAN13, e DUN14']]],"0000000000000")</f>
        <v>0000000000000</v>
      </c>
      <c r="BM2009" t="s">
        <v>1565</v>
      </c>
      <c r="BN2009" t="str">
        <f>IF(Tabela_BaseCadastro[[#This Row],[P.Ativo CMED]]="",Tabela_BaseCadastro[[#This Row],[DESCRIÇÃO DO PRINCIPIO ATIVO]],Tabela_BaseCadastro[[#This Row],[P.Ativo CMED]])</f>
        <v>TISAGENLECLEUCEL</v>
      </c>
    </row>
    <row r="2010" spans="1:66" x14ac:dyDescent="0.25">
      <c r="A2010">
        <v>2864</v>
      </c>
      <c r="B2010" t="s">
        <v>5013</v>
      </c>
      <c r="C2010">
        <v>1920</v>
      </c>
      <c r="D2010" t="s">
        <v>2759</v>
      </c>
      <c r="E2010">
        <v>2</v>
      </c>
      <c r="F2010" t="s">
        <v>2570</v>
      </c>
      <c r="G2010">
        <v>4</v>
      </c>
      <c r="H2010" s="1" t="s">
        <v>2570</v>
      </c>
      <c r="I2010">
        <v>39</v>
      </c>
      <c r="J2010" t="s">
        <v>2761</v>
      </c>
      <c r="M2010" t="s">
        <v>1257</v>
      </c>
      <c r="N2010" t="s">
        <v>1614</v>
      </c>
      <c r="O2010" t="s">
        <v>1615</v>
      </c>
      <c r="P2010">
        <v>90189099</v>
      </c>
      <c r="R2010">
        <v>13</v>
      </c>
      <c r="S2010">
        <v>14</v>
      </c>
      <c r="U2010">
        <v>4987350725462</v>
      </c>
      <c r="V2010">
        <v>0</v>
      </c>
      <c r="X2010" t="s">
        <v>5014</v>
      </c>
      <c r="Z2010" t="s">
        <v>1260</v>
      </c>
      <c r="AA2010" t="s">
        <v>1261</v>
      </c>
      <c r="AE2010">
        <v>44853</v>
      </c>
      <c r="AH2010">
        <v>0</v>
      </c>
      <c r="AK2010" t="s">
        <v>1260</v>
      </c>
      <c r="AM2010" t="s">
        <v>1260</v>
      </c>
      <c r="AN2010" t="s">
        <v>1260</v>
      </c>
      <c r="AQ2010" t="s">
        <v>2412</v>
      </c>
      <c r="AR2010" t="s">
        <v>2415</v>
      </c>
      <c r="AS2010" t="s">
        <v>1260</v>
      </c>
      <c r="AT2010">
        <v>1</v>
      </c>
      <c r="AX2010" t="s">
        <v>1260</v>
      </c>
      <c r="AY2010" t="s">
        <v>1264</v>
      </c>
      <c r="AZ2010" t="s">
        <v>1265</v>
      </c>
      <c r="BI2010" t="s">
        <v>1260</v>
      </c>
      <c r="BK2010" t="str">
        <f>LEFT(Tabela_BaseCadastro[[#This Row],[Descrição]],SEARCH(" ",Tabela_BaseCadastro[[#This Row],[Descrição]],1)-1)</f>
        <v>TESS800N07</v>
      </c>
      <c r="BL2010" t="str">
        <f>TEXT(Tabela_BaseCadastro[[#This Row],[Unidade Venda '[EAN8, UPC12, EAN13, e DUN14']]],"0000000000000")</f>
        <v>4987350725462</v>
      </c>
      <c r="BN2010">
        <f>IF(Tabela_BaseCadastro[[#This Row],[P.Ativo CMED]]="",Tabela_BaseCadastro[[#This Row],[DESCRIÇÃO DO PRINCIPIO ATIVO]],Tabela_BaseCadastro[[#This Row],[P.Ativo CMED]])</f>
        <v>0</v>
      </c>
    </row>
    <row r="2011" spans="1:66" x14ac:dyDescent="0.25">
      <c r="A2011">
        <v>2865</v>
      </c>
      <c r="B2011" t="s">
        <v>5015</v>
      </c>
      <c r="C2011">
        <v>1577</v>
      </c>
      <c r="D2011" t="s">
        <v>2524</v>
      </c>
      <c r="E2011">
        <v>1</v>
      </c>
      <c r="F2011" t="s">
        <v>1253</v>
      </c>
      <c r="G2011">
        <v>16</v>
      </c>
      <c r="H2011" s="1" t="s">
        <v>1534</v>
      </c>
      <c r="I2011">
        <v>26</v>
      </c>
      <c r="J2011" t="s">
        <v>2525</v>
      </c>
      <c r="K2011">
        <v>1</v>
      </c>
      <c r="L2011" t="s">
        <v>1535</v>
      </c>
      <c r="M2011" t="s">
        <v>1263</v>
      </c>
      <c r="N2011" t="s">
        <v>1461</v>
      </c>
      <c r="O2011" t="s">
        <v>1269</v>
      </c>
      <c r="P2011">
        <v>30049069</v>
      </c>
      <c r="R2011">
        <v>13</v>
      </c>
      <c r="S2011">
        <v>13</v>
      </c>
      <c r="U2011">
        <v>7896637025232</v>
      </c>
      <c r="V2011">
        <v>7896637025232</v>
      </c>
      <c r="Z2011" t="s">
        <v>1260</v>
      </c>
      <c r="AA2011" t="s">
        <v>1261</v>
      </c>
      <c r="AB2011">
        <v>2</v>
      </c>
      <c r="AC2011" t="s">
        <v>2327</v>
      </c>
      <c r="AE2011">
        <v>44853</v>
      </c>
      <c r="AH2011">
        <v>0</v>
      </c>
      <c r="AK2011" t="s">
        <v>1260</v>
      </c>
      <c r="AM2011" t="s">
        <v>1260</v>
      </c>
      <c r="AN2011" t="s">
        <v>1260</v>
      </c>
      <c r="AQ2011" t="s">
        <v>1263</v>
      </c>
      <c r="AR2011" t="s">
        <v>1257</v>
      </c>
      <c r="AS2011" t="s">
        <v>1260</v>
      </c>
      <c r="AT2011">
        <v>1</v>
      </c>
      <c r="AX2011" t="s">
        <v>1260</v>
      </c>
      <c r="AY2011" t="s">
        <v>1264</v>
      </c>
      <c r="AZ2011" t="s">
        <v>1265</v>
      </c>
      <c r="BI2011" t="s">
        <v>1260</v>
      </c>
      <c r="BK2011" t="str">
        <f>LEFT(Tabela_BaseCadastro[[#This Row],[Descrição]],SEARCH(" ",Tabela_BaseCadastro[[#This Row],[Descrição]],1)-1)</f>
        <v>PRIMID</v>
      </c>
      <c r="BL2011" t="str">
        <f>TEXT(Tabela_BaseCadastro[[#This Row],[Unidade Venda '[EAN8, UPC12, EAN13, e DUN14']]],"0000000000000")</f>
        <v>7896637025232</v>
      </c>
      <c r="BM2011" t="s">
        <v>2722</v>
      </c>
      <c r="BN2011" t="str">
        <f>IF(Tabela_BaseCadastro[[#This Row],[P.Ativo CMED]]="",Tabela_BaseCadastro[[#This Row],[DESCRIÇÃO DO PRINCIPIO ATIVO]],Tabela_BaseCadastro[[#This Row],[P.Ativo CMED]])</f>
        <v>PRIMIDONA</v>
      </c>
    </row>
    <row r="2012" spans="1:66" x14ac:dyDescent="0.25">
      <c r="A2012">
        <v>2866</v>
      </c>
      <c r="B2012" t="s">
        <v>5016</v>
      </c>
      <c r="C2012">
        <v>1948</v>
      </c>
      <c r="D2012" t="s">
        <v>115</v>
      </c>
      <c r="E2012">
        <v>1</v>
      </c>
      <c r="F2012" t="s">
        <v>1253</v>
      </c>
      <c r="G2012">
        <v>2</v>
      </c>
      <c r="H2012" s="1" t="s">
        <v>1254</v>
      </c>
      <c r="I2012">
        <v>77</v>
      </c>
      <c r="J2012" t="s">
        <v>4769</v>
      </c>
      <c r="K2012">
        <v>2</v>
      </c>
      <c r="L2012" t="s">
        <v>1256</v>
      </c>
      <c r="M2012" t="s">
        <v>4380</v>
      </c>
      <c r="N2012" t="s">
        <v>1316</v>
      </c>
      <c r="O2012" t="s">
        <v>1317</v>
      </c>
      <c r="P2012">
        <v>30043290</v>
      </c>
      <c r="R2012">
        <v>13</v>
      </c>
      <c r="S2012">
        <v>14</v>
      </c>
      <c r="U2012">
        <v>7896015518875</v>
      </c>
      <c r="V2012">
        <v>0</v>
      </c>
      <c r="Z2012" t="s">
        <v>1260</v>
      </c>
      <c r="AA2012" t="s">
        <v>1261</v>
      </c>
      <c r="AB2012">
        <v>222</v>
      </c>
      <c r="AC2012" t="s">
        <v>5017</v>
      </c>
      <c r="AE2012">
        <v>44860</v>
      </c>
      <c r="AH2012">
        <v>0</v>
      </c>
      <c r="AK2012" t="s">
        <v>1260</v>
      </c>
      <c r="AM2012" t="s">
        <v>1260</v>
      </c>
      <c r="AN2012" t="s">
        <v>1260</v>
      </c>
      <c r="AQ2012" t="s">
        <v>1263</v>
      </c>
      <c r="AR2012" t="s">
        <v>1257</v>
      </c>
      <c r="AS2012" t="s">
        <v>1260</v>
      </c>
      <c r="AT2012">
        <v>1</v>
      </c>
      <c r="AX2012" t="s">
        <v>1260</v>
      </c>
      <c r="AY2012" t="s">
        <v>1264</v>
      </c>
      <c r="AZ2012" t="s">
        <v>1265</v>
      </c>
      <c r="BI2012" t="s">
        <v>1260</v>
      </c>
      <c r="BK2012" t="str">
        <f>LEFT(Tabela_BaseCadastro[[#This Row],[Descrição]],SEARCH(" ",Tabela_BaseCadastro[[#This Row],[Descrição]],1)-1)</f>
        <v>AVAMYS</v>
      </c>
      <c r="BL2012" t="str">
        <f>TEXT(Tabela_BaseCadastro[[#This Row],[Unidade Venda '[EAN8, UPC12, EAN13, e DUN14']]],"0000000000000")</f>
        <v>7896015518875</v>
      </c>
      <c r="BM2012" t="s">
        <v>5018</v>
      </c>
      <c r="BN2012" t="str">
        <f>IF(Tabela_BaseCadastro[[#This Row],[P.Ativo CMED]]="",Tabela_BaseCadastro[[#This Row],[DESCRIÇÃO DO PRINCIPIO ATIVO]],Tabela_BaseCadastro[[#This Row],[P.Ativo CMED]])</f>
        <v>FUROATO DE FLUTICASONA</v>
      </c>
    </row>
    <row r="2013" spans="1:66" x14ac:dyDescent="0.25">
      <c r="A2013">
        <v>2867</v>
      </c>
      <c r="B2013" t="s">
        <v>5019</v>
      </c>
      <c r="C2013">
        <v>1948</v>
      </c>
      <c r="D2013" t="s">
        <v>115</v>
      </c>
      <c r="E2013">
        <v>1</v>
      </c>
      <c r="F2013" t="s">
        <v>1253</v>
      </c>
      <c r="G2013">
        <v>2</v>
      </c>
      <c r="H2013" s="1" t="s">
        <v>1254</v>
      </c>
      <c r="I2013">
        <v>77</v>
      </c>
      <c r="J2013" t="s">
        <v>4769</v>
      </c>
      <c r="K2013">
        <v>2</v>
      </c>
      <c r="L2013" t="s">
        <v>1256</v>
      </c>
      <c r="M2013" t="s">
        <v>4380</v>
      </c>
      <c r="N2013" t="s">
        <v>1268</v>
      </c>
      <c r="O2013" t="s">
        <v>1269</v>
      </c>
      <c r="P2013">
        <v>30049069</v>
      </c>
      <c r="R2013">
        <v>13</v>
      </c>
      <c r="S2013">
        <v>13</v>
      </c>
      <c r="U2013">
        <v>7896015529284</v>
      </c>
      <c r="V2013">
        <v>0</v>
      </c>
      <c r="Z2013" t="s">
        <v>1260</v>
      </c>
      <c r="AA2013" t="s">
        <v>1261</v>
      </c>
      <c r="AB2013">
        <v>7</v>
      </c>
      <c r="AC2013" t="s">
        <v>1308</v>
      </c>
      <c r="AE2013">
        <v>44865</v>
      </c>
      <c r="AH2013">
        <v>0</v>
      </c>
      <c r="AK2013" t="s">
        <v>1260</v>
      </c>
      <c r="AM2013" t="s">
        <v>1260</v>
      </c>
      <c r="AN2013" t="s">
        <v>1260</v>
      </c>
      <c r="AQ2013" t="s">
        <v>1263</v>
      </c>
      <c r="AR2013" t="s">
        <v>1257</v>
      </c>
      <c r="AS2013" t="s">
        <v>1260</v>
      </c>
      <c r="AT2013">
        <v>1</v>
      </c>
      <c r="AX2013" t="s">
        <v>1260</v>
      </c>
      <c r="AY2013" t="s">
        <v>1264</v>
      </c>
      <c r="AZ2013" t="s">
        <v>1265</v>
      </c>
      <c r="BI2013" t="s">
        <v>1260</v>
      </c>
      <c r="BK2013" t="str">
        <f>LEFT(Tabela_BaseCadastro[[#This Row],[Descrição]],SEARCH(" ",Tabela_BaseCadastro[[#This Row],[Descrição]],1)-1)</f>
        <v>VANISTO</v>
      </c>
      <c r="BL2013" t="str">
        <f>TEXT(Tabela_BaseCadastro[[#This Row],[Unidade Venda '[EAN8, UPC12, EAN13, e DUN14']]],"0000000000000")</f>
        <v>7896015529284</v>
      </c>
      <c r="BM2013" t="s">
        <v>5020</v>
      </c>
      <c r="BN2013" t="str">
        <f>IF(Tabela_BaseCadastro[[#This Row],[P.Ativo CMED]]="",Tabela_BaseCadastro[[#This Row],[DESCRIÇÃO DO PRINCIPIO ATIVO]],Tabela_BaseCadastro[[#This Row],[P.Ativo CMED]])</f>
        <v>BROMETO DE UMECLIDÍNIO</v>
      </c>
    </row>
    <row r="2014" spans="1:66" x14ac:dyDescent="0.25">
      <c r="A2014">
        <v>2868</v>
      </c>
      <c r="B2014" t="s">
        <v>562</v>
      </c>
      <c r="C2014">
        <v>1577</v>
      </c>
      <c r="D2014" t="s">
        <v>2524</v>
      </c>
      <c r="E2014">
        <v>1</v>
      </c>
      <c r="F2014" t="s">
        <v>1253</v>
      </c>
      <c r="G2014">
        <v>18</v>
      </c>
      <c r="H2014" s="1" t="s">
        <v>1298</v>
      </c>
      <c r="I2014">
        <v>26</v>
      </c>
      <c r="J2014" t="s">
        <v>2525</v>
      </c>
      <c r="K2014">
        <v>1</v>
      </c>
      <c r="L2014" t="s">
        <v>1256</v>
      </c>
      <c r="M2014" t="s">
        <v>1257</v>
      </c>
      <c r="N2014" t="s">
        <v>2403</v>
      </c>
      <c r="O2014" t="s">
        <v>1317</v>
      </c>
      <c r="P2014">
        <v>30043290</v>
      </c>
      <c r="R2014">
        <v>13</v>
      </c>
      <c r="S2014">
        <v>13</v>
      </c>
      <c r="U2014">
        <v>7896637022811</v>
      </c>
      <c r="V2014">
        <v>0</v>
      </c>
      <c r="W2014">
        <v>7896637022811</v>
      </c>
      <c r="X2014">
        <v>2281</v>
      </c>
      <c r="Z2014" t="s">
        <v>1260</v>
      </c>
      <c r="AA2014" t="s">
        <v>1261</v>
      </c>
      <c r="AB2014">
        <v>9</v>
      </c>
      <c r="AC2014" t="s">
        <v>2471</v>
      </c>
      <c r="AE2014">
        <v>44866</v>
      </c>
      <c r="AH2014">
        <v>0</v>
      </c>
      <c r="AK2014" t="s">
        <v>1260</v>
      </c>
      <c r="AM2014" t="s">
        <v>1260</v>
      </c>
      <c r="AN2014" t="s">
        <v>1260</v>
      </c>
      <c r="AQ2014" t="s">
        <v>1263</v>
      </c>
      <c r="AR2014" t="s">
        <v>1257</v>
      </c>
      <c r="AS2014" t="s">
        <v>1260</v>
      </c>
      <c r="AT2014">
        <v>1</v>
      </c>
      <c r="AX2014" t="s">
        <v>1260</v>
      </c>
      <c r="AY2014" t="s">
        <v>1264</v>
      </c>
      <c r="AZ2014" t="s">
        <v>1265</v>
      </c>
      <c r="BI2014" t="s">
        <v>1260</v>
      </c>
      <c r="BK2014" t="str">
        <f>LEFT(Tabela_BaseCadastro[[#This Row],[Descrição]],SEARCH(" ",Tabela_BaseCadastro[[#This Row],[Descrição]],1)-1)</f>
        <v>TRIANCIL</v>
      </c>
      <c r="BL2014" t="str">
        <f>TEXT(Tabela_BaseCadastro[[#This Row],[Unidade Venda '[EAN8, UPC12, EAN13, e DUN14']]],"0000000000000")</f>
        <v>7896637022811</v>
      </c>
      <c r="BM2014" t="s">
        <v>5021</v>
      </c>
      <c r="BN2014" t="str">
        <f>IF(Tabela_BaseCadastro[[#This Row],[P.Ativo CMED]]="",Tabela_BaseCadastro[[#This Row],[DESCRIÇÃO DO PRINCIPIO ATIVO]],Tabela_BaseCadastro[[#This Row],[P.Ativo CMED]])</f>
        <v>HEXACETONIDO DE TRIANCINOLONA</v>
      </c>
    </row>
    <row r="2015" spans="1:66" x14ac:dyDescent="0.25">
      <c r="A2015">
        <v>2870</v>
      </c>
      <c r="B2015" t="s">
        <v>5022</v>
      </c>
      <c r="C2015">
        <v>1555</v>
      </c>
      <c r="D2015" t="s">
        <v>1440</v>
      </c>
      <c r="E2015">
        <v>1</v>
      </c>
      <c r="F2015" t="s">
        <v>1253</v>
      </c>
      <c r="G2015">
        <v>1</v>
      </c>
      <c r="H2015" s="1" t="s">
        <v>1280</v>
      </c>
      <c r="I2015">
        <v>16</v>
      </c>
      <c r="J2015" t="s">
        <v>1441</v>
      </c>
      <c r="K2015">
        <v>1</v>
      </c>
      <c r="L2015" t="s">
        <v>1291</v>
      </c>
      <c r="M2015" t="s">
        <v>4380</v>
      </c>
      <c r="N2015" t="s">
        <v>2543</v>
      </c>
      <c r="O2015" t="s">
        <v>1416</v>
      </c>
      <c r="P2015">
        <v>30021590</v>
      </c>
      <c r="R2015">
        <v>13</v>
      </c>
      <c r="S2015">
        <v>14</v>
      </c>
      <c r="U2015">
        <v>7891058999674</v>
      </c>
      <c r="V2015">
        <v>0</v>
      </c>
      <c r="Z2015" t="s">
        <v>1260</v>
      </c>
      <c r="AA2015" t="s">
        <v>1261</v>
      </c>
      <c r="AB2015">
        <v>1</v>
      </c>
      <c r="AC2015" t="s">
        <v>1283</v>
      </c>
      <c r="AE2015">
        <v>44882</v>
      </c>
      <c r="AH2015">
        <v>0</v>
      </c>
      <c r="AK2015" t="s">
        <v>1260</v>
      </c>
      <c r="AM2015" t="s">
        <v>1260</v>
      </c>
      <c r="AN2015" t="s">
        <v>1260</v>
      </c>
      <c r="AQ2015" t="s">
        <v>1263</v>
      </c>
      <c r="AR2015" t="s">
        <v>1257</v>
      </c>
      <c r="AS2015" t="s">
        <v>1260</v>
      </c>
      <c r="AT2015">
        <v>1</v>
      </c>
      <c r="AX2015" t="s">
        <v>1260</v>
      </c>
      <c r="AY2015" t="s">
        <v>1264</v>
      </c>
      <c r="AZ2015" t="s">
        <v>1265</v>
      </c>
      <c r="BI2015" t="s">
        <v>1260</v>
      </c>
      <c r="BK2015" t="str">
        <f>LEFT(Tabela_BaseCadastro[[#This Row],[Descrição]],SEARCH(" ",Tabela_BaseCadastro[[#This Row],[Descrição]],1)-1)</f>
        <v>SARCLISA</v>
      </c>
      <c r="BL2015" t="str">
        <f>TEXT(Tabela_BaseCadastro[[#This Row],[Unidade Venda '[EAN8, UPC12, EAN13, e DUN14']]],"0000000000000")</f>
        <v>7891058999674</v>
      </c>
      <c r="BM2015" t="s">
        <v>5023</v>
      </c>
      <c r="BN2015" t="str">
        <f>IF(Tabela_BaseCadastro[[#This Row],[P.Ativo CMED]]="",Tabela_BaseCadastro[[#This Row],[DESCRIÇÃO DO PRINCIPIO ATIVO]],Tabela_BaseCadastro[[#This Row],[P.Ativo CMED]])</f>
        <v>ISATUXIMABE</v>
      </c>
    </row>
    <row r="2016" spans="1:66" x14ac:dyDescent="0.25">
      <c r="A2016">
        <v>2871</v>
      </c>
      <c r="B2016" t="s">
        <v>5024</v>
      </c>
      <c r="C2016">
        <v>1555</v>
      </c>
      <c r="D2016" t="s">
        <v>1440</v>
      </c>
      <c r="E2016">
        <v>1</v>
      </c>
      <c r="F2016" t="s">
        <v>1253</v>
      </c>
      <c r="G2016">
        <v>1</v>
      </c>
      <c r="H2016" s="1" t="s">
        <v>1280</v>
      </c>
      <c r="I2016">
        <v>16</v>
      </c>
      <c r="J2016" t="s">
        <v>1441</v>
      </c>
      <c r="K2016">
        <v>1</v>
      </c>
      <c r="L2016" t="s">
        <v>1291</v>
      </c>
      <c r="M2016" t="s">
        <v>4380</v>
      </c>
      <c r="N2016" t="s">
        <v>2543</v>
      </c>
      <c r="O2016" t="s">
        <v>1416</v>
      </c>
      <c r="P2016">
        <v>30021590</v>
      </c>
      <c r="R2016">
        <v>13</v>
      </c>
      <c r="S2016">
        <v>14</v>
      </c>
      <c r="U2016">
        <v>7891058999681</v>
      </c>
      <c r="V2016">
        <v>0</v>
      </c>
      <c r="Z2016" t="s">
        <v>1260</v>
      </c>
      <c r="AA2016" t="s">
        <v>1261</v>
      </c>
      <c r="AB2016">
        <v>1</v>
      </c>
      <c r="AC2016" t="s">
        <v>1283</v>
      </c>
      <c r="AE2016">
        <v>44882</v>
      </c>
      <c r="AH2016">
        <v>0</v>
      </c>
      <c r="AK2016" t="s">
        <v>1260</v>
      </c>
      <c r="AM2016" t="s">
        <v>1260</v>
      </c>
      <c r="AN2016" t="s">
        <v>1260</v>
      </c>
      <c r="AQ2016" t="s">
        <v>1263</v>
      </c>
      <c r="AR2016" t="s">
        <v>1257</v>
      </c>
      <c r="AS2016" t="s">
        <v>1260</v>
      </c>
      <c r="AT2016">
        <v>1</v>
      </c>
      <c r="AX2016" t="s">
        <v>1260</v>
      </c>
      <c r="AY2016" t="s">
        <v>1264</v>
      </c>
      <c r="AZ2016" t="s">
        <v>1265</v>
      </c>
      <c r="BI2016" t="s">
        <v>1260</v>
      </c>
      <c r="BK2016" t="str">
        <f>LEFT(Tabela_BaseCadastro[[#This Row],[Descrição]],SEARCH(" ",Tabela_BaseCadastro[[#This Row],[Descrição]],1)-1)</f>
        <v>SARCLISA</v>
      </c>
      <c r="BL2016" t="str">
        <f>TEXT(Tabela_BaseCadastro[[#This Row],[Unidade Venda '[EAN8, UPC12, EAN13, e DUN14']]],"0000000000000")</f>
        <v>7891058999681</v>
      </c>
      <c r="BM2016" t="s">
        <v>5023</v>
      </c>
      <c r="BN2016" t="str">
        <f>IF(Tabela_BaseCadastro[[#This Row],[P.Ativo CMED]]="",Tabela_BaseCadastro[[#This Row],[DESCRIÇÃO DO PRINCIPIO ATIVO]],Tabela_BaseCadastro[[#This Row],[P.Ativo CMED]])</f>
        <v>ISATUXIMABE</v>
      </c>
    </row>
    <row r="2017" spans="1:66" x14ac:dyDescent="0.25">
      <c r="A2017">
        <v>2872</v>
      </c>
      <c r="B2017" t="s">
        <v>5025</v>
      </c>
      <c r="C2017">
        <v>2327</v>
      </c>
      <c r="D2017" t="s">
        <v>2524</v>
      </c>
      <c r="E2017">
        <v>1</v>
      </c>
      <c r="F2017" t="s">
        <v>1253</v>
      </c>
      <c r="G2017">
        <v>2</v>
      </c>
      <c r="H2017" s="1" t="s">
        <v>1254</v>
      </c>
      <c r="I2017">
        <v>26</v>
      </c>
      <c r="J2017" t="s">
        <v>2525</v>
      </c>
      <c r="K2017">
        <v>2</v>
      </c>
      <c r="L2017" t="s">
        <v>1256</v>
      </c>
      <c r="M2017" t="s">
        <v>1257</v>
      </c>
      <c r="N2017" t="s">
        <v>1600</v>
      </c>
      <c r="O2017" t="s">
        <v>1275</v>
      </c>
      <c r="P2017">
        <v>30049079</v>
      </c>
      <c r="R2017">
        <v>13</v>
      </c>
      <c r="S2017">
        <v>14</v>
      </c>
      <c r="U2017">
        <v>7896637032926</v>
      </c>
      <c r="V2017">
        <v>0</v>
      </c>
      <c r="Z2017" t="s">
        <v>1260</v>
      </c>
      <c r="AA2017" t="s">
        <v>1261</v>
      </c>
      <c r="AB2017">
        <v>8</v>
      </c>
      <c r="AC2017" t="s">
        <v>1479</v>
      </c>
      <c r="AE2017">
        <v>44883</v>
      </c>
      <c r="AH2017">
        <v>0</v>
      </c>
      <c r="AK2017" t="s">
        <v>1260</v>
      </c>
      <c r="AM2017" t="s">
        <v>1260</v>
      </c>
      <c r="AN2017" t="s">
        <v>1260</v>
      </c>
      <c r="AQ2017" t="s">
        <v>1263</v>
      </c>
      <c r="AR2017" t="s">
        <v>1257</v>
      </c>
      <c r="AS2017" t="s">
        <v>1260</v>
      </c>
      <c r="AT2017">
        <v>1</v>
      </c>
      <c r="AX2017" t="s">
        <v>1260</v>
      </c>
      <c r="AY2017" t="s">
        <v>1264</v>
      </c>
      <c r="AZ2017" t="s">
        <v>1265</v>
      </c>
      <c r="BI2017" t="s">
        <v>1260</v>
      </c>
      <c r="BK2017" t="str">
        <f>LEFT(Tabela_BaseCadastro[[#This Row],[Descrição]],SEARCH(" ",Tabela_BaseCadastro[[#This Row],[Descrição]],1)-1)</f>
        <v>XAFAC</v>
      </c>
      <c r="BL2017" t="str">
        <f>TEXT(Tabela_BaseCadastro[[#This Row],[Unidade Venda '[EAN8, UPC12, EAN13, e DUN14']]],"0000000000000")</f>
        <v>7896637032926</v>
      </c>
      <c r="BM2017" t="s">
        <v>1986</v>
      </c>
      <c r="BN2017" t="str">
        <f>IF(Tabela_BaseCadastro[[#This Row],[P.Ativo CMED]]="",Tabela_BaseCadastro[[#This Row],[DESCRIÇÃO DO PRINCIPIO ATIVO]],Tabela_BaseCadastro[[#This Row],[P.Ativo CMED]])</f>
        <v>RIVAROXABANA</v>
      </c>
    </row>
    <row r="2018" spans="1:66" x14ac:dyDescent="0.25">
      <c r="A2018">
        <v>2873</v>
      </c>
      <c r="B2018" t="s">
        <v>5026</v>
      </c>
      <c r="C2018">
        <v>1785</v>
      </c>
      <c r="D2018" t="s">
        <v>4492</v>
      </c>
      <c r="E2018">
        <v>1</v>
      </c>
      <c r="F2018" t="s">
        <v>1253</v>
      </c>
      <c r="G2018">
        <v>16</v>
      </c>
      <c r="H2018" s="1" t="s">
        <v>1534</v>
      </c>
      <c r="I2018">
        <v>59</v>
      </c>
      <c r="J2018" t="s">
        <v>4493</v>
      </c>
      <c r="K2018">
        <v>1</v>
      </c>
      <c r="L2018" t="s">
        <v>1535</v>
      </c>
      <c r="M2018" t="s">
        <v>4380</v>
      </c>
      <c r="N2018" t="s">
        <v>1306</v>
      </c>
      <c r="O2018" t="s">
        <v>1307</v>
      </c>
      <c r="P2018">
        <v>30049099</v>
      </c>
      <c r="R2018">
        <v>13</v>
      </c>
      <c r="S2018">
        <v>14</v>
      </c>
      <c r="U2018">
        <v>7891045013130</v>
      </c>
      <c r="V2018">
        <v>0</v>
      </c>
      <c r="Z2018" t="s">
        <v>1260</v>
      </c>
      <c r="AA2018" t="s">
        <v>1261</v>
      </c>
      <c r="AB2018">
        <v>11</v>
      </c>
      <c r="AC2018" t="s">
        <v>1658</v>
      </c>
      <c r="AE2018">
        <v>44883</v>
      </c>
      <c r="AH2018">
        <v>0</v>
      </c>
      <c r="AK2018" t="s">
        <v>1260</v>
      </c>
      <c r="AM2018" t="s">
        <v>1260</v>
      </c>
      <c r="AN2018" t="s">
        <v>1260</v>
      </c>
      <c r="AQ2018" t="s">
        <v>1263</v>
      </c>
      <c r="AR2018" t="s">
        <v>1257</v>
      </c>
      <c r="AS2018" t="s">
        <v>1260</v>
      </c>
      <c r="AT2018">
        <v>1</v>
      </c>
      <c r="AX2018" t="s">
        <v>1260</v>
      </c>
      <c r="AY2018" t="s">
        <v>1264</v>
      </c>
      <c r="AZ2018" t="s">
        <v>1265</v>
      </c>
      <c r="BI2018" t="s">
        <v>1260</v>
      </c>
      <c r="BK2018" t="str">
        <f>LEFT(Tabela_BaseCadastro[[#This Row],[Descrição]],SEARCH(" ",Tabela_BaseCadastro[[#This Row],[Descrição]],1)-1)</f>
        <v>PRISTIQ</v>
      </c>
      <c r="BL2018" t="str">
        <f>TEXT(Tabela_BaseCadastro[[#This Row],[Unidade Venda '[EAN8, UPC12, EAN13, e DUN14']]],"0000000000000")</f>
        <v>7891045013130</v>
      </c>
      <c r="BM2018" t="s">
        <v>5027</v>
      </c>
      <c r="BN2018" t="str">
        <f>IF(Tabela_BaseCadastro[[#This Row],[P.Ativo CMED]]="",Tabela_BaseCadastro[[#This Row],[DESCRIÇÃO DO PRINCIPIO ATIVO]],Tabela_BaseCadastro[[#This Row],[P.Ativo CMED]])</f>
        <v>SUCCINATO DE DESVENLAFAXINA MONOIDRATADO</v>
      </c>
    </row>
    <row r="2019" spans="1:66" x14ac:dyDescent="0.25">
      <c r="A2019">
        <v>2874</v>
      </c>
      <c r="B2019" t="s">
        <v>5028</v>
      </c>
      <c r="C2019">
        <v>1649</v>
      </c>
      <c r="D2019" t="s">
        <v>2759</v>
      </c>
      <c r="E2019">
        <v>5</v>
      </c>
      <c r="F2019" t="s">
        <v>2634</v>
      </c>
      <c r="G2019">
        <v>10</v>
      </c>
      <c r="H2019" s="1" t="s">
        <v>2760</v>
      </c>
      <c r="I2019">
        <v>39</v>
      </c>
      <c r="J2019" t="s">
        <v>2761</v>
      </c>
      <c r="M2019" t="s">
        <v>1257</v>
      </c>
      <c r="N2019" t="s">
        <v>4576</v>
      </c>
      <c r="O2019" t="s">
        <v>4577</v>
      </c>
      <c r="P2019">
        <v>90189010</v>
      </c>
      <c r="R2019">
        <v>13</v>
      </c>
      <c r="S2019">
        <v>13</v>
      </c>
      <c r="T2019">
        <v>13</v>
      </c>
      <c r="U2019">
        <v>4987892119415</v>
      </c>
      <c r="V2019">
        <v>4987892119415</v>
      </c>
      <c r="W2019">
        <v>4987892119415</v>
      </c>
      <c r="X2019" t="s">
        <v>5029</v>
      </c>
      <c r="Z2019" t="s">
        <v>1260</v>
      </c>
      <c r="AA2019" t="s">
        <v>1261</v>
      </c>
      <c r="AE2019">
        <v>44889</v>
      </c>
      <c r="AH2019">
        <v>0</v>
      </c>
      <c r="AK2019" t="s">
        <v>1260</v>
      </c>
      <c r="AM2019" t="s">
        <v>1260</v>
      </c>
      <c r="AN2019" t="s">
        <v>1260</v>
      </c>
      <c r="AQ2019" t="s">
        <v>1263</v>
      </c>
      <c r="AR2019" t="s">
        <v>1257</v>
      </c>
      <c r="AS2019" t="s">
        <v>1260</v>
      </c>
      <c r="AT2019">
        <v>1</v>
      </c>
      <c r="AX2019" t="s">
        <v>1260</v>
      </c>
      <c r="AY2019" t="s">
        <v>1264</v>
      </c>
      <c r="AZ2019" t="s">
        <v>1265</v>
      </c>
      <c r="BI2019" t="s">
        <v>1260</v>
      </c>
      <c r="BK2019" t="str">
        <f>LEFT(Tabela_BaseCadastro[[#This Row],[Descrição]],SEARCH(" ",Tabela_BaseCadastro[[#This Row],[Descrição]],1)-1)</f>
        <v>05PT005</v>
      </c>
      <c r="BL2019" t="str">
        <f>TEXT(Tabela_BaseCadastro[[#This Row],[Unidade Venda '[EAN8, UPC12, EAN13, e DUN14']]],"0000000000000")</f>
        <v>4987892119415</v>
      </c>
      <c r="BN2019">
        <f>IF(Tabela_BaseCadastro[[#This Row],[P.Ativo CMED]]="",Tabela_BaseCadastro[[#This Row],[DESCRIÇÃO DO PRINCIPIO ATIVO]],Tabela_BaseCadastro[[#This Row],[P.Ativo CMED]])</f>
        <v>0</v>
      </c>
    </row>
    <row r="2020" spans="1:66" x14ac:dyDescent="0.25">
      <c r="A2020">
        <v>2875</v>
      </c>
      <c r="B2020" t="s">
        <v>5030</v>
      </c>
      <c r="C2020">
        <v>2218</v>
      </c>
      <c r="D2020" t="s">
        <v>2683</v>
      </c>
      <c r="E2020">
        <v>1</v>
      </c>
      <c r="F2020" t="s">
        <v>1253</v>
      </c>
      <c r="G2020">
        <v>16</v>
      </c>
      <c r="H2020" s="1" t="s">
        <v>1534</v>
      </c>
      <c r="I2020">
        <v>33</v>
      </c>
      <c r="J2020" t="s">
        <v>2684</v>
      </c>
      <c r="K2020">
        <v>1</v>
      </c>
      <c r="L2020" t="s">
        <v>1535</v>
      </c>
      <c r="M2020" t="s">
        <v>1257</v>
      </c>
      <c r="N2020" t="s">
        <v>5031</v>
      </c>
      <c r="O2020" t="s">
        <v>2511</v>
      </c>
      <c r="P2020">
        <v>30044990</v>
      </c>
      <c r="R2020">
        <v>13</v>
      </c>
      <c r="S2020">
        <v>13</v>
      </c>
      <c r="U2020">
        <v>7892953208243</v>
      </c>
      <c r="V2020">
        <v>0</v>
      </c>
      <c r="Z2020" t="s">
        <v>1260</v>
      </c>
      <c r="AA2020" t="s">
        <v>1261</v>
      </c>
      <c r="AB2020">
        <v>8</v>
      </c>
      <c r="AC2020" t="s">
        <v>3678</v>
      </c>
      <c r="AE2020">
        <v>44893</v>
      </c>
      <c r="AH2020">
        <v>0</v>
      </c>
      <c r="AK2020" t="s">
        <v>1260</v>
      </c>
      <c r="AM2020" t="s">
        <v>1260</v>
      </c>
      <c r="AN2020" t="s">
        <v>1260</v>
      </c>
      <c r="AQ2020" t="s">
        <v>1263</v>
      </c>
      <c r="AR2020" t="s">
        <v>1257</v>
      </c>
      <c r="AS2020" t="s">
        <v>1260</v>
      </c>
      <c r="AT2020">
        <v>1</v>
      </c>
      <c r="AX2020" t="s">
        <v>1260</v>
      </c>
      <c r="AY2020" t="s">
        <v>1264</v>
      </c>
      <c r="AZ2020" t="s">
        <v>1265</v>
      </c>
      <c r="BI2020" t="s">
        <v>1260</v>
      </c>
      <c r="BK2020" t="str">
        <f>LEFT(Tabela_BaseCadastro[[#This Row],[Descrição]],SEARCH(" ",Tabela_BaseCadastro[[#This Row],[Descrição]],1)-1)</f>
        <v>OXYPYNAL</v>
      </c>
      <c r="BL2020" t="str">
        <f>TEXT(Tabela_BaseCadastro[[#This Row],[Unidade Venda '[EAN8, UPC12, EAN13, e DUN14']]],"0000000000000")</f>
        <v>7892953208243</v>
      </c>
      <c r="BM2020" t="s">
        <v>2087</v>
      </c>
      <c r="BN2020" t="str">
        <f>IF(Tabela_BaseCadastro[[#This Row],[P.Ativo CMED]]="",Tabela_BaseCadastro[[#This Row],[DESCRIÇÃO DO PRINCIPIO ATIVO]],Tabela_BaseCadastro[[#This Row],[P.Ativo CMED]])</f>
        <v>CLORIDRATO DE OXICODONA</v>
      </c>
    </row>
    <row r="2021" spans="1:66" x14ac:dyDescent="0.25">
      <c r="A2021">
        <v>2876</v>
      </c>
      <c r="B2021" t="s">
        <v>5032</v>
      </c>
      <c r="C2021">
        <v>1555</v>
      </c>
      <c r="D2021" t="s">
        <v>1440</v>
      </c>
      <c r="E2021">
        <v>1</v>
      </c>
      <c r="F2021" t="s">
        <v>1253</v>
      </c>
      <c r="G2021">
        <v>2</v>
      </c>
      <c r="H2021" s="1" t="s">
        <v>1254</v>
      </c>
      <c r="I2021">
        <v>16</v>
      </c>
      <c r="J2021" t="s">
        <v>1441</v>
      </c>
      <c r="K2021">
        <v>2</v>
      </c>
      <c r="L2021" t="s">
        <v>1256</v>
      </c>
      <c r="M2021" t="s">
        <v>4380</v>
      </c>
      <c r="N2021" t="s">
        <v>1422</v>
      </c>
      <c r="O2021" t="s">
        <v>1253</v>
      </c>
      <c r="P2021">
        <v>30022099</v>
      </c>
      <c r="R2021">
        <v>13</v>
      </c>
      <c r="S2021">
        <v>13</v>
      </c>
      <c r="U2021">
        <v>7896070605497</v>
      </c>
      <c r="V2021">
        <v>7896070605497</v>
      </c>
      <c r="Z2021" t="s">
        <v>1260</v>
      </c>
      <c r="AA2021" t="s">
        <v>1261</v>
      </c>
      <c r="AB2021">
        <v>10</v>
      </c>
      <c r="AC2021" t="s">
        <v>1579</v>
      </c>
      <c r="AE2021">
        <v>44910</v>
      </c>
      <c r="AH2021">
        <v>0</v>
      </c>
      <c r="AK2021" t="s">
        <v>1260</v>
      </c>
      <c r="AM2021" t="s">
        <v>1260</v>
      </c>
      <c r="AN2021" t="s">
        <v>1260</v>
      </c>
      <c r="AQ2021" t="s">
        <v>1263</v>
      </c>
      <c r="AR2021" t="s">
        <v>1257</v>
      </c>
      <c r="AS2021" t="s">
        <v>1260</v>
      </c>
      <c r="AT2021">
        <v>1</v>
      </c>
      <c r="AX2021" t="s">
        <v>1260</v>
      </c>
      <c r="AY2021" t="s">
        <v>1264</v>
      </c>
      <c r="AZ2021" t="s">
        <v>1265</v>
      </c>
      <c r="BI2021" t="s">
        <v>1260</v>
      </c>
      <c r="BK2021" t="str">
        <f>LEFT(Tabela_BaseCadastro[[#This Row],[Descrição]],SEARCH(" ",Tabela_BaseCadastro[[#This Row],[Descrição]],1)-1)</f>
        <v>ROVAMICINA</v>
      </c>
      <c r="BL2021" t="str">
        <f>TEXT(Tabela_BaseCadastro[[#This Row],[Unidade Venda '[EAN8, UPC12, EAN13, e DUN14']]],"0000000000000")</f>
        <v>7896070605497</v>
      </c>
      <c r="BM2021" t="s">
        <v>5033</v>
      </c>
      <c r="BN2021" t="str">
        <f>IF(Tabela_BaseCadastro[[#This Row],[P.Ativo CMED]]="",Tabela_BaseCadastro[[#This Row],[DESCRIÇÃO DO PRINCIPIO ATIVO]],Tabela_BaseCadastro[[#This Row],[P.Ativo CMED]])</f>
        <v>ESPIRAMICINA</v>
      </c>
    </row>
    <row r="2022" spans="1:66" x14ac:dyDescent="0.25">
      <c r="A2022">
        <v>2877</v>
      </c>
      <c r="B2022" t="s">
        <v>5034</v>
      </c>
      <c r="C2022">
        <v>1555</v>
      </c>
      <c r="D2022" t="s">
        <v>1440</v>
      </c>
      <c r="E2022">
        <v>1</v>
      </c>
      <c r="F2022" t="s">
        <v>1253</v>
      </c>
      <c r="G2022">
        <v>16</v>
      </c>
      <c r="H2022" s="1" t="s">
        <v>1534</v>
      </c>
      <c r="I2022">
        <v>16</v>
      </c>
      <c r="J2022" t="s">
        <v>1441</v>
      </c>
      <c r="K2022">
        <v>1</v>
      </c>
      <c r="L2022" t="s">
        <v>1535</v>
      </c>
      <c r="M2022" t="s">
        <v>4380</v>
      </c>
      <c r="N2022" t="s">
        <v>1274</v>
      </c>
      <c r="O2022" t="s">
        <v>1275</v>
      </c>
      <c r="P2022">
        <v>30049079</v>
      </c>
      <c r="R2022">
        <v>13</v>
      </c>
      <c r="S2022">
        <v>13</v>
      </c>
      <c r="U2022">
        <v>7891058008116</v>
      </c>
      <c r="V2022">
        <v>7891058008116</v>
      </c>
      <c r="Z2022" t="s">
        <v>1260</v>
      </c>
      <c r="AA2022" t="s">
        <v>1261</v>
      </c>
      <c r="AB2022">
        <v>963</v>
      </c>
      <c r="AC2022" t="s">
        <v>1335</v>
      </c>
      <c r="AE2022">
        <v>44914</v>
      </c>
      <c r="AH2022">
        <v>0</v>
      </c>
      <c r="AK2022" t="s">
        <v>1260</v>
      </c>
      <c r="AM2022" t="s">
        <v>1260</v>
      </c>
      <c r="AN2022" t="s">
        <v>1260</v>
      </c>
      <c r="AQ2022" t="s">
        <v>1263</v>
      </c>
      <c r="AR2022" t="s">
        <v>1257</v>
      </c>
      <c r="AS2022" t="s">
        <v>1260</v>
      </c>
      <c r="AT2022">
        <v>1</v>
      </c>
      <c r="AX2022" t="s">
        <v>1260</v>
      </c>
      <c r="AY2022" t="s">
        <v>1264</v>
      </c>
      <c r="AZ2022" t="s">
        <v>1265</v>
      </c>
      <c r="BI2022" t="s">
        <v>1260</v>
      </c>
      <c r="BK2022" t="str">
        <f>LEFT(Tabela_BaseCadastro[[#This Row],[Descrição]],SEARCH(" ",Tabela_BaseCadastro[[#This Row],[Descrição]],1)-1)</f>
        <v>ARAVA</v>
      </c>
      <c r="BL2022" t="str">
        <f>TEXT(Tabela_BaseCadastro[[#This Row],[Unidade Venda '[EAN8, UPC12, EAN13, e DUN14']]],"0000000000000")</f>
        <v>7891058008116</v>
      </c>
      <c r="BM2022" t="s">
        <v>5035</v>
      </c>
      <c r="BN2022" t="str">
        <f>IF(Tabela_BaseCadastro[[#This Row],[P.Ativo CMED]]="",Tabela_BaseCadastro[[#This Row],[DESCRIÇÃO DO PRINCIPIO ATIVO]],Tabela_BaseCadastro[[#This Row],[P.Ativo CMED]])</f>
        <v>LEFLUNOMIDA</v>
      </c>
    </row>
    <row r="2023" spans="1:66" x14ac:dyDescent="0.25">
      <c r="A2023">
        <v>2878</v>
      </c>
      <c r="B2023" t="s">
        <v>5036</v>
      </c>
      <c r="C2023">
        <v>1948</v>
      </c>
      <c r="D2023" t="s">
        <v>115</v>
      </c>
      <c r="E2023">
        <v>1</v>
      </c>
      <c r="F2023" t="s">
        <v>1253</v>
      </c>
      <c r="G2023">
        <v>2</v>
      </c>
      <c r="H2023" s="1" t="s">
        <v>1254</v>
      </c>
      <c r="I2023">
        <v>77</v>
      </c>
      <c r="J2023" t="s">
        <v>4769</v>
      </c>
      <c r="K2023">
        <v>2</v>
      </c>
      <c r="L2023" t="s">
        <v>1256</v>
      </c>
      <c r="M2023" t="s">
        <v>4380</v>
      </c>
      <c r="N2023" t="s">
        <v>1316</v>
      </c>
      <c r="O2023" t="s">
        <v>1317</v>
      </c>
      <c r="P2023">
        <v>30043290</v>
      </c>
      <c r="R2023">
        <v>13</v>
      </c>
      <c r="S2023">
        <v>13</v>
      </c>
      <c r="U2023">
        <v>2878</v>
      </c>
      <c r="V2023">
        <v>2878</v>
      </c>
      <c r="Z2023" t="s">
        <v>1260</v>
      </c>
      <c r="AA2023" t="s">
        <v>1261</v>
      </c>
      <c r="AB2023">
        <v>222</v>
      </c>
      <c r="AC2023" t="s">
        <v>5017</v>
      </c>
      <c r="AE2023">
        <v>44916</v>
      </c>
      <c r="AH2023">
        <v>0</v>
      </c>
      <c r="AK2023" t="s">
        <v>1260</v>
      </c>
      <c r="AM2023" t="s">
        <v>1260</v>
      </c>
      <c r="AN2023" t="s">
        <v>1260</v>
      </c>
      <c r="AQ2023" t="s">
        <v>1263</v>
      </c>
      <c r="AR2023" t="s">
        <v>1257</v>
      </c>
      <c r="AS2023" t="s">
        <v>1260</v>
      </c>
      <c r="AT2023">
        <v>1</v>
      </c>
      <c r="AX2023" t="s">
        <v>1260</v>
      </c>
      <c r="AY2023" t="s">
        <v>1264</v>
      </c>
      <c r="AZ2023" t="s">
        <v>1265</v>
      </c>
      <c r="BI2023" t="s">
        <v>1260</v>
      </c>
      <c r="BK2023" t="str">
        <f>LEFT(Tabela_BaseCadastro[[#This Row],[Descrição]],SEARCH(" ",Tabela_BaseCadastro[[#This Row],[Descrição]],1)-1)</f>
        <v>AVAMYS</v>
      </c>
      <c r="BL2023" t="str">
        <f>TEXT(Tabela_BaseCadastro[[#This Row],[Unidade Venda '[EAN8, UPC12, EAN13, e DUN14']]],"0000000000000")</f>
        <v>0000000002878</v>
      </c>
      <c r="BN2023">
        <f>IF(Tabela_BaseCadastro[[#This Row],[P.Ativo CMED]]="",Tabela_BaseCadastro[[#This Row],[DESCRIÇÃO DO PRINCIPIO ATIVO]],Tabela_BaseCadastro[[#This Row],[P.Ativo CMED]])</f>
        <v>0</v>
      </c>
    </row>
    <row r="2024" spans="1:66" x14ac:dyDescent="0.25">
      <c r="A2024">
        <v>2879</v>
      </c>
      <c r="B2024" t="s">
        <v>5037</v>
      </c>
      <c r="C2024">
        <v>1555</v>
      </c>
      <c r="D2024" t="s">
        <v>1440</v>
      </c>
      <c r="E2024">
        <v>1</v>
      </c>
      <c r="F2024" t="s">
        <v>1253</v>
      </c>
      <c r="G2024">
        <v>18</v>
      </c>
      <c r="H2024" s="1" t="s">
        <v>1298</v>
      </c>
      <c r="I2024">
        <v>16</v>
      </c>
      <c r="J2024" t="s">
        <v>1441</v>
      </c>
      <c r="K2024">
        <v>2</v>
      </c>
      <c r="L2024" t="s">
        <v>1563</v>
      </c>
      <c r="M2024" t="s">
        <v>4380</v>
      </c>
      <c r="N2024" t="s">
        <v>5038</v>
      </c>
      <c r="O2024" t="s">
        <v>1275</v>
      </c>
      <c r="P2024">
        <v>30049019</v>
      </c>
      <c r="R2024">
        <v>13</v>
      </c>
      <c r="S2024">
        <v>13</v>
      </c>
      <c r="U2024">
        <v>7897595902740</v>
      </c>
      <c r="V2024">
        <v>0</v>
      </c>
      <c r="Z2024" t="s">
        <v>1260</v>
      </c>
      <c r="AA2024" t="s">
        <v>1261</v>
      </c>
      <c r="AB2024">
        <v>98</v>
      </c>
      <c r="AC2024" t="s">
        <v>5039</v>
      </c>
      <c r="AE2024">
        <v>44916</v>
      </c>
      <c r="AH2024">
        <v>0</v>
      </c>
      <c r="AK2024" t="s">
        <v>1260</v>
      </c>
      <c r="AM2024" t="s">
        <v>1260</v>
      </c>
      <c r="AN2024" t="s">
        <v>1260</v>
      </c>
      <c r="AQ2024" t="s">
        <v>1263</v>
      </c>
      <c r="AR2024" t="s">
        <v>1257</v>
      </c>
      <c r="AS2024" t="s">
        <v>1260</v>
      </c>
      <c r="AT2024">
        <v>1</v>
      </c>
      <c r="AX2024" t="s">
        <v>1260</v>
      </c>
      <c r="AY2024" t="s">
        <v>1264</v>
      </c>
      <c r="AZ2024" t="s">
        <v>1265</v>
      </c>
      <c r="BI2024" t="s">
        <v>1260</v>
      </c>
      <c r="BK2024" t="str">
        <f>LEFT(Tabela_BaseCadastro[[#This Row],[Descrição]],SEARCH(" ",Tabela_BaseCadastro[[#This Row],[Descrição]],1)-1)</f>
        <v>FASTURTEC</v>
      </c>
      <c r="BL2024" t="str">
        <f>TEXT(Tabela_BaseCadastro[[#This Row],[Unidade Venda '[EAN8, UPC12, EAN13, e DUN14']]],"0000000000000")</f>
        <v>7897595902740</v>
      </c>
      <c r="BM2024" t="s">
        <v>5040</v>
      </c>
      <c r="BN2024" t="str">
        <f>IF(Tabela_BaseCadastro[[#This Row],[P.Ativo CMED]]="",Tabela_BaseCadastro[[#This Row],[DESCRIÇÃO DO PRINCIPIO ATIVO]],Tabela_BaseCadastro[[#This Row],[P.Ativo CMED]])</f>
        <v>RASBURICASE</v>
      </c>
    </row>
    <row r="2025" spans="1:66" x14ac:dyDescent="0.25">
      <c r="A2025">
        <v>2880</v>
      </c>
      <c r="B2025" t="s">
        <v>5041</v>
      </c>
      <c r="C2025">
        <v>1899</v>
      </c>
      <c r="D2025" t="s">
        <v>4614</v>
      </c>
      <c r="E2025">
        <v>5</v>
      </c>
      <c r="F2025" t="s">
        <v>2634</v>
      </c>
      <c r="G2025">
        <v>10</v>
      </c>
      <c r="H2025" s="1" t="s">
        <v>2760</v>
      </c>
      <c r="I2025">
        <v>74</v>
      </c>
      <c r="J2025" t="s">
        <v>4615</v>
      </c>
      <c r="M2025" t="s">
        <v>4380</v>
      </c>
      <c r="N2025" t="s">
        <v>4955</v>
      </c>
      <c r="O2025" t="s">
        <v>1275</v>
      </c>
      <c r="P2025">
        <v>90189099</v>
      </c>
      <c r="R2025">
        <v>13</v>
      </c>
      <c r="S2025">
        <v>13</v>
      </c>
      <c r="U2025">
        <v>2820</v>
      </c>
      <c r="V2025">
        <v>2880</v>
      </c>
      <c r="Z2025" t="s">
        <v>1260</v>
      </c>
      <c r="AA2025" t="s">
        <v>1261</v>
      </c>
      <c r="AE2025">
        <v>44921</v>
      </c>
      <c r="AH2025">
        <v>0</v>
      </c>
      <c r="AK2025" t="s">
        <v>1260</v>
      </c>
      <c r="AM2025" t="s">
        <v>1260</v>
      </c>
      <c r="AN2025" t="s">
        <v>1260</v>
      </c>
      <c r="AQ2025" t="s">
        <v>1263</v>
      </c>
      <c r="AR2025" t="s">
        <v>1257</v>
      </c>
      <c r="AS2025" t="s">
        <v>1260</v>
      </c>
      <c r="AT2025">
        <v>1</v>
      </c>
      <c r="AX2025" t="s">
        <v>1260</v>
      </c>
      <c r="AY2025" t="s">
        <v>1264</v>
      </c>
      <c r="AZ2025" t="s">
        <v>1265</v>
      </c>
      <c r="BI2025" t="s">
        <v>1260</v>
      </c>
      <c r="BK2025" t="str">
        <f>LEFT(Tabela_BaseCadastro[[#This Row],[Descrição]],SEARCH(" ",Tabela_BaseCadastro[[#This Row],[Descrição]],1)-1)</f>
        <v>2003.18.90</v>
      </c>
      <c r="BL2025" t="str">
        <f>TEXT(Tabela_BaseCadastro[[#This Row],[Unidade Venda '[EAN8, UPC12, EAN13, e DUN14']]],"0000000000000")</f>
        <v>0000000002820</v>
      </c>
      <c r="BN2025">
        <f>IF(Tabela_BaseCadastro[[#This Row],[P.Ativo CMED]]="",Tabela_BaseCadastro[[#This Row],[DESCRIÇÃO DO PRINCIPIO ATIVO]],Tabela_BaseCadastro[[#This Row],[P.Ativo CMED]])</f>
        <v>0</v>
      </c>
    </row>
    <row r="2026" spans="1:66" x14ac:dyDescent="0.25">
      <c r="A2026">
        <v>2881</v>
      </c>
      <c r="B2026" t="s">
        <v>5042</v>
      </c>
      <c r="C2026">
        <v>1785</v>
      </c>
      <c r="D2026" t="s">
        <v>4492</v>
      </c>
      <c r="E2026">
        <v>1</v>
      </c>
      <c r="F2026" t="s">
        <v>1253</v>
      </c>
      <c r="G2026">
        <v>18</v>
      </c>
      <c r="H2026" s="1" t="s">
        <v>1298</v>
      </c>
      <c r="I2026">
        <v>59</v>
      </c>
      <c r="J2026" t="s">
        <v>4493</v>
      </c>
      <c r="K2026">
        <v>1</v>
      </c>
      <c r="L2026" t="s">
        <v>1256</v>
      </c>
      <c r="M2026" t="s">
        <v>4380</v>
      </c>
      <c r="N2026" t="s">
        <v>1738</v>
      </c>
      <c r="O2026" t="s">
        <v>1739</v>
      </c>
      <c r="P2026">
        <v>30042099</v>
      </c>
      <c r="R2026">
        <v>13</v>
      </c>
      <c r="S2026">
        <v>13</v>
      </c>
      <c r="U2026">
        <v>7891045008389</v>
      </c>
      <c r="V2026">
        <v>0</v>
      </c>
      <c r="Z2026" t="s">
        <v>1260</v>
      </c>
      <c r="AA2026" t="s">
        <v>1261</v>
      </c>
      <c r="AB2026">
        <v>4</v>
      </c>
      <c r="AC2026" t="s">
        <v>1579</v>
      </c>
      <c r="AE2026">
        <v>44922</v>
      </c>
      <c r="AH2026">
        <v>0</v>
      </c>
      <c r="AK2026" t="s">
        <v>1260</v>
      </c>
      <c r="AM2026" t="s">
        <v>1260</v>
      </c>
      <c r="AN2026" t="s">
        <v>1260</v>
      </c>
      <c r="AQ2026" t="s">
        <v>1263</v>
      </c>
      <c r="AR2026" t="s">
        <v>1257</v>
      </c>
      <c r="AS2026" t="s">
        <v>1260</v>
      </c>
      <c r="AT2026">
        <v>1</v>
      </c>
      <c r="AX2026" t="s">
        <v>1260</v>
      </c>
      <c r="AY2026" t="s">
        <v>1264</v>
      </c>
      <c r="AZ2026" t="s">
        <v>1265</v>
      </c>
      <c r="BI2026" t="s">
        <v>1260</v>
      </c>
      <c r="BK2026" t="str">
        <f>LEFT(Tabela_BaseCadastro[[#This Row],[Descrição]],SEARCH(" ",Tabela_BaseCadastro[[#This Row],[Descrição]],1)-1)</f>
        <v>TYGACIL</v>
      </c>
      <c r="BL2026" t="str">
        <f>TEXT(Tabela_BaseCadastro[[#This Row],[Unidade Venda '[EAN8, UPC12, EAN13, e DUN14']]],"0000000000000")</f>
        <v>7891045008389</v>
      </c>
      <c r="BM2026" t="s">
        <v>5043</v>
      </c>
      <c r="BN2026" t="str">
        <f>IF(Tabela_BaseCadastro[[#This Row],[P.Ativo CMED]]="",Tabela_BaseCadastro[[#This Row],[DESCRIÇÃO DO PRINCIPIO ATIVO]],Tabela_BaseCadastro[[#This Row],[P.Ativo CMED]])</f>
        <v>TIGECICLINA</v>
      </c>
    </row>
    <row r="2027" spans="1:66" x14ac:dyDescent="0.25">
      <c r="A2027">
        <v>2882</v>
      </c>
      <c r="B2027" t="s">
        <v>5044</v>
      </c>
      <c r="C2027">
        <v>1948</v>
      </c>
      <c r="D2027" t="s">
        <v>115</v>
      </c>
      <c r="E2027">
        <v>1</v>
      </c>
      <c r="F2027" t="s">
        <v>1253</v>
      </c>
      <c r="G2027">
        <v>2</v>
      </c>
      <c r="H2027" s="1" t="s">
        <v>1254</v>
      </c>
      <c r="I2027">
        <v>77</v>
      </c>
      <c r="J2027" t="s">
        <v>4769</v>
      </c>
      <c r="K2027">
        <v>2</v>
      </c>
      <c r="L2027" t="s">
        <v>1256</v>
      </c>
      <c r="M2027" t="s">
        <v>1257</v>
      </c>
      <c r="N2027" t="s">
        <v>1316</v>
      </c>
      <c r="O2027" t="s">
        <v>1317</v>
      </c>
      <c r="P2027">
        <v>30043290</v>
      </c>
      <c r="R2027">
        <v>13</v>
      </c>
      <c r="S2027">
        <v>13</v>
      </c>
      <c r="U2027">
        <v>7896269900808</v>
      </c>
      <c r="V2027">
        <v>0</v>
      </c>
      <c r="Z2027" t="s">
        <v>1260</v>
      </c>
      <c r="AA2027" t="s">
        <v>1261</v>
      </c>
      <c r="AB2027">
        <v>7</v>
      </c>
      <c r="AC2027" t="s">
        <v>1308</v>
      </c>
      <c r="AE2027">
        <v>44928</v>
      </c>
      <c r="AH2027">
        <v>0</v>
      </c>
      <c r="AK2027" t="s">
        <v>1260</v>
      </c>
      <c r="AM2027" t="s">
        <v>1260</v>
      </c>
      <c r="AN2027" t="s">
        <v>1260</v>
      </c>
      <c r="AQ2027" t="s">
        <v>1263</v>
      </c>
      <c r="AR2027" t="s">
        <v>1257</v>
      </c>
      <c r="AS2027" t="s">
        <v>1260</v>
      </c>
      <c r="AT2027">
        <v>1</v>
      </c>
      <c r="AX2027" t="s">
        <v>1260</v>
      </c>
      <c r="AY2027" t="s">
        <v>1264</v>
      </c>
      <c r="AZ2027" t="s">
        <v>1265</v>
      </c>
      <c r="BI2027" t="s">
        <v>1260</v>
      </c>
      <c r="BK2027" t="str">
        <f>LEFT(Tabela_BaseCadastro[[#This Row],[Descrição]],SEARCH(" ",Tabela_BaseCadastro[[#This Row],[Descrição]],1)-1)</f>
        <v>FLIXOTIDE</v>
      </c>
      <c r="BL2027" t="str">
        <f>TEXT(Tabela_BaseCadastro[[#This Row],[Unidade Venda '[EAN8, UPC12, EAN13, e DUN14']]],"0000000000000")</f>
        <v>7896269900808</v>
      </c>
      <c r="BM2027" t="s">
        <v>4783</v>
      </c>
      <c r="BN2027" t="str">
        <f>IF(Tabela_BaseCadastro[[#This Row],[P.Ativo CMED]]="",Tabela_BaseCadastro[[#This Row],[DESCRIÇÃO DO PRINCIPIO ATIVO]],Tabela_BaseCadastro[[#This Row],[P.Ativo CMED]])</f>
        <v>PROPIONATO DE FLUTICASONA</v>
      </c>
    </row>
    <row r="2028" spans="1:66" x14ac:dyDescent="0.25">
      <c r="A2028">
        <v>2883</v>
      </c>
      <c r="B2028" t="s">
        <v>5045</v>
      </c>
      <c r="C2028">
        <v>1601</v>
      </c>
      <c r="D2028" t="s">
        <v>2633</v>
      </c>
      <c r="E2028">
        <v>5</v>
      </c>
      <c r="F2028" t="s">
        <v>2634</v>
      </c>
      <c r="G2028">
        <v>8</v>
      </c>
      <c r="H2028" s="1" t="s">
        <v>2635</v>
      </c>
      <c r="I2028">
        <v>29</v>
      </c>
      <c r="J2028" t="s">
        <v>628</v>
      </c>
      <c r="M2028" t="s">
        <v>2412</v>
      </c>
      <c r="N2028" t="s">
        <v>2642</v>
      </c>
      <c r="O2028" t="s">
        <v>1275</v>
      </c>
      <c r="P2028">
        <v>84213990</v>
      </c>
      <c r="R2028">
        <v>13</v>
      </c>
      <c r="S2028">
        <v>13</v>
      </c>
      <c r="U2028">
        <v>2883</v>
      </c>
      <c r="V2028">
        <v>0</v>
      </c>
      <c r="X2028" t="s">
        <v>5046</v>
      </c>
      <c r="Z2028" t="s">
        <v>1260</v>
      </c>
      <c r="AE2028">
        <v>44932</v>
      </c>
      <c r="AH2028">
        <v>0</v>
      </c>
      <c r="AK2028" t="s">
        <v>1260</v>
      </c>
      <c r="AM2028" t="s">
        <v>1260</v>
      </c>
      <c r="AN2028" t="s">
        <v>1260</v>
      </c>
      <c r="AQ2028" t="s">
        <v>2412</v>
      </c>
      <c r="AR2028" t="s">
        <v>2415</v>
      </c>
      <c r="AS2028" t="s">
        <v>1260</v>
      </c>
      <c r="AT2028">
        <v>1</v>
      </c>
      <c r="AX2028" t="s">
        <v>1260</v>
      </c>
      <c r="AY2028" t="s">
        <v>1264</v>
      </c>
      <c r="AZ2028" t="s">
        <v>1265</v>
      </c>
      <c r="BI2028" t="s">
        <v>1260</v>
      </c>
      <c r="BK2028" t="str">
        <f>LEFT(Tabela_BaseCadastro[[#This Row],[Descrição]],SEARCH(" ",Tabela_BaseCadastro[[#This Row],[Descrição]],1)-1)</f>
        <v>4244/701DDJPUBA</v>
      </c>
      <c r="BL2028" t="str">
        <f>TEXT(Tabela_BaseCadastro[[#This Row],[Unidade Venda '[EAN8, UPC12, EAN13, e DUN14']]],"0000000000000")</f>
        <v>0000000002883</v>
      </c>
      <c r="BN2028">
        <f>IF(Tabela_BaseCadastro[[#This Row],[P.Ativo CMED]]="",Tabela_BaseCadastro[[#This Row],[DESCRIÇÃO DO PRINCIPIO ATIVO]],Tabela_BaseCadastro[[#This Row],[P.Ativo CMED]])</f>
        <v>0</v>
      </c>
    </row>
    <row r="2029" spans="1:66" x14ac:dyDescent="0.25">
      <c r="A2029">
        <v>2884</v>
      </c>
      <c r="B2029" t="s">
        <v>5047</v>
      </c>
      <c r="C2029">
        <v>1601</v>
      </c>
      <c r="D2029" t="s">
        <v>2633</v>
      </c>
      <c r="E2029">
        <v>5</v>
      </c>
      <c r="F2029" t="s">
        <v>2634</v>
      </c>
      <c r="G2029">
        <v>8</v>
      </c>
      <c r="H2029" s="1" t="s">
        <v>2635</v>
      </c>
      <c r="I2029">
        <v>29</v>
      </c>
      <c r="J2029" t="s">
        <v>628</v>
      </c>
      <c r="M2029" t="s">
        <v>2412</v>
      </c>
      <c r="N2029" t="s">
        <v>5048</v>
      </c>
      <c r="O2029" t="s">
        <v>5049</v>
      </c>
      <c r="P2029">
        <v>84213910</v>
      </c>
      <c r="R2029">
        <v>13</v>
      </c>
      <c r="S2029">
        <v>13</v>
      </c>
      <c r="U2029">
        <v>2884</v>
      </c>
      <c r="V2029">
        <v>0</v>
      </c>
      <c r="X2029" t="s">
        <v>5050</v>
      </c>
      <c r="Z2029" t="s">
        <v>1260</v>
      </c>
      <c r="AA2029" t="s">
        <v>1261</v>
      </c>
      <c r="AE2029">
        <v>44932</v>
      </c>
      <c r="AH2029">
        <v>0</v>
      </c>
      <c r="AK2029" t="s">
        <v>1260</v>
      </c>
      <c r="AM2029" t="s">
        <v>1260</v>
      </c>
      <c r="AN2029" t="s">
        <v>1260</v>
      </c>
      <c r="AQ2029" t="s">
        <v>2412</v>
      </c>
      <c r="AR2029" t="s">
        <v>2415</v>
      </c>
      <c r="AS2029" t="s">
        <v>1260</v>
      </c>
      <c r="AT2029">
        <v>1</v>
      </c>
      <c r="AX2029" t="s">
        <v>1260</v>
      </c>
      <c r="AY2029" t="s">
        <v>1264</v>
      </c>
      <c r="AZ2029" t="s">
        <v>1265</v>
      </c>
      <c r="BI2029" t="s">
        <v>1260</v>
      </c>
      <c r="BK2029" t="str">
        <f>LEFT(Tabela_BaseCadastro[[#This Row],[Descrição]],SEARCH(" ",Tabela_BaseCadastro[[#This Row],[Descrição]],1)-1)</f>
        <v>2800/SPIROGUARD</v>
      </c>
      <c r="BL2029" t="str">
        <f>TEXT(Tabela_BaseCadastro[[#This Row],[Unidade Venda '[EAN8, UPC12, EAN13, e DUN14']]],"0000000000000")</f>
        <v>0000000002884</v>
      </c>
      <c r="BN2029">
        <f>IF(Tabela_BaseCadastro[[#This Row],[P.Ativo CMED]]="",Tabela_BaseCadastro[[#This Row],[DESCRIÇÃO DO PRINCIPIO ATIVO]],Tabela_BaseCadastro[[#This Row],[P.Ativo CMED]])</f>
        <v>0</v>
      </c>
    </row>
    <row r="2030" spans="1:66" x14ac:dyDescent="0.25">
      <c r="A2030">
        <v>2885</v>
      </c>
      <c r="B2030" t="s">
        <v>5051</v>
      </c>
      <c r="C2030">
        <v>2059</v>
      </c>
      <c r="D2030" t="s">
        <v>5052</v>
      </c>
      <c r="E2030">
        <v>3</v>
      </c>
      <c r="F2030" t="s">
        <v>2410</v>
      </c>
      <c r="G2030">
        <v>5</v>
      </c>
      <c r="H2030" s="1" t="s">
        <v>2410</v>
      </c>
      <c r="I2030">
        <v>83</v>
      </c>
      <c r="J2030" t="s">
        <v>5053</v>
      </c>
      <c r="M2030" t="s">
        <v>4380</v>
      </c>
      <c r="N2030" t="s">
        <v>5054</v>
      </c>
      <c r="P2030">
        <v>90189099</v>
      </c>
      <c r="R2030">
        <v>13</v>
      </c>
      <c r="S2030">
        <v>13</v>
      </c>
      <c r="U2030">
        <v>7899018495273</v>
      </c>
      <c r="V2030">
        <v>7899018495273</v>
      </c>
      <c r="Z2030" t="s">
        <v>1260</v>
      </c>
      <c r="AA2030" t="s">
        <v>1261</v>
      </c>
      <c r="AE2030">
        <v>44936</v>
      </c>
      <c r="AH2030">
        <v>0</v>
      </c>
      <c r="AK2030" t="s">
        <v>1260</v>
      </c>
      <c r="AM2030" t="s">
        <v>1260</v>
      </c>
      <c r="AN2030" t="s">
        <v>1260</v>
      </c>
      <c r="AQ2030" t="s">
        <v>1263</v>
      </c>
      <c r="AR2030" t="s">
        <v>1257</v>
      </c>
      <c r="AS2030" t="s">
        <v>1260</v>
      </c>
      <c r="AT2030">
        <v>1</v>
      </c>
      <c r="AX2030" t="s">
        <v>1260</v>
      </c>
      <c r="AY2030" t="s">
        <v>1264</v>
      </c>
      <c r="AZ2030" t="s">
        <v>1265</v>
      </c>
      <c r="BI2030" t="s">
        <v>1260</v>
      </c>
      <c r="BK2030" t="str">
        <f>LEFT(Tabela_BaseCadastro[[#This Row],[Descrição]],SEARCH(" ",Tabela_BaseCadastro[[#This Row],[Descrição]],1)-1)</f>
        <v>010005</v>
      </c>
      <c r="BL2030" t="str">
        <f>TEXT(Tabela_BaseCadastro[[#This Row],[Unidade Venda '[EAN8, UPC12, EAN13, e DUN14']]],"0000000000000")</f>
        <v>7899018495273</v>
      </c>
      <c r="BN2030">
        <f>IF(Tabela_BaseCadastro[[#This Row],[P.Ativo CMED]]="",Tabela_BaseCadastro[[#This Row],[DESCRIÇÃO DO PRINCIPIO ATIVO]],Tabela_BaseCadastro[[#This Row],[P.Ativo CMED]])</f>
        <v>0</v>
      </c>
    </row>
    <row r="2031" spans="1:66" x14ac:dyDescent="0.25">
      <c r="A2031">
        <v>2886</v>
      </c>
      <c r="B2031" t="s">
        <v>5055</v>
      </c>
      <c r="C2031">
        <v>1657</v>
      </c>
      <c r="D2031" t="s">
        <v>13</v>
      </c>
      <c r="E2031">
        <v>5</v>
      </c>
      <c r="F2031" t="s">
        <v>2634</v>
      </c>
      <c r="G2031">
        <v>8</v>
      </c>
      <c r="H2031" s="1" t="s">
        <v>2635</v>
      </c>
      <c r="I2031">
        <v>47</v>
      </c>
      <c r="J2031" t="s">
        <v>3791</v>
      </c>
      <c r="M2031" t="s">
        <v>2412</v>
      </c>
      <c r="N2031" t="s">
        <v>3908</v>
      </c>
      <c r="O2031" t="s">
        <v>1275</v>
      </c>
      <c r="P2031">
        <v>30059090</v>
      </c>
      <c r="R2031">
        <v>13</v>
      </c>
      <c r="S2031">
        <v>13</v>
      </c>
      <c r="U2031">
        <v>707387809928</v>
      </c>
      <c r="V2031">
        <v>0</v>
      </c>
      <c r="X2031" t="s">
        <v>5056</v>
      </c>
      <c r="Z2031" t="s">
        <v>1260</v>
      </c>
      <c r="AA2031" t="s">
        <v>1261</v>
      </c>
      <c r="AE2031">
        <v>44942</v>
      </c>
      <c r="AH2031">
        <v>0</v>
      </c>
      <c r="AK2031" t="s">
        <v>1260</v>
      </c>
      <c r="AM2031" t="s">
        <v>1260</v>
      </c>
      <c r="AN2031" t="s">
        <v>1260</v>
      </c>
      <c r="AQ2031" t="s">
        <v>2412</v>
      </c>
      <c r="AR2031" t="s">
        <v>2415</v>
      </c>
      <c r="AS2031" t="s">
        <v>1260</v>
      </c>
      <c r="AT2031">
        <v>1</v>
      </c>
      <c r="AX2031" t="s">
        <v>1260</v>
      </c>
      <c r="AY2031" t="s">
        <v>1264</v>
      </c>
      <c r="AZ2031" t="s">
        <v>1265</v>
      </c>
      <c r="BI2031" t="s">
        <v>1260</v>
      </c>
      <c r="BK2031" t="str">
        <f>LEFT(Tabela_BaseCadastro[[#This Row],[Descrição]],SEARCH(" ",Tabela_BaseCadastro[[#This Row],[Descrição]],1)-1)</f>
        <v>3346E</v>
      </c>
      <c r="BL2031" t="str">
        <f>TEXT(Tabela_BaseCadastro[[#This Row],[Unidade Venda '[EAN8, UPC12, EAN13, e DUN14']]],"0000000000000")</f>
        <v>0707387809928</v>
      </c>
      <c r="BN2031">
        <f>IF(Tabela_BaseCadastro[[#This Row],[P.Ativo CMED]]="",Tabela_BaseCadastro[[#This Row],[DESCRIÇÃO DO PRINCIPIO ATIVO]],Tabela_BaseCadastro[[#This Row],[P.Ativo CMED]])</f>
        <v>0</v>
      </c>
    </row>
    <row r="2032" spans="1:66" x14ac:dyDescent="0.25">
      <c r="A2032">
        <v>2887</v>
      </c>
      <c r="B2032" t="s">
        <v>5057</v>
      </c>
      <c r="C2032">
        <v>1785</v>
      </c>
      <c r="D2032" t="s">
        <v>4492</v>
      </c>
      <c r="E2032">
        <v>1</v>
      </c>
      <c r="F2032" t="s">
        <v>1253</v>
      </c>
      <c r="G2032">
        <v>2</v>
      </c>
      <c r="H2032" s="1" t="s">
        <v>1254</v>
      </c>
      <c r="I2032">
        <v>59</v>
      </c>
      <c r="J2032" t="s">
        <v>4493</v>
      </c>
      <c r="K2032">
        <v>2</v>
      </c>
      <c r="L2032" t="s">
        <v>1256</v>
      </c>
      <c r="M2032" t="s">
        <v>1257</v>
      </c>
      <c r="N2032" t="s">
        <v>4466</v>
      </c>
      <c r="O2032" t="s">
        <v>1923</v>
      </c>
      <c r="P2032">
        <v>30043999</v>
      </c>
      <c r="R2032">
        <v>13</v>
      </c>
      <c r="S2032">
        <v>13</v>
      </c>
      <c r="T2032">
        <v>13</v>
      </c>
      <c r="U2032">
        <v>7891268101645</v>
      </c>
      <c r="V2032">
        <v>0</v>
      </c>
      <c r="W2032">
        <v>7891268101645</v>
      </c>
      <c r="Z2032" t="s">
        <v>1260</v>
      </c>
      <c r="AA2032" t="s">
        <v>1261</v>
      </c>
      <c r="AB2032">
        <v>25</v>
      </c>
      <c r="AC2032" t="s">
        <v>1848</v>
      </c>
      <c r="AE2032">
        <v>44951</v>
      </c>
      <c r="AH2032">
        <v>0</v>
      </c>
      <c r="AK2032" t="s">
        <v>1260</v>
      </c>
      <c r="AM2032" t="s">
        <v>1260</v>
      </c>
      <c r="AN2032" t="s">
        <v>1260</v>
      </c>
      <c r="AQ2032" t="s">
        <v>1263</v>
      </c>
      <c r="AR2032" t="s">
        <v>1257</v>
      </c>
      <c r="AS2032" t="s">
        <v>1260</v>
      </c>
      <c r="AT2032">
        <v>1</v>
      </c>
      <c r="AX2032" t="s">
        <v>1260</v>
      </c>
      <c r="AY2032" t="s">
        <v>1264</v>
      </c>
      <c r="AZ2032" t="s">
        <v>1265</v>
      </c>
      <c r="BI2032" t="s">
        <v>1260</v>
      </c>
      <c r="BK2032" t="str">
        <f>LEFT(Tabela_BaseCadastro[[#This Row],[Descrição]],SEARCH(" ",Tabela_BaseCadastro[[#This Row],[Descrição]],1)-1)</f>
        <v>ZOLTEC</v>
      </c>
      <c r="BL2032" t="str">
        <f>TEXT(Tabela_BaseCadastro[[#This Row],[Unidade Venda '[EAN8, UPC12, EAN13, e DUN14']]],"0000000000000")</f>
        <v>7891268101645</v>
      </c>
      <c r="BM2032" t="s">
        <v>3784</v>
      </c>
      <c r="BN2032" t="str">
        <f>IF(Tabela_BaseCadastro[[#This Row],[P.Ativo CMED]]="",Tabela_BaseCadastro[[#This Row],[DESCRIÇÃO DO PRINCIPIO ATIVO]],Tabela_BaseCadastro[[#This Row],[P.Ativo CMED]])</f>
        <v>FLUCONAZOL</v>
      </c>
    </row>
    <row r="2033" spans="1:66" x14ac:dyDescent="0.25">
      <c r="A2033">
        <v>2888</v>
      </c>
      <c r="B2033" t="s">
        <v>5058</v>
      </c>
      <c r="C2033">
        <v>2094</v>
      </c>
      <c r="D2033" t="s">
        <v>5059</v>
      </c>
      <c r="E2033">
        <v>1</v>
      </c>
      <c r="F2033" t="s">
        <v>1253</v>
      </c>
      <c r="G2033">
        <v>1</v>
      </c>
      <c r="H2033" s="1" t="s">
        <v>1280</v>
      </c>
      <c r="I2033">
        <v>84</v>
      </c>
      <c r="J2033" t="s">
        <v>5060</v>
      </c>
      <c r="K2033">
        <v>2</v>
      </c>
      <c r="L2033" t="s">
        <v>1256</v>
      </c>
      <c r="M2033" t="s">
        <v>1257</v>
      </c>
      <c r="N2033" t="s">
        <v>1323</v>
      </c>
      <c r="O2033" t="s">
        <v>1269</v>
      </c>
      <c r="P2033">
        <v>30049069</v>
      </c>
      <c r="R2033">
        <v>13</v>
      </c>
      <c r="S2033">
        <v>13</v>
      </c>
      <c r="U2033">
        <v>7896382708442</v>
      </c>
      <c r="V2033">
        <v>0</v>
      </c>
      <c r="Z2033" t="s">
        <v>1260</v>
      </c>
      <c r="AA2033" t="s">
        <v>1261</v>
      </c>
      <c r="AB2033">
        <v>1</v>
      </c>
      <c r="AC2033" t="s">
        <v>1283</v>
      </c>
      <c r="AE2033">
        <v>44960</v>
      </c>
      <c r="AH2033">
        <v>0</v>
      </c>
      <c r="AK2033" t="s">
        <v>1260</v>
      </c>
      <c r="AM2033" t="s">
        <v>1260</v>
      </c>
      <c r="AN2033" t="s">
        <v>1260</v>
      </c>
      <c r="AQ2033" t="s">
        <v>1263</v>
      </c>
      <c r="AR2033" t="s">
        <v>1257</v>
      </c>
      <c r="AS2033" t="s">
        <v>1260</v>
      </c>
      <c r="AT2033">
        <v>1</v>
      </c>
      <c r="AX2033" t="s">
        <v>1260</v>
      </c>
      <c r="AY2033" t="s">
        <v>1264</v>
      </c>
      <c r="AZ2033" t="s">
        <v>1265</v>
      </c>
      <c r="BI2033" t="s">
        <v>1260</v>
      </c>
      <c r="BK2033" t="str">
        <f>LEFT(Tabela_BaseCadastro[[#This Row],[Descrição]],SEARCH(" ",Tabela_BaseCadastro[[#This Row],[Descrição]],1)-1)</f>
        <v>VERZENIOS</v>
      </c>
      <c r="BL2033" t="str">
        <f>TEXT(Tabela_BaseCadastro[[#This Row],[Unidade Venda '[EAN8, UPC12, EAN13, e DUN14']]],"0000000000000")</f>
        <v>7896382708442</v>
      </c>
      <c r="BM2033" t="s">
        <v>5061</v>
      </c>
      <c r="BN2033" t="str">
        <f>IF(Tabela_BaseCadastro[[#This Row],[P.Ativo CMED]]="",Tabela_BaseCadastro[[#This Row],[DESCRIÇÃO DO PRINCIPIO ATIVO]],Tabela_BaseCadastro[[#This Row],[P.Ativo CMED]])</f>
        <v>ABEMACICLIBE</v>
      </c>
    </row>
    <row r="2034" spans="1:66" x14ac:dyDescent="0.25">
      <c r="A2034">
        <v>2889</v>
      </c>
      <c r="B2034" t="s">
        <v>5062</v>
      </c>
      <c r="C2034">
        <v>2094</v>
      </c>
      <c r="D2034" t="s">
        <v>5059</v>
      </c>
      <c r="E2034">
        <v>1</v>
      </c>
      <c r="F2034" t="s">
        <v>1253</v>
      </c>
      <c r="G2034">
        <v>1</v>
      </c>
      <c r="H2034" s="1" t="s">
        <v>1280</v>
      </c>
      <c r="I2034">
        <v>84</v>
      </c>
      <c r="J2034" t="s">
        <v>5060</v>
      </c>
      <c r="K2034">
        <v>2</v>
      </c>
      <c r="L2034" t="s">
        <v>1256</v>
      </c>
      <c r="M2034" t="s">
        <v>1257</v>
      </c>
      <c r="N2034" t="s">
        <v>1323</v>
      </c>
      <c r="O2034" t="s">
        <v>1269</v>
      </c>
      <c r="P2034">
        <v>30049069</v>
      </c>
      <c r="R2034">
        <v>13</v>
      </c>
      <c r="S2034">
        <v>13</v>
      </c>
      <c r="U2034">
        <v>7896382708480</v>
      </c>
      <c r="V2034">
        <v>0</v>
      </c>
      <c r="Z2034" t="s">
        <v>1260</v>
      </c>
      <c r="AA2034" t="s">
        <v>1261</v>
      </c>
      <c r="AB2034">
        <v>1</v>
      </c>
      <c r="AC2034" t="s">
        <v>1283</v>
      </c>
      <c r="AE2034">
        <v>44960</v>
      </c>
      <c r="AH2034">
        <v>0</v>
      </c>
      <c r="AK2034" t="s">
        <v>1260</v>
      </c>
      <c r="AM2034" t="s">
        <v>1260</v>
      </c>
      <c r="AN2034" t="s">
        <v>1260</v>
      </c>
      <c r="AQ2034" t="s">
        <v>1263</v>
      </c>
      <c r="AR2034" t="s">
        <v>1257</v>
      </c>
      <c r="AS2034" t="s">
        <v>1260</v>
      </c>
      <c r="AT2034">
        <v>1</v>
      </c>
      <c r="AX2034" t="s">
        <v>1260</v>
      </c>
      <c r="AY2034" t="s">
        <v>1264</v>
      </c>
      <c r="AZ2034" t="s">
        <v>1265</v>
      </c>
      <c r="BI2034" t="s">
        <v>1260</v>
      </c>
      <c r="BK2034" t="str">
        <f>LEFT(Tabela_BaseCadastro[[#This Row],[Descrição]],SEARCH(" ",Tabela_BaseCadastro[[#This Row],[Descrição]],1)-1)</f>
        <v>VERZENIOS</v>
      </c>
      <c r="BL2034" t="str">
        <f>TEXT(Tabela_BaseCadastro[[#This Row],[Unidade Venda '[EAN8, UPC12, EAN13, e DUN14']]],"0000000000000")</f>
        <v>7896382708480</v>
      </c>
      <c r="BM2034" t="s">
        <v>5061</v>
      </c>
      <c r="BN2034" t="str">
        <f>IF(Tabela_BaseCadastro[[#This Row],[P.Ativo CMED]]="",Tabela_BaseCadastro[[#This Row],[DESCRIÇÃO DO PRINCIPIO ATIVO]],Tabela_BaseCadastro[[#This Row],[P.Ativo CMED]])</f>
        <v>ABEMACICLIBE</v>
      </c>
    </row>
    <row r="2035" spans="1:66" x14ac:dyDescent="0.25">
      <c r="A2035">
        <v>2890</v>
      </c>
      <c r="B2035" t="s">
        <v>5063</v>
      </c>
      <c r="C2035">
        <v>2094</v>
      </c>
      <c r="D2035" t="s">
        <v>5059</v>
      </c>
      <c r="E2035">
        <v>1</v>
      </c>
      <c r="F2035" t="s">
        <v>1253</v>
      </c>
      <c r="G2035">
        <v>1</v>
      </c>
      <c r="H2035" s="1" t="s">
        <v>1280</v>
      </c>
      <c r="I2035">
        <v>84</v>
      </c>
      <c r="J2035" t="s">
        <v>5060</v>
      </c>
      <c r="K2035">
        <v>2</v>
      </c>
      <c r="L2035" t="s">
        <v>1256</v>
      </c>
      <c r="M2035" t="s">
        <v>1257</v>
      </c>
      <c r="N2035" t="s">
        <v>1323</v>
      </c>
      <c r="O2035" t="s">
        <v>1269</v>
      </c>
      <c r="P2035">
        <v>30049069</v>
      </c>
      <c r="R2035">
        <v>13</v>
      </c>
      <c r="S2035">
        <v>13</v>
      </c>
      <c r="U2035">
        <v>7896382708497</v>
      </c>
      <c r="V2035">
        <v>0</v>
      </c>
      <c r="Z2035" t="s">
        <v>1260</v>
      </c>
      <c r="AA2035" t="s">
        <v>1261</v>
      </c>
      <c r="AB2035">
        <v>1</v>
      </c>
      <c r="AC2035" t="s">
        <v>1283</v>
      </c>
      <c r="AE2035">
        <v>44960</v>
      </c>
      <c r="AH2035">
        <v>0</v>
      </c>
      <c r="AK2035" t="s">
        <v>1260</v>
      </c>
      <c r="AM2035" t="s">
        <v>1260</v>
      </c>
      <c r="AN2035" t="s">
        <v>1260</v>
      </c>
      <c r="AQ2035" t="s">
        <v>1263</v>
      </c>
      <c r="AR2035" t="s">
        <v>1257</v>
      </c>
      <c r="AS2035" t="s">
        <v>1260</v>
      </c>
      <c r="AT2035">
        <v>1</v>
      </c>
      <c r="AX2035" t="s">
        <v>1260</v>
      </c>
      <c r="AY2035" t="s">
        <v>1264</v>
      </c>
      <c r="AZ2035" t="s">
        <v>1265</v>
      </c>
      <c r="BI2035" t="s">
        <v>1260</v>
      </c>
      <c r="BK2035" t="str">
        <f>LEFT(Tabela_BaseCadastro[[#This Row],[Descrição]],SEARCH(" ",Tabela_BaseCadastro[[#This Row],[Descrição]],1)-1)</f>
        <v>VERZENIOS</v>
      </c>
      <c r="BL2035" t="str">
        <f>TEXT(Tabela_BaseCadastro[[#This Row],[Unidade Venda '[EAN8, UPC12, EAN13, e DUN14']]],"0000000000000")</f>
        <v>7896382708497</v>
      </c>
      <c r="BM2035" t="s">
        <v>5061</v>
      </c>
      <c r="BN2035" t="str">
        <f>IF(Tabela_BaseCadastro[[#This Row],[P.Ativo CMED]]="",Tabela_BaseCadastro[[#This Row],[DESCRIÇÃO DO PRINCIPIO ATIVO]],Tabela_BaseCadastro[[#This Row],[P.Ativo CMED]])</f>
        <v>ABEMACICLIBE</v>
      </c>
    </row>
    <row r="2036" spans="1:66" x14ac:dyDescent="0.25">
      <c r="A2036">
        <v>2891</v>
      </c>
      <c r="B2036" t="s">
        <v>5064</v>
      </c>
      <c r="C2036">
        <v>2094</v>
      </c>
      <c r="D2036" t="s">
        <v>5059</v>
      </c>
      <c r="E2036">
        <v>1</v>
      </c>
      <c r="F2036" t="s">
        <v>1253</v>
      </c>
      <c r="G2036">
        <v>1</v>
      </c>
      <c r="H2036" s="1" t="s">
        <v>1280</v>
      </c>
      <c r="I2036">
        <v>84</v>
      </c>
      <c r="J2036" t="s">
        <v>5060</v>
      </c>
      <c r="K2036">
        <v>2</v>
      </c>
      <c r="L2036" t="s">
        <v>1256</v>
      </c>
      <c r="M2036" t="s">
        <v>1257</v>
      </c>
      <c r="N2036" t="s">
        <v>1323</v>
      </c>
      <c r="O2036" t="s">
        <v>1269</v>
      </c>
      <c r="P2036">
        <v>30049069</v>
      </c>
      <c r="R2036">
        <v>13</v>
      </c>
      <c r="S2036">
        <v>13</v>
      </c>
      <c r="U2036">
        <v>7896382708510</v>
      </c>
      <c r="V2036">
        <v>0</v>
      </c>
      <c r="Z2036" t="s">
        <v>1260</v>
      </c>
      <c r="AA2036" t="s">
        <v>1261</v>
      </c>
      <c r="AB2036">
        <v>1</v>
      </c>
      <c r="AC2036" t="s">
        <v>1283</v>
      </c>
      <c r="AE2036">
        <v>44960</v>
      </c>
      <c r="AH2036">
        <v>0</v>
      </c>
      <c r="AK2036" t="s">
        <v>1260</v>
      </c>
      <c r="AM2036" t="s">
        <v>1260</v>
      </c>
      <c r="AN2036" t="s">
        <v>1260</v>
      </c>
      <c r="AQ2036" t="s">
        <v>1263</v>
      </c>
      <c r="AR2036" t="s">
        <v>1257</v>
      </c>
      <c r="AS2036" t="s">
        <v>1260</v>
      </c>
      <c r="AT2036">
        <v>1</v>
      </c>
      <c r="AX2036" t="s">
        <v>1260</v>
      </c>
      <c r="AY2036" t="s">
        <v>1264</v>
      </c>
      <c r="AZ2036" t="s">
        <v>1265</v>
      </c>
      <c r="BI2036" t="s">
        <v>1260</v>
      </c>
      <c r="BK2036" t="str">
        <f>LEFT(Tabela_BaseCadastro[[#This Row],[Descrição]],SEARCH(" ",Tabela_BaseCadastro[[#This Row],[Descrição]],1)-1)</f>
        <v>VERZENIOS</v>
      </c>
      <c r="BL2036" t="str">
        <f>TEXT(Tabela_BaseCadastro[[#This Row],[Unidade Venda '[EAN8, UPC12, EAN13, e DUN14']]],"0000000000000")</f>
        <v>7896382708510</v>
      </c>
      <c r="BM2036" t="s">
        <v>5061</v>
      </c>
      <c r="BN2036" t="str">
        <f>IF(Tabela_BaseCadastro[[#This Row],[P.Ativo CMED]]="",Tabela_BaseCadastro[[#This Row],[DESCRIÇÃO DO PRINCIPIO ATIVO]],Tabela_BaseCadastro[[#This Row],[P.Ativo CMED]])</f>
        <v>ABEMACICLIBE</v>
      </c>
    </row>
    <row r="2037" spans="1:66" x14ac:dyDescent="0.25">
      <c r="A2037">
        <v>2892</v>
      </c>
      <c r="B2037" t="s">
        <v>5065</v>
      </c>
      <c r="C2037">
        <v>1920</v>
      </c>
      <c r="D2037" t="s">
        <v>2759</v>
      </c>
      <c r="E2037">
        <v>5</v>
      </c>
      <c r="F2037" t="s">
        <v>2634</v>
      </c>
      <c r="G2037">
        <v>8</v>
      </c>
      <c r="H2037" s="1" t="s">
        <v>2635</v>
      </c>
      <c r="I2037">
        <v>39</v>
      </c>
      <c r="J2037" t="s">
        <v>2761</v>
      </c>
      <c r="M2037" t="s">
        <v>1257</v>
      </c>
      <c r="N2037" t="s">
        <v>4576</v>
      </c>
      <c r="O2037" t="s">
        <v>4577</v>
      </c>
      <c r="P2037">
        <v>90189010</v>
      </c>
      <c r="R2037">
        <v>13</v>
      </c>
      <c r="S2037">
        <v>13</v>
      </c>
      <c r="U2037">
        <v>7898938954969</v>
      </c>
      <c r="V2037">
        <v>0</v>
      </c>
      <c r="X2037" t="s">
        <v>929</v>
      </c>
      <c r="Z2037" t="s">
        <v>1260</v>
      </c>
      <c r="AA2037" t="s">
        <v>1261</v>
      </c>
      <c r="AE2037">
        <v>44970</v>
      </c>
      <c r="AH2037">
        <v>0</v>
      </c>
      <c r="AK2037" t="s">
        <v>1260</v>
      </c>
      <c r="AM2037" t="s">
        <v>1260</v>
      </c>
      <c r="AN2037" t="s">
        <v>1260</v>
      </c>
      <c r="AQ2037" t="s">
        <v>1263</v>
      </c>
      <c r="AR2037" t="s">
        <v>1257</v>
      </c>
      <c r="AS2037" t="s">
        <v>1260</v>
      </c>
      <c r="AT2037">
        <v>1</v>
      </c>
      <c r="AX2037" t="s">
        <v>1260</v>
      </c>
      <c r="AY2037" t="s">
        <v>1264</v>
      </c>
      <c r="AZ2037" t="s">
        <v>1265</v>
      </c>
      <c r="BI2037" t="s">
        <v>1260</v>
      </c>
      <c r="BK2037" t="str">
        <f>LEFT(Tabela_BaseCadastro[[#This Row],[Descrição]],SEARCH(" ",Tabela_BaseCadastro[[#This Row],[Descrição]],1)-1)</f>
        <v>TFAF24XIL</v>
      </c>
      <c r="BL2037" t="str">
        <f>TEXT(Tabela_BaseCadastro[[#This Row],[Unidade Venda '[EAN8, UPC12, EAN13, e DUN14']]],"0000000000000")</f>
        <v>7898938954969</v>
      </c>
      <c r="BN2037">
        <f>IF(Tabela_BaseCadastro[[#This Row],[P.Ativo CMED]]="",Tabela_BaseCadastro[[#This Row],[DESCRIÇÃO DO PRINCIPIO ATIVO]],Tabela_BaseCadastro[[#This Row],[P.Ativo CMED]])</f>
        <v>0</v>
      </c>
    </row>
    <row r="2038" spans="1:66" x14ac:dyDescent="0.25">
      <c r="A2038">
        <v>2893</v>
      </c>
      <c r="B2038" t="s">
        <v>5066</v>
      </c>
      <c r="C2038">
        <v>1920</v>
      </c>
      <c r="D2038" t="s">
        <v>2759</v>
      </c>
      <c r="E2038">
        <v>2</v>
      </c>
      <c r="F2038" t="s">
        <v>2570</v>
      </c>
      <c r="G2038">
        <v>4</v>
      </c>
      <c r="H2038" s="1" t="s">
        <v>2570</v>
      </c>
      <c r="I2038">
        <v>39</v>
      </c>
      <c r="J2038" t="s">
        <v>2761</v>
      </c>
      <c r="M2038" t="s">
        <v>1257</v>
      </c>
      <c r="N2038" t="s">
        <v>1614</v>
      </c>
      <c r="O2038" t="s">
        <v>1615</v>
      </c>
      <c r="P2038">
        <v>90189099</v>
      </c>
      <c r="R2038">
        <v>13</v>
      </c>
      <c r="S2038">
        <v>13</v>
      </c>
      <c r="U2038">
        <v>4987350725400</v>
      </c>
      <c r="V2038">
        <v>0</v>
      </c>
      <c r="X2038" t="s">
        <v>5067</v>
      </c>
      <c r="Z2038" t="s">
        <v>1260</v>
      </c>
      <c r="AA2038" t="s">
        <v>1261</v>
      </c>
      <c r="AE2038">
        <v>44971</v>
      </c>
      <c r="AH2038">
        <v>0</v>
      </c>
      <c r="AK2038" t="s">
        <v>1260</v>
      </c>
      <c r="AM2038" t="s">
        <v>1260</v>
      </c>
      <c r="AN2038" t="s">
        <v>1260</v>
      </c>
      <c r="AQ2038" t="s">
        <v>2412</v>
      </c>
      <c r="AR2038" t="s">
        <v>2415</v>
      </c>
      <c r="AS2038" t="s">
        <v>1260</v>
      </c>
      <c r="AT2038">
        <v>1</v>
      </c>
      <c r="AX2038" t="s">
        <v>1260</v>
      </c>
      <c r="AY2038" t="s">
        <v>1264</v>
      </c>
      <c r="AZ2038" t="s">
        <v>1265</v>
      </c>
      <c r="BI2038" t="s">
        <v>1260</v>
      </c>
      <c r="BK2038" t="str">
        <f>LEFT(Tabela_BaseCadastro[[#This Row],[Descrição]],SEARCH(" ",Tabela_BaseCadastro[[#This Row],[Descrição]],1)-1)</f>
        <v>TELM800A07</v>
      </c>
      <c r="BL2038" t="str">
        <f>TEXT(Tabela_BaseCadastro[[#This Row],[Unidade Venda '[EAN8, UPC12, EAN13, e DUN14']]],"0000000000000")</f>
        <v>4987350725400</v>
      </c>
      <c r="BN2038">
        <f>IF(Tabela_BaseCadastro[[#This Row],[P.Ativo CMED]]="",Tabela_BaseCadastro[[#This Row],[DESCRIÇÃO DO PRINCIPIO ATIVO]],Tabela_BaseCadastro[[#This Row],[P.Ativo CMED]])</f>
        <v>0</v>
      </c>
    </row>
    <row r="2039" spans="1:66" x14ac:dyDescent="0.25">
      <c r="A2039">
        <v>2894</v>
      </c>
      <c r="B2039" t="s">
        <v>5068</v>
      </c>
      <c r="C2039">
        <v>1899</v>
      </c>
      <c r="D2039" t="s">
        <v>4614</v>
      </c>
      <c r="E2039">
        <v>5</v>
      </c>
      <c r="F2039" t="s">
        <v>2634</v>
      </c>
      <c r="G2039">
        <v>8</v>
      </c>
      <c r="H2039" s="1" t="s">
        <v>2635</v>
      </c>
      <c r="I2039">
        <v>74</v>
      </c>
      <c r="J2039" t="s">
        <v>4615</v>
      </c>
      <c r="M2039" t="s">
        <v>4380</v>
      </c>
      <c r="N2039" t="s">
        <v>4617</v>
      </c>
      <c r="O2039" t="s">
        <v>4618</v>
      </c>
      <c r="P2039">
        <v>90189099</v>
      </c>
      <c r="R2039">
        <v>13</v>
      </c>
      <c r="S2039">
        <v>13</v>
      </c>
      <c r="U2039">
        <v>7898626110646</v>
      </c>
      <c r="V2039">
        <v>0</v>
      </c>
      <c r="X2039" t="s">
        <v>5069</v>
      </c>
      <c r="Z2039" t="s">
        <v>1260</v>
      </c>
      <c r="AA2039" t="s">
        <v>1261</v>
      </c>
      <c r="AE2039">
        <v>44980</v>
      </c>
      <c r="AH2039">
        <v>0</v>
      </c>
      <c r="AK2039" t="s">
        <v>1260</v>
      </c>
      <c r="AM2039" t="s">
        <v>1260</v>
      </c>
      <c r="AN2039" t="s">
        <v>1260</v>
      </c>
      <c r="AQ2039" t="s">
        <v>1263</v>
      </c>
      <c r="AR2039" t="s">
        <v>1257</v>
      </c>
      <c r="AS2039" t="s">
        <v>1260</v>
      </c>
      <c r="AT2039">
        <v>1</v>
      </c>
      <c r="AX2039" t="s">
        <v>1260</v>
      </c>
      <c r="AY2039" t="s">
        <v>1264</v>
      </c>
      <c r="AZ2039" t="s">
        <v>1265</v>
      </c>
      <c r="BI2039" t="s">
        <v>1260</v>
      </c>
      <c r="BK2039" t="str">
        <f>LEFT(Tabela_BaseCadastro[[#This Row],[Descrição]],SEARCH(" ",Tabela_BaseCadastro[[#This Row],[Descrição]],1)-1)</f>
        <v>3001.15.100</v>
      </c>
      <c r="BL2039" t="str">
        <f>TEXT(Tabela_BaseCadastro[[#This Row],[Unidade Venda '[EAN8, UPC12, EAN13, e DUN14']]],"0000000000000")</f>
        <v>7898626110646</v>
      </c>
      <c r="BN2039">
        <f>IF(Tabela_BaseCadastro[[#This Row],[P.Ativo CMED]]="",Tabela_BaseCadastro[[#This Row],[DESCRIÇÃO DO PRINCIPIO ATIVO]],Tabela_BaseCadastro[[#This Row],[P.Ativo CMED]])</f>
        <v>0</v>
      </c>
    </row>
    <row r="2040" spans="1:66" x14ac:dyDescent="0.25">
      <c r="A2040">
        <v>2895</v>
      </c>
      <c r="B2040" t="s">
        <v>5070</v>
      </c>
      <c r="C2040">
        <v>1285</v>
      </c>
      <c r="D2040" t="s">
        <v>1544</v>
      </c>
      <c r="E2040">
        <v>1</v>
      </c>
      <c r="F2040" t="s">
        <v>1253</v>
      </c>
      <c r="G2040">
        <v>2</v>
      </c>
      <c r="H2040" s="1" t="s">
        <v>1254</v>
      </c>
      <c r="I2040">
        <v>13</v>
      </c>
      <c r="J2040" t="s">
        <v>1545</v>
      </c>
      <c r="K2040">
        <v>2</v>
      </c>
      <c r="L2040" t="s">
        <v>1256</v>
      </c>
      <c r="M2040" t="s">
        <v>1257</v>
      </c>
      <c r="N2040" t="s">
        <v>1546</v>
      </c>
      <c r="O2040" t="s">
        <v>1547</v>
      </c>
      <c r="P2040">
        <v>30021235</v>
      </c>
      <c r="R2040">
        <v>13</v>
      </c>
      <c r="S2040">
        <v>13</v>
      </c>
      <c r="U2040">
        <v>4036124027544</v>
      </c>
      <c r="V2040">
        <v>0</v>
      </c>
      <c r="Z2040" t="s">
        <v>1260</v>
      </c>
      <c r="AA2040" t="s">
        <v>1261</v>
      </c>
      <c r="AB2040">
        <v>42</v>
      </c>
      <c r="AC2040" t="s">
        <v>1767</v>
      </c>
      <c r="AE2040">
        <v>44985</v>
      </c>
      <c r="AH2040">
        <v>0</v>
      </c>
      <c r="AK2040" t="s">
        <v>1260</v>
      </c>
      <c r="AM2040" t="s">
        <v>1260</v>
      </c>
      <c r="AN2040" t="s">
        <v>1260</v>
      </c>
      <c r="AQ2040" t="s">
        <v>1263</v>
      </c>
      <c r="AR2040" t="s">
        <v>1257</v>
      </c>
      <c r="AS2040" t="s">
        <v>1260</v>
      </c>
      <c r="AT2040">
        <v>1</v>
      </c>
      <c r="AX2040" t="s">
        <v>1260</v>
      </c>
      <c r="AY2040" t="s">
        <v>1264</v>
      </c>
      <c r="AZ2040" t="s">
        <v>1265</v>
      </c>
      <c r="BI2040" t="s">
        <v>1260</v>
      </c>
      <c r="BK2040" t="str">
        <f>LEFT(Tabela_BaseCadastro[[#This Row],[Descrição]],SEARCH(" ",Tabela_BaseCadastro[[#This Row],[Descrição]],1)-1)</f>
        <v>INTRATECT</v>
      </c>
      <c r="BL2040" t="str">
        <f>TEXT(Tabela_BaseCadastro[[#This Row],[Unidade Venda '[EAN8, UPC12, EAN13, e DUN14']]],"0000000000000")</f>
        <v>4036124027544</v>
      </c>
      <c r="BM2040" t="s">
        <v>1550</v>
      </c>
      <c r="BN2040" t="str">
        <f>IF(Tabela_BaseCadastro[[#This Row],[P.Ativo CMED]]="",Tabela_BaseCadastro[[#This Row],[DESCRIÇÃO DO PRINCIPIO ATIVO]],Tabela_BaseCadastro[[#This Row],[P.Ativo CMED]])</f>
        <v>IMUNOGLOBULINA HUMANA</v>
      </c>
    </row>
    <row r="2041" spans="1:66" x14ac:dyDescent="0.25">
      <c r="A2041">
        <v>2897</v>
      </c>
      <c r="B2041" t="s">
        <v>5071</v>
      </c>
      <c r="C2041">
        <v>1899</v>
      </c>
      <c r="D2041" t="s">
        <v>4614</v>
      </c>
      <c r="E2041">
        <v>5</v>
      </c>
      <c r="F2041" t="s">
        <v>2634</v>
      </c>
      <c r="G2041">
        <v>8</v>
      </c>
      <c r="H2041" s="1" t="s">
        <v>2635</v>
      </c>
      <c r="I2041">
        <v>74</v>
      </c>
      <c r="J2041" t="s">
        <v>4615</v>
      </c>
      <c r="M2041" t="s">
        <v>4380</v>
      </c>
      <c r="N2041" t="s">
        <v>4955</v>
      </c>
      <c r="O2041" t="s">
        <v>1275</v>
      </c>
      <c r="P2041">
        <v>90189099</v>
      </c>
      <c r="R2041">
        <v>13</v>
      </c>
      <c r="S2041">
        <v>14</v>
      </c>
      <c r="U2041">
        <v>7898626114224</v>
      </c>
      <c r="V2041">
        <v>0</v>
      </c>
      <c r="X2041" t="s">
        <v>5072</v>
      </c>
      <c r="Z2041" t="s">
        <v>1260</v>
      </c>
      <c r="AA2041" t="s">
        <v>1261</v>
      </c>
      <c r="AE2041">
        <v>45001</v>
      </c>
      <c r="AH2041">
        <v>0</v>
      </c>
      <c r="AK2041" t="s">
        <v>1260</v>
      </c>
      <c r="AM2041" t="s">
        <v>1260</v>
      </c>
      <c r="AN2041" t="s">
        <v>1260</v>
      </c>
      <c r="AQ2041" t="s">
        <v>1263</v>
      </c>
      <c r="AR2041" t="s">
        <v>1257</v>
      </c>
      <c r="AS2041" t="s">
        <v>1260</v>
      </c>
      <c r="AT2041">
        <v>1</v>
      </c>
      <c r="AX2041" t="s">
        <v>1260</v>
      </c>
      <c r="AY2041" t="s">
        <v>1264</v>
      </c>
      <c r="AZ2041" t="s">
        <v>1265</v>
      </c>
      <c r="BI2041" t="s">
        <v>1260</v>
      </c>
      <c r="BK2041" t="str">
        <f>LEFT(Tabela_BaseCadastro[[#This Row],[Descrição]],SEARCH(" ",Tabela_BaseCadastro[[#This Row],[Descrição]],1)-1)</f>
        <v>2012.16.20</v>
      </c>
      <c r="BL2041" t="str">
        <f>TEXT(Tabela_BaseCadastro[[#This Row],[Unidade Venda '[EAN8, UPC12, EAN13, e DUN14']]],"0000000000000")</f>
        <v>7898626114224</v>
      </c>
      <c r="BN2041">
        <f>IF(Tabela_BaseCadastro[[#This Row],[P.Ativo CMED]]="",Tabela_BaseCadastro[[#This Row],[DESCRIÇÃO DO PRINCIPIO ATIVO]],Tabela_BaseCadastro[[#This Row],[P.Ativo CMED]])</f>
        <v>0</v>
      </c>
    </row>
    <row r="2042" spans="1:66" x14ac:dyDescent="0.25">
      <c r="A2042">
        <v>2898</v>
      </c>
      <c r="B2042" t="s">
        <v>5073</v>
      </c>
      <c r="C2042">
        <v>1899</v>
      </c>
      <c r="D2042" t="s">
        <v>4614</v>
      </c>
      <c r="E2042">
        <v>5</v>
      </c>
      <c r="F2042" t="s">
        <v>2634</v>
      </c>
      <c r="G2042">
        <v>8</v>
      </c>
      <c r="H2042" s="1" t="s">
        <v>2635</v>
      </c>
      <c r="I2042">
        <v>74</v>
      </c>
      <c r="J2042" t="s">
        <v>4615</v>
      </c>
      <c r="M2042" t="s">
        <v>1257</v>
      </c>
      <c r="N2042" t="s">
        <v>4698</v>
      </c>
      <c r="O2042" t="s">
        <v>4699</v>
      </c>
      <c r="P2042">
        <v>90189099</v>
      </c>
      <c r="R2042">
        <v>13</v>
      </c>
      <c r="S2042">
        <v>14</v>
      </c>
      <c r="U2042">
        <v>7898626114361</v>
      </c>
      <c r="V2042">
        <v>0</v>
      </c>
      <c r="X2042" t="s">
        <v>5074</v>
      </c>
      <c r="Z2042" t="s">
        <v>1260</v>
      </c>
      <c r="AA2042" t="s">
        <v>1261</v>
      </c>
      <c r="AE2042">
        <v>45001</v>
      </c>
      <c r="AH2042">
        <v>0</v>
      </c>
      <c r="AK2042" t="s">
        <v>1260</v>
      </c>
      <c r="AM2042" t="s">
        <v>1260</v>
      </c>
      <c r="AN2042" t="s">
        <v>1260</v>
      </c>
      <c r="AQ2042" t="s">
        <v>1263</v>
      </c>
      <c r="AR2042" t="s">
        <v>1257</v>
      </c>
      <c r="AS2042" t="s">
        <v>1260</v>
      </c>
      <c r="AT2042">
        <v>1</v>
      </c>
      <c r="AX2042" t="s">
        <v>1260</v>
      </c>
      <c r="AY2042" t="s">
        <v>1264</v>
      </c>
      <c r="AZ2042" t="s">
        <v>1265</v>
      </c>
      <c r="BI2042" t="s">
        <v>1260</v>
      </c>
      <c r="BK2042" t="str">
        <f>LEFT(Tabela_BaseCadastro[[#This Row],[Descrição]],SEARCH(" ",Tabela_BaseCadastro[[#This Row],[Descrição]],1)-1)</f>
        <v>2012.20.15</v>
      </c>
      <c r="BL2042" t="str">
        <f>TEXT(Tabela_BaseCadastro[[#This Row],[Unidade Venda '[EAN8, UPC12, EAN13, e DUN14']]],"0000000000000")</f>
        <v>7898626114361</v>
      </c>
      <c r="BN2042">
        <f>IF(Tabela_BaseCadastro[[#This Row],[P.Ativo CMED]]="",Tabela_BaseCadastro[[#This Row],[DESCRIÇÃO DO PRINCIPIO ATIVO]],Tabela_BaseCadastro[[#This Row],[P.Ativo CMED]])</f>
        <v>0</v>
      </c>
    </row>
    <row r="2043" spans="1:66" x14ac:dyDescent="0.25">
      <c r="A2043">
        <v>2899</v>
      </c>
      <c r="B2043" t="s">
        <v>5075</v>
      </c>
      <c r="C2043">
        <v>1601</v>
      </c>
      <c r="D2043" t="s">
        <v>2633</v>
      </c>
      <c r="E2043">
        <v>5</v>
      </c>
      <c r="F2043" t="s">
        <v>2634</v>
      </c>
      <c r="G2043">
        <v>10</v>
      </c>
      <c r="H2043" s="1" t="s">
        <v>2760</v>
      </c>
      <c r="I2043">
        <v>29</v>
      </c>
      <c r="J2043" t="s">
        <v>628</v>
      </c>
      <c r="M2043" t="s">
        <v>4380</v>
      </c>
      <c r="N2043" t="s">
        <v>2645</v>
      </c>
      <c r="O2043" t="s">
        <v>2646</v>
      </c>
      <c r="P2043">
        <v>39174010</v>
      </c>
      <c r="R2043">
        <v>13</v>
      </c>
      <c r="S2043">
        <v>14</v>
      </c>
      <c r="U2043">
        <v>7898957432455</v>
      </c>
      <c r="V2043">
        <v>0</v>
      </c>
      <c r="X2043" t="s">
        <v>5076</v>
      </c>
      <c r="Z2043" t="s">
        <v>1260</v>
      </c>
      <c r="AA2043" t="s">
        <v>1261</v>
      </c>
      <c r="AE2043">
        <v>45007</v>
      </c>
      <c r="AH2043">
        <v>0</v>
      </c>
      <c r="AK2043" t="s">
        <v>1260</v>
      </c>
      <c r="AM2043" t="s">
        <v>1260</v>
      </c>
      <c r="AN2043" t="s">
        <v>1260</v>
      </c>
      <c r="AQ2043" t="s">
        <v>1263</v>
      </c>
      <c r="AR2043" t="s">
        <v>1257</v>
      </c>
      <c r="AS2043" t="s">
        <v>1260</v>
      </c>
      <c r="AT2043">
        <v>1</v>
      </c>
      <c r="AX2043" t="s">
        <v>1260</v>
      </c>
      <c r="AY2043" t="s">
        <v>1264</v>
      </c>
      <c r="AZ2043" t="s">
        <v>1265</v>
      </c>
      <c r="BI2043" t="s">
        <v>1260</v>
      </c>
      <c r="BK2043" t="str">
        <f>LEFT(Tabela_BaseCadastro[[#This Row],[Descrição]],SEARCH(" ",Tabela_BaseCadastro[[#This Row],[Descrição]],1)-1)</f>
        <v>9500/70</v>
      </c>
      <c r="BL2043" t="str">
        <f>TEXT(Tabela_BaseCadastro[[#This Row],[Unidade Venda '[EAN8, UPC12, EAN13, e DUN14']]],"0000000000000")</f>
        <v>7898957432455</v>
      </c>
      <c r="BN2043">
        <f>IF(Tabela_BaseCadastro[[#This Row],[P.Ativo CMED]]="",Tabela_BaseCadastro[[#This Row],[DESCRIÇÃO DO PRINCIPIO ATIVO]],Tabela_BaseCadastro[[#This Row],[P.Ativo CMED]])</f>
        <v>0</v>
      </c>
    </row>
    <row r="2044" spans="1:66" x14ac:dyDescent="0.25">
      <c r="A2044">
        <v>2900</v>
      </c>
      <c r="B2044" t="s">
        <v>5077</v>
      </c>
      <c r="C2044">
        <v>1920</v>
      </c>
      <c r="D2044" t="s">
        <v>2759</v>
      </c>
      <c r="E2044">
        <v>5</v>
      </c>
      <c r="F2044" t="s">
        <v>2634</v>
      </c>
      <c r="G2044">
        <v>8</v>
      </c>
      <c r="H2044" s="1" t="s">
        <v>2635</v>
      </c>
      <c r="I2044">
        <v>39</v>
      </c>
      <c r="J2044" t="s">
        <v>2761</v>
      </c>
      <c r="M2044" t="s">
        <v>4380</v>
      </c>
      <c r="N2044" t="s">
        <v>4682</v>
      </c>
      <c r="O2044" t="s">
        <v>4577</v>
      </c>
      <c r="P2044">
        <v>90189010</v>
      </c>
      <c r="R2044">
        <v>13</v>
      </c>
      <c r="S2044">
        <v>14</v>
      </c>
      <c r="U2044">
        <v>6927675503610</v>
      </c>
      <c r="V2044">
        <v>0</v>
      </c>
      <c r="X2044" t="s">
        <v>5078</v>
      </c>
      <c r="Z2044" t="s">
        <v>1260</v>
      </c>
      <c r="AA2044" t="s">
        <v>1261</v>
      </c>
      <c r="AE2044">
        <v>45007</v>
      </c>
      <c r="AH2044">
        <v>0</v>
      </c>
      <c r="AK2044" t="s">
        <v>1260</v>
      </c>
      <c r="AM2044" t="s">
        <v>1260</v>
      </c>
      <c r="AN2044" t="s">
        <v>1617</v>
      </c>
      <c r="AQ2044" t="s">
        <v>2412</v>
      </c>
      <c r="AR2044" t="s">
        <v>2415</v>
      </c>
      <c r="AS2044" t="s">
        <v>1260</v>
      </c>
      <c r="AT2044">
        <v>1</v>
      </c>
      <c r="AX2044" t="s">
        <v>1260</v>
      </c>
      <c r="AY2044" t="s">
        <v>1264</v>
      </c>
      <c r="AZ2044" t="s">
        <v>1265</v>
      </c>
      <c r="BI2044" t="s">
        <v>1260</v>
      </c>
      <c r="BK2044" t="str">
        <f>LEFT(Tabela_BaseCadastro[[#This Row],[Descrição]],SEARCH(" ",Tabela_BaseCadastro[[#This Row],[Descrição]],1)-1)</f>
        <v>TERUFUSION</v>
      </c>
      <c r="BL2044" t="str">
        <f>TEXT(Tabela_BaseCadastro[[#This Row],[Unidade Venda '[EAN8, UPC12, EAN13, e DUN14']]],"0000000000000")</f>
        <v>6927675503610</v>
      </c>
      <c r="BN2044">
        <f>IF(Tabela_BaseCadastro[[#This Row],[P.Ativo CMED]]="",Tabela_BaseCadastro[[#This Row],[DESCRIÇÃO DO PRINCIPIO ATIVO]],Tabela_BaseCadastro[[#This Row],[P.Ativo CMED]])</f>
        <v>0</v>
      </c>
    </row>
    <row r="2045" spans="1:66" x14ac:dyDescent="0.25">
      <c r="A2045">
        <v>2901</v>
      </c>
      <c r="B2045" t="s">
        <v>5079</v>
      </c>
      <c r="C2045">
        <v>1657</v>
      </c>
      <c r="D2045" t="s">
        <v>13</v>
      </c>
      <c r="E2045">
        <v>5</v>
      </c>
      <c r="F2045" t="s">
        <v>2634</v>
      </c>
      <c r="G2045">
        <v>8</v>
      </c>
      <c r="H2045" s="1" t="s">
        <v>2635</v>
      </c>
      <c r="I2045">
        <v>47</v>
      </c>
      <c r="J2045" t="s">
        <v>3791</v>
      </c>
      <c r="M2045" t="s">
        <v>1257</v>
      </c>
      <c r="N2045" t="s">
        <v>4698</v>
      </c>
      <c r="O2045" t="s">
        <v>4699</v>
      </c>
      <c r="P2045">
        <v>90189099</v>
      </c>
      <c r="R2045">
        <v>13</v>
      </c>
      <c r="S2045">
        <v>14</v>
      </c>
      <c r="U2045">
        <v>7073878008693</v>
      </c>
      <c r="V2045">
        <v>0</v>
      </c>
      <c r="X2045" t="s">
        <v>5080</v>
      </c>
      <c r="Z2045" t="s">
        <v>1260</v>
      </c>
      <c r="AA2045" t="s">
        <v>1261</v>
      </c>
      <c r="AE2045">
        <v>45007</v>
      </c>
      <c r="AH2045">
        <v>0</v>
      </c>
      <c r="AK2045" t="s">
        <v>1260</v>
      </c>
      <c r="AM2045" t="s">
        <v>1260</v>
      </c>
      <c r="AN2045" t="s">
        <v>1260</v>
      </c>
      <c r="AQ2045" t="s">
        <v>1263</v>
      </c>
      <c r="AR2045" t="s">
        <v>1257</v>
      </c>
      <c r="AS2045" t="s">
        <v>1260</v>
      </c>
      <c r="AT2045">
        <v>1</v>
      </c>
      <c r="AX2045" t="s">
        <v>1260</v>
      </c>
      <c r="AY2045" t="s">
        <v>1264</v>
      </c>
      <c r="AZ2045" t="s">
        <v>1265</v>
      </c>
      <c r="BI2045" t="s">
        <v>1260</v>
      </c>
      <c r="BK2045" t="str">
        <f>LEFT(Tabela_BaseCadastro[[#This Row],[Descrição]],SEARCH(" ",Tabela_BaseCadastro[[#This Row],[Descrição]],1)-1)</f>
        <v>TEGADERM</v>
      </c>
      <c r="BL2045" t="str">
        <f>TEXT(Tabela_BaseCadastro[[#This Row],[Unidade Venda '[EAN8, UPC12, EAN13, e DUN14']]],"0000000000000")</f>
        <v>7073878008693</v>
      </c>
      <c r="BN2045">
        <f>IF(Tabela_BaseCadastro[[#This Row],[P.Ativo CMED]]="",Tabela_BaseCadastro[[#This Row],[DESCRIÇÃO DO PRINCIPIO ATIVO]],Tabela_BaseCadastro[[#This Row],[P.Ativo CMED]])</f>
        <v>0</v>
      </c>
    </row>
    <row r="2046" spans="1:66" x14ac:dyDescent="0.25">
      <c r="A2046">
        <v>2902</v>
      </c>
      <c r="B2046" t="s">
        <v>5081</v>
      </c>
      <c r="C2046">
        <v>1657</v>
      </c>
      <c r="D2046" t="s">
        <v>13</v>
      </c>
      <c r="E2046">
        <v>5</v>
      </c>
      <c r="F2046" t="s">
        <v>2634</v>
      </c>
      <c r="G2046">
        <v>8</v>
      </c>
      <c r="H2046" s="1" t="s">
        <v>2635</v>
      </c>
      <c r="I2046">
        <v>47</v>
      </c>
      <c r="J2046" t="s">
        <v>3791</v>
      </c>
      <c r="M2046" t="s">
        <v>1257</v>
      </c>
      <c r="N2046" t="s">
        <v>4698</v>
      </c>
      <c r="O2046" t="s">
        <v>4699</v>
      </c>
      <c r="P2046">
        <v>90189099</v>
      </c>
      <c r="R2046">
        <v>13</v>
      </c>
      <c r="S2046">
        <v>14</v>
      </c>
      <c r="U2046">
        <v>707387808433</v>
      </c>
      <c r="V2046">
        <v>0</v>
      </c>
      <c r="X2046" t="s">
        <v>5082</v>
      </c>
      <c r="Z2046" t="s">
        <v>1260</v>
      </c>
      <c r="AA2046" t="s">
        <v>1261</v>
      </c>
      <c r="AE2046">
        <v>45007</v>
      </c>
      <c r="AH2046">
        <v>0</v>
      </c>
      <c r="AK2046" t="s">
        <v>1260</v>
      </c>
      <c r="AM2046" t="s">
        <v>1260</v>
      </c>
      <c r="AN2046" t="s">
        <v>1260</v>
      </c>
      <c r="AQ2046" t="s">
        <v>1263</v>
      </c>
      <c r="AR2046" t="s">
        <v>1257</v>
      </c>
      <c r="AS2046" t="s">
        <v>1260</v>
      </c>
      <c r="AT2046">
        <v>1</v>
      </c>
      <c r="AX2046" t="s">
        <v>1260</v>
      </c>
      <c r="AY2046" t="s">
        <v>1264</v>
      </c>
      <c r="AZ2046" t="s">
        <v>1265</v>
      </c>
      <c r="BI2046" t="s">
        <v>1260</v>
      </c>
      <c r="BK2046" t="str">
        <f>LEFT(Tabela_BaseCadastro[[#This Row],[Descrição]],SEARCH(" ",Tabela_BaseCadastro[[#This Row],[Descrição]],1)-1)</f>
        <v>TEGADERM</v>
      </c>
      <c r="BL2046" t="str">
        <f>TEXT(Tabela_BaseCadastro[[#This Row],[Unidade Venda '[EAN8, UPC12, EAN13, e DUN14']]],"0000000000000")</f>
        <v>0707387808433</v>
      </c>
      <c r="BN2046">
        <f>IF(Tabela_BaseCadastro[[#This Row],[P.Ativo CMED]]="",Tabela_BaseCadastro[[#This Row],[DESCRIÇÃO DO PRINCIPIO ATIVO]],Tabela_BaseCadastro[[#This Row],[P.Ativo CMED]])</f>
        <v>0</v>
      </c>
    </row>
    <row r="2047" spans="1:66" x14ac:dyDescent="0.25">
      <c r="A2047">
        <v>2903</v>
      </c>
      <c r="B2047" t="s">
        <v>5083</v>
      </c>
      <c r="C2047">
        <v>1623</v>
      </c>
      <c r="D2047" t="s">
        <v>2683</v>
      </c>
      <c r="E2047">
        <v>1</v>
      </c>
      <c r="F2047" t="s">
        <v>1253</v>
      </c>
      <c r="G2047">
        <v>16</v>
      </c>
      <c r="H2047" s="1" t="s">
        <v>1534</v>
      </c>
      <c r="I2047">
        <v>33</v>
      </c>
      <c r="J2047" t="s">
        <v>2684</v>
      </c>
      <c r="K2047">
        <v>1</v>
      </c>
      <c r="L2047" t="s">
        <v>1535</v>
      </c>
      <c r="M2047" t="s">
        <v>1263</v>
      </c>
      <c r="N2047" t="s">
        <v>1400</v>
      </c>
      <c r="O2047" t="s">
        <v>1401</v>
      </c>
      <c r="P2047">
        <v>30049049</v>
      </c>
      <c r="R2047">
        <v>13</v>
      </c>
      <c r="S2047">
        <v>13</v>
      </c>
      <c r="U2047">
        <v>7892953208847</v>
      </c>
      <c r="V2047">
        <v>0</v>
      </c>
      <c r="Z2047" t="s">
        <v>1617</v>
      </c>
      <c r="AA2047" t="s">
        <v>1261</v>
      </c>
      <c r="AB2047">
        <v>2</v>
      </c>
      <c r="AC2047" t="s">
        <v>2327</v>
      </c>
      <c r="AE2047">
        <v>45014</v>
      </c>
      <c r="AH2047">
        <v>0</v>
      </c>
      <c r="AK2047" t="s">
        <v>1260</v>
      </c>
      <c r="AM2047" t="s">
        <v>1260</v>
      </c>
      <c r="AN2047" t="s">
        <v>1260</v>
      </c>
      <c r="AQ2047" t="s">
        <v>1263</v>
      </c>
      <c r="AR2047" t="s">
        <v>1257</v>
      </c>
      <c r="AS2047" t="s">
        <v>1260</v>
      </c>
      <c r="AT2047">
        <v>1</v>
      </c>
      <c r="AX2047" t="s">
        <v>1260</v>
      </c>
      <c r="AY2047" t="s">
        <v>1264</v>
      </c>
      <c r="AZ2047" t="s">
        <v>1265</v>
      </c>
      <c r="BI2047" t="s">
        <v>1260</v>
      </c>
      <c r="BK2047" t="str">
        <f>LEFT(Tabela_BaseCadastro[[#This Row],[Descrição]],SEARCH(" ",Tabela_BaseCadastro[[#This Row],[Descrição]],1)-1)</f>
        <v>LACOTEM</v>
      </c>
      <c r="BL2047" t="str">
        <f>TEXT(Tabela_BaseCadastro[[#This Row],[Unidade Venda '[EAN8, UPC12, EAN13, e DUN14']]],"0000000000000")</f>
        <v>7892953208847</v>
      </c>
      <c r="BM2047" t="s">
        <v>4263</v>
      </c>
      <c r="BN2047" t="str">
        <f>IF(Tabela_BaseCadastro[[#This Row],[P.Ativo CMED]]="",Tabela_BaseCadastro[[#This Row],[DESCRIÇÃO DO PRINCIPIO ATIVO]],Tabela_BaseCadastro[[#This Row],[P.Ativo CMED]])</f>
        <v>LACOSAMIDA</v>
      </c>
    </row>
    <row r="2048" spans="1:66" x14ac:dyDescent="0.25">
      <c r="A2048">
        <v>2904</v>
      </c>
      <c r="B2048" t="s">
        <v>5084</v>
      </c>
      <c r="C2048">
        <v>1657</v>
      </c>
      <c r="D2048" t="s">
        <v>13</v>
      </c>
      <c r="E2048">
        <v>5</v>
      </c>
      <c r="F2048" t="s">
        <v>2634</v>
      </c>
      <c r="G2048">
        <v>10</v>
      </c>
      <c r="H2048" s="1" t="s">
        <v>2760</v>
      </c>
      <c r="I2048">
        <v>47</v>
      </c>
      <c r="J2048" t="s">
        <v>3791</v>
      </c>
      <c r="M2048" t="s">
        <v>1257</v>
      </c>
      <c r="N2048" t="s">
        <v>3972</v>
      </c>
      <c r="O2048" t="s">
        <v>2614</v>
      </c>
      <c r="P2048">
        <v>38221990</v>
      </c>
      <c r="R2048">
        <v>13</v>
      </c>
      <c r="S2048">
        <v>14</v>
      </c>
      <c r="U2048">
        <v>7891040345861</v>
      </c>
      <c r="V2048">
        <v>0</v>
      </c>
      <c r="X2048" t="s">
        <v>317</v>
      </c>
      <c r="Z2048" t="s">
        <v>1260</v>
      </c>
      <c r="AA2048" t="s">
        <v>1261</v>
      </c>
      <c r="AE2048">
        <v>45016</v>
      </c>
      <c r="AH2048">
        <v>0</v>
      </c>
      <c r="AK2048" t="s">
        <v>1260</v>
      </c>
      <c r="AM2048" t="s">
        <v>1260</v>
      </c>
      <c r="AN2048" t="s">
        <v>1260</v>
      </c>
      <c r="AQ2048" t="s">
        <v>1263</v>
      </c>
      <c r="AR2048" t="s">
        <v>1257</v>
      </c>
      <c r="AS2048" t="s">
        <v>1260</v>
      </c>
      <c r="AT2048">
        <v>1</v>
      </c>
      <c r="AX2048" t="s">
        <v>1260</v>
      </c>
      <c r="AY2048" t="s">
        <v>1264</v>
      </c>
      <c r="AZ2048" t="s">
        <v>1265</v>
      </c>
      <c r="BI2048" t="s">
        <v>1260</v>
      </c>
      <c r="BK2048" t="str">
        <f>LEFT(Tabela_BaseCadastro[[#This Row],[Descrição]],SEARCH(" ",Tabela_BaseCadastro[[#This Row],[Descrição]],1)-1)</f>
        <v>ATTEST</v>
      </c>
      <c r="BL2048" t="str">
        <f>TEXT(Tabela_BaseCadastro[[#This Row],[Unidade Venda '[EAN8, UPC12, EAN13, e DUN14']]],"0000000000000")</f>
        <v>7891040345861</v>
      </c>
      <c r="BN2048">
        <f>IF(Tabela_BaseCadastro[[#This Row],[P.Ativo CMED]]="",Tabela_BaseCadastro[[#This Row],[DESCRIÇÃO DO PRINCIPIO ATIVO]],Tabela_BaseCadastro[[#This Row],[P.Ativo CMED]])</f>
        <v>0</v>
      </c>
    </row>
    <row r="2049" spans="1:66" x14ac:dyDescent="0.25">
      <c r="A2049">
        <v>2905</v>
      </c>
      <c r="B2049" t="s">
        <v>5085</v>
      </c>
      <c r="C2049">
        <v>1889</v>
      </c>
      <c r="D2049" t="s">
        <v>4465</v>
      </c>
      <c r="E2049">
        <v>1</v>
      </c>
      <c r="F2049" t="s">
        <v>1253</v>
      </c>
      <c r="G2049">
        <v>1</v>
      </c>
      <c r="H2049" s="1" t="s">
        <v>1280</v>
      </c>
      <c r="I2049">
        <v>58</v>
      </c>
      <c r="J2049" t="s">
        <v>4465</v>
      </c>
      <c r="K2049">
        <v>1</v>
      </c>
      <c r="L2049" t="s">
        <v>1291</v>
      </c>
      <c r="M2049" t="s">
        <v>4380</v>
      </c>
      <c r="N2049" t="s">
        <v>1348</v>
      </c>
      <c r="O2049" t="s">
        <v>1349</v>
      </c>
      <c r="P2049">
        <v>30021520</v>
      </c>
      <c r="R2049">
        <v>13</v>
      </c>
      <c r="S2049">
        <v>14</v>
      </c>
      <c r="U2049">
        <v>7896094210943</v>
      </c>
      <c r="V2049">
        <v>0</v>
      </c>
      <c r="Z2049" t="s">
        <v>1260</v>
      </c>
      <c r="AA2049" t="s">
        <v>1261</v>
      </c>
      <c r="AB2049">
        <v>1</v>
      </c>
      <c r="AC2049" t="s">
        <v>1283</v>
      </c>
      <c r="AE2049">
        <v>45021</v>
      </c>
      <c r="AH2049">
        <v>0</v>
      </c>
      <c r="AK2049" t="s">
        <v>1260</v>
      </c>
      <c r="AM2049" t="s">
        <v>1260</v>
      </c>
      <c r="AN2049" t="s">
        <v>1260</v>
      </c>
      <c r="AQ2049" t="s">
        <v>1263</v>
      </c>
      <c r="AR2049" t="s">
        <v>1257</v>
      </c>
      <c r="AS2049" t="s">
        <v>1260</v>
      </c>
      <c r="AT2049">
        <v>1</v>
      </c>
      <c r="AX2049" t="s">
        <v>1260</v>
      </c>
      <c r="AY2049" t="s">
        <v>1264</v>
      </c>
      <c r="AZ2049" t="s">
        <v>1265</v>
      </c>
      <c r="BI2049" t="s">
        <v>1260</v>
      </c>
      <c r="BK2049" t="str">
        <f>LEFT(Tabela_BaseCadastro[[#This Row],[Descrição]],SEARCH(" ",Tabela_BaseCadastro[[#This Row],[Descrição]],1)-1)</f>
        <v>ELOVIE</v>
      </c>
      <c r="BL2049" t="str">
        <f>TEXT(Tabela_BaseCadastro[[#This Row],[Unidade Venda '[EAN8, UPC12, EAN13, e DUN14']]],"0000000000000")</f>
        <v>7896094210943</v>
      </c>
      <c r="BM2049" t="s">
        <v>1358</v>
      </c>
      <c r="BN2049" t="str">
        <f>IF(Tabela_BaseCadastro[[#This Row],[P.Ativo CMED]]="",Tabela_BaseCadastro[[#This Row],[DESCRIÇÃO DO PRINCIPIO ATIVO]],Tabela_BaseCadastro[[#This Row],[P.Ativo CMED]])</f>
        <v>BEVACIZUMABE</v>
      </c>
    </row>
    <row r="2050" spans="1:66" x14ac:dyDescent="0.25">
      <c r="A2050">
        <v>2906</v>
      </c>
      <c r="B2050" t="s">
        <v>5086</v>
      </c>
      <c r="C2050">
        <v>1889</v>
      </c>
      <c r="D2050" t="s">
        <v>4465</v>
      </c>
      <c r="E2050">
        <v>1</v>
      </c>
      <c r="F2050" t="s">
        <v>1253</v>
      </c>
      <c r="G2050">
        <v>1</v>
      </c>
      <c r="H2050" s="1" t="s">
        <v>1280</v>
      </c>
      <c r="I2050">
        <v>58</v>
      </c>
      <c r="J2050" t="s">
        <v>4465</v>
      </c>
      <c r="K2050">
        <v>1</v>
      </c>
      <c r="L2050" t="s">
        <v>1291</v>
      </c>
      <c r="M2050" t="s">
        <v>4380</v>
      </c>
      <c r="N2050" t="s">
        <v>1348</v>
      </c>
      <c r="O2050" t="s">
        <v>1349</v>
      </c>
      <c r="P2050">
        <v>30021520</v>
      </c>
      <c r="R2050">
        <v>13</v>
      </c>
      <c r="S2050">
        <v>14</v>
      </c>
      <c r="U2050">
        <v>7896094210950</v>
      </c>
      <c r="V2050">
        <v>0</v>
      </c>
      <c r="Z2050" t="s">
        <v>1260</v>
      </c>
      <c r="AA2050" t="s">
        <v>1261</v>
      </c>
      <c r="AB2050">
        <v>1</v>
      </c>
      <c r="AC2050" t="s">
        <v>1283</v>
      </c>
      <c r="AE2050">
        <v>45021</v>
      </c>
      <c r="AH2050">
        <v>0</v>
      </c>
      <c r="AK2050" t="s">
        <v>1260</v>
      </c>
      <c r="AM2050" t="s">
        <v>1260</v>
      </c>
      <c r="AN2050" t="s">
        <v>1260</v>
      </c>
      <c r="AQ2050" t="s">
        <v>1263</v>
      </c>
      <c r="AR2050" t="s">
        <v>1257</v>
      </c>
      <c r="AS2050" t="s">
        <v>1260</v>
      </c>
      <c r="AT2050">
        <v>1</v>
      </c>
      <c r="AX2050" t="s">
        <v>1260</v>
      </c>
      <c r="AY2050" t="s">
        <v>1264</v>
      </c>
      <c r="AZ2050" t="s">
        <v>1265</v>
      </c>
      <c r="BI2050" t="s">
        <v>1260</v>
      </c>
      <c r="BK2050" t="str">
        <f>LEFT(Tabela_BaseCadastro[[#This Row],[Descrição]],SEARCH(" ",Tabela_BaseCadastro[[#This Row],[Descrição]],1)-1)</f>
        <v>ELOVIE</v>
      </c>
      <c r="BL2050" t="str">
        <f>TEXT(Tabela_BaseCadastro[[#This Row],[Unidade Venda '[EAN8, UPC12, EAN13, e DUN14']]],"0000000000000")</f>
        <v>7896094210950</v>
      </c>
      <c r="BM2050" t="s">
        <v>1358</v>
      </c>
      <c r="BN2050" t="str">
        <f>IF(Tabela_BaseCadastro[[#This Row],[P.Ativo CMED]]="",Tabela_BaseCadastro[[#This Row],[DESCRIÇÃO DO PRINCIPIO ATIVO]],Tabela_BaseCadastro[[#This Row],[P.Ativo CMED]])</f>
        <v>BEVACIZUMABE</v>
      </c>
    </row>
    <row r="2051" spans="1:66" x14ac:dyDescent="0.25">
      <c r="A2051">
        <v>2909</v>
      </c>
      <c r="B2051" t="s">
        <v>5087</v>
      </c>
      <c r="C2051">
        <v>1899</v>
      </c>
      <c r="D2051" t="s">
        <v>4614</v>
      </c>
      <c r="E2051">
        <v>5</v>
      </c>
      <c r="F2051" t="s">
        <v>2634</v>
      </c>
      <c r="G2051">
        <v>8</v>
      </c>
      <c r="H2051" s="1" t="s">
        <v>2635</v>
      </c>
      <c r="I2051">
        <v>74</v>
      </c>
      <c r="J2051" t="s">
        <v>4615</v>
      </c>
      <c r="M2051" t="s">
        <v>1257</v>
      </c>
      <c r="N2051" t="s">
        <v>4698</v>
      </c>
      <c r="O2051" t="s">
        <v>4699</v>
      </c>
      <c r="P2051">
        <v>90189099</v>
      </c>
      <c r="R2051">
        <v>13</v>
      </c>
      <c r="S2051">
        <v>14</v>
      </c>
      <c r="U2051">
        <v>7898626110936</v>
      </c>
      <c r="V2051">
        <v>0</v>
      </c>
      <c r="Z2051" t="s">
        <v>1260</v>
      </c>
      <c r="AA2051" t="s">
        <v>1261</v>
      </c>
      <c r="AE2051">
        <v>45026</v>
      </c>
      <c r="AH2051">
        <v>0</v>
      </c>
      <c r="AK2051" t="s">
        <v>1260</v>
      </c>
      <c r="AM2051" t="s">
        <v>1260</v>
      </c>
      <c r="AN2051" t="s">
        <v>1260</v>
      </c>
      <c r="AQ2051" t="s">
        <v>1263</v>
      </c>
      <c r="AR2051" t="s">
        <v>1257</v>
      </c>
      <c r="AS2051" t="s">
        <v>1260</v>
      </c>
      <c r="AT2051">
        <v>1</v>
      </c>
      <c r="AX2051" t="s">
        <v>1260</v>
      </c>
      <c r="AY2051" t="s">
        <v>1264</v>
      </c>
      <c r="AZ2051" t="s">
        <v>1265</v>
      </c>
      <c r="BI2051" t="s">
        <v>1260</v>
      </c>
      <c r="BK2051" t="str">
        <f>LEFT(Tabela_BaseCadastro[[#This Row],[Descrição]],SEARCH(" ",Tabela_BaseCadastro[[#This Row],[Descrição]],1)-1)</f>
        <v>2002.24.44BOTÃO</v>
      </c>
      <c r="BL2051" t="str">
        <f>TEXT(Tabela_BaseCadastro[[#This Row],[Unidade Venda '[EAN8, UPC12, EAN13, e DUN14']]],"0000000000000")</f>
        <v>7898626110936</v>
      </c>
      <c r="BN2051">
        <f>IF(Tabela_BaseCadastro[[#This Row],[P.Ativo CMED]]="",Tabela_BaseCadastro[[#This Row],[DESCRIÇÃO DO PRINCIPIO ATIVO]],Tabela_BaseCadastro[[#This Row],[P.Ativo CMED]])</f>
        <v>0</v>
      </c>
    </row>
    <row r="2052" spans="1:66" x14ac:dyDescent="0.25">
      <c r="A2052">
        <v>2910</v>
      </c>
      <c r="B2052" t="s">
        <v>5088</v>
      </c>
      <c r="C2052">
        <v>1370</v>
      </c>
      <c r="D2052" t="s">
        <v>1380</v>
      </c>
      <c r="E2052">
        <v>1</v>
      </c>
      <c r="F2052" t="s">
        <v>1253</v>
      </c>
      <c r="G2052">
        <v>1</v>
      </c>
      <c r="H2052" s="1" t="s">
        <v>1280</v>
      </c>
      <c r="I2052">
        <v>3</v>
      </c>
      <c r="J2052" t="s">
        <v>1382</v>
      </c>
      <c r="K2052">
        <v>2</v>
      </c>
      <c r="L2052" t="s">
        <v>1256</v>
      </c>
      <c r="M2052" t="s">
        <v>4380</v>
      </c>
      <c r="N2052" t="s">
        <v>1373</v>
      </c>
      <c r="O2052" t="s">
        <v>1275</v>
      </c>
      <c r="P2052">
        <v>30049079</v>
      </c>
      <c r="R2052">
        <v>13</v>
      </c>
      <c r="S2052">
        <v>13</v>
      </c>
      <c r="U2052">
        <v>7896261021679</v>
      </c>
      <c r="V2052">
        <v>0</v>
      </c>
      <c r="Z2052" t="s">
        <v>1260</v>
      </c>
      <c r="AA2052" t="s">
        <v>1261</v>
      </c>
      <c r="AB2052">
        <v>1</v>
      </c>
      <c r="AC2052" t="s">
        <v>1283</v>
      </c>
      <c r="AE2052">
        <v>45040</v>
      </c>
      <c r="AH2052">
        <v>0</v>
      </c>
      <c r="AK2052" t="s">
        <v>1260</v>
      </c>
      <c r="AM2052" t="s">
        <v>1260</v>
      </c>
      <c r="AN2052" t="s">
        <v>1260</v>
      </c>
      <c r="AQ2052" t="s">
        <v>1263</v>
      </c>
      <c r="AR2052" t="s">
        <v>1257</v>
      </c>
      <c r="AS2052" t="s">
        <v>1260</v>
      </c>
      <c r="AT2052">
        <v>1</v>
      </c>
      <c r="AX2052" t="s">
        <v>1260</v>
      </c>
      <c r="AY2052" t="s">
        <v>1264</v>
      </c>
      <c r="AZ2052" t="s">
        <v>1265</v>
      </c>
      <c r="BI2052" t="s">
        <v>1260</v>
      </c>
      <c r="BK2052" t="str">
        <f>LEFT(Tabela_BaseCadastro[[#This Row],[Descrição]],SEARCH(" ",Tabela_BaseCadastro[[#This Row],[Descrição]],1)-1)</f>
        <v>PIQRAY</v>
      </c>
      <c r="BL2052" t="str">
        <f>TEXT(Tabela_BaseCadastro[[#This Row],[Unidade Venda '[EAN8, UPC12, EAN13, e DUN14']]],"0000000000000")</f>
        <v>7896261021679</v>
      </c>
      <c r="BM2052" t="s">
        <v>3647</v>
      </c>
      <c r="BN2052" t="str">
        <f>IF(Tabela_BaseCadastro[[#This Row],[P.Ativo CMED]]="",Tabela_BaseCadastro[[#This Row],[DESCRIÇÃO DO PRINCIPIO ATIVO]],Tabela_BaseCadastro[[#This Row],[P.Ativo CMED]])</f>
        <v>ALPELISIBE</v>
      </c>
    </row>
    <row r="2053" spans="1:66" x14ac:dyDescent="0.25">
      <c r="A2053">
        <v>2911</v>
      </c>
      <c r="B2053" t="s">
        <v>5089</v>
      </c>
      <c r="C2053">
        <v>1284</v>
      </c>
      <c r="D2053" t="s">
        <v>1503</v>
      </c>
      <c r="E2053">
        <v>1</v>
      </c>
      <c r="F2053" t="s">
        <v>1253</v>
      </c>
      <c r="G2053">
        <v>18</v>
      </c>
      <c r="H2053" s="1" t="s">
        <v>1298</v>
      </c>
      <c r="I2053">
        <v>14</v>
      </c>
      <c r="J2053" t="s">
        <v>1504</v>
      </c>
      <c r="K2053">
        <v>3</v>
      </c>
      <c r="L2053" t="s">
        <v>1535</v>
      </c>
      <c r="M2053" t="s">
        <v>1257</v>
      </c>
      <c r="N2053" t="s">
        <v>1554</v>
      </c>
      <c r="O2053" t="s">
        <v>1555</v>
      </c>
      <c r="P2053">
        <v>30049095</v>
      </c>
      <c r="R2053">
        <v>12</v>
      </c>
      <c r="S2053">
        <v>12</v>
      </c>
      <c r="U2053">
        <v>678045000530</v>
      </c>
      <c r="V2053">
        <v>0</v>
      </c>
      <c r="X2053">
        <v>3000870</v>
      </c>
      <c r="Z2053" t="s">
        <v>1260</v>
      </c>
      <c r="AA2053" t="s">
        <v>1261</v>
      </c>
      <c r="AB2053">
        <v>1</v>
      </c>
      <c r="AC2053" t="s">
        <v>1507</v>
      </c>
      <c r="AE2053">
        <v>45048</v>
      </c>
      <c r="AH2053">
        <v>0</v>
      </c>
      <c r="AK2053" t="s">
        <v>1260</v>
      </c>
      <c r="AM2053" t="s">
        <v>1260</v>
      </c>
      <c r="AN2053" t="s">
        <v>1260</v>
      </c>
      <c r="AQ2053" t="s">
        <v>1263</v>
      </c>
      <c r="AR2053" t="s">
        <v>1257</v>
      </c>
      <c r="AS2053" t="s">
        <v>1260</v>
      </c>
      <c r="AT2053">
        <v>1</v>
      </c>
      <c r="AX2053" t="s">
        <v>1260</v>
      </c>
      <c r="AY2053" t="s">
        <v>1264</v>
      </c>
      <c r="AZ2053" t="s">
        <v>1265</v>
      </c>
      <c r="BI2053" t="s">
        <v>1260</v>
      </c>
      <c r="BK2053" t="str">
        <f>LEFT(Tabela_BaseCadastro[[#This Row],[Descrição]],SEARCH(" ",Tabela_BaseCadastro[[#This Row],[Descrição]],1)-1)</f>
        <v>DIPRIVAN</v>
      </c>
      <c r="BL2053" t="str">
        <f>TEXT(Tabela_BaseCadastro[[#This Row],[Unidade Venda '[EAN8, UPC12, EAN13, e DUN14']]],"0000000000000")</f>
        <v>0678045000530</v>
      </c>
      <c r="BN2053">
        <f>IF(Tabela_BaseCadastro[[#This Row],[P.Ativo CMED]]="",Tabela_BaseCadastro[[#This Row],[DESCRIÇÃO DO PRINCIPIO ATIVO]],Tabela_BaseCadastro[[#This Row],[P.Ativo CMED]])</f>
        <v>0</v>
      </c>
    </row>
    <row r="2054" spans="1:66" x14ac:dyDescent="0.25">
      <c r="A2054">
        <v>2912</v>
      </c>
      <c r="B2054" t="s">
        <v>5090</v>
      </c>
      <c r="C2054">
        <v>1534</v>
      </c>
      <c r="D2054" t="s">
        <v>2401</v>
      </c>
      <c r="E2054">
        <v>1</v>
      </c>
      <c r="F2054" t="s">
        <v>1253</v>
      </c>
      <c r="G2054">
        <v>2</v>
      </c>
      <c r="H2054" s="1" t="s">
        <v>1254</v>
      </c>
      <c r="I2054">
        <v>23</v>
      </c>
      <c r="J2054" t="s">
        <v>2402</v>
      </c>
      <c r="K2054">
        <v>2</v>
      </c>
      <c r="L2054" t="s">
        <v>1256</v>
      </c>
      <c r="M2054" t="s">
        <v>1257</v>
      </c>
      <c r="N2054" t="s">
        <v>1295</v>
      </c>
      <c r="O2054" t="s">
        <v>1253</v>
      </c>
      <c r="P2054">
        <v>30022099</v>
      </c>
      <c r="R2054">
        <v>13</v>
      </c>
      <c r="S2054">
        <v>14</v>
      </c>
      <c r="U2054">
        <v>2912</v>
      </c>
      <c r="V2054">
        <v>0</v>
      </c>
      <c r="Z2054" t="s">
        <v>1260</v>
      </c>
      <c r="AA2054" t="s">
        <v>1261</v>
      </c>
      <c r="AB2054">
        <v>7</v>
      </c>
      <c r="AC2054" t="s">
        <v>1308</v>
      </c>
      <c r="AE2054">
        <v>45048</v>
      </c>
      <c r="AH2054">
        <v>0</v>
      </c>
      <c r="AK2054" t="s">
        <v>1260</v>
      </c>
      <c r="AM2054" t="s">
        <v>1260</v>
      </c>
      <c r="AN2054" t="s">
        <v>1260</v>
      </c>
      <c r="AQ2054" t="s">
        <v>1263</v>
      </c>
      <c r="AR2054" t="s">
        <v>1257</v>
      </c>
      <c r="AS2054" t="s">
        <v>1260</v>
      </c>
      <c r="AT2054">
        <v>1</v>
      </c>
      <c r="AX2054" t="s">
        <v>1260</v>
      </c>
      <c r="AY2054" t="s">
        <v>1264</v>
      </c>
      <c r="AZ2054" t="s">
        <v>1265</v>
      </c>
      <c r="BI2054" t="s">
        <v>1260</v>
      </c>
      <c r="BK2054" t="str">
        <f>LEFT(Tabela_BaseCadastro[[#This Row],[Descrição]],SEARCH(" ",Tabela_BaseCadastro[[#This Row],[Descrição]],1)-1)</f>
        <v>CLENIL</v>
      </c>
      <c r="BL2054" t="str">
        <f>TEXT(Tabela_BaseCadastro[[#This Row],[Unidade Venda '[EAN8, UPC12, EAN13, e DUN14']]],"0000000000000")</f>
        <v>0000000002912</v>
      </c>
      <c r="BN2054">
        <f>IF(Tabela_BaseCadastro[[#This Row],[P.Ativo CMED]]="",Tabela_BaseCadastro[[#This Row],[DESCRIÇÃO DO PRINCIPIO ATIVO]],Tabela_BaseCadastro[[#This Row],[P.Ativo CMED]])</f>
        <v>0</v>
      </c>
    </row>
    <row r="2055" spans="1:66" x14ac:dyDescent="0.25">
      <c r="A2055">
        <v>2913</v>
      </c>
      <c r="B2055" t="s">
        <v>5091</v>
      </c>
      <c r="C2055">
        <v>1284</v>
      </c>
      <c r="D2055" t="s">
        <v>1503</v>
      </c>
      <c r="E2055">
        <v>1</v>
      </c>
      <c r="F2055" t="s">
        <v>1253</v>
      </c>
      <c r="G2055">
        <v>2</v>
      </c>
      <c r="H2055" s="1" t="s">
        <v>1254</v>
      </c>
      <c r="I2055">
        <v>14</v>
      </c>
      <c r="J2055" t="s">
        <v>1504</v>
      </c>
      <c r="M2055" t="s">
        <v>1263</v>
      </c>
      <c r="N2055" t="s">
        <v>1400</v>
      </c>
      <c r="O2055" t="s">
        <v>1401</v>
      </c>
      <c r="P2055">
        <v>30049049</v>
      </c>
      <c r="R2055">
        <v>13</v>
      </c>
      <c r="S2055">
        <v>13</v>
      </c>
      <c r="U2055">
        <v>7895858001452</v>
      </c>
      <c r="V2055">
        <v>0</v>
      </c>
      <c r="Z2055" t="s">
        <v>1260</v>
      </c>
      <c r="AA2055" t="s">
        <v>1261</v>
      </c>
      <c r="AE2055">
        <v>45048</v>
      </c>
      <c r="AH2055">
        <v>0</v>
      </c>
      <c r="AK2055" t="s">
        <v>1260</v>
      </c>
      <c r="AM2055" t="s">
        <v>1260</v>
      </c>
      <c r="AN2055" t="s">
        <v>1260</v>
      </c>
      <c r="AQ2055" t="s">
        <v>1263</v>
      </c>
      <c r="AR2055" t="s">
        <v>1257</v>
      </c>
      <c r="AS2055" t="s">
        <v>1260</v>
      </c>
      <c r="AT2055">
        <v>1</v>
      </c>
      <c r="AX2055" t="s">
        <v>1260</v>
      </c>
      <c r="AY2055" t="s">
        <v>1264</v>
      </c>
      <c r="AZ2055" t="s">
        <v>1265</v>
      </c>
      <c r="BI2055" t="s">
        <v>1260</v>
      </c>
      <c r="BK2055" t="str">
        <f>LEFT(Tabela_BaseCadastro[[#This Row],[Descrição]],SEARCH(" ",Tabela_BaseCadastro[[#This Row],[Descrição]],1)-1)</f>
        <v>OSTRIOL</v>
      </c>
      <c r="BL2055" t="str">
        <f>TEXT(Tabela_BaseCadastro[[#This Row],[Unidade Venda '[EAN8, UPC12, EAN13, e DUN14']]],"0000000000000")</f>
        <v>7895858001452</v>
      </c>
      <c r="BM2055" t="s">
        <v>5092</v>
      </c>
      <c r="BN2055" t="str">
        <f>IF(Tabela_BaseCadastro[[#This Row],[P.Ativo CMED]]="",Tabela_BaseCadastro[[#This Row],[DESCRIÇÃO DO PRINCIPIO ATIVO]],Tabela_BaseCadastro[[#This Row],[P.Ativo CMED]])</f>
        <v>CALCITRIOL</v>
      </c>
    </row>
    <row r="2056" spans="1:66" x14ac:dyDescent="0.25">
      <c r="A2056">
        <v>2914</v>
      </c>
      <c r="B2056" t="s">
        <v>5093</v>
      </c>
      <c r="C2056">
        <v>1785</v>
      </c>
      <c r="D2056" t="s">
        <v>4492</v>
      </c>
      <c r="E2056">
        <v>1</v>
      </c>
      <c r="F2056" t="s">
        <v>1253</v>
      </c>
      <c r="G2056">
        <v>1</v>
      </c>
      <c r="H2056" s="1" t="s">
        <v>1280</v>
      </c>
      <c r="I2056">
        <v>59</v>
      </c>
      <c r="J2056" t="s">
        <v>4493</v>
      </c>
      <c r="M2056" t="s">
        <v>1263</v>
      </c>
      <c r="N2056" t="s">
        <v>1400</v>
      </c>
      <c r="O2056" t="s">
        <v>1401</v>
      </c>
      <c r="P2056">
        <v>30049049</v>
      </c>
      <c r="R2056">
        <v>13</v>
      </c>
      <c r="S2056">
        <v>13</v>
      </c>
      <c r="U2056">
        <v>7896658038341</v>
      </c>
      <c r="V2056">
        <v>7896658038341</v>
      </c>
      <c r="Z2056" t="s">
        <v>1260</v>
      </c>
      <c r="AA2056" t="s">
        <v>1261</v>
      </c>
      <c r="AE2056">
        <v>45050</v>
      </c>
      <c r="AH2056">
        <v>0</v>
      </c>
      <c r="AK2056" t="s">
        <v>1260</v>
      </c>
      <c r="AM2056" t="s">
        <v>1260</v>
      </c>
      <c r="AN2056" t="s">
        <v>1260</v>
      </c>
      <c r="AQ2056" t="s">
        <v>1263</v>
      </c>
      <c r="AR2056" t="s">
        <v>1257</v>
      </c>
      <c r="AS2056" t="s">
        <v>1260</v>
      </c>
      <c r="AT2056">
        <v>1</v>
      </c>
      <c r="AX2056" t="s">
        <v>1260</v>
      </c>
      <c r="AY2056" t="s">
        <v>1264</v>
      </c>
      <c r="AZ2056" t="s">
        <v>1265</v>
      </c>
      <c r="BI2056" t="s">
        <v>1260</v>
      </c>
      <c r="BK2056" t="str">
        <f>LEFT(Tabela_BaseCadastro[[#This Row],[Descrição]],SEARCH(" ",Tabela_BaseCadastro[[#This Row],[Descrição]],1)-1)</f>
        <v>TIGECICLINA</v>
      </c>
      <c r="BL2056" t="str">
        <f>TEXT(Tabela_BaseCadastro[[#This Row],[Unidade Venda '[EAN8, UPC12, EAN13, e DUN14']]],"0000000000000")</f>
        <v>7896658038341</v>
      </c>
      <c r="BM2056" t="s">
        <v>5043</v>
      </c>
      <c r="BN2056" t="str">
        <f>IF(Tabela_BaseCadastro[[#This Row],[P.Ativo CMED]]="",Tabela_BaseCadastro[[#This Row],[DESCRIÇÃO DO PRINCIPIO ATIVO]],Tabela_BaseCadastro[[#This Row],[P.Ativo CMED]])</f>
        <v>TIGECICLINA</v>
      </c>
    </row>
    <row r="2057" spans="1:66" x14ac:dyDescent="0.25">
      <c r="A2057">
        <v>2915</v>
      </c>
      <c r="B2057" t="s">
        <v>5094</v>
      </c>
      <c r="C2057">
        <v>1534</v>
      </c>
      <c r="D2057" t="s">
        <v>2401</v>
      </c>
      <c r="E2057">
        <v>1</v>
      </c>
      <c r="F2057" t="s">
        <v>1253</v>
      </c>
      <c r="G2057">
        <v>2</v>
      </c>
      <c r="H2057" s="1" t="s">
        <v>1254</v>
      </c>
      <c r="I2057">
        <v>23</v>
      </c>
      <c r="J2057" t="s">
        <v>2402</v>
      </c>
      <c r="K2057">
        <v>2</v>
      </c>
      <c r="L2057" t="s">
        <v>1256</v>
      </c>
      <c r="M2057" t="s">
        <v>1257</v>
      </c>
      <c r="N2057" t="s">
        <v>1422</v>
      </c>
      <c r="O2057" t="s">
        <v>1253</v>
      </c>
      <c r="P2057">
        <v>30022099</v>
      </c>
      <c r="R2057">
        <v>13</v>
      </c>
      <c r="S2057">
        <v>14</v>
      </c>
      <c r="U2057">
        <v>7896672202353</v>
      </c>
      <c r="V2057">
        <v>0</v>
      </c>
      <c r="Z2057" t="s">
        <v>1260</v>
      </c>
      <c r="AA2057" t="s">
        <v>1261</v>
      </c>
      <c r="AB2057">
        <v>5</v>
      </c>
      <c r="AC2057" t="s">
        <v>1262</v>
      </c>
      <c r="AE2057">
        <v>45050</v>
      </c>
      <c r="AH2057">
        <v>0</v>
      </c>
      <c r="AK2057" t="s">
        <v>1260</v>
      </c>
      <c r="AM2057" t="s">
        <v>1260</v>
      </c>
      <c r="AN2057" t="s">
        <v>1260</v>
      </c>
      <c r="AQ2057" t="s">
        <v>1263</v>
      </c>
      <c r="AR2057" t="s">
        <v>1257</v>
      </c>
      <c r="AS2057" t="s">
        <v>1260</v>
      </c>
      <c r="AT2057">
        <v>1</v>
      </c>
      <c r="AX2057" t="s">
        <v>1260</v>
      </c>
      <c r="AY2057" t="s">
        <v>1264</v>
      </c>
      <c r="AZ2057" t="s">
        <v>1265</v>
      </c>
      <c r="BI2057" t="s">
        <v>1260</v>
      </c>
      <c r="BK2057" t="str">
        <f>LEFT(Tabela_BaseCadastro[[#This Row],[Descrição]],SEARCH(" ",Tabela_BaseCadastro[[#This Row],[Descrição]],1)-1)</f>
        <v>MANIVASC</v>
      </c>
      <c r="BL2057" t="str">
        <f>TEXT(Tabela_BaseCadastro[[#This Row],[Unidade Venda '[EAN8, UPC12, EAN13, e DUN14']]],"0000000000000")</f>
        <v>7896672202353</v>
      </c>
      <c r="BM2057" t="s">
        <v>5095</v>
      </c>
      <c r="BN2057" t="str">
        <f>IF(Tabela_BaseCadastro[[#This Row],[P.Ativo CMED]]="",Tabela_BaseCadastro[[#This Row],[DESCRIÇÃO DO PRINCIPIO ATIVO]],Tabela_BaseCadastro[[#This Row],[P.Ativo CMED]])</f>
        <v>DICLORIDRATO DE MANIDIPINO</v>
      </c>
    </row>
    <row r="2058" spans="1:66" x14ac:dyDescent="0.25">
      <c r="A2058">
        <v>2916</v>
      </c>
      <c r="B2058" t="s">
        <v>5096</v>
      </c>
      <c r="C2058">
        <v>1785</v>
      </c>
      <c r="D2058" t="s">
        <v>4492</v>
      </c>
      <c r="E2058">
        <v>1</v>
      </c>
      <c r="F2058" t="s">
        <v>1253</v>
      </c>
      <c r="G2058">
        <v>1</v>
      </c>
      <c r="H2058" s="1" t="s">
        <v>1280</v>
      </c>
      <c r="I2058">
        <v>59</v>
      </c>
      <c r="J2058" t="s">
        <v>4493</v>
      </c>
      <c r="K2058">
        <v>1</v>
      </c>
      <c r="L2058" t="s">
        <v>1291</v>
      </c>
      <c r="M2058" t="s">
        <v>1257</v>
      </c>
      <c r="N2058" t="s">
        <v>1422</v>
      </c>
      <c r="O2058" t="s">
        <v>1253</v>
      </c>
      <c r="P2058">
        <v>30022099</v>
      </c>
      <c r="R2058">
        <v>13</v>
      </c>
      <c r="S2058">
        <v>14</v>
      </c>
      <c r="U2058">
        <v>7891045164306</v>
      </c>
      <c r="V2058">
        <v>0</v>
      </c>
      <c r="Z2058" t="s">
        <v>1260</v>
      </c>
      <c r="AA2058" t="s">
        <v>1261</v>
      </c>
      <c r="AB2058">
        <v>1</v>
      </c>
      <c r="AC2058" t="s">
        <v>1283</v>
      </c>
      <c r="AE2058">
        <v>45050</v>
      </c>
      <c r="AH2058">
        <v>0</v>
      </c>
      <c r="AK2058" t="s">
        <v>1260</v>
      </c>
      <c r="AM2058" t="s">
        <v>1260</v>
      </c>
      <c r="AN2058" t="s">
        <v>1260</v>
      </c>
      <c r="AQ2058" t="s">
        <v>1263</v>
      </c>
      <c r="AR2058" t="s">
        <v>1257</v>
      </c>
      <c r="AS2058" t="s">
        <v>1260</v>
      </c>
      <c r="AT2058">
        <v>1</v>
      </c>
      <c r="AX2058" t="s">
        <v>1260</v>
      </c>
      <c r="AY2058" t="s">
        <v>1264</v>
      </c>
      <c r="AZ2058" t="s">
        <v>1265</v>
      </c>
      <c r="BI2058" t="s">
        <v>1260</v>
      </c>
      <c r="BK2058" t="str">
        <f>LEFT(Tabela_BaseCadastro[[#This Row],[Descrição]],SEARCH(" ",Tabela_BaseCadastro[[#This Row],[Descrição]],1)-1)</f>
        <v>MYLOTARG</v>
      </c>
      <c r="BL2058" t="str">
        <f>TEXT(Tabela_BaseCadastro[[#This Row],[Unidade Venda '[EAN8, UPC12, EAN13, e DUN14']]],"0000000000000")</f>
        <v>7891045164306</v>
      </c>
      <c r="BM2058" t="s">
        <v>5097</v>
      </c>
      <c r="BN2058" t="str">
        <f>IF(Tabela_BaseCadastro[[#This Row],[P.Ativo CMED]]="",Tabela_BaseCadastro[[#This Row],[DESCRIÇÃO DO PRINCIPIO ATIVO]],Tabela_BaseCadastro[[#This Row],[P.Ativo CMED]])</f>
        <v>GENTUZUMABE OZOGAMICINA</v>
      </c>
    </row>
    <row r="2059" spans="1:66" x14ac:dyDescent="0.25">
      <c r="A2059">
        <v>2917</v>
      </c>
      <c r="B2059" t="s">
        <v>5098</v>
      </c>
      <c r="C2059">
        <v>1657</v>
      </c>
      <c r="D2059" t="s">
        <v>13</v>
      </c>
      <c r="E2059">
        <v>5</v>
      </c>
      <c r="F2059" t="s">
        <v>2634</v>
      </c>
      <c r="G2059">
        <v>8</v>
      </c>
      <c r="H2059" s="1" t="s">
        <v>2635</v>
      </c>
      <c r="I2059">
        <v>47</v>
      </c>
      <c r="J2059" t="s">
        <v>3791</v>
      </c>
      <c r="M2059" t="s">
        <v>2412</v>
      </c>
      <c r="N2059" t="s">
        <v>4006</v>
      </c>
      <c r="O2059" t="s">
        <v>2614</v>
      </c>
      <c r="P2059">
        <v>30024999</v>
      </c>
      <c r="R2059">
        <v>13</v>
      </c>
      <c r="S2059">
        <v>14</v>
      </c>
      <c r="U2059">
        <v>2917</v>
      </c>
      <c r="V2059">
        <v>0</v>
      </c>
      <c r="X2059" t="s">
        <v>5099</v>
      </c>
      <c r="Z2059" t="s">
        <v>1260</v>
      </c>
      <c r="AA2059" t="s">
        <v>1261</v>
      </c>
      <c r="AE2059">
        <v>45051</v>
      </c>
      <c r="AH2059">
        <v>0</v>
      </c>
      <c r="AK2059" t="s">
        <v>1260</v>
      </c>
      <c r="AM2059" t="s">
        <v>1260</v>
      </c>
      <c r="AN2059" t="s">
        <v>1260</v>
      </c>
      <c r="AQ2059" t="s">
        <v>2412</v>
      </c>
      <c r="AR2059" t="s">
        <v>2415</v>
      </c>
      <c r="AS2059" t="s">
        <v>1260</v>
      </c>
      <c r="AT2059">
        <v>1</v>
      </c>
      <c r="AX2059" t="s">
        <v>1260</v>
      </c>
      <c r="AY2059" t="s">
        <v>1264</v>
      </c>
      <c r="AZ2059" t="s">
        <v>1265</v>
      </c>
      <c r="BI2059" t="s">
        <v>1260</v>
      </c>
      <c r="BK2059" t="str">
        <f>LEFT(Tabela_BaseCadastro[[#This Row],[Descrição]],SEARCH(" ",Tabela_BaseCadastro[[#This Row],[Descrição]],1)-1)</f>
        <v>ATTEST</v>
      </c>
      <c r="BL2059" t="str">
        <f>TEXT(Tabela_BaseCadastro[[#This Row],[Unidade Venda '[EAN8, UPC12, EAN13, e DUN14']]],"0000000000000")</f>
        <v>0000000002917</v>
      </c>
      <c r="BN2059">
        <f>IF(Tabela_BaseCadastro[[#This Row],[P.Ativo CMED]]="",Tabela_BaseCadastro[[#This Row],[DESCRIÇÃO DO PRINCIPIO ATIVO]],Tabela_BaseCadastro[[#This Row],[P.Ativo CMED]])</f>
        <v>0</v>
      </c>
    </row>
    <row r="2060" spans="1:66" x14ac:dyDescent="0.25">
      <c r="A2060">
        <v>2918</v>
      </c>
      <c r="B2060" t="s">
        <v>5100</v>
      </c>
      <c r="C2060">
        <v>1370</v>
      </c>
      <c r="D2060" t="s">
        <v>1380</v>
      </c>
      <c r="E2060">
        <v>1</v>
      </c>
      <c r="F2060" t="s">
        <v>1253</v>
      </c>
      <c r="G2060">
        <v>1</v>
      </c>
      <c r="H2060" s="1" t="s">
        <v>1280</v>
      </c>
      <c r="I2060">
        <v>3</v>
      </c>
      <c r="J2060" t="s">
        <v>1382</v>
      </c>
      <c r="M2060" t="s">
        <v>1257</v>
      </c>
      <c r="N2060" t="s">
        <v>1323</v>
      </c>
      <c r="O2060" t="s">
        <v>1269</v>
      </c>
      <c r="P2060">
        <v>30049069</v>
      </c>
      <c r="R2060">
        <v>13</v>
      </c>
      <c r="S2060">
        <v>13</v>
      </c>
      <c r="U2060">
        <v>7896261020856</v>
      </c>
      <c r="V2060">
        <v>0</v>
      </c>
      <c r="Z2060" t="s">
        <v>1260</v>
      </c>
      <c r="AA2060" t="s">
        <v>1261</v>
      </c>
      <c r="AE2060">
        <v>45065</v>
      </c>
      <c r="AH2060">
        <v>0</v>
      </c>
      <c r="AK2060" t="s">
        <v>1260</v>
      </c>
      <c r="AM2060" t="s">
        <v>1260</v>
      </c>
      <c r="AN2060" t="s">
        <v>1260</v>
      </c>
      <c r="AQ2060" t="s">
        <v>1263</v>
      </c>
      <c r="AR2060" t="s">
        <v>1257</v>
      </c>
      <c r="AS2060" t="s">
        <v>1260</v>
      </c>
      <c r="AT2060">
        <v>1</v>
      </c>
      <c r="AX2060" t="s">
        <v>1260</v>
      </c>
      <c r="AY2060" t="s">
        <v>1264</v>
      </c>
      <c r="AZ2060" t="s">
        <v>1265</v>
      </c>
      <c r="BI2060" t="s">
        <v>1260</v>
      </c>
      <c r="BK2060" t="str">
        <f>LEFT(Tabela_BaseCadastro[[#This Row],[Descrição]],SEARCH(" ",Tabela_BaseCadastro[[#This Row],[Descrição]],1)-1)</f>
        <v>KISQALI</v>
      </c>
      <c r="BL2060" t="str">
        <f>TEXT(Tabela_BaseCadastro[[#This Row],[Unidade Venda '[EAN8, UPC12, EAN13, e DUN14']]],"0000000000000")</f>
        <v>7896261020856</v>
      </c>
      <c r="BM2060" t="s">
        <v>2492</v>
      </c>
      <c r="BN2060" t="str">
        <f>IF(Tabela_BaseCadastro[[#This Row],[P.Ativo CMED]]="",Tabela_BaseCadastro[[#This Row],[DESCRIÇÃO DO PRINCIPIO ATIVO]],Tabela_BaseCadastro[[#This Row],[P.Ativo CMED]])</f>
        <v>SUCCINATO DE RIBOCICLIBE</v>
      </c>
    </row>
    <row r="2061" spans="1:66" x14ac:dyDescent="0.25">
      <c r="A2061">
        <v>2919</v>
      </c>
      <c r="B2061" t="s">
        <v>5101</v>
      </c>
      <c r="C2061">
        <v>2181</v>
      </c>
      <c r="D2061" t="s">
        <v>5102</v>
      </c>
      <c r="E2061">
        <v>1</v>
      </c>
      <c r="F2061" t="s">
        <v>1253</v>
      </c>
      <c r="G2061">
        <v>2</v>
      </c>
      <c r="H2061" s="1" t="s">
        <v>1254</v>
      </c>
      <c r="I2061">
        <v>85</v>
      </c>
      <c r="J2061" t="s">
        <v>5103</v>
      </c>
      <c r="K2061">
        <v>2</v>
      </c>
      <c r="L2061" t="s">
        <v>1256</v>
      </c>
      <c r="M2061" t="s">
        <v>4380</v>
      </c>
      <c r="N2061" t="s">
        <v>1422</v>
      </c>
      <c r="O2061" t="s">
        <v>1253</v>
      </c>
      <c r="P2061">
        <v>30022099</v>
      </c>
      <c r="R2061">
        <v>13</v>
      </c>
      <c r="S2061">
        <v>14</v>
      </c>
      <c r="U2061">
        <v>8054083017914</v>
      </c>
      <c r="V2061">
        <v>0</v>
      </c>
      <c r="Z2061" t="s">
        <v>1260</v>
      </c>
      <c r="AA2061" t="s">
        <v>1261</v>
      </c>
      <c r="AB2061">
        <v>99</v>
      </c>
      <c r="AC2061" t="s">
        <v>5104</v>
      </c>
      <c r="AE2061">
        <v>45065</v>
      </c>
      <c r="AH2061">
        <v>0</v>
      </c>
      <c r="AK2061" t="s">
        <v>1260</v>
      </c>
      <c r="AM2061" t="s">
        <v>1260</v>
      </c>
      <c r="AN2061" t="s">
        <v>1260</v>
      </c>
      <c r="AQ2061" t="s">
        <v>1263</v>
      </c>
      <c r="AR2061" t="s">
        <v>1257</v>
      </c>
      <c r="AS2061" t="s">
        <v>1260</v>
      </c>
      <c r="AT2061">
        <v>1</v>
      </c>
      <c r="AX2061" t="s">
        <v>1260</v>
      </c>
      <c r="AY2061" t="s">
        <v>1264</v>
      </c>
      <c r="AZ2061" t="s">
        <v>1265</v>
      </c>
      <c r="BI2061" t="s">
        <v>1260</v>
      </c>
      <c r="BK2061" t="str">
        <f>LEFT(Tabela_BaseCadastro[[#This Row],[Descrição]],SEARCH(" ",Tabela_BaseCadastro[[#This Row],[Descrição]],1)-1)</f>
        <v>ZEMPLAR</v>
      </c>
      <c r="BL2061" t="str">
        <f>TEXT(Tabela_BaseCadastro[[#This Row],[Unidade Venda '[EAN8, UPC12, EAN13, e DUN14']]],"0000000000000")</f>
        <v>8054083017914</v>
      </c>
      <c r="BM2061" t="s">
        <v>5105</v>
      </c>
      <c r="BN2061" t="str">
        <f>IF(Tabela_BaseCadastro[[#This Row],[P.Ativo CMED]]="",Tabela_BaseCadastro[[#This Row],[DESCRIÇÃO DO PRINCIPIO ATIVO]],Tabela_BaseCadastro[[#This Row],[P.Ativo CMED]])</f>
        <v>PARICALCITOL</v>
      </c>
    </row>
    <row r="2062" spans="1:66" x14ac:dyDescent="0.25">
      <c r="A2062">
        <v>2920</v>
      </c>
      <c r="B2062" t="s">
        <v>5106</v>
      </c>
      <c r="C2062">
        <v>2181</v>
      </c>
      <c r="D2062" t="s">
        <v>5102</v>
      </c>
      <c r="E2062">
        <v>1</v>
      </c>
      <c r="F2062" t="s">
        <v>1253</v>
      </c>
      <c r="G2062">
        <v>7</v>
      </c>
      <c r="H2062" s="1" t="s">
        <v>1381</v>
      </c>
      <c r="I2062">
        <v>85</v>
      </c>
      <c r="J2062" t="s">
        <v>5103</v>
      </c>
      <c r="K2062">
        <v>1</v>
      </c>
      <c r="L2062" t="s">
        <v>1291</v>
      </c>
      <c r="M2062" t="s">
        <v>1257</v>
      </c>
      <c r="N2062" t="s">
        <v>1877</v>
      </c>
      <c r="O2062" t="s">
        <v>1416</v>
      </c>
      <c r="P2062">
        <v>30021590</v>
      </c>
      <c r="R2062">
        <v>13</v>
      </c>
      <c r="S2062">
        <v>14</v>
      </c>
      <c r="U2062">
        <v>8054083015750</v>
      </c>
      <c r="V2062">
        <v>0</v>
      </c>
      <c r="W2062">
        <v>8054083015750</v>
      </c>
      <c r="Z2062" t="s">
        <v>1260</v>
      </c>
      <c r="AA2062" t="s">
        <v>1261</v>
      </c>
      <c r="AB2062">
        <v>10</v>
      </c>
      <c r="AC2062" t="s">
        <v>1335</v>
      </c>
      <c r="AE2062">
        <v>45065</v>
      </c>
      <c r="AH2062">
        <v>0</v>
      </c>
      <c r="AK2062" t="s">
        <v>1260</v>
      </c>
      <c r="AM2062" t="s">
        <v>1260</v>
      </c>
      <c r="AN2062" t="s">
        <v>1260</v>
      </c>
      <c r="AQ2062" t="s">
        <v>1263</v>
      </c>
      <c r="AR2062" t="s">
        <v>1257</v>
      </c>
      <c r="AS2062" t="s">
        <v>1260</v>
      </c>
      <c r="AT2062">
        <v>1</v>
      </c>
      <c r="AX2062" t="s">
        <v>1260</v>
      </c>
      <c r="AY2062" t="s">
        <v>1264</v>
      </c>
      <c r="AZ2062" t="s">
        <v>1265</v>
      </c>
      <c r="BI2062" t="s">
        <v>1260</v>
      </c>
      <c r="BK2062" t="str">
        <f>LEFT(Tabela_BaseCadastro[[#This Row],[Descrição]],SEARCH(" ",Tabela_BaseCadastro[[#This Row],[Descrição]],1)-1)</f>
        <v>HUMIRA</v>
      </c>
      <c r="BL2062" t="str">
        <f>TEXT(Tabela_BaseCadastro[[#This Row],[Unidade Venda '[EAN8, UPC12, EAN13, e DUN14']]],"0000000000000")</f>
        <v>8054083015750</v>
      </c>
      <c r="BM2062" t="s">
        <v>5107</v>
      </c>
      <c r="BN2062" t="str">
        <f>IF(Tabela_BaseCadastro[[#This Row],[P.Ativo CMED]]="",Tabela_BaseCadastro[[#This Row],[DESCRIÇÃO DO PRINCIPIO ATIVO]],Tabela_BaseCadastro[[#This Row],[P.Ativo CMED]])</f>
        <v>ADALIMUMABE</v>
      </c>
    </row>
    <row r="2063" spans="1:66" x14ac:dyDescent="0.25">
      <c r="A2063">
        <v>2921</v>
      </c>
      <c r="B2063" t="s">
        <v>5108</v>
      </c>
      <c r="C2063">
        <v>2181</v>
      </c>
      <c r="D2063" t="s">
        <v>5102</v>
      </c>
      <c r="E2063">
        <v>1</v>
      </c>
      <c r="F2063" t="s">
        <v>1253</v>
      </c>
      <c r="G2063">
        <v>7</v>
      </c>
      <c r="H2063" s="1" t="s">
        <v>1381</v>
      </c>
      <c r="I2063">
        <v>85</v>
      </c>
      <c r="J2063" t="s">
        <v>5103</v>
      </c>
      <c r="K2063">
        <v>1</v>
      </c>
      <c r="L2063" t="s">
        <v>1291</v>
      </c>
      <c r="M2063" t="s">
        <v>1257</v>
      </c>
      <c r="N2063" t="s">
        <v>1877</v>
      </c>
      <c r="O2063" t="s">
        <v>1416</v>
      </c>
      <c r="P2063">
        <v>30021590</v>
      </c>
      <c r="R2063">
        <v>13</v>
      </c>
      <c r="S2063">
        <v>14</v>
      </c>
      <c r="U2063">
        <v>8054083015712</v>
      </c>
      <c r="V2063">
        <v>0</v>
      </c>
      <c r="Z2063" t="s">
        <v>1260</v>
      </c>
      <c r="AA2063" t="s">
        <v>1261</v>
      </c>
      <c r="AB2063">
        <v>10</v>
      </c>
      <c r="AC2063" t="s">
        <v>1335</v>
      </c>
      <c r="AE2063">
        <v>45065</v>
      </c>
      <c r="AH2063">
        <v>0</v>
      </c>
      <c r="AK2063" t="s">
        <v>1260</v>
      </c>
      <c r="AM2063" t="s">
        <v>1260</v>
      </c>
      <c r="AN2063" t="s">
        <v>1260</v>
      </c>
      <c r="AQ2063" t="s">
        <v>1263</v>
      </c>
      <c r="AR2063" t="s">
        <v>1257</v>
      </c>
      <c r="AS2063" t="s">
        <v>1260</v>
      </c>
      <c r="AT2063">
        <v>1</v>
      </c>
      <c r="AX2063" t="s">
        <v>1260</v>
      </c>
      <c r="AY2063" t="s">
        <v>1264</v>
      </c>
      <c r="AZ2063" t="s">
        <v>1265</v>
      </c>
      <c r="BI2063" t="s">
        <v>1260</v>
      </c>
      <c r="BK2063" t="str">
        <f>LEFT(Tabela_BaseCadastro[[#This Row],[Descrição]],SEARCH(" ",Tabela_BaseCadastro[[#This Row],[Descrição]],1)-1)</f>
        <v>HUMIRA</v>
      </c>
      <c r="BL2063" t="str">
        <f>TEXT(Tabela_BaseCadastro[[#This Row],[Unidade Venda '[EAN8, UPC12, EAN13, e DUN14']]],"0000000000000")</f>
        <v>8054083015712</v>
      </c>
      <c r="BM2063" t="s">
        <v>5107</v>
      </c>
      <c r="BN2063" t="str">
        <f>IF(Tabela_BaseCadastro[[#This Row],[P.Ativo CMED]]="",Tabela_BaseCadastro[[#This Row],[DESCRIÇÃO DO PRINCIPIO ATIVO]],Tabela_BaseCadastro[[#This Row],[P.Ativo CMED]])</f>
        <v>ADALIMUMABE</v>
      </c>
    </row>
    <row r="2064" spans="1:66" x14ac:dyDescent="0.25">
      <c r="A2064">
        <v>2922</v>
      </c>
      <c r="B2064" t="s">
        <v>5109</v>
      </c>
      <c r="C2064">
        <v>2181</v>
      </c>
      <c r="D2064" t="s">
        <v>5102</v>
      </c>
      <c r="E2064">
        <v>1</v>
      </c>
      <c r="F2064" t="s">
        <v>1253</v>
      </c>
      <c r="G2064">
        <v>7</v>
      </c>
      <c r="H2064" s="1" t="s">
        <v>1381</v>
      </c>
      <c r="I2064">
        <v>85</v>
      </c>
      <c r="J2064" t="s">
        <v>5103</v>
      </c>
      <c r="K2064">
        <v>1</v>
      </c>
      <c r="L2064" t="s">
        <v>1291</v>
      </c>
      <c r="M2064" t="s">
        <v>1257</v>
      </c>
      <c r="N2064" t="s">
        <v>1877</v>
      </c>
      <c r="O2064" t="s">
        <v>1416</v>
      </c>
      <c r="P2064">
        <v>30021590</v>
      </c>
      <c r="R2064">
        <v>13</v>
      </c>
      <c r="S2064">
        <v>14</v>
      </c>
      <c r="U2064">
        <v>8054083013947</v>
      </c>
      <c r="V2064">
        <v>0</v>
      </c>
      <c r="Z2064" t="s">
        <v>1260</v>
      </c>
      <c r="AA2064" t="s">
        <v>1261</v>
      </c>
      <c r="AB2064">
        <v>10</v>
      </c>
      <c r="AC2064" t="s">
        <v>1335</v>
      </c>
      <c r="AE2064">
        <v>45065</v>
      </c>
      <c r="AH2064">
        <v>0</v>
      </c>
      <c r="AK2064" t="s">
        <v>1260</v>
      </c>
      <c r="AM2064" t="s">
        <v>1260</v>
      </c>
      <c r="AN2064" t="s">
        <v>1260</v>
      </c>
      <c r="AQ2064" t="s">
        <v>1263</v>
      </c>
      <c r="AR2064" t="s">
        <v>1257</v>
      </c>
      <c r="AS2064" t="s">
        <v>1260</v>
      </c>
      <c r="AT2064">
        <v>1</v>
      </c>
      <c r="AX2064" t="s">
        <v>1260</v>
      </c>
      <c r="AY2064" t="s">
        <v>1264</v>
      </c>
      <c r="AZ2064" t="s">
        <v>1265</v>
      </c>
      <c r="BI2064" t="s">
        <v>1260</v>
      </c>
      <c r="BK2064" t="str">
        <f>LEFT(Tabela_BaseCadastro[[#This Row],[Descrição]],SEARCH(" ",Tabela_BaseCadastro[[#This Row],[Descrição]],1)-1)</f>
        <v>HUMIRA</v>
      </c>
      <c r="BL2064" t="str">
        <f>TEXT(Tabela_BaseCadastro[[#This Row],[Unidade Venda '[EAN8, UPC12, EAN13, e DUN14']]],"0000000000000")</f>
        <v>8054083013947</v>
      </c>
      <c r="BM2064" t="s">
        <v>5107</v>
      </c>
      <c r="BN2064" t="str">
        <f>IF(Tabela_BaseCadastro[[#This Row],[P.Ativo CMED]]="",Tabela_BaseCadastro[[#This Row],[DESCRIÇÃO DO PRINCIPIO ATIVO]],Tabela_BaseCadastro[[#This Row],[P.Ativo CMED]])</f>
        <v>ADALIMUMABE</v>
      </c>
    </row>
    <row r="2065" spans="1:66" x14ac:dyDescent="0.25">
      <c r="A2065">
        <v>2923</v>
      </c>
      <c r="B2065" t="s">
        <v>5110</v>
      </c>
      <c r="C2065">
        <v>2181</v>
      </c>
      <c r="D2065" t="s">
        <v>5102</v>
      </c>
      <c r="E2065">
        <v>1</v>
      </c>
      <c r="F2065" t="s">
        <v>1253</v>
      </c>
      <c r="G2065">
        <v>1</v>
      </c>
      <c r="H2065" s="1" t="s">
        <v>1280</v>
      </c>
      <c r="I2065">
        <v>85</v>
      </c>
      <c r="J2065" t="s">
        <v>5103</v>
      </c>
      <c r="K2065">
        <v>2</v>
      </c>
      <c r="L2065" t="s">
        <v>1256</v>
      </c>
      <c r="M2065" t="s">
        <v>1257</v>
      </c>
      <c r="N2065" t="s">
        <v>1422</v>
      </c>
      <c r="O2065" t="s">
        <v>1253</v>
      </c>
      <c r="P2065">
        <v>30022099</v>
      </c>
      <c r="R2065">
        <v>13</v>
      </c>
      <c r="S2065">
        <v>14</v>
      </c>
      <c r="U2065">
        <v>8054083003887</v>
      </c>
      <c r="V2065">
        <v>0</v>
      </c>
      <c r="Z2065" t="s">
        <v>1260</v>
      </c>
      <c r="AA2065" t="s">
        <v>1261</v>
      </c>
      <c r="AB2065">
        <v>1</v>
      </c>
      <c r="AC2065" t="s">
        <v>1283</v>
      </c>
      <c r="AE2065">
        <v>45065</v>
      </c>
      <c r="AH2065">
        <v>0</v>
      </c>
      <c r="AK2065" t="s">
        <v>1260</v>
      </c>
      <c r="AM2065" t="s">
        <v>1260</v>
      </c>
      <c r="AN2065" t="s">
        <v>1260</v>
      </c>
      <c r="AQ2065" t="s">
        <v>1263</v>
      </c>
      <c r="AR2065" t="s">
        <v>1257</v>
      </c>
      <c r="AS2065" t="s">
        <v>1260</v>
      </c>
      <c r="AT2065">
        <v>1</v>
      </c>
      <c r="AX2065" t="s">
        <v>1260</v>
      </c>
      <c r="AY2065" t="s">
        <v>1264</v>
      </c>
      <c r="AZ2065" t="s">
        <v>1265</v>
      </c>
      <c r="BI2065" t="s">
        <v>1260</v>
      </c>
      <c r="BK2065" t="str">
        <f>LEFT(Tabela_BaseCadastro[[#This Row],[Descrição]],SEARCH(" ",Tabela_BaseCadastro[[#This Row],[Descrição]],1)-1)</f>
        <v>LUPRON</v>
      </c>
      <c r="BL2065" t="str">
        <f>TEXT(Tabela_BaseCadastro[[#This Row],[Unidade Venda '[EAN8, UPC12, EAN13, e DUN14']]],"0000000000000")</f>
        <v>8054083003887</v>
      </c>
      <c r="BN2065">
        <f>IF(Tabela_BaseCadastro[[#This Row],[P.Ativo CMED]]="",Tabela_BaseCadastro[[#This Row],[DESCRIÇÃO DO PRINCIPIO ATIVO]],Tabela_BaseCadastro[[#This Row],[P.Ativo CMED]])</f>
        <v>0</v>
      </c>
    </row>
    <row r="2066" spans="1:66" x14ac:dyDescent="0.25">
      <c r="A2066">
        <v>2924</v>
      </c>
      <c r="B2066" t="s">
        <v>5111</v>
      </c>
      <c r="C2066">
        <v>2181</v>
      </c>
      <c r="D2066" t="s">
        <v>5102</v>
      </c>
      <c r="E2066">
        <v>1</v>
      </c>
      <c r="F2066" t="s">
        <v>1253</v>
      </c>
      <c r="G2066">
        <v>1</v>
      </c>
      <c r="H2066" s="1" t="s">
        <v>1280</v>
      </c>
      <c r="I2066">
        <v>85</v>
      </c>
      <c r="J2066" t="s">
        <v>5103</v>
      </c>
      <c r="K2066">
        <v>2</v>
      </c>
      <c r="L2066" t="s">
        <v>1256</v>
      </c>
      <c r="M2066" t="s">
        <v>1257</v>
      </c>
      <c r="N2066" t="s">
        <v>1422</v>
      </c>
      <c r="O2066" t="s">
        <v>1253</v>
      </c>
      <c r="P2066">
        <v>30022099</v>
      </c>
      <c r="R2066">
        <v>13</v>
      </c>
      <c r="S2066">
        <v>14</v>
      </c>
      <c r="U2066">
        <v>8054083003870</v>
      </c>
      <c r="V2066">
        <v>0</v>
      </c>
      <c r="Z2066" t="s">
        <v>1260</v>
      </c>
      <c r="AA2066" t="s">
        <v>1261</v>
      </c>
      <c r="AB2066">
        <v>1</v>
      </c>
      <c r="AC2066" t="s">
        <v>1283</v>
      </c>
      <c r="AE2066">
        <v>45065</v>
      </c>
      <c r="AH2066">
        <v>0</v>
      </c>
      <c r="AK2066" t="s">
        <v>1260</v>
      </c>
      <c r="AM2066" t="s">
        <v>1260</v>
      </c>
      <c r="AN2066" t="s">
        <v>1260</v>
      </c>
      <c r="AQ2066" t="s">
        <v>1263</v>
      </c>
      <c r="AR2066" t="s">
        <v>1257</v>
      </c>
      <c r="AS2066" t="s">
        <v>1260</v>
      </c>
      <c r="AT2066">
        <v>1</v>
      </c>
      <c r="AX2066" t="s">
        <v>1260</v>
      </c>
      <c r="AY2066" t="s">
        <v>1264</v>
      </c>
      <c r="AZ2066" t="s">
        <v>1265</v>
      </c>
      <c r="BI2066" t="s">
        <v>1260</v>
      </c>
      <c r="BK2066" t="str">
        <f>LEFT(Tabela_BaseCadastro[[#This Row],[Descrição]],SEARCH(" ",Tabela_BaseCadastro[[#This Row],[Descrição]],1)-1)</f>
        <v>LUPRON</v>
      </c>
      <c r="BL2066" t="str">
        <f>TEXT(Tabela_BaseCadastro[[#This Row],[Unidade Venda '[EAN8, UPC12, EAN13, e DUN14']]],"0000000000000")</f>
        <v>8054083003870</v>
      </c>
      <c r="BM2066" t="s">
        <v>2693</v>
      </c>
      <c r="BN2066" t="str">
        <f>IF(Tabela_BaseCadastro[[#This Row],[P.Ativo CMED]]="",Tabela_BaseCadastro[[#This Row],[DESCRIÇÃO DO PRINCIPIO ATIVO]],Tabela_BaseCadastro[[#This Row],[P.Ativo CMED]])</f>
        <v>ACETATO DE LEUPRORRELINA</v>
      </c>
    </row>
    <row r="2067" spans="1:66" x14ac:dyDescent="0.25">
      <c r="A2067">
        <v>2925</v>
      </c>
      <c r="B2067" t="s">
        <v>5112</v>
      </c>
      <c r="C2067">
        <v>2181</v>
      </c>
      <c r="D2067" t="s">
        <v>5102</v>
      </c>
      <c r="E2067">
        <v>1</v>
      </c>
      <c r="F2067" t="s">
        <v>1253</v>
      </c>
      <c r="G2067">
        <v>2</v>
      </c>
      <c r="H2067" s="1" t="s">
        <v>1254</v>
      </c>
      <c r="I2067">
        <v>85</v>
      </c>
      <c r="J2067" t="s">
        <v>5103</v>
      </c>
      <c r="K2067">
        <v>2</v>
      </c>
      <c r="L2067" t="s">
        <v>1256</v>
      </c>
      <c r="M2067" t="s">
        <v>1257</v>
      </c>
      <c r="N2067" t="s">
        <v>1422</v>
      </c>
      <c r="O2067" t="s">
        <v>1253</v>
      </c>
      <c r="P2067">
        <v>30022099</v>
      </c>
      <c r="R2067">
        <v>13</v>
      </c>
      <c r="S2067">
        <v>14</v>
      </c>
      <c r="U2067">
        <v>8054083015101</v>
      </c>
      <c r="V2067">
        <v>0</v>
      </c>
      <c r="Z2067" t="s">
        <v>1260</v>
      </c>
      <c r="AA2067" t="s">
        <v>1261</v>
      </c>
      <c r="AB2067">
        <v>585</v>
      </c>
      <c r="AC2067" t="s">
        <v>1420</v>
      </c>
      <c r="AE2067">
        <v>45065</v>
      </c>
      <c r="AH2067">
        <v>0</v>
      </c>
      <c r="AK2067" t="s">
        <v>1260</v>
      </c>
      <c r="AM2067" t="s">
        <v>1260</v>
      </c>
      <c r="AN2067" t="s">
        <v>1260</v>
      </c>
      <c r="AQ2067" t="s">
        <v>1263</v>
      </c>
      <c r="AR2067" t="s">
        <v>1257</v>
      </c>
      <c r="AS2067" t="s">
        <v>1260</v>
      </c>
      <c r="AT2067">
        <v>1</v>
      </c>
      <c r="AX2067" t="s">
        <v>1260</v>
      </c>
      <c r="AY2067" t="s">
        <v>1264</v>
      </c>
      <c r="AZ2067" t="s">
        <v>1265</v>
      </c>
      <c r="BI2067" t="s">
        <v>1260</v>
      </c>
      <c r="BK2067" t="str">
        <f>LEFT(Tabela_BaseCadastro[[#This Row],[Descrição]],SEARCH(" ",Tabela_BaseCadastro[[#This Row],[Descrição]],1)-1)</f>
        <v>MAVIRET</v>
      </c>
      <c r="BL2067" t="str">
        <f>TEXT(Tabela_BaseCadastro[[#This Row],[Unidade Venda '[EAN8, UPC12, EAN13, e DUN14']]],"0000000000000")</f>
        <v>8054083015101</v>
      </c>
      <c r="BM2067" t="s">
        <v>5113</v>
      </c>
      <c r="BN2067" t="str">
        <f>IF(Tabela_BaseCadastro[[#This Row],[P.Ativo CMED]]="",Tabela_BaseCadastro[[#This Row],[DESCRIÇÃO DO PRINCIPIO ATIVO]],Tabela_BaseCadastro[[#This Row],[P.Ativo CMED]])</f>
        <v>PIBRENTASVIR;GLECAPREVIR HIDRATADO</v>
      </c>
    </row>
    <row r="2068" spans="1:66" x14ac:dyDescent="0.25">
      <c r="A2068">
        <v>2926</v>
      </c>
      <c r="B2068" t="s">
        <v>5114</v>
      </c>
      <c r="C2068">
        <v>2181</v>
      </c>
      <c r="D2068" t="s">
        <v>5102</v>
      </c>
      <c r="E2068">
        <v>1</v>
      </c>
      <c r="F2068" t="s">
        <v>1253</v>
      </c>
      <c r="G2068">
        <v>2</v>
      </c>
      <c r="H2068" s="1" t="s">
        <v>1254</v>
      </c>
      <c r="I2068">
        <v>85</v>
      </c>
      <c r="J2068" t="s">
        <v>5103</v>
      </c>
      <c r="K2068">
        <v>2</v>
      </c>
      <c r="L2068" t="s">
        <v>1256</v>
      </c>
      <c r="M2068" t="s">
        <v>1257</v>
      </c>
      <c r="N2068" t="s">
        <v>4676</v>
      </c>
      <c r="O2068" t="s">
        <v>1269</v>
      </c>
      <c r="P2068">
        <v>30049069</v>
      </c>
      <c r="R2068">
        <v>13</v>
      </c>
      <c r="S2068">
        <v>14</v>
      </c>
      <c r="U2068">
        <v>8054083018324</v>
      </c>
      <c r="V2068">
        <v>0</v>
      </c>
      <c r="Z2068" t="s">
        <v>1260</v>
      </c>
      <c r="AA2068" t="s">
        <v>1261</v>
      </c>
      <c r="AB2068">
        <v>98</v>
      </c>
      <c r="AC2068" t="s">
        <v>1727</v>
      </c>
      <c r="AE2068">
        <v>45065</v>
      </c>
      <c r="AH2068">
        <v>0</v>
      </c>
      <c r="AK2068" t="s">
        <v>1260</v>
      </c>
      <c r="AM2068" t="s">
        <v>1260</v>
      </c>
      <c r="AN2068" t="s">
        <v>1260</v>
      </c>
      <c r="AQ2068" t="s">
        <v>1263</v>
      </c>
      <c r="AR2068" t="s">
        <v>1257</v>
      </c>
      <c r="AS2068" t="s">
        <v>1260</v>
      </c>
      <c r="AT2068">
        <v>1</v>
      </c>
      <c r="AX2068" t="s">
        <v>1260</v>
      </c>
      <c r="AY2068" t="s">
        <v>1264</v>
      </c>
      <c r="AZ2068" t="s">
        <v>1265</v>
      </c>
      <c r="BI2068" t="s">
        <v>1260</v>
      </c>
      <c r="BK2068" t="str">
        <f>LEFT(Tabela_BaseCadastro[[#This Row],[Descrição]],SEARCH(" ",Tabela_BaseCadastro[[#This Row],[Descrição]],1)-1)</f>
        <v>RINVOQ</v>
      </c>
      <c r="BL2068" t="str">
        <f>TEXT(Tabela_BaseCadastro[[#This Row],[Unidade Venda '[EAN8, UPC12, EAN13, e DUN14']]],"0000000000000")</f>
        <v>8054083018324</v>
      </c>
      <c r="BM2068" t="s">
        <v>5115</v>
      </c>
      <c r="BN2068" t="str">
        <f>IF(Tabela_BaseCadastro[[#This Row],[P.Ativo CMED]]="",Tabela_BaseCadastro[[#This Row],[DESCRIÇÃO DO PRINCIPIO ATIVO]],Tabela_BaseCadastro[[#This Row],[P.Ativo CMED]])</f>
        <v>UPADACITINIBE HEMI-HIDRATADO</v>
      </c>
    </row>
    <row r="2069" spans="1:66" x14ac:dyDescent="0.25">
      <c r="A2069">
        <v>2927</v>
      </c>
      <c r="B2069" t="s">
        <v>5116</v>
      </c>
      <c r="C2069">
        <v>2181</v>
      </c>
      <c r="D2069" t="s">
        <v>5102</v>
      </c>
      <c r="E2069">
        <v>1</v>
      </c>
      <c r="F2069" t="s">
        <v>1253</v>
      </c>
      <c r="G2069">
        <v>7</v>
      </c>
      <c r="H2069" s="1" t="s">
        <v>1381</v>
      </c>
      <c r="I2069">
        <v>85</v>
      </c>
      <c r="J2069" t="s">
        <v>5103</v>
      </c>
      <c r="K2069">
        <v>1</v>
      </c>
      <c r="L2069" t="s">
        <v>1291</v>
      </c>
      <c r="M2069" t="s">
        <v>1257</v>
      </c>
      <c r="N2069" t="s">
        <v>2543</v>
      </c>
      <c r="O2069" t="s">
        <v>1416</v>
      </c>
      <c r="P2069">
        <v>30021590</v>
      </c>
      <c r="R2069">
        <v>13</v>
      </c>
      <c r="S2069">
        <v>14</v>
      </c>
      <c r="U2069">
        <v>8054083018362</v>
      </c>
      <c r="V2069">
        <v>0</v>
      </c>
      <c r="Z2069" t="s">
        <v>1260</v>
      </c>
      <c r="AA2069" t="s">
        <v>1261</v>
      </c>
      <c r="AB2069">
        <v>10</v>
      </c>
      <c r="AC2069" t="s">
        <v>1335</v>
      </c>
      <c r="AE2069">
        <v>45065</v>
      </c>
      <c r="AH2069">
        <v>0</v>
      </c>
      <c r="AK2069" t="s">
        <v>1260</v>
      </c>
      <c r="AM2069" t="s">
        <v>1260</v>
      </c>
      <c r="AN2069" t="s">
        <v>1260</v>
      </c>
      <c r="AQ2069" t="s">
        <v>1263</v>
      </c>
      <c r="AR2069" t="s">
        <v>1257</v>
      </c>
      <c r="AS2069" t="s">
        <v>1260</v>
      </c>
      <c r="AT2069">
        <v>1</v>
      </c>
      <c r="AX2069" t="s">
        <v>1260</v>
      </c>
      <c r="AY2069" t="s">
        <v>1264</v>
      </c>
      <c r="AZ2069" t="s">
        <v>1265</v>
      </c>
      <c r="BI2069" t="s">
        <v>1260</v>
      </c>
      <c r="BK2069" t="str">
        <f>LEFT(Tabela_BaseCadastro[[#This Row],[Descrição]],SEARCH(" ",Tabela_BaseCadastro[[#This Row],[Descrição]],1)-1)</f>
        <v>SKYRIZI</v>
      </c>
      <c r="BL2069" t="str">
        <f>TEXT(Tabela_BaseCadastro[[#This Row],[Unidade Venda '[EAN8, UPC12, EAN13, e DUN14']]],"0000000000000")</f>
        <v>8054083018362</v>
      </c>
      <c r="BM2069" t="s">
        <v>5117</v>
      </c>
      <c r="BN2069" t="str">
        <f>IF(Tabela_BaseCadastro[[#This Row],[P.Ativo CMED]]="",Tabela_BaseCadastro[[#This Row],[DESCRIÇÃO DO PRINCIPIO ATIVO]],Tabela_BaseCadastro[[#This Row],[P.Ativo CMED]])</f>
        <v>RISANQUIZUMABE</v>
      </c>
    </row>
    <row r="2070" spans="1:66" x14ac:dyDescent="0.25">
      <c r="A2070">
        <v>2928</v>
      </c>
      <c r="B2070" t="s">
        <v>5118</v>
      </c>
      <c r="C2070">
        <v>2181</v>
      </c>
      <c r="D2070" t="s">
        <v>5102</v>
      </c>
      <c r="E2070">
        <v>1</v>
      </c>
      <c r="F2070" t="s">
        <v>1253</v>
      </c>
      <c r="G2070">
        <v>2</v>
      </c>
      <c r="H2070" s="1" t="s">
        <v>1254</v>
      </c>
      <c r="I2070">
        <v>85</v>
      </c>
      <c r="J2070" t="s">
        <v>5103</v>
      </c>
      <c r="K2070">
        <v>1</v>
      </c>
      <c r="L2070" t="s">
        <v>1291</v>
      </c>
      <c r="M2070" t="s">
        <v>1257</v>
      </c>
      <c r="N2070" t="s">
        <v>1422</v>
      </c>
      <c r="O2070" t="s">
        <v>1253</v>
      </c>
      <c r="P2070">
        <v>30022099</v>
      </c>
      <c r="R2070">
        <v>13</v>
      </c>
      <c r="S2070">
        <v>14</v>
      </c>
      <c r="U2070">
        <v>8054083003603</v>
      </c>
      <c r="V2070">
        <v>0</v>
      </c>
      <c r="Z2070" t="s">
        <v>1260</v>
      </c>
      <c r="AA2070" t="s">
        <v>1261</v>
      </c>
      <c r="AB2070">
        <v>15</v>
      </c>
      <c r="AC2070" t="s">
        <v>1308</v>
      </c>
      <c r="AE2070">
        <v>45065</v>
      </c>
      <c r="AH2070">
        <v>0</v>
      </c>
      <c r="AK2070" t="s">
        <v>1260</v>
      </c>
      <c r="AM2070" t="s">
        <v>1260</v>
      </c>
      <c r="AN2070" t="s">
        <v>1260</v>
      </c>
      <c r="AQ2070" t="s">
        <v>1263</v>
      </c>
      <c r="AR2070" t="s">
        <v>1257</v>
      </c>
      <c r="AS2070" t="s">
        <v>1260</v>
      </c>
      <c r="AT2070">
        <v>1</v>
      </c>
      <c r="AX2070" t="s">
        <v>1260</v>
      </c>
      <c r="AY2070" t="s">
        <v>1264</v>
      </c>
      <c r="AZ2070" t="s">
        <v>1265</v>
      </c>
      <c r="BI2070" t="s">
        <v>1260</v>
      </c>
      <c r="BK2070" t="str">
        <f>LEFT(Tabela_BaseCadastro[[#This Row],[Descrição]],SEARCH(" ",Tabela_BaseCadastro[[#This Row],[Descrição]],1)-1)</f>
        <v>SURVANTA</v>
      </c>
      <c r="BL2070" t="str">
        <f>TEXT(Tabela_BaseCadastro[[#This Row],[Unidade Venda '[EAN8, UPC12, EAN13, e DUN14']]],"0000000000000")</f>
        <v>8054083003603</v>
      </c>
      <c r="BN2070">
        <f>IF(Tabela_BaseCadastro[[#This Row],[P.Ativo CMED]]="",Tabela_BaseCadastro[[#This Row],[DESCRIÇÃO DO PRINCIPIO ATIVO]],Tabela_BaseCadastro[[#This Row],[P.Ativo CMED]])</f>
        <v>0</v>
      </c>
    </row>
    <row r="2071" spans="1:66" x14ac:dyDescent="0.25">
      <c r="A2071">
        <v>2929</v>
      </c>
      <c r="B2071" t="s">
        <v>5119</v>
      </c>
      <c r="C2071">
        <v>2181</v>
      </c>
      <c r="D2071" t="s">
        <v>5102</v>
      </c>
      <c r="E2071">
        <v>1</v>
      </c>
      <c r="F2071" t="s">
        <v>1253</v>
      </c>
      <c r="G2071">
        <v>2</v>
      </c>
      <c r="H2071" s="1" t="s">
        <v>1254</v>
      </c>
      <c r="I2071">
        <v>85</v>
      </c>
      <c r="J2071" t="s">
        <v>5103</v>
      </c>
      <c r="K2071">
        <v>1</v>
      </c>
      <c r="L2071" t="s">
        <v>1291</v>
      </c>
      <c r="M2071" t="s">
        <v>1257</v>
      </c>
      <c r="N2071" t="s">
        <v>1422</v>
      </c>
      <c r="O2071" t="s">
        <v>1253</v>
      </c>
      <c r="P2071">
        <v>30022099</v>
      </c>
      <c r="R2071">
        <v>13</v>
      </c>
      <c r="S2071">
        <v>14</v>
      </c>
      <c r="U2071">
        <v>8054083003610</v>
      </c>
      <c r="V2071">
        <v>0</v>
      </c>
      <c r="Z2071" t="s">
        <v>1260</v>
      </c>
      <c r="AA2071" t="s">
        <v>1261</v>
      </c>
      <c r="AB2071">
        <v>15</v>
      </c>
      <c r="AC2071" t="s">
        <v>1308</v>
      </c>
      <c r="AE2071">
        <v>45065</v>
      </c>
      <c r="AH2071">
        <v>0</v>
      </c>
      <c r="AK2071" t="s">
        <v>1260</v>
      </c>
      <c r="AM2071" t="s">
        <v>1260</v>
      </c>
      <c r="AN2071" t="s">
        <v>1260</v>
      </c>
      <c r="AQ2071" t="s">
        <v>1263</v>
      </c>
      <c r="AR2071" t="s">
        <v>1257</v>
      </c>
      <c r="AS2071" t="s">
        <v>1260</v>
      </c>
      <c r="AT2071">
        <v>1</v>
      </c>
      <c r="AX2071" t="s">
        <v>1260</v>
      </c>
      <c r="AY2071" t="s">
        <v>1264</v>
      </c>
      <c r="AZ2071" t="s">
        <v>1265</v>
      </c>
      <c r="BI2071" t="s">
        <v>1260</v>
      </c>
      <c r="BK2071" t="str">
        <f>LEFT(Tabela_BaseCadastro[[#This Row],[Descrição]],SEARCH(" ",Tabela_BaseCadastro[[#This Row],[Descrição]],1)-1)</f>
        <v>SURVANTA</v>
      </c>
      <c r="BL2071" t="str">
        <f>TEXT(Tabela_BaseCadastro[[#This Row],[Unidade Venda '[EAN8, UPC12, EAN13, e DUN14']]],"0000000000000")</f>
        <v>8054083003610</v>
      </c>
      <c r="BM2071" t="s">
        <v>5120</v>
      </c>
      <c r="BN2071" t="str">
        <f>IF(Tabela_BaseCadastro[[#This Row],[P.Ativo CMED]]="",Tabela_BaseCadastro[[#This Row],[DESCRIÇÃO DO PRINCIPIO ATIVO]],Tabela_BaseCadastro[[#This Row],[P.Ativo CMED]])</f>
        <v>BERACTANTO</v>
      </c>
    </row>
    <row r="2072" spans="1:66" x14ac:dyDescent="0.25">
      <c r="A2072">
        <v>2930</v>
      </c>
      <c r="B2072" t="s">
        <v>5121</v>
      </c>
      <c r="C2072">
        <v>2181</v>
      </c>
      <c r="D2072" t="s">
        <v>5102</v>
      </c>
      <c r="E2072">
        <v>1</v>
      </c>
      <c r="F2072" t="s">
        <v>1253</v>
      </c>
      <c r="G2072">
        <v>1</v>
      </c>
      <c r="H2072" s="1" t="s">
        <v>1280</v>
      </c>
      <c r="I2072">
        <v>85</v>
      </c>
      <c r="J2072" t="s">
        <v>5103</v>
      </c>
      <c r="K2072">
        <v>2</v>
      </c>
      <c r="L2072" t="s">
        <v>1256</v>
      </c>
      <c r="M2072" t="s">
        <v>1257</v>
      </c>
      <c r="N2072" t="s">
        <v>5122</v>
      </c>
      <c r="O2072" t="s">
        <v>1275</v>
      </c>
      <c r="P2072">
        <v>30049079</v>
      </c>
      <c r="R2072">
        <v>13</v>
      </c>
      <c r="S2072">
        <v>14</v>
      </c>
      <c r="U2072">
        <v>8054083012070</v>
      </c>
      <c r="V2072">
        <v>0</v>
      </c>
      <c r="Z2072" t="s">
        <v>1260</v>
      </c>
      <c r="AA2072" t="s">
        <v>1261</v>
      </c>
      <c r="AB2072">
        <v>1</v>
      </c>
      <c r="AC2072" t="s">
        <v>1283</v>
      </c>
      <c r="AE2072">
        <v>45065</v>
      </c>
      <c r="AH2072">
        <v>0</v>
      </c>
      <c r="AK2072" t="s">
        <v>1260</v>
      </c>
      <c r="AM2072" t="s">
        <v>1260</v>
      </c>
      <c r="AN2072" t="s">
        <v>1260</v>
      </c>
      <c r="AQ2072" t="s">
        <v>1263</v>
      </c>
      <c r="AR2072" t="s">
        <v>1257</v>
      </c>
      <c r="AS2072" t="s">
        <v>1260</v>
      </c>
      <c r="AT2072">
        <v>1</v>
      </c>
      <c r="AX2072" t="s">
        <v>1260</v>
      </c>
      <c r="AY2072" t="s">
        <v>1264</v>
      </c>
      <c r="AZ2072" t="s">
        <v>1265</v>
      </c>
      <c r="BI2072" t="s">
        <v>1260</v>
      </c>
      <c r="BK2072" t="str">
        <f>LEFT(Tabela_BaseCadastro[[#This Row],[Descrição]],SEARCH(" ",Tabela_BaseCadastro[[#This Row],[Descrição]],1)-1)</f>
        <v>VENCLEXTA</v>
      </c>
      <c r="BL2072" t="str">
        <f>TEXT(Tabela_BaseCadastro[[#This Row],[Unidade Venda '[EAN8, UPC12, EAN13, e DUN14']]],"0000000000000")</f>
        <v>8054083012070</v>
      </c>
      <c r="BM2072" t="s">
        <v>5123</v>
      </c>
      <c r="BN2072" t="str">
        <f>IF(Tabela_BaseCadastro[[#This Row],[P.Ativo CMED]]="",Tabela_BaseCadastro[[#This Row],[DESCRIÇÃO DO PRINCIPIO ATIVO]],Tabela_BaseCadastro[[#This Row],[P.Ativo CMED]])</f>
        <v>VENETOCLAX</v>
      </c>
    </row>
    <row r="2073" spans="1:66" x14ac:dyDescent="0.25">
      <c r="A2073">
        <v>2931</v>
      </c>
      <c r="B2073" t="s">
        <v>5124</v>
      </c>
      <c r="C2073">
        <v>2181</v>
      </c>
      <c r="D2073" t="s">
        <v>5102</v>
      </c>
      <c r="E2073">
        <v>1</v>
      </c>
      <c r="F2073" t="s">
        <v>1253</v>
      </c>
      <c r="G2073">
        <v>1</v>
      </c>
      <c r="H2073" s="1" t="s">
        <v>1280</v>
      </c>
      <c r="I2073">
        <v>85</v>
      </c>
      <c r="J2073" t="s">
        <v>5103</v>
      </c>
      <c r="K2073">
        <v>2</v>
      </c>
      <c r="L2073" t="s">
        <v>1256</v>
      </c>
      <c r="M2073" t="s">
        <v>1257</v>
      </c>
      <c r="N2073" t="s">
        <v>5122</v>
      </c>
      <c r="O2073" t="s">
        <v>1275</v>
      </c>
      <c r="P2073">
        <v>30049079</v>
      </c>
      <c r="R2073">
        <v>13</v>
      </c>
      <c r="S2073">
        <v>14</v>
      </c>
      <c r="U2073">
        <v>8054083012087</v>
      </c>
      <c r="V2073">
        <v>0</v>
      </c>
      <c r="Z2073" t="s">
        <v>1260</v>
      </c>
      <c r="AA2073" t="s">
        <v>1261</v>
      </c>
      <c r="AB2073">
        <v>1</v>
      </c>
      <c r="AC2073" t="s">
        <v>1283</v>
      </c>
      <c r="AE2073">
        <v>45065</v>
      </c>
      <c r="AH2073">
        <v>0</v>
      </c>
      <c r="AK2073" t="s">
        <v>1260</v>
      </c>
      <c r="AM2073" t="s">
        <v>1260</v>
      </c>
      <c r="AN2073" t="s">
        <v>1260</v>
      </c>
      <c r="AQ2073" t="s">
        <v>1263</v>
      </c>
      <c r="AR2073" t="s">
        <v>1257</v>
      </c>
      <c r="AS2073" t="s">
        <v>1260</v>
      </c>
      <c r="AT2073">
        <v>1</v>
      </c>
      <c r="AX2073" t="s">
        <v>1260</v>
      </c>
      <c r="AY2073" t="s">
        <v>1264</v>
      </c>
      <c r="AZ2073" t="s">
        <v>1265</v>
      </c>
      <c r="BI2073" t="s">
        <v>1260</v>
      </c>
      <c r="BK2073" t="str">
        <f>LEFT(Tabela_BaseCadastro[[#This Row],[Descrição]],SEARCH(" ",Tabela_BaseCadastro[[#This Row],[Descrição]],1)-1)</f>
        <v>VENCLEXTA</v>
      </c>
      <c r="BL2073" t="str">
        <f>TEXT(Tabela_BaseCadastro[[#This Row],[Unidade Venda '[EAN8, UPC12, EAN13, e DUN14']]],"0000000000000")</f>
        <v>8054083012087</v>
      </c>
      <c r="BM2073" t="s">
        <v>5123</v>
      </c>
      <c r="BN2073" t="str">
        <f>IF(Tabela_BaseCadastro[[#This Row],[P.Ativo CMED]]="",Tabela_BaseCadastro[[#This Row],[DESCRIÇÃO DO PRINCIPIO ATIVO]],Tabela_BaseCadastro[[#This Row],[P.Ativo CMED]])</f>
        <v>VENETOCLAX</v>
      </c>
    </row>
    <row r="2074" spans="1:66" x14ac:dyDescent="0.25">
      <c r="A2074">
        <v>2932</v>
      </c>
      <c r="B2074" t="s">
        <v>5125</v>
      </c>
      <c r="C2074">
        <v>2181</v>
      </c>
      <c r="D2074" t="s">
        <v>5102</v>
      </c>
      <c r="E2074">
        <v>1</v>
      </c>
      <c r="F2074" t="s">
        <v>1253</v>
      </c>
      <c r="G2074">
        <v>1</v>
      </c>
      <c r="H2074" s="1" t="s">
        <v>1280</v>
      </c>
      <c r="I2074">
        <v>85</v>
      </c>
      <c r="J2074" t="s">
        <v>5103</v>
      </c>
      <c r="K2074">
        <v>2</v>
      </c>
      <c r="L2074" t="s">
        <v>1256</v>
      </c>
      <c r="M2074" t="s">
        <v>4380</v>
      </c>
      <c r="N2074" t="s">
        <v>5122</v>
      </c>
      <c r="O2074" t="s">
        <v>1275</v>
      </c>
      <c r="P2074">
        <v>30049079</v>
      </c>
      <c r="R2074">
        <v>13</v>
      </c>
      <c r="S2074">
        <v>14</v>
      </c>
      <c r="U2074">
        <v>8054083012063</v>
      </c>
      <c r="V2074">
        <v>0</v>
      </c>
      <c r="Z2074" t="s">
        <v>1260</v>
      </c>
      <c r="AA2074" t="s">
        <v>1261</v>
      </c>
      <c r="AB2074">
        <v>1</v>
      </c>
      <c r="AC2074" t="s">
        <v>1283</v>
      </c>
      <c r="AE2074">
        <v>45065</v>
      </c>
      <c r="AH2074">
        <v>0</v>
      </c>
      <c r="AK2074" t="s">
        <v>1260</v>
      </c>
      <c r="AM2074" t="s">
        <v>1260</v>
      </c>
      <c r="AN2074" t="s">
        <v>1260</v>
      </c>
      <c r="AQ2074" t="s">
        <v>1263</v>
      </c>
      <c r="AR2074" t="s">
        <v>1257</v>
      </c>
      <c r="AS2074" t="s">
        <v>1260</v>
      </c>
      <c r="AT2074">
        <v>1</v>
      </c>
      <c r="AX2074" t="s">
        <v>1260</v>
      </c>
      <c r="AY2074" t="s">
        <v>1264</v>
      </c>
      <c r="AZ2074" t="s">
        <v>1265</v>
      </c>
      <c r="BI2074" t="s">
        <v>1260</v>
      </c>
      <c r="BK2074" t="str">
        <f>LEFT(Tabela_BaseCadastro[[#This Row],[Descrição]],SEARCH(" ",Tabela_BaseCadastro[[#This Row],[Descrição]],1)-1)</f>
        <v>VENCLEXTA</v>
      </c>
      <c r="BL2074" t="str">
        <f>TEXT(Tabela_BaseCadastro[[#This Row],[Unidade Venda '[EAN8, UPC12, EAN13, e DUN14']]],"0000000000000")</f>
        <v>8054083012063</v>
      </c>
      <c r="BM2074" t="s">
        <v>5123</v>
      </c>
      <c r="BN2074" t="str">
        <f>IF(Tabela_BaseCadastro[[#This Row],[P.Ativo CMED]]="",Tabela_BaseCadastro[[#This Row],[DESCRIÇÃO DO PRINCIPIO ATIVO]],Tabela_BaseCadastro[[#This Row],[P.Ativo CMED]])</f>
        <v>VENETOCLAX</v>
      </c>
    </row>
    <row r="2075" spans="1:66" x14ac:dyDescent="0.25">
      <c r="A2075">
        <v>2933</v>
      </c>
      <c r="B2075" t="s">
        <v>5126</v>
      </c>
      <c r="C2075">
        <v>2181</v>
      </c>
      <c r="D2075" t="s">
        <v>5102</v>
      </c>
      <c r="E2075">
        <v>1</v>
      </c>
      <c r="F2075" t="s">
        <v>1253</v>
      </c>
      <c r="G2075">
        <v>1</v>
      </c>
      <c r="H2075" s="1" t="s">
        <v>1280</v>
      </c>
      <c r="I2075">
        <v>85</v>
      </c>
      <c r="J2075" t="s">
        <v>5103</v>
      </c>
      <c r="K2075">
        <v>2</v>
      </c>
      <c r="L2075" t="s">
        <v>1256</v>
      </c>
      <c r="M2075" t="s">
        <v>4380</v>
      </c>
      <c r="N2075" t="s">
        <v>5122</v>
      </c>
      <c r="O2075" t="s">
        <v>1275</v>
      </c>
      <c r="P2075">
        <v>30049079</v>
      </c>
      <c r="R2075">
        <v>13</v>
      </c>
      <c r="S2075">
        <v>14</v>
      </c>
      <c r="U2075">
        <v>8054083012056</v>
      </c>
      <c r="V2075">
        <v>0</v>
      </c>
      <c r="Z2075" t="s">
        <v>1260</v>
      </c>
      <c r="AA2075" t="s">
        <v>1261</v>
      </c>
      <c r="AB2075">
        <v>1</v>
      </c>
      <c r="AC2075" t="s">
        <v>1283</v>
      </c>
      <c r="AE2075">
        <v>45065</v>
      </c>
      <c r="AH2075">
        <v>0</v>
      </c>
      <c r="AK2075" t="s">
        <v>1260</v>
      </c>
      <c r="AM2075" t="s">
        <v>1260</v>
      </c>
      <c r="AN2075" t="s">
        <v>1260</v>
      </c>
      <c r="AQ2075" t="s">
        <v>1263</v>
      </c>
      <c r="AR2075" t="s">
        <v>1257</v>
      </c>
      <c r="AS2075" t="s">
        <v>1260</v>
      </c>
      <c r="AT2075">
        <v>1</v>
      </c>
      <c r="AX2075" t="s">
        <v>1260</v>
      </c>
      <c r="AY2075" t="s">
        <v>1264</v>
      </c>
      <c r="AZ2075" t="s">
        <v>1265</v>
      </c>
      <c r="BI2075" t="s">
        <v>1260</v>
      </c>
      <c r="BK2075" t="str">
        <f>LEFT(Tabela_BaseCadastro[[#This Row],[Descrição]],SEARCH(" ",Tabela_BaseCadastro[[#This Row],[Descrição]],1)-1)</f>
        <v>VENCLEXTA</v>
      </c>
      <c r="BL2075" t="str">
        <f>TEXT(Tabela_BaseCadastro[[#This Row],[Unidade Venda '[EAN8, UPC12, EAN13, e DUN14']]],"0000000000000")</f>
        <v>8054083012056</v>
      </c>
      <c r="BM2075" t="s">
        <v>5123</v>
      </c>
      <c r="BN2075" t="str">
        <f>IF(Tabela_BaseCadastro[[#This Row],[P.Ativo CMED]]="",Tabela_BaseCadastro[[#This Row],[DESCRIÇÃO DO PRINCIPIO ATIVO]],Tabela_BaseCadastro[[#This Row],[P.Ativo CMED]])</f>
        <v>VENETOCLAX</v>
      </c>
    </row>
    <row r="2076" spans="1:66" x14ac:dyDescent="0.25">
      <c r="A2076">
        <v>2934</v>
      </c>
      <c r="B2076" t="s">
        <v>5127</v>
      </c>
      <c r="C2076">
        <v>2014</v>
      </c>
      <c r="D2076" t="s">
        <v>5128</v>
      </c>
      <c r="E2076">
        <v>1</v>
      </c>
      <c r="F2076" t="s">
        <v>1253</v>
      </c>
      <c r="G2076">
        <v>2</v>
      </c>
      <c r="H2076" s="1" t="s">
        <v>1254</v>
      </c>
      <c r="I2076">
        <v>73</v>
      </c>
      <c r="J2076" t="s">
        <v>4607</v>
      </c>
      <c r="K2076">
        <v>2</v>
      </c>
      <c r="L2076" t="s">
        <v>1256</v>
      </c>
      <c r="M2076" t="s">
        <v>1257</v>
      </c>
      <c r="N2076" t="s">
        <v>1422</v>
      </c>
      <c r="O2076" t="s">
        <v>1253</v>
      </c>
      <c r="P2076">
        <v>30022099</v>
      </c>
      <c r="R2076">
        <v>13</v>
      </c>
      <c r="S2076">
        <v>14</v>
      </c>
      <c r="U2076">
        <v>7898560664878</v>
      </c>
      <c r="V2076">
        <v>0</v>
      </c>
      <c r="Z2076" t="s">
        <v>1260</v>
      </c>
      <c r="AA2076" t="s">
        <v>1261</v>
      </c>
      <c r="AB2076">
        <v>8</v>
      </c>
      <c r="AC2076" t="s">
        <v>1479</v>
      </c>
      <c r="AE2076">
        <v>45065</v>
      </c>
      <c r="AH2076">
        <v>0</v>
      </c>
      <c r="AK2076" t="s">
        <v>1260</v>
      </c>
      <c r="AM2076" t="s">
        <v>1260</v>
      </c>
      <c r="AN2076" t="s">
        <v>1260</v>
      </c>
      <c r="AQ2076" t="s">
        <v>1263</v>
      </c>
      <c r="AR2076" t="s">
        <v>1257</v>
      </c>
      <c r="AS2076" t="s">
        <v>1260</v>
      </c>
      <c r="AT2076">
        <v>1</v>
      </c>
      <c r="AX2076" t="s">
        <v>1260</v>
      </c>
      <c r="AY2076" t="s">
        <v>1264</v>
      </c>
      <c r="AZ2076" t="s">
        <v>1265</v>
      </c>
      <c r="BI2076" t="s">
        <v>1260</v>
      </c>
      <c r="BK2076" t="str">
        <f>LEFT(Tabela_BaseCadastro[[#This Row],[Descrição]],SEARCH(" ",Tabela_BaseCadastro[[#This Row],[Descrição]],1)-1)</f>
        <v>HEPTRIS</v>
      </c>
      <c r="BL2076" t="str">
        <f>TEXT(Tabela_BaseCadastro[[#This Row],[Unidade Venda '[EAN8, UPC12, EAN13, e DUN14']]],"0000000000000")</f>
        <v>7898560664878</v>
      </c>
      <c r="BM2076" t="s">
        <v>2538</v>
      </c>
      <c r="BN2076" t="str">
        <f>IF(Tabela_BaseCadastro[[#This Row],[P.Ativo CMED]]="",Tabela_BaseCadastro[[#This Row],[DESCRIÇÃO DO PRINCIPIO ATIVO]],Tabela_BaseCadastro[[#This Row],[P.Ativo CMED]])</f>
        <v>ENOXAPARINA SÓDICA</v>
      </c>
    </row>
    <row r="2077" spans="1:66" x14ac:dyDescent="0.25">
      <c r="A2077">
        <v>2935</v>
      </c>
      <c r="B2077" t="s">
        <v>5129</v>
      </c>
      <c r="C2077">
        <v>2014</v>
      </c>
      <c r="D2077" t="s">
        <v>5128</v>
      </c>
      <c r="E2077">
        <v>1</v>
      </c>
      <c r="F2077" t="s">
        <v>1253</v>
      </c>
      <c r="G2077">
        <v>2</v>
      </c>
      <c r="H2077" s="1" t="s">
        <v>1254</v>
      </c>
      <c r="I2077">
        <v>73</v>
      </c>
      <c r="J2077" t="s">
        <v>4607</v>
      </c>
      <c r="K2077">
        <v>2</v>
      </c>
      <c r="L2077" t="s">
        <v>1256</v>
      </c>
      <c r="M2077" t="s">
        <v>1257</v>
      </c>
      <c r="N2077" t="s">
        <v>1422</v>
      </c>
      <c r="O2077" t="s">
        <v>1253</v>
      </c>
      <c r="P2077">
        <v>30022099</v>
      </c>
      <c r="R2077">
        <v>13</v>
      </c>
      <c r="S2077">
        <v>14</v>
      </c>
      <c r="U2077">
        <v>7898560664939</v>
      </c>
      <c r="V2077">
        <v>0</v>
      </c>
      <c r="Z2077" t="s">
        <v>1260</v>
      </c>
      <c r="AA2077" t="s">
        <v>1261</v>
      </c>
      <c r="AB2077">
        <v>8</v>
      </c>
      <c r="AC2077" t="s">
        <v>1479</v>
      </c>
      <c r="AE2077">
        <v>45065</v>
      </c>
      <c r="AH2077">
        <v>0</v>
      </c>
      <c r="AK2077" t="s">
        <v>1260</v>
      </c>
      <c r="AM2077" t="s">
        <v>1260</v>
      </c>
      <c r="AN2077" t="s">
        <v>1260</v>
      </c>
      <c r="AQ2077" t="s">
        <v>1263</v>
      </c>
      <c r="AR2077" t="s">
        <v>1257</v>
      </c>
      <c r="AS2077" t="s">
        <v>1260</v>
      </c>
      <c r="AT2077">
        <v>1</v>
      </c>
      <c r="AX2077" t="s">
        <v>1260</v>
      </c>
      <c r="AY2077" t="s">
        <v>1264</v>
      </c>
      <c r="AZ2077" t="s">
        <v>1265</v>
      </c>
      <c r="BI2077" t="s">
        <v>1260</v>
      </c>
      <c r="BK2077" t="str">
        <f>LEFT(Tabela_BaseCadastro[[#This Row],[Descrição]],SEARCH(" ",Tabela_BaseCadastro[[#This Row],[Descrição]],1)-1)</f>
        <v>HEPTRIS</v>
      </c>
      <c r="BL2077" t="str">
        <f>TEXT(Tabela_BaseCadastro[[#This Row],[Unidade Venda '[EAN8, UPC12, EAN13, e DUN14']]],"0000000000000")</f>
        <v>7898560664939</v>
      </c>
      <c r="BM2077" t="s">
        <v>2538</v>
      </c>
      <c r="BN2077" t="str">
        <f>IF(Tabela_BaseCadastro[[#This Row],[P.Ativo CMED]]="",Tabela_BaseCadastro[[#This Row],[DESCRIÇÃO DO PRINCIPIO ATIVO]],Tabela_BaseCadastro[[#This Row],[P.Ativo CMED]])</f>
        <v>ENOXAPARINA SÓDICA</v>
      </c>
    </row>
    <row r="2078" spans="1:66" x14ac:dyDescent="0.25">
      <c r="A2078">
        <v>2936</v>
      </c>
      <c r="B2078" t="s">
        <v>5130</v>
      </c>
      <c r="C2078">
        <v>2014</v>
      </c>
      <c r="D2078" t="s">
        <v>5128</v>
      </c>
      <c r="E2078">
        <v>1</v>
      </c>
      <c r="F2078" t="s">
        <v>1253</v>
      </c>
      <c r="G2078">
        <v>2</v>
      </c>
      <c r="H2078" s="1" t="s">
        <v>1254</v>
      </c>
      <c r="I2078">
        <v>73</v>
      </c>
      <c r="J2078" t="s">
        <v>4607</v>
      </c>
      <c r="K2078">
        <v>2</v>
      </c>
      <c r="L2078" t="s">
        <v>1256</v>
      </c>
      <c r="M2078" t="s">
        <v>1257</v>
      </c>
      <c r="N2078" t="s">
        <v>1422</v>
      </c>
      <c r="O2078" t="s">
        <v>1253</v>
      </c>
      <c r="P2078">
        <v>30022099</v>
      </c>
      <c r="R2078">
        <v>13</v>
      </c>
      <c r="S2078">
        <v>14</v>
      </c>
      <c r="U2078">
        <v>7898560664977</v>
      </c>
      <c r="V2078">
        <v>0</v>
      </c>
      <c r="Z2078" t="s">
        <v>1260</v>
      </c>
      <c r="AA2078" t="s">
        <v>1261</v>
      </c>
      <c r="AB2078">
        <v>8</v>
      </c>
      <c r="AC2078" t="s">
        <v>1479</v>
      </c>
      <c r="AE2078">
        <v>45065</v>
      </c>
      <c r="AH2078">
        <v>0</v>
      </c>
      <c r="AK2078" t="s">
        <v>1260</v>
      </c>
      <c r="AM2078" t="s">
        <v>1260</v>
      </c>
      <c r="AN2078" t="s">
        <v>1260</v>
      </c>
      <c r="AQ2078" t="s">
        <v>1263</v>
      </c>
      <c r="AR2078" t="s">
        <v>1257</v>
      </c>
      <c r="AS2078" t="s">
        <v>1260</v>
      </c>
      <c r="AT2078">
        <v>1</v>
      </c>
      <c r="AX2078" t="s">
        <v>1260</v>
      </c>
      <c r="AY2078" t="s">
        <v>1264</v>
      </c>
      <c r="AZ2078" t="s">
        <v>1265</v>
      </c>
      <c r="BI2078" t="s">
        <v>1260</v>
      </c>
      <c r="BK2078" t="str">
        <f>LEFT(Tabela_BaseCadastro[[#This Row],[Descrição]],SEARCH(" ",Tabela_BaseCadastro[[#This Row],[Descrição]],1)-1)</f>
        <v>HEPTRIS</v>
      </c>
      <c r="BL2078" t="str">
        <f>TEXT(Tabela_BaseCadastro[[#This Row],[Unidade Venda '[EAN8, UPC12, EAN13, e DUN14']]],"0000000000000")</f>
        <v>7898560664977</v>
      </c>
      <c r="BM2078" t="s">
        <v>2538</v>
      </c>
      <c r="BN2078" t="str">
        <f>IF(Tabela_BaseCadastro[[#This Row],[P.Ativo CMED]]="",Tabela_BaseCadastro[[#This Row],[DESCRIÇÃO DO PRINCIPIO ATIVO]],Tabela_BaseCadastro[[#This Row],[P.Ativo CMED]])</f>
        <v>ENOXAPARINA SÓDICA</v>
      </c>
    </row>
    <row r="2079" spans="1:66" x14ac:dyDescent="0.25">
      <c r="A2079">
        <v>2937</v>
      </c>
      <c r="B2079" t="s">
        <v>5131</v>
      </c>
      <c r="C2079">
        <v>2014</v>
      </c>
      <c r="D2079" t="s">
        <v>5128</v>
      </c>
      <c r="E2079">
        <v>1</v>
      </c>
      <c r="F2079" t="s">
        <v>1253</v>
      </c>
      <c r="G2079">
        <v>2</v>
      </c>
      <c r="H2079" s="1" t="s">
        <v>1254</v>
      </c>
      <c r="I2079">
        <v>73</v>
      </c>
      <c r="J2079" t="s">
        <v>4607</v>
      </c>
      <c r="K2079">
        <v>2</v>
      </c>
      <c r="L2079" t="s">
        <v>1256</v>
      </c>
      <c r="M2079" t="s">
        <v>1257</v>
      </c>
      <c r="N2079" t="s">
        <v>1422</v>
      </c>
      <c r="O2079" t="s">
        <v>1253</v>
      </c>
      <c r="P2079">
        <v>30022099</v>
      </c>
      <c r="R2079">
        <v>13</v>
      </c>
      <c r="S2079">
        <v>14</v>
      </c>
      <c r="U2079">
        <v>7898560665035</v>
      </c>
      <c r="V2079">
        <v>0</v>
      </c>
      <c r="Z2079" t="s">
        <v>1260</v>
      </c>
      <c r="AA2079" t="s">
        <v>1261</v>
      </c>
      <c r="AB2079">
        <v>8</v>
      </c>
      <c r="AC2079" t="s">
        <v>1479</v>
      </c>
      <c r="AE2079">
        <v>45065</v>
      </c>
      <c r="AH2079">
        <v>0</v>
      </c>
      <c r="AK2079" t="s">
        <v>1260</v>
      </c>
      <c r="AM2079" t="s">
        <v>1260</v>
      </c>
      <c r="AN2079" t="s">
        <v>1260</v>
      </c>
      <c r="AQ2079" t="s">
        <v>1263</v>
      </c>
      <c r="AR2079" t="s">
        <v>1257</v>
      </c>
      <c r="AS2079" t="s">
        <v>1260</v>
      </c>
      <c r="AT2079">
        <v>1</v>
      </c>
      <c r="AX2079" t="s">
        <v>1260</v>
      </c>
      <c r="AY2079" t="s">
        <v>1264</v>
      </c>
      <c r="AZ2079" t="s">
        <v>1265</v>
      </c>
      <c r="BI2079" t="s">
        <v>1260</v>
      </c>
      <c r="BK2079" t="str">
        <f>LEFT(Tabela_BaseCadastro[[#This Row],[Descrição]],SEARCH(" ",Tabela_BaseCadastro[[#This Row],[Descrição]],1)-1)</f>
        <v>HEPTRIS</v>
      </c>
      <c r="BL2079" t="str">
        <f>TEXT(Tabela_BaseCadastro[[#This Row],[Unidade Venda '[EAN8, UPC12, EAN13, e DUN14']]],"0000000000000")</f>
        <v>7898560665035</v>
      </c>
      <c r="BM2079" t="s">
        <v>2538</v>
      </c>
      <c r="BN2079" t="str">
        <f>IF(Tabela_BaseCadastro[[#This Row],[P.Ativo CMED]]="",Tabela_BaseCadastro[[#This Row],[DESCRIÇÃO DO PRINCIPIO ATIVO]],Tabela_BaseCadastro[[#This Row],[P.Ativo CMED]])</f>
        <v>ENOXAPARINA SÓDICA</v>
      </c>
    </row>
    <row r="2080" spans="1:66" x14ac:dyDescent="0.25">
      <c r="A2080">
        <v>2938</v>
      </c>
      <c r="B2080" t="s">
        <v>5132</v>
      </c>
      <c r="C2080">
        <v>2181</v>
      </c>
      <c r="D2080" t="s">
        <v>5102</v>
      </c>
      <c r="E2080">
        <v>1</v>
      </c>
      <c r="F2080" t="s">
        <v>1253</v>
      </c>
      <c r="G2080">
        <v>2</v>
      </c>
      <c r="H2080" s="1" t="s">
        <v>1254</v>
      </c>
      <c r="I2080">
        <v>85</v>
      </c>
      <c r="J2080" t="s">
        <v>5103</v>
      </c>
      <c r="K2080">
        <v>1</v>
      </c>
      <c r="L2080" t="s">
        <v>1291</v>
      </c>
      <c r="M2080" t="s">
        <v>1257</v>
      </c>
      <c r="N2080" t="s">
        <v>2613</v>
      </c>
      <c r="O2080" t="s">
        <v>2614</v>
      </c>
      <c r="P2080">
        <v>30024992</v>
      </c>
      <c r="R2080">
        <v>13</v>
      </c>
      <c r="S2080">
        <v>13</v>
      </c>
      <c r="U2080">
        <v>7897316802939</v>
      </c>
      <c r="V2080">
        <v>0</v>
      </c>
      <c r="X2080" t="s">
        <v>186</v>
      </c>
      <c r="Z2080" t="s">
        <v>1260</v>
      </c>
      <c r="AA2080" t="s">
        <v>1261</v>
      </c>
      <c r="AB2080">
        <v>1</v>
      </c>
      <c r="AC2080" t="s">
        <v>2615</v>
      </c>
      <c r="AE2080">
        <v>45068</v>
      </c>
      <c r="AH2080">
        <v>0</v>
      </c>
      <c r="AK2080" t="s">
        <v>1260</v>
      </c>
      <c r="AM2080" t="s">
        <v>1260</v>
      </c>
      <c r="AN2080" t="s">
        <v>1260</v>
      </c>
      <c r="AQ2080" t="s">
        <v>1263</v>
      </c>
      <c r="AR2080" t="s">
        <v>1257</v>
      </c>
      <c r="AS2080" t="s">
        <v>1260</v>
      </c>
      <c r="AT2080">
        <v>1</v>
      </c>
      <c r="AX2080" t="s">
        <v>1260</v>
      </c>
      <c r="AY2080" t="s">
        <v>1264</v>
      </c>
      <c r="AZ2080" t="s">
        <v>1265</v>
      </c>
      <c r="BI2080" t="s">
        <v>1260</v>
      </c>
      <c r="BK2080" t="str">
        <f>LEFT(Tabela_BaseCadastro[[#This Row],[Descrição]],SEARCH(" ",Tabela_BaseCadastro[[#This Row],[Descrição]],1)-1)</f>
        <v>BOTOX</v>
      </c>
      <c r="BL2080" t="str">
        <f>TEXT(Tabela_BaseCadastro[[#This Row],[Unidade Venda '[EAN8, UPC12, EAN13, e DUN14']]],"0000000000000")</f>
        <v>7897316802939</v>
      </c>
      <c r="BM2080" t="s">
        <v>5133</v>
      </c>
      <c r="BN2080" t="str">
        <f>IF(Tabela_BaseCadastro[[#This Row],[P.Ativo CMED]]="",Tabela_BaseCadastro[[#This Row],[DESCRIÇÃO DO PRINCIPIO ATIVO]],Tabela_BaseCadastro[[#This Row],[P.Ativo CMED]])</f>
        <v>TOXINA BOTULÍNICA A</v>
      </c>
    </row>
    <row r="2081" spans="1:66" x14ac:dyDescent="0.25">
      <c r="A2081">
        <v>2939</v>
      </c>
      <c r="B2081" t="s">
        <v>5134</v>
      </c>
      <c r="C2081">
        <v>2181</v>
      </c>
      <c r="D2081" t="s">
        <v>5102</v>
      </c>
      <c r="E2081">
        <v>1</v>
      </c>
      <c r="F2081" t="s">
        <v>1253</v>
      </c>
      <c r="G2081">
        <v>2</v>
      </c>
      <c r="H2081" s="1" t="s">
        <v>1254</v>
      </c>
      <c r="I2081">
        <v>85</v>
      </c>
      <c r="J2081" t="s">
        <v>5103</v>
      </c>
      <c r="K2081">
        <v>1</v>
      </c>
      <c r="L2081" t="s">
        <v>1291</v>
      </c>
      <c r="M2081" t="s">
        <v>1257</v>
      </c>
      <c r="N2081" t="s">
        <v>2613</v>
      </c>
      <c r="O2081" t="s">
        <v>2614</v>
      </c>
      <c r="P2081">
        <v>30024992</v>
      </c>
      <c r="R2081">
        <v>13</v>
      </c>
      <c r="S2081">
        <v>13</v>
      </c>
      <c r="U2081">
        <v>7897316804827</v>
      </c>
      <c r="V2081">
        <v>0</v>
      </c>
      <c r="X2081" t="s">
        <v>5135</v>
      </c>
      <c r="Z2081" t="s">
        <v>1260</v>
      </c>
      <c r="AA2081" t="s">
        <v>1261</v>
      </c>
      <c r="AB2081">
        <v>1</v>
      </c>
      <c r="AC2081" t="s">
        <v>2615</v>
      </c>
      <c r="AE2081">
        <v>45068</v>
      </c>
      <c r="AH2081">
        <v>0</v>
      </c>
      <c r="AK2081" t="s">
        <v>1260</v>
      </c>
      <c r="AM2081" t="s">
        <v>1260</v>
      </c>
      <c r="AN2081" t="s">
        <v>1260</v>
      </c>
      <c r="AQ2081" t="s">
        <v>1263</v>
      </c>
      <c r="AR2081" t="s">
        <v>1257</v>
      </c>
      <c r="AS2081" t="s">
        <v>1260</v>
      </c>
      <c r="AT2081">
        <v>1</v>
      </c>
      <c r="AX2081" t="s">
        <v>1260</v>
      </c>
      <c r="AY2081" t="s">
        <v>1264</v>
      </c>
      <c r="AZ2081" t="s">
        <v>1265</v>
      </c>
      <c r="BI2081" t="s">
        <v>1260</v>
      </c>
      <c r="BK2081" t="str">
        <f>LEFT(Tabela_BaseCadastro[[#This Row],[Descrição]],SEARCH(" ",Tabela_BaseCadastro[[#This Row],[Descrição]],1)-1)</f>
        <v>BOTOX</v>
      </c>
      <c r="BL2081" t="str">
        <f>TEXT(Tabela_BaseCadastro[[#This Row],[Unidade Venda '[EAN8, UPC12, EAN13, e DUN14']]],"0000000000000")</f>
        <v>7897316804827</v>
      </c>
      <c r="BM2081" t="s">
        <v>5133</v>
      </c>
      <c r="BN2081" t="str">
        <f>IF(Tabela_BaseCadastro[[#This Row],[P.Ativo CMED]]="",Tabela_BaseCadastro[[#This Row],[DESCRIÇÃO DO PRINCIPIO ATIVO]],Tabela_BaseCadastro[[#This Row],[P.Ativo CMED]])</f>
        <v>TOXINA BOTULÍNICA A</v>
      </c>
    </row>
    <row r="2082" spans="1:66" x14ac:dyDescent="0.25">
      <c r="A2082">
        <v>2940</v>
      </c>
      <c r="B2082" t="s">
        <v>5136</v>
      </c>
      <c r="C2082">
        <v>2181</v>
      </c>
      <c r="D2082" t="s">
        <v>5102</v>
      </c>
      <c r="E2082">
        <v>1</v>
      </c>
      <c r="F2082" t="s">
        <v>1253</v>
      </c>
      <c r="G2082">
        <v>2</v>
      </c>
      <c r="H2082" s="1" t="s">
        <v>1254</v>
      </c>
      <c r="I2082">
        <v>85</v>
      </c>
      <c r="J2082" t="s">
        <v>5103</v>
      </c>
      <c r="K2082">
        <v>1</v>
      </c>
      <c r="L2082" t="s">
        <v>1291</v>
      </c>
      <c r="M2082" t="s">
        <v>1257</v>
      </c>
      <c r="N2082" t="s">
        <v>2613</v>
      </c>
      <c r="O2082" t="s">
        <v>2614</v>
      </c>
      <c r="P2082">
        <v>30024992</v>
      </c>
      <c r="R2082">
        <v>13</v>
      </c>
      <c r="S2082">
        <v>13</v>
      </c>
      <c r="U2082">
        <v>7897316805015</v>
      </c>
      <c r="V2082">
        <v>0</v>
      </c>
      <c r="X2082" t="s">
        <v>189</v>
      </c>
      <c r="Z2082" t="s">
        <v>1260</v>
      </c>
      <c r="AA2082" t="s">
        <v>1261</v>
      </c>
      <c r="AB2082">
        <v>1</v>
      </c>
      <c r="AC2082" t="s">
        <v>2615</v>
      </c>
      <c r="AE2082">
        <v>45068</v>
      </c>
      <c r="AH2082">
        <v>0</v>
      </c>
      <c r="AK2082" t="s">
        <v>1260</v>
      </c>
      <c r="AM2082" t="s">
        <v>1260</v>
      </c>
      <c r="AN2082" t="s">
        <v>1260</v>
      </c>
      <c r="AQ2082" t="s">
        <v>1263</v>
      </c>
      <c r="AR2082" t="s">
        <v>1257</v>
      </c>
      <c r="AS2082" t="s">
        <v>1260</v>
      </c>
      <c r="AT2082">
        <v>1</v>
      </c>
      <c r="AX2082" t="s">
        <v>1260</v>
      </c>
      <c r="AY2082" t="s">
        <v>1264</v>
      </c>
      <c r="AZ2082" t="s">
        <v>1265</v>
      </c>
      <c r="BI2082" t="s">
        <v>1260</v>
      </c>
      <c r="BK2082" t="str">
        <f>LEFT(Tabela_BaseCadastro[[#This Row],[Descrição]],SEARCH(" ",Tabela_BaseCadastro[[#This Row],[Descrição]],1)-1)</f>
        <v>BOTOX</v>
      </c>
      <c r="BL2082" t="str">
        <f>TEXT(Tabela_BaseCadastro[[#This Row],[Unidade Venda '[EAN8, UPC12, EAN13, e DUN14']]],"0000000000000")</f>
        <v>7897316805015</v>
      </c>
      <c r="BM2082" t="s">
        <v>5133</v>
      </c>
      <c r="BN2082" t="str">
        <f>IF(Tabela_BaseCadastro[[#This Row],[P.Ativo CMED]]="",Tabela_BaseCadastro[[#This Row],[DESCRIÇÃO DO PRINCIPIO ATIVO]],Tabela_BaseCadastro[[#This Row],[P.Ativo CMED]])</f>
        <v>TOXINA BOTULÍNICA A</v>
      </c>
    </row>
    <row r="2083" spans="1:66" x14ac:dyDescent="0.25">
      <c r="A2083">
        <v>2941</v>
      </c>
      <c r="B2083" t="s">
        <v>5137</v>
      </c>
      <c r="C2083">
        <v>2094</v>
      </c>
      <c r="D2083" t="s">
        <v>5059</v>
      </c>
      <c r="E2083">
        <v>1</v>
      </c>
      <c r="F2083" t="s">
        <v>1253</v>
      </c>
      <c r="G2083">
        <v>7</v>
      </c>
      <c r="H2083" s="1" t="s">
        <v>1381</v>
      </c>
      <c r="I2083">
        <v>84</v>
      </c>
      <c r="J2083" t="s">
        <v>5060</v>
      </c>
      <c r="K2083">
        <v>1</v>
      </c>
      <c r="L2083" t="s">
        <v>1291</v>
      </c>
      <c r="M2083" t="s">
        <v>1257</v>
      </c>
      <c r="N2083" t="s">
        <v>2418</v>
      </c>
      <c r="O2083" t="s">
        <v>1275</v>
      </c>
      <c r="P2083">
        <v>30043929</v>
      </c>
      <c r="R2083">
        <v>13</v>
      </c>
      <c r="S2083">
        <v>14</v>
      </c>
      <c r="U2083">
        <v>7896382707742</v>
      </c>
      <c r="V2083">
        <v>0</v>
      </c>
      <c r="Z2083" t="s">
        <v>1260</v>
      </c>
      <c r="AA2083" t="s">
        <v>1261</v>
      </c>
      <c r="AB2083">
        <v>4</v>
      </c>
      <c r="AC2083" t="s">
        <v>1466</v>
      </c>
      <c r="AE2083">
        <v>45071</v>
      </c>
      <c r="AH2083">
        <v>0</v>
      </c>
      <c r="AK2083" t="s">
        <v>1260</v>
      </c>
      <c r="AM2083" t="s">
        <v>1260</v>
      </c>
      <c r="AN2083" t="s">
        <v>1260</v>
      </c>
      <c r="AQ2083" t="s">
        <v>1263</v>
      </c>
      <c r="AR2083" t="s">
        <v>1257</v>
      </c>
      <c r="AS2083" t="s">
        <v>1260</v>
      </c>
      <c r="AT2083">
        <v>1</v>
      </c>
      <c r="AX2083" t="s">
        <v>1260</v>
      </c>
      <c r="AY2083" t="s">
        <v>1264</v>
      </c>
      <c r="AZ2083" t="s">
        <v>1265</v>
      </c>
      <c r="BI2083" t="s">
        <v>1260</v>
      </c>
      <c r="BK2083" t="str">
        <f>LEFT(Tabela_BaseCadastro[[#This Row],[Descrição]],SEARCH(" ",Tabela_BaseCadastro[[#This Row],[Descrição]],1)-1)</f>
        <v>TRULICITY</v>
      </c>
      <c r="BL2083" t="str">
        <f>TEXT(Tabela_BaseCadastro[[#This Row],[Unidade Venda '[EAN8, UPC12, EAN13, e DUN14']]],"0000000000000")</f>
        <v>7896382707742</v>
      </c>
      <c r="BM2083" t="s">
        <v>5138</v>
      </c>
      <c r="BN2083" t="str">
        <f>IF(Tabela_BaseCadastro[[#This Row],[P.Ativo CMED]]="",Tabela_BaseCadastro[[#This Row],[DESCRIÇÃO DO PRINCIPIO ATIVO]],Tabela_BaseCadastro[[#This Row],[P.Ativo CMED]])</f>
        <v>DULAGLUTIDA</v>
      </c>
    </row>
    <row r="2084" spans="1:66" x14ac:dyDescent="0.25">
      <c r="A2084">
        <v>2942</v>
      </c>
      <c r="B2084" t="s">
        <v>5139</v>
      </c>
      <c r="C2084">
        <v>1623</v>
      </c>
      <c r="D2084" t="s">
        <v>2683</v>
      </c>
      <c r="E2084">
        <v>1</v>
      </c>
      <c r="F2084" t="s">
        <v>1253</v>
      </c>
      <c r="G2084">
        <v>16</v>
      </c>
      <c r="H2084" s="1" t="s">
        <v>1534</v>
      </c>
      <c r="I2084">
        <v>33</v>
      </c>
      <c r="J2084" t="s">
        <v>2684</v>
      </c>
      <c r="K2084">
        <v>1</v>
      </c>
      <c r="L2084" t="s">
        <v>1535</v>
      </c>
      <c r="M2084" t="s">
        <v>4380</v>
      </c>
      <c r="N2084" t="s">
        <v>1422</v>
      </c>
      <c r="O2084" t="s">
        <v>1253</v>
      </c>
      <c r="P2084">
        <v>30022099</v>
      </c>
      <c r="R2084">
        <v>13</v>
      </c>
      <c r="S2084">
        <v>14</v>
      </c>
      <c r="U2084">
        <v>7892953003879</v>
      </c>
      <c r="V2084">
        <v>0</v>
      </c>
      <c r="Z2084" t="s">
        <v>1260</v>
      </c>
      <c r="AA2084" t="s">
        <v>1261</v>
      </c>
      <c r="AB2084">
        <v>2</v>
      </c>
      <c r="AC2084" t="s">
        <v>2327</v>
      </c>
      <c r="AE2084">
        <v>45071</v>
      </c>
      <c r="AH2084">
        <v>0</v>
      </c>
      <c r="AK2084" t="s">
        <v>1260</v>
      </c>
      <c r="AM2084" t="s">
        <v>1260</v>
      </c>
      <c r="AN2084" t="s">
        <v>1260</v>
      </c>
      <c r="AQ2084" t="s">
        <v>1263</v>
      </c>
      <c r="AR2084" t="s">
        <v>1257</v>
      </c>
      <c r="AS2084" t="s">
        <v>1260</v>
      </c>
      <c r="AT2084">
        <v>1</v>
      </c>
      <c r="AX2084" t="s">
        <v>1260</v>
      </c>
      <c r="AY2084" t="s">
        <v>1264</v>
      </c>
      <c r="AZ2084" t="s">
        <v>1265</v>
      </c>
      <c r="BI2084" t="s">
        <v>1260</v>
      </c>
      <c r="BK2084" t="str">
        <f>LEFT(Tabela_BaseCadastro[[#This Row],[Descrição]],SEARCH(" ",Tabela_BaseCadastro[[#This Row],[Descrição]],1)-1)</f>
        <v>LACOTEM</v>
      </c>
      <c r="BL2084" t="str">
        <f>TEXT(Tabela_BaseCadastro[[#This Row],[Unidade Venda '[EAN8, UPC12, EAN13, e DUN14']]],"0000000000000")</f>
        <v>7892953003879</v>
      </c>
      <c r="BM2084" t="s">
        <v>4263</v>
      </c>
      <c r="BN2084" t="str">
        <f>IF(Tabela_BaseCadastro[[#This Row],[P.Ativo CMED]]="",Tabela_BaseCadastro[[#This Row],[DESCRIÇÃO DO PRINCIPIO ATIVO]],Tabela_BaseCadastro[[#This Row],[P.Ativo CMED]])</f>
        <v>LACOSAMIDA</v>
      </c>
    </row>
    <row r="2085" spans="1:66" x14ac:dyDescent="0.25">
      <c r="A2085">
        <v>2943</v>
      </c>
      <c r="B2085" t="s">
        <v>5140</v>
      </c>
      <c r="C2085">
        <v>1601</v>
      </c>
      <c r="D2085" t="s">
        <v>2633</v>
      </c>
      <c r="E2085">
        <v>5</v>
      </c>
      <c r="F2085" t="s">
        <v>2634</v>
      </c>
      <c r="G2085">
        <v>8</v>
      </c>
      <c r="H2085" s="1" t="s">
        <v>2635</v>
      </c>
      <c r="I2085">
        <v>29</v>
      </c>
      <c r="J2085" t="s">
        <v>628</v>
      </c>
      <c r="M2085" t="s">
        <v>2412</v>
      </c>
      <c r="N2085" t="s">
        <v>2636</v>
      </c>
      <c r="O2085" t="s">
        <v>1275</v>
      </c>
      <c r="P2085">
        <v>84212919</v>
      </c>
      <c r="R2085">
        <v>13</v>
      </c>
      <c r="S2085">
        <v>14</v>
      </c>
      <c r="U2085">
        <v>8015868001800</v>
      </c>
      <c r="V2085">
        <v>0</v>
      </c>
      <c r="X2085" t="s">
        <v>629</v>
      </c>
      <c r="Z2085" t="s">
        <v>1260</v>
      </c>
      <c r="AE2085">
        <v>45071</v>
      </c>
      <c r="AH2085">
        <v>0</v>
      </c>
      <c r="AK2085" t="s">
        <v>1260</v>
      </c>
      <c r="AM2085" t="s">
        <v>1260</v>
      </c>
      <c r="AN2085" t="s">
        <v>1260</v>
      </c>
      <c r="AQ2085" t="s">
        <v>2412</v>
      </c>
      <c r="AR2085" t="s">
        <v>2415</v>
      </c>
      <c r="AS2085" t="s">
        <v>1260</v>
      </c>
      <c r="AT2085">
        <v>1</v>
      </c>
      <c r="AX2085" t="s">
        <v>1260</v>
      </c>
      <c r="AY2085" t="s">
        <v>1264</v>
      </c>
      <c r="AZ2085" t="s">
        <v>1265</v>
      </c>
      <c r="BI2085" t="s">
        <v>1260</v>
      </c>
      <c r="BK2085" t="str">
        <f>LEFT(Tabela_BaseCadastro[[#This Row],[Descrição]],SEARCH(" ",Tabela_BaseCadastro[[#This Row],[Descrição]],1)-1)</f>
        <v>4333/A761</v>
      </c>
      <c r="BL2085" t="str">
        <f>TEXT(Tabela_BaseCadastro[[#This Row],[Unidade Venda '[EAN8, UPC12, EAN13, e DUN14']]],"0000000000000")</f>
        <v>8015868001800</v>
      </c>
      <c r="BN2085">
        <f>IF(Tabela_BaseCadastro[[#This Row],[P.Ativo CMED]]="",Tabela_BaseCadastro[[#This Row],[DESCRIÇÃO DO PRINCIPIO ATIVO]],Tabela_BaseCadastro[[#This Row],[P.Ativo CMED]])</f>
        <v>0</v>
      </c>
    </row>
    <row r="2086" spans="1:66" x14ac:dyDescent="0.25">
      <c r="A2086">
        <v>2944</v>
      </c>
      <c r="B2086" t="s">
        <v>5141</v>
      </c>
      <c r="C2086">
        <v>2094</v>
      </c>
      <c r="D2086" t="s">
        <v>5059</v>
      </c>
      <c r="E2086">
        <v>1</v>
      </c>
      <c r="F2086" t="s">
        <v>1253</v>
      </c>
      <c r="G2086">
        <v>1</v>
      </c>
      <c r="H2086" s="1" t="s">
        <v>1280</v>
      </c>
      <c r="I2086">
        <v>84</v>
      </c>
      <c r="J2086" t="s">
        <v>5060</v>
      </c>
      <c r="K2086">
        <v>2</v>
      </c>
      <c r="L2086" t="s">
        <v>1256</v>
      </c>
      <c r="M2086" t="s">
        <v>1257</v>
      </c>
      <c r="N2086" t="s">
        <v>1323</v>
      </c>
      <c r="O2086" t="s">
        <v>1269</v>
      </c>
      <c r="P2086">
        <v>30049069</v>
      </c>
      <c r="R2086">
        <v>13</v>
      </c>
      <c r="S2086">
        <v>14</v>
      </c>
      <c r="U2086">
        <v>7896382708466</v>
      </c>
      <c r="V2086">
        <v>29440</v>
      </c>
      <c r="Z2086" t="s">
        <v>1260</v>
      </c>
      <c r="AA2086" t="s">
        <v>1261</v>
      </c>
      <c r="AB2086">
        <v>1</v>
      </c>
      <c r="AC2086" t="s">
        <v>1283</v>
      </c>
      <c r="AE2086">
        <v>45077</v>
      </c>
      <c r="AH2086">
        <v>0</v>
      </c>
      <c r="AK2086" t="s">
        <v>1260</v>
      </c>
      <c r="AM2086" t="s">
        <v>1260</v>
      </c>
      <c r="AN2086" t="s">
        <v>1260</v>
      </c>
      <c r="AQ2086" t="s">
        <v>1263</v>
      </c>
      <c r="AR2086" t="s">
        <v>1257</v>
      </c>
      <c r="AS2086" t="s">
        <v>1260</v>
      </c>
      <c r="AT2086">
        <v>1</v>
      </c>
      <c r="AX2086" t="s">
        <v>1260</v>
      </c>
      <c r="AY2086" t="s">
        <v>1264</v>
      </c>
      <c r="AZ2086" t="s">
        <v>1265</v>
      </c>
      <c r="BI2086" t="s">
        <v>1260</v>
      </c>
      <c r="BK2086" t="str">
        <f>LEFT(Tabela_BaseCadastro[[#This Row],[Descrição]],SEARCH(" ",Tabela_BaseCadastro[[#This Row],[Descrição]],1)-1)</f>
        <v>VERZENIOS</v>
      </c>
      <c r="BL2086" t="str">
        <f>TEXT(Tabela_BaseCadastro[[#This Row],[Unidade Venda '[EAN8, UPC12, EAN13, e DUN14']]],"0000000000000")</f>
        <v>7896382708466</v>
      </c>
      <c r="BM2086" t="s">
        <v>5061</v>
      </c>
      <c r="BN2086" t="str">
        <f>IF(Tabela_BaseCadastro[[#This Row],[P.Ativo CMED]]="",Tabela_BaseCadastro[[#This Row],[DESCRIÇÃO DO PRINCIPIO ATIVO]],Tabela_BaseCadastro[[#This Row],[P.Ativo CMED]])</f>
        <v>ABEMACICLIBE</v>
      </c>
    </row>
    <row r="2087" spans="1:66" x14ac:dyDescent="0.25">
      <c r="A2087">
        <v>2945</v>
      </c>
      <c r="B2087" t="s">
        <v>5142</v>
      </c>
      <c r="C2087">
        <v>1577</v>
      </c>
      <c r="D2087" t="s">
        <v>2524</v>
      </c>
      <c r="E2087">
        <v>1</v>
      </c>
      <c r="F2087" t="s">
        <v>1253</v>
      </c>
      <c r="G2087">
        <v>18</v>
      </c>
      <c r="H2087" s="1" t="s">
        <v>1298</v>
      </c>
      <c r="I2087">
        <v>26</v>
      </c>
      <c r="J2087" t="s">
        <v>2525</v>
      </c>
      <c r="K2087">
        <v>1</v>
      </c>
      <c r="L2087" t="s">
        <v>1256</v>
      </c>
      <c r="M2087" t="s">
        <v>1257</v>
      </c>
      <c r="N2087" t="s">
        <v>2403</v>
      </c>
      <c r="O2087" t="s">
        <v>1317</v>
      </c>
      <c r="P2087">
        <v>30043290</v>
      </c>
      <c r="R2087">
        <v>13</v>
      </c>
      <c r="S2087">
        <v>13</v>
      </c>
      <c r="T2087">
        <v>13</v>
      </c>
      <c r="U2087">
        <v>7896637022804</v>
      </c>
      <c r="V2087">
        <v>0</v>
      </c>
      <c r="W2087">
        <v>7896637022804</v>
      </c>
      <c r="X2087">
        <v>2280</v>
      </c>
      <c r="Z2087" t="s">
        <v>1260</v>
      </c>
      <c r="AA2087" t="s">
        <v>1261</v>
      </c>
      <c r="AB2087">
        <v>9</v>
      </c>
      <c r="AC2087" t="s">
        <v>2471</v>
      </c>
      <c r="AE2087">
        <v>45079</v>
      </c>
      <c r="AH2087">
        <v>0</v>
      </c>
      <c r="AK2087" t="s">
        <v>1260</v>
      </c>
      <c r="AM2087" t="s">
        <v>1260</v>
      </c>
      <c r="AN2087" t="s">
        <v>1260</v>
      </c>
      <c r="AQ2087" t="s">
        <v>1263</v>
      </c>
      <c r="AR2087" t="s">
        <v>1257</v>
      </c>
      <c r="AS2087" t="s">
        <v>1260</v>
      </c>
      <c r="AT2087">
        <v>1</v>
      </c>
      <c r="AX2087" t="s">
        <v>1260</v>
      </c>
      <c r="AY2087" t="s">
        <v>1264</v>
      </c>
      <c r="AZ2087" t="s">
        <v>1265</v>
      </c>
      <c r="BI2087" t="s">
        <v>1260</v>
      </c>
      <c r="BK2087" t="str">
        <f>LEFT(Tabela_BaseCadastro[[#This Row],[Descrição]],SEARCH(" ",Tabela_BaseCadastro[[#This Row],[Descrição]],1)-1)</f>
        <v>TRIANCIL</v>
      </c>
      <c r="BL2087" t="str">
        <f>TEXT(Tabela_BaseCadastro[[#This Row],[Unidade Venda '[EAN8, UPC12, EAN13, e DUN14']]],"0000000000000")</f>
        <v>7896637022804</v>
      </c>
      <c r="BM2087" t="s">
        <v>5021</v>
      </c>
      <c r="BN2087" t="str">
        <f>IF(Tabela_BaseCadastro[[#This Row],[P.Ativo CMED]]="",Tabela_BaseCadastro[[#This Row],[DESCRIÇÃO DO PRINCIPIO ATIVO]],Tabela_BaseCadastro[[#This Row],[P.Ativo CMED]])</f>
        <v>HEXACETONIDO DE TRIANCINOLONA</v>
      </c>
    </row>
    <row r="2088" spans="1:66" x14ac:dyDescent="0.25">
      <c r="A2088">
        <v>2946</v>
      </c>
      <c r="B2088" t="s">
        <v>5143</v>
      </c>
      <c r="C2088">
        <v>1927</v>
      </c>
      <c r="D2088" t="s">
        <v>4702</v>
      </c>
      <c r="E2088">
        <v>5</v>
      </c>
      <c r="F2088" t="s">
        <v>2634</v>
      </c>
      <c r="G2088">
        <v>10</v>
      </c>
      <c r="H2088" s="1" t="s">
        <v>2760</v>
      </c>
      <c r="I2088">
        <v>75</v>
      </c>
      <c r="J2088" t="s">
        <v>4703</v>
      </c>
      <c r="M2088" t="s">
        <v>1257</v>
      </c>
      <c r="N2088" t="s">
        <v>4592</v>
      </c>
      <c r="O2088" t="s">
        <v>4577</v>
      </c>
      <c r="P2088">
        <v>90189010</v>
      </c>
      <c r="R2088">
        <v>13</v>
      </c>
      <c r="S2088">
        <v>13</v>
      </c>
      <c r="U2088">
        <v>7089938954044</v>
      </c>
      <c r="V2088">
        <v>0</v>
      </c>
      <c r="X2088" t="s">
        <v>862</v>
      </c>
      <c r="Z2088" t="s">
        <v>1260</v>
      </c>
      <c r="AA2088" t="s">
        <v>1261</v>
      </c>
      <c r="AE2088">
        <v>45082</v>
      </c>
      <c r="AH2088">
        <v>0</v>
      </c>
      <c r="AK2088" t="s">
        <v>1260</v>
      </c>
      <c r="AM2088" t="s">
        <v>1260</v>
      </c>
      <c r="AN2088" t="s">
        <v>1260</v>
      </c>
      <c r="AQ2088" t="s">
        <v>1263</v>
      </c>
      <c r="AR2088" t="s">
        <v>1257</v>
      </c>
      <c r="AS2088" t="s">
        <v>1260</v>
      </c>
      <c r="AT2088">
        <v>1</v>
      </c>
      <c r="AX2088" t="s">
        <v>1260</v>
      </c>
      <c r="AY2088" t="s">
        <v>1264</v>
      </c>
      <c r="AZ2088" t="s">
        <v>1265</v>
      </c>
      <c r="BI2088" t="s">
        <v>1260</v>
      </c>
      <c r="BK2088" t="str">
        <f>LEFT(Tabela_BaseCadastro[[#This Row],[Descrição]],SEARCH(" ",Tabela_BaseCadastro[[#This Row],[Descrição]],1)-1)</f>
        <v>EXT0040120LR-EXTENSOR</v>
      </c>
      <c r="BL2088" t="str">
        <f>TEXT(Tabela_BaseCadastro[[#This Row],[Unidade Venda '[EAN8, UPC12, EAN13, e DUN14']]],"0000000000000")</f>
        <v>7089938954044</v>
      </c>
      <c r="BN2088">
        <f>IF(Tabela_BaseCadastro[[#This Row],[P.Ativo CMED]]="",Tabela_BaseCadastro[[#This Row],[DESCRIÇÃO DO PRINCIPIO ATIVO]],Tabela_BaseCadastro[[#This Row],[P.Ativo CMED]])</f>
        <v>0</v>
      </c>
    </row>
    <row r="2089" spans="1:66" x14ac:dyDescent="0.25">
      <c r="A2089">
        <v>2947</v>
      </c>
      <c r="B2089" t="s">
        <v>5144</v>
      </c>
      <c r="C2089">
        <v>1657</v>
      </c>
      <c r="D2089" t="s">
        <v>13</v>
      </c>
      <c r="E2089">
        <v>5</v>
      </c>
      <c r="F2089" t="s">
        <v>2634</v>
      </c>
      <c r="G2089">
        <v>10</v>
      </c>
      <c r="H2089" s="1" t="s">
        <v>2760</v>
      </c>
      <c r="I2089">
        <v>47</v>
      </c>
      <c r="J2089" t="s">
        <v>3791</v>
      </c>
      <c r="M2089" t="s">
        <v>2412</v>
      </c>
      <c r="N2089" t="s">
        <v>5145</v>
      </c>
      <c r="O2089" t="s">
        <v>5146</v>
      </c>
      <c r="P2089">
        <v>85102000</v>
      </c>
      <c r="R2089">
        <v>13</v>
      </c>
      <c r="S2089">
        <v>14</v>
      </c>
      <c r="U2089">
        <v>2947</v>
      </c>
      <c r="V2089">
        <v>0</v>
      </c>
      <c r="X2089" t="s">
        <v>5147</v>
      </c>
      <c r="Z2089" t="s">
        <v>1260</v>
      </c>
      <c r="AA2089" t="s">
        <v>1261</v>
      </c>
      <c r="AE2089">
        <v>45083</v>
      </c>
      <c r="AH2089">
        <v>0</v>
      </c>
      <c r="AK2089" t="s">
        <v>1260</v>
      </c>
      <c r="AM2089" t="s">
        <v>1260</v>
      </c>
      <c r="AN2089" t="s">
        <v>1260</v>
      </c>
      <c r="AQ2089" t="s">
        <v>2412</v>
      </c>
      <c r="AR2089" t="s">
        <v>2415</v>
      </c>
      <c r="AS2089" t="s">
        <v>1260</v>
      </c>
      <c r="AT2089">
        <v>1</v>
      </c>
      <c r="AX2089" t="s">
        <v>1260</v>
      </c>
      <c r="AY2089" t="s">
        <v>1264</v>
      </c>
      <c r="AZ2089" t="s">
        <v>1265</v>
      </c>
      <c r="BI2089" t="s">
        <v>1260</v>
      </c>
      <c r="BK2089" t="str">
        <f>LEFT(Tabela_BaseCadastro[[#This Row],[Descrição]],SEARCH(" ",Tabela_BaseCadastro[[#This Row],[Descrição]],1)-1)</f>
        <v>KIT</v>
      </c>
      <c r="BL2089" t="str">
        <f>TEXT(Tabela_BaseCadastro[[#This Row],[Unidade Venda '[EAN8, UPC12, EAN13, e DUN14']]],"0000000000000")</f>
        <v>0000000002947</v>
      </c>
      <c r="BN2089">
        <f>IF(Tabela_BaseCadastro[[#This Row],[P.Ativo CMED]]="",Tabela_BaseCadastro[[#This Row],[DESCRIÇÃO DO PRINCIPIO ATIVO]],Tabela_BaseCadastro[[#This Row],[P.Ativo CMED]])</f>
        <v>0</v>
      </c>
    </row>
    <row r="2090" spans="1:66" x14ac:dyDescent="0.25">
      <c r="A2090">
        <v>2948</v>
      </c>
      <c r="B2090" t="s">
        <v>5148</v>
      </c>
      <c r="C2090">
        <v>1657</v>
      </c>
      <c r="D2090" t="s">
        <v>13</v>
      </c>
      <c r="E2090">
        <v>5</v>
      </c>
      <c r="F2090" t="s">
        <v>2634</v>
      </c>
      <c r="G2090">
        <v>10</v>
      </c>
      <c r="H2090" s="1" t="s">
        <v>2760</v>
      </c>
      <c r="I2090">
        <v>47</v>
      </c>
      <c r="J2090" t="s">
        <v>3791</v>
      </c>
      <c r="M2090" t="s">
        <v>2412</v>
      </c>
      <c r="N2090" t="s">
        <v>5145</v>
      </c>
      <c r="O2090" t="s">
        <v>5146</v>
      </c>
      <c r="P2090">
        <v>85102000</v>
      </c>
      <c r="R2090">
        <v>13</v>
      </c>
      <c r="S2090">
        <v>14</v>
      </c>
      <c r="U2090">
        <v>2948</v>
      </c>
      <c r="V2090">
        <v>0</v>
      </c>
      <c r="X2090" t="s">
        <v>5149</v>
      </c>
      <c r="Z2090" t="s">
        <v>1260</v>
      </c>
      <c r="AA2090" t="s">
        <v>1261</v>
      </c>
      <c r="AE2090">
        <v>45083</v>
      </c>
      <c r="AH2090">
        <v>0</v>
      </c>
      <c r="AK2090" t="s">
        <v>1260</v>
      </c>
      <c r="AM2090" t="s">
        <v>1260</v>
      </c>
      <c r="AN2090" t="s">
        <v>1260</v>
      </c>
      <c r="AQ2090" t="s">
        <v>2412</v>
      </c>
      <c r="AR2090" t="s">
        <v>2415</v>
      </c>
      <c r="AS2090" t="s">
        <v>1260</v>
      </c>
      <c r="AT2090">
        <v>1</v>
      </c>
      <c r="AX2090" t="s">
        <v>1260</v>
      </c>
      <c r="AY2090" t="s">
        <v>1264</v>
      </c>
      <c r="AZ2090" t="s">
        <v>1265</v>
      </c>
      <c r="BI2090" t="s">
        <v>1260</v>
      </c>
      <c r="BK2090" t="str">
        <f>LEFT(Tabela_BaseCadastro[[#This Row],[Descrição]],SEARCH(" ",Tabela_BaseCadastro[[#This Row],[Descrição]],1)-1)</f>
        <v>KIT</v>
      </c>
      <c r="BL2090" t="str">
        <f>TEXT(Tabela_BaseCadastro[[#This Row],[Unidade Venda '[EAN8, UPC12, EAN13, e DUN14']]],"0000000000000")</f>
        <v>0000000002948</v>
      </c>
      <c r="BN2090">
        <f>IF(Tabela_BaseCadastro[[#This Row],[P.Ativo CMED]]="",Tabela_BaseCadastro[[#This Row],[DESCRIÇÃO DO PRINCIPIO ATIVO]],Tabela_BaseCadastro[[#This Row],[P.Ativo CMED]])</f>
        <v>0</v>
      </c>
    </row>
    <row r="2091" spans="1:66" x14ac:dyDescent="0.25">
      <c r="A2091">
        <v>2949</v>
      </c>
      <c r="B2091" t="s">
        <v>4801</v>
      </c>
      <c r="C2091">
        <v>1666</v>
      </c>
      <c r="D2091" t="s">
        <v>13</v>
      </c>
      <c r="E2091">
        <v>5</v>
      </c>
      <c r="F2091" t="s">
        <v>2634</v>
      </c>
      <c r="G2091">
        <v>10</v>
      </c>
      <c r="H2091" s="1" t="s">
        <v>2760</v>
      </c>
      <c r="I2091">
        <v>47</v>
      </c>
      <c r="J2091" t="s">
        <v>3791</v>
      </c>
      <c r="M2091" t="s">
        <v>1257</v>
      </c>
      <c r="N2091" t="s">
        <v>4698</v>
      </c>
      <c r="O2091" t="s">
        <v>4699</v>
      </c>
      <c r="P2091">
        <v>90189099</v>
      </c>
      <c r="R2091">
        <v>13</v>
      </c>
      <c r="S2091">
        <v>14</v>
      </c>
      <c r="U2091">
        <v>2949</v>
      </c>
      <c r="V2091">
        <v>0</v>
      </c>
      <c r="X2091" t="s">
        <v>5150</v>
      </c>
      <c r="Z2091" t="s">
        <v>1260</v>
      </c>
      <c r="AA2091" t="s">
        <v>1261</v>
      </c>
      <c r="AE2091">
        <v>45083</v>
      </c>
      <c r="AH2091">
        <v>0</v>
      </c>
      <c r="AK2091" t="s">
        <v>1260</v>
      </c>
      <c r="AM2091" t="s">
        <v>1260</v>
      </c>
      <c r="AN2091" t="s">
        <v>1260</v>
      </c>
      <c r="AQ2091" t="s">
        <v>1263</v>
      </c>
      <c r="AR2091" t="s">
        <v>1257</v>
      </c>
      <c r="AS2091" t="s">
        <v>1260</v>
      </c>
      <c r="AT2091">
        <v>1</v>
      </c>
      <c r="AX2091" t="s">
        <v>1260</v>
      </c>
      <c r="AY2091" t="s">
        <v>1264</v>
      </c>
      <c r="AZ2091" t="s">
        <v>1265</v>
      </c>
      <c r="BI2091" t="s">
        <v>1260</v>
      </c>
      <c r="BK2091" t="str">
        <f>LEFT(Tabela_BaseCadastro[[#This Row],[Descrição]],SEARCH(" ",Tabela_BaseCadastro[[#This Row],[Descrição]],1)-1)</f>
        <v>TRIC</v>
      </c>
      <c r="BL2091" t="str">
        <f>TEXT(Tabela_BaseCadastro[[#This Row],[Unidade Venda '[EAN8, UPC12, EAN13, e DUN14']]],"0000000000000")</f>
        <v>0000000002949</v>
      </c>
      <c r="BN2091">
        <f>IF(Tabela_BaseCadastro[[#This Row],[P.Ativo CMED]]="",Tabela_BaseCadastro[[#This Row],[DESCRIÇÃO DO PRINCIPIO ATIVO]],Tabela_BaseCadastro[[#This Row],[P.Ativo CMED]])</f>
        <v>0</v>
      </c>
    </row>
    <row r="2092" spans="1:66" x14ac:dyDescent="0.25">
      <c r="A2092">
        <v>2950</v>
      </c>
      <c r="B2092" t="s">
        <v>5151</v>
      </c>
      <c r="C2092">
        <v>1657</v>
      </c>
      <c r="D2092" t="s">
        <v>13</v>
      </c>
      <c r="E2092">
        <v>5</v>
      </c>
      <c r="F2092" t="s">
        <v>2634</v>
      </c>
      <c r="G2092">
        <v>8</v>
      </c>
      <c r="H2092" s="1" t="s">
        <v>2635</v>
      </c>
      <c r="I2092">
        <v>47</v>
      </c>
      <c r="J2092" t="s">
        <v>3791</v>
      </c>
      <c r="M2092" t="s">
        <v>2412</v>
      </c>
      <c r="N2092" t="s">
        <v>4114</v>
      </c>
      <c r="O2092" t="s">
        <v>4109</v>
      </c>
      <c r="P2092">
        <v>85109090</v>
      </c>
      <c r="R2092">
        <v>13</v>
      </c>
      <c r="S2092">
        <v>14</v>
      </c>
      <c r="U2092">
        <v>2950</v>
      </c>
      <c r="V2092">
        <v>0</v>
      </c>
      <c r="X2092" t="s">
        <v>825</v>
      </c>
      <c r="Z2092" t="s">
        <v>1260</v>
      </c>
      <c r="AA2092" t="s">
        <v>1261</v>
      </c>
      <c r="AE2092">
        <v>45083</v>
      </c>
      <c r="AH2092">
        <v>0</v>
      </c>
      <c r="AK2092" t="s">
        <v>1260</v>
      </c>
      <c r="AM2092" t="s">
        <v>1260</v>
      </c>
      <c r="AN2092" t="s">
        <v>1260</v>
      </c>
      <c r="AQ2092" t="s">
        <v>2412</v>
      </c>
      <c r="AR2092" t="s">
        <v>2415</v>
      </c>
      <c r="AS2092" t="s">
        <v>1260</v>
      </c>
      <c r="AT2092">
        <v>1</v>
      </c>
      <c r="AX2092" t="s">
        <v>1260</v>
      </c>
      <c r="AY2092" t="s">
        <v>1264</v>
      </c>
      <c r="AZ2092" t="s">
        <v>1265</v>
      </c>
      <c r="BI2092" t="s">
        <v>1260</v>
      </c>
      <c r="BK2092" t="str">
        <f>LEFT(Tabela_BaseCadastro[[#This Row],[Descrição]],SEARCH(" ",Tabela_BaseCadastro[[#This Row],[Descrição]],1)-1)</f>
        <v>LAMINA</v>
      </c>
      <c r="BL2092" t="str">
        <f>TEXT(Tabela_BaseCadastro[[#This Row],[Unidade Venda '[EAN8, UPC12, EAN13, e DUN14']]],"0000000000000")</f>
        <v>0000000002950</v>
      </c>
      <c r="BN2092">
        <f>IF(Tabela_BaseCadastro[[#This Row],[P.Ativo CMED]]="",Tabela_BaseCadastro[[#This Row],[DESCRIÇÃO DO PRINCIPIO ATIVO]],Tabela_BaseCadastro[[#This Row],[P.Ativo CMED]])</f>
        <v>0</v>
      </c>
    </row>
    <row r="2093" spans="1:66" x14ac:dyDescent="0.25">
      <c r="A2093">
        <v>2951</v>
      </c>
      <c r="B2093" t="s">
        <v>5152</v>
      </c>
      <c r="C2093">
        <v>1899</v>
      </c>
      <c r="D2093" t="s">
        <v>4614</v>
      </c>
      <c r="E2093">
        <v>5</v>
      </c>
      <c r="F2093" t="s">
        <v>2634</v>
      </c>
      <c r="G2093">
        <v>8</v>
      </c>
      <c r="H2093" s="1" t="s">
        <v>2635</v>
      </c>
      <c r="I2093">
        <v>74</v>
      </c>
      <c r="J2093" t="s">
        <v>4615</v>
      </c>
      <c r="M2093" t="s">
        <v>4380</v>
      </c>
      <c r="N2093" t="s">
        <v>4698</v>
      </c>
      <c r="O2093" t="s">
        <v>4699</v>
      </c>
      <c r="P2093">
        <v>90189099</v>
      </c>
      <c r="R2093">
        <v>13</v>
      </c>
      <c r="S2093">
        <v>14</v>
      </c>
      <c r="U2093">
        <v>7898626113401</v>
      </c>
      <c r="V2093">
        <v>0</v>
      </c>
      <c r="X2093" t="s">
        <v>5153</v>
      </c>
      <c r="Z2093" t="s">
        <v>1260</v>
      </c>
      <c r="AA2093" t="s">
        <v>1261</v>
      </c>
      <c r="AE2093">
        <v>45084</v>
      </c>
      <c r="AH2093">
        <v>0</v>
      </c>
      <c r="AK2093" t="s">
        <v>1260</v>
      </c>
      <c r="AM2093" t="s">
        <v>1260</v>
      </c>
      <c r="AN2093" t="s">
        <v>1260</v>
      </c>
      <c r="AQ2093" t="s">
        <v>1263</v>
      </c>
      <c r="AR2093" t="s">
        <v>1257</v>
      </c>
      <c r="AS2093" t="s">
        <v>1260</v>
      </c>
      <c r="AT2093">
        <v>1</v>
      </c>
      <c r="AX2093" t="s">
        <v>1260</v>
      </c>
      <c r="AY2093" t="s">
        <v>1264</v>
      </c>
      <c r="AZ2093" t="s">
        <v>1265</v>
      </c>
      <c r="BI2093" t="s">
        <v>1260</v>
      </c>
      <c r="BK2093" t="str">
        <f>LEFT(Tabela_BaseCadastro[[#This Row],[Descrição]],SEARCH(" ",Tabela_BaseCadastro[[#This Row],[Descrição]],1)-1)</f>
        <v>5015.115.20-2</v>
      </c>
      <c r="BL2093" t="str">
        <f>TEXT(Tabela_BaseCadastro[[#This Row],[Unidade Venda '[EAN8, UPC12, EAN13, e DUN14']]],"0000000000000")</f>
        <v>7898626113401</v>
      </c>
      <c r="BN2093">
        <f>IF(Tabela_BaseCadastro[[#This Row],[P.Ativo CMED]]="",Tabela_BaseCadastro[[#This Row],[DESCRIÇÃO DO PRINCIPIO ATIVO]],Tabela_BaseCadastro[[#This Row],[P.Ativo CMED]])</f>
        <v>0</v>
      </c>
    </row>
    <row r="2094" spans="1:66" x14ac:dyDescent="0.25">
      <c r="A2094">
        <v>2952</v>
      </c>
      <c r="B2094" t="s">
        <v>5154</v>
      </c>
      <c r="C2094">
        <v>1899</v>
      </c>
      <c r="D2094" t="s">
        <v>4614</v>
      </c>
      <c r="E2094">
        <v>5</v>
      </c>
      <c r="F2094" t="s">
        <v>2634</v>
      </c>
      <c r="G2094">
        <v>8</v>
      </c>
      <c r="H2094" s="1" t="s">
        <v>2635</v>
      </c>
      <c r="I2094">
        <v>74</v>
      </c>
      <c r="J2094" t="s">
        <v>4615</v>
      </c>
      <c r="M2094" t="s">
        <v>1257</v>
      </c>
      <c r="N2094" t="s">
        <v>4698</v>
      </c>
      <c r="O2094" t="s">
        <v>4699</v>
      </c>
      <c r="P2094">
        <v>90189099</v>
      </c>
      <c r="R2094">
        <v>13</v>
      </c>
      <c r="S2094">
        <v>14</v>
      </c>
      <c r="U2094">
        <v>7898626113388</v>
      </c>
      <c r="V2094">
        <v>0</v>
      </c>
      <c r="X2094" t="s">
        <v>5155</v>
      </c>
      <c r="Z2094" t="s">
        <v>1260</v>
      </c>
      <c r="AA2094" t="s">
        <v>1261</v>
      </c>
      <c r="AE2094">
        <v>45084</v>
      </c>
      <c r="AH2094">
        <v>0</v>
      </c>
      <c r="AK2094" t="s">
        <v>1260</v>
      </c>
      <c r="AM2094" t="s">
        <v>1260</v>
      </c>
      <c r="AN2094" t="s">
        <v>1260</v>
      </c>
      <c r="AQ2094" t="s">
        <v>1263</v>
      </c>
      <c r="AR2094" t="s">
        <v>1257</v>
      </c>
      <c r="AS2094" t="s">
        <v>1260</v>
      </c>
      <c r="AT2094">
        <v>1</v>
      </c>
      <c r="AX2094" t="s">
        <v>1260</v>
      </c>
      <c r="AY2094" t="s">
        <v>1264</v>
      </c>
      <c r="AZ2094" t="s">
        <v>1265</v>
      </c>
      <c r="BI2094" t="s">
        <v>1260</v>
      </c>
      <c r="BK2094" t="str">
        <f>LEFT(Tabela_BaseCadastro[[#This Row],[Descrição]],SEARCH(" ",Tabela_BaseCadastro[[#This Row],[Descrição]],1)-1)</f>
        <v>5015.12.20-2</v>
      </c>
      <c r="BL2094" t="str">
        <f>TEXT(Tabela_BaseCadastro[[#This Row],[Unidade Venda '[EAN8, UPC12, EAN13, e DUN14']]],"0000000000000")</f>
        <v>7898626113388</v>
      </c>
      <c r="BN2094">
        <f>IF(Tabela_BaseCadastro[[#This Row],[P.Ativo CMED]]="",Tabela_BaseCadastro[[#This Row],[DESCRIÇÃO DO PRINCIPIO ATIVO]],Tabela_BaseCadastro[[#This Row],[P.Ativo CMED]])</f>
        <v>0</v>
      </c>
    </row>
    <row r="2095" spans="1:66" x14ac:dyDescent="0.25">
      <c r="A2095">
        <v>2953</v>
      </c>
      <c r="B2095" t="s">
        <v>5156</v>
      </c>
      <c r="C2095">
        <v>1899</v>
      </c>
      <c r="D2095" t="s">
        <v>4614</v>
      </c>
      <c r="E2095">
        <v>5</v>
      </c>
      <c r="F2095" t="s">
        <v>2634</v>
      </c>
      <c r="G2095">
        <v>8</v>
      </c>
      <c r="H2095" s="1" t="s">
        <v>2635</v>
      </c>
      <c r="I2095">
        <v>74</v>
      </c>
      <c r="J2095" t="s">
        <v>4615</v>
      </c>
      <c r="M2095" t="s">
        <v>1257</v>
      </c>
      <c r="N2095" t="s">
        <v>4698</v>
      </c>
      <c r="O2095" t="s">
        <v>4699</v>
      </c>
      <c r="P2095">
        <v>90189099</v>
      </c>
      <c r="R2095">
        <v>13</v>
      </c>
      <c r="S2095">
        <v>14</v>
      </c>
      <c r="U2095">
        <v>7898626113418</v>
      </c>
      <c r="V2095">
        <v>0</v>
      </c>
      <c r="Z2095" t="s">
        <v>1260</v>
      </c>
      <c r="AA2095" t="s">
        <v>1261</v>
      </c>
      <c r="AE2095">
        <v>45084</v>
      </c>
      <c r="AH2095">
        <v>0</v>
      </c>
      <c r="AK2095" t="s">
        <v>1260</v>
      </c>
      <c r="AM2095" t="s">
        <v>1260</v>
      </c>
      <c r="AN2095" t="s">
        <v>1260</v>
      </c>
      <c r="AQ2095" t="s">
        <v>1263</v>
      </c>
      <c r="AR2095" t="s">
        <v>1257</v>
      </c>
      <c r="AS2095" t="s">
        <v>1260</v>
      </c>
      <c r="AT2095">
        <v>1</v>
      </c>
      <c r="AX2095" t="s">
        <v>1260</v>
      </c>
      <c r="AY2095" t="s">
        <v>1264</v>
      </c>
      <c r="AZ2095" t="s">
        <v>1265</v>
      </c>
      <c r="BI2095" t="s">
        <v>1260</v>
      </c>
      <c r="BK2095" t="str">
        <f>LEFT(Tabela_BaseCadastro[[#This Row],[Descrição]],SEARCH(" ",Tabela_BaseCadastro[[#This Row],[Descrição]],1)-1)</f>
        <v>5015.115.15-2</v>
      </c>
      <c r="BL2095" t="str">
        <f>TEXT(Tabela_BaseCadastro[[#This Row],[Unidade Venda '[EAN8, UPC12, EAN13, e DUN14']]],"0000000000000")</f>
        <v>7898626113418</v>
      </c>
      <c r="BN2095">
        <f>IF(Tabela_BaseCadastro[[#This Row],[P.Ativo CMED]]="",Tabela_BaseCadastro[[#This Row],[DESCRIÇÃO DO PRINCIPIO ATIVO]],Tabela_BaseCadastro[[#This Row],[P.Ativo CMED]])</f>
        <v>0</v>
      </c>
    </row>
    <row r="2096" spans="1:66" x14ac:dyDescent="0.25">
      <c r="A2096">
        <v>2954</v>
      </c>
      <c r="B2096" t="s">
        <v>5157</v>
      </c>
      <c r="C2096">
        <v>1899</v>
      </c>
      <c r="D2096" t="s">
        <v>4614</v>
      </c>
      <c r="E2096">
        <v>5</v>
      </c>
      <c r="F2096" t="s">
        <v>2634</v>
      </c>
      <c r="G2096">
        <v>8</v>
      </c>
      <c r="H2096" s="1" t="s">
        <v>2635</v>
      </c>
      <c r="I2096">
        <v>74</v>
      </c>
      <c r="J2096" t="s">
        <v>4615</v>
      </c>
      <c r="M2096" t="s">
        <v>1257</v>
      </c>
      <c r="N2096" t="s">
        <v>4955</v>
      </c>
      <c r="O2096" t="s">
        <v>1275</v>
      </c>
      <c r="P2096">
        <v>90189099</v>
      </c>
      <c r="R2096">
        <v>13</v>
      </c>
      <c r="S2096">
        <v>14</v>
      </c>
      <c r="U2096">
        <v>7898626114514</v>
      </c>
      <c r="V2096">
        <v>0</v>
      </c>
      <c r="X2096" t="s">
        <v>5158</v>
      </c>
      <c r="Z2096" t="s">
        <v>1260</v>
      </c>
      <c r="AA2096" t="s">
        <v>1261</v>
      </c>
      <c r="AE2096">
        <v>45084</v>
      </c>
      <c r="AH2096">
        <v>0</v>
      </c>
      <c r="AK2096" t="s">
        <v>1260</v>
      </c>
      <c r="AM2096" t="s">
        <v>1260</v>
      </c>
      <c r="AN2096" t="s">
        <v>1260</v>
      </c>
      <c r="AQ2096" t="s">
        <v>1263</v>
      </c>
      <c r="AR2096" t="s">
        <v>1257</v>
      </c>
      <c r="AS2096" t="s">
        <v>1260</v>
      </c>
      <c r="AT2096">
        <v>1</v>
      </c>
      <c r="AX2096" t="s">
        <v>1260</v>
      </c>
      <c r="AY2096" t="s">
        <v>1264</v>
      </c>
      <c r="AZ2096" t="s">
        <v>1265</v>
      </c>
      <c r="BI2096" t="s">
        <v>1260</v>
      </c>
      <c r="BK2096" t="str">
        <f>LEFT(Tabela_BaseCadastro[[#This Row],[Descrição]],SEARCH(" ",Tabela_BaseCadastro[[#This Row],[Descrição]],1)-1)</f>
        <v>5016.07.20-2</v>
      </c>
      <c r="BL2096" t="str">
        <f>TEXT(Tabela_BaseCadastro[[#This Row],[Unidade Venda '[EAN8, UPC12, EAN13, e DUN14']]],"0000000000000")</f>
        <v>7898626114514</v>
      </c>
      <c r="BN2096">
        <f>IF(Tabela_BaseCadastro[[#This Row],[P.Ativo CMED]]="",Tabela_BaseCadastro[[#This Row],[DESCRIÇÃO DO PRINCIPIO ATIVO]],Tabela_BaseCadastro[[#This Row],[P.Ativo CMED]])</f>
        <v>0</v>
      </c>
    </row>
    <row r="2097" spans="1:66" x14ac:dyDescent="0.25">
      <c r="A2097">
        <v>2955</v>
      </c>
      <c r="B2097" t="s">
        <v>5159</v>
      </c>
      <c r="C2097">
        <v>1623</v>
      </c>
      <c r="D2097" t="s">
        <v>2683</v>
      </c>
      <c r="E2097">
        <v>1</v>
      </c>
      <c r="F2097" t="s">
        <v>1253</v>
      </c>
      <c r="G2097">
        <v>16</v>
      </c>
      <c r="H2097" s="1" t="s">
        <v>1534</v>
      </c>
      <c r="I2097">
        <v>33</v>
      </c>
      <c r="J2097" t="s">
        <v>2684</v>
      </c>
      <c r="K2097">
        <v>1</v>
      </c>
      <c r="L2097" t="s">
        <v>1535</v>
      </c>
      <c r="M2097" t="s">
        <v>1263</v>
      </c>
      <c r="N2097" t="s">
        <v>5006</v>
      </c>
      <c r="O2097" t="s">
        <v>1401</v>
      </c>
      <c r="P2097">
        <v>30049049</v>
      </c>
      <c r="R2097">
        <v>13</v>
      </c>
      <c r="S2097">
        <v>13</v>
      </c>
      <c r="U2097">
        <v>7892953208823</v>
      </c>
      <c r="V2097">
        <v>0</v>
      </c>
      <c r="X2097">
        <v>951821</v>
      </c>
      <c r="Z2097" t="s">
        <v>1260</v>
      </c>
      <c r="AA2097" t="s">
        <v>1261</v>
      </c>
      <c r="AB2097">
        <v>2</v>
      </c>
      <c r="AC2097" t="s">
        <v>2327</v>
      </c>
      <c r="AE2097">
        <v>45086</v>
      </c>
      <c r="AH2097">
        <v>0</v>
      </c>
      <c r="AK2097" t="s">
        <v>1260</v>
      </c>
      <c r="AM2097" t="s">
        <v>1260</v>
      </c>
      <c r="AN2097" t="s">
        <v>1260</v>
      </c>
      <c r="AQ2097" t="s">
        <v>1263</v>
      </c>
      <c r="AR2097" t="s">
        <v>1257</v>
      </c>
      <c r="AS2097" t="s">
        <v>1260</v>
      </c>
      <c r="AT2097">
        <v>1</v>
      </c>
      <c r="AX2097" t="s">
        <v>1260</v>
      </c>
      <c r="AY2097" t="s">
        <v>1264</v>
      </c>
      <c r="AZ2097" t="s">
        <v>1265</v>
      </c>
      <c r="BE2097">
        <v>299</v>
      </c>
      <c r="BF2097" t="s">
        <v>5160</v>
      </c>
      <c r="BI2097" t="s">
        <v>1260</v>
      </c>
      <c r="BK2097" t="str">
        <f>LEFT(Tabela_BaseCadastro[[#This Row],[Descrição]],SEARCH(" ",Tabela_BaseCadastro[[#This Row],[Descrição]],1)-1)</f>
        <v>LACOTEM</v>
      </c>
      <c r="BL2097" t="str">
        <f>TEXT(Tabela_BaseCadastro[[#This Row],[Unidade Venda '[EAN8, UPC12, EAN13, e DUN14']]],"0000000000000")</f>
        <v>7892953208823</v>
      </c>
      <c r="BM2097" t="s">
        <v>4263</v>
      </c>
      <c r="BN2097" t="str">
        <f>IF(Tabela_BaseCadastro[[#This Row],[P.Ativo CMED]]="",Tabela_BaseCadastro[[#This Row],[DESCRIÇÃO DO PRINCIPIO ATIVO]],Tabela_BaseCadastro[[#This Row],[P.Ativo CMED]])</f>
        <v>LACOSAMIDA</v>
      </c>
    </row>
    <row r="2098" spans="1:66" x14ac:dyDescent="0.25">
      <c r="A2098">
        <v>2956</v>
      </c>
      <c r="B2098" t="s">
        <v>5161</v>
      </c>
      <c r="C2098">
        <v>1657</v>
      </c>
      <c r="D2098" t="s">
        <v>13</v>
      </c>
      <c r="E2098">
        <v>5</v>
      </c>
      <c r="F2098" t="s">
        <v>2634</v>
      </c>
      <c r="G2098">
        <v>8</v>
      </c>
      <c r="H2098" s="1" t="s">
        <v>2635</v>
      </c>
      <c r="I2098">
        <v>47</v>
      </c>
      <c r="J2098" t="s">
        <v>3791</v>
      </c>
      <c r="M2098" t="s">
        <v>2412</v>
      </c>
      <c r="N2098" t="s">
        <v>3792</v>
      </c>
      <c r="O2098" t="s">
        <v>3793</v>
      </c>
      <c r="P2098">
        <v>30051090</v>
      </c>
      <c r="R2098">
        <v>13</v>
      </c>
      <c r="S2098">
        <v>14</v>
      </c>
      <c r="T2098">
        <v>13</v>
      </c>
      <c r="U2098">
        <v>7891040350056</v>
      </c>
      <c r="V2098">
        <v>0</v>
      </c>
      <c r="W2098">
        <v>7891040350056</v>
      </c>
      <c r="X2098" t="s">
        <v>418</v>
      </c>
      <c r="Z2098" t="s">
        <v>1260</v>
      </c>
      <c r="AA2098" t="s">
        <v>1261</v>
      </c>
      <c r="AE2098">
        <v>45106</v>
      </c>
      <c r="AH2098">
        <v>0</v>
      </c>
      <c r="AK2098" t="s">
        <v>1260</v>
      </c>
      <c r="AM2098" t="s">
        <v>1260</v>
      </c>
      <c r="AN2098" t="s">
        <v>1260</v>
      </c>
      <c r="AQ2098" t="s">
        <v>2412</v>
      </c>
      <c r="AR2098" t="s">
        <v>2415</v>
      </c>
      <c r="AS2098" t="s">
        <v>1260</v>
      </c>
      <c r="AT2098">
        <v>1</v>
      </c>
      <c r="AX2098" t="s">
        <v>1260</v>
      </c>
      <c r="AY2098" t="s">
        <v>1264</v>
      </c>
      <c r="AZ2098" t="s">
        <v>1265</v>
      </c>
      <c r="BI2098" t="s">
        <v>1260</v>
      </c>
      <c r="BK2098" t="str">
        <f>LEFT(Tabela_BaseCadastro[[#This Row],[Descrição]],SEARCH(" ",Tabela_BaseCadastro[[#This Row],[Descrição]],1)-1)</f>
        <v>2861</v>
      </c>
      <c r="BL2098" t="str">
        <f>TEXT(Tabela_BaseCadastro[[#This Row],[Unidade Venda '[EAN8, UPC12, EAN13, e DUN14']]],"0000000000000")</f>
        <v>7891040350056</v>
      </c>
      <c r="BN2098">
        <f>IF(Tabela_BaseCadastro[[#This Row],[P.Ativo CMED]]="",Tabela_BaseCadastro[[#This Row],[DESCRIÇÃO DO PRINCIPIO ATIVO]],Tabela_BaseCadastro[[#This Row],[P.Ativo CMED]])</f>
        <v>0</v>
      </c>
    </row>
    <row r="2099" spans="1:66" x14ac:dyDescent="0.25">
      <c r="A2099">
        <v>2957</v>
      </c>
      <c r="B2099" t="s">
        <v>5162</v>
      </c>
      <c r="C2099">
        <v>1657</v>
      </c>
      <c r="D2099" t="s">
        <v>13</v>
      </c>
      <c r="E2099">
        <v>5</v>
      </c>
      <c r="F2099" t="s">
        <v>2634</v>
      </c>
      <c r="G2099">
        <v>8</v>
      </c>
      <c r="H2099" s="1" t="s">
        <v>2635</v>
      </c>
      <c r="I2099">
        <v>47</v>
      </c>
      <c r="J2099" t="s">
        <v>3791</v>
      </c>
      <c r="M2099" t="s">
        <v>2412</v>
      </c>
      <c r="N2099" t="s">
        <v>3792</v>
      </c>
      <c r="O2099" t="s">
        <v>3793</v>
      </c>
      <c r="P2099">
        <v>30051090</v>
      </c>
      <c r="R2099">
        <v>13</v>
      </c>
      <c r="S2099">
        <v>14</v>
      </c>
      <c r="U2099">
        <v>7891040350049</v>
      </c>
      <c r="V2099">
        <v>0</v>
      </c>
      <c r="X2099" t="s">
        <v>160</v>
      </c>
      <c r="Z2099" t="s">
        <v>1260</v>
      </c>
      <c r="AA2099" t="s">
        <v>1261</v>
      </c>
      <c r="AE2099">
        <v>45106</v>
      </c>
      <c r="AH2099">
        <v>0</v>
      </c>
      <c r="AK2099" t="s">
        <v>1260</v>
      </c>
      <c r="AM2099" t="s">
        <v>1260</v>
      </c>
      <c r="AN2099" t="s">
        <v>1260</v>
      </c>
      <c r="AQ2099" t="s">
        <v>2412</v>
      </c>
      <c r="AR2099" t="s">
        <v>2415</v>
      </c>
      <c r="AS2099" t="s">
        <v>1260</v>
      </c>
      <c r="AT2099">
        <v>1</v>
      </c>
      <c r="AX2099" t="s">
        <v>1260</v>
      </c>
      <c r="AY2099" t="s">
        <v>1264</v>
      </c>
      <c r="AZ2099" t="s">
        <v>1265</v>
      </c>
      <c r="BI2099" t="s">
        <v>1260</v>
      </c>
      <c r="BK2099" t="str">
        <f>LEFT(Tabela_BaseCadastro[[#This Row],[Descrição]],SEARCH(" ",Tabela_BaseCadastro[[#This Row],[Descrição]],1)-1)</f>
        <v>2862</v>
      </c>
      <c r="BL2099" t="str">
        <f>TEXT(Tabela_BaseCadastro[[#This Row],[Unidade Venda '[EAN8, UPC12, EAN13, e DUN14']]],"0000000000000")</f>
        <v>7891040350049</v>
      </c>
      <c r="BN2099">
        <f>IF(Tabela_BaseCadastro[[#This Row],[P.Ativo CMED]]="",Tabela_BaseCadastro[[#This Row],[DESCRIÇÃO DO PRINCIPIO ATIVO]],Tabela_BaseCadastro[[#This Row],[P.Ativo CMED]])</f>
        <v>0</v>
      </c>
    </row>
    <row r="2100" spans="1:66" x14ac:dyDescent="0.25">
      <c r="A2100">
        <v>2958</v>
      </c>
      <c r="B2100" t="s">
        <v>5163</v>
      </c>
      <c r="C2100">
        <v>1657</v>
      </c>
      <c r="D2100" t="s">
        <v>13</v>
      </c>
      <c r="E2100">
        <v>5</v>
      </c>
      <c r="F2100" t="s">
        <v>2634</v>
      </c>
      <c r="G2100">
        <v>8</v>
      </c>
      <c r="H2100" s="1" t="s">
        <v>2635</v>
      </c>
      <c r="I2100">
        <v>47</v>
      </c>
      <c r="J2100" t="s">
        <v>3791</v>
      </c>
      <c r="M2100" t="s">
        <v>5164</v>
      </c>
      <c r="N2100" t="s">
        <v>3792</v>
      </c>
      <c r="O2100" t="s">
        <v>3793</v>
      </c>
      <c r="P2100">
        <v>30051090</v>
      </c>
      <c r="R2100">
        <v>13</v>
      </c>
      <c r="S2100">
        <v>14</v>
      </c>
      <c r="U2100">
        <v>7891040350032</v>
      </c>
      <c r="V2100">
        <v>0</v>
      </c>
      <c r="X2100" t="s">
        <v>426</v>
      </c>
      <c r="Z2100" t="s">
        <v>1260</v>
      </c>
      <c r="AA2100" t="s">
        <v>1261</v>
      </c>
      <c r="AE2100">
        <v>45106</v>
      </c>
      <c r="AH2100">
        <v>0</v>
      </c>
      <c r="AK2100" t="s">
        <v>1260</v>
      </c>
      <c r="AM2100" t="s">
        <v>1260</v>
      </c>
      <c r="AN2100" t="s">
        <v>1260</v>
      </c>
      <c r="AQ2100" t="s">
        <v>2412</v>
      </c>
      <c r="AR2100" t="s">
        <v>2415</v>
      </c>
      <c r="AS2100" t="s">
        <v>1260</v>
      </c>
      <c r="AT2100">
        <v>1</v>
      </c>
      <c r="AX2100" t="s">
        <v>1260</v>
      </c>
      <c r="AY2100" t="s">
        <v>1264</v>
      </c>
      <c r="AZ2100" t="s">
        <v>1265</v>
      </c>
      <c r="BI2100" t="s">
        <v>1260</v>
      </c>
      <c r="BK2100" t="str">
        <f>LEFT(Tabela_BaseCadastro[[#This Row],[Descrição]],SEARCH(" ",Tabela_BaseCadastro[[#This Row],[Descrição]],1)-1)</f>
        <v>2864</v>
      </c>
      <c r="BL2100" t="str">
        <f>TEXT(Tabela_BaseCadastro[[#This Row],[Unidade Venda '[EAN8, UPC12, EAN13, e DUN14']]],"0000000000000")</f>
        <v>7891040350032</v>
      </c>
      <c r="BN2100">
        <f>IF(Tabela_BaseCadastro[[#This Row],[P.Ativo CMED]]="",Tabela_BaseCadastro[[#This Row],[DESCRIÇÃO DO PRINCIPIO ATIVO]],Tabela_BaseCadastro[[#This Row],[P.Ativo CMED]])</f>
        <v>0</v>
      </c>
    </row>
    <row r="2101" spans="1:66" x14ac:dyDescent="0.25">
      <c r="A2101">
        <v>2959</v>
      </c>
      <c r="B2101" t="s">
        <v>5165</v>
      </c>
      <c r="C2101">
        <v>2194</v>
      </c>
      <c r="D2101" t="s">
        <v>5166</v>
      </c>
      <c r="E2101">
        <v>5</v>
      </c>
      <c r="F2101" t="s">
        <v>2634</v>
      </c>
      <c r="G2101">
        <v>8</v>
      </c>
      <c r="H2101" s="1" t="s">
        <v>2635</v>
      </c>
      <c r="I2101">
        <v>86</v>
      </c>
      <c r="J2101" t="s">
        <v>5167</v>
      </c>
      <c r="M2101" t="s">
        <v>1257</v>
      </c>
      <c r="N2101" t="s">
        <v>5168</v>
      </c>
      <c r="O2101" t="s">
        <v>1275</v>
      </c>
      <c r="P2101">
        <v>90183929</v>
      </c>
      <c r="R2101">
        <v>13</v>
      </c>
      <c r="S2101">
        <v>14</v>
      </c>
      <c r="U2101">
        <v>7730734003796</v>
      </c>
      <c r="V2101">
        <v>0</v>
      </c>
      <c r="X2101">
        <v>97660604</v>
      </c>
      <c r="Z2101" t="s">
        <v>1260</v>
      </c>
      <c r="AA2101" t="s">
        <v>1261</v>
      </c>
      <c r="AE2101">
        <v>45107</v>
      </c>
      <c r="AH2101">
        <v>0</v>
      </c>
      <c r="AK2101" t="s">
        <v>1260</v>
      </c>
      <c r="AM2101" t="s">
        <v>1260</v>
      </c>
      <c r="AN2101" t="s">
        <v>1260</v>
      </c>
      <c r="AQ2101" t="s">
        <v>1263</v>
      </c>
      <c r="AR2101" t="s">
        <v>1257</v>
      </c>
      <c r="AS2101" t="s">
        <v>1260</v>
      </c>
      <c r="AT2101">
        <v>1</v>
      </c>
      <c r="AX2101" t="s">
        <v>1260</v>
      </c>
      <c r="AY2101" t="s">
        <v>1264</v>
      </c>
      <c r="AZ2101" t="s">
        <v>1265</v>
      </c>
      <c r="BI2101" t="s">
        <v>1260</v>
      </c>
      <c r="BK2101" t="str">
        <f>LEFT(Tabela_BaseCadastro[[#This Row],[Descrição]],SEARCH(" ",Tabela_BaseCadastro[[#This Row],[Descrição]],1)-1)</f>
        <v>CANULA</v>
      </c>
      <c r="BL2101" t="str">
        <f>TEXT(Tabela_BaseCadastro[[#This Row],[Unidade Venda '[EAN8, UPC12, EAN13, e DUN14']]],"0000000000000")</f>
        <v>7730734003796</v>
      </c>
      <c r="BN2101">
        <f>IF(Tabela_BaseCadastro[[#This Row],[P.Ativo CMED]]="",Tabela_BaseCadastro[[#This Row],[DESCRIÇÃO DO PRINCIPIO ATIVO]],Tabela_BaseCadastro[[#This Row],[P.Ativo CMED]])</f>
        <v>0</v>
      </c>
    </row>
    <row r="2102" spans="1:66" x14ac:dyDescent="0.25">
      <c r="A2102">
        <v>2960</v>
      </c>
      <c r="B2102" t="s">
        <v>5169</v>
      </c>
      <c r="C2102">
        <v>2194</v>
      </c>
      <c r="D2102" t="s">
        <v>5166</v>
      </c>
      <c r="E2102">
        <v>5</v>
      </c>
      <c r="F2102" t="s">
        <v>2634</v>
      </c>
      <c r="G2102">
        <v>8</v>
      </c>
      <c r="H2102" s="1" t="s">
        <v>2635</v>
      </c>
      <c r="I2102">
        <v>86</v>
      </c>
      <c r="J2102" t="s">
        <v>5167</v>
      </c>
      <c r="M2102" t="s">
        <v>1257</v>
      </c>
      <c r="N2102" t="s">
        <v>5168</v>
      </c>
      <c r="O2102" t="s">
        <v>1275</v>
      </c>
      <c r="P2102">
        <v>90183929</v>
      </c>
      <c r="R2102">
        <v>13</v>
      </c>
      <c r="S2102">
        <v>14</v>
      </c>
      <c r="U2102">
        <v>7730734003826</v>
      </c>
      <c r="V2102">
        <v>0</v>
      </c>
      <c r="X2102">
        <v>92653904</v>
      </c>
      <c r="Z2102" t="s">
        <v>1260</v>
      </c>
      <c r="AA2102" t="s">
        <v>1261</v>
      </c>
      <c r="AE2102">
        <v>45107</v>
      </c>
      <c r="AH2102">
        <v>0</v>
      </c>
      <c r="AK2102" t="s">
        <v>1260</v>
      </c>
      <c r="AM2102" t="s">
        <v>1260</v>
      </c>
      <c r="AN2102" t="s">
        <v>1260</v>
      </c>
      <c r="AQ2102" t="s">
        <v>1263</v>
      </c>
      <c r="AR2102" t="s">
        <v>1257</v>
      </c>
      <c r="AS2102" t="s">
        <v>1260</v>
      </c>
      <c r="AT2102">
        <v>1</v>
      </c>
      <c r="AX2102" t="s">
        <v>1260</v>
      </c>
      <c r="AY2102" t="s">
        <v>1264</v>
      </c>
      <c r="AZ2102" t="s">
        <v>1265</v>
      </c>
      <c r="BI2102" t="s">
        <v>1260</v>
      </c>
      <c r="BK2102" t="str">
        <f>LEFT(Tabela_BaseCadastro[[#This Row],[Descrição]],SEARCH(" ",Tabela_BaseCadastro[[#This Row],[Descrição]],1)-1)</f>
        <v>92653904</v>
      </c>
      <c r="BL2102" t="str">
        <f>TEXT(Tabela_BaseCadastro[[#This Row],[Unidade Venda '[EAN8, UPC12, EAN13, e DUN14']]],"0000000000000")</f>
        <v>7730734003826</v>
      </c>
      <c r="BN2102">
        <f>IF(Tabela_BaseCadastro[[#This Row],[P.Ativo CMED]]="",Tabela_BaseCadastro[[#This Row],[DESCRIÇÃO DO PRINCIPIO ATIVO]],Tabela_BaseCadastro[[#This Row],[P.Ativo CMED]])</f>
        <v>0</v>
      </c>
    </row>
    <row r="2103" spans="1:66" x14ac:dyDescent="0.25">
      <c r="A2103">
        <v>2961</v>
      </c>
      <c r="B2103" t="s">
        <v>5170</v>
      </c>
      <c r="C2103">
        <v>2194</v>
      </c>
      <c r="D2103" t="s">
        <v>5166</v>
      </c>
      <c r="E2103">
        <v>5</v>
      </c>
      <c r="F2103" t="s">
        <v>2634</v>
      </c>
      <c r="G2103">
        <v>8</v>
      </c>
      <c r="H2103" s="1" t="s">
        <v>2635</v>
      </c>
      <c r="I2103">
        <v>86</v>
      </c>
      <c r="J2103" t="s">
        <v>5167</v>
      </c>
      <c r="M2103" t="s">
        <v>1263</v>
      </c>
      <c r="N2103" t="s">
        <v>5168</v>
      </c>
      <c r="O2103" t="s">
        <v>1275</v>
      </c>
      <c r="P2103">
        <v>90183929</v>
      </c>
      <c r="R2103">
        <v>13</v>
      </c>
      <c r="S2103">
        <v>14</v>
      </c>
      <c r="U2103">
        <v>7730734003857</v>
      </c>
      <c r="V2103">
        <v>0</v>
      </c>
      <c r="X2103">
        <v>97660804</v>
      </c>
      <c r="Z2103" t="s">
        <v>1260</v>
      </c>
      <c r="AA2103" t="s">
        <v>1261</v>
      </c>
      <c r="AE2103">
        <v>45107</v>
      </c>
      <c r="AH2103">
        <v>0</v>
      </c>
      <c r="AK2103" t="s">
        <v>1260</v>
      </c>
      <c r="AM2103" t="s">
        <v>1260</v>
      </c>
      <c r="AN2103" t="s">
        <v>1260</v>
      </c>
      <c r="AQ2103" t="s">
        <v>1263</v>
      </c>
      <c r="AR2103" t="s">
        <v>1257</v>
      </c>
      <c r="AS2103" t="s">
        <v>1260</v>
      </c>
      <c r="AT2103">
        <v>1</v>
      </c>
      <c r="AX2103" t="s">
        <v>1260</v>
      </c>
      <c r="AY2103" t="s">
        <v>1264</v>
      </c>
      <c r="AZ2103" t="s">
        <v>1265</v>
      </c>
      <c r="BI2103" t="s">
        <v>1260</v>
      </c>
      <c r="BK2103" t="str">
        <f>LEFT(Tabela_BaseCadastro[[#This Row],[Descrição]],SEARCH(" ",Tabela_BaseCadastro[[#This Row],[Descrição]],1)-1)</f>
        <v>97660804</v>
      </c>
      <c r="BL2103" t="str">
        <f>TEXT(Tabela_BaseCadastro[[#This Row],[Unidade Venda '[EAN8, UPC12, EAN13, e DUN14']]],"0000000000000")</f>
        <v>7730734003857</v>
      </c>
      <c r="BN2103">
        <f>IF(Tabela_BaseCadastro[[#This Row],[P.Ativo CMED]]="",Tabela_BaseCadastro[[#This Row],[DESCRIÇÃO DO PRINCIPIO ATIVO]],Tabela_BaseCadastro[[#This Row],[P.Ativo CMED]])</f>
        <v>0</v>
      </c>
    </row>
    <row r="2104" spans="1:66" x14ac:dyDescent="0.25">
      <c r="A2104">
        <v>2962</v>
      </c>
      <c r="B2104" t="s">
        <v>5171</v>
      </c>
      <c r="C2104">
        <v>2194</v>
      </c>
      <c r="D2104" t="s">
        <v>5166</v>
      </c>
      <c r="E2104">
        <v>5</v>
      </c>
      <c r="F2104" t="s">
        <v>2634</v>
      </c>
      <c r="G2104">
        <v>8</v>
      </c>
      <c r="H2104" s="1" t="s">
        <v>2635</v>
      </c>
      <c r="I2104">
        <v>86</v>
      </c>
      <c r="J2104" t="s">
        <v>5167</v>
      </c>
      <c r="M2104" t="s">
        <v>1263</v>
      </c>
      <c r="N2104" t="s">
        <v>5168</v>
      </c>
      <c r="O2104" t="s">
        <v>1275</v>
      </c>
      <c r="P2104">
        <v>90183929</v>
      </c>
      <c r="R2104">
        <v>13</v>
      </c>
      <c r="S2104">
        <v>14</v>
      </c>
      <c r="U2104">
        <v>7730734001761</v>
      </c>
      <c r="V2104">
        <v>0</v>
      </c>
      <c r="X2104">
        <v>97221204</v>
      </c>
      <c r="Z2104" t="s">
        <v>1260</v>
      </c>
      <c r="AA2104" t="s">
        <v>1261</v>
      </c>
      <c r="AE2104">
        <v>45107</v>
      </c>
      <c r="AH2104">
        <v>0</v>
      </c>
      <c r="AK2104" t="s">
        <v>1260</v>
      </c>
      <c r="AM2104" t="s">
        <v>1260</v>
      </c>
      <c r="AN2104" t="s">
        <v>1260</v>
      </c>
      <c r="AQ2104" t="s">
        <v>1263</v>
      </c>
      <c r="AR2104" t="s">
        <v>1257</v>
      </c>
      <c r="AS2104" t="s">
        <v>1260</v>
      </c>
      <c r="AT2104">
        <v>1</v>
      </c>
      <c r="AX2104" t="s">
        <v>1260</v>
      </c>
      <c r="AY2104" t="s">
        <v>1264</v>
      </c>
      <c r="AZ2104" t="s">
        <v>1265</v>
      </c>
      <c r="BI2104" t="s">
        <v>1260</v>
      </c>
      <c r="BK2104" t="str">
        <f>LEFT(Tabela_BaseCadastro[[#This Row],[Descrição]],SEARCH(" ",Tabela_BaseCadastro[[#This Row],[Descrição]],1)-1)</f>
        <v>97221204</v>
      </c>
      <c r="BL2104" t="str">
        <f>TEXT(Tabela_BaseCadastro[[#This Row],[Unidade Venda '[EAN8, UPC12, EAN13, e DUN14']]],"0000000000000")</f>
        <v>7730734001761</v>
      </c>
      <c r="BN2104">
        <f>IF(Tabela_BaseCadastro[[#This Row],[P.Ativo CMED]]="",Tabela_BaseCadastro[[#This Row],[DESCRIÇÃO DO PRINCIPIO ATIVO]],Tabela_BaseCadastro[[#This Row],[P.Ativo CMED]])</f>
        <v>0</v>
      </c>
    </row>
    <row r="2105" spans="1:66" x14ac:dyDescent="0.25">
      <c r="A2105">
        <v>2963</v>
      </c>
      <c r="B2105" t="s">
        <v>5172</v>
      </c>
      <c r="C2105">
        <v>2194</v>
      </c>
      <c r="D2105" t="s">
        <v>5166</v>
      </c>
      <c r="E2105">
        <v>5</v>
      </c>
      <c r="F2105" t="s">
        <v>2634</v>
      </c>
      <c r="G2105">
        <v>8</v>
      </c>
      <c r="H2105" s="1" t="s">
        <v>2635</v>
      </c>
      <c r="I2105">
        <v>86</v>
      </c>
      <c r="J2105" t="s">
        <v>5167</v>
      </c>
      <c r="M2105" t="s">
        <v>1263</v>
      </c>
      <c r="N2105" t="s">
        <v>5168</v>
      </c>
      <c r="O2105" t="s">
        <v>1275</v>
      </c>
      <c r="P2105">
        <v>90183929</v>
      </c>
      <c r="R2105">
        <v>13</v>
      </c>
      <c r="S2105">
        <v>14</v>
      </c>
      <c r="U2105">
        <v>6948097020287</v>
      </c>
      <c r="V2105">
        <v>0</v>
      </c>
      <c r="X2105" t="s">
        <v>810</v>
      </c>
      <c r="Z2105" t="s">
        <v>1260</v>
      </c>
      <c r="AA2105" t="s">
        <v>1261</v>
      </c>
      <c r="AE2105">
        <v>45107</v>
      </c>
      <c r="AH2105">
        <v>0</v>
      </c>
      <c r="AK2105" t="s">
        <v>1260</v>
      </c>
      <c r="AM2105" t="s">
        <v>1260</v>
      </c>
      <c r="AN2105" t="s">
        <v>1260</v>
      </c>
      <c r="AQ2105" t="s">
        <v>1263</v>
      </c>
      <c r="AR2105" t="s">
        <v>1257</v>
      </c>
      <c r="AS2105" t="s">
        <v>1260</v>
      </c>
      <c r="AT2105">
        <v>1</v>
      </c>
      <c r="AX2105" t="s">
        <v>1260</v>
      </c>
      <c r="AY2105" t="s">
        <v>1264</v>
      </c>
      <c r="AZ2105" t="s">
        <v>1265</v>
      </c>
      <c r="BI2105" t="s">
        <v>1260</v>
      </c>
      <c r="BK2105" t="str">
        <f>LEFT(Tabela_BaseCadastro[[#This Row],[Descrição]],SEARCH(" ",Tabela_BaseCadastro[[#This Row],[Descrição]],1)-1)</f>
        <v>ET65PC</v>
      </c>
      <c r="BL2105" t="str">
        <f>TEXT(Tabela_BaseCadastro[[#This Row],[Unidade Venda '[EAN8, UPC12, EAN13, e DUN14']]],"0000000000000")</f>
        <v>6948097020287</v>
      </c>
      <c r="BN2105">
        <f>IF(Tabela_BaseCadastro[[#This Row],[P.Ativo CMED]]="",Tabela_BaseCadastro[[#This Row],[DESCRIÇÃO DO PRINCIPIO ATIVO]],Tabela_BaseCadastro[[#This Row],[P.Ativo CMED]])</f>
        <v>0</v>
      </c>
    </row>
    <row r="2106" spans="1:66" x14ac:dyDescent="0.25">
      <c r="A2106">
        <v>2964</v>
      </c>
      <c r="B2106" t="s">
        <v>5173</v>
      </c>
      <c r="C2106">
        <v>2194</v>
      </c>
      <c r="D2106" t="s">
        <v>5166</v>
      </c>
      <c r="E2106">
        <v>5</v>
      </c>
      <c r="F2106" t="s">
        <v>2634</v>
      </c>
      <c r="G2106">
        <v>8</v>
      </c>
      <c r="H2106" s="1" t="s">
        <v>2635</v>
      </c>
      <c r="I2106">
        <v>86</v>
      </c>
      <c r="J2106" t="s">
        <v>5167</v>
      </c>
      <c r="M2106" t="s">
        <v>1263</v>
      </c>
      <c r="N2106" t="s">
        <v>4698</v>
      </c>
      <c r="O2106" t="s">
        <v>4699</v>
      </c>
      <c r="P2106">
        <v>90189099</v>
      </c>
      <c r="R2106">
        <v>13</v>
      </c>
      <c r="S2106">
        <v>14</v>
      </c>
      <c r="T2106">
        <v>13</v>
      </c>
      <c r="U2106">
        <v>7730734001853</v>
      </c>
      <c r="V2106">
        <v>0</v>
      </c>
      <c r="W2106">
        <v>7730734001853</v>
      </c>
      <c r="X2106">
        <v>97221404</v>
      </c>
      <c r="Z2106" t="s">
        <v>1260</v>
      </c>
      <c r="AA2106" t="s">
        <v>1261</v>
      </c>
      <c r="AE2106">
        <v>45107</v>
      </c>
      <c r="AH2106">
        <v>0</v>
      </c>
      <c r="AK2106" t="s">
        <v>1260</v>
      </c>
      <c r="AM2106" t="s">
        <v>1260</v>
      </c>
      <c r="AN2106" t="s">
        <v>1260</v>
      </c>
      <c r="AQ2106" t="s">
        <v>1263</v>
      </c>
      <c r="AR2106" t="s">
        <v>1257</v>
      </c>
      <c r="AS2106" t="s">
        <v>1260</v>
      </c>
      <c r="AT2106">
        <v>1</v>
      </c>
      <c r="AX2106" t="s">
        <v>1260</v>
      </c>
      <c r="AY2106" t="s">
        <v>1264</v>
      </c>
      <c r="AZ2106" t="s">
        <v>1265</v>
      </c>
      <c r="BI2106" t="s">
        <v>1260</v>
      </c>
      <c r="BK2106" t="str">
        <f>LEFT(Tabela_BaseCadastro[[#This Row],[Descrição]],SEARCH(" ",Tabela_BaseCadastro[[#This Row],[Descrição]],1)-1)</f>
        <v>9722140</v>
      </c>
      <c r="BL2106" t="str">
        <f>TEXT(Tabela_BaseCadastro[[#This Row],[Unidade Venda '[EAN8, UPC12, EAN13, e DUN14']]],"0000000000000")</f>
        <v>7730734001853</v>
      </c>
      <c r="BN2106">
        <f>IF(Tabela_BaseCadastro[[#This Row],[P.Ativo CMED]]="",Tabela_BaseCadastro[[#This Row],[DESCRIÇÃO DO PRINCIPIO ATIVO]],Tabela_BaseCadastro[[#This Row],[P.Ativo CMED]])</f>
        <v>0</v>
      </c>
    </row>
    <row r="2107" spans="1:66" x14ac:dyDescent="0.25">
      <c r="A2107">
        <v>2966</v>
      </c>
      <c r="B2107" t="s">
        <v>5174</v>
      </c>
      <c r="C2107">
        <v>2194</v>
      </c>
      <c r="D2107" t="s">
        <v>5166</v>
      </c>
      <c r="E2107">
        <v>5</v>
      </c>
      <c r="F2107" t="s">
        <v>2634</v>
      </c>
      <c r="G2107">
        <v>8</v>
      </c>
      <c r="H2107" s="1" t="s">
        <v>2635</v>
      </c>
      <c r="I2107">
        <v>86</v>
      </c>
      <c r="J2107" t="s">
        <v>5167</v>
      </c>
      <c r="M2107" t="s">
        <v>1263</v>
      </c>
      <c r="N2107" t="s">
        <v>4698</v>
      </c>
      <c r="O2107" t="s">
        <v>4699</v>
      </c>
      <c r="P2107">
        <v>90189099</v>
      </c>
      <c r="R2107">
        <v>13</v>
      </c>
      <c r="S2107">
        <v>13</v>
      </c>
      <c r="T2107">
        <v>13</v>
      </c>
      <c r="U2107">
        <v>7730734001952</v>
      </c>
      <c r="V2107">
        <v>0</v>
      </c>
      <c r="W2107">
        <v>7730734001952</v>
      </c>
      <c r="X2107">
        <v>134776</v>
      </c>
      <c r="Z2107" t="s">
        <v>1260</v>
      </c>
      <c r="AA2107" t="s">
        <v>1261</v>
      </c>
      <c r="AE2107">
        <v>45107</v>
      </c>
      <c r="AH2107">
        <v>0</v>
      </c>
      <c r="AK2107" t="s">
        <v>1260</v>
      </c>
      <c r="AM2107" t="s">
        <v>1260</v>
      </c>
      <c r="AN2107" t="s">
        <v>1260</v>
      </c>
      <c r="AQ2107" t="s">
        <v>1263</v>
      </c>
      <c r="AR2107" t="s">
        <v>1257</v>
      </c>
      <c r="AS2107" t="s">
        <v>1260</v>
      </c>
      <c r="AT2107">
        <v>1</v>
      </c>
      <c r="AX2107" t="s">
        <v>1260</v>
      </c>
      <c r="AY2107" t="s">
        <v>1264</v>
      </c>
      <c r="AZ2107" t="s">
        <v>1265</v>
      </c>
      <c r="BI2107" t="s">
        <v>1260</v>
      </c>
      <c r="BK2107" t="str">
        <f>LEFT(Tabela_BaseCadastro[[#This Row],[Descrição]],SEARCH(" ",Tabela_BaseCadastro[[#This Row],[Descrição]],1)-1)</f>
        <v>134776</v>
      </c>
      <c r="BL2107" t="str">
        <f>TEXT(Tabela_BaseCadastro[[#This Row],[Unidade Venda '[EAN8, UPC12, EAN13, e DUN14']]],"0000000000000")</f>
        <v>7730734001952</v>
      </c>
      <c r="BN2107">
        <f>IF(Tabela_BaseCadastro[[#This Row],[P.Ativo CMED]]="",Tabela_BaseCadastro[[#This Row],[DESCRIÇÃO DO PRINCIPIO ATIVO]],Tabela_BaseCadastro[[#This Row],[P.Ativo CMED]])</f>
        <v>0</v>
      </c>
    </row>
    <row r="2108" spans="1:66" x14ac:dyDescent="0.25">
      <c r="A2108">
        <v>2967</v>
      </c>
      <c r="B2108" t="s">
        <v>5175</v>
      </c>
      <c r="C2108">
        <v>2194</v>
      </c>
      <c r="D2108" t="s">
        <v>5166</v>
      </c>
      <c r="E2108">
        <v>5</v>
      </c>
      <c r="F2108" t="s">
        <v>2634</v>
      </c>
      <c r="G2108">
        <v>8</v>
      </c>
      <c r="H2108" s="1" t="s">
        <v>2635</v>
      </c>
      <c r="I2108">
        <v>86</v>
      </c>
      <c r="J2108" t="s">
        <v>5167</v>
      </c>
      <c r="M2108" t="s">
        <v>1263</v>
      </c>
      <c r="N2108" t="s">
        <v>4698</v>
      </c>
      <c r="O2108" t="s">
        <v>4699</v>
      </c>
      <c r="P2108">
        <v>90189099</v>
      </c>
      <c r="R2108">
        <v>13</v>
      </c>
      <c r="S2108">
        <v>14</v>
      </c>
      <c r="T2108">
        <v>13</v>
      </c>
      <c r="U2108">
        <v>7730734002003</v>
      </c>
      <c r="V2108">
        <v>0</v>
      </c>
      <c r="W2108">
        <v>7730734002003</v>
      </c>
      <c r="X2108">
        <v>16575</v>
      </c>
      <c r="Z2108" t="s">
        <v>1260</v>
      </c>
      <c r="AA2108" t="s">
        <v>1261</v>
      </c>
      <c r="AE2108">
        <v>45107</v>
      </c>
      <c r="AH2108">
        <v>0</v>
      </c>
      <c r="AK2108" t="s">
        <v>1260</v>
      </c>
      <c r="AM2108" t="s">
        <v>1260</v>
      </c>
      <c r="AN2108" t="s">
        <v>1260</v>
      </c>
      <c r="AQ2108" t="s">
        <v>1263</v>
      </c>
      <c r="AR2108" t="s">
        <v>1257</v>
      </c>
      <c r="AS2108" t="s">
        <v>1260</v>
      </c>
      <c r="AT2108">
        <v>1</v>
      </c>
      <c r="AX2108" t="s">
        <v>1260</v>
      </c>
      <c r="AY2108" t="s">
        <v>1264</v>
      </c>
      <c r="AZ2108" t="s">
        <v>1265</v>
      </c>
      <c r="BI2108" t="s">
        <v>1260</v>
      </c>
      <c r="BK2108" t="str">
        <f>LEFT(Tabela_BaseCadastro[[#This Row],[Descrição]],SEARCH(" ",Tabela_BaseCadastro[[#This Row],[Descrição]],1)-1)</f>
        <v>16575</v>
      </c>
      <c r="BL2108" t="str">
        <f>TEXT(Tabela_BaseCadastro[[#This Row],[Unidade Venda '[EAN8, UPC12, EAN13, e DUN14']]],"0000000000000")</f>
        <v>7730734002003</v>
      </c>
      <c r="BN2108">
        <f>IF(Tabela_BaseCadastro[[#This Row],[P.Ativo CMED]]="",Tabela_BaseCadastro[[#This Row],[DESCRIÇÃO DO PRINCIPIO ATIVO]],Tabela_BaseCadastro[[#This Row],[P.Ativo CMED]])</f>
        <v>0</v>
      </c>
    </row>
    <row r="2109" spans="1:66" x14ac:dyDescent="0.25">
      <c r="A2109">
        <v>2968</v>
      </c>
      <c r="B2109" t="s">
        <v>5176</v>
      </c>
      <c r="C2109">
        <v>2194</v>
      </c>
      <c r="D2109" t="s">
        <v>5166</v>
      </c>
      <c r="E2109">
        <v>5</v>
      </c>
      <c r="F2109" t="s">
        <v>2634</v>
      </c>
      <c r="G2109">
        <v>8</v>
      </c>
      <c r="H2109" s="1" t="s">
        <v>2635</v>
      </c>
      <c r="I2109">
        <v>86</v>
      </c>
      <c r="J2109" t="s">
        <v>5167</v>
      </c>
      <c r="M2109" t="s">
        <v>1263</v>
      </c>
      <c r="N2109" t="s">
        <v>4698</v>
      </c>
      <c r="O2109" t="s">
        <v>4699</v>
      </c>
      <c r="P2109">
        <v>90189099</v>
      </c>
      <c r="R2109">
        <v>13</v>
      </c>
      <c r="S2109">
        <v>14</v>
      </c>
      <c r="T2109">
        <v>13</v>
      </c>
      <c r="U2109">
        <v>7730734003680</v>
      </c>
      <c r="V2109">
        <v>0</v>
      </c>
      <c r="W2109">
        <v>7730734003680</v>
      </c>
      <c r="X2109">
        <v>16726</v>
      </c>
      <c r="Z2109" t="s">
        <v>1260</v>
      </c>
      <c r="AA2109" t="s">
        <v>1261</v>
      </c>
      <c r="AE2109">
        <v>45107</v>
      </c>
      <c r="AH2109">
        <v>0</v>
      </c>
      <c r="AK2109" t="s">
        <v>1260</v>
      </c>
      <c r="AM2109" t="s">
        <v>1260</v>
      </c>
      <c r="AN2109" t="s">
        <v>1260</v>
      </c>
      <c r="AQ2109" t="s">
        <v>1263</v>
      </c>
      <c r="AR2109" t="s">
        <v>1257</v>
      </c>
      <c r="AS2109" t="s">
        <v>1260</v>
      </c>
      <c r="AT2109">
        <v>1</v>
      </c>
      <c r="AX2109" t="s">
        <v>1260</v>
      </c>
      <c r="AY2109" t="s">
        <v>1264</v>
      </c>
      <c r="AZ2109" t="s">
        <v>1265</v>
      </c>
      <c r="BI2109" t="s">
        <v>1260</v>
      </c>
      <c r="BK2109" t="str">
        <f>LEFT(Tabela_BaseCadastro[[#This Row],[Descrição]],SEARCH(" ",Tabela_BaseCadastro[[#This Row],[Descrição]],1)-1)</f>
        <v>16726</v>
      </c>
      <c r="BL2109" t="str">
        <f>TEXT(Tabela_BaseCadastro[[#This Row],[Unidade Venda '[EAN8, UPC12, EAN13, e DUN14']]],"0000000000000")</f>
        <v>7730734003680</v>
      </c>
      <c r="BN2109">
        <f>IF(Tabela_BaseCadastro[[#This Row],[P.Ativo CMED]]="",Tabela_BaseCadastro[[#This Row],[DESCRIÇÃO DO PRINCIPIO ATIVO]],Tabela_BaseCadastro[[#This Row],[P.Ativo CMED]])</f>
        <v>0</v>
      </c>
    </row>
    <row r="2110" spans="1:66" x14ac:dyDescent="0.25">
      <c r="A2110">
        <v>2969</v>
      </c>
      <c r="B2110" t="s">
        <v>5177</v>
      </c>
      <c r="C2110">
        <v>2194</v>
      </c>
      <c r="D2110" t="s">
        <v>5166</v>
      </c>
      <c r="E2110">
        <v>5</v>
      </c>
      <c r="F2110" t="s">
        <v>2634</v>
      </c>
      <c r="G2110">
        <v>8</v>
      </c>
      <c r="H2110" s="1" t="s">
        <v>2635</v>
      </c>
      <c r="I2110">
        <v>86</v>
      </c>
      <c r="J2110" t="s">
        <v>5167</v>
      </c>
      <c r="M2110" t="s">
        <v>1263</v>
      </c>
      <c r="N2110" t="s">
        <v>4698</v>
      </c>
      <c r="O2110" t="s">
        <v>4699</v>
      </c>
      <c r="P2110">
        <v>90189099</v>
      </c>
      <c r="R2110">
        <v>13</v>
      </c>
      <c r="S2110">
        <v>13</v>
      </c>
      <c r="T2110">
        <v>13</v>
      </c>
      <c r="U2110">
        <v>7730734003727</v>
      </c>
      <c r="V2110">
        <v>0</v>
      </c>
      <c r="W2110">
        <v>7730734003727</v>
      </c>
      <c r="X2110">
        <v>134804</v>
      </c>
      <c r="Z2110" t="s">
        <v>1260</v>
      </c>
      <c r="AA2110" t="s">
        <v>1261</v>
      </c>
      <c r="AE2110">
        <v>45107</v>
      </c>
      <c r="AH2110">
        <v>0</v>
      </c>
      <c r="AK2110" t="s">
        <v>1260</v>
      </c>
      <c r="AM2110" t="s">
        <v>1260</v>
      </c>
      <c r="AN2110" t="s">
        <v>1260</v>
      </c>
      <c r="AQ2110" t="s">
        <v>1263</v>
      </c>
      <c r="AR2110" t="s">
        <v>1257</v>
      </c>
      <c r="AS2110" t="s">
        <v>1260</v>
      </c>
      <c r="AT2110">
        <v>1</v>
      </c>
      <c r="AX2110" t="s">
        <v>1260</v>
      </c>
      <c r="AY2110" t="s">
        <v>1264</v>
      </c>
      <c r="AZ2110" t="s">
        <v>1265</v>
      </c>
      <c r="BI2110" t="s">
        <v>1260</v>
      </c>
      <c r="BK2110" t="str">
        <f>LEFT(Tabela_BaseCadastro[[#This Row],[Descrição]],SEARCH(" ",Tabela_BaseCadastro[[#This Row],[Descrição]],1)-1)</f>
        <v>134804</v>
      </c>
      <c r="BL2110" t="str">
        <f>TEXT(Tabela_BaseCadastro[[#This Row],[Unidade Venda '[EAN8, UPC12, EAN13, e DUN14']]],"0000000000000")</f>
        <v>7730734003727</v>
      </c>
      <c r="BN2110">
        <f>IF(Tabela_BaseCadastro[[#This Row],[P.Ativo CMED]]="",Tabela_BaseCadastro[[#This Row],[DESCRIÇÃO DO PRINCIPIO ATIVO]],Tabela_BaseCadastro[[#This Row],[P.Ativo CMED]])</f>
        <v>0</v>
      </c>
    </row>
    <row r="2111" spans="1:66" x14ac:dyDescent="0.25">
      <c r="A2111">
        <v>2970</v>
      </c>
      <c r="B2111" t="s">
        <v>5178</v>
      </c>
      <c r="C2111">
        <v>2194</v>
      </c>
      <c r="D2111" t="s">
        <v>5166</v>
      </c>
      <c r="E2111">
        <v>5</v>
      </c>
      <c r="F2111" t="s">
        <v>2634</v>
      </c>
      <c r="G2111">
        <v>8</v>
      </c>
      <c r="H2111" s="1" t="s">
        <v>2635</v>
      </c>
      <c r="I2111">
        <v>86</v>
      </c>
      <c r="J2111" t="s">
        <v>5167</v>
      </c>
      <c r="M2111" t="s">
        <v>1263</v>
      </c>
      <c r="N2111" t="s">
        <v>4698</v>
      </c>
      <c r="O2111" t="s">
        <v>4699</v>
      </c>
      <c r="P2111">
        <v>90189099</v>
      </c>
      <c r="R2111">
        <v>13</v>
      </c>
      <c r="S2111">
        <v>14</v>
      </c>
      <c r="T2111">
        <v>13</v>
      </c>
      <c r="U2111">
        <v>7730734014921</v>
      </c>
      <c r="V2111">
        <v>0</v>
      </c>
      <c r="W2111">
        <v>7730734014921</v>
      </c>
      <c r="X2111">
        <v>10042</v>
      </c>
      <c r="Z2111" t="s">
        <v>1260</v>
      </c>
      <c r="AA2111" t="s">
        <v>1261</v>
      </c>
      <c r="AE2111">
        <v>45107</v>
      </c>
      <c r="AH2111">
        <v>0</v>
      </c>
      <c r="AK2111" t="s">
        <v>1260</v>
      </c>
      <c r="AM2111" t="s">
        <v>1260</v>
      </c>
      <c r="AN2111" t="s">
        <v>1260</v>
      </c>
      <c r="AQ2111" t="s">
        <v>1263</v>
      </c>
      <c r="AR2111" t="s">
        <v>1257</v>
      </c>
      <c r="AS2111" t="s">
        <v>1260</v>
      </c>
      <c r="AT2111">
        <v>1</v>
      </c>
      <c r="AX2111" t="s">
        <v>1260</v>
      </c>
      <c r="AY2111" t="s">
        <v>1264</v>
      </c>
      <c r="AZ2111" t="s">
        <v>1265</v>
      </c>
      <c r="BI2111" t="s">
        <v>1260</v>
      </c>
      <c r="BK2111" t="str">
        <f>LEFT(Tabela_BaseCadastro[[#This Row],[Descrição]],SEARCH(" ",Tabela_BaseCadastro[[#This Row],[Descrição]],1)-1)</f>
        <v>10042</v>
      </c>
      <c r="BL2111" t="str">
        <f>TEXT(Tabela_BaseCadastro[[#This Row],[Unidade Venda '[EAN8, UPC12, EAN13, e DUN14']]],"0000000000000")</f>
        <v>7730734014921</v>
      </c>
      <c r="BN2111">
        <f>IF(Tabela_BaseCadastro[[#This Row],[P.Ativo CMED]]="",Tabela_BaseCadastro[[#This Row],[DESCRIÇÃO DO PRINCIPIO ATIVO]],Tabela_BaseCadastro[[#This Row],[P.Ativo CMED]])</f>
        <v>0</v>
      </c>
    </row>
    <row r="2112" spans="1:66" x14ac:dyDescent="0.25">
      <c r="A2112">
        <v>2971</v>
      </c>
      <c r="B2112" t="s">
        <v>5179</v>
      </c>
      <c r="C2112">
        <v>2194</v>
      </c>
      <c r="D2112" t="s">
        <v>5166</v>
      </c>
      <c r="E2112">
        <v>5</v>
      </c>
      <c r="F2112" t="s">
        <v>2634</v>
      </c>
      <c r="G2112">
        <v>8</v>
      </c>
      <c r="H2112" s="1" t="s">
        <v>2635</v>
      </c>
      <c r="I2112">
        <v>86</v>
      </c>
      <c r="J2112" t="s">
        <v>5167</v>
      </c>
      <c r="M2112" t="s">
        <v>1263</v>
      </c>
      <c r="N2112" t="s">
        <v>5168</v>
      </c>
      <c r="O2112" t="s">
        <v>1275</v>
      </c>
      <c r="P2112">
        <v>90183929</v>
      </c>
      <c r="R2112">
        <v>13</v>
      </c>
      <c r="S2112">
        <v>14</v>
      </c>
      <c r="U2112">
        <v>7730734014587</v>
      </c>
      <c r="V2112">
        <v>0</v>
      </c>
      <c r="X2112">
        <v>97361404</v>
      </c>
      <c r="Z2112" t="s">
        <v>1260</v>
      </c>
      <c r="AA2112" t="s">
        <v>1261</v>
      </c>
      <c r="AE2112">
        <v>45107</v>
      </c>
      <c r="AH2112">
        <v>0</v>
      </c>
      <c r="AK2112" t="s">
        <v>1260</v>
      </c>
      <c r="AM2112" t="s">
        <v>1260</v>
      </c>
      <c r="AN2112" t="s">
        <v>1260</v>
      </c>
      <c r="AQ2112" t="s">
        <v>1263</v>
      </c>
      <c r="AR2112" t="s">
        <v>1257</v>
      </c>
      <c r="AS2112" t="s">
        <v>1260</v>
      </c>
      <c r="AT2112">
        <v>1</v>
      </c>
      <c r="AX2112" t="s">
        <v>1260</v>
      </c>
      <c r="AY2112" t="s">
        <v>1264</v>
      </c>
      <c r="AZ2112" t="s">
        <v>1265</v>
      </c>
      <c r="BI2112" t="s">
        <v>1260</v>
      </c>
      <c r="BK2112" t="str">
        <f>LEFT(Tabela_BaseCadastro[[#This Row],[Descrição]],SEARCH(" ",Tabela_BaseCadastro[[#This Row],[Descrição]],1)-1)</f>
        <v>97361404</v>
      </c>
      <c r="BL2112" t="str">
        <f>TEXT(Tabela_BaseCadastro[[#This Row],[Unidade Venda '[EAN8, UPC12, EAN13, e DUN14']]],"0000000000000")</f>
        <v>7730734014587</v>
      </c>
      <c r="BN2112">
        <f>IF(Tabela_BaseCadastro[[#This Row],[P.Ativo CMED]]="",Tabela_BaseCadastro[[#This Row],[DESCRIÇÃO DO PRINCIPIO ATIVO]],Tabela_BaseCadastro[[#This Row],[P.Ativo CMED]])</f>
        <v>0</v>
      </c>
    </row>
    <row r="2113" spans="1:66" x14ac:dyDescent="0.25">
      <c r="A2113">
        <v>2972</v>
      </c>
      <c r="B2113" t="s">
        <v>5180</v>
      </c>
      <c r="C2113">
        <v>2194</v>
      </c>
      <c r="D2113" t="s">
        <v>5166</v>
      </c>
      <c r="E2113">
        <v>5</v>
      </c>
      <c r="F2113" t="s">
        <v>2634</v>
      </c>
      <c r="G2113">
        <v>8</v>
      </c>
      <c r="H2113" s="1" t="s">
        <v>2635</v>
      </c>
      <c r="I2113">
        <v>86</v>
      </c>
      <c r="J2113" t="s">
        <v>5167</v>
      </c>
      <c r="M2113" t="s">
        <v>1263</v>
      </c>
      <c r="N2113" t="s">
        <v>5168</v>
      </c>
      <c r="O2113" t="s">
        <v>1275</v>
      </c>
      <c r="P2113">
        <v>90183929</v>
      </c>
      <c r="R2113">
        <v>13</v>
      </c>
      <c r="S2113">
        <v>14</v>
      </c>
      <c r="T2113">
        <v>13</v>
      </c>
      <c r="U2113">
        <v>7730734014594</v>
      </c>
      <c r="V2113">
        <v>0</v>
      </c>
      <c r="W2113">
        <v>7730734014594</v>
      </c>
      <c r="X2113">
        <v>97361604</v>
      </c>
      <c r="Z2113" t="s">
        <v>1260</v>
      </c>
      <c r="AA2113" t="s">
        <v>1261</v>
      </c>
      <c r="AE2113">
        <v>45107</v>
      </c>
      <c r="AH2113">
        <v>0</v>
      </c>
      <c r="AK2113" t="s">
        <v>1260</v>
      </c>
      <c r="AM2113" t="s">
        <v>1260</v>
      </c>
      <c r="AN2113" t="s">
        <v>1260</v>
      </c>
      <c r="AQ2113" t="s">
        <v>1263</v>
      </c>
      <c r="AR2113" t="s">
        <v>1257</v>
      </c>
      <c r="AS2113" t="s">
        <v>1260</v>
      </c>
      <c r="AT2113">
        <v>1</v>
      </c>
      <c r="AX2113" t="s">
        <v>1260</v>
      </c>
      <c r="AY2113" t="s">
        <v>1264</v>
      </c>
      <c r="AZ2113" t="s">
        <v>1265</v>
      </c>
      <c r="BI2113" t="s">
        <v>1260</v>
      </c>
      <c r="BK2113" t="str">
        <f>LEFT(Tabela_BaseCadastro[[#This Row],[Descrição]],SEARCH(" ",Tabela_BaseCadastro[[#This Row],[Descrição]],1)-1)</f>
        <v>97361604</v>
      </c>
      <c r="BL2113" t="str">
        <f>TEXT(Tabela_BaseCadastro[[#This Row],[Unidade Venda '[EAN8, UPC12, EAN13, e DUN14']]],"0000000000000")</f>
        <v>7730734014594</v>
      </c>
      <c r="BN2113">
        <f>IF(Tabela_BaseCadastro[[#This Row],[P.Ativo CMED]]="",Tabela_BaseCadastro[[#This Row],[DESCRIÇÃO DO PRINCIPIO ATIVO]],Tabela_BaseCadastro[[#This Row],[P.Ativo CMED]])</f>
        <v>0</v>
      </c>
    </row>
    <row r="2114" spans="1:66" x14ac:dyDescent="0.25">
      <c r="A2114">
        <v>2973</v>
      </c>
      <c r="B2114" t="s">
        <v>5181</v>
      </c>
      <c r="C2114">
        <v>2194</v>
      </c>
      <c r="D2114" t="s">
        <v>5166</v>
      </c>
      <c r="E2114">
        <v>5</v>
      </c>
      <c r="F2114" t="s">
        <v>2634</v>
      </c>
      <c r="G2114">
        <v>8</v>
      </c>
      <c r="H2114" s="1" t="s">
        <v>2635</v>
      </c>
      <c r="I2114">
        <v>86</v>
      </c>
      <c r="J2114" t="s">
        <v>5167</v>
      </c>
      <c r="M2114" t="s">
        <v>1263</v>
      </c>
      <c r="N2114" t="s">
        <v>5168</v>
      </c>
      <c r="O2114" t="s">
        <v>1275</v>
      </c>
      <c r="P2114">
        <v>90183929</v>
      </c>
      <c r="R2114">
        <v>13</v>
      </c>
      <c r="S2114">
        <v>13</v>
      </c>
      <c r="T2114">
        <v>13</v>
      </c>
      <c r="U2114">
        <v>7730734014600</v>
      </c>
      <c r="V2114">
        <v>0</v>
      </c>
      <c r="W2114">
        <v>7730734014600</v>
      </c>
      <c r="X2114">
        <v>97361804</v>
      </c>
      <c r="Z2114" t="s">
        <v>1260</v>
      </c>
      <c r="AA2114" t="s">
        <v>1261</v>
      </c>
      <c r="AE2114">
        <v>45107</v>
      </c>
      <c r="AH2114">
        <v>0</v>
      </c>
      <c r="AK2114" t="s">
        <v>1260</v>
      </c>
      <c r="AM2114" t="s">
        <v>1260</v>
      </c>
      <c r="AN2114" t="s">
        <v>1260</v>
      </c>
      <c r="AQ2114" t="s">
        <v>1263</v>
      </c>
      <c r="AR2114" t="s">
        <v>1257</v>
      </c>
      <c r="AS2114" t="s">
        <v>1260</v>
      </c>
      <c r="AT2114">
        <v>1</v>
      </c>
      <c r="AX2114" t="s">
        <v>1260</v>
      </c>
      <c r="AY2114" t="s">
        <v>1264</v>
      </c>
      <c r="AZ2114" t="s">
        <v>1265</v>
      </c>
      <c r="BI2114" t="s">
        <v>1260</v>
      </c>
      <c r="BK2114" t="str">
        <f>LEFT(Tabela_BaseCadastro[[#This Row],[Descrição]],SEARCH(" ",Tabela_BaseCadastro[[#This Row],[Descrição]],1)-1)</f>
        <v>97361804</v>
      </c>
      <c r="BL2114" t="str">
        <f>TEXT(Tabela_BaseCadastro[[#This Row],[Unidade Venda '[EAN8, UPC12, EAN13, e DUN14']]],"0000000000000")</f>
        <v>7730734014600</v>
      </c>
      <c r="BN2114">
        <f>IF(Tabela_BaseCadastro[[#This Row],[P.Ativo CMED]]="",Tabela_BaseCadastro[[#This Row],[DESCRIÇÃO DO PRINCIPIO ATIVO]],Tabela_BaseCadastro[[#This Row],[P.Ativo CMED]])</f>
        <v>0</v>
      </c>
    </row>
    <row r="2115" spans="1:66" x14ac:dyDescent="0.25">
      <c r="A2115">
        <v>2974</v>
      </c>
      <c r="B2115" t="s">
        <v>5182</v>
      </c>
      <c r="C2115">
        <v>1920</v>
      </c>
      <c r="D2115" t="s">
        <v>2759</v>
      </c>
      <c r="E2115">
        <v>5</v>
      </c>
      <c r="F2115" t="s">
        <v>2634</v>
      </c>
      <c r="G2115">
        <v>8</v>
      </c>
      <c r="H2115" s="1" t="s">
        <v>2635</v>
      </c>
      <c r="I2115">
        <v>39</v>
      </c>
      <c r="J2115" t="s">
        <v>2761</v>
      </c>
      <c r="M2115" t="s">
        <v>1257</v>
      </c>
      <c r="N2115" t="s">
        <v>5183</v>
      </c>
      <c r="O2115" t="s">
        <v>1275</v>
      </c>
      <c r="P2115">
        <v>90183929</v>
      </c>
      <c r="R2115">
        <v>13</v>
      </c>
      <c r="S2115">
        <v>13</v>
      </c>
      <c r="U2115">
        <v>7898588640205</v>
      </c>
      <c r="V2115">
        <v>123456789</v>
      </c>
      <c r="X2115" t="s">
        <v>5184</v>
      </c>
      <c r="Z2115" t="s">
        <v>1260</v>
      </c>
      <c r="AA2115" t="s">
        <v>1261</v>
      </c>
      <c r="AE2115">
        <v>45107</v>
      </c>
      <c r="AH2115">
        <v>0</v>
      </c>
      <c r="AK2115" t="s">
        <v>1260</v>
      </c>
      <c r="AM2115" t="s">
        <v>1260</v>
      </c>
      <c r="AN2115" t="s">
        <v>1260</v>
      </c>
      <c r="AQ2115" t="s">
        <v>1263</v>
      </c>
      <c r="AR2115" t="s">
        <v>1257</v>
      </c>
      <c r="AS2115" t="s">
        <v>1260</v>
      </c>
      <c r="AT2115">
        <v>1</v>
      </c>
      <c r="AX2115" t="s">
        <v>1260</v>
      </c>
      <c r="AY2115" t="s">
        <v>1264</v>
      </c>
      <c r="AZ2115" t="s">
        <v>1265</v>
      </c>
      <c r="BI2115" t="s">
        <v>1260</v>
      </c>
      <c r="BK2115" t="str">
        <f>LEFT(Tabela_BaseCadastro[[#This Row],[Descrição]],SEARCH(" ",Tabela_BaseCadastro[[#This Row],[Descrição]],1)-1)</f>
        <v>TMAF20XL</v>
      </c>
      <c r="BL2115" t="str">
        <f>TEXT(Tabela_BaseCadastro[[#This Row],[Unidade Venda '[EAN8, UPC12, EAN13, e DUN14']]],"0000000000000")</f>
        <v>7898588640205</v>
      </c>
      <c r="BN2115">
        <f>IF(Tabela_BaseCadastro[[#This Row],[P.Ativo CMED]]="",Tabela_BaseCadastro[[#This Row],[DESCRIÇÃO DO PRINCIPIO ATIVO]],Tabela_BaseCadastro[[#This Row],[P.Ativo CMED]])</f>
        <v>0</v>
      </c>
    </row>
    <row r="2116" spans="1:66" x14ac:dyDescent="0.25">
      <c r="A2116">
        <v>2975</v>
      </c>
      <c r="B2116" t="s">
        <v>5185</v>
      </c>
      <c r="C2116">
        <v>2194</v>
      </c>
      <c r="D2116" t="s">
        <v>5166</v>
      </c>
      <c r="E2116">
        <v>5</v>
      </c>
      <c r="F2116" t="s">
        <v>2634</v>
      </c>
      <c r="G2116">
        <v>8</v>
      </c>
      <c r="H2116" s="1" t="s">
        <v>2635</v>
      </c>
      <c r="I2116">
        <v>86</v>
      </c>
      <c r="J2116" t="s">
        <v>5167</v>
      </c>
      <c r="M2116" t="s">
        <v>1257</v>
      </c>
      <c r="N2116" t="s">
        <v>4698</v>
      </c>
      <c r="O2116" t="s">
        <v>4699</v>
      </c>
      <c r="P2116">
        <v>90189099</v>
      </c>
      <c r="R2116">
        <v>13</v>
      </c>
      <c r="S2116">
        <v>13</v>
      </c>
      <c r="T2116">
        <v>13</v>
      </c>
      <c r="U2116">
        <v>7898913078154</v>
      </c>
      <c r="V2116">
        <v>0</v>
      </c>
      <c r="W2116">
        <v>7898913078154</v>
      </c>
      <c r="X2116">
        <v>9729</v>
      </c>
      <c r="Z2116" t="s">
        <v>1260</v>
      </c>
      <c r="AA2116" t="s">
        <v>1261</v>
      </c>
      <c r="AE2116">
        <v>45107</v>
      </c>
      <c r="AH2116">
        <v>0</v>
      </c>
      <c r="AK2116" t="s">
        <v>1260</v>
      </c>
      <c r="AM2116" t="s">
        <v>1260</v>
      </c>
      <c r="AN2116" t="s">
        <v>1260</v>
      </c>
      <c r="AQ2116" t="s">
        <v>1263</v>
      </c>
      <c r="AR2116" t="s">
        <v>1257</v>
      </c>
      <c r="AS2116" t="s">
        <v>1260</v>
      </c>
      <c r="AT2116">
        <v>1</v>
      </c>
      <c r="AX2116" t="s">
        <v>1260</v>
      </c>
      <c r="AY2116" t="s">
        <v>1264</v>
      </c>
      <c r="AZ2116" t="s">
        <v>1265</v>
      </c>
      <c r="BI2116" t="s">
        <v>1260</v>
      </c>
      <c r="BK2116" t="str">
        <f>LEFT(Tabela_BaseCadastro[[#This Row],[Descrição]],SEARCH(" ",Tabela_BaseCadastro[[#This Row],[Descrição]],1)-1)</f>
        <v>KIT</v>
      </c>
      <c r="BL2116" t="str">
        <f>TEXT(Tabela_BaseCadastro[[#This Row],[Unidade Venda '[EAN8, UPC12, EAN13, e DUN14']]],"0000000000000")</f>
        <v>7898913078154</v>
      </c>
      <c r="BN2116">
        <f>IF(Tabela_BaseCadastro[[#This Row],[P.Ativo CMED]]="",Tabela_BaseCadastro[[#This Row],[DESCRIÇÃO DO PRINCIPIO ATIVO]],Tabela_BaseCadastro[[#This Row],[P.Ativo CMED]])</f>
        <v>0</v>
      </c>
    </row>
    <row r="2117" spans="1:66" x14ac:dyDescent="0.25">
      <c r="A2117">
        <v>2976</v>
      </c>
      <c r="B2117" t="s">
        <v>5186</v>
      </c>
      <c r="C2117">
        <v>2194</v>
      </c>
      <c r="D2117" t="s">
        <v>5166</v>
      </c>
      <c r="E2117">
        <v>5</v>
      </c>
      <c r="F2117" t="s">
        <v>2634</v>
      </c>
      <c r="G2117">
        <v>8</v>
      </c>
      <c r="H2117" s="1" t="s">
        <v>2635</v>
      </c>
      <c r="I2117">
        <v>86</v>
      </c>
      <c r="J2117" t="s">
        <v>5167</v>
      </c>
      <c r="M2117" t="s">
        <v>1257</v>
      </c>
      <c r="N2117" t="s">
        <v>5168</v>
      </c>
      <c r="O2117" t="s">
        <v>1275</v>
      </c>
      <c r="P2117">
        <v>90183929</v>
      </c>
      <c r="R2117">
        <v>13</v>
      </c>
      <c r="S2117">
        <v>14</v>
      </c>
      <c r="U2117">
        <v>7730734023176</v>
      </c>
      <c r="V2117">
        <v>0</v>
      </c>
      <c r="X2117">
        <v>97551204</v>
      </c>
      <c r="Z2117" t="s">
        <v>1260</v>
      </c>
      <c r="AA2117" t="s">
        <v>1261</v>
      </c>
      <c r="AE2117">
        <v>45107</v>
      </c>
      <c r="AH2117">
        <v>0</v>
      </c>
      <c r="AK2117" t="s">
        <v>1260</v>
      </c>
      <c r="AM2117" t="s">
        <v>1260</v>
      </c>
      <c r="AN2117" t="s">
        <v>1260</v>
      </c>
      <c r="AQ2117" t="s">
        <v>1263</v>
      </c>
      <c r="AR2117" t="s">
        <v>1257</v>
      </c>
      <c r="AS2117" t="s">
        <v>1260</v>
      </c>
      <c r="AT2117">
        <v>1</v>
      </c>
      <c r="AX2117" t="s">
        <v>1260</v>
      </c>
      <c r="AY2117" t="s">
        <v>1264</v>
      </c>
      <c r="AZ2117" t="s">
        <v>1265</v>
      </c>
      <c r="BI2117" t="s">
        <v>1260</v>
      </c>
      <c r="BK2117" t="str">
        <f>LEFT(Tabela_BaseCadastro[[#This Row],[Descrição]],SEARCH(" ",Tabela_BaseCadastro[[#This Row],[Descrição]],1)-1)</f>
        <v>97551204</v>
      </c>
      <c r="BL2117" t="str">
        <f>TEXT(Tabela_BaseCadastro[[#This Row],[Unidade Venda '[EAN8, UPC12, EAN13, e DUN14']]],"0000000000000")</f>
        <v>7730734023176</v>
      </c>
      <c r="BN2117">
        <f>IF(Tabela_BaseCadastro[[#This Row],[P.Ativo CMED]]="",Tabela_BaseCadastro[[#This Row],[DESCRIÇÃO DO PRINCIPIO ATIVO]],Tabela_BaseCadastro[[#This Row],[P.Ativo CMED]])</f>
        <v>0</v>
      </c>
    </row>
    <row r="2118" spans="1:66" x14ac:dyDescent="0.25">
      <c r="A2118">
        <v>2977</v>
      </c>
      <c r="B2118" t="s">
        <v>5187</v>
      </c>
      <c r="C2118">
        <v>2194</v>
      </c>
      <c r="D2118" t="s">
        <v>5166</v>
      </c>
      <c r="E2118">
        <v>5</v>
      </c>
      <c r="F2118" t="s">
        <v>2634</v>
      </c>
      <c r="G2118">
        <v>8</v>
      </c>
      <c r="H2118" s="1" t="s">
        <v>2635</v>
      </c>
      <c r="I2118">
        <v>86</v>
      </c>
      <c r="J2118" t="s">
        <v>5167</v>
      </c>
      <c r="M2118" t="s">
        <v>1257</v>
      </c>
      <c r="N2118" t="s">
        <v>4698</v>
      </c>
      <c r="O2118" t="s">
        <v>4699</v>
      </c>
      <c r="P2118">
        <v>90189099</v>
      </c>
      <c r="R2118">
        <v>13</v>
      </c>
      <c r="S2118">
        <v>14</v>
      </c>
      <c r="U2118">
        <v>2977</v>
      </c>
      <c r="V2118">
        <v>0</v>
      </c>
      <c r="Z2118" t="s">
        <v>1260</v>
      </c>
      <c r="AA2118" t="s">
        <v>1261</v>
      </c>
      <c r="AE2118">
        <v>45107</v>
      </c>
      <c r="AH2118">
        <v>0</v>
      </c>
      <c r="AK2118" t="s">
        <v>1260</v>
      </c>
      <c r="AM2118" t="s">
        <v>1260</v>
      </c>
      <c r="AN2118" t="s">
        <v>1260</v>
      </c>
      <c r="AQ2118" t="s">
        <v>1263</v>
      </c>
      <c r="AR2118" t="s">
        <v>1257</v>
      </c>
      <c r="AS2118" t="s">
        <v>1260</v>
      </c>
      <c r="AT2118">
        <v>1</v>
      </c>
      <c r="AX2118" t="s">
        <v>1260</v>
      </c>
      <c r="AY2118" t="s">
        <v>1264</v>
      </c>
      <c r="AZ2118" t="s">
        <v>1265</v>
      </c>
      <c r="BI2118" t="s">
        <v>1260</v>
      </c>
      <c r="BK2118" t="str">
        <f>LEFT(Tabela_BaseCadastro[[#This Row],[Descrição]],SEARCH(" ",Tabela_BaseCadastro[[#This Row],[Descrição]],1)-1)</f>
        <v>KIT</v>
      </c>
      <c r="BL2118" t="str">
        <f>TEXT(Tabela_BaseCadastro[[#This Row],[Unidade Venda '[EAN8, UPC12, EAN13, e DUN14']]],"0000000000000")</f>
        <v>0000000002977</v>
      </c>
      <c r="BN2118">
        <f>IF(Tabela_BaseCadastro[[#This Row],[P.Ativo CMED]]="",Tabela_BaseCadastro[[#This Row],[DESCRIÇÃO DO PRINCIPIO ATIVO]],Tabela_BaseCadastro[[#This Row],[P.Ativo CMED]])</f>
        <v>0</v>
      </c>
    </row>
    <row r="2119" spans="1:66" x14ac:dyDescent="0.25">
      <c r="A2119">
        <v>2978</v>
      </c>
      <c r="B2119" t="s">
        <v>5188</v>
      </c>
      <c r="C2119">
        <v>2194</v>
      </c>
      <c r="D2119" t="s">
        <v>5166</v>
      </c>
      <c r="E2119">
        <v>5</v>
      </c>
      <c r="F2119" t="s">
        <v>2634</v>
      </c>
      <c r="G2119">
        <v>8</v>
      </c>
      <c r="H2119" s="1" t="s">
        <v>2635</v>
      </c>
      <c r="I2119">
        <v>86</v>
      </c>
      <c r="J2119" t="s">
        <v>5167</v>
      </c>
      <c r="M2119" t="s">
        <v>1257</v>
      </c>
      <c r="N2119" t="s">
        <v>5189</v>
      </c>
      <c r="O2119" t="s">
        <v>2614</v>
      </c>
      <c r="P2119">
        <v>90183929</v>
      </c>
      <c r="R2119">
        <v>13</v>
      </c>
      <c r="S2119">
        <v>14</v>
      </c>
      <c r="U2119">
        <v>7730734023053</v>
      </c>
      <c r="V2119">
        <v>0</v>
      </c>
      <c r="X2119">
        <v>97551404</v>
      </c>
      <c r="Z2119" t="s">
        <v>1260</v>
      </c>
      <c r="AA2119" t="s">
        <v>1261</v>
      </c>
      <c r="AE2119">
        <v>45107</v>
      </c>
      <c r="AH2119">
        <v>0</v>
      </c>
      <c r="AK2119" t="s">
        <v>1260</v>
      </c>
      <c r="AM2119" t="s">
        <v>1260</v>
      </c>
      <c r="AN2119" t="s">
        <v>1260</v>
      </c>
      <c r="AQ2119" t="s">
        <v>1263</v>
      </c>
      <c r="AR2119" t="s">
        <v>1257</v>
      </c>
      <c r="AS2119" t="s">
        <v>1260</v>
      </c>
      <c r="AT2119">
        <v>1</v>
      </c>
      <c r="AX2119" t="s">
        <v>1260</v>
      </c>
      <c r="AY2119" t="s">
        <v>1264</v>
      </c>
      <c r="AZ2119" t="s">
        <v>1265</v>
      </c>
      <c r="BI2119" t="s">
        <v>1260</v>
      </c>
      <c r="BK2119" t="str">
        <f>LEFT(Tabela_BaseCadastro[[#This Row],[Descrição]],SEARCH(" ",Tabela_BaseCadastro[[#This Row],[Descrição]],1)-1)</f>
        <v>KIT</v>
      </c>
      <c r="BL2119" t="str">
        <f>TEXT(Tabela_BaseCadastro[[#This Row],[Unidade Venda '[EAN8, UPC12, EAN13, e DUN14']]],"0000000000000")</f>
        <v>7730734023053</v>
      </c>
      <c r="BN2119">
        <f>IF(Tabela_BaseCadastro[[#This Row],[P.Ativo CMED]]="",Tabela_BaseCadastro[[#This Row],[DESCRIÇÃO DO PRINCIPIO ATIVO]],Tabela_BaseCadastro[[#This Row],[P.Ativo CMED]])</f>
        <v>0</v>
      </c>
    </row>
    <row r="2120" spans="1:66" x14ac:dyDescent="0.25">
      <c r="A2120">
        <v>2979</v>
      </c>
      <c r="B2120" t="s">
        <v>5190</v>
      </c>
      <c r="C2120">
        <v>2194</v>
      </c>
      <c r="D2120" t="s">
        <v>5166</v>
      </c>
      <c r="E2120">
        <v>5</v>
      </c>
      <c r="F2120" t="s">
        <v>2634</v>
      </c>
      <c r="G2120">
        <v>8</v>
      </c>
      <c r="H2120" s="1" t="s">
        <v>2635</v>
      </c>
      <c r="I2120">
        <v>86</v>
      </c>
      <c r="J2120" t="s">
        <v>5167</v>
      </c>
      <c r="M2120" t="s">
        <v>1257</v>
      </c>
      <c r="N2120" t="s">
        <v>4698</v>
      </c>
      <c r="O2120" t="s">
        <v>4699</v>
      </c>
      <c r="P2120">
        <v>90189099</v>
      </c>
      <c r="R2120">
        <v>13</v>
      </c>
      <c r="S2120">
        <v>14</v>
      </c>
      <c r="U2120">
        <v>7730734023060</v>
      </c>
      <c r="V2120">
        <v>0</v>
      </c>
      <c r="Z2120" t="s">
        <v>1260</v>
      </c>
      <c r="AA2120" t="s">
        <v>1261</v>
      </c>
      <c r="AE2120">
        <v>45107</v>
      </c>
      <c r="AH2120">
        <v>0</v>
      </c>
      <c r="AK2120" t="s">
        <v>1260</v>
      </c>
      <c r="AM2120" t="s">
        <v>1260</v>
      </c>
      <c r="AN2120" t="s">
        <v>1260</v>
      </c>
      <c r="AQ2120" t="s">
        <v>1263</v>
      </c>
      <c r="AR2120" t="s">
        <v>1257</v>
      </c>
      <c r="AS2120" t="s">
        <v>1260</v>
      </c>
      <c r="AT2120">
        <v>1</v>
      </c>
      <c r="AX2120" t="s">
        <v>1260</v>
      </c>
      <c r="AY2120" t="s">
        <v>1264</v>
      </c>
      <c r="AZ2120" t="s">
        <v>1265</v>
      </c>
      <c r="BI2120" t="s">
        <v>1260</v>
      </c>
      <c r="BK2120" t="str">
        <f>LEFT(Tabela_BaseCadastro[[#This Row],[Descrição]],SEARCH(" ",Tabela_BaseCadastro[[#This Row],[Descrição]],1)-1)</f>
        <v>KIT</v>
      </c>
      <c r="BL2120" t="str">
        <f>TEXT(Tabela_BaseCadastro[[#This Row],[Unidade Venda '[EAN8, UPC12, EAN13, e DUN14']]],"0000000000000")</f>
        <v>7730734023060</v>
      </c>
      <c r="BN2120">
        <f>IF(Tabela_BaseCadastro[[#This Row],[P.Ativo CMED]]="",Tabela_BaseCadastro[[#This Row],[DESCRIÇÃO DO PRINCIPIO ATIVO]],Tabela_BaseCadastro[[#This Row],[P.Ativo CMED]])</f>
        <v>0</v>
      </c>
    </row>
    <row r="2121" spans="1:66" x14ac:dyDescent="0.25">
      <c r="A2121">
        <v>2980</v>
      </c>
      <c r="B2121" t="s">
        <v>5191</v>
      </c>
      <c r="C2121">
        <v>2194</v>
      </c>
      <c r="D2121" t="s">
        <v>5166</v>
      </c>
      <c r="E2121">
        <v>5</v>
      </c>
      <c r="F2121" t="s">
        <v>2634</v>
      </c>
      <c r="G2121">
        <v>8</v>
      </c>
      <c r="H2121" s="1" t="s">
        <v>2635</v>
      </c>
      <c r="I2121">
        <v>86</v>
      </c>
      <c r="J2121" t="s">
        <v>5167</v>
      </c>
      <c r="M2121" t="s">
        <v>1257</v>
      </c>
      <c r="N2121" t="s">
        <v>4698</v>
      </c>
      <c r="O2121" t="s">
        <v>4699</v>
      </c>
      <c r="P2121">
        <v>90189099</v>
      </c>
      <c r="R2121">
        <v>13</v>
      </c>
      <c r="S2121">
        <v>14</v>
      </c>
      <c r="U2121">
        <v>7730734014648</v>
      </c>
      <c r="V2121">
        <v>0</v>
      </c>
      <c r="Z2121" t="s">
        <v>1260</v>
      </c>
      <c r="AA2121" t="s">
        <v>1261</v>
      </c>
      <c r="AE2121">
        <v>45107</v>
      </c>
      <c r="AH2121">
        <v>0</v>
      </c>
      <c r="AK2121" t="s">
        <v>1260</v>
      </c>
      <c r="AM2121" t="s">
        <v>1260</v>
      </c>
      <c r="AN2121" t="s">
        <v>1260</v>
      </c>
      <c r="AQ2121" t="s">
        <v>1263</v>
      </c>
      <c r="AR2121" t="s">
        <v>1257</v>
      </c>
      <c r="AS2121" t="s">
        <v>1260</v>
      </c>
      <c r="AT2121">
        <v>1</v>
      </c>
      <c r="AX2121" t="s">
        <v>1260</v>
      </c>
      <c r="AY2121" t="s">
        <v>1264</v>
      </c>
      <c r="AZ2121" t="s">
        <v>1265</v>
      </c>
      <c r="BI2121" t="s">
        <v>1260</v>
      </c>
      <c r="BK2121" t="str">
        <f>LEFT(Tabela_BaseCadastro[[#This Row],[Descrição]],SEARCH(" ",Tabela_BaseCadastro[[#This Row],[Descrição]],1)-1)</f>
        <v>KIT</v>
      </c>
      <c r="BL2121" t="str">
        <f>TEXT(Tabela_BaseCadastro[[#This Row],[Unidade Venda '[EAN8, UPC12, EAN13, e DUN14']]],"0000000000000")</f>
        <v>7730734014648</v>
      </c>
      <c r="BN2121">
        <f>IF(Tabela_BaseCadastro[[#This Row],[P.Ativo CMED]]="",Tabela_BaseCadastro[[#This Row],[DESCRIÇÃO DO PRINCIPIO ATIVO]],Tabela_BaseCadastro[[#This Row],[P.Ativo CMED]])</f>
        <v>0</v>
      </c>
    </row>
    <row r="2122" spans="1:66" x14ac:dyDescent="0.25">
      <c r="A2122">
        <v>2981</v>
      </c>
      <c r="B2122" t="s">
        <v>5192</v>
      </c>
      <c r="C2122">
        <v>2194</v>
      </c>
      <c r="D2122" t="s">
        <v>5166</v>
      </c>
      <c r="E2122">
        <v>5</v>
      </c>
      <c r="F2122" t="s">
        <v>2634</v>
      </c>
      <c r="G2122">
        <v>8</v>
      </c>
      <c r="H2122" s="1" t="s">
        <v>2635</v>
      </c>
      <c r="I2122">
        <v>86</v>
      </c>
      <c r="J2122" t="s">
        <v>5167</v>
      </c>
      <c r="M2122" t="s">
        <v>1257</v>
      </c>
      <c r="N2122" t="s">
        <v>4698</v>
      </c>
      <c r="O2122" t="s">
        <v>4699</v>
      </c>
      <c r="P2122">
        <v>90189099</v>
      </c>
      <c r="R2122">
        <v>13</v>
      </c>
      <c r="S2122">
        <v>14</v>
      </c>
      <c r="U2122">
        <v>7730734014655</v>
      </c>
      <c r="V2122">
        <v>0</v>
      </c>
      <c r="Z2122" t="s">
        <v>1260</v>
      </c>
      <c r="AA2122" t="s">
        <v>1261</v>
      </c>
      <c r="AE2122">
        <v>45107</v>
      </c>
      <c r="AH2122">
        <v>0</v>
      </c>
      <c r="AK2122" t="s">
        <v>1260</v>
      </c>
      <c r="AM2122" t="s">
        <v>1260</v>
      </c>
      <c r="AN2122" t="s">
        <v>1260</v>
      </c>
      <c r="AQ2122" t="s">
        <v>1263</v>
      </c>
      <c r="AR2122" t="s">
        <v>1257</v>
      </c>
      <c r="AS2122" t="s">
        <v>1260</v>
      </c>
      <c r="AT2122">
        <v>1</v>
      </c>
      <c r="AX2122" t="s">
        <v>1260</v>
      </c>
      <c r="AY2122" t="s">
        <v>1264</v>
      </c>
      <c r="AZ2122" t="s">
        <v>1265</v>
      </c>
      <c r="BI2122" t="s">
        <v>1260</v>
      </c>
      <c r="BK2122" t="str">
        <f>LEFT(Tabela_BaseCadastro[[#This Row],[Descrição]],SEARCH(" ",Tabela_BaseCadastro[[#This Row],[Descrição]],1)-1)</f>
        <v>KIT</v>
      </c>
      <c r="BL2122" t="str">
        <f>TEXT(Tabela_BaseCadastro[[#This Row],[Unidade Venda '[EAN8, UPC12, EAN13, e DUN14']]],"0000000000000")</f>
        <v>7730734014655</v>
      </c>
      <c r="BN2122">
        <f>IF(Tabela_BaseCadastro[[#This Row],[P.Ativo CMED]]="",Tabela_BaseCadastro[[#This Row],[DESCRIÇÃO DO PRINCIPIO ATIVO]],Tabela_BaseCadastro[[#This Row],[P.Ativo CMED]])</f>
        <v>0</v>
      </c>
    </row>
    <row r="2123" spans="1:66" x14ac:dyDescent="0.25">
      <c r="A2123">
        <v>2982</v>
      </c>
      <c r="B2123" t="s">
        <v>5193</v>
      </c>
      <c r="C2123">
        <v>2194</v>
      </c>
      <c r="D2123" t="s">
        <v>5166</v>
      </c>
      <c r="E2123">
        <v>5</v>
      </c>
      <c r="F2123" t="s">
        <v>2634</v>
      </c>
      <c r="G2123">
        <v>8</v>
      </c>
      <c r="H2123" s="1" t="s">
        <v>2635</v>
      </c>
      <c r="I2123">
        <v>86</v>
      </c>
      <c r="J2123" t="s">
        <v>5167</v>
      </c>
      <c r="M2123" t="s">
        <v>1257</v>
      </c>
      <c r="N2123" t="s">
        <v>4698</v>
      </c>
      <c r="O2123" t="s">
        <v>4699</v>
      </c>
      <c r="P2123">
        <v>90189099</v>
      </c>
      <c r="R2123">
        <v>13</v>
      </c>
      <c r="S2123">
        <v>14</v>
      </c>
      <c r="U2123">
        <v>7730734014532</v>
      </c>
      <c r="V2123">
        <v>0</v>
      </c>
      <c r="Z2123" t="s">
        <v>1260</v>
      </c>
      <c r="AA2123" t="s">
        <v>1261</v>
      </c>
      <c r="AE2123">
        <v>45107</v>
      </c>
      <c r="AH2123">
        <v>0</v>
      </c>
      <c r="AK2123" t="s">
        <v>1260</v>
      </c>
      <c r="AM2123" t="s">
        <v>1260</v>
      </c>
      <c r="AN2123" t="s">
        <v>1260</v>
      </c>
      <c r="AQ2123" t="s">
        <v>1263</v>
      </c>
      <c r="AR2123" t="s">
        <v>1257</v>
      </c>
      <c r="AS2123" t="s">
        <v>1260</v>
      </c>
      <c r="AT2123">
        <v>1</v>
      </c>
      <c r="AX2123" t="s">
        <v>1260</v>
      </c>
      <c r="AY2123" t="s">
        <v>1264</v>
      </c>
      <c r="AZ2123" t="s">
        <v>1265</v>
      </c>
      <c r="BI2123" t="s">
        <v>1260</v>
      </c>
      <c r="BK2123" t="str">
        <f>LEFT(Tabela_BaseCadastro[[#This Row],[Descrição]],SEARCH(" ",Tabela_BaseCadastro[[#This Row],[Descrição]],1)-1)</f>
        <v>KIT</v>
      </c>
      <c r="BL2123" t="str">
        <f>TEXT(Tabela_BaseCadastro[[#This Row],[Unidade Venda '[EAN8, UPC12, EAN13, e DUN14']]],"0000000000000")</f>
        <v>7730734014532</v>
      </c>
      <c r="BN2123">
        <f>IF(Tabela_BaseCadastro[[#This Row],[P.Ativo CMED]]="",Tabela_BaseCadastro[[#This Row],[DESCRIÇÃO DO PRINCIPIO ATIVO]],Tabela_BaseCadastro[[#This Row],[P.Ativo CMED]])</f>
        <v>0</v>
      </c>
    </row>
    <row r="2124" spans="1:66" x14ac:dyDescent="0.25">
      <c r="A2124">
        <v>2983</v>
      </c>
      <c r="B2124" t="s">
        <v>5194</v>
      </c>
      <c r="C2124">
        <v>2194</v>
      </c>
      <c r="D2124" t="s">
        <v>5166</v>
      </c>
      <c r="E2124">
        <v>5</v>
      </c>
      <c r="F2124" t="s">
        <v>2634</v>
      </c>
      <c r="G2124">
        <v>8</v>
      </c>
      <c r="H2124" s="1" t="s">
        <v>2635</v>
      </c>
      <c r="I2124">
        <v>86</v>
      </c>
      <c r="J2124" t="s">
        <v>5167</v>
      </c>
      <c r="M2124" t="s">
        <v>1257</v>
      </c>
      <c r="N2124" t="s">
        <v>4698</v>
      </c>
      <c r="O2124" t="s">
        <v>4699</v>
      </c>
      <c r="P2124">
        <v>90189099</v>
      </c>
      <c r="R2124">
        <v>13</v>
      </c>
      <c r="S2124">
        <v>14</v>
      </c>
      <c r="U2124">
        <v>7730734014549</v>
      </c>
      <c r="V2124">
        <v>0</v>
      </c>
      <c r="Z2124" t="s">
        <v>1260</v>
      </c>
      <c r="AA2124" t="s">
        <v>1261</v>
      </c>
      <c r="AE2124">
        <v>45107</v>
      </c>
      <c r="AH2124">
        <v>0</v>
      </c>
      <c r="AK2124" t="s">
        <v>1260</v>
      </c>
      <c r="AM2124" t="s">
        <v>1260</v>
      </c>
      <c r="AN2124" t="s">
        <v>1260</v>
      </c>
      <c r="AQ2124" t="s">
        <v>1263</v>
      </c>
      <c r="AR2124" t="s">
        <v>1257</v>
      </c>
      <c r="AS2124" t="s">
        <v>1260</v>
      </c>
      <c r="AT2124">
        <v>1</v>
      </c>
      <c r="AX2124" t="s">
        <v>1260</v>
      </c>
      <c r="AY2124" t="s">
        <v>1264</v>
      </c>
      <c r="AZ2124" t="s">
        <v>1265</v>
      </c>
      <c r="BI2124" t="s">
        <v>1260</v>
      </c>
      <c r="BK2124" t="str">
        <f>LEFT(Tabela_BaseCadastro[[#This Row],[Descrição]],SEARCH(" ",Tabela_BaseCadastro[[#This Row],[Descrição]],1)-1)</f>
        <v>KIT</v>
      </c>
      <c r="BL2124" t="str">
        <f>TEXT(Tabela_BaseCadastro[[#This Row],[Unidade Venda '[EAN8, UPC12, EAN13, e DUN14']]],"0000000000000")</f>
        <v>7730734014549</v>
      </c>
      <c r="BN2124">
        <f>IF(Tabela_BaseCadastro[[#This Row],[P.Ativo CMED]]="",Tabela_BaseCadastro[[#This Row],[DESCRIÇÃO DO PRINCIPIO ATIVO]],Tabela_BaseCadastro[[#This Row],[P.Ativo CMED]])</f>
        <v>0</v>
      </c>
    </row>
    <row r="2125" spans="1:66" x14ac:dyDescent="0.25">
      <c r="A2125">
        <v>2984</v>
      </c>
      <c r="B2125" t="s">
        <v>5195</v>
      </c>
      <c r="C2125">
        <v>2194</v>
      </c>
      <c r="D2125" t="s">
        <v>5166</v>
      </c>
      <c r="E2125">
        <v>5</v>
      </c>
      <c r="F2125" t="s">
        <v>2634</v>
      </c>
      <c r="G2125">
        <v>8</v>
      </c>
      <c r="H2125" s="1" t="s">
        <v>2635</v>
      </c>
      <c r="I2125">
        <v>86</v>
      </c>
      <c r="J2125" t="s">
        <v>5167</v>
      </c>
      <c r="M2125" t="s">
        <v>1257</v>
      </c>
      <c r="N2125" t="s">
        <v>3332</v>
      </c>
      <c r="O2125" t="s">
        <v>1275</v>
      </c>
      <c r="P2125">
        <v>90183929</v>
      </c>
      <c r="R2125">
        <v>13</v>
      </c>
      <c r="S2125">
        <v>14</v>
      </c>
      <c r="U2125">
        <v>7730734014556</v>
      </c>
      <c r="V2125">
        <v>0</v>
      </c>
      <c r="X2125">
        <v>97311604</v>
      </c>
      <c r="Z2125" t="s">
        <v>1260</v>
      </c>
      <c r="AA2125" t="s">
        <v>1261</v>
      </c>
      <c r="AE2125">
        <v>45107</v>
      </c>
      <c r="AH2125">
        <v>0</v>
      </c>
      <c r="AK2125" t="s">
        <v>1260</v>
      </c>
      <c r="AM2125" t="s">
        <v>1260</v>
      </c>
      <c r="AN2125" t="s">
        <v>1260</v>
      </c>
      <c r="AQ2125" t="s">
        <v>1263</v>
      </c>
      <c r="AR2125" t="s">
        <v>1257</v>
      </c>
      <c r="AS2125" t="s">
        <v>1260</v>
      </c>
      <c r="AT2125">
        <v>1</v>
      </c>
      <c r="AX2125" t="s">
        <v>1260</v>
      </c>
      <c r="AY2125" t="s">
        <v>1264</v>
      </c>
      <c r="AZ2125" t="s">
        <v>1265</v>
      </c>
      <c r="BI2125" t="s">
        <v>1260</v>
      </c>
      <c r="BK2125" t="str">
        <f>LEFT(Tabela_BaseCadastro[[#This Row],[Descrição]],SEARCH(" ",Tabela_BaseCadastro[[#This Row],[Descrição]],1)-1)</f>
        <v>97311604</v>
      </c>
      <c r="BL2125" t="str">
        <f>TEXT(Tabela_BaseCadastro[[#This Row],[Unidade Venda '[EAN8, UPC12, EAN13, e DUN14']]],"0000000000000")</f>
        <v>7730734014556</v>
      </c>
      <c r="BN2125">
        <f>IF(Tabela_BaseCadastro[[#This Row],[P.Ativo CMED]]="",Tabela_BaseCadastro[[#This Row],[DESCRIÇÃO DO PRINCIPIO ATIVO]],Tabela_BaseCadastro[[#This Row],[P.Ativo CMED]])</f>
        <v>0</v>
      </c>
    </row>
    <row r="2126" spans="1:66" x14ac:dyDescent="0.25">
      <c r="A2126">
        <v>2985</v>
      </c>
      <c r="B2126" t="s">
        <v>5196</v>
      </c>
      <c r="C2126">
        <v>2194</v>
      </c>
      <c r="D2126" t="s">
        <v>5166</v>
      </c>
      <c r="E2126">
        <v>5</v>
      </c>
      <c r="F2126" t="s">
        <v>2634</v>
      </c>
      <c r="G2126">
        <v>8</v>
      </c>
      <c r="H2126" s="1" t="s">
        <v>2635</v>
      </c>
      <c r="I2126">
        <v>86</v>
      </c>
      <c r="J2126" t="s">
        <v>5167</v>
      </c>
      <c r="M2126" t="s">
        <v>1257</v>
      </c>
      <c r="N2126" t="s">
        <v>5168</v>
      </c>
      <c r="O2126" t="s">
        <v>1275</v>
      </c>
      <c r="P2126">
        <v>90183929</v>
      </c>
      <c r="R2126">
        <v>13</v>
      </c>
      <c r="S2126">
        <v>14</v>
      </c>
      <c r="U2126">
        <v>7730734014563</v>
      </c>
      <c r="V2126">
        <v>0</v>
      </c>
      <c r="X2126">
        <v>97221804</v>
      </c>
      <c r="Z2126" t="s">
        <v>1260</v>
      </c>
      <c r="AA2126" t="s">
        <v>1261</v>
      </c>
      <c r="AE2126">
        <v>45107</v>
      </c>
      <c r="AH2126">
        <v>0</v>
      </c>
      <c r="AK2126" t="s">
        <v>1260</v>
      </c>
      <c r="AM2126" t="s">
        <v>1260</v>
      </c>
      <c r="AN2126" t="s">
        <v>1260</v>
      </c>
      <c r="AQ2126" t="s">
        <v>1263</v>
      </c>
      <c r="AR2126" t="s">
        <v>1257</v>
      </c>
      <c r="AS2126" t="s">
        <v>1260</v>
      </c>
      <c r="AT2126">
        <v>1</v>
      </c>
      <c r="AX2126" t="s">
        <v>1260</v>
      </c>
      <c r="AY2126" t="s">
        <v>1264</v>
      </c>
      <c r="AZ2126" t="s">
        <v>1265</v>
      </c>
      <c r="BI2126" t="s">
        <v>1260</v>
      </c>
      <c r="BK2126" t="str">
        <f>LEFT(Tabela_BaseCadastro[[#This Row],[Descrição]],SEARCH(" ",Tabela_BaseCadastro[[#This Row],[Descrição]],1)-1)</f>
        <v>97221804</v>
      </c>
      <c r="BL2126" t="str">
        <f>TEXT(Tabela_BaseCadastro[[#This Row],[Unidade Venda '[EAN8, UPC12, EAN13, e DUN14']]],"0000000000000")</f>
        <v>7730734014563</v>
      </c>
      <c r="BN2126">
        <f>IF(Tabela_BaseCadastro[[#This Row],[P.Ativo CMED]]="",Tabela_BaseCadastro[[#This Row],[DESCRIÇÃO DO PRINCIPIO ATIVO]],Tabela_BaseCadastro[[#This Row],[P.Ativo CMED]])</f>
        <v>0</v>
      </c>
    </row>
    <row r="2127" spans="1:66" x14ac:dyDescent="0.25">
      <c r="A2127">
        <v>2986</v>
      </c>
      <c r="B2127" t="s">
        <v>5197</v>
      </c>
      <c r="C2127">
        <v>2194</v>
      </c>
      <c r="D2127" t="s">
        <v>5166</v>
      </c>
      <c r="E2127">
        <v>5</v>
      </c>
      <c r="F2127" t="s">
        <v>2634</v>
      </c>
      <c r="G2127">
        <v>8</v>
      </c>
      <c r="H2127" s="1" t="s">
        <v>2635</v>
      </c>
      <c r="I2127">
        <v>86</v>
      </c>
      <c r="J2127" t="s">
        <v>5167</v>
      </c>
      <c r="M2127" t="s">
        <v>1257</v>
      </c>
      <c r="N2127" t="s">
        <v>5168</v>
      </c>
      <c r="O2127" t="s">
        <v>1275</v>
      </c>
      <c r="P2127">
        <v>90183929</v>
      </c>
      <c r="R2127">
        <v>13</v>
      </c>
      <c r="S2127">
        <v>14</v>
      </c>
      <c r="U2127">
        <v>7730734014624</v>
      </c>
      <c r="V2127">
        <v>0</v>
      </c>
      <c r="X2127">
        <v>97190104</v>
      </c>
      <c r="Z2127" t="s">
        <v>1260</v>
      </c>
      <c r="AA2127" t="s">
        <v>1261</v>
      </c>
      <c r="AE2127">
        <v>45107</v>
      </c>
      <c r="AH2127">
        <v>0</v>
      </c>
      <c r="AK2127" t="s">
        <v>1260</v>
      </c>
      <c r="AM2127" t="s">
        <v>1260</v>
      </c>
      <c r="AN2127" t="s">
        <v>1260</v>
      </c>
      <c r="AQ2127" t="s">
        <v>1263</v>
      </c>
      <c r="AR2127" t="s">
        <v>1257</v>
      </c>
      <c r="AS2127" t="s">
        <v>1260</v>
      </c>
      <c r="AT2127">
        <v>1</v>
      </c>
      <c r="AX2127" t="s">
        <v>1260</v>
      </c>
      <c r="AY2127" t="s">
        <v>1264</v>
      </c>
      <c r="AZ2127" t="s">
        <v>1265</v>
      </c>
      <c r="BI2127" t="s">
        <v>1260</v>
      </c>
      <c r="BK2127" t="str">
        <f>LEFT(Tabela_BaseCadastro[[#This Row],[Descrição]],SEARCH(" ",Tabela_BaseCadastro[[#This Row],[Descrição]],1)-1)</f>
        <v>97190104</v>
      </c>
      <c r="BL2127" t="str">
        <f>TEXT(Tabela_BaseCadastro[[#This Row],[Unidade Venda '[EAN8, UPC12, EAN13, e DUN14']]],"0000000000000")</f>
        <v>7730734014624</v>
      </c>
      <c r="BN2127">
        <f>IF(Tabela_BaseCadastro[[#This Row],[P.Ativo CMED]]="",Tabela_BaseCadastro[[#This Row],[DESCRIÇÃO DO PRINCIPIO ATIVO]],Tabela_BaseCadastro[[#This Row],[P.Ativo CMED]])</f>
        <v>0</v>
      </c>
    </row>
    <row r="2128" spans="1:66" x14ac:dyDescent="0.25">
      <c r="A2128">
        <v>2987</v>
      </c>
      <c r="B2128" t="s">
        <v>5198</v>
      </c>
      <c r="C2128">
        <v>2194</v>
      </c>
      <c r="D2128" t="s">
        <v>5166</v>
      </c>
      <c r="E2128">
        <v>5</v>
      </c>
      <c r="F2128" t="s">
        <v>2634</v>
      </c>
      <c r="G2128">
        <v>8</v>
      </c>
      <c r="H2128" s="1" t="s">
        <v>2635</v>
      </c>
      <c r="I2128">
        <v>86</v>
      </c>
      <c r="J2128" t="s">
        <v>5167</v>
      </c>
      <c r="M2128" t="s">
        <v>1257</v>
      </c>
      <c r="N2128" t="s">
        <v>5168</v>
      </c>
      <c r="O2128" t="s">
        <v>1275</v>
      </c>
      <c r="P2128">
        <v>90183929</v>
      </c>
      <c r="R2128">
        <v>13</v>
      </c>
      <c r="S2128">
        <v>14</v>
      </c>
      <c r="U2128">
        <v>0</v>
      </c>
      <c r="V2128">
        <v>0</v>
      </c>
      <c r="X2128" t="s">
        <v>5199</v>
      </c>
      <c r="Z2128" t="s">
        <v>1260</v>
      </c>
      <c r="AA2128" t="s">
        <v>1261</v>
      </c>
      <c r="AE2128">
        <v>45107</v>
      </c>
      <c r="AH2128">
        <v>0</v>
      </c>
      <c r="AK2128" t="s">
        <v>1260</v>
      </c>
      <c r="AM2128" t="s">
        <v>1260</v>
      </c>
      <c r="AN2128" t="s">
        <v>1260</v>
      </c>
      <c r="AQ2128" t="s">
        <v>1263</v>
      </c>
      <c r="AR2128" t="s">
        <v>1257</v>
      </c>
      <c r="AS2128" t="s">
        <v>1260</v>
      </c>
      <c r="AT2128">
        <v>1</v>
      </c>
      <c r="AX2128" t="s">
        <v>1260</v>
      </c>
      <c r="AY2128" t="s">
        <v>1264</v>
      </c>
      <c r="AZ2128" t="s">
        <v>1265</v>
      </c>
      <c r="BI2128" t="s">
        <v>1260</v>
      </c>
      <c r="BK2128" t="str">
        <f>LEFT(Tabela_BaseCadastro[[#This Row],[Descrição]],SEARCH(" ",Tabela_BaseCadastro[[#This Row],[Descrição]],1)-1)</f>
        <v>ET60PC</v>
      </c>
      <c r="BL2128" t="str">
        <f>TEXT(Tabela_BaseCadastro[[#This Row],[Unidade Venda '[EAN8, UPC12, EAN13, e DUN14']]],"0000000000000")</f>
        <v>0000000000000</v>
      </c>
      <c r="BM2128" t="s">
        <v>1565</v>
      </c>
      <c r="BN2128" t="str">
        <f>IF(Tabela_BaseCadastro[[#This Row],[P.Ativo CMED]]="",Tabela_BaseCadastro[[#This Row],[DESCRIÇÃO DO PRINCIPIO ATIVO]],Tabela_BaseCadastro[[#This Row],[P.Ativo CMED]])</f>
        <v>TISAGENLECLEUCEL</v>
      </c>
    </row>
    <row r="2129" spans="1:66" x14ac:dyDescent="0.25">
      <c r="A2129">
        <v>2988</v>
      </c>
      <c r="B2129" t="s">
        <v>5200</v>
      </c>
      <c r="C2129">
        <v>2194</v>
      </c>
      <c r="D2129" t="s">
        <v>5166</v>
      </c>
      <c r="E2129">
        <v>5</v>
      </c>
      <c r="F2129" t="s">
        <v>2634</v>
      </c>
      <c r="G2129">
        <v>8</v>
      </c>
      <c r="H2129" s="1" t="s">
        <v>2635</v>
      </c>
      <c r="I2129">
        <v>86</v>
      </c>
      <c r="J2129" t="s">
        <v>5167</v>
      </c>
      <c r="M2129" t="s">
        <v>1257</v>
      </c>
      <c r="N2129" t="s">
        <v>5168</v>
      </c>
      <c r="O2129" t="s">
        <v>1275</v>
      </c>
      <c r="P2129">
        <v>90183929</v>
      </c>
      <c r="R2129">
        <v>13</v>
      </c>
      <c r="S2129">
        <v>14</v>
      </c>
      <c r="U2129">
        <v>7730734014464</v>
      </c>
      <c r="V2129">
        <v>0</v>
      </c>
      <c r="X2129" t="s">
        <v>964</v>
      </c>
      <c r="Z2129" t="s">
        <v>1260</v>
      </c>
      <c r="AA2129" t="s">
        <v>1261</v>
      </c>
      <c r="AE2129">
        <v>45107</v>
      </c>
      <c r="AH2129">
        <v>0</v>
      </c>
      <c r="AK2129" t="s">
        <v>1260</v>
      </c>
      <c r="AM2129" t="s">
        <v>1260</v>
      </c>
      <c r="AN2129" t="s">
        <v>1260</v>
      </c>
      <c r="AQ2129" t="s">
        <v>1263</v>
      </c>
      <c r="AR2129" t="s">
        <v>1257</v>
      </c>
      <c r="AS2129" t="s">
        <v>1260</v>
      </c>
      <c r="AT2129">
        <v>1</v>
      </c>
      <c r="AX2129" t="s">
        <v>1260</v>
      </c>
      <c r="AY2129" t="s">
        <v>1264</v>
      </c>
      <c r="AZ2129" t="s">
        <v>1265</v>
      </c>
      <c r="BI2129" t="s">
        <v>1260</v>
      </c>
      <c r="BK2129" t="str">
        <f>LEFT(Tabela_BaseCadastro[[#This Row],[Descrição]],SEARCH(" ",Tabela_BaseCadastro[[#This Row],[Descrição]],1)-1)</f>
        <v>97031404</v>
      </c>
      <c r="BL2129" t="str">
        <f>TEXT(Tabela_BaseCadastro[[#This Row],[Unidade Venda '[EAN8, UPC12, EAN13, e DUN14']]],"0000000000000")</f>
        <v>7730734014464</v>
      </c>
      <c r="BN2129">
        <f>IF(Tabela_BaseCadastro[[#This Row],[P.Ativo CMED]]="",Tabela_BaseCadastro[[#This Row],[DESCRIÇÃO DO PRINCIPIO ATIVO]],Tabela_BaseCadastro[[#This Row],[P.Ativo CMED]])</f>
        <v>0</v>
      </c>
    </row>
    <row r="2130" spans="1:66" x14ac:dyDescent="0.25">
      <c r="A2130">
        <v>2989</v>
      </c>
      <c r="B2130" t="s">
        <v>5201</v>
      </c>
      <c r="C2130">
        <v>2194</v>
      </c>
      <c r="D2130" t="s">
        <v>5166</v>
      </c>
      <c r="E2130">
        <v>5</v>
      </c>
      <c r="F2130" t="s">
        <v>2634</v>
      </c>
      <c r="G2130">
        <v>8</v>
      </c>
      <c r="H2130" s="1" t="s">
        <v>2635</v>
      </c>
      <c r="I2130">
        <v>86</v>
      </c>
      <c r="J2130" t="s">
        <v>5167</v>
      </c>
      <c r="M2130" t="s">
        <v>1257</v>
      </c>
      <c r="N2130" t="s">
        <v>5168</v>
      </c>
      <c r="O2130" t="s">
        <v>1275</v>
      </c>
      <c r="P2130">
        <v>90183929</v>
      </c>
      <c r="R2130">
        <v>13</v>
      </c>
      <c r="S2130">
        <v>14</v>
      </c>
      <c r="U2130">
        <v>7730734014471</v>
      </c>
      <c r="V2130">
        <v>0</v>
      </c>
      <c r="X2130">
        <v>97031504</v>
      </c>
      <c r="Z2130" t="s">
        <v>1260</v>
      </c>
      <c r="AE2130">
        <v>45107</v>
      </c>
      <c r="AH2130">
        <v>0</v>
      </c>
      <c r="AK2130" t="s">
        <v>1260</v>
      </c>
      <c r="AM2130" t="s">
        <v>1260</v>
      </c>
      <c r="AN2130" t="s">
        <v>1260</v>
      </c>
      <c r="AQ2130" t="s">
        <v>1263</v>
      </c>
      <c r="AR2130" t="s">
        <v>1257</v>
      </c>
      <c r="AS2130" t="s">
        <v>1260</v>
      </c>
      <c r="AT2130">
        <v>1</v>
      </c>
      <c r="AX2130" t="s">
        <v>1260</v>
      </c>
      <c r="AY2130" t="s">
        <v>1264</v>
      </c>
      <c r="AZ2130" t="s">
        <v>1265</v>
      </c>
      <c r="BI2130" t="s">
        <v>1260</v>
      </c>
      <c r="BK2130" t="str">
        <f>LEFT(Tabela_BaseCadastro[[#This Row],[Descrição]],SEARCH(" ",Tabela_BaseCadastro[[#This Row],[Descrição]],1)-1)</f>
        <v>97031504</v>
      </c>
      <c r="BL2130" t="str">
        <f>TEXT(Tabela_BaseCadastro[[#This Row],[Unidade Venda '[EAN8, UPC12, EAN13, e DUN14']]],"0000000000000")</f>
        <v>7730734014471</v>
      </c>
      <c r="BN2130">
        <f>IF(Tabela_BaseCadastro[[#This Row],[P.Ativo CMED]]="",Tabela_BaseCadastro[[#This Row],[DESCRIÇÃO DO PRINCIPIO ATIVO]],Tabela_BaseCadastro[[#This Row],[P.Ativo CMED]])</f>
        <v>0</v>
      </c>
    </row>
    <row r="2131" spans="1:66" x14ac:dyDescent="0.25">
      <c r="A2131">
        <v>2990</v>
      </c>
      <c r="B2131" t="s">
        <v>5202</v>
      </c>
      <c r="C2131">
        <v>2194</v>
      </c>
      <c r="D2131" t="s">
        <v>5166</v>
      </c>
      <c r="E2131">
        <v>5</v>
      </c>
      <c r="F2131" t="s">
        <v>2634</v>
      </c>
      <c r="G2131">
        <v>8</v>
      </c>
      <c r="H2131" s="1" t="s">
        <v>2635</v>
      </c>
      <c r="I2131">
        <v>86</v>
      </c>
      <c r="J2131" t="s">
        <v>5167</v>
      </c>
      <c r="M2131" t="s">
        <v>1257</v>
      </c>
      <c r="N2131" t="s">
        <v>5168</v>
      </c>
      <c r="O2131" t="s">
        <v>1275</v>
      </c>
      <c r="P2131">
        <v>90183929</v>
      </c>
      <c r="R2131">
        <v>13</v>
      </c>
      <c r="S2131">
        <v>14</v>
      </c>
      <c r="U2131">
        <v>7730734014488</v>
      </c>
      <c r="V2131">
        <v>0</v>
      </c>
      <c r="X2131">
        <v>97031604</v>
      </c>
      <c r="Z2131" t="s">
        <v>1260</v>
      </c>
      <c r="AA2131" t="s">
        <v>1261</v>
      </c>
      <c r="AE2131">
        <v>45107</v>
      </c>
      <c r="AH2131">
        <v>0</v>
      </c>
      <c r="AK2131" t="s">
        <v>1260</v>
      </c>
      <c r="AM2131" t="s">
        <v>1260</v>
      </c>
      <c r="AN2131" t="s">
        <v>1260</v>
      </c>
      <c r="AQ2131" t="s">
        <v>1263</v>
      </c>
      <c r="AR2131" t="s">
        <v>1257</v>
      </c>
      <c r="AS2131" t="s">
        <v>1260</v>
      </c>
      <c r="AT2131">
        <v>1</v>
      </c>
      <c r="AX2131" t="s">
        <v>1260</v>
      </c>
      <c r="AY2131" t="s">
        <v>1264</v>
      </c>
      <c r="AZ2131" t="s">
        <v>1265</v>
      </c>
      <c r="BI2131" t="s">
        <v>1260</v>
      </c>
      <c r="BK2131" t="str">
        <f>LEFT(Tabela_BaseCadastro[[#This Row],[Descrição]],SEARCH(" ",Tabela_BaseCadastro[[#This Row],[Descrição]],1)-1)</f>
        <v>97031604</v>
      </c>
      <c r="BL2131" t="str">
        <f>TEXT(Tabela_BaseCadastro[[#This Row],[Unidade Venda '[EAN8, UPC12, EAN13, e DUN14']]],"0000000000000")</f>
        <v>7730734014488</v>
      </c>
      <c r="BN2131">
        <f>IF(Tabela_BaseCadastro[[#This Row],[P.Ativo CMED]]="",Tabela_BaseCadastro[[#This Row],[DESCRIÇÃO DO PRINCIPIO ATIVO]],Tabela_BaseCadastro[[#This Row],[P.Ativo CMED]])</f>
        <v>0</v>
      </c>
    </row>
    <row r="2132" spans="1:66" x14ac:dyDescent="0.25">
      <c r="A2132">
        <v>2991</v>
      </c>
      <c r="B2132" t="s">
        <v>5203</v>
      </c>
      <c r="C2132">
        <v>2194</v>
      </c>
      <c r="D2132" t="s">
        <v>5166</v>
      </c>
      <c r="E2132">
        <v>5</v>
      </c>
      <c r="F2132" t="s">
        <v>2634</v>
      </c>
      <c r="G2132">
        <v>8</v>
      </c>
      <c r="H2132" s="1" t="s">
        <v>2635</v>
      </c>
      <c r="I2132">
        <v>86</v>
      </c>
      <c r="J2132" t="s">
        <v>5167</v>
      </c>
      <c r="M2132" t="s">
        <v>1257</v>
      </c>
      <c r="N2132" t="s">
        <v>4698</v>
      </c>
      <c r="O2132" t="s">
        <v>4699</v>
      </c>
      <c r="P2132">
        <v>90189099</v>
      </c>
      <c r="R2132">
        <v>13</v>
      </c>
      <c r="S2132">
        <v>14</v>
      </c>
      <c r="U2132">
        <v>7730734014495</v>
      </c>
      <c r="V2132">
        <v>0</v>
      </c>
      <c r="Z2132" t="s">
        <v>1260</v>
      </c>
      <c r="AA2132" t="s">
        <v>1261</v>
      </c>
      <c r="AE2132">
        <v>45107</v>
      </c>
      <c r="AH2132">
        <v>0</v>
      </c>
      <c r="AK2132" t="s">
        <v>1260</v>
      </c>
      <c r="AM2132" t="s">
        <v>1260</v>
      </c>
      <c r="AN2132" t="s">
        <v>1260</v>
      </c>
      <c r="AQ2132" t="s">
        <v>1263</v>
      </c>
      <c r="AR2132" t="s">
        <v>1257</v>
      </c>
      <c r="AS2132" t="s">
        <v>1260</v>
      </c>
      <c r="AT2132">
        <v>1</v>
      </c>
      <c r="AX2132" t="s">
        <v>1260</v>
      </c>
      <c r="AY2132" t="s">
        <v>1264</v>
      </c>
      <c r="AZ2132" t="s">
        <v>1265</v>
      </c>
      <c r="BI2132" t="s">
        <v>1260</v>
      </c>
      <c r="BK2132" t="str">
        <f>LEFT(Tabela_BaseCadastro[[#This Row],[Descrição]],SEARCH(" ",Tabela_BaseCadastro[[#This Row],[Descrição]],1)-1)</f>
        <v>SONDA</v>
      </c>
      <c r="BL2132" t="str">
        <f>TEXT(Tabela_BaseCadastro[[#This Row],[Unidade Venda '[EAN8, UPC12, EAN13, e DUN14']]],"0000000000000")</f>
        <v>7730734014495</v>
      </c>
      <c r="BN2132">
        <f>IF(Tabela_BaseCadastro[[#This Row],[P.Ativo CMED]]="",Tabela_BaseCadastro[[#This Row],[DESCRIÇÃO DO PRINCIPIO ATIVO]],Tabela_BaseCadastro[[#This Row],[P.Ativo CMED]])</f>
        <v>0</v>
      </c>
    </row>
    <row r="2133" spans="1:66" x14ac:dyDescent="0.25">
      <c r="A2133">
        <v>2992</v>
      </c>
      <c r="B2133" t="s">
        <v>5204</v>
      </c>
      <c r="C2133">
        <v>2194</v>
      </c>
      <c r="D2133" t="s">
        <v>5166</v>
      </c>
      <c r="E2133">
        <v>5</v>
      </c>
      <c r="F2133" t="s">
        <v>2634</v>
      </c>
      <c r="G2133">
        <v>8</v>
      </c>
      <c r="H2133" s="1" t="s">
        <v>2635</v>
      </c>
      <c r="I2133">
        <v>86</v>
      </c>
      <c r="J2133" t="s">
        <v>5167</v>
      </c>
      <c r="M2133" t="s">
        <v>1257</v>
      </c>
      <c r="N2133" t="s">
        <v>5168</v>
      </c>
      <c r="O2133" t="s">
        <v>1275</v>
      </c>
      <c r="P2133">
        <v>90183929</v>
      </c>
      <c r="R2133">
        <v>13</v>
      </c>
      <c r="S2133">
        <v>14</v>
      </c>
      <c r="U2133">
        <v>7730734014372</v>
      </c>
      <c r="V2133">
        <v>0</v>
      </c>
      <c r="X2133">
        <v>97923504</v>
      </c>
      <c r="Z2133" t="s">
        <v>1260</v>
      </c>
      <c r="AA2133" t="s">
        <v>1261</v>
      </c>
      <c r="AE2133">
        <v>45107</v>
      </c>
      <c r="AH2133">
        <v>0</v>
      </c>
      <c r="AK2133" t="s">
        <v>1260</v>
      </c>
      <c r="AM2133" t="s">
        <v>1260</v>
      </c>
      <c r="AN2133" t="s">
        <v>1260</v>
      </c>
      <c r="AQ2133" t="s">
        <v>1263</v>
      </c>
      <c r="AR2133" t="s">
        <v>1257</v>
      </c>
      <c r="AS2133" t="s">
        <v>1260</v>
      </c>
      <c r="AT2133">
        <v>1</v>
      </c>
      <c r="AX2133" t="s">
        <v>1260</v>
      </c>
      <c r="AY2133" t="s">
        <v>1264</v>
      </c>
      <c r="AZ2133" t="s">
        <v>1265</v>
      </c>
      <c r="BI2133" t="s">
        <v>1260</v>
      </c>
      <c r="BK2133" t="str">
        <f>LEFT(Tabela_BaseCadastro[[#This Row],[Descrição]],SEARCH(" ",Tabela_BaseCadastro[[#This Row],[Descrição]],1)-1)</f>
        <v>97923504</v>
      </c>
      <c r="BL2133" t="str">
        <f>TEXT(Tabela_BaseCadastro[[#This Row],[Unidade Venda '[EAN8, UPC12, EAN13, e DUN14']]],"0000000000000")</f>
        <v>7730734014372</v>
      </c>
      <c r="BN2133">
        <f>IF(Tabela_BaseCadastro[[#This Row],[P.Ativo CMED]]="",Tabela_BaseCadastro[[#This Row],[DESCRIÇÃO DO PRINCIPIO ATIVO]],Tabela_BaseCadastro[[#This Row],[P.Ativo CMED]])</f>
        <v>0</v>
      </c>
    </row>
    <row r="2134" spans="1:66" x14ac:dyDescent="0.25">
      <c r="A2134">
        <v>2993</v>
      </c>
      <c r="B2134" t="s">
        <v>5205</v>
      </c>
      <c r="C2134">
        <v>2194</v>
      </c>
      <c r="D2134" t="s">
        <v>5166</v>
      </c>
      <c r="E2134">
        <v>5</v>
      </c>
      <c r="F2134" t="s">
        <v>2634</v>
      </c>
      <c r="G2134">
        <v>8</v>
      </c>
      <c r="H2134" s="1" t="s">
        <v>2635</v>
      </c>
      <c r="I2134">
        <v>86</v>
      </c>
      <c r="J2134" t="s">
        <v>5167</v>
      </c>
      <c r="M2134" t="s">
        <v>1257</v>
      </c>
      <c r="N2134" t="s">
        <v>5168</v>
      </c>
      <c r="O2134" t="s">
        <v>1275</v>
      </c>
      <c r="P2134">
        <v>90183929</v>
      </c>
      <c r="R2134">
        <v>13</v>
      </c>
      <c r="S2134">
        <v>14</v>
      </c>
      <c r="U2134">
        <v>7730734014389</v>
      </c>
      <c r="V2134">
        <v>0</v>
      </c>
      <c r="X2134">
        <v>97923704</v>
      </c>
      <c r="Z2134" t="s">
        <v>1260</v>
      </c>
      <c r="AA2134" t="s">
        <v>1261</v>
      </c>
      <c r="AE2134">
        <v>45107</v>
      </c>
      <c r="AH2134">
        <v>0</v>
      </c>
      <c r="AK2134" t="s">
        <v>1260</v>
      </c>
      <c r="AM2134" t="s">
        <v>1260</v>
      </c>
      <c r="AN2134" t="s">
        <v>1260</v>
      </c>
      <c r="AQ2134" t="s">
        <v>1263</v>
      </c>
      <c r="AR2134" t="s">
        <v>1257</v>
      </c>
      <c r="AS2134" t="s">
        <v>1260</v>
      </c>
      <c r="AT2134">
        <v>1</v>
      </c>
      <c r="AX2134" t="s">
        <v>1260</v>
      </c>
      <c r="AY2134" t="s">
        <v>1264</v>
      </c>
      <c r="AZ2134" t="s">
        <v>1265</v>
      </c>
      <c r="BI2134" t="s">
        <v>1260</v>
      </c>
      <c r="BK2134" t="str">
        <f>LEFT(Tabela_BaseCadastro[[#This Row],[Descrição]],SEARCH(" ",Tabela_BaseCadastro[[#This Row],[Descrição]],1)-1)</f>
        <v>97923704</v>
      </c>
      <c r="BL2134" t="str">
        <f>TEXT(Tabela_BaseCadastro[[#This Row],[Unidade Venda '[EAN8, UPC12, EAN13, e DUN14']]],"0000000000000")</f>
        <v>7730734014389</v>
      </c>
      <c r="BN2134">
        <f>IF(Tabela_BaseCadastro[[#This Row],[P.Ativo CMED]]="",Tabela_BaseCadastro[[#This Row],[DESCRIÇÃO DO PRINCIPIO ATIVO]],Tabela_BaseCadastro[[#This Row],[P.Ativo CMED]])</f>
        <v>0</v>
      </c>
    </row>
    <row r="2135" spans="1:66" x14ac:dyDescent="0.25">
      <c r="A2135">
        <v>2994</v>
      </c>
      <c r="B2135" t="s">
        <v>5206</v>
      </c>
      <c r="C2135">
        <v>2194</v>
      </c>
      <c r="D2135" t="s">
        <v>5166</v>
      </c>
      <c r="E2135">
        <v>5</v>
      </c>
      <c r="F2135" t="s">
        <v>2634</v>
      </c>
      <c r="G2135">
        <v>8</v>
      </c>
      <c r="H2135" s="1" t="s">
        <v>2635</v>
      </c>
      <c r="I2135">
        <v>86</v>
      </c>
      <c r="J2135" t="s">
        <v>5167</v>
      </c>
      <c r="M2135" t="s">
        <v>1257</v>
      </c>
      <c r="N2135" t="s">
        <v>4698</v>
      </c>
      <c r="O2135" t="s">
        <v>4699</v>
      </c>
      <c r="P2135">
        <v>90189099</v>
      </c>
      <c r="R2135">
        <v>13</v>
      </c>
      <c r="S2135">
        <v>14</v>
      </c>
      <c r="U2135">
        <v>7730734014396</v>
      </c>
      <c r="V2135">
        <v>0</v>
      </c>
      <c r="Z2135" t="s">
        <v>1260</v>
      </c>
      <c r="AA2135" t="s">
        <v>1261</v>
      </c>
      <c r="AE2135">
        <v>45107</v>
      </c>
      <c r="AH2135">
        <v>0</v>
      </c>
      <c r="AK2135" t="s">
        <v>1260</v>
      </c>
      <c r="AM2135" t="s">
        <v>1260</v>
      </c>
      <c r="AN2135" t="s">
        <v>1260</v>
      </c>
      <c r="AQ2135" t="s">
        <v>1263</v>
      </c>
      <c r="AR2135" t="s">
        <v>1257</v>
      </c>
      <c r="AS2135" t="s">
        <v>1260</v>
      </c>
      <c r="AT2135">
        <v>1</v>
      </c>
      <c r="AX2135" t="s">
        <v>1260</v>
      </c>
      <c r="AY2135" t="s">
        <v>1264</v>
      </c>
      <c r="AZ2135" t="s">
        <v>1265</v>
      </c>
      <c r="BI2135" t="s">
        <v>1260</v>
      </c>
      <c r="BK2135" t="str">
        <f>LEFT(Tabela_BaseCadastro[[#This Row],[Descrição]],SEARCH(" ",Tabela_BaseCadastro[[#This Row],[Descrição]],1)-1)</f>
        <v>SONDA</v>
      </c>
      <c r="BL2135" t="str">
        <f>TEXT(Tabela_BaseCadastro[[#This Row],[Unidade Venda '[EAN8, UPC12, EAN13, e DUN14']]],"0000000000000")</f>
        <v>7730734014396</v>
      </c>
      <c r="BN2135">
        <f>IF(Tabela_BaseCadastro[[#This Row],[P.Ativo CMED]]="",Tabela_BaseCadastro[[#This Row],[DESCRIÇÃO DO PRINCIPIO ATIVO]],Tabela_BaseCadastro[[#This Row],[P.Ativo CMED]])</f>
        <v>0</v>
      </c>
    </row>
    <row r="2136" spans="1:66" x14ac:dyDescent="0.25">
      <c r="A2136">
        <v>2995</v>
      </c>
      <c r="B2136" t="s">
        <v>5207</v>
      </c>
      <c r="C2136">
        <v>2194</v>
      </c>
      <c r="D2136" t="s">
        <v>5166</v>
      </c>
      <c r="E2136">
        <v>5</v>
      </c>
      <c r="F2136" t="s">
        <v>2634</v>
      </c>
      <c r="G2136">
        <v>8</v>
      </c>
      <c r="H2136" s="1" t="s">
        <v>2635</v>
      </c>
      <c r="I2136">
        <v>86</v>
      </c>
      <c r="J2136" t="s">
        <v>5167</v>
      </c>
      <c r="M2136" t="s">
        <v>1257</v>
      </c>
      <c r="N2136" t="s">
        <v>4698</v>
      </c>
      <c r="O2136" t="s">
        <v>4699</v>
      </c>
      <c r="P2136">
        <v>90189099</v>
      </c>
      <c r="R2136">
        <v>13</v>
      </c>
      <c r="S2136">
        <v>14</v>
      </c>
      <c r="U2136">
        <v>7730734017229</v>
      </c>
      <c r="V2136">
        <v>0</v>
      </c>
      <c r="Z2136" t="s">
        <v>1260</v>
      </c>
      <c r="AA2136" t="s">
        <v>1261</v>
      </c>
      <c r="AE2136">
        <v>45107</v>
      </c>
      <c r="AH2136">
        <v>0</v>
      </c>
      <c r="AK2136" t="s">
        <v>1260</v>
      </c>
      <c r="AM2136" t="s">
        <v>1260</v>
      </c>
      <c r="AN2136" t="s">
        <v>1260</v>
      </c>
      <c r="AQ2136" t="s">
        <v>1263</v>
      </c>
      <c r="AR2136" t="s">
        <v>1257</v>
      </c>
      <c r="AS2136" t="s">
        <v>1260</v>
      </c>
      <c r="AT2136">
        <v>1</v>
      </c>
      <c r="AX2136" t="s">
        <v>1260</v>
      </c>
      <c r="AY2136" t="s">
        <v>1264</v>
      </c>
      <c r="AZ2136" t="s">
        <v>1265</v>
      </c>
      <c r="BI2136" t="s">
        <v>1260</v>
      </c>
      <c r="BK2136" t="str">
        <f>LEFT(Tabela_BaseCadastro[[#This Row],[Descrição]],SEARCH(" ",Tabela_BaseCadastro[[#This Row],[Descrição]],1)-1)</f>
        <v>SONDA</v>
      </c>
      <c r="BL2136" t="str">
        <f>TEXT(Tabela_BaseCadastro[[#This Row],[Unidade Venda '[EAN8, UPC12, EAN13, e DUN14']]],"0000000000000")</f>
        <v>7730734017229</v>
      </c>
      <c r="BN2136">
        <f>IF(Tabela_BaseCadastro[[#This Row],[P.Ativo CMED]]="",Tabela_BaseCadastro[[#This Row],[DESCRIÇÃO DO PRINCIPIO ATIVO]],Tabela_BaseCadastro[[#This Row],[P.Ativo CMED]])</f>
        <v>0</v>
      </c>
    </row>
    <row r="2137" spans="1:66" x14ac:dyDescent="0.25">
      <c r="A2137">
        <v>2996</v>
      </c>
      <c r="B2137" t="s">
        <v>5208</v>
      </c>
      <c r="C2137">
        <v>2194</v>
      </c>
      <c r="D2137" t="s">
        <v>5166</v>
      </c>
      <c r="E2137">
        <v>5</v>
      </c>
      <c r="F2137" t="s">
        <v>2634</v>
      </c>
      <c r="G2137">
        <v>8</v>
      </c>
      <c r="H2137" s="1" t="s">
        <v>2635</v>
      </c>
      <c r="I2137">
        <v>86</v>
      </c>
      <c r="J2137" t="s">
        <v>5167</v>
      </c>
      <c r="M2137" t="s">
        <v>1257</v>
      </c>
      <c r="N2137" t="s">
        <v>4698</v>
      </c>
      <c r="O2137" t="s">
        <v>4699</v>
      </c>
      <c r="P2137">
        <v>90189099</v>
      </c>
      <c r="R2137">
        <v>13</v>
      </c>
      <c r="S2137">
        <v>14</v>
      </c>
      <c r="U2137">
        <v>7730734017236</v>
      </c>
      <c r="V2137">
        <v>0</v>
      </c>
      <c r="Z2137" t="s">
        <v>1260</v>
      </c>
      <c r="AA2137" t="s">
        <v>1261</v>
      </c>
      <c r="AE2137">
        <v>45107</v>
      </c>
      <c r="AH2137">
        <v>0</v>
      </c>
      <c r="AK2137" t="s">
        <v>1260</v>
      </c>
      <c r="AM2137" t="s">
        <v>1260</v>
      </c>
      <c r="AN2137" t="s">
        <v>1260</v>
      </c>
      <c r="AQ2137" t="s">
        <v>1263</v>
      </c>
      <c r="AR2137" t="s">
        <v>1257</v>
      </c>
      <c r="AS2137" t="s">
        <v>1260</v>
      </c>
      <c r="AT2137">
        <v>1</v>
      </c>
      <c r="AX2137" t="s">
        <v>1260</v>
      </c>
      <c r="AY2137" t="s">
        <v>1264</v>
      </c>
      <c r="AZ2137" t="s">
        <v>1265</v>
      </c>
      <c r="BI2137" t="s">
        <v>1260</v>
      </c>
      <c r="BK2137" t="str">
        <f>LEFT(Tabela_BaseCadastro[[#This Row],[Descrição]],SEARCH(" ",Tabela_BaseCadastro[[#This Row],[Descrição]],1)-1)</f>
        <v>SONDA</v>
      </c>
      <c r="BL2137" t="str">
        <f>TEXT(Tabela_BaseCadastro[[#This Row],[Unidade Venda '[EAN8, UPC12, EAN13, e DUN14']]],"0000000000000")</f>
        <v>7730734017236</v>
      </c>
      <c r="BN2137">
        <f>IF(Tabela_BaseCadastro[[#This Row],[P.Ativo CMED]]="",Tabela_BaseCadastro[[#This Row],[DESCRIÇÃO DO PRINCIPIO ATIVO]],Tabela_BaseCadastro[[#This Row],[P.Ativo CMED]])</f>
        <v>0</v>
      </c>
    </row>
    <row r="2138" spans="1:66" x14ac:dyDescent="0.25">
      <c r="A2138">
        <v>2997</v>
      </c>
      <c r="B2138" t="s">
        <v>5209</v>
      </c>
      <c r="C2138">
        <v>2194</v>
      </c>
      <c r="D2138" t="s">
        <v>5166</v>
      </c>
      <c r="E2138">
        <v>5</v>
      </c>
      <c r="F2138" t="s">
        <v>2634</v>
      </c>
      <c r="G2138">
        <v>8</v>
      </c>
      <c r="H2138" s="1" t="s">
        <v>2635</v>
      </c>
      <c r="I2138">
        <v>86</v>
      </c>
      <c r="J2138" t="s">
        <v>5167</v>
      </c>
      <c r="M2138" t="s">
        <v>1257</v>
      </c>
      <c r="N2138" t="s">
        <v>4312</v>
      </c>
      <c r="O2138" t="s">
        <v>1275</v>
      </c>
      <c r="P2138">
        <v>90183929</v>
      </c>
      <c r="R2138">
        <v>13</v>
      </c>
      <c r="S2138">
        <v>14</v>
      </c>
      <c r="U2138">
        <v>7730734017243</v>
      </c>
      <c r="V2138">
        <v>0</v>
      </c>
      <c r="X2138">
        <v>98251804</v>
      </c>
      <c r="Z2138" t="s">
        <v>1260</v>
      </c>
      <c r="AA2138" t="s">
        <v>1261</v>
      </c>
      <c r="AE2138">
        <v>45107</v>
      </c>
      <c r="AH2138">
        <v>0</v>
      </c>
      <c r="AK2138" t="s">
        <v>1260</v>
      </c>
      <c r="AM2138" t="s">
        <v>1260</v>
      </c>
      <c r="AN2138" t="s">
        <v>1260</v>
      </c>
      <c r="AQ2138" t="s">
        <v>1263</v>
      </c>
      <c r="AR2138" t="s">
        <v>1257</v>
      </c>
      <c r="AS2138" t="s">
        <v>1260</v>
      </c>
      <c r="AT2138">
        <v>1</v>
      </c>
      <c r="AX2138" t="s">
        <v>1260</v>
      </c>
      <c r="AY2138" t="s">
        <v>1264</v>
      </c>
      <c r="AZ2138" t="s">
        <v>1265</v>
      </c>
      <c r="BI2138" t="s">
        <v>1260</v>
      </c>
      <c r="BK2138" t="str">
        <f>LEFT(Tabela_BaseCadastro[[#This Row],[Descrição]],SEARCH(" ",Tabela_BaseCadastro[[#This Row],[Descrição]],1)-1)</f>
        <v>98251804</v>
      </c>
      <c r="BL2138" t="str">
        <f>TEXT(Tabela_BaseCadastro[[#This Row],[Unidade Venda '[EAN8, UPC12, EAN13, e DUN14']]],"0000000000000")</f>
        <v>7730734017243</v>
      </c>
      <c r="BN2138">
        <f>IF(Tabela_BaseCadastro[[#This Row],[P.Ativo CMED]]="",Tabela_BaseCadastro[[#This Row],[DESCRIÇÃO DO PRINCIPIO ATIVO]],Tabela_BaseCadastro[[#This Row],[P.Ativo CMED]])</f>
        <v>0</v>
      </c>
    </row>
    <row r="2139" spans="1:66" x14ac:dyDescent="0.25">
      <c r="A2139">
        <v>2998</v>
      </c>
      <c r="B2139" t="s">
        <v>5210</v>
      </c>
      <c r="C2139">
        <v>2194</v>
      </c>
      <c r="D2139" t="s">
        <v>5166</v>
      </c>
      <c r="E2139">
        <v>5</v>
      </c>
      <c r="F2139" t="s">
        <v>2634</v>
      </c>
      <c r="G2139">
        <v>8</v>
      </c>
      <c r="H2139" s="1" t="s">
        <v>2635</v>
      </c>
      <c r="I2139">
        <v>86</v>
      </c>
      <c r="J2139" t="s">
        <v>5167</v>
      </c>
      <c r="M2139" t="s">
        <v>1257</v>
      </c>
      <c r="N2139" t="s">
        <v>4698</v>
      </c>
      <c r="O2139" t="s">
        <v>4699</v>
      </c>
      <c r="P2139">
        <v>90189099</v>
      </c>
      <c r="R2139">
        <v>13</v>
      </c>
      <c r="S2139">
        <v>14</v>
      </c>
      <c r="U2139">
        <v>7730734017250</v>
      </c>
      <c r="V2139">
        <v>0</v>
      </c>
      <c r="Z2139" t="s">
        <v>1260</v>
      </c>
      <c r="AA2139" t="s">
        <v>1261</v>
      </c>
      <c r="AE2139">
        <v>45107</v>
      </c>
      <c r="AH2139">
        <v>0</v>
      </c>
      <c r="AK2139" t="s">
        <v>1260</v>
      </c>
      <c r="AM2139" t="s">
        <v>1260</v>
      </c>
      <c r="AN2139" t="s">
        <v>1260</v>
      </c>
      <c r="AQ2139" t="s">
        <v>1263</v>
      </c>
      <c r="AR2139" t="s">
        <v>1257</v>
      </c>
      <c r="AS2139" t="s">
        <v>1260</v>
      </c>
      <c r="AT2139">
        <v>1</v>
      </c>
      <c r="AX2139" t="s">
        <v>1260</v>
      </c>
      <c r="AY2139" t="s">
        <v>1264</v>
      </c>
      <c r="AZ2139" t="s">
        <v>1265</v>
      </c>
      <c r="BI2139" t="s">
        <v>1260</v>
      </c>
      <c r="BK2139" t="str">
        <f>LEFT(Tabela_BaseCadastro[[#This Row],[Descrição]],SEARCH(" ",Tabela_BaseCadastro[[#This Row],[Descrição]],1)-1)</f>
        <v>SONDA</v>
      </c>
      <c r="BL2139" t="str">
        <f>TEXT(Tabela_BaseCadastro[[#This Row],[Unidade Venda '[EAN8, UPC12, EAN13, e DUN14']]],"0000000000000")</f>
        <v>7730734017250</v>
      </c>
      <c r="BN2139">
        <f>IF(Tabela_BaseCadastro[[#This Row],[P.Ativo CMED]]="",Tabela_BaseCadastro[[#This Row],[DESCRIÇÃO DO PRINCIPIO ATIVO]],Tabela_BaseCadastro[[#This Row],[P.Ativo CMED]])</f>
        <v>0</v>
      </c>
    </row>
    <row r="2140" spans="1:66" x14ac:dyDescent="0.25">
      <c r="A2140">
        <v>2999</v>
      </c>
      <c r="B2140" t="s">
        <v>5211</v>
      </c>
      <c r="C2140">
        <v>2194</v>
      </c>
      <c r="D2140" t="s">
        <v>5166</v>
      </c>
      <c r="E2140">
        <v>5</v>
      </c>
      <c r="F2140" t="s">
        <v>2634</v>
      </c>
      <c r="G2140">
        <v>8</v>
      </c>
      <c r="H2140" s="1" t="s">
        <v>2635</v>
      </c>
      <c r="I2140">
        <v>86</v>
      </c>
      <c r="J2140" t="s">
        <v>5167</v>
      </c>
      <c r="M2140" t="s">
        <v>1257</v>
      </c>
      <c r="N2140" t="s">
        <v>4698</v>
      </c>
      <c r="O2140" t="s">
        <v>4699</v>
      </c>
      <c r="P2140">
        <v>90189099</v>
      </c>
      <c r="R2140">
        <v>13</v>
      </c>
      <c r="S2140">
        <v>14</v>
      </c>
      <c r="U2140">
        <v>7730734004410</v>
      </c>
      <c r="V2140">
        <v>0</v>
      </c>
      <c r="Z2140" t="s">
        <v>1260</v>
      </c>
      <c r="AA2140" t="s">
        <v>1261</v>
      </c>
      <c r="AE2140">
        <v>45107</v>
      </c>
      <c r="AH2140">
        <v>0</v>
      </c>
      <c r="AK2140" t="s">
        <v>1260</v>
      </c>
      <c r="AM2140" t="s">
        <v>1260</v>
      </c>
      <c r="AN2140" t="s">
        <v>1260</v>
      </c>
      <c r="AQ2140" t="s">
        <v>1263</v>
      </c>
      <c r="AR2140" t="s">
        <v>1257</v>
      </c>
      <c r="AS2140" t="s">
        <v>1260</v>
      </c>
      <c r="AT2140">
        <v>1</v>
      </c>
      <c r="AX2140" t="s">
        <v>1260</v>
      </c>
      <c r="AY2140" t="s">
        <v>1264</v>
      </c>
      <c r="AZ2140" t="s">
        <v>1265</v>
      </c>
      <c r="BI2140" t="s">
        <v>1260</v>
      </c>
      <c r="BK2140" t="str">
        <f>LEFT(Tabela_BaseCadastro[[#This Row],[Descrição]],SEARCH(" ",Tabela_BaseCadastro[[#This Row],[Descrição]],1)-1)</f>
        <v>TAMPAO</v>
      </c>
      <c r="BL2140" t="str">
        <f>TEXT(Tabela_BaseCadastro[[#This Row],[Unidade Venda '[EAN8, UPC12, EAN13, e DUN14']]],"0000000000000")</f>
        <v>7730734004410</v>
      </c>
      <c r="BN2140">
        <f>IF(Tabela_BaseCadastro[[#This Row],[P.Ativo CMED]]="",Tabela_BaseCadastro[[#This Row],[DESCRIÇÃO DO PRINCIPIO ATIVO]],Tabela_BaseCadastro[[#This Row],[P.Ativo CMED]])</f>
        <v>0</v>
      </c>
    </row>
    <row r="2141" spans="1:66" x14ac:dyDescent="0.25">
      <c r="A2141">
        <v>3000</v>
      </c>
      <c r="B2141" t="s">
        <v>5212</v>
      </c>
      <c r="C2141">
        <v>2194</v>
      </c>
      <c r="D2141" t="s">
        <v>5166</v>
      </c>
      <c r="E2141">
        <v>5</v>
      </c>
      <c r="F2141" t="s">
        <v>2634</v>
      </c>
      <c r="G2141">
        <v>8</v>
      </c>
      <c r="H2141" s="1" t="s">
        <v>2635</v>
      </c>
      <c r="I2141">
        <v>86</v>
      </c>
      <c r="J2141" t="s">
        <v>5167</v>
      </c>
      <c r="M2141" t="s">
        <v>1257</v>
      </c>
      <c r="N2141" t="s">
        <v>5213</v>
      </c>
      <c r="O2141" t="s">
        <v>5214</v>
      </c>
      <c r="P2141">
        <v>90183922</v>
      </c>
      <c r="R2141">
        <v>13</v>
      </c>
      <c r="S2141">
        <v>14</v>
      </c>
      <c r="U2141">
        <v>7730734013542</v>
      </c>
      <c r="V2141">
        <v>0</v>
      </c>
      <c r="X2141">
        <v>98110404</v>
      </c>
      <c r="Z2141" t="s">
        <v>1260</v>
      </c>
      <c r="AA2141" t="s">
        <v>1261</v>
      </c>
      <c r="AE2141">
        <v>45107</v>
      </c>
      <c r="AH2141">
        <v>0</v>
      </c>
      <c r="AK2141" t="s">
        <v>1260</v>
      </c>
      <c r="AM2141" t="s">
        <v>1260</v>
      </c>
      <c r="AN2141" t="s">
        <v>1260</v>
      </c>
      <c r="AQ2141" t="s">
        <v>1263</v>
      </c>
      <c r="AR2141" t="s">
        <v>1257</v>
      </c>
      <c r="AS2141" t="s">
        <v>1260</v>
      </c>
      <c r="AT2141">
        <v>1</v>
      </c>
      <c r="AX2141" t="s">
        <v>1260</v>
      </c>
      <c r="AY2141" t="s">
        <v>1264</v>
      </c>
      <c r="AZ2141" t="s">
        <v>1265</v>
      </c>
      <c r="BI2141" t="s">
        <v>1260</v>
      </c>
      <c r="BK2141" t="str">
        <f>LEFT(Tabela_BaseCadastro[[#This Row],[Descrição]],SEARCH(" ",Tabela_BaseCadastro[[#This Row],[Descrição]],1)-1)</f>
        <v>98110404</v>
      </c>
      <c r="BL2141" t="str">
        <f>TEXT(Tabela_BaseCadastro[[#This Row],[Unidade Venda '[EAN8, UPC12, EAN13, e DUN14']]],"0000000000000")</f>
        <v>7730734013542</v>
      </c>
      <c r="BN2141">
        <f>IF(Tabela_BaseCadastro[[#This Row],[P.Ativo CMED]]="",Tabela_BaseCadastro[[#This Row],[DESCRIÇÃO DO PRINCIPIO ATIVO]],Tabela_BaseCadastro[[#This Row],[P.Ativo CMED]])</f>
        <v>0</v>
      </c>
    </row>
    <row r="2142" spans="1:66" x14ac:dyDescent="0.25">
      <c r="A2142">
        <v>3001</v>
      </c>
      <c r="B2142" t="s">
        <v>5215</v>
      </c>
      <c r="C2142">
        <v>2194</v>
      </c>
      <c r="D2142" t="s">
        <v>5166</v>
      </c>
      <c r="E2142">
        <v>5</v>
      </c>
      <c r="F2142" t="s">
        <v>2634</v>
      </c>
      <c r="G2142">
        <v>8</v>
      </c>
      <c r="H2142" s="1" t="s">
        <v>2635</v>
      </c>
      <c r="I2142">
        <v>86</v>
      </c>
      <c r="J2142" t="s">
        <v>5167</v>
      </c>
      <c r="M2142" t="s">
        <v>1257</v>
      </c>
      <c r="N2142" t="s">
        <v>5213</v>
      </c>
      <c r="O2142" t="s">
        <v>5214</v>
      </c>
      <c r="P2142">
        <v>90183922</v>
      </c>
      <c r="R2142">
        <v>13</v>
      </c>
      <c r="S2142">
        <v>14</v>
      </c>
      <c r="U2142">
        <v>7730734013566</v>
      </c>
      <c r="V2142">
        <v>0</v>
      </c>
      <c r="X2142">
        <v>98110504</v>
      </c>
      <c r="Z2142" t="s">
        <v>1260</v>
      </c>
      <c r="AA2142" t="s">
        <v>1261</v>
      </c>
      <c r="AE2142">
        <v>45107</v>
      </c>
      <c r="AH2142">
        <v>0</v>
      </c>
      <c r="AK2142" t="s">
        <v>1260</v>
      </c>
      <c r="AM2142" t="s">
        <v>1260</v>
      </c>
      <c r="AN2142" t="s">
        <v>1260</v>
      </c>
      <c r="AQ2142" t="s">
        <v>1263</v>
      </c>
      <c r="AR2142" t="s">
        <v>1257</v>
      </c>
      <c r="AS2142" t="s">
        <v>1260</v>
      </c>
      <c r="AT2142">
        <v>1</v>
      </c>
      <c r="AX2142" t="s">
        <v>1260</v>
      </c>
      <c r="AY2142" t="s">
        <v>1264</v>
      </c>
      <c r="AZ2142" t="s">
        <v>1265</v>
      </c>
      <c r="BI2142" t="s">
        <v>1260</v>
      </c>
      <c r="BK2142" t="str">
        <f>LEFT(Tabela_BaseCadastro[[#This Row],[Descrição]],SEARCH(" ",Tabela_BaseCadastro[[#This Row],[Descrição]],1)-1)</f>
        <v>98110504</v>
      </c>
      <c r="BL2142" t="str">
        <f>TEXT(Tabela_BaseCadastro[[#This Row],[Unidade Venda '[EAN8, UPC12, EAN13, e DUN14']]],"0000000000000")</f>
        <v>7730734013566</v>
      </c>
      <c r="BN2142">
        <f>IF(Tabela_BaseCadastro[[#This Row],[P.Ativo CMED]]="",Tabela_BaseCadastro[[#This Row],[DESCRIÇÃO DO PRINCIPIO ATIVO]],Tabela_BaseCadastro[[#This Row],[P.Ativo CMED]])</f>
        <v>0</v>
      </c>
    </row>
    <row r="2143" spans="1:66" x14ac:dyDescent="0.25">
      <c r="A2143">
        <v>3002</v>
      </c>
      <c r="B2143" t="s">
        <v>5216</v>
      </c>
      <c r="C2143">
        <v>2194</v>
      </c>
      <c r="D2143" t="s">
        <v>5166</v>
      </c>
      <c r="E2143">
        <v>5</v>
      </c>
      <c r="F2143" t="s">
        <v>2634</v>
      </c>
      <c r="G2143">
        <v>8</v>
      </c>
      <c r="H2143" s="1" t="s">
        <v>2635</v>
      </c>
      <c r="I2143">
        <v>86</v>
      </c>
      <c r="J2143" t="s">
        <v>5167</v>
      </c>
      <c r="M2143" t="s">
        <v>1257</v>
      </c>
      <c r="N2143" t="s">
        <v>4698</v>
      </c>
      <c r="O2143" t="s">
        <v>4699</v>
      </c>
      <c r="P2143">
        <v>90189099</v>
      </c>
      <c r="R2143">
        <v>13</v>
      </c>
      <c r="S2143">
        <v>14</v>
      </c>
      <c r="U2143">
        <v>7730734013580</v>
      </c>
      <c r="V2143">
        <v>0</v>
      </c>
      <c r="X2143">
        <v>98110604</v>
      </c>
      <c r="Z2143" t="s">
        <v>1260</v>
      </c>
      <c r="AA2143" t="s">
        <v>1261</v>
      </c>
      <c r="AE2143">
        <v>45107</v>
      </c>
      <c r="AH2143">
        <v>0</v>
      </c>
      <c r="AK2143" t="s">
        <v>1260</v>
      </c>
      <c r="AM2143" t="s">
        <v>1260</v>
      </c>
      <c r="AN2143" t="s">
        <v>1260</v>
      </c>
      <c r="AQ2143" t="s">
        <v>1263</v>
      </c>
      <c r="AR2143" t="s">
        <v>1257</v>
      </c>
      <c r="AS2143" t="s">
        <v>1260</v>
      </c>
      <c r="AT2143">
        <v>1</v>
      </c>
      <c r="AX2143" t="s">
        <v>1260</v>
      </c>
      <c r="AY2143" t="s">
        <v>1264</v>
      </c>
      <c r="AZ2143" t="s">
        <v>1265</v>
      </c>
      <c r="BI2143" t="s">
        <v>1260</v>
      </c>
      <c r="BK2143" t="str">
        <f>LEFT(Tabela_BaseCadastro[[#This Row],[Descrição]],SEARCH(" ",Tabela_BaseCadastro[[#This Row],[Descrição]],1)-1)</f>
        <v>98110604</v>
      </c>
      <c r="BL2143" t="str">
        <f>TEXT(Tabela_BaseCadastro[[#This Row],[Unidade Venda '[EAN8, UPC12, EAN13, e DUN14']]],"0000000000000")</f>
        <v>7730734013580</v>
      </c>
      <c r="BN2143">
        <f>IF(Tabela_BaseCadastro[[#This Row],[P.Ativo CMED]]="",Tabela_BaseCadastro[[#This Row],[DESCRIÇÃO DO PRINCIPIO ATIVO]],Tabela_BaseCadastro[[#This Row],[P.Ativo CMED]])</f>
        <v>0</v>
      </c>
    </row>
    <row r="2144" spans="1:66" x14ac:dyDescent="0.25">
      <c r="A2144">
        <v>3003</v>
      </c>
      <c r="B2144" t="s">
        <v>5217</v>
      </c>
      <c r="C2144">
        <v>1725</v>
      </c>
      <c r="D2144" t="s">
        <v>4295</v>
      </c>
      <c r="E2144">
        <v>5</v>
      </c>
      <c r="F2144" t="s">
        <v>2634</v>
      </c>
      <c r="G2144">
        <v>10</v>
      </c>
      <c r="H2144" s="1" t="s">
        <v>2760</v>
      </c>
      <c r="I2144">
        <v>52</v>
      </c>
      <c r="J2144" t="s">
        <v>4296</v>
      </c>
      <c r="M2144" t="s">
        <v>5218</v>
      </c>
      <c r="N2144" t="s">
        <v>4298</v>
      </c>
      <c r="O2144" t="s">
        <v>4299</v>
      </c>
      <c r="P2144">
        <v>30061010</v>
      </c>
      <c r="R2144">
        <v>13</v>
      </c>
      <c r="S2144">
        <v>14</v>
      </c>
      <c r="U2144">
        <v>3003</v>
      </c>
      <c r="V2144">
        <v>0</v>
      </c>
      <c r="X2144" t="s">
        <v>5219</v>
      </c>
      <c r="Z2144" t="s">
        <v>1260</v>
      </c>
      <c r="AA2144" t="s">
        <v>1261</v>
      </c>
      <c r="AE2144">
        <v>45110</v>
      </c>
      <c r="AH2144">
        <v>0</v>
      </c>
      <c r="AK2144" t="s">
        <v>1260</v>
      </c>
      <c r="AM2144" t="s">
        <v>1260</v>
      </c>
      <c r="AN2144" t="s">
        <v>1260</v>
      </c>
      <c r="AQ2144" t="s">
        <v>4301</v>
      </c>
      <c r="AR2144" t="s">
        <v>4302</v>
      </c>
      <c r="AS2144" t="s">
        <v>1260</v>
      </c>
      <c r="AT2144">
        <v>1</v>
      </c>
      <c r="AX2144" t="s">
        <v>1260</v>
      </c>
      <c r="AY2144" t="s">
        <v>1264</v>
      </c>
      <c r="AZ2144" t="s">
        <v>1265</v>
      </c>
      <c r="BI2144" t="s">
        <v>1260</v>
      </c>
      <c r="BK2144" t="str">
        <f>LEFT(Tabela_BaseCadastro[[#This Row],[Descrição]],SEARCH(" ",Tabela_BaseCadastro[[#This Row],[Descrição]],1)-1)</f>
        <v>FIO</v>
      </c>
      <c r="BL2144" t="str">
        <f>TEXT(Tabela_BaseCadastro[[#This Row],[Unidade Venda '[EAN8, UPC12, EAN13, e DUN14']]],"0000000000000")</f>
        <v>0000000003003</v>
      </c>
      <c r="BN2144">
        <f>IF(Tabela_BaseCadastro[[#This Row],[P.Ativo CMED]]="",Tabela_BaseCadastro[[#This Row],[DESCRIÇÃO DO PRINCIPIO ATIVO]],Tabela_BaseCadastro[[#This Row],[P.Ativo CMED]])</f>
        <v>0</v>
      </c>
    </row>
    <row r="2145" spans="1:66" x14ac:dyDescent="0.25">
      <c r="A2145">
        <v>3004</v>
      </c>
      <c r="B2145" t="s">
        <v>5220</v>
      </c>
      <c r="C2145">
        <v>1725</v>
      </c>
      <c r="D2145" t="s">
        <v>4295</v>
      </c>
      <c r="E2145">
        <v>5</v>
      </c>
      <c r="F2145" t="s">
        <v>2634</v>
      </c>
      <c r="G2145">
        <v>10</v>
      </c>
      <c r="H2145" s="1" t="s">
        <v>2760</v>
      </c>
      <c r="I2145">
        <v>52</v>
      </c>
      <c r="J2145" t="s">
        <v>4296</v>
      </c>
      <c r="M2145" t="s">
        <v>5218</v>
      </c>
      <c r="N2145" t="s">
        <v>4298</v>
      </c>
      <c r="O2145" t="s">
        <v>4299</v>
      </c>
      <c r="P2145">
        <v>30061010</v>
      </c>
      <c r="R2145">
        <v>13</v>
      </c>
      <c r="S2145">
        <v>14</v>
      </c>
      <c r="U2145">
        <v>3004</v>
      </c>
      <c r="V2145">
        <v>0</v>
      </c>
      <c r="X2145" t="s">
        <v>5221</v>
      </c>
      <c r="Z2145" t="s">
        <v>1260</v>
      </c>
      <c r="AA2145" t="s">
        <v>1261</v>
      </c>
      <c r="AE2145">
        <v>45110</v>
      </c>
      <c r="AH2145">
        <v>0</v>
      </c>
      <c r="AK2145" t="s">
        <v>1260</v>
      </c>
      <c r="AM2145" t="s">
        <v>1260</v>
      </c>
      <c r="AN2145" t="s">
        <v>1260</v>
      </c>
      <c r="AQ2145" t="s">
        <v>4301</v>
      </c>
      <c r="AR2145" t="s">
        <v>4302</v>
      </c>
      <c r="AS2145" t="s">
        <v>1260</v>
      </c>
      <c r="AT2145">
        <v>1</v>
      </c>
      <c r="AX2145" t="s">
        <v>1260</v>
      </c>
      <c r="AY2145" t="s">
        <v>1264</v>
      </c>
      <c r="AZ2145" t="s">
        <v>1265</v>
      </c>
      <c r="BI2145" t="s">
        <v>1260</v>
      </c>
      <c r="BK2145" t="str">
        <f>LEFT(Tabela_BaseCadastro[[#This Row],[Descrição]],SEARCH(" ",Tabela_BaseCadastro[[#This Row],[Descrição]],1)-1)</f>
        <v>FIO</v>
      </c>
      <c r="BL2145" t="str">
        <f>TEXT(Tabela_BaseCadastro[[#This Row],[Unidade Venda '[EAN8, UPC12, EAN13, e DUN14']]],"0000000000000")</f>
        <v>0000000003004</v>
      </c>
      <c r="BN2145">
        <f>IF(Tabela_BaseCadastro[[#This Row],[P.Ativo CMED]]="",Tabela_BaseCadastro[[#This Row],[DESCRIÇÃO DO PRINCIPIO ATIVO]],Tabela_BaseCadastro[[#This Row],[P.Ativo CMED]])</f>
        <v>0</v>
      </c>
    </row>
    <row r="2146" spans="1:66" x14ac:dyDescent="0.25">
      <c r="A2146">
        <v>3005</v>
      </c>
      <c r="B2146" t="s">
        <v>5222</v>
      </c>
      <c r="C2146">
        <v>2094</v>
      </c>
      <c r="D2146" t="s">
        <v>5059</v>
      </c>
      <c r="E2146">
        <v>1</v>
      </c>
      <c r="F2146" t="s">
        <v>1253</v>
      </c>
      <c r="G2146">
        <v>7</v>
      </c>
      <c r="H2146" s="1" t="s">
        <v>1381</v>
      </c>
      <c r="I2146">
        <v>84</v>
      </c>
      <c r="J2146" t="s">
        <v>5060</v>
      </c>
      <c r="K2146">
        <v>1</v>
      </c>
      <c r="L2146" t="s">
        <v>1291</v>
      </c>
      <c r="M2146" t="s">
        <v>1257</v>
      </c>
      <c r="N2146" t="s">
        <v>2418</v>
      </c>
      <c r="O2146" t="s">
        <v>1275</v>
      </c>
      <c r="P2146">
        <v>30043929</v>
      </c>
      <c r="R2146">
        <v>13</v>
      </c>
      <c r="S2146">
        <v>14</v>
      </c>
      <c r="T2146">
        <v>13</v>
      </c>
      <c r="U2146">
        <v>7896382706493</v>
      </c>
      <c r="V2146">
        <v>0</v>
      </c>
      <c r="W2146">
        <v>7896382706493</v>
      </c>
      <c r="Z2146" t="s">
        <v>1260</v>
      </c>
      <c r="AA2146" t="s">
        <v>1261</v>
      </c>
      <c r="AB2146">
        <v>4</v>
      </c>
      <c r="AC2146" t="s">
        <v>1466</v>
      </c>
      <c r="AE2146">
        <v>45112</v>
      </c>
      <c r="AH2146">
        <v>0</v>
      </c>
      <c r="AK2146" t="s">
        <v>1260</v>
      </c>
      <c r="AM2146" t="s">
        <v>1260</v>
      </c>
      <c r="AN2146" t="s">
        <v>1260</v>
      </c>
      <c r="AQ2146" t="s">
        <v>1263</v>
      </c>
      <c r="AR2146" t="s">
        <v>1257</v>
      </c>
      <c r="AS2146" t="s">
        <v>1260</v>
      </c>
      <c r="AT2146">
        <v>1</v>
      </c>
      <c r="AX2146" t="s">
        <v>1260</v>
      </c>
      <c r="AY2146" t="s">
        <v>1264</v>
      </c>
      <c r="AZ2146" t="s">
        <v>1265</v>
      </c>
      <c r="BI2146" t="s">
        <v>1260</v>
      </c>
      <c r="BK2146" t="str">
        <f>LEFT(Tabela_BaseCadastro[[#This Row],[Descrição]],SEARCH(" ",Tabela_BaseCadastro[[#This Row],[Descrição]],1)-1)</f>
        <v>HUMALOG</v>
      </c>
      <c r="BL2146" t="str">
        <f>TEXT(Tabela_BaseCadastro[[#This Row],[Unidade Venda '[EAN8, UPC12, EAN13, e DUN14']]],"0000000000000")</f>
        <v>7896382706493</v>
      </c>
      <c r="BM2146" t="s">
        <v>5223</v>
      </c>
      <c r="BN2146" t="str">
        <f>IF(Tabela_BaseCadastro[[#This Row],[P.Ativo CMED]]="",Tabela_BaseCadastro[[#This Row],[DESCRIÇÃO DO PRINCIPIO ATIVO]],Tabela_BaseCadastro[[#This Row],[P.Ativo CMED]])</f>
        <v>INSULINA LISPRO</v>
      </c>
    </row>
    <row r="2147" spans="1:66" x14ac:dyDescent="0.25">
      <c r="A2147">
        <v>3006</v>
      </c>
      <c r="B2147" t="s">
        <v>5224</v>
      </c>
      <c r="C2147">
        <v>2094</v>
      </c>
      <c r="D2147" t="s">
        <v>5059</v>
      </c>
      <c r="E2147">
        <v>1</v>
      </c>
      <c r="F2147" t="s">
        <v>1253</v>
      </c>
      <c r="G2147">
        <v>7</v>
      </c>
      <c r="H2147" s="1" t="s">
        <v>1381</v>
      </c>
      <c r="I2147">
        <v>84</v>
      </c>
      <c r="J2147" t="s">
        <v>5060</v>
      </c>
      <c r="K2147">
        <v>1</v>
      </c>
      <c r="L2147" t="s">
        <v>1291</v>
      </c>
      <c r="M2147" t="s">
        <v>1257</v>
      </c>
      <c r="N2147" t="s">
        <v>2418</v>
      </c>
      <c r="O2147" t="s">
        <v>1275</v>
      </c>
      <c r="P2147">
        <v>30043929</v>
      </c>
      <c r="R2147">
        <v>13</v>
      </c>
      <c r="S2147">
        <v>14</v>
      </c>
      <c r="U2147">
        <v>7896382706264</v>
      </c>
      <c r="V2147">
        <v>0</v>
      </c>
      <c r="X2147">
        <v>0</v>
      </c>
      <c r="Z2147" t="s">
        <v>1260</v>
      </c>
      <c r="AA2147" t="s">
        <v>1261</v>
      </c>
      <c r="AB2147">
        <v>4</v>
      </c>
      <c r="AC2147" t="s">
        <v>1466</v>
      </c>
      <c r="AE2147">
        <v>45112</v>
      </c>
      <c r="AH2147">
        <v>0</v>
      </c>
      <c r="AK2147" t="s">
        <v>1260</v>
      </c>
      <c r="AM2147" t="s">
        <v>1260</v>
      </c>
      <c r="AN2147" t="s">
        <v>1260</v>
      </c>
      <c r="AQ2147" t="s">
        <v>1263</v>
      </c>
      <c r="AR2147" t="s">
        <v>1257</v>
      </c>
      <c r="AS2147" t="s">
        <v>1260</v>
      </c>
      <c r="AT2147">
        <v>1</v>
      </c>
      <c r="AX2147" t="s">
        <v>1260</v>
      </c>
      <c r="AY2147" t="s">
        <v>1264</v>
      </c>
      <c r="AZ2147" t="s">
        <v>1265</v>
      </c>
      <c r="BI2147" t="s">
        <v>1260</v>
      </c>
      <c r="BK2147" t="str">
        <f>LEFT(Tabela_BaseCadastro[[#This Row],[Descrição]],SEARCH(" ",Tabela_BaseCadastro[[#This Row],[Descrição]],1)-1)</f>
        <v>HUMALOG</v>
      </c>
      <c r="BL2147" t="str">
        <f>TEXT(Tabela_BaseCadastro[[#This Row],[Unidade Venda '[EAN8, UPC12, EAN13, e DUN14']]],"0000000000000")</f>
        <v>7896382706264</v>
      </c>
      <c r="BM2147" t="s">
        <v>5223</v>
      </c>
      <c r="BN2147" t="str">
        <f>IF(Tabela_BaseCadastro[[#This Row],[P.Ativo CMED]]="",Tabela_BaseCadastro[[#This Row],[DESCRIÇÃO DO PRINCIPIO ATIVO]],Tabela_BaseCadastro[[#This Row],[P.Ativo CMED]])</f>
        <v>INSULINA LISPRO</v>
      </c>
    </row>
    <row r="2148" spans="1:66" x14ac:dyDescent="0.25">
      <c r="A2148">
        <v>3007</v>
      </c>
      <c r="B2148" t="s">
        <v>5225</v>
      </c>
      <c r="C2148">
        <v>1654</v>
      </c>
      <c r="D2148" t="s">
        <v>2716</v>
      </c>
      <c r="E2148">
        <v>1</v>
      </c>
      <c r="F2148" t="s">
        <v>1253</v>
      </c>
      <c r="G2148">
        <v>7</v>
      </c>
      <c r="H2148" s="1" t="s">
        <v>1381</v>
      </c>
      <c r="I2148">
        <v>37</v>
      </c>
      <c r="J2148" t="s">
        <v>2717</v>
      </c>
      <c r="K2148">
        <v>1</v>
      </c>
      <c r="L2148" t="s">
        <v>1291</v>
      </c>
      <c r="M2148" t="s">
        <v>1257</v>
      </c>
      <c r="N2148" t="s">
        <v>1877</v>
      </c>
      <c r="O2148" t="s">
        <v>1416</v>
      </c>
      <c r="P2148">
        <v>30021590</v>
      </c>
      <c r="R2148">
        <v>13</v>
      </c>
      <c r="S2148">
        <v>14</v>
      </c>
      <c r="U2148">
        <v>7898576550271</v>
      </c>
      <c r="V2148">
        <v>0</v>
      </c>
      <c r="X2148" t="s">
        <v>5226</v>
      </c>
      <c r="Z2148" t="s">
        <v>1260</v>
      </c>
      <c r="AA2148" t="s">
        <v>1261</v>
      </c>
      <c r="AB2148">
        <v>10</v>
      </c>
      <c r="AC2148" t="s">
        <v>1335</v>
      </c>
      <c r="AE2148">
        <v>45112</v>
      </c>
      <c r="AH2148">
        <v>0</v>
      </c>
      <c r="AK2148" t="s">
        <v>1260</v>
      </c>
      <c r="AM2148" t="s">
        <v>1260</v>
      </c>
      <c r="AN2148" t="s">
        <v>1260</v>
      </c>
      <c r="AQ2148" t="s">
        <v>1263</v>
      </c>
      <c r="AR2148" t="s">
        <v>1257</v>
      </c>
      <c r="AS2148" t="s">
        <v>1260</v>
      </c>
      <c r="AT2148">
        <v>1</v>
      </c>
      <c r="AX2148" t="s">
        <v>1260</v>
      </c>
      <c r="AY2148" t="s">
        <v>1264</v>
      </c>
      <c r="AZ2148" t="s">
        <v>1265</v>
      </c>
      <c r="BI2148" t="s">
        <v>1260</v>
      </c>
      <c r="BK2148" t="str">
        <f>LEFT(Tabela_BaseCadastro[[#This Row],[Descrição]],SEARCH(" ",Tabela_BaseCadastro[[#This Row],[Descrição]],1)-1)</f>
        <v>REMSIMA</v>
      </c>
      <c r="BL2148" t="str">
        <f>TEXT(Tabela_BaseCadastro[[#This Row],[Unidade Venda '[EAN8, UPC12, EAN13, e DUN14']]],"0000000000000")</f>
        <v>7898576550271</v>
      </c>
      <c r="BM2148" t="s">
        <v>4238</v>
      </c>
      <c r="BN2148" t="str">
        <f>IF(Tabela_BaseCadastro[[#This Row],[P.Ativo CMED]]="",Tabela_BaseCadastro[[#This Row],[DESCRIÇÃO DO PRINCIPIO ATIVO]],Tabela_BaseCadastro[[#This Row],[P.Ativo CMED]])</f>
        <v>INFLIXIMABE</v>
      </c>
    </row>
    <row r="2149" spans="1:66" x14ac:dyDescent="0.25">
      <c r="A2149">
        <v>3008</v>
      </c>
      <c r="B2149" t="s">
        <v>5227</v>
      </c>
      <c r="C2149">
        <v>2194</v>
      </c>
      <c r="D2149" t="s">
        <v>5166</v>
      </c>
      <c r="E2149">
        <v>5</v>
      </c>
      <c r="F2149" t="s">
        <v>2634</v>
      </c>
      <c r="G2149">
        <v>8</v>
      </c>
      <c r="H2149" s="1" t="s">
        <v>2635</v>
      </c>
      <c r="I2149">
        <v>86</v>
      </c>
      <c r="J2149" t="s">
        <v>5167</v>
      </c>
      <c r="M2149" t="s">
        <v>1257</v>
      </c>
      <c r="N2149" t="s">
        <v>5168</v>
      </c>
      <c r="O2149" t="s">
        <v>1275</v>
      </c>
      <c r="P2149">
        <v>90183929</v>
      </c>
      <c r="R2149">
        <v>13</v>
      </c>
      <c r="S2149">
        <v>14</v>
      </c>
      <c r="U2149">
        <v>7730734014266</v>
      </c>
      <c r="V2149">
        <v>0</v>
      </c>
      <c r="X2149">
        <v>97733704</v>
      </c>
      <c r="Z2149" t="s">
        <v>1260</v>
      </c>
      <c r="AA2149" t="s">
        <v>1261</v>
      </c>
      <c r="AE2149">
        <v>45113</v>
      </c>
      <c r="AH2149">
        <v>0</v>
      </c>
      <c r="AK2149" t="s">
        <v>1260</v>
      </c>
      <c r="AM2149" t="s">
        <v>1260</v>
      </c>
      <c r="AN2149" t="s">
        <v>1260</v>
      </c>
      <c r="AQ2149" t="s">
        <v>1263</v>
      </c>
      <c r="AR2149" t="s">
        <v>1257</v>
      </c>
      <c r="AS2149" t="s">
        <v>1260</v>
      </c>
      <c r="AT2149">
        <v>1</v>
      </c>
      <c r="AX2149" t="s">
        <v>1260</v>
      </c>
      <c r="AY2149" t="s">
        <v>1264</v>
      </c>
      <c r="AZ2149" t="s">
        <v>1265</v>
      </c>
      <c r="BI2149" t="s">
        <v>1260</v>
      </c>
      <c r="BK2149" t="str">
        <f>LEFT(Tabela_BaseCadastro[[#This Row],[Descrição]],SEARCH(" ",Tabela_BaseCadastro[[#This Row],[Descrição]],1)-1)</f>
        <v>97733704</v>
      </c>
      <c r="BL2149" t="str">
        <f>TEXT(Tabela_BaseCadastro[[#This Row],[Unidade Venda '[EAN8, UPC12, EAN13, e DUN14']]],"0000000000000")</f>
        <v>7730734014266</v>
      </c>
      <c r="BN2149">
        <f>IF(Tabela_BaseCadastro[[#This Row],[P.Ativo CMED]]="",Tabela_BaseCadastro[[#This Row],[DESCRIÇÃO DO PRINCIPIO ATIVO]],Tabela_BaseCadastro[[#This Row],[P.Ativo CMED]])</f>
        <v>0</v>
      </c>
    </row>
    <row r="2150" spans="1:66" x14ac:dyDescent="0.25">
      <c r="A2150">
        <v>3010</v>
      </c>
      <c r="B2150" t="s">
        <v>5228</v>
      </c>
      <c r="C2150">
        <v>1899</v>
      </c>
      <c r="D2150" t="s">
        <v>4614</v>
      </c>
      <c r="E2150">
        <v>5</v>
      </c>
      <c r="F2150" t="s">
        <v>2634</v>
      </c>
      <c r="G2150">
        <v>8</v>
      </c>
      <c r="H2150" s="1" t="s">
        <v>2635</v>
      </c>
      <c r="I2150">
        <v>74</v>
      </c>
      <c r="J2150" t="s">
        <v>4615</v>
      </c>
      <c r="M2150" t="s">
        <v>1257</v>
      </c>
      <c r="N2150" t="s">
        <v>3332</v>
      </c>
      <c r="O2150" t="s">
        <v>1275</v>
      </c>
      <c r="P2150">
        <v>90183929</v>
      </c>
      <c r="R2150">
        <v>13</v>
      </c>
      <c r="S2150">
        <v>14</v>
      </c>
      <c r="U2150">
        <v>7898626114518</v>
      </c>
      <c r="V2150">
        <v>7898626114569</v>
      </c>
      <c r="X2150" t="s">
        <v>5229</v>
      </c>
      <c r="Z2150" t="s">
        <v>1260</v>
      </c>
      <c r="AA2150" t="s">
        <v>1261</v>
      </c>
      <c r="AE2150">
        <v>45120</v>
      </c>
      <c r="AH2150">
        <v>0</v>
      </c>
      <c r="AK2150" t="s">
        <v>1260</v>
      </c>
      <c r="AM2150" t="s">
        <v>1260</v>
      </c>
      <c r="AN2150" t="s">
        <v>1260</v>
      </c>
      <c r="AQ2150" t="s">
        <v>1263</v>
      </c>
      <c r="AR2150" t="s">
        <v>1257</v>
      </c>
      <c r="AS2150" t="s">
        <v>1260</v>
      </c>
      <c r="AT2150">
        <v>1</v>
      </c>
      <c r="AX2150" t="s">
        <v>1260</v>
      </c>
      <c r="AY2150" t="s">
        <v>1264</v>
      </c>
      <c r="AZ2150" t="s">
        <v>1265</v>
      </c>
      <c r="BI2150" t="s">
        <v>1260</v>
      </c>
      <c r="BK2150" t="str">
        <f>LEFT(Tabela_BaseCadastro[[#This Row],[Descrição]],SEARCH(" ",Tabela_BaseCadastro[[#This Row],[Descrição]],1)-1)</f>
        <v>5016.04.13-2</v>
      </c>
      <c r="BL2150" t="str">
        <f>TEXT(Tabela_BaseCadastro[[#This Row],[Unidade Venda '[EAN8, UPC12, EAN13, e DUN14']]],"0000000000000")</f>
        <v>7898626114518</v>
      </c>
      <c r="BN2150">
        <f>IF(Tabela_BaseCadastro[[#This Row],[P.Ativo CMED]]="",Tabela_BaseCadastro[[#This Row],[DESCRIÇÃO DO PRINCIPIO ATIVO]],Tabela_BaseCadastro[[#This Row],[P.Ativo CMED]])</f>
        <v>0</v>
      </c>
    </row>
    <row r="2151" spans="1:66" x14ac:dyDescent="0.25">
      <c r="A2151">
        <v>3011</v>
      </c>
      <c r="B2151" t="s">
        <v>5230</v>
      </c>
      <c r="C2151">
        <v>1899</v>
      </c>
      <c r="D2151" t="s">
        <v>4614</v>
      </c>
      <c r="E2151">
        <v>5</v>
      </c>
      <c r="F2151" t="s">
        <v>2634</v>
      </c>
      <c r="G2151">
        <v>8</v>
      </c>
      <c r="H2151" s="1" t="s">
        <v>2635</v>
      </c>
      <c r="I2151">
        <v>74</v>
      </c>
      <c r="J2151" t="s">
        <v>4615</v>
      </c>
      <c r="M2151" t="s">
        <v>1257</v>
      </c>
      <c r="N2151" t="s">
        <v>3332</v>
      </c>
      <c r="O2151" t="s">
        <v>1275</v>
      </c>
      <c r="P2151">
        <v>90183929</v>
      </c>
      <c r="R2151">
        <v>13</v>
      </c>
      <c r="S2151">
        <v>14</v>
      </c>
      <c r="U2151">
        <v>7898626114645</v>
      </c>
      <c r="V2151">
        <v>7898626114644</v>
      </c>
      <c r="X2151" t="s">
        <v>5231</v>
      </c>
      <c r="Z2151" t="s">
        <v>1260</v>
      </c>
      <c r="AA2151" t="s">
        <v>1261</v>
      </c>
      <c r="AE2151">
        <v>45120</v>
      </c>
      <c r="AH2151">
        <v>0</v>
      </c>
      <c r="AK2151" t="s">
        <v>1260</v>
      </c>
      <c r="AM2151" t="s">
        <v>1260</v>
      </c>
      <c r="AN2151" t="s">
        <v>1260</v>
      </c>
      <c r="AQ2151" t="s">
        <v>1263</v>
      </c>
      <c r="AR2151" t="s">
        <v>1257</v>
      </c>
      <c r="AS2151" t="s">
        <v>1260</v>
      </c>
      <c r="AT2151">
        <v>1</v>
      </c>
      <c r="AX2151" t="s">
        <v>1260</v>
      </c>
      <c r="AY2151" t="s">
        <v>1264</v>
      </c>
      <c r="AZ2151" t="s">
        <v>1265</v>
      </c>
      <c r="BI2151" t="s">
        <v>1260</v>
      </c>
      <c r="BK2151" t="str">
        <f>LEFT(Tabela_BaseCadastro[[#This Row],[Descrição]],SEARCH(" ",Tabela_BaseCadastro[[#This Row],[Descrição]],1)-1)</f>
        <v>5016.05.13-2</v>
      </c>
      <c r="BL2151" t="str">
        <f>TEXT(Tabela_BaseCadastro[[#This Row],[Unidade Venda '[EAN8, UPC12, EAN13, e DUN14']]],"0000000000000")</f>
        <v>7898626114645</v>
      </c>
      <c r="BN2151">
        <f>IF(Tabela_BaseCadastro[[#This Row],[P.Ativo CMED]]="",Tabela_BaseCadastro[[#This Row],[DESCRIÇÃO DO PRINCIPIO ATIVO]],Tabela_BaseCadastro[[#This Row],[P.Ativo CMED]])</f>
        <v>0</v>
      </c>
    </row>
    <row r="2152" spans="1:66" x14ac:dyDescent="0.25">
      <c r="A2152">
        <v>3012</v>
      </c>
      <c r="B2152" t="s">
        <v>5232</v>
      </c>
      <c r="C2152">
        <v>1948</v>
      </c>
      <c r="D2152" t="s">
        <v>115</v>
      </c>
      <c r="E2152">
        <v>1</v>
      </c>
      <c r="F2152" t="s">
        <v>1253</v>
      </c>
      <c r="G2152">
        <v>2</v>
      </c>
      <c r="H2152" s="1" t="s">
        <v>1254</v>
      </c>
      <c r="I2152">
        <v>77</v>
      </c>
      <c r="J2152" t="s">
        <v>4769</v>
      </c>
      <c r="K2152">
        <v>2</v>
      </c>
      <c r="L2152" t="s">
        <v>1256</v>
      </c>
      <c r="M2152" t="s">
        <v>1257</v>
      </c>
      <c r="N2152" t="s">
        <v>1268</v>
      </c>
      <c r="O2152" t="s">
        <v>1269</v>
      </c>
      <c r="P2152">
        <v>30049069</v>
      </c>
      <c r="R2152">
        <v>13</v>
      </c>
      <c r="S2152">
        <v>14</v>
      </c>
      <c r="U2152">
        <v>7896015529291</v>
      </c>
      <c r="V2152">
        <v>0</v>
      </c>
      <c r="Z2152" t="s">
        <v>1260</v>
      </c>
      <c r="AA2152" t="s">
        <v>1261</v>
      </c>
      <c r="AB2152">
        <v>7</v>
      </c>
      <c r="AC2152" t="s">
        <v>1308</v>
      </c>
      <c r="AE2152">
        <v>45120</v>
      </c>
      <c r="AH2152">
        <v>0</v>
      </c>
      <c r="AK2152" t="s">
        <v>1260</v>
      </c>
      <c r="AM2152" t="s">
        <v>1260</v>
      </c>
      <c r="AN2152" t="s">
        <v>1260</v>
      </c>
      <c r="AQ2152" t="s">
        <v>1263</v>
      </c>
      <c r="AR2152" t="s">
        <v>1257</v>
      </c>
      <c r="AS2152" t="s">
        <v>1260</v>
      </c>
      <c r="AT2152">
        <v>1</v>
      </c>
      <c r="AX2152" t="s">
        <v>1260</v>
      </c>
      <c r="AY2152" t="s">
        <v>1264</v>
      </c>
      <c r="AZ2152" t="s">
        <v>1265</v>
      </c>
      <c r="BI2152" t="s">
        <v>1260</v>
      </c>
      <c r="BK2152" t="str">
        <f>LEFT(Tabela_BaseCadastro[[#This Row],[Descrição]],SEARCH(" ",Tabela_BaseCadastro[[#This Row],[Descrição]],1)-1)</f>
        <v>VANISTO</v>
      </c>
      <c r="BL2152" t="str">
        <f>TEXT(Tabela_BaseCadastro[[#This Row],[Unidade Venda '[EAN8, UPC12, EAN13, e DUN14']]],"0000000000000")</f>
        <v>7896015529291</v>
      </c>
      <c r="BM2152" t="s">
        <v>5020</v>
      </c>
      <c r="BN2152" t="str">
        <f>IF(Tabela_BaseCadastro[[#This Row],[P.Ativo CMED]]="",Tabela_BaseCadastro[[#This Row],[DESCRIÇÃO DO PRINCIPIO ATIVO]],Tabela_BaseCadastro[[#This Row],[P.Ativo CMED]])</f>
        <v>BROMETO DE UMECLIDÍNIO</v>
      </c>
    </row>
    <row r="2153" spans="1:66" x14ac:dyDescent="0.25">
      <c r="A2153">
        <v>3013</v>
      </c>
      <c r="B2153" t="s">
        <v>5233</v>
      </c>
      <c r="C2153">
        <v>2277</v>
      </c>
      <c r="D2153" t="s">
        <v>79</v>
      </c>
      <c r="E2153">
        <v>1</v>
      </c>
      <c r="F2153" t="s">
        <v>1253</v>
      </c>
      <c r="G2153">
        <v>19</v>
      </c>
      <c r="H2153" s="1" t="s">
        <v>3737</v>
      </c>
      <c r="I2153">
        <v>73</v>
      </c>
      <c r="J2153" t="s">
        <v>4607</v>
      </c>
      <c r="K2153">
        <v>1</v>
      </c>
      <c r="L2153" t="s">
        <v>1563</v>
      </c>
      <c r="M2153" t="s">
        <v>1257</v>
      </c>
      <c r="N2153" t="s">
        <v>5234</v>
      </c>
      <c r="O2153" t="s">
        <v>1416</v>
      </c>
      <c r="P2153">
        <v>30021590</v>
      </c>
      <c r="R2153">
        <v>13</v>
      </c>
      <c r="S2153">
        <v>14</v>
      </c>
      <c r="U2153">
        <v>7898560664724</v>
      </c>
      <c r="V2153">
        <v>0</v>
      </c>
      <c r="Z2153" t="s">
        <v>1260</v>
      </c>
      <c r="AA2153" t="s">
        <v>1261</v>
      </c>
      <c r="AB2153">
        <v>2</v>
      </c>
      <c r="AC2153" t="s">
        <v>5235</v>
      </c>
      <c r="AE2153">
        <v>45124</v>
      </c>
      <c r="AH2153">
        <v>0</v>
      </c>
      <c r="AK2153" t="s">
        <v>1260</v>
      </c>
      <c r="AM2153" t="s">
        <v>1260</v>
      </c>
      <c r="AN2153" t="s">
        <v>1260</v>
      </c>
      <c r="AQ2153" t="s">
        <v>1263</v>
      </c>
      <c r="AR2153" t="s">
        <v>1257</v>
      </c>
      <c r="AS2153" t="s">
        <v>1260</v>
      </c>
      <c r="AT2153">
        <v>1</v>
      </c>
      <c r="AX2153" t="s">
        <v>1260</v>
      </c>
      <c r="AY2153" t="s">
        <v>1264</v>
      </c>
      <c r="AZ2153" t="s">
        <v>1265</v>
      </c>
      <c r="BI2153" t="s">
        <v>1260</v>
      </c>
      <c r="BK2153" t="str">
        <f>LEFT(Tabela_BaseCadastro[[#This Row],[Descrição]],SEARCH(" ",Tabela_BaseCadastro[[#This Row],[Descrição]],1)-1)</f>
        <v>HULIO</v>
      </c>
      <c r="BL2153" t="str">
        <f>TEXT(Tabela_BaseCadastro[[#This Row],[Unidade Venda '[EAN8, UPC12, EAN13, e DUN14']]],"0000000000000")</f>
        <v>7898560664724</v>
      </c>
      <c r="BN2153">
        <f>IF(Tabela_BaseCadastro[[#This Row],[P.Ativo CMED]]="",Tabela_BaseCadastro[[#This Row],[DESCRIÇÃO DO PRINCIPIO ATIVO]],Tabela_BaseCadastro[[#This Row],[P.Ativo CMED]])</f>
        <v>0</v>
      </c>
    </row>
    <row r="2154" spans="1:66" x14ac:dyDescent="0.25">
      <c r="A2154">
        <v>3014</v>
      </c>
      <c r="B2154" t="s">
        <v>5236</v>
      </c>
      <c r="C2154">
        <v>2277</v>
      </c>
      <c r="D2154" t="s">
        <v>79</v>
      </c>
      <c r="E2154">
        <v>1</v>
      </c>
      <c r="F2154" t="s">
        <v>1253</v>
      </c>
      <c r="G2154">
        <v>19</v>
      </c>
      <c r="H2154" s="1" t="s">
        <v>3737</v>
      </c>
      <c r="I2154">
        <v>73</v>
      </c>
      <c r="J2154" t="s">
        <v>4607</v>
      </c>
      <c r="K2154">
        <v>1</v>
      </c>
      <c r="L2154" t="s">
        <v>1563</v>
      </c>
      <c r="M2154" t="s">
        <v>1257</v>
      </c>
      <c r="N2154" t="s">
        <v>5234</v>
      </c>
      <c r="O2154" t="s">
        <v>1416</v>
      </c>
      <c r="P2154">
        <v>30021590</v>
      </c>
      <c r="R2154">
        <v>13</v>
      </c>
      <c r="S2154">
        <v>14</v>
      </c>
      <c r="U2154">
        <v>7898560664786</v>
      </c>
      <c r="V2154">
        <v>0</v>
      </c>
      <c r="Z2154" t="s">
        <v>1260</v>
      </c>
      <c r="AA2154" t="s">
        <v>1261</v>
      </c>
      <c r="AB2154">
        <v>2</v>
      </c>
      <c r="AC2154" t="s">
        <v>5235</v>
      </c>
      <c r="AE2154">
        <v>45124</v>
      </c>
      <c r="AH2154">
        <v>0</v>
      </c>
      <c r="AK2154" t="s">
        <v>1260</v>
      </c>
      <c r="AM2154" t="s">
        <v>1260</v>
      </c>
      <c r="AN2154" t="s">
        <v>1260</v>
      </c>
      <c r="AQ2154" t="s">
        <v>1263</v>
      </c>
      <c r="AR2154" t="s">
        <v>1257</v>
      </c>
      <c r="AS2154" t="s">
        <v>1260</v>
      </c>
      <c r="AT2154">
        <v>1</v>
      </c>
      <c r="AX2154" t="s">
        <v>1260</v>
      </c>
      <c r="AY2154" t="s">
        <v>1264</v>
      </c>
      <c r="AZ2154" t="s">
        <v>1265</v>
      </c>
      <c r="BI2154" t="s">
        <v>1260</v>
      </c>
      <c r="BK2154" t="str">
        <f>LEFT(Tabela_BaseCadastro[[#This Row],[Descrição]],SEARCH(" ",Tabela_BaseCadastro[[#This Row],[Descrição]],1)-1)</f>
        <v>HULIO</v>
      </c>
      <c r="BL2154" t="str">
        <f>TEXT(Tabela_BaseCadastro[[#This Row],[Unidade Venda '[EAN8, UPC12, EAN13, e DUN14']]],"0000000000000")</f>
        <v>7898560664786</v>
      </c>
      <c r="BN2154">
        <f>IF(Tabela_BaseCadastro[[#This Row],[P.Ativo CMED]]="",Tabela_BaseCadastro[[#This Row],[DESCRIÇÃO DO PRINCIPIO ATIVO]],Tabela_BaseCadastro[[#This Row],[P.Ativo CMED]])</f>
        <v>0</v>
      </c>
    </row>
    <row r="2155" spans="1:66" x14ac:dyDescent="0.25">
      <c r="A2155">
        <v>3015</v>
      </c>
      <c r="B2155" t="s">
        <v>5237</v>
      </c>
      <c r="C2155">
        <v>2277</v>
      </c>
      <c r="D2155" t="s">
        <v>79</v>
      </c>
      <c r="E2155">
        <v>1</v>
      </c>
      <c r="F2155" t="s">
        <v>1253</v>
      </c>
      <c r="G2155">
        <v>1</v>
      </c>
      <c r="H2155" s="1" t="s">
        <v>1280</v>
      </c>
      <c r="I2155">
        <v>73</v>
      </c>
      <c r="J2155" t="s">
        <v>4607</v>
      </c>
      <c r="K2155">
        <v>1</v>
      </c>
      <c r="L2155" t="s">
        <v>1291</v>
      </c>
      <c r="M2155" t="s">
        <v>1257</v>
      </c>
      <c r="N2155" t="s">
        <v>5238</v>
      </c>
      <c r="O2155" t="s">
        <v>1357</v>
      </c>
      <c r="P2155">
        <v>30021520</v>
      </c>
      <c r="R2155">
        <v>13</v>
      </c>
      <c r="S2155">
        <v>14</v>
      </c>
      <c r="U2155">
        <v>7898560664502</v>
      </c>
      <c r="V2155">
        <v>0</v>
      </c>
      <c r="Z2155" t="s">
        <v>1260</v>
      </c>
      <c r="AA2155" t="s">
        <v>1261</v>
      </c>
      <c r="AB2155">
        <v>1</v>
      </c>
      <c r="AC2155" t="s">
        <v>1283</v>
      </c>
      <c r="AE2155">
        <v>45124</v>
      </c>
      <c r="AH2155">
        <v>0</v>
      </c>
      <c r="AK2155" t="s">
        <v>1260</v>
      </c>
      <c r="AM2155" t="s">
        <v>1260</v>
      </c>
      <c r="AN2155" t="s">
        <v>1260</v>
      </c>
      <c r="AQ2155" t="s">
        <v>1263</v>
      </c>
      <c r="AR2155" t="s">
        <v>1257</v>
      </c>
      <c r="AS2155" t="s">
        <v>1260</v>
      </c>
      <c r="AT2155">
        <v>1</v>
      </c>
      <c r="AX2155" t="s">
        <v>1260</v>
      </c>
      <c r="AY2155" t="s">
        <v>1264</v>
      </c>
      <c r="AZ2155" t="s">
        <v>1265</v>
      </c>
      <c r="BI2155" t="s">
        <v>1260</v>
      </c>
      <c r="BK2155" t="str">
        <f>LEFT(Tabela_BaseCadastro[[#This Row],[Descrição]],SEARCH(" ",Tabela_BaseCadastro[[#This Row],[Descrição]],1)-1)</f>
        <v>NEPEXTO</v>
      </c>
      <c r="BL2155" t="str">
        <f>TEXT(Tabela_BaseCadastro[[#This Row],[Unidade Venda '[EAN8, UPC12, EAN13, e DUN14']]],"0000000000000")</f>
        <v>7898560664502</v>
      </c>
      <c r="BN2155">
        <f>IF(Tabela_BaseCadastro[[#This Row],[P.Ativo CMED]]="",Tabela_BaseCadastro[[#This Row],[DESCRIÇÃO DO PRINCIPIO ATIVO]],Tabela_BaseCadastro[[#This Row],[P.Ativo CMED]])</f>
        <v>0</v>
      </c>
    </row>
    <row r="2156" spans="1:66" x14ac:dyDescent="0.25">
      <c r="A2156">
        <v>3016</v>
      </c>
      <c r="B2156" t="s">
        <v>5239</v>
      </c>
      <c r="C2156">
        <v>2277</v>
      </c>
      <c r="D2156" t="s">
        <v>79</v>
      </c>
      <c r="E2156">
        <v>1</v>
      </c>
      <c r="F2156" t="s">
        <v>1253</v>
      </c>
      <c r="G2156">
        <v>1</v>
      </c>
      <c r="H2156" s="1" t="s">
        <v>1280</v>
      </c>
      <c r="I2156">
        <v>73</v>
      </c>
      <c r="J2156" t="s">
        <v>4607</v>
      </c>
      <c r="K2156">
        <v>1</v>
      </c>
      <c r="L2156" t="s">
        <v>1291</v>
      </c>
      <c r="M2156" t="s">
        <v>1257</v>
      </c>
      <c r="N2156" t="s">
        <v>5238</v>
      </c>
      <c r="O2156" t="s">
        <v>1357</v>
      </c>
      <c r="P2156">
        <v>30021520</v>
      </c>
      <c r="R2156">
        <v>13</v>
      </c>
      <c r="S2156">
        <v>14</v>
      </c>
      <c r="U2156">
        <v>7898560664472</v>
      </c>
      <c r="V2156">
        <v>0</v>
      </c>
      <c r="Z2156" t="s">
        <v>1260</v>
      </c>
      <c r="AA2156" t="s">
        <v>1261</v>
      </c>
      <c r="AB2156">
        <v>1</v>
      </c>
      <c r="AC2156" t="s">
        <v>1283</v>
      </c>
      <c r="AE2156">
        <v>45124</v>
      </c>
      <c r="AH2156">
        <v>0</v>
      </c>
      <c r="AK2156" t="s">
        <v>1260</v>
      </c>
      <c r="AM2156" t="s">
        <v>1260</v>
      </c>
      <c r="AN2156" t="s">
        <v>1260</v>
      </c>
      <c r="AQ2156" t="s">
        <v>1263</v>
      </c>
      <c r="AR2156" t="s">
        <v>1257</v>
      </c>
      <c r="AS2156" t="s">
        <v>1260</v>
      </c>
      <c r="AT2156">
        <v>1</v>
      </c>
      <c r="AX2156" t="s">
        <v>1260</v>
      </c>
      <c r="AY2156" t="s">
        <v>1264</v>
      </c>
      <c r="AZ2156" t="s">
        <v>1265</v>
      </c>
      <c r="BI2156" t="s">
        <v>1260</v>
      </c>
      <c r="BK2156" t="str">
        <f>LEFT(Tabela_BaseCadastro[[#This Row],[Descrição]],SEARCH(" ",Tabela_BaseCadastro[[#This Row],[Descrição]],1)-1)</f>
        <v>NEPEXTO</v>
      </c>
      <c r="BL2156" t="str">
        <f>TEXT(Tabela_BaseCadastro[[#This Row],[Unidade Venda '[EAN8, UPC12, EAN13, e DUN14']]],"0000000000000")</f>
        <v>7898560664472</v>
      </c>
      <c r="BN2156">
        <f>IF(Tabela_BaseCadastro[[#This Row],[P.Ativo CMED]]="",Tabela_BaseCadastro[[#This Row],[DESCRIÇÃO DO PRINCIPIO ATIVO]],Tabela_BaseCadastro[[#This Row],[P.Ativo CMED]])</f>
        <v>0</v>
      </c>
    </row>
    <row r="2157" spans="1:66" x14ac:dyDescent="0.25">
      <c r="A2157">
        <v>3017</v>
      </c>
      <c r="B2157" t="s">
        <v>5240</v>
      </c>
      <c r="C2157">
        <v>1649</v>
      </c>
      <c r="D2157" t="s">
        <v>2759</v>
      </c>
      <c r="E2157">
        <v>5</v>
      </c>
      <c r="F2157" t="s">
        <v>2634</v>
      </c>
      <c r="G2157">
        <v>10</v>
      </c>
      <c r="H2157" s="1" t="s">
        <v>2760</v>
      </c>
      <c r="I2157">
        <v>39</v>
      </c>
      <c r="J2157" t="s">
        <v>2761</v>
      </c>
      <c r="M2157" t="s">
        <v>1257</v>
      </c>
      <c r="N2157" t="s">
        <v>4682</v>
      </c>
      <c r="O2157" t="s">
        <v>4577</v>
      </c>
      <c r="P2157">
        <v>90189010</v>
      </c>
      <c r="R2157">
        <v>13</v>
      </c>
      <c r="S2157">
        <v>14</v>
      </c>
      <c r="U2157">
        <v>4987350875235</v>
      </c>
      <c r="V2157">
        <v>0</v>
      </c>
      <c r="X2157" t="s">
        <v>5241</v>
      </c>
      <c r="Z2157" t="s">
        <v>1260</v>
      </c>
      <c r="AA2157" t="s">
        <v>1261</v>
      </c>
      <c r="AE2157">
        <v>45124</v>
      </c>
      <c r="AH2157">
        <v>0</v>
      </c>
      <c r="AK2157" t="s">
        <v>1260</v>
      </c>
      <c r="AM2157" t="s">
        <v>1260</v>
      </c>
      <c r="AN2157" t="s">
        <v>1260</v>
      </c>
      <c r="AQ2157" t="s">
        <v>1263</v>
      </c>
      <c r="AR2157" t="s">
        <v>1257</v>
      </c>
      <c r="AS2157" t="s">
        <v>1260</v>
      </c>
      <c r="AT2157">
        <v>1</v>
      </c>
      <c r="AX2157" t="s">
        <v>1260</v>
      </c>
      <c r="AY2157" t="s">
        <v>1264</v>
      </c>
      <c r="AZ2157" t="s">
        <v>1265</v>
      </c>
      <c r="BI2157" t="s">
        <v>1260</v>
      </c>
      <c r="BK2157" t="str">
        <f>LEFT(Tabela_BaseCadastro[[#This Row],[Descrição]],SEARCH(" ",Tabela_BaseCadastro[[#This Row],[Descrição]],1)-1)</f>
        <v>DISPLAY</v>
      </c>
      <c r="BL2157" t="str">
        <f>TEXT(Tabela_BaseCadastro[[#This Row],[Unidade Venda '[EAN8, UPC12, EAN13, e DUN14']]],"0000000000000")</f>
        <v>4987350875235</v>
      </c>
      <c r="BN2157">
        <f>IF(Tabela_BaseCadastro[[#This Row],[P.Ativo CMED]]="",Tabela_BaseCadastro[[#This Row],[DESCRIÇÃO DO PRINCIPIO ATIVO]],Tabela_BaseCadastro[[#This Row],[P.Ativo CMED]])</f>
        <v>0</v>
      </c>
    </row>
    <row r="2158" spans="1:66" x14ac:dyDescent="0.25">
      <c r="A2158">
        <v>3018</v>
      </c>
      <c r="B2158" t="s">
        <v>5242</v>
      </c>
      <c r="C2158">
        <v>2094</v>
      </c>
      <c r="D2158" t="s">
        <v>5059</v>
      </c>
      <c r="E2158">
        <v>1</v>
      </c>
      <c r="F2158" t="s">
        <v>1253</v>
      </c>
      <c r="G2158">
        <v>7</v>
      </c>
      <c r="H2158" s="1" t="s">
        <v>1381</v>
      </c>
      <c r="I2158">
        <v>84</v>
      </c>
      <c r="J2158" t="s">
        <v>5060</v>
      </c>
      <c r="K2158">
        <v>1</v>
      </c>
      <c r="L2158" t="s">
        <v>1291</v>
      </c>
      <c r="M2158" t="s">
        <v>1257</v>
      </c>
      <c r="N2158" t="s">
        <v>5243</v>
      </c>
      <c r="O2158" t="s">
        <v>5244</v>
      </c>
      <c r="P2158">
        <v>30043929</v>
      </c>
      <c r="R2158">
        <v>13</v>
      </c>
      <c r="S2158">
        <v>14</v>
      </c>
      <c r="U2158">
        <v>7896382706769</v>
      </c>
      <c r="V2158">
        <v>0</v>
      </c>
      <c r="Z2158" t="s">
        <v>1260</v>
      </c>
      <c r="AA2158" t="s">
        <v>1261</v>
      </c>
      <c r="AB2158">
        <v>435</v>
      </c>
      <c r="AC2158" t="s">
        <v>4746</v>
      </c>
      <c r="AE2158">
        <v>45124</v>
      </c>
      <c r="AH2158">
        <v>0</v>
      </c>
      <c r="AK2158" t="s">
        <v>1260</v>
      </c>
      <c r="AM2158" t="s">
        <v>1260</v>
      </c>
      <c r="AN2158" t="s">
        <v>1260</v>
      </c>
      <c r="AQ2158" t="s">
        <v>1263</v>
      </c>
      <c r="AR2158" t="s">
        <v>1257</v>
      </c>
      <c r="AS2158" t="s">
        <v>1260</v>
      </c>
      <c r="AT2158">
        <v>1</v>
      </c>
      <c r="AX2158" t="s">
        <v>1260</v>
      </c>
      <c r="AY2158" t="s">
        <v>1264</v>
      </c>
      <c r="AZ2158" t="s">
        <v>1265</v>
      </c>
      <c r="BI2158" t="s">
        <v>1260</v>
      </c>
      <c r="BK2158" t="str">
        <f>LEFT(Tabela_BaseCadastro[[#This Row],[Descrição]],SEARCH(" ",Tabela_BaseCadastro[[#This Row],[Descrição]],1)-1)</f>
        <v>FORTEO</v>
      </c>
      <c r="BL2158" t="str">
        <f>TEXT(Tabela_BaseCadastro[[#This Row],[Unidade Venda '[EAN8, UPC12, EAN13, e DUN14']]],"0000000000000")</f>
        <v>7896382706769</v>
      </c>
      <c r="BM2158" t="s">
        <v>5245</v>
      </c>
      <c r="BN2158" t="str">
        <f>IF(Tabela_BaseCadastro[[#This Row],[P.Ativo CMED]]="",Tabela_BaseCadastro[[#This Row],[DESCRIÇÃO DO PRINCIPIO ATIVO]],Tabela_BaseCadastro[[#This Row],[P.Ativo CMED]])</f>
        <v>TERIPARATIDA</v>
      </c>
    </row>
    <row r="2159" spans="1:66" x14ac:dyDescent="0.25">
      <c r="A2159">
        <v>3019</v>
      </c>
      <c r="B2159" t="s">
        <v>5246</v>
      </c>
      <c r="C2159">
        <v>1623</v>
      </c>
      <c r="D2159" t="s">
        <v>2683</v>
      </c>
      <c r="E2159">
        <v>1</v>
      </c>
      <c r="F2159" t="s">
        <v>1253</v>
      </c>
      <c r="G2159">
        <v>2</v>
      </c>
      <c r="H2159" s="1" t="s">
        <v>1254</v>
      </c>
      <c r="I2159">
        <v>33</v>
      </c>
      <c r="J2159" t="s">
        <v>2684</v>
      </c>
      <c r="K2159">
        <v>2</v>
      </c>
      <c r="L2159" t="s">
        <v>1256</v>
      </c>
      <c r="M2159" t="s">
        <v>1257</v>
      </c>
      <c r="N2159" t="s">
        <v>1433</v>
      </c>
      <c r="O2159" t="s">
        <v>1307</v>
      </c>
      <c r="P2159">
        <v>30049099</v>
      </c>
      <c r="R2159">
        <v>13</v>
      </c>
      <c r="S2159">
        <v>14</v>
      </c>
      <c r="U2159">
        <v>7892953000694</v>
      </c>
      <c r="V2159">
        <v>7892953000694</v>
      </c>
      <c r="Z2159" t="s">
        <v>1260</v>
      </c>
      <c r="AA2159" t="s">
        <v>1261</v>
      </c>
      <c r="AB2159">
        <v>6</v>
      </c>
      <c r="AC2159" t="s">
        <v>1335</v>
      </c>
      <c r="AE2159">
        <v>45125</v>
      </c>
      <c r="AH2159">
        <v>0</v>
      </c>
      <c r="AK2159" t="s">
        <v>1260</v>
      </c>
      <c r="AM2159" t="s">
        <v>1260</v>
      </c>
      <c r="AN2159" t="s">
        <v>1260</v>
      </c>
      <c r="AQ2159" t="s">
        <v>1263</v>
      </c>
      <c r="AR2159" t="s">
        <v>1257</v>
      </c>
      <c r="AS2159" t="s">
        <v>1260</v>
      </c>
      <c r="AT2159">
        <v>1</v>
      </c>
      <c r="AX2159" t="s">
        <v>1260</v>
      </c>
      <c r="AY2159" t="s">
        <v>1264</v>
      </c>
      <c r="AZ2159" t="s">
        <v>1265</v>
      </c>
      <c r="BI2159" t="s">
        <v>1260</v>
      </c>
      <c r="BK2159" t="str">
        <f>LEFT(Tabela_BaseCadastro[[#This Row],[Descrição]],SEARCH(" ",Tabela_BaseCadastro[[#This Row],[Descrição]],1)-1)</f>
        <v>CONDROFLEX</v>
      </c>
      <c r="BL2159" t="str">
        <f>TEXT(Tabela_BaseCadastro[[#This Row],[Unidade Venda '[EAN8, UPC12, EAN13, e DUN14']]],"0000000000000")</f>
        <v>7892953000694</v>
      </c>
      <c r="BM2159" t="s">
        <v>4692</v>
      </c>
      <c r="BN2159" t="str">
        <f>IF(Tabela_BaseCadastro[[#This Row],[P.Ativo CMED]]="",Tabela_BaseCadastro[[#This Row],[DESCRIÇÃO DO PRINCIPIO ATIVO]],Tabela_BaseCadastro[[#This Row],[P.Ativo CMED]])</f>
        <v>SULFATO DE CONDROITINA;SULFATO DE GLICOSAMINA</v>
      </c>
    </row>
    <row r="2160" spans="1:66" x14ac:dyDescent="0.25">
      <c r="A2160">
        <v>3020</v>
      </c>
      <c r="B2160" t="s">
        <v>5247</v>
      </c>
      <c r="C2160">
        <v>1899</v>
      </c>
      <c r="D2160" t="s">
        <v>4614</v>
      </c>
      <c r="E2160">
        <v>5</v>
      </c>
      <c r="F2160" t="s">
        <v>2634</v>
      </c>
      <c r="G2160">
        <v>8</v>
      </c>
      <c r="H2160" s="1" t="s">
        <v>2635</v>
      </c>
      <c r="I2160">
        <v>74</v>
      </c>
      <c r="J2160" t="s">
        <v>4615</v>
      </c>
      <c r="M2160" t="s">
        <v>1257</v>
      </c>
      <c r="N2160" t="s">
        <v>4617</v>
      </c>
      <c r="O2160" t="s">
        <v>4618</v>
      </c>
      <c r="P2160">
        <v>90183921</v>
      </c>
      <c r="R2160">
        <v>13</v>
      </c>
      <c r="S2160">
        <v>14</v>
      </c>
      <c r="U2160">
        <v>3020</v>
      </c>
      <c r="V2160">
        <v>0</v>
      </c>
      <c r="Z2160" t="s">
        <v>1260</v>
      </c>
      <c r="AA2160" t="s">
        <v>1261</v>
      </c>
      <c r="AE2160">
        <v>45127</v>
      </c>
      <c r="AH2160">
        <v>0</v>
      </c>
      <c r="AK2160" t="s">
        <v>1260</v>
      </c>
      <c r="AM2160" t="s">
        <v>1260</v>
      </c>
      <c r="AN2160" t="s">
        <v>1260</v>
      </c>
      <c r="AQ2160" t="s">
        <v>1263</v>
      </c>
      <c r="AR2160" t="s">
        <v>1257</v>
      </c>
      <c r="AS2160" t="s">
        <v>1260</v>
      </c>
      <c r="AT2160">
        <v>1</v>
      </c>
      <c r="AX2160" t="s">
        <v>1260</v>
      </c>
      <c r="AY2160" t="s">
        <v>1264</v>
      </c>
      <c r="AZ2160" t="s">
        <v>1265</v>
      </c>
      <c r="BI2160" t="s">
        <v>1260</v>
      </c>
      <c r="BK2160" t="str">
        <f>LEFT(Tabela_BaseCadastro[[#This Row],[Descrição]],SEARCH(" ",Tabela_BaseCadastro[[#This Row],[Descrição]],1)-1)</f>
        <v>2001.12</v>
      </c>
      <c r="BL2160" t="str">
        <f>TEXT(Tabela_BaseCadastro[[#This Row],[Unidade Venda '[EAN8, UPC12, EAN13, e DUN14']]],"0000000000000")</f>
        <v>0000000003020</v>
      </c>
      <c r="BN2160">
        <f>IF(Tabela_BaseCadastro[[#This Row],[P.Ativo CMED]]="",Tabela_BaseCadastro[[#This Row],[DESCRIÇÃO DO PRINCIPIO ATIVO]],Tabela_BaseCadastro[[#This Row],[P.Ativo CMED]])</f>
        <v>0</v>
      </c>
    </row>
    <row r="2161" spans="1:66" x14ac:dyDescent="0.25">
      <c r="A2161">
        <v>3021</v>
      </c>
      <c r="B2161" t="s">
        <v>5248</v>
      </c>
      <c r="C2161">
        <v>1649</v>
      </c>
      <c r="D2161" t="s">
        <v>2759</v>
      </c>
      <c r="E2161">
        <v>5</v>
      </c>
      <c r="F2161" t="s">
        <v>2634</v>
      </c>
      <c r="G2161">
        <v>8</v>
      </c>
      <c r="H2161" s="1" t="s">
        <v>2635</v>
      </c>
      <c r="I2161">
        <v>39</v>
      </c>
      <c r="J2161" t="s">
        <v>2761</v>
      </c>
      <c r="M2161" t="s">
        <v>1257</v>
      </c>
      <c r="N2161" t="s">
        <v>4682</v>
      </c>
      <c r="O2161" t="s">
        <v>4577</v>
      </c>
      <c r="P2161">
        <v>90189010</v>
      </c>
      <c r="R2161">
        <v>13</v>
      </c>
      <c r="S2161">
        <v>14</v>
      </c>
      <c r="U2161">
        <v>4987350875792</v>
      </c>
      <c r="V2161">
        <v>0</v>
      </c>
      <c r="X2161" t="s">
        <v>5249</v>
      </c>
      <c r="Z2161" t="s">
        <v>1260</v>
      </c>
      <c r="AA2161" t="s">
        <v>1261</v>
      </c>
      <c r="AE2161">
        <v>45128</v>
      </c>
      <c r="AH2161">
        <v>0</v>
      </c>
      <c r="AK2161" t="s">
        <v>1260</v>
      </c>
      <c r="AM2161" t="s">
        <v>1260</v>
      </c>
      <c r="AN2161" t="s">
        <v>1260</v>
      </c>
      <c r="AQ2161" t="s">
        <v>1263</v>
      </c>
      <c r="AR2161" t="s">
        <v>1257</v>
      </c>
      <c r="AS2161" t="s">
        <v>1260</v>
      </c>
      <c r="AT2161">
        <v>1</v>
      </c>
      <c r="AX2161" t="s">
        <v>1260</v>
      </c>
      <c r="AY2161" t="s">
        <v>1264</v>
      </c>
      <c r="AZ2161" t="s">
        <v>1265</v>
      </c>
      <c r="BI2161" t="s">
        <v>1260</v>
      </c>
      <c r="BK2161" t="str">
        <f>LEFT(Tabela_BaseCadastro[[#This Row],[Descrição]],SEARCH(" ",Tabela_BaseCadastro[[#This Row],[Descrição]],1)-1)</f>
        <v>SUPORTE</v>
      </c>
      <c r="BL2161" t="str">
        <f>TEXT(Tabela_BaseCadastro[[#This Row],[Unidade Venda '[EAN8, UPC12, EAN13, e DUN14']]],"0000000000000")</f>
        <v>4987350875792</v>
      </c>
      <c r="BN2161">
        <f>IF(Tabela_BaseCadastro[[#This Row],[P.Ativo CMED]]="",Tabela_BaseCadastro[[#This Row],[DESCRIÇÃO DO PRINCIPIO ATIVO]],Tabela_BaseCadastro[[#This Row],[P.Ativo CMED]])</f>
        <v>0</v>
      </c>
    </row>
    <row r="2162" spans="1:66" x14ac:dyDescent="0.25">
      <c r="A2162">
        <v>3022</v>
      </c>
      <c r="B2162" t="s">
        <v>5250</v>
      </c>
      <c r="C2162">
        <v>1894</v>
      </c>
      <c r="D2162" t="s">
        <v>2401</v>
      </c>
      <c r="E2162">
        <v>1</v>
      </c>
      <c r="F2162" t="s">
        <v>1253</v>
      </c>
      <c r="G2162">
        <v>2</v>
      </c>
      <c r="H2162" s="1" t="s">
        <v>1254</v>
      </c>
      <c r="I2162">
        <v>23</v>
      </c>
      <c r="J2162" t="s">
        <v>2402</v>
      </c>
      <c r="K2162">
        <v>2</v>
      </c>
      <c r="L2162" t="s">
        <v>1256</v>
      </c>
      <c r="M2162" t="s">
        <v>1257</v>
      </c>
      <c r="N2162" t="s">
        <v>2403</v>
      </c>
      <c r="O2162" t="s">
        <v>1317</v>
      </c>
      <c r="P2162">
        <v>30043290</v>
      </c>
      <c r="R2162">
        <v>13</v>
      </c>
      <c r="S2162">
        <v>14</v>
      </c>
      <c r="U2162">
        <v>7896672202919</v>
      </c>
      <c r="V2162">
        <v>0</v>
      </c>
      <c r="Z2162" t="s">
        <v>1260</v>
      </c>
      <c r="AA2162" t="s">
        <v>1261</v>
      </c>
      <c r="AB2162">
        <v>7</v>
      </c>
      <c r="AC2162" t="s">
        <v>1308</v>
      </c>
      <c r="AE2162">
        <v>45132</v>
      </c>
      <c r="AH2162">
        <v>0</v>
      </c>
      <c r="AK2162" t="s">
        <v>1260</v>
      </c>
      <c r="AM2162" t="s">
        <v>1260</v>
      </c>
      <c r="AN2162" t="s">
        <v>1260</v>
      </c>
      <c r="AQ2162" t="s">
        <v>1263</v>
      </c>
      <c r="AR2162" t="s">
        <v>1257</v>
      </c>
      <c r="AS2162" t="s">
        <v>1260</v>
      </c>
      <c r="AT2162">
        <v>1</v>
      </c>
      <c r="AX2162" t="s">
        <v>1260</v>
      </c>
      <c r="AY2162" t="s">
        <v>1264</v>
      </c>
      <c r="AZ2162" t="s">
        <v>1265</v>
      </c>
      <c r="BI2162" t="s">
        <v>1260</v>
      </c>
      <c r="BK2162" t="str">
        <f>LEFT(Tabela_BaseCadastro[[#This Row],[Descrição]],SEARCH(" ",Tabela_BaseCadastro[[#This Row],[Descrição]],1)-1)</f>
        <v>CLENIL</v>
      </c>
      <c r="BL2162" t="str">
        <f>TEXT(Tabela_BaseCadastro[[#This Row],[Unidade Venda '[EAN8, UPC12, EAN13, e DUN14']]],"0000000000000")</f>
        <v>7896672202919</v>
      </c>
      <c r="BM2162" t="s">
        <v>2405</v>
      </c>
      <c r="BN2162" t="str">
        <f>IF(Tabela_BaseCadastro[[#This Row],[P.Ativo CMED]]="",Tabela_BaseCadastro[[#This Row],[DESCRIÇÃO DO PRINCIPIO ATIVO]],Tabela_BaseCadastro[[#This Row],[P.Ativo CMED]])</f>
        <v>DIPROPIONATO DE BECLOMETASONA</v>
      </c>
    </row>
    <row r="2163" spans="1:66" x14ac:dyDescent="0.25">
      <c r="A2163">
        <v>3023</v>
      </c>
      <c r="B2163" t="s">
        <v>5251</v>
      </c>
      <c r="C2163">
        <v>1948</v>
      </c>
      <c r="D2163" t="s">
        <v>115</v>
      </c>
      <c r="E2163">
        <v>1</v>
      </c>
      <c r="F2163" t="s">
        <v>1253</v>
      </c>
      <c r="G2163">
        <v>7</v>
      </c>
      <c r="H2163" s="1" t="s">
        <v>1381</v>
      </c>
      <c r="I2163">
        <v>77</v>
      </c>
      <c r="J2163" t="s">
        <v>4769</v>
      </c>
      <c r="K2163">
        <v>1</v>
      </c>
      <c r="L2163" t="s">
        <v>1291</v>
      </c>
      <c r="M2163" t="s">
        <v>1257</v>
      </c>
      <c r="N2163" t="s">
        <v>1877</v>
      </c>
      <c r="O2163" t="s">
        <v>1416</v>
      </c>
      <c r="P2163">
        <v>30021590</v>
      </c>
      <c r="R2163">
        <v>14</v>
      </c>
      <c r="S2163">
        <v>14</v>
      </c>
      <c r="U2163">
        <v>7896015593247</v>
      </c>
      <c r="V2163">
        <v>0</v>
      </c>
      <c r="Z2163" t="s">
        <v>1260</v>
      </c>
      <c r="AA2163" t="s">
        <v>1261</v>
      </c>
      <c r="AB2163">
        <v>77</v>
      </c>
      <c r="AC2163" t="s">
        <v>1308</v>
      </c>
      <c r="AE2163">
        <v>45135</v>
      </c>
      <c r="AH2163">
        <v>3</v>
      </c>
      <c r="AK2163" t="s">
        <v>1260</v>
      </c>
      <c r="AM2163" t="s">
        <v>1260</v>
      </c>
      <c r="AN2163" t="s">
        <v>1260</v>
      </c>
      <c r="AQ2163" t="s">
        <v>1263</v>
      </c>
      <c r="AR2163" t="s">
        <v>1257</v>
      </c>
      <c r="AS2163" t="s">
        <v>1260</v>
      </c>
      <c r="AT2163">
        <v>1</v>
      </c>
      <c r="AX2163" t="s">
        <v>1260</v>
      </c>
      <c r="AY2163" t="s">
        <v>1264</v>
      </c>
      <c r="AZ2163" t="s">
        <v>1265</v>
      </c>
      <c r="BI2163" t="s">
        <v>1260</v>
      </c>
      <c r="BK2163" t="str">
        <f>LEFT(Tabela_BaseCadastro[[#This Row],[Descrição]],SEARCH(" ",Tabela_BaseCadastro[[#This Row],[Descrição]],1)-1)</f>
        <v>NUCALA</v>
      </c>
      <c r="BL2163" t="str">
        <f>TEXT(Tabela_BaseCadastro[[#This Row],[Unidade Venda '[EAN8, UPC12, EAN13, e DUN14']]],"0000000000000")</f>
        <v>7896015593247</v>
      </c>
      <c r="BM2163" t="s">
        <v>4781</v>
      </c>
      <c r="BN2163" t="str">
        <f>IF(Tabela_BaseCadastro[[#This Row],[P.Ativo CMED]]="",Tabela_BaseCadastro[[#This Row],[DESCRIÇÃO DO PRINCIPIO ATIVO]],Tabela_BaseCadastro[[#This Row],[P.Ativo CMED]])</f>
        <v>MEPOLIZUMABE</v>
      </c>
    </row>
    <row r="2164" spans="1:66" x14ac:dyDescent="0.25">
      <c r="A2164">
        <v>3024</v>
      </c>
      <c r="B2164" t="s">
        <v>5252</v>
      </c>
      <c r="C2164">
        <v>1899</v>
      </c>
      <c r="D2164" t="s">
        <v>4614</v>
      </c>
      <c r="E2164">
        <v>5</v>
      </c>
      <c r="F2164" t="s">
        <v>2634</v>
      </c>
      <c r="G2164">
        <v>8</v>
      </c>
      <c r="H2164" s="1" t="s">
        <v>2635</v>
      </c>
      <c r="I2164">
        <v>74</v>
      </c>
      <c r="J2164" t="s">
        <v>4615</v>
      </c>
      <c r="M2164" t="s">
        <v>1257</v>
      </c>
      <c r="N2164" t="s">
        <v>4617</v>
      </c>
      <c r="O2164" t="s">
        <v>4618</v>
      </c>
      <c r="P2164">
        <v>90183921</v>
      </c>
      <c r="R2164">
        <v>13</v>
      </c>
      <c r="S2164">
        <v>14</v>
      </c>
      <c r="U2164">
        <v>7898626114309</v>
      </c>
      <c r="V2164">
        <v>0</v>
      </c>
      <c r="X2164" t="s">
        <v>5253</v>
      </c>
      <c r="Z2164" t="s">
        <v>1260</v>
      </c>
      <c r="AA2164" t="s">
        <v>1261</v>
      </c>
      <c r="AE2164">
        <v>45147</v>
      </c>
      <c r="AH2164">
        <v>0</v>
      </c>
      <c r="AK2164" t="s">
        <v>1260</v>
      </c>
      <c r="AM2164" t="s">
        <v>1260</v>
      </c>
      <c r="AN2164" t="s">
        <v>1260</v>
      </c>
      <c r="AQ2164" t="s">
        <v>1263</v>
      </c>
      <c r="AR2164" t="s">
        <v>1257</v>
      </c>
      <c r="AS2164" t="s">
        <v>1260</v>
      </c>
      <c r="AT2164">
        <v>1</v>
      </c>
      <c r="AX2164" t="s">
        <v>1260</v>
      </c>
      <c r="AY2164" t="s">
        <v>1264</v>
      </c>
      <c r="AZ2164" t="s">
        <v>1265</v>
      </c>
      <c r="BI2164" t="s">
        <v>1260</v>
      </c>
      <c r="BK2164" t="str">
        <f>LEFT(Tabela_BaseCadastro[[#This Row],[Descrição]],SEARCH(" ",Tabela_BaseCadastro[[#This Row],[Descrição]],1)-1)</f>
        <v>2012.18.25</v>
      </c>
      <c r="BL2164" t="str">
        <f>TEXT(Tabela_BaseCadastro[[#This Row],[Unidade Venda '[EAN8, UPC12, EAN13, e DUN14']]],"0000000000000")</f>
        <v>7898626114309</v>
      </c>
      <c r="BN2164">
        <f>IF(Tabela_BaseCadastro[[#This Row],[P.Ativo CMED]]="",Tabela_BaseCadastro[[#This Row],[DESCRIÇÃO DO PRINCIPIO ATIVO]],Tabela_BaseCadastro[[#This Row],[P.Ativo CMED]])</f>
        <v>0</v>
      </c>
    </row>
    <row r="2165" spans="1:66" x14ac:dyDescent="0.25">
      <c r="A2165">
        <v>3025</v>
      </c>
      <c r="B2165" t="s">
        <v>5254</v>
      </c>
      <c r="C2165">
        <v>2194</v>
      </c>
      <c r="D2165" t="s">
        <v>5166</v>
      </c>
      <c r="E2165">
        <v>5</v>
      </c>
      <c r="F2165" t="s">
        <v>2634</v>
      </c>
      <c r="G2165">
        <v>8</v>
      </c>
      <c r="H2165" s="1" t="s">
        <v>2635</v>
      </c>
      <c r="I2165">
        <v>86</v>
      </c>
      <c r="J2165" t="s">
        <v>5167</v>
      </c>
      <c r="K2165">
        <v>74</v>
      </c>
      <c r="L2165" t="s">
        <v>4616</v>
      </c>
      <c r="M2165" t="s">
        <v>1263</v>
      </c>
      <c r="N2165" t="s">
        <v>5168</v>
      </c>
      <c r="O2165" t="s">
        <v>1275</v>
      </c>
      <c r="P2165">
        <v>90183929</v>
      </c>
      <c r="R2165">
        <v>13</v>
      </c>
      <c r="S2165">
        <v>14</v>
      </c>
      <c r="U2165">
        <v>7730734014256</v>
      </c>
      <c r="V2165">
        <v>0</v>
      </c>
      <c r="X2165">
        <v>97733504</v>
      </c>
      <c r="Z2165" t="s">
        <v>1260</v>
      </c>
      <c r="AA2165" t="s">
        <v>1261</v>
      </c>
      <c r="AE2165">
        <v>45149</v>
      </c>
      <c r="AH2165">
        <v>0</v>
      </c>
      <c r="AK2165" t="s">
        <v>1260</v>
      </c>
      <c r="AM2165" t="s">
        <v>1260</v>
      </c>
      <c r="AN2165" t="s">
        <v>1260</v>
      </c>
      <c r="AQ2165" t="s">
        <v>1263</v>
      </c>
      <c r="AR2165" t="s">
        <v>1257</v>
      </c>
      <c r="AS2165" t="s">
        <v>1260</v>
      </c>
      <c r="AT2165">
        <v>1</v>
      </c>
      <c r="AX2165" t="s">
        <v>1260</v>
      </c>
      <c r="AY2165" t="s">
        <v>1264</v>
      </c>
      <c r="AZ2165" t="s">
        <v>1265</v>
      </c>
      <c r="BI2165" t="s">
        <v>1260</v>
      </c>
      <c r="BK2165" t="str">
        <f>LEFT(Tabela_BaseCadastro[[#This Row],[Descrição]],SEARCH(" ",Tabela_BaseCadastro[[#This Row],[Descrição]],1)-1)</f>
        <v>97733504</v>
      </c>
      <c r="BL2165" t="str">
        <f>TEXT(Tabela_BaseCadastro[[#This Row],[Unidade Venda '[EAN8, UPC12, EAN13, e DUN14']]],"0000000000000")</f>
        <v>7730734014256</v>
      </c>
      <c r="BN2165">
        <f>IF(Tabela_BaseCadastro[[#This Row],[P.Ativo CMED]]="",Tabela_BaseCadastro[[#This Row],[DESCRIÇÃO DO PRINCIPIO ATIVO]],Tabela_BaseCadastro[[#This Row],[P.Ativo CMED]])</f>
        <v>0</v>
      </c>
    </row>
    <row r="2166" spans="1:66" x14ac:dyDescent="0.25">
      <c r="A2166">
        <v>3026</v>
      </c>
      <c r="B2166" t="s">
        <v>5255</v>
      </c>
      <c r="C2166">
        <v>1927</v>
      </c>
      <c r="D2166" t="s">
        <v>4702</v>
      </c>
      <c r="E2166">
        <v>5</v>
      </c>
      <c r="F2166" t="s">
        <v>2634</v>
      </c>
      <c r="G2166">
        <v>8</v>
      </c>
      <c r="H2166" s="1" t="s">
        <v>2635</v>
      </c>
      <c r="I2166">
        <v>75</v>
      </c>
      <c r="J2166" t="s">
        <v>4703</v>
      </c>
      <c r="M2166" t="s">
        <v>1257</v>
      </c>
      <c r="N2166" t="s">
        <v>4698</v>
      </c>
      <c r="O2166" t="s">
        <v>4699</v>
      </c>
      <c r="P2166">
        <v>90189099</v>
      </c>
      <c r="R2166">
        <v>13</v>
      </c>
      <c r="S2166">
        <v>14</v>
      </c>
      <c r="U2166">
        <v>7898938954068</v>
      </c>
      <c r="V2166">
        <v>0</v>
      </c>
      <c r="X2166" t="s">
        <v>5256</v>
      </c>
      <c r="Z2166" t="s">
        <v>1260</v>
      </c>
      <c r="AA2166" t="s">
        <v>1261</v>
      </c>
      <c r="AE2166">
        <v>45154</v>
      </c>
      <c r="AH2166">
        <v>0</v>
      </c>
      <c r="AK2166" t="s">
        <v>1260</v>
      </c>
      <c r="AM2166" t="s">
        <v>1260</v>
      </c>
      <c r="AN2166" t="s">
        <v>1260</v>
      </c>
      <c r="AQ2166" t="s">
        <v>1263</v>
      </c>
      <c r="AR2166" t="s">
        <v>1257</v>
      </c>
      <c r="AS2166" t="s">
        <v>1260</v>
      </c>
      <c r="AT2166">
        <v>1</v>
      </c>
      <c r="AX2166" t="s">
        <v>1260</v>
      </c>
      <c r="AY2166" t="s">
        <v>1264</v>
      </c>
      <c r="AZ2166" t="s">
        <v>1265</v>
      </c>
      <c r="BI2166" t="s">
        <v>1260</v>
      </c>
      <c r="BK2166" t="str">
        <f>LEFT(Tabela_BaseCadastro[[#This Row],[Descrição]],SEARCH(" ",Tabela_BaseCadastro[[#This Row],[Descrição]],1)-1)</f>
        <v>EXTENSOR</v>
      </c>
      <c r="BL2166" t="str">
        <f>TEXT(Tabela_BaseCadastro[[#This Row],[Unidade Venda '[EAN8, UPC12, EAN13, e DUN14']]],"0000000000000")</f>
        <v>7898938954068</v>
      </c>
      <c r="BN2166">
        <f>IF(Tabela_BaseCadastro[[#This Row],[P.Ativo CMED]]="",Tabela_BaseCadastro[[#This Row],[DESCRIÇÃO DO PRINCIPIO ATIVO]],Tabela_BaseCadastro[[#This Row],[P.Ativo CMED]])</f>
        <v>0</v>
      </c>
    </row>
    <row r="2167" spans="1:66" x14ac:dyDescent="0.25">
      <c r="A2167">
        <v>3028</v>
      </c>
      <c r="B2167" t="s">
        <v>5257</v>
      </c>
      <c r="C2167">
        <v>2194</v>
      </c>
      <c r="D2167" t="s">
        <v>5166</v>
      </c>
      <c r="E2167">
        <v>5</v>
      </c>
      <c r="F2167" t="s">
        <v>2634</v>
      </c>
      <c r="G2167">
        <v>8</v>
      </c>
      <c r="H2167" s="1" t="s">
        <v>2635</v>
      </c>
      <c r="I2167">
        <v>86</v>
      </c>
      <c r="J2167" t="s">
        <v>5167</v>
      </c>
      <c r="M2167" t="s">
        <v>1257</v>
      </c>
      <c r="N2167" t="s">
        <v>5168</v>
      </c>
      <c r="O2167" t="s">
        <v>1275</v>
      </c>
      <c r="P2167">
        <v>90183929</v>
      </c>
      <c r="R2167">
        <v>13</v>
      </c>
      <c r="S2167">
        <v>14</v>
      </c>
      <c r="U2167">
        <v>7730734003765</v>
      </c>
      <c r="V2167">
        <v>0</v>
      </c>
      <c r="X2167">
        <v>97640904</v>
      </c>
      <c r="Z2167" t="s">
        <v>1260</v>
      </c>
      <c r="AA2167" t="s">
        <v>1261</v>
      </c>
      <c r="AE2167">
        <v>45155</v>
      </c>
      <c r="AH2167">
        <v>0</v>
      </c>
      <c r="AK2167" t="s">
        <v>1260</v>
      </c>
      <c r="AM2167" t="s">
        <v>1260</v>
      </c>
      <c r="AN2167" t="s">
        <v>1260</v>
      </c>
      <c r="AQ2167" t="s">
        <v>1263</v>
      </c>
      <c r="AR2167" t="s">
        <v>1257</v>
      </c>
      <c r="AS2167" t="s">
        <v>1260</v>
      </c>
      <c r="AT2167">
        <v>1</v>
      </c>
      <c r="AX2167" t="s">
        <v>1260</v>
      </c>
      <c r="AY2167" t="s">
        <v>1264</v>
      </c>
      <c r="AZ2167" t="s">
        <v>1265</v>
      </c>
      <c r="BI2167" t="s">
        <v>1260</v>
      </c>
      <c r="BK2167" t="str">
        <f>LEFT(Tabela_BaseCadastro[[#This Row],[Descrição]],SEARCH(" ",Tabela_BaseCadastro[[#This Row],[Descrição]],1)-1)</f>
        <v>97640904</v>
      </c>
      <c r="BL2167" t="str">
        <f>TEXT(Tabela_BaseCadastro[[#This Row],[Unidade Venda '[EAN8, UPC12, EAN13, e DUN14']]],"0000000000000")</f>
        <v>7730734003765</v>
      </c>
      <c r="BN2167">
        <f>IF(Tabela_BaseCadastro[[#This Row],[P.Ativo CMED]]="",Tabela_BaseCadastro[[#This Row],[DESCRIÇÃO DO PRINCIPIO ATIVO]],Tabela_BaseCadastro[[#This Row],[P.Ativo CMED]])</f>
        <v>0</v>
      </c>
    </row>
    <row r="2168" spans="1:66" x14ac:dyDescent="0.25">
      <c r="A2168">
        <v>3030</v>
      </c>
      <c r="B2168" t="s">
        <v>5258</v>
      </c>
      <c r="C2168">
        <v>1785</v>
      </c>
      <c r="D2168" t="s">
        <v>4492</v>
      </c>
      <c r="E2168">
        <v>1</v>
      </c>
      <c r="F2168" t="s">
        <v>1253</v>
      </c>
      <c r="G2168">
        <v>2</v>
      </c>
      <c r="H2168" s="1" t="s">
        <v>1254</v>
      </c>
      <c r="I2168">
        <v>59</v>
      </c>
      <c r="J2168" t="s">
        <v>4493</v>
      </c>
      <c r="K2168">
        <v>2</v>
      </c>
      <c r="L2168" t="s">
        <v>1256</v>
      </c>
      <c r="M2168" t="s">
        <v>1257</v>
      </c>
      <c r="N2168" t="s">
        <v>2713</v>
      </c>
      <c r="O2168" t="s">
        <v>2511</v>
      </c>
      <c r="P2168">
        <v>30044990</v>
      </c>
      <c r="R2168">
        <v>13</v>
      </c>
      <c r="S2168">
        <v>13</v>
      </c>
      <c r="T2168">
        <v>13</v>
      </c>
      <c r="U2168">
        <v>7891045166515</v>
      </c>
      <c r="W2168">
        <v>7891268102215</v>
      </c>
      <c r="Z2168" t="s">
        <v>1260</v>
      </c>
      <c r="AA2168" t="s">
        <v>1261</v>
      </c>
      <c r="AB2168">
        <v>30</v>
      </c>
      <c r="AC2168" t="s">
        <v>1796</v>
      </c>
      <c r="AE2168">
        <v>45155</v>
      </c>
      <c r="AH2168">
        <v>0</v>
      </c>
      <c r="AK2168" t="s">
        <v>1260</v>
      </c>
      <c r="AM2168" t="s">
        <v>1260</v>
      </c>
      <c r="AN2168" t="s">
        <v>1260</v>
      </c>
      <c r="AQ2168" t="s">
        <v>1263</v>
      </c>
      <c r="AR2168" t="s">
        <v>1257</v>
      </c>
      <c r="AS2168" t="s">
        <v>1260</v>
      </c>
      <c r="AT2168">
        <v>1</v>
      </c>
      <c r="AX2168" t="s">
        <v>1260</v>
      </c>
      <c r="AY2168" t="s">
        <v>1264</v>
      </c>
      <c r="AZ2168" t="s">
        <v>1265</v>
      </c>
      <c r="BI2168" t="s">
        <v>1260</v>
      </c>
      <c r="BK2168" t="str">
        <f>LEFT(Tabela_BaseCadastro[[#This Row],[Descrição]],SEARCH(" ",Tabela_BaseCadastro[[#This Row],[Descrição]],1)-1)</f>
        <v>DOSTINEX</v>
      </c>
      <c r="BL2168" t="str">
        <f>TEXT(Tabela_BaseCadastro[[#This Row],[Unidade Venda '[EAN8, UPC12, EAN13, e DUN14']]],"0000000000000")</f>
        <v>7891045166515</v>
      </c>
      <c r="BN2168">
        <f>IF(Tabela_BaseCadastro[[#This Row],[P.Ativo CMED]]="",Tabela_BaseCadastro[[#This Row],[DESCRIÇÃO DO PRINCIPIO ATIVO]],Tabela_BaseCadastro[[#This Row],[P.Ativo CMED]])</f>
        <v>0</v>
      </c>
    </row>
    <row r="2169" spans="1:66" x14ac:dyDescent="0.25">
      <c r="A2169">
        <v>3031</v>
      </c>
      <c r="B2169" t="s">
        <v>5259</v>
      </c>
      <c r="C2169">
        <v>1370</v>
      </c>
      <c r="D2169" t="s">
        <v>1380</v>
      </c>
      <c r="E2169">
        <v>1</v>
      </c>
      <c r="F2169" t="s">
        <v>1253</v>
      </c>
      <c r="G2169">
        <v>1</v>
      </c>
      <c r="H2169" s="1" t="s">
        <v>1280</v>
      </c>
      <c r="I2169">
        <v>3</v>
      </c>
      <c r="J2169" t="s">
        <v>1382</v>
      </c>
      <c r="K2169">
        <v>2</v>
      </c>
      <c r="L2169" t="s">
        <v>1256</v>
      </c>
      <c r="M2169" t="s">
        <v>1257</v>
      </c>
      <c r="N2169" t="s">
        <v>1323</v>
      </c>
      <c r="O2169" t="s">
        <v>1269</v>
      </c>
      <c r="P2169">
        <v>30049069</v>
      </c>
      <c r="R2169">
        <v>13</v>
      </c>
      <c r="S2169">
        <v>14</v>
      </c>
      <c r="U2169">
        <v>7896261021747</v>
      </c>
      <c r="V2169">
        <v>0</v>
      </c>
      <c r="Z2169" t="s">
        <v>1260</v>
      </c>
      <c r="AA2169" t="s">
        <v>1261</v>
      </c>
      <c r="AE2169">
        <v>45159</v>
      </c>
      <c r="AH2169">
        <v>0</v>
      </c>
      <c r="AK2169" t="s">
        <v>1260</v>
      </c>
      <c r="AM2169" t="s">
        <v>1260</v>
      </c>
      <c r="AN2169" t="s">
        <v>1260</v>
      </c>
      <c r="AQ2169" t="s">
        <v>1263</v>
      </c>
      <c r="AR2169" t="s">
        <v>1257</v>
      </c>
      <c r="AS2169" t="s">
        <v>1260</v>
      </c>
      <c r="AT2169">
        <v>1</v>
      </c>
      <c r="AX2169" t="s">
        <v>1260</v>
      </c>
      <c r="AY2169" t="s">
        <v>1264</v>
      </c>
      <c r="AZ2169" t="s">
        <v>1265</v>
      </c>
      <c r="BI2169" t="s">
        <v>1260</v>
      </c>
      <c r="BK2169" t="str">
        <f>LEFT(Tabela_BaseCadastro[[#This Row],[Descrição]],SEARCH(" ",Tabela_BaseCadastro[[#This Row],[Descrição]],1)-1)</f>
        <v>PIQRAY</v>
      </c>
      <c r="BL2169" t="str">
        <f>TEXT(Tabela_BaseCadastro[[#This Row],[Unidade Venda '[EAN8, UPC12, EAN13, e DUN14']]],"0000000000000")</f>
        <v>7896261021747</v>
      </c>
      <c r="BM2169" t="s">
        <v>3647</v>
      </c>
      <c r="BN2169" t="str">
        <f>IF(Tabela_BaseCadastro[[#This Row],[P.Ativo CMED]]="",Tabela_BaseCadastro[[#This Row],[DESCRIÇÃO DO PRINCIPIO ATIVO]],Tabela_BaseCadastro[[#This Row],[P.Ativo CMED]])</f>
        <v>ALPELISIBE</v>
      </c>
    </row>
    <row r="2170" spans="1:66" x14ac:dyDescent="0.25">
      <c r="A2170">
        <v>3032</v>
      </c>
      <c r="B2170" t="s">
        <v>5260</v>
      </c>
      <c r="C2170">
        <v>2194</v>
      </c>
      <c r="D2170" t="s">
        <v>5166</v>
      </c>
      <c r="E2170">
        <v>5</v>
      </c>
      <c r="F2170" t="s">
        <v>2634</v>
      </c>
      <c r="G2170">
        <v>8</v>
      </c>
      <c r="H2170" s="1" t="s">
        <v>2635</v>
      </c>
      <c r="I2170">
        <v>86</v>
      </c>
      <c r="J2170" t="s">
        <v>5167</v>
      </c>
      <c r="M2170" t="s">
        <v>1257</v>
      </c>
      <c r="N2170" t="s">
        <v>5168</v>
      </c>
      <c r="O2170" t="s">
        <v>1275</v>
      </c>
      <c r="P2170">
        <v>90183929</v>
      </c>
      <c r="R2170">
        <v>13</v>
      </c>
      <c r="S2170">
        <v>14</v>
      </c>
      <c r="U2170">
        <v>7730734023169</v>
      </c>
      <c r="V2170">
        <v>0</v>
      </c>
      <c r="X2170">
        <v>97551004</v>
      </c>
      <c r="Z2170" t="s">
        <v>1260</v>
      </c>
      <c r="AE2170">
        <v>45162</v>
      </c>
      <c r="AH2170">
        <v>0</v>
      </c>
      <c r="AK2170" t="s">
        <v>1260</v>
      </c>
      <c r="AM2170" t="s">
        <v>1260</v>
      </c>
      <c r="AN2170" t="s">
        <v>1260</v>
      </c>
      <c r="AQ2170" t="s">
        <v>1263</v>
      </c>
      <c r="AR2170" t="s">
        <v>1257</v>
      </c>
      <c r="AS2170" t="s">
        <v>1260</v>
      </c>
      <c r="AT2170">
        <v>1</v>
      </c>
      <c r="AX2170" t="s">
        <v>1260</v>
      </c>
      <c r="AY2170" t="s">
        <v>1264</v>
      </c>
      <c r="AZ2170" t="s">
        <v>1265</v>
      </c>
      <c r="BI2170" t="s">
        <v>1260</v>
      </c>
      <c r="BK2170" t="str">
        <f>LEFT(Tabela_BaseCadastro[[#This Row],[Descrição]],SEARCH(" ",Tabela_BaseCadastro[[#This Row],[Descrição]],1)-1)</f>
        <v>97551004</v>
      </c>
      <c r="BL2170" t="str">
        <f>TEXT(Tabela_BaseCadastro[[#This Row],[Unidade Venda '[EAN8, UPC12, EAN13, e DUN14']]],"0000000000000")</f>
        <v>7730734023169</v>
      </c>
      <c r="BN2170">
        <f>IF(Tabela_BaseCadastro[[#This Row],[P.Ativo CMED]]="",Tabela_BaseCadastro[[#This Row],[DESCRIÇÃO DO PRINCIPIO ATIVO]],Tabela_BaseCadastro[[#This Row],[P.Ativo CMED]])</f>
        <v>0</v>
      </c>
    </row>
    <row r="2171" spans="1:66" x14ac:dyDescent="0.25">
      <c r="A2171">
        <v>3034</v>
      </c>
      <c r="B2171" t="s">
        <v>5261</v>
      </c>
      <c r="C2171">
        <v>2194</v>
      </c>
      <c r="D2171" t="s">
        <v>5166</v>
      </c>
      <c r="E2171">
        <v>5</v>
      </c>
      <c r="F2171" t="s">
        <v>2634</v>
      </c>
      <c r="G2171">
        <v>8</v>
      </c>
      <c r="H2171" s="1" t="s">
        <v>2635</v>
      </c>
      <c r="I2171">
        <v>86</v>
      </c>
      <c r="J2171" t="s">
        <v>5167</v>
      </c>
      <c r="M2171" t="s">
        <v>1257</v>
      </c>
      <c r="N2171" t="s">
        <v>5168</v>
      </c>
      <c r="O2171" t="s">
        <v>1275</v>
      </c>
      <c r="P2171">
        <v>90183929</v>
      </c>
      <c r="R2171">
        <v>13</v>
      </c>
      <c r="S2171">
        <v>14</v>
      </c>
      <c r="U2171">
        <v>7730734023190</v>
      </c>
      <c r="V2171">
        <v>0</v>
      </c>
      <c r="X2171">
        <v>97551804</v>
      </c>
      <c r="Z2171" t="s">
        <v>1260</v>
      </c>
      <c r="AA2171" t="s">
        <v>1261</v>
      </c>
      <c r="AE2171">
        <v>45162</v>
      </c>
      <c r="AH2171">
        <v>0</v>
      </c>
      <c r="AK2171" t="s">
        <v>1260</v>
      </c>
      <c r="AM2171" t="s">
        <v>1260</v>
      </c>
      <c r="AN2171" t="s">
        <v>1260</v>
      </c>
      <c r="AQ2171" t="s">
        <v>1263</v>
      </c>
      <c r="AR2171" t="s">
        <v>1257</v>
      </c>
      <c r="AS2171" t="s">
        <v>1260</v>
      </c>
      <c r="AT2171">
        <v>1</v>
      </c>
      <c r="AX2171" t="s">
        <v>1260</v>
      </c>
      <c r="AY2171" t="s">
        <v>1264</v>
      </c>
      <c r="AZ2171" t="s">
        <v>1265</v>
      </c>
      <c r="BI2171" t="s">
        <v>1260</v>
      </c>
      <c r="BK2171" t="str">
        <f>LEFT(Tabela_BaseCadastro[[#This Row],[Descrição]],SEARCH(" ",Tabela_BaseCadastro[[#This Row],[Descrição]],1)-1)</f>
        <v>97551804</v>
      </c>
      <c r="BL2171" t="str">
        <f>TEXT(Tabela_BaseCadastro[[#This Row],[Unidade Venda '[EAN8, UPC12, EAN13, e DUN14']]],"0000000000000")</f>
        <v>7730734023190</v>
      </c>
      <c r="BN2171">
        <f>IF(Tabela_BaseCadastro[[#This Row],[P.Ativo CMED]]="",Tabela_BaseCadastro[[#This Row],[DESCRIÇÃO DO PRINCIPIO ATIVO]],Tabela_BaseCadastro[[#This Row],[P.Ativo CMED]])</f>
        <v>0</v>
      </c>
    </row>
    <row r="2172" spans="1:66" x14ac:dyDescent="0.25">
      <c r="A2172">
        <v>3035</v>
      </c>
      <c r="B2172" t="s">
        <v>5262</v>
      </c>
      <c r="C2172">
        <v>2194</v>
      </c>
      <c r="D2172" t="s">
        <v>5166</v>
      </c>
      <c r="E2172">
        <v>5</v>
      </c>
      <c r="F2172" t="s">
        <v>2634</v>
      </c>
      <c r="G2172">
        <v>8</v>
      </c>
      <c r="H2172" s="1" t="s">
        <v>2635</v>
      </c>
      <c r="I2172">
        <v>86</v>
      </c>
      <c r="J2172" t="s">
        <v>5167</v>
      </c>
      <c r="M2172" t="s">
        <v>1257</v>
      </c>
      <c r="N2172" t="s">
        <v>5168</v>
      </c>
      <c r="O2172" t="s">
        <v>1275</v>
      </c>
      <c r="P2172">
        <v>90183929</v>
      </c>
      <c r="R2172">
        <v>13</v>
      </c>
      <c r="S2172">
        <v>14</v>
      </c>
      <c r="U2172">
        <v>7730734003888</v>
      </c>
      <c r="V2172">
        <v>0</v>
      </c>
      <c r="X2172">
        <v>97660904</v>
      </c>
      <c r="Z2172" t="s">
        <v>1260</v>
      </c>
      <c r="AA2172" t="s">
        <v>1261</v>
      </c>
      <c r="AE2172">
        <v>45162</v>
      </c>
      <c r="AH2172">
        <v>0</v>
      </c>
      <c r="AK2172" t="s">
        <v>1260</v>
      </c>
      <c r="AM2172" t="s">
        <v>1260</v>
      </c>
      <c r="AN2172" t="s">
        <v>1260</v>
      </c>
      <c r="AQ2172" t="s">
        <v>1263</v>
      </c>
      <c r="AR2172" t="s">
        <v>1257</v>
      </c>
      <c r="AS2172" t="s">
        <v>1260</v>
      </c>
      <c r="AT2172">
        <v>1</v>
      </c>
      <c r="AX2172" t="s">
        <v>1260</v>
      </c>
      <c r="AY2172" t="s">
        <v>1264</v>
      </c>
      <c r="AZ2172" t="s">
        <v>1265</v>
      </c>
      <c r="BI2172" t="s">
        <v>1260</v>
      </c>
      <c r="BK2172" t="str">
        <f>LEFT(Tabela_BaseCadastro[[#This Row],[Descrição]],SEARCH(" ",Tabela_BaseCadastro[[#This Row],[Descrição]],1)-1)</f>
        <v>97660904</v>
      </c>
      <c r="BL2172" t="str">
        <f>TEXT(Tabela_BaseCadastro[[#This Row],[Unidade Venda '[EAN8, UPC12, EAN13, e DUN14']]],"0000000000000")</f>
        <v>7730734003888</v>
      </c>
      <c r="BN2172">
        <f>IF(Tabela_BaseCadastro[[#This Row],[P.Ativo CMED]]="",Tabela_BaseCadastro[[#This Row],[DESCRIÇÃO DO PRINCIPIO ATIVO]],Tabela_BaseCadastro[[#This Row],[P.Ativo CMED]])</f>
        <v>0</v>
      </c>
    </row>
    <row r="2173" spans="1:66" x14ac:dyDescent="0.25">
      <c r="A2173">
        <v>3036</v>
      </c>
      <c r="B2173" t="s">
        <v>5263</v>
      </c>
      <c r="C2173">
        <v>1555</v>
      </c>
      <c r="D2173" t="s">
        <v>1440</v>
      </c>
      <c r="E2173">
        <v>1</v>
      </c>
      <c r="F2173" t="s">
        <v>1253</v>
      </c>
      <c r="G2173">
        <v>2</v>
      </c>
      <c r="H2173" s="1" t="s">
        <v>1254</v>
      </c>
      <c r="I2173">
        <v>16</v>
      </c>
      <c r="J2173" t="s">
        <v>1441</v>
      </c>
      <c r="K2173">
        <v>2</v>
      </c>
      <c r="L2173" t="s">
        <v>1256</v>
      </c>
      <c r="M2173" t="s">
        <v>1257</v>
      </c>
      <c r="N2173" t="s">
        <v>4800</v>
      </c>
      <c r="O2173" t="s">
        <v>1409</v>
      </c>
      <c r="P2173">
        <v>30049099</v>
      </c>
      <c r="R2173">
        <v>13</v>
      </c>
      <c r="S2173">
        <v>14</v>
      </c>
      <c r="U2173">
        <v>7898328480313</v>
      </c>
      <c r="V2173">
        <v>0</v>
      </c>
      <c r="Z2173" t="s">
        <v>1260</v>
      </c>
      <c r="AA2173" t="s">
        <v>1261</v>
      </c>
      <c r="AB2173">
        <v>589</v>
      </c>
      <c r="AC2173" t="s">
        <v>5264</v>
      </c>
      <c r="AE2173">
        <v>45166</v>
      </c>
      <c r="AH2173">
        <v>0</v>
      </c>
      <c r="AK2173" t="s">
        <v>1260</v>
      </c>
      <c r="AM2173" t="s">
        <v>1260</v>
      </c>
      <c r="AN2173" t="s">
        <v>1260</v>
      </c>
      <c r="AQ2173" t="s">
        <v>1263</v>
      </c>
      <c r="AR2173" t="s">
        <v>1257</v>
      </c>
      <c r="AS2173" t="s">
        <v>1260</v>
      </c>
      <c r="AT2173">
        <v>1</v>
      </c>
      <c r="AX2173" t="s">
        <v>1260</v>
      </c>
      <c r="AY2173" t="s">
        <v>1264</v>
      </c>
      <c r="AZ2173" t="s">
        <v>1265</v>
      </c>
      <c r="BI2173" t="s">
        <v>1260</v>
      </c>
      <c r="BK2173" t="str">
        <f>LEFT(Tabela_BaseCadastro[[#This Row],[Descrição]],SEARCH(" ",Tabela_BaseCadastro[[#This Row],[Descrição]],1)-1)</f>
        <v>SYNVISC-ONE</v>
      </c>
      <c r="BL2173" t="str">
        <f>TEXT(Tabela_BaseCadastro[[#This Row],[Unidade Venda '[EAN8, UPC12, EAN13, e DUN14']]],"0000000000000")</f>
        <v>7898328480313</v>
      </c>
      <c r="BN2173">
        <f>IF(Tabela_BaseCadastro[[#This Row],[P.Ativo CMED]]="",Tabela_BaseCadastro[[#This Row],[DESCRIÇÃO DO PRINCIPIO ATIVO]],Tabela_BaseCadastro[[#This Row],[P.Ativo CMED]])</f>
        <v>0</v>
      </c>
    </row>
    <row r="2174" spans="1:66" x14ac:dyDescent="0.25">
      <c r="A2174">
        <v>3037</v>
      </c>
      <c r="B2174" t="s">
        <v>5265</v>
      </c>
      <c r="C2174">
        <v>2194</v>
      </c>
      <c r="D2174" t="s">
        <v>5166</v>
      </c>
      <c r="E2174">
        <v>5</v>
      </c>
      <c r="F2174" t="s">
        <v>2634</v>
      </c>
      <c r="G2174">
        <v>8</v>
      </c>
      <c r="H2174" s="1" t="s">
        <v>2635</v>
      </c>
      <c r="I2174">
        <v>86</v>
      </c>
      <c r="J2174" t="s">
        <v>5167</v>
      </c>
      <c r="M2174" t="s">
        <v>1257</v>
      </c>
      <c r="N2174" t="s">
        <v>5168</v>
      </c>
      <c r="O2174" t="s">
        <v>1275</v>
      </c>
      <c r="P2174">
        <v>90183929</v>
      </c>
      <c r="R2174">
        <v>13</v>
      </c>
      <c r="S2174">
        <v>14</v>
      </c>
      <c r="U2174">
        <v>6948097020669</v>
      </c>
      <c r="V2174">
        <v>0</v>
      </c>
      <c r="X2174" t="s">
        <v>1077</v>
      </c>
      <c r="Z2174" t="s">
        <v>1260</v>
      </c>
      <c r="AA2174" t="s">
        <v>1261</v>
      </c>
      <c r="AE2174">
        <v>45168</v>
      </c>
      <c r="AH2174">
        <v>0</v>
      </c>
      <c r="AK2174" t="s">
        <v>1260</v>
      </c>
      <c r="AM2174" t="s">
        <v>1260</v>
      </c>
      <c r="AN2174" t="s">
        <v>1260</v>
      </c>
      <c r="AQ2174" t="s">
        <v>1263</v>
      </c>
      <c r="AR2174" t="s">
        <v>1257</v>
      </c>
      <c r="AS2174" t="s">
        <v>1260</v>
      </c>
      <c r="AT2174">
        <v>1</v>
      </c>
      <c r="AX2174" t="s">
        <v>1260</v>
      </c>
      <c r="AY2174" t="s">
        <v>1264</v>
      </c>
      <c r="AZ2174" t="s">
        <v>1265</v>
      </c>
      <c r="BI2174" t="s">
        <v>1260</v>
      </c>
      <c r="BK2174" t="str">
        <f>LEFT(Tabela_BaseCadastro[[#This Row],[Descrição]],SEARCH(" ",Tabela_BaseCadastro[[#This Row],[Descrição]],1)-1)</f>
        <v>ET45P</v>
      </c>
      <c r="BL2174" t="str">
        <f>TEXT(Tabela_BaseCadastro[[#This Row],[Unidade Venda '[EAN8, UPC12, EAN13, e DUN14']]],"0000000000000")</f>
        <v>6948097020669</v>
      </c>
      <c r="BN2174">
        <f>IF(Tabela_BaseCadastro[[#This Row],[P.Ativo CMED]]="",Tabela_BaseCadastro[[#This Row],[DESCRIÇÃO DO PRINCIPIO ATIVO]],Tabela_BaseCadastro[[#This Row],[P.Ativo CMED]])</f>
        <v>0</v>
      </c>
    </row>
    <row r="2175" spans="1:66" x14ac:dyDescent="0.25">
      <c r="A2175">
        <v>3038</v>
      </c>
      <c r="B2175" t="s">
        <v>5266</v>
      </c>
      <c r="C2175">
        <v>2194</v>
      </c>
      <c r="D2175" t="s">
        <v>5166</v>
      </c>
      <c r="E2175">
        <v>5</v>
      </c>
      <c r="F2175" t="s">
        <v>2634</v>
      </c>
      <c r="G2175">
        <v>8</v>
      </c>
      <c r="H2175" s="1" t="s">
        <v>2635</v>
      </c>
      <c r="I2175">
        <v>86</v>
      </c>
      <c r="J2175" t="s">
        <v>5167</v>
      </c>
      <c r="M2175" t="s">
        <v>1257</v>
      </c>
      <c r="N2175" t="s">
        <v>4698</v>
      </c>
      <c r="O2175" t="s">
        <v>4699</v>
      </c>
      <c r="P2175">
        <v>90189099</v>
      </c>
      <c r="R2175">
        <v>13</v>
      </c>
      <c r="S2175">
        <v>14</v>
      </c>
      <c r="U2175">
        <v>6948097020720</v>
      </c>
      <c r="V2175">
        <v>0</v>
      </c>
      <c r="X2175" t="s">
        <v>5267</v>
      </c>
      <c r="Z2175" t="s">
        <v>1260</v>
      </c>
      <c r="AA2175" t="s">
        <v>1261</v>
      </c>
      <c r="AE2175">
        <v>45168</v>
      </c>
      <c r="AH2175">
        <v>0</v>
      </c>
      <c r="AK2175" t="s">
        <v>1260</v>
      </c>
      <c r="AM2175" t="s">
        <v>1260</v>
      </c>
      <c r="AN2175" t="s">
        <v>1260</v>
      </c>
      <c r="AQ2175" t="s">
        <v>1263</v>
      </c>
      <c r="AR2175" t="s">
        <v>1257</v>
      </c>
      <c r="AS2175" t="s">
        <v>1260</v>
      </c>
      <c r="AT2175">
        <v>1</v>
      </c>
      <c r="AX2175" t="s">
        <v>1260</v>
      </c>
      <c r="AY2175" t="s">
        <v>1264</v>
      </c>
      <c r="AZ2175" t="s">
        <v>1265</v>
      </c>
      <c r="BI2175" t="s">
        <v>1260</v>
      </c>
      <c r="BK2175" t="str">
        <f>LEFT(Tabela_BaseCadastro[[#This Row],[Descrição]],SEARCH(" ",Tabela_BaseCadastro[[#This Row],[Descrição]],1)-1)</f>
        <v>ET55P</v>
      </c>
      <c r="BL2175" t="str">
        <f>TEXT(Tabela_BaseCadastro[[#This Row],[Unidade Venda '[EAN8, UPC12, EAN13, e DUN14']]],"0000000000000")</f>
        <v>6948097020720</v>
      </c>
      <c r="BN2175">
        <f>IF(Tabela_BaseCadastro[[#This Row],[P.Ativo CMED]]="",Tabela_BaseCadastro[[#This Row],[DESCRIÇÃO DO PRINCIPIO ATIVO]],Tabela_BaseCadastro[[#This Row],[P.Ativo CMED]])</f>
        <v>0</v>
      </c>
    </row>
    <row r="2176" spans="1:66" x14ac:dyDescent="0.25">
      <c r="A2176">
        <v>3039</v>
      </c>
      <c r="B2176" t="s">
        <v>5268</v>
      </c>
      <c r="C2176">
        <v>1555</v>
      </c>
      <c r="D2176" t="s">
        <v>1440</v>
      </c>
      <c r="E2176">
        <v>1</v>
      </c>
      <c r="F2176" t="s">
        <v>1253</v>
      </c>
      <c r="G2176">
        <v>16</v>
      </c>
      <c r="H2176" s="1" t="s">
        <v>1534</v>
      </c>
      <c r="I2176">
        <v>16</v>
      </c>
      <c r="J2176" t="s">
        <v>1441</v>
      </c>
      <c r="K2176">
        <v>1</v>
      </c>
      <c r="L2176" t="s">
        <v>1535</v>
      </c>
      <c r="M2176" t="s">
        <v>1257</v>
      </c>
      <c r="N2176" t="s">
        <v>1268</v>
      </c>
      <c r="O2176" t="s">
        <v>1269</v>
      </c>
      <c r="P2176">
        <v>30049069</v>
      </c>
      <c r="R2176">
        <v>13</v>
      </c>
      <c r="S2176">
        <v>14</v>
      </c>
      <c r="U2176">
        <v>7897595901651</v>
      </c>
      <c r="V2176">
        <v>0</v>
      </c>
      <c r="Z2176" t="s">
        <v>1260</v>
      </c>
      <c r="AA2176" t="s">
        <v>1261</v>
      </c>
      <c r="AB2176">
        <v>5</v>
      </c>
      <c r="AC2176" t="s">
        <v>1586</v>
      </c>
      <c r="AE2176">
        <v>45182</v>
      </c>
      <c r="AH2176">
        <v>0</v>
      </c>
      <c r="AK2176" t="s">
        <v>1260</v>
      </c>
      <c r="AM2176" t="s">
        <v>1260</v>
      </c>
      <c r="AN2176" t="s">
        <v>1260</v>
      </c>
      <c r="AQ2176" t="s">
        <v>1263</v>
      </c>
      <c r="AR2176" t="s">
        <v>1257</v>
      </c>
      <c r="AS2176" t="s">
        <v>1260</v>
      </c>
      <c r="AT2176">
        <v>1</v>
      </c>
      <c r="AX2176" t="s">
        <v>1260</v>
      </c>
      <c r="AY2176" t="s">
        <v>1264</v>
      </c>
      <c r="AZ2176" t="s">
        <v>1265</v>
      </c>
      <c r="BI2176" t="s">
        <v>1260</v>
      </c>
      <c r="BK2176" t="str">
        <f>LEFT(Tabela_BaseCadastro[[#This Row],[Descrição]],SEARCH(" ",Tabela_BaseCadastro[[#This Row],[Descrição]],1)-1)</f>
        <v>SOCIAN</v>
      </c>
      <c r="BL2176" t="str">
        <f>TEXT(Tabela_BaseCadastro[[#This Row],[Unidade Venda '[EAN8, UPC12, EAN13, e DUN14']]],"0000000000000")</f>
        <v>7897595901651</v>
      </c>
      <c r="BM2176" t="s">
        <v>5269</v>
      </c>
      <c r="BN2176" t="str">
        <f>IF(Tabela_BaseCadastro[[#This Row],[P.Ativo CMED]]="",Tabela_BaseCadastro[[#This Row],[DESCRIÇÃO DO PRINCIPIO ATIVO]],Tabela_BaseCadastro[[#This Row],[P.Ativo CMED]])</f>
        <v>AMISSULPRIDA</v>
      </c>
    </row>
    <row r="2177" spans="1:66" x14ac:dyDescent="0.25">
      <c r="A2177">
        <v>3040</v>
      </c>
      <c r="B2177" t="s">
        <v>5270</v>
      </c>
      <c r="C2177">
        <v>2194</v>
      </c>
      <c r="D2177" t="s">
        <v>5166</v>
      </c>
      <c r="E2177">
        <v>5</v>
      </c>
      <c r="F2177" t="s">
        <v>2634</v>
      </c>
      <c r="G2177">
        <v>8</v>
      </c>
      <c r="H2177" s="1" t="s">
        <v>2635</v>
      </c>
      <c r="I2177">
        <v>86</v>
      </c>
      <c r="J2177" t="s">
        <v>5167</v>
      </c>
      <c r="M2177" t="s">
        <v>1257</v>
      </c>
      <c r="N2177" t="s">
        <v>5168</v>
      </c>
      <c r="O2177" t="s">
        <v>1275</v>
      </c>
      <c r="P2177">
        <v>90183929</v>
      </c>
      <c r="R2177">
        <v>13</v>
      </c>
      <c r="S2177">
        <v>14</v>
      </c>
      <c r="U2177">
        <v>6948097020300</v>
      </c>
      <c r="V2177">
        <v>0</v>
      </c>
      <c r="X2177" t="s">
        <v>812</v>
      </c>
      <c r="Z2177" t="s">
        <v>1260</v>
      </c>
      <c r="AA2177" t="s">
        <v>1261</v>
      </c>
      <c r="AE2177">
        <v>45183</v>
      </c>
      <c r="AH2177">
        <v>0</v>
      </c>
      <c r="AK2177" t="s">
        <v>1260</v>
      </c>
      <c r="AM2177" t="s">
        <v>1260</v>
      </c>
      <c r="AN2177" t="s">
        <v>1260</v>
      </c>
      <c r="AQ2177" t="s">
        <v>1263</v>
      </c>
      <c r="AR2177" t="s">
        <v>1257</v>
      </c>
      <c r="AS2177" t="s">
        <v>1260</v>
      </c>
      <c r="AT2177">
        <v>1</v>
      </c>
      <c r="AX2177" t="s">
        <v>1260</v>
      </c>
      <c r="AY2177" t="s">
        <v>1264</v>
      </c>
      <c r="AZ2177" t="s">
        <v>1265</v>
      </c>
      <c r="BI2177" t="s">
        <v>1260</v>
      </c>
      <c r="BK2177" t="str">
        <f>LEFT(Tabela_BaseCadastro[[#This Row],[Descrição]],SEARCH(" ",Tabela_BaseCadastro[[#This Row],[Descrição]],1)-1)</f>
        <v>ET70PC</v>
      </c>
      <c r="BL2177" t="str">
        <f>TEXT(Tabela_BaseCadastro[[#This Row],[Unidade Venda '[EAN8, UPC12, EAN13, e DUN14']]],"0000000000000")</f>
        <v>6948097020300</v>
      </c>
      <c r="BN2177">
        <f>IF(Tabela_BaseCadastro[[#This Row],[P.Ativo CMED]]="",Tabela_BaseCadastro[[#This Row],[DESCRIÇÃO DO PRINCIPIO ATIVO]],Tabela_BaseCadastro[[#This Row],[P.Ativo CMED]])</f>
        <v>0</v>
      </c>
    </row>
    <row r="2178" spans="1:66" x14ac:dyDescent="0.25">
      <c r="A2178">
        <v>3041</v>
      </c>
      <c r="B2178" t="s">
        <v>5271</v>
      </c>
      <c r="C2178">
        <v>2194</v>
      </c>
      <c r="D2178" t="s">
        <v>5166</v>
      </c>
      <c r="E2178">
        <v>5</v>
      </c>
      <c r="F2178" t="s">
        <v>2634</v>
      </c>
      <c r="G2178">
        <v>8</v>
      </c>
      <c r="H2178" s="1" t="s">
        <v>2635</v>
      </c>
      <c r="I2178">
        <v>86</v>
      </c>
      <c r="J2178" t="s">
        <v>5167</v>
      </c>
      <c r="M2178" t="s">
        <v>1257</v>
      </c>
      <c r="N2178" t="s">
        <v>5168</v>
      </c>
      <c r="O2178" t="s">
        <v>1275</v>
      </c>
      <c r="P2178">
        <v>90183929</v>
      </c>
      <c r="R2178">
        <v>13</v>
      </c>
      <c r="S2178">
        <v>14</v>
      </c>
      <c r="U2178">
        <v>6948097020331</v>
      </c>
      <c r="V2178">
        <v>0</v>
      </c>
      <c r="X2178" t="s">
        <v>5272</v>
      </c>
      <c r="Z2178" t="s">
        <v>1260</v>
      </c>
      <c r="AA2178" t="s">
        <v>1261</v>
      </c>
      <c r="AE2178">
        <v>45183</v>
      </c>
      <c r="AH2178">
        <v>0</v>
      </c>
      <c r="AK2178" t="s">
        <v>1260</v>
      </c>
      <c r="AM2178" t="s">
        <v>1260</v>
      </c>
      <c r="AN2178" t="s">
        <v>1260</v>
      </c>
      <c r="AQ2178" t="s">
        <v>1263</v>
      </c>
      <c r="AR2178" t="s">
        <v>1257</v>
      </c>
      <c r="AS2178" t="s">
        <v>1260</v>
      </c>
      <c r="AT2178">
        <v>1</v>
      </c>
      <c r="AX2178" t="s">
        <v>1260</v>
      </c>
      <c r="AY2178" t="s">
        <v>1264</v>
      </c>
      <c r="AZ2178" t="s">
        <v>1265</v>
      </c>
      <c r="BI2178" t="s">
        <v>1260</v>
      </c>
      <c r="BK2178" t="str">
        <f>LEFT(Tabela_BaseCadastro[[#This Row],[Descrição]],SEARCH(" ",Tabela_BaseCadastro[[#This Row],[Descrição]],1)-1)</f>
        <v>ET75PC</v>
      </c>
      <c r="BL2178" t="str">
        <f>TEXT(Tabela_BaseCadastro[[#This Row],[Unidade Venda '[EAN8, UPC12, EAN13, e DUN14']]],"0000000000000")</f>
        <v>6948097020331</v>
      </c>
      <c r="BN2178">
        <f>IF(Tabela_BaseCadastro[[#This Row],[P.Ativo CMED]]="",Tabela_BaseCadastro[[#This Row],[DESCRIÇÃO DO PRINCIPIO ATIVO]],Tabela_BaseCadastro[[#This Row],[P.Ativo CMED]])</f>
        <v>0</v>
      </c>
    </row>
    <row r="2179" spans="1:66" x14ac:dyDescent="0.25">
      <c r="A2179">
        <v>3042</v>
      </c>
      <c r="B2179" t="s">
        <v>5273</v>
      </c>
      <c r="C2179">
        <v>2194</v>
      </c>
      <c r="D2179" t="s">
        <v>5166</v>
      </c>
      <c r="E2179">
        <v>5</v>
      </c>
      <c r="F2179" t="s">
        <v>2634</v>
      </c>
      <c r="G2179">
        <v>8</v>
      </c>
      <c r="H2179" s="1" t="s">
        <v>2635</v>
      </c>
      <c r="I2179">
        <v>86</v>
      </c>
      <c r="J2179" t="s">
        <v>5167</v>
      </c>
      <c r="M2179" t="s">
        <v>1257</v>
      </c>
      <c r="N2179" t="s">
        <v>4698</v>
      </c>
      <c r="O2179" t="s">
        <v>4699</v>
      </c>
      <c r="P2179">
        <v>90189099</v>
      </c>
      <c r="R2179">
        <v>13</v>
      </c>
      <c r="S2179">
        <v>14</v>
      </c>
      <c r="U2179">
        <v>7730734014662</v>
      </c>
      <c r="V2179">
        <v>0</v>
      </c>
      <c r="X2179">
        <v>59800104</v>
      </c>
      <c r="Z2179" t="s">
        <v>1260</v>
      </c>
      <c r="AA2179" t="s">
        <v>1261</v>
      </c>
      <c r="AE2179">
        <v>45183</v>
      </c>
      <c r="AH2179">
        <v>0</v>
      </c>
      <c r="AK2179" t="s">
        <v>1260</v>
      </c>
      <c r="AM2179" t="s">
        <v>1260</v>
      </c>
      <c r="AN2179" t="s">
        <v>1260</v>
      </c>
      <c r="AQ2179" t="s">
        <v>1263</v>
      </c>
      <c r="AR2179" t="s">
        <v>1257</v>
      </c>
      <c r="AS2179" t="s">
        <v>1260</v>
      </c>
      <c r="AT2179">
        <v>1</v>
      </c>
      <c r="AX2179" t="s">
        <v>1260</v>
      </c>
      <c r="AY2179" t="s">
        <v>1264</v>
      </c>
      <c r="AZ2179" t="s">
        <v>1265</v>
      </c>
      <c r="BI2179" t="s">
        <v>1260</v>
      </c>
      <c r="BK2179" t="str">
        <f>LEFT(Tabela_BaseCadastro[[#This Row],[Descrição]],SEARCH(" ",Tabela_BaseCadastro[[#This Row],[Descrição]],1)-1)</f>
        <v>59800104</v>
      </c>
      <c r="BL2179" t="str">
        <f>TEXT(Tabela_BaseCadastro[[#This Row],[Unidade Venda '[EAN8, UPC12, EAN13, e DUN14']]],"0000000000000")</f>
        <v>7730734014662</v>
      </c>
      <c r="BN2179">
        <f>IF(Tabela_BaseCadastro[[#This Row],[P.Ativo CMED]]="",Tabela_BaseCadastro[[#This Row],[DESCRIÇÃO DO PRINCIPIO ATIVO]],Tabela_BaseCadastro[[#This Row],[P.Ativo CMED]])</f>
        <v>0</v>
      </c>
    </row>
    <row r="2180" spans="1:66" x14ac:dyDescent="0.25">
      <c r="A2180">
        <v>3043</v>
      </c>
      <c r="B2180" t="s">
        <v>5274</v>
      </c>
      <c r="C2180">
        <v>2194</v>
      </c>
      <c r="D2180" t="s">
        <v>5166</v>
      </c>
      <c r="E2180">
        <v>5</v>
      </c>
      <c r="F2180" t="s">
        <v>2634</v>
      </c>
      <c r="G2180">
        <v>8</v>
      </c>
      <c r="H2180" s="1" t="s">
        <v>2635</v>
      </c>
      <c r="I2180">
        <v>86</v>
      </c>
      <c r="J2180" t="s">
        <v>5167</v>
      </c>
      <c r="M2180" t="s">
        <v>1257</v>
      </c>
      <c r="N2180" t="s">
        <v>5168</v>
      </c>
      <c r="O2180" t="s">
        <v>1275</v>
      </c>
      <c r="P2180">
        <v>90183929</v>
      </c>
      <c r="R2180">
        <v>13</v>
      </c>
      <c r="S2180">
        <v>14</v>
      </c>
      <c r="U2180">
        <v>6948097020362</v>
      </c>
      <c r="V2180">
        <v>0</v>
      </c>
      <c r="X2180" t="s">
        <v>814</v>
      </c>
      <c r="Z2180" t="s">
        <v>1260</v>
      </c>
      <c r="AA2180" t="s">
        <v>1261</v>
      </c>
      <c r="AE2180">
        <v>45183</v>
      </c>
      <c r="AH2180">
        <v>0</v>
      </c>
      <c r="AK2180" t="s">
        <v>1260</v>
      </c>
      <c r="AM2180" t="s">
        <v>1260</v>
      </c>
      <c r="AN2180" t="s">
        <v>1260</v>
      </c>
      <c r="AQ2180" t="s">
        <v>1263</v>
      </c>
      <c r="AR2180" t="s">
        <v>1257</v>
      </c>
      <c r="AS2180" t="s">
        <v>1260</v>
      </c>
      <c r="AT2180">
        <v>1</v>
      </c>
      <c r="AX2180" t="s">
        <v>1260</v>
      </c>
      <c r="AY2180" t="s">
        <v>1264</v>
      </c>
      <c r="AZ2180" t="s">
        <v>1265</v>
      </c>
      <c r="BI2180" t="s">
        <v>1260</v>
      </c>
      <c r="BK2180" t="str">
        <f>LEFT(Tabela_BaseCadastro[[#This Row],[Descrição]],SEARCH(" ",Tabela_BaseCadastro[[#This Row],[Descrição]],1)-1)</f>
        <v>ET80PC</v>
      </c>
      <c r="BL2180" t="str">
        <f>TEXT(Tabela_BaseCadastro[[#This Row],[Unidade Venda '[EAN8, UPC12, EAN13, e DUN14']]],"0000000000000")</f>
        <v>6948097020362</v>
      </c>
      <c r="BN2180">
        <f>IF(Tabela_BaseCadastro[[#This Row],[P.Ativo CMED]]="",Tabela_BaseCadastro[[#This Row],[DESCRIÇÃO DO PRINCIPIO ATIVO]],Tabela_BaseCadastro[[#This Row],[P.Ativo CMED]])</f>
        <v>0</v>
      </c>
    </row>
    <row r="2181" spans="1:66" x14ac:dyDescent="0.25">
      <c r="A2181">
        <v>3044</v>
      </c>
      <c r="B2181" t="s">
        <v>5275</v>
      </c>
      <c r="C2181">
        <v>2194</v>
      </c>
      <c r="D2181" t="s">
        <v>5166</v>
      </c>
      <c r="E2181">
        <v>5</v>
      </c>
      <c r="F2181" t="s">
        <v>2634</v>
      </c>
      <c r="G2181">
        <v>8</v>
      </c>
      <c r="H2181" s="1" t="s">
        <v>2635</v>
      </c>
      <c r="I2181">
        <v>86</v>
      </c>
      <c r="J2181" t="s">
        <v>5167</v>
      </c>
      <c r="M2181" t="s">
        <v>1257</v>
      </c>
      <c r="N2181" t="s">
        <v>5168</v>
      </c>
      <c r="O2181" t="s">
        <v>1275</v>
      </c>
      <c r="P2181">
        <v>90183929</v>
      </c>
      <c r="R2181">
        <v>13</v>
      </c>
      <c r="S2181">
        <v>14</v>
      </c>
      <c r="U2181">
        <v>6948097020393</v>
      </c>
      <c r="V2181">
        <v>0</v>
      </c>
      <c r="X2181" t="s">
        <v>816</v>
      </c>
      <c r="Z2181" t="s">
        <v>1260</v>
      </c>
      <c r="AA2181" t="s">
        <v>1261</v>
      </c>
      <c r="AE2181">
        <v>45183</v>
      </c>
      <c r="AH2181">
        <v>0</v>
      </c>
      <c r="AK2181" t="s">
        <v>1260</v>
      </c>
      <c r="AM2181" t="s">
        <v>1260</v>
      </c>
      <c r="AN2181" t="s">
        <v>1260</v>
      </c>
      <c r="AQ2181" t="s">
        <v>1263</v>
      </c>
      <c r="AR2181" t="s">
        <v>1257</v>
      </c>
      <c r="AS2181" t="s">
        <v>1260</v>
      </c>
      <c r="AT2181">
        <v>1</v>
      </c>
      <c r="AX2181" t="s">
        <v>1260</v>
      </c>
      <c r="AY2181" t="s">
        <v>1264</v>
      </c>
      <c r="AZ2181" t="s">
        <v>1265</v>
      </c>
      <c r="BI2181" t="s">
        <v>1260</v>
      </c>
      <c r="BK2181" t="str">
        <f>LEFT(Tabela_BaseCadastro[[#This Row],[Descrição]],SEARCH(" ",Tabela_BaseCadastro[[#This Row],[Descrição]],1)-1)</f>
        <v>ET85PC</v>
      </c>
      <c r="BL2181" t="str">
        <f>TEXT(Tabela_BaseCadastro[[#This Row],[Unidade Venda '[EAN8, UPC12, EAN13, e DUN14']]],"0000000000000")</f>
        <v>6948097020393</v>
      </c>
      <c r="BN2181">
        <f>IF(Tabela_BaseCadastro[[#This Row],[P.Ativo CMED]]="",Tabela_BaseCadastro[[#This Row],[DESCRIÇÃO DO PRINCIPIO ATIVO]],Tabela_BaseCadastro[[#This Row],[P.Ativo CMED]])</f>
        <v>0</v>
      </c>
    </row>
    <row r="2182" spans="1:66" x14ac:dyDescent="0.25">
      <c r="A2182">
        <v>3045</v>
      </c>
      <c r="B2182" t="s">
        <v>5276</v>
      </c>
      <c r="C2182">
        <v>1128</v>
      </c>
      <c r="D2182" t="s">
        <v>1346</v>
      </c>
      <c r="E2182">
        <v>1</v>
      </c>
      <c r="F2182" t="s">
        <v>1253</v>
      </c>
      <c r="G2182">
        <v>1</v>
      </c>
      <c r="H2182" s="1" t="s">
        <v>1280</v>
      </c>
      <c r="I2182">
        <v>2</v>
      </c>
      <c r="J2182" t="s">
        <v>1347</v>
      </c>
      <c r="K2182">
        <v>1</v>
      </c>
      <c r="L2182" t="s">
        <v>1291</v>
      </c>
      <c r="M2182" t="s">
        <v>1257</v>
      </c>
      <c r="N2182" t="s">
        <v>1422</v>
      </c>
      <c r="O2182" t="s">
        <v>1253</v>
      </c>
      <c r="P2182">
        <v>30022099</v>
      </c>
      <c r="R2182">
        <v>13</v>
      </c>
      <c r="S2182">
        <v>14</v>
      </c>
      <c r="U2182">
        <v>7613326024327</v>
      </c>
      <c r="V2182">
        <v>0</v>
      </c>
      <c r="Z2182" t="s">
        <v>1260</v>
      </c>
      <c r="AA2182" t="s">
        <v>1261</v>
      </c>
      <c r="AB2182">
        <v>1</v>
      </c>
      <c r="AC2182" t="s">
        <v>1283</v>
      </c>
      <c r="AE2182">
        <v>45187</v>
      </c>
      <c r="AH2182">
        <v>0</v>
      </c>
      <c r="AK2182" t="s">
        <v>1260</v>
      </c>
      <c r="AM2182" t="s">
        <v>1260</v>
      </c>
      <c r="AN2182" t="s">
        <v>1260</v>
      </c>
      <c r="AQ2182" t="s">
        <v>1263</v>
      </c>
      <c r="AR2182" t="s">
        <v>1257</v>
      </c>
      <c r="AS2182" t="s">
        <v>1260</v>
      </c>
      <c r="AT2182">
        <v>1</v>
      </c>
      <c r="AX2182" t="s">
        <v>1260</v>
      </c>
      <c r="AY2182" t="s">
        <v>1264</v>
      </c>
      <c r="AZ2182" t="s">
        <v>1265</v>
      </c>
      <c r="BI2182" t="s">
        <v>1260</v>
      </c>
      <c r="BK2182" t="str">
        <f>LEFT(Tabela_BaseCadastro[[#This Row],[Descrição]],SEARCH(" ",Tabela_BaseCadastro[[#This Row],[Descrição]],1)-1)</f>
        <v>ROPOLIVY/140</v>
      </c>
      <c r="BL2182" t="str">
        <f>TEXT(Tabela_BaseCadastro[[#This Row],[Unidade Venda '[EAN8, UPC12, EAN13, e DUN14']]],"0000000000000")</f>
        <v>7613326024327</v>
      </c>
      <c r="BM2182" t="s">
        <v>5277</v>
      </c>
      <c r="BN2182" t="str">
        <f>IF(Tabela_BaseCadastro[[#This Row],[P.Ativo CMED]]="",Tabela_BaseCadastro[[#This Row],[DESCRIÇÃO DO PRINCIPIO ATIVO]],Tabela_BaseCadastro[[#This Row],[P.Ativo CMED]])</f>
        <v>POLATUZUMABE VEDOTINA</v>
      </c>
    </row>
    <row r="2183" spans="1:66" x14ac:dyDescent="0.25">
      <c r="A2183">
        <v>3046</v>
      </c>
      <c r="B2183" t="s">
        <v>5278</v>
      </c>
      <c r="C2183">
        <v>1128</v>
      </c>
      <c r="D2183" t="s">
        <v>1346</v>
      </c>
      <c r="E2183">
        <v>1</v>
      </c>
      <c r="F2183" t="s">
        <v>1253</v>
      </c>
      <c r="G2183">
        <v>1</v>
      </c>
      <c r="H2183" s="1" t="s">
        <v>1280</v>
      </c>
      <c r="I2183">
        <v>2</v>
      </c>
      <c r="J2183" t="s">
        <v>1347</v>
      </c>
      <c r="K2183">
        <v>1</v>
      </c>
      <c r="L2183" t="s">
        <v>1291</v>
      </c>
      <c r="M2183" t="s">
        <v>1257</v>
      </c>
      <c r="N2183" t="s">
        <v>1422</v>
      </c>
      <c r="O2183" t="s">
        <v>1253</v>
      </c>
      <c r="P2183">
        <v>30022099</v>
      </c>
      <c r="R2183">
        <v>13</v>
      </c>
      <c r="S2183">
        <v>14</v>
      </c>
      <c r="U2183">
        <v>7613326029070</v>
      </c>
      <c r="V2183">
        <v>0</v>
      </c>
      <c r="Z2183" t="s">
        <v>1260</v>
      </c>
      <c r="AA2183" t="s">
        <v>1261</v>
      </c>
      <c r="AB2183">
        <v>1</v>
      </c>
      <c r="AC2183" t="s">
        <v>1283</v>
      </c>
      <c r="AE2183">
        <v>45187</v>
      </c>
      <c r="AH2183">
        <v>0</v>
      </c>
      <c r="AK2183" t="s">
        <v>1260</v>
      </c>
      <c r="AM2183" t="s">
        <v>1260</v>
      </c>
      <c r="AN2183" t="s">
        <v>1260</v>
      </c>
      <c r="AQ2183" t="s">
        <v>1263</v>
      </c>
      <c r="AR2183" t="s">
        <v>1257</v>
      </c>
      <c r="AS2183" t="s">
        <v>1260</v>
      </c>
      <c r="AT2183">
        <v>1</v>
      </c>
      <c r="AX2183" t="s">
        <v>1260</v>
      </c>
      <c r="AY2183" t="s">
        <v>1264</v>
      </c>
      <c r="AZ2183" t="s">
        <v>1265</v>
      </c>
      <c r="BI2183" t="s">
        <v>1260</v>
      </c>
      <c r="BK2183" t="str">
        <f>LEFT(Tabela_BaseCadastro[[#This Row],[Descrição]],SEARCH(" ",Tabela_BaseCadastro[[#This Row],[Descrição]],1)-1)</f>
        <v>ROPOLIVY/30</v>
      </c>
      <c r="BL2183" t="str">
        <f>TEXT(Tabela_BaseCadastro[[#This Row],[Unidade Venda '[EAN8, UPC12, EAN13, e DUN14']]],"0000000000000")</f>
        <v>7613326029070</v>
      </c>
      <c r="BM2183" t="s">
        <v>5277</v>
      </c>
      <c r="BN2183" t="str">
        <f>IF(Tabela_BaseCadastro[[#This Row],[P.Ativo CMED]]="",Tabela_BaseCadastro[[#This Row],[DESCRIÇÃO DO PRINCIPIO ATIVO]],Tabela_BaseCadastro[[#This Row],[P.Ativo CMED]])</f>
        <v>POLATUZUMABE VEDOTINA</v>
      </c>
    </row>
    <row r="2184" spans="1:66" x14ac:dyDescent="0.25">
      <c r="A2184">
        <v>3047</v>
      </c>
      <c r="B2184" t="s">
        <v>5279</v>
      </c>
      <c r="C2184">
        <v>1899</v>
      </c>
      <c r="D2184" t="s">
        <v>4614</v>
      </c>
      <c r="E2184">
        <v>5</v>
      </c>
      <c r="F2184" t="s">
        <v>2634</v>
      </c>
      <c r="G2184">
        <v>8</v>
      </c>
      <c r="H2184" s="1" t="s">
        <v>2635</v>
      </c>
      <c r="I2184">
        <v>74</v>
      </c>
      <c r="J2184" t="s">
        <v>4615</v>
      </c>
      <c r="M2184" t="s">
        <v>1257</v>
      </c>
      <c r="N2184" t="s">
        <v>4617</v>
      </c>
      <c r="O2184" t="s">
        <v>4618</v>
      </c>
      <c r="P2184">
        <v>90183921</v>
      </c>
      <c r="R2184">
        <v>13</v>
      </c>
      <c r="S2184">
        <v>14</v>
      </c>
      <c r="U2184">
        <v>7898626114446</v>
      </c>
      <c r="V2184">
        <v>0</v>
      </c>
      <c r="X2184" t="s">
        <v>5280</v>
      </c>
      <c r="Z2184" t="s">
        <v>1260</v>
      </c>
      <c r="AA2184" t="s">
        <v>1261</v>
      </c>
      <c r="AE2184">
        <v>45191</v>
      </c>
      <c r="AH2184">
        <v>0</v>
      </c>
      <c r="AK2184" t="s">
        <v>1260</v>
      </c>
      <c r="AM2184" t="s">
        <v>1260</v>
      </c>
      <c r="AN2184" t="s">
        <v>1260</v>
      </c>
      <c r="AQ2184" t="s">
        <v>1263</v>
      </c>
      <c r="AR2184" t="s">
        <v>1257</v>
      </c>
      <c r="AS2184" t="s">
        <v>1260</v>
      </c>
      <c r="AT2184">
        <v>1</v>
      </c>
      <c r="AX2184" t="s">
        <v>1260</v>
      </c>
      <c r="AY2184" t="s">
        <v>1264</v>
      </c>
      <c r="AZ2184" t="s">
        <v>1265</v>
      </c>
      <c r="BI2184" t="s">
        <v>1260</v>
      </c>
      <c r="BK2184" t="str">
        <f>LEFT(Tabela_BaseCadastro[[#This Row],[Descrição]],SEARCH(" ",Tabela_BaseCadastro[[#This Row],[Descrição]],1)-1)</f>
        <v>2012.24.20</v>
      </c>
      <c r="BL2184" t="str">
        <f>TEXT(Tabela_BaseCadastro[[#This Row],[Unidade Venda '[EAN8, UPC12, EAN13, e DUN14']]],"0000000000000")</f>
        <v>7898626114446</v>
      </c>
      <c r="BN2184">
        <f>IF(Tabela_BaseCadastro[[#This Row],[P.Ativo CMED]]="",Tabela_BaseCadastro[[#This Row],[DESCRIÇÃO DO PRINCIPIO ATIVO]],Tabela_BaseCadastro[[#This Row],[P.Ativo CMED]])</f>
        <v>0</v>
      </c>
    </row>
    <row r="2185" spans="1:66" x14ac:dyDescent="0.25">
      <c r="A2185">
        <v>3048</v>
      </c>
      <c r="B2185" t="s">
        <v>5281</v>
      </c>
      <c r="C2185">
        <v>1899</v>
      </c>
      <c r="D2185" t="s">
        <v>4614</v>
      </c>
      <c r="E2185">
        <v>5</v>
      </c>
      <c r="F2185" t="s">
        <v>2634</v>
      </c>
      <c r="G2185">
        <v>8</v>
      </c>
      <c r="H2185" s="1" t="s">
        <v>2635</v>
      </c>
      <c r="I2185">
        <v>74</v>
      </c>
      <c r="J2185" t="s">
        <v>4615</v>
      </c>
      <c r="M2185" t="s">
        <v>1257</v>
      </c>
      <c r="N2185" t="s">
        <v>4617</v>
      </c>
      <c r="O2185" t="s">
        <v>4618</v>
      </c>
      <c r="P2185">
        <v>90183921</v>
      </c>
      <c r="R2185">
        <v>13</v>
      </c>
      <c r="S2185">
        <v>14</v>
      </c>
      <c r="U2185">
        <v>7898626110445</v>
      </c>
      <c r="V2185">
        <v>0</v>
      </c>
      <c r="X2185" t="s">
        <v>5282</v>
      </c>
      <c r="Z2185" t="s">
        <v>1260</v>
      </c>
      <c r="AA2185" t="s">
        <v>1261</v>
      </c>
      <c r="AE2185">
        <v>45191</v>
      </c>
      <c r="AH2185">
        <v>0</v>
      </c>
      <c r="AK2185" t="s">
        <v>1260</v>
      </c>
      <c r="AM2185" t="s">
        <v>1260</v>
      </c>
      <c r="AN2185" t="s">
        <v>1260</v>
      </c>
      <c r="AQ2185" t="s">
        <v>1263</v>
      </c>
      <c r="AR2185" t="s">
        <v>1257</v>
      </c>
      <c r="AS2185" t="s">
        <v>1260</v>
      </c>
      <c r="AT2185">
        <v>1</v>
      </c>
      <c r="AX2185" t="s">
        <v>1260</v>
      </c>
      <c r="AY2185" t="s">
        <v>1264</v>
      </c>
      <c r="AZ2185" t="s">
        <v>1265</v>
      </c>
      <c r="BI2185" t="s">
        <v>1260</v>
      </c>
      <c r="BK2185" t="str">
        <f>LEFT(Tabela_BaseCadastro[[#This Row],[Descrição]],SEARCH(" ",Tabela_BaseCadastro[[#This Row],[Descrição]],1)-1)</f>
        <v>2009.16</v>
      </c>
      <c r="BL2185" t="str">
        <f>TEXT(Tabela_BaseCadastro[[#This Row],[Unidade Venda '[EAN8, UPC12, EAN13, e DUN14']]],"0000000000000")</f>
        <v>7898626110445</v>
      </c>
      <c r="BN2185">
        <f>IF(Tabela_BaseCadastro[[#This Row],[P.Ativo CMED]]="",Tabela_BaseCadastro[[#This Row],[DESCRIÇÃO DO PRINCIPIO ATIVO]],Tabela_BaseCadastro[[#This Row],[P.Ativo CMED]])</f>
        <v>0</v>
      </c>
    </row>
    <row r="2186" spans="1:66" x14ac:dyDescent="0.25">
      <c r="A2186">
        <v>3049</v>
      </c>
      <c r="B2186" t="s">
        <v>5283</v>
      </c>
      <c r="C2186">
        <v>1577</v>
      </c>
      <c r="D2186" t="s">
        <v>2524</v>
      </c>
      <c r="E2186">
        <v>1</v>
      </c>
      <c r="F2186" t="s">
        <v>1253</v>
      </c>
      <c r="G2186">
        <v>2</v>
      </c>
      <c r="H2186" s="1" t="s">
        <v>1254</v>
      </c>
      <c r="I2186">
        <v>26</v>
      </c>
      <c r="J2186" t="s">
        <v>2525</v>
      </c>
      <c r="K2186">
        <v>2</v>
      </c>
      <c r="L2186" t="s">
        <v>1256</v>
      </c>
      <c r="M2186" t="s">
        <v>1257</v>
      </c>
      <c r="N2186" t="s">
        <v>1600</v>
      </c>
      <c r="O2186" t="s">
        <v>1275</v>
      </c>
      <c r="P2186">
        <v>30049079</v>
      </c>
      <c r="R2186">
        <v>13</v>
      </c>
      <c r="S2186">
        <v>14</v>
      </c>
      <c r="U2186">
        <v>7896637033220</v>
      </c>
      <c r="V2186">
        <v>0</v>
      </c>
      <c r="Z2186" t="s">
        <v>1260</v>
      </c>
      <c r="AA2186" t="s">
        <v>1261</v>
      </c>
      <c r="AB2186">
        <v>20</v>
      </c>
      <c r="AC2186" t="s">
        <v>1663</v>
      </c>
      <c r="AE2186">
        <v>45195</v>
      </c>
      <c r="AH2186">
        <v>0</v>
      </c>
      <c r="AK2186" t="s">
        <v>1260</v>
      </c>
      <c r="AM2186" t="s">
        <v>1260</v>
      </c>
      <c r="AN2186" t="s">
        <v>1260</v>
      </c>
      <c r="AQ2186" t="s">
        <v>1263</v>
      </c>
      <c r="AR2186" t="s">
        <v>1257</v>
      </c>
      <c r="AS2186" t="s">
        <v>1260</v>
      </c>
      <c r="AT2186">
        <v>1</v>
      </c>
      <c r="AX2186" t="s">
        <v>1260</v>
      </c>
      <c r="AY2186" t="s">
        <v>1264</v>
      </c>
      <c r="AZ2186" t="s">
        <v>1265</v>
      </c>
      <c r="BI2186" t="s">
        <v>1260</v>
      </c>
      <c r="BK2186" t="str">
        <f>LEFT(Tabela_BaseCadastro[[#This Row],[Descrição]],SEARCH(" ",Tabela_BaseCadastro[[#This Row],[Descrição]],1)-1)</f>
        <v>XAFAC</v>
      </c>
      <c r="BL2186" t="str">
        <f>TEXT(Tabela_BaseCadastro[[#This Row],[Unidade Venda '[EAN8, UPC12, EAN13, e DUN14']]],"0000000000000")</f>
        <v>7896637033220</v>
      </c>
      <c r="BM2186" t="s">
        <v>1986</v>
      </c>
      <c r="BN2186" t="str">
        <f>IF(Tabela_BaseCadastro[[#This Row],[P.Ativo CMED]]="",Tabela_BaseCadastro[[#This Row],[DESCRIÇÃO DO PRINCIPIO ATIVO]],Tabela_BaseCadastro[[#This Row],[P.Ativo CMED]])</f>
        <v>RIVAROXABANA</v>
      </c>
    </row>
    <row r="2187" spans="1:66" x14ac:dyDescent="0.25">
      <c r="A2187">
        <v>3050</v>
      </c>
      <c r="B2187" t="s">
        <v>5284</v>
      </c>
      <c r="C2187">
        <v>1577</v>
      </c>
      <c r="D2187" t="s">
        <v>2524</v>
      </c>
      <c r="E2187">
        <v>1</v>
      </c>
      <c r="F2187" t="s">
        <v>1253</v>
      </c>
      <c r="G2187">
        <v>2</v>
      </c>
      <c r="H2187" s="1" t="s">
        <v>1254</v>
      </c>
      <c r="I2187">
        <v>26</v>
      </c>
      <c r="J2187" t="s">
        <v>2525</v>
      </c>
      <c r="K2187">
        <v>2</v>
      </c>
      <c r="L2187" t="s">
        <v>1256</v>
      </c>
      <c r="M2187" t="s">
        <v>1257</v>
      </c>
      <c r="N2187" t="s">
        <v>1600</v>
      </c>
      <c r="O2187" t="s">
        <v>1275</v>
      </c>
      <c r="P2187">
        <v>30049079</v>
      </c>
      <c r="R2187">
        <v>13</v>
      </c>
      <c r="S2187">
        <v>14</v>
      </c>
      <c r="U2187">
        <v>7896637032957</v>
      </c>
      <c r="V2187">
        <v>0</v>
      </c>
      <c r="Z2187" t="s">
        <v>1260</v>
      </c>
      <c r="AA2187" t="s">
        <v>1261</v>
      </c>
      <c r="AB2187">
        <v>20</v>
      </c>
      <c r="AC2187" t="s">
        <v>1663</v>
      </c>
      <c r="AE2187">
        <v>45195</v>
      </c>
      <c r="AH2187">
        <v>0</v>
      </c>
      <c r="AK2187" t="s">
        <v>1260</v>
      </c>
      <c r="AM2187" t="s">
        <v>1260</v>
      </c>
      <c r="AN2187" t="s">
        <v>1260</v>
      </c>
      <c r="AQ2187" t="s">
        <v>1263</v>
      </c>
      <c r="AR2187" t="s">
        <v>1257</v>
      </c>
      <c r="AS2187" t="s">
        <v>1260</v>
      </c>
      <c r="AT2187">
        <v>1</v>
      </c>
      <c r="AX2187" t="s">
        <v>1260</v>
      </c>
      <c r="AY2187" t="s">
        <v>1264</v>
      </c>
      <c r="AZ2187" t="s">
        <v>1265</v>
      </c>
      <c r="BI2187" t="s">
        <v>1260</v>
      </c>
      <c r="BK2187" t="str">
        <f>LEFT(Tabela_BaseCadastro[[#This Row],[Descrição]],SEARCH(" ",Tabela_BaseCadastro[[#This Row],[Descrição]],1)-1)</f>
        <v>XAFAC</v>
      </c>
      <c r="BL2187" t="str">
        <f>TEXT(Tabela_BaseCadastro[[#This Row],[Unidade Venda '[EAN8, UPC12, EAN13, e DUN14']]],"0000000000000")</f>
        <v>7896637032957</v>
      </c>
      <c r="BM2187" t="s">
        <v>1986</v>
      </c>
      <c r="BN2187" t="str">
        <f>IF(Tabela_BaseCadastro[[#This Row],[P.Ativo CMED]]="",Tabela_BaseCadastro[[#This Row],[DESCRIÇÃO DO PRINCIPIO ATIVO]],Tabela_BaseCadastro[[#This Row],[P.Ativo CMED]])</f>
        <v>RIVAROXABANA</v>
      </c>
    </row>
    <row r="2188" spans="1:66" x14ac:dyDescent="0.25">
      <c r="A2188">
        <v>3051</v>
      </c>
      <c r="B2188" t="s">
        <v>5285</v>
      </c>
      <c r="C2188">
        <v>2228</v>
      </c>
      <c r="D2188" t="s">
        <v>5286</v>
      </c>
      <c r="E2188">
        <v>2</v>
      </c>
      <c r="F2188" t="s">
        <v>2570</v>
      </c>
      <c r="G2188">
        <v>4</v>
      </c>
      <c r="H2188" s="1" t="s">
        <v>2570</v>
      </c>
      <c r="I2188">
        <v>87</v>
      </c>
      <c r="J2188" t="s">
        <v>5287</v>
      </c>
      <c r="M2188" t="s">
        <v>1257</v>
      </c>
      <c r="N2188" t="s">
        <v>4698</v>
      </c>
      <c r="O2188" t="s">
        <v>4699</v>
      </c>
      <c r="P2188">
        <v>90189099</v>
      </c>
      <c r="R2188">
        <v>13</v>
      </c>
      <c r="S2188">
        <v>14</v>
      </c>
      <c r="U2188">
        <v>3051</v>
      </c>
      <c r="V2188">
        <v>0</v>
      </c>
      <c r="X2188">
        <v>1</v>
      </c>
      <c r="Z2188" t="s">
        <v>1260</v>
      </c>
      <c r="AA2188" t="s">
        <v>1261</v>
      </c>
      <c r="AE2188">
        <v>45198</v>
      </c>
      <c r="AH2188">
        <v>0</v>
      </c>
      <c r="AK2188" t="s">
        <v>1260</v>
      </c>
      <c r="AM2188" t="s">
        <v>1260</v>
      </c>
      <c r="AN2188" t="s">
        <v>1260</v>
      </c>
      <c r="AQ2188" t="s">
        <v>1263</v>
      </c>
      <c r="AR2188" t="s">
        <v>1257</v>
      </c>
      <c r="AS2188" t="s">
        <v>1260</v>
      </c>
      <c r="AT2188">
        <v>1</v>
      </c>
      <c r="AX2188" t="s">
        <v>1260</v>
      </c>
      <c r="AY2188" t="s">
        <v>1264</v>
      </c>
      <c r="AZ2188" t="s">
        <v>1265</v>
      </c>
      <c r="BI2188" t="s">
        <v>1260</v>
      </c>
      <c r="BK2188" t="str">
        <f>LEFT(Tabela_BaseCadastro[[#This Row],[Descrição]],SEARCH(" ",Tabela_BaseCadastro[[#This Row],[Descrição]],1)-1)</f>
        <v>SUPORTE</v>
      </c>
      <c r="BL2188" t="str">
        <f>TEXT(Tabela_BaseCadastro[[#This Row],[Unidade Venda '[EAN8, UPC12, EAN13, e DUN14']]],"0000000000000")</f>
        <v>0000000003051</v>
      </c>
      <c r="BN2188">
        <f>IF(Tabela_BaseCadastro[[#This Row],[P.Ativo CMED]]="",Tabela_BaseCadastro[[#This Row],[DESCRIÇÃO DO PRINCIPIO ATIVO]],Tabela_BaseCadastro[[#This Row],[P.Ativo CMED]])</f>
        <v>0</v>
      </c>
    </row>
    <row r="2189" spans="1:66" x14ac:dyDescent="0.25">
      <c r="A2189">
        <v>3052</v>
      </c>
      <c r="B2189" t="s">
        <v>5288</v>
      </c>
      <c r="C2189">
        <v>2228</v>
      </c>
      <c r="D2189" t="s">
        <v>5286</v>
      </c>
      <c r="E2189">
        <v>2</v>
      </c>
      <c r="F2189" t="s">
        <v>2570</v>
      </c>
      <c r="G2189">
        <v>4</v>
      </c>
      <c r="H2189" s="1" t="s">
        <v>2570</v>
      </c>
      <c r="I2189">
        <v>87</v>
      </c>
      <c r="J2189" t="s">
        <v>5287</v>
      </c>
      <c r="M2189" t="s">
        <v>1257</v>
      </c>
      <c r="N2189" t="s">
        <v>4698</v>
      </c>
      <c r="O2189" t="s">
        <v>4699</v>
      </c>
      <c r="P2189">
        <v>90189099</v>
      </c>
      <c r="R2189">
        <v>13</v>
      </c>
      <c r="S2189">
        <v>14</v>
      </c>
      <c r="U2189">
        <v>3052</v>
      </c>
      <c r="V2189">
        <v>0</v>
      </c>
      <c r="X2189" t="s">
        <v>5289</v>
      </c>
      <c r="Z2189" t="s">
        <v>1260</v>
      </c>
      <c r="AA2189" t="s">
        <v>1261</v>
      </c>
      <c r="AE2189">
        <v>45198</v>
      </c>
      <c r="AH2189">
        <v>0</v>
      </c>
      <c r="AK2189" t="s">
        <v>1260</v>
      </c>
      <c r="AM2189" t="s">
        <v>1260</v>
      </c>
      <c r="AN2189" t="s">
        <v>1260</v>
      </c>
      <c r="AQ2189" t="s">
        <v>1263</v>
      </c>
      <c r="AR2189" t="s">
        <v>1257</v>
      </c>
      <c r="AS2189" t="s">
        <v>1260</v>
      </c>
      <c r="AT2189">
        <v>1</v>
      </c>
      <c r="AX2189" t="s">
        <v>1260</v>
      </c>
      <c r="AY2189" t="s">
        <v>1264</v>
      </c>
      <c r="AZ2189" t="s">
        <v>1265</v>
      </c>
      <c r="BI2189" t="s">
        <v>1260</v>
      </c>
      <c r="BK2189" t="str">
        <f>LEFT(Tabela_BaseCadastro[[#This Row],[Descrição]],SEARCH(" ",Tabela_BaseCadastro[[#This Row],[Descrição]],1)-1)</f>
        <v>BOMBA</v>
      </c>
      <c r="BL2189" t="str">
        <f>TEXT(Tabela_BaseCadastro[[#This Row],[Unidade Venda '[EAN8, UPC12, EAN13, e DUN14']]],"0000000000000")</f>
        <v>0000000003052</v>
      </c>
      <c r="BN2189">
        <f>IF(Tabela_BaseCadastro[[#This Row],[P.Ativo CMED]]="",Tabela_BaseCadastro[[#This Row],[DESCRIÇÃO DO PRINCIPIO ATIVO]],Tabela_BaseCadastro[[#This Row],[P.Ativo CMED]])</f>
        <v>0</v>
      </c>
    </row>
    <row r="2190" spans="1:66" x14ac:dyDescent="0.25">
      <c r="A2190">
        <v>3053</v>
      </c>
      <c r="B2190" t="s">
        <v>5290</v>
      </c>
      <c r="C2190">
        <v>2228</v>
      </c>
      <c r="D2190" t="s">
        <v>5286</v>
      </c>
      <c r="E2190">
        <v>2</v>
      </c>
      <c r="F2190" t="s">
        <v>2570</v>
      </c>
      <c r="G2190">
        <v>4</v>
      </c>
      <c r="H2190" s="1" t="s">
        <v>2570</v>
      </c>
      <c r="I2190">
        <v>87</v>
      </c>
      <c r="J2190" t="s">
        <v>5287</v>
      </c>
      <c r="M2190" t="s">
        <v>1257</v>
      </c>
      <c r="N2190" t="s">
        <v>4698</v>
      </c>
      <c r="O2190" t="s">
        <v>4699</v>
      </c>
      <c r="P2190">
        <v>90189099</v>
      </c>
      <c r="R2190">
        <v>13</v>
      </c>
      <c r="S2190">
        <v>14</v>
      </c>
      <c r="U2190">
        <v>3053</v>
      </c>
      <c r="V2190">
        <v>0</v>
      </c>
      <c r="X2190" t="s">
        <v>5291</v>
      </c>
      <c r="Z2190" t="s">
        <v>1260</v>
      </c>
      <c r="AA2190" t="s">
        <v>1261</v>
      </c>
      <c r="AE2190">
        <v>45198</v>
      </c>
      <c r="AH2190">
        <v>0</v>
      </c>
      <c r="AK2190" t="s">
        <v>1260</v>
      </c>
      <c r="AM2190" t="s">
        <v>1260</v>
      </c>
      <c r="AN2190" t="s">
        <v>1260</v>
      </c>
      <c r="AQ2190" t="s">
        <v>1263</v>
      </c>
      <c r="AR2190" t="s">
        <v>1257</v>
      </c>
      <c r="AS2190" t="s">
        <v>1260</v>
      </c>
      <c r="AT2190">
        <v>1</v>
      </c>
      <c r="AX2190" t="s">
        <v>1260</v>
      </c>
      <c r="AY2190" t="s">
        <v>1264</v>
      </c>
      <c r="AZ2190" t="s">
        <v>1265</v>
      </c>
      <c r="BI2190" t="s">
        <v>1260</v>
      </c>
      <c r="BK2190" t="str">
        <f>LEFT(Tabela_BaseCadastro[[#This Row],[Descrição]],SEARCH(" ",Tabela_BaseCadastro[[#This Row],[Descrição]],1)-1)</f>
        <v>BOMBA</v>
      </c>
      <c r="BL2190" t="str">
        <f>TEXT(Tabela_BaseCadastro[[#This Row],[Unidade Venda '[EAN8, UPC12, EAN13, e DUN14']]],"0000000000000")</f>
        <v>0000000003053</v>
      </c>
      <c r="BN2190">
        <f>IF(Tabela_BaseCadastro[[#This Row],[P.Ativo CMED]]="",Tabela_BaseCadastro[[#This Row],[DESCRIÇÃO DO PRINCIPIO ATIVO]],Tabela_BaseCadastro[[#This Row],[P.Ativo CMED]])</f>
        <v>0</v>
      </c>
    </row>
    <row r="2191" spans="1:66" x14ac:dyDescent="0.25">
      <c r="A2191">
        <v>3054</v>
      </c>
      <c r="B2191" t="s">
        <v>5292</v>
      </c>
      <c r="C2191">
        <v>2228</v>
      </c>
      <c r="D2191" t="s">
        <v>5286</v>
      </c>
      <c r="E2191">
        <v>5</v>
      </c>
      <c r="F2191" t="s">
        <v>2634</v>
      </c>
      <c r="G2191">
        <v>8</v>
      </c>
      <c r="H2191" s="1" t="s">
        <v>2635</v>
      </c>
      <c r="I2191">
        <v>87</v>
      </c>
      <c r="J2191" t="s">
        <v>5287</v>
      </c>
      <c r="M2191" t="s">
        <v>1257</v>
      </c>
      <c r="N2191" t="s">
        <v>3908</v>
      </c>
      <c r="O2191" t="s">
        <v>1275</v>
      </c>
      <c r="P2191">
        <v>30059090</v>
      </c>
      <c r="R2191">
        <v>13</v>
      </c>
      <c r="S2191">
        <v>14</v>
      </c>
      <c r="U2191">
        <v>471361609022</v>
      </c>
      <c r="V2191">
        <v>0</v>
      </c>
      <c r="X2191" t="s">
        <v>5293</v>
      </c>
      <c r="Z2191" t="s">
        <v>1260</v>
      </c>
      <c r="AA2191" t="s">
        <v>1261</v>
      </c>
      <c r="AE2191">
        <v>45198</v>
      </c>
      <c r="AH2191">
        <v>0</v>
      </c>
      <c r="AK2191" t="s">
        <v>1260</v>
      </c>
      <c r="AM2191" t="s">
        <v>1260</v>
      </c>
      <c r="AN2191" t="s">
        <v>1260</v>
      </c>
      <c r="AQ2191" t="s">
        <v>1263</v>
      </c>
      <c r="AR2191" t="s">
        <v>1257</v>
      </c>
      <c r="AS2191" t="s">
        <v>1260</v>
      </c>
      <c r="AT2191">
        <v>1</v>
      </c>
      <c r="AX2191" t="s">
        <v>1260</v>
      </c>
      <c r="AY2191" t="s">
        <v>1264</v>
      </c>
      <c r="AZ2191" t="s">
        <v>1265</v>
      </c>
      <c r="BI2191" t="s">
        <v>1260</v>
      </c>
      <c r="BK2191" t="str">
        <f>LEFT(Tabela_BaseCadastro[[#This Row],[Descrição]],SEARCH(" ",Tabela_BaseCadastro[[#This Row],[Descrição]],1)-1)</f>
        <v>KIT</v>
      </c>
      <c r="BL2191" t="str">
        <f>TEXT(Tabela_BaseCadastro[[#This Row],[Unidade Venda '[EAN8, UPC12, EAN13, e DUN14']]],"0000000000000")</f>
        <v>0471361609022</v>
      </c>
      <c r="BN2191">
        <f>IF(Tabela_BaseCadastro[[#This Row],[P.Ativo CMED]]="",Tabela_BaseCadastro[[#This Row],[DESCRIÇÃO DO PRINCIPIO ATIVO]],Tabela_BaseCadastro[[#This Row],[P.Ativo CMED]])</f>
        <v>0</v>
      </c>
    </row>
    <row r="2192" spans="1:66" x14ac:dyDescent="0.25">
      <c r="A2192">
        <v>3055</v>
      </c>
      <c r="B2192" t="s">
        <v>5294</v>
      </c>
      <c r="C2192">
        <v>2228</v>
      </c>
      <c r="D2192" t="s">
        <v>5286</v>
      </c>
      <c r="E2192">
        <v>5</v>
      </c>
      <c r="F2192" t="s">
        <v>2634</v>
      </c>
      <c r="G2192">
        <v>8</v>
      </c>
      <c r="H2192" s="1" t="s">
        <v>2635</v>
      </c>
      <c r="I2192">
        <v>87</v>
      </c>
      <c r="J2192" t="s">
        <v>5287</v>
      </c>
      <c r="M2192" t="s">
        <v>1257</v>
      </c>
      <c r="N2192" t="s">
        <v>3908</v>
      </c>
      <c r="O2192" t="s">
        <v>1275</v>
      </c>
      <c r="P2192">
        <v>30059090</v>
      </c>
      <c r="R2192">
        <v>13</v>
      </c>
      <c r="S2192">
        <v>14</v>
      </c>
      <c r="U2192">
        <v>471361609023</v>
      </c>
      <c r="V2192">
        <v>0</v>
      </c>
      <c r="X2192" t="s">
        <v>5295</v>
      </c>
      <c r="Z2192" t="s">
        <v>1260</v>
      </c>
      <c r="AA2192" t="s">
        <v>1261</v>
      </c>
      <c r="AE2192">
        <v>45198</v>
      </c>
      <c r="AH2192">
        <v>0</v>
      </c>
      <c r="AK2192" t="s">
        <v>1260</v>
      </c>
      <c r="AM2192" t="s">
        <v>1260</v>
      </c>
      <c r="AN2192" t="s">
        <v>1260</v>
      </c>
      <c r="AQ2192" t="s">
        <v>1263</v>
      </c>
      <c r="AR2192" t="s">
        <v>1257</v>
      </c>
      <c r="AS2192" t="s">
        <v>1260</v>
      </c>
      <c r="AT2192">
        <v>1</v>
      </c>
      <c r="AX2192" t="s">
        <v>1260</v>
      </c>
      <c r="AY2192" t="s">
        <v>1264</v>
      </c>
      <c r="AZ2192" t="s">
        <v>1265</v>
      </c>
      <c r="BI2192" t="s">
        <v>1260</v>
      </c>
      <c r="BK2192" t="str">
        <f>LEFT(Tabela_BaseCadastro[[#This Row],[Descrição]],SEARCH(" ",Tabela_BaseCadastro[[#This Row],[Descrição]],1)-1)</f>
        <v>KIT</v>
      </c>
      <c r="BL2192" t="str">
        <f>TEXT(Tabela_BaseCadastro[[#This Row],[Unidade Venda '[EAN8, UPC12, EAN13, e DUN14']]],"0000000000000")</f>
        <v>0471361609023</v>
      </c>
      <c r="BN2192">
        <f>IF(Tabela_BaseCadastro[[#This Row],[P.Ativo CMED]]="",Tabela_BaseCadastro[[#This Row],[DESCRIÇÃO DO PRINCIPIO ATIVO]],Tabela_BaseCadastro[[#This Row],[P.Ativo CMED]])</f>
        <v>0</v>
      </c>
    </row>
    <row r="2193" spans="1:66" x14ac:dyDescent="0.25">
      <c r="A2193">
        <v>3056</v>
      </c>
      <c r="B2193" t="s">
        <v>5296</v>
      </c>
      <c r="C2193">
        <v>2228</v>
      </c>
      <c r="D2193" t="s">
        <v>5286</v>
      </c>
      <c r="E2193">
        <v>5</v>
      </c>
      <c r="F2193" t="s">
        <v>2634</v>
      </c>
      <c r="G2193">
        <v>8</v>
      </c>
      <c r="H2193" s="1" t="s">
        <v>2635</v>
      </c>
      <c r="I2193">
        <v>87</v>
      </c>
      <c r="J2193" t="s">
        <v>5287</v>
      </c>
      <c r="M2193" t="s">
        <v>1257</v>
      </c>
      <c r="N2193" t="s">
        <v>3908</v>
      </c>
      <c r="O2193" t="s">
        <v>1275</v>
      </c>
      <c r="P2193">
        <v>30059090</v>
      </c>
      <c r="R2193">
        <v>13</v>
      </c>
      <c r="S2193">
        <v>14</v>
      </c>
      <c r="U2193">
        <v>3056</v>
      </c>
      <c r="V2193">
        <v>0</v>
      </c>
      <c r="X2193" t="s">
        <v>5297</v>
      </c>
      <c r="Z2193" t="s">
        <v>1260</v>
      </c>
      <c r="AA2193" t="s">
        <v>1261</v>
      </c>
      <c r="AE2193">
        <v>45198</v>
      </c>
      <c r="AH2193">
        <v>0</v>
      </c>
      <c r="AK2193" t="s">
        <v>1260</v>
      </c>
      <c r="AM2193" t="s">
        <v>1260</v>
      </c>
      <c r="AN2193" t="s">
        <v>1260</v>
      </c>
      <c r="AQ2193" t="s">
        <v>1263</v>
      </c>
      <c r="AR2193" t="s">
        <v>1257</v>
      </c>
      <c r="AS2193" t="s">
        <v>1260</v>
      </c>
      <c r="AT2193">
        <v>1</v>
      </c>
      <c r="AX2193" t="s">
        <v>1260</v>
      </c>
      <c r="AY2193" t="s">
        <v>1264</v>
      </c>
      <c r="AZ2193" t="s">
        <v>1265</v>
      </c>
      <c r="BI2193" t="s">
        <v>1260</v>
      </c>
      <c r="BK2193" t="str">
        <f>LEFT(Tabela_BaseCadastro[[#This Row],[Descrição]],SEARCH(" ",Tabela_BaseCadastro[[#This Row],[Descrição]],1)-1)</f>
        <v>KIT</v>
      </c>
      <c r="BL2193" t="str">
        <f>TEXT(Tabela_BaseCadastro[[#This Row],[Unidade Venda '[EAN8, UPC12, EAN13, e DUN14']]],"0000000000000")</f>
        <v>0000000003056</v>
      </c>
      <c r="BN2193">
        <f>IF(Tabela_BaseCadastro[[#This Row],[P.Ativo CMED]]="",Tabela_BaseCadastro[[#This Row],[DESCRIÇÃO DO PRINCIPIO ATIVO]],Tabela_BaseCadastro[[#This Row],[P.Ativo CMED]])</f>
        <v>0</v>
      </c>
    </row>
    <row r="2194" spans="1:66" x14ac:dyDescent="0.25">
      <c r="A2194">
        <v>3057</v>
      </c>
      <c r="B2194" t="s">
        <v>5298</v>
      </c>
      <c r="C2194">
        <v>2228</v>
      </c>
      <c r="D2194" t="s">
        <v>5286</v>
      </c>
      <c r="E2194">
        <v>5</v>
      </c>
      <c r="F2194" t="s">
        <v>2634</v>
      </c>
      <c r="G2194">
        <v>8</v>
      </c>
      <c r="H2194" s="1" t="s">
        <v>2635</v>
      </c>
      <c r="I2194">
        <v>87</v>
      </c>
      <c r="J2194" t="s">
        <v>5287</v>
      </c>
      <c r="M2194" t="s">
        <v>1257</v>
      </c>
      <c r="N2194" t="s">
        <v>4068</v>
      </c>
      <c r="O2194" t="s">
        <v>1275</v>
      </c>
      <c r="P2194">
        <v>90189099</v>
      </c>
      <c r="R2194">
        <v>13</v>
      </c>
      <c r="S2194">
        <v>14</v>
      </c>
      <c r="U2194">
        <v>3057</v>
      </c>
      <c r="V2194">
        <v>0</v>
      </c>
      <c r="X2194" t="s">
        <v>5299</v>
      </c>
      <c r="Z2194" t="s">
        <v>1260</v>
      </c>
      <c r="AA2194" t="s">
        <v>1261</v>
      </c>
      <c r="AE2194">
        <v>45198</v>
      </c>
      <c r="AH2194">
        <v>0</v>
      </c>
      <c r="AK2194" t="s">
        <v>1260</v>
      </c>
      <c r="AM2194" t="s">
        <v>1260</v>
      </c>
      <c r="AN2194" t="s">
        <v>1260</v>
      </c>
      <c r="AQ2194" t="s">
        <v>1263</v>
      </c>
      <c r="AR2194" t="s">
        <v>1257</v>
      </c>
      <c r="AS2194" t="s">
        <v>1260</v>
      </c>
      <c r="AT2194">
        <v>1</v>
      </c>
      <c r="AX2194" t="s">
        <v>1260</v>
      </c>
      <c r="AY2194" t="s">
        <v>1264</v>
      </c>
      <c r="AZ2194" t="s">
        <v>1265</v>
      </c>
      <c r="BI2194" t="s">
        <v>1260</v>
      </c>
      <c r="BK2194" t="str">
        <f>LEFT(Tabela_BaseCadastro[[#This Row],[Descrição]],SEARCH(" ",Tabela_BaseCadastro[[#This Row],[Descrição]],1)-1)</f>
        <v>RESERVATÓRIO</v>
      </c>
      <c r="BL2194" t="str">
        <f>TEXT(Tabela_BaseCadastro[[#This Row],[Unidade Venda '[EAN8, UPC12, EAN13, e DUN14']]],"0000000000000")</f>
        <v>0000000003057</v>
      </c>
      <c r="BN2194">
        <f>IF(Tabela_BaseCadastro[[#This Row],[P.Ativo CMED]]="",Tabela_BaseCadastro[[#This Row],[DESCRIÇÃO DO PRINCIPIO ATIVO]],Tabela_BaseCadastro[[#This Row],[P.Ativo CMED]])</f>
        <v>0</v>
      </c>
    </row>
    <row r="2195" spans="1:66" x14ac:dyDescent="0.25">
      <c r="A2195">
        <v>3058</v>
      </c>
      <c r="B2195" t="s">
        <v>5300</v>
      </c>
      <c r="C2195">
        <v>2228</v>
      </c>
      <c r="D2195" t="s">
        <v>5286</v>
      </c>
      <c r="E2195">
        <v>5</v>
      </c>
      <c r="F2195" t="s">
        <v>2634</v>
      </c>
      <c r="G2195">
        <v>8</v>
      </c>
      <c r="H2195" s="1" t="s">
        <v>2635</v>
      </c>
      <c r="I2195">
        <v>87</v>
      </c>
      <c r="J2195" t="s">
        <v>5287</v>
      </c>
      <c r="M2195" t="s">
        <v>1257</v>
      </c>
      <c r="N2195" t="s">
        <v>4068</v>
      </c>
      <c r="O2195" t="s">
        <v>1275</v>
      </c>
      <c r="P2195">
        <v>90189099</v>
      </c>
      <c r="R2195">
        <v>13</v>
      </c>
      <c r="S2195">
        <v>14</v>
      </c>
      <c r="U2195">
        <v>3058</v>
      </c>
      <c r="V2195">
        <v>0</v>
      </c>
      <c r="X2195" t="s">
        <v>5301</v>
      </c>
      <c r="Z2195" t="s">
        <v>1260</v>
      </c>
      <c r="AA2195" t="s">
        <v>1261</v>
      </c>
      <c r="AE2195">
        <v>45198</v>
      </c>
      <c r="AH2195">
        <v>0</v>
      </c>
      <c r="AK2195" t="s">
        <v>1260</v>
      </c>
      <c r="AM2195" t="s">
        <v>1260</v>
      </c>
      <c r="AN2195" t="s">
        <v>1260</v>
      </c>
      <c r="AQ2195" t="s">
        <v>1263</v>
      </c>
      <c r="AR2195" t="s">
        <v>1257</v>
      </c>
      <c r="AS2195" t="s">
        <v>1260</v>
      </c>
      <c r="AT2195">
        <v>1</v>
      </c>
      <c r="AX2195" t="s">
        <v>1260</v>
      </c>
      <c r="AY2195" t="s">
        <v>1264</v>
      </c>
      <c r="AZ2195" t="s">
        <v>1265</v>
      </c>
      <c r="BI2195" t="s">
        <v>1260</v>
      </c>
      <c r="BK2195" t="str">
        <f>LEFT(Tabela_BaseCadastro[[#This Row],[Descrição]],SEARCH(" ",Tabela_BaseCadastro[[#This Row],[Descrição]],1)-1)</f>
        <v>RESERVATORIO</v>
      </c>
      <c r="BL2195" t="str">
        <f>TEXT(Tabela_BaseCadastro[[#This Row],[Unidade Venda '[EAN8, UPC12, EAN13, e DUN14']]],"0000000000000")</f>
        <v>0000000003058</v>
      </c>
      <c r="BN2195">
        <f>IF(Tabela_BaseCadastro[[#This Row],[P.Ativo CMED]]="",Tabela_BaseCadastro[[#This Row],[DESCRIÇÃO DO PRINCIPIO ATIVO]],Tabela_BaseCadastro[[#This Row],[P.Ativo CMED]])</f>
        <v>0</v>
      </c>
    </row>
    <row r="2196" spans="1:66" x14ac:dyDescent="0.25">
      <c r="A2196">
        <v>3059</v>
      </c>
      <c r="B2196" t="s">
        <v>5302</v>
      </c>
      <c r="C2196">
        <v>2228</v>
      </c>
      <c r="D2196" t="s">
        <v>5286</v>
      </c>
      <c r="E2196">
        <v>5</v>
      </c>
      <c r="F2196" t="s">
        <v>2634</v>
      </c>
      <c r="G2196">
        <v>8</v>
      </c>
      <c r="H2196" s="1" t="s">
        <v>2635</v>
      </c>
      <c r="I2196">
        <v>87</v>
      </c>
      <c r="J2196" t="s">
        <v>5287</v>
      </c>
      <c r="M2196" t="s">
        <v>1257</v>
      </c>
      <c r="N2196" t="s">
        <v>4068</v>
      </c>
      <c r="O2196" t="s">
        <v>1275</v>
      </c>
      <c r="P2196">
        <v>90189099</v>
      </c>
      <c r="R2196">
        <v>13</v>
      </c>
      <c r="S2196">
        <v>14</v>
      </c>
      <c r="U2196">
        <v>3059</v>
      </c>
      <c r="V2196">
        <v>0</v>
      </c>
      <c r="X2196" t="s">
        <v>5303</v>
      </c>
      <c r="Z2196" t="s">
        <v>1260</v>
      </c>
      <c r="AA2196" t="s">
        <v>1261</v>
      </c>
      <c r="AE2196">
        <v>45198</v>
      </c>
      <c r="AH2196">
        <v>0</v>
      </c>
      <c r="AK2196" t="s">
        <v>1260</v>
      </c>
      <c r="AM2196" t="s">
        <v>1260</v>
      </c>
      <c r="AN2196" t="s">
        <v>1260</v>
      </c>
      <c r="AQ2196" t="s">
        <v>1263</v>
      </c>
      <c r="AR2196" t="s">
        <v>1257</v>
      </c>
      <c r="AS2196" t="s">
        <v>1260</v>
      </c>
      <c r="AT2196">
        <v>1</v>
      </c>
      <c r="AX2196" t="s">
        <v>1260</v>
      </c>
      <c r="AY2196" t="s">
        <v>1264</v>
      </c>
      <c r="AZ2196" t="s">
        <v>1265</v>
      </c>
      <c r="BI2196" t="s">
        <v>1260</v>
      </c>
      <c r="BK2196" t="str">
        <f>LEFT(Tabela_BaseCadastro[[#This Row],[Descrição]],SEARCH(" ",Tabela_BaseCadastro[[#This Row],[Descrição]],1)-1)</f>
        <v>RESERVATORIO</v>
      </c>
      <c r="BL2196" t="str">
        <f>TEXT(Tabela_BaseCadastro[[#This Row],[Unidade Venda '[EAN8, UPC12, EAN13, e DUN14']]],"0000000000000")</f>
        <v>0000000003059</v>
      </c>
      <c r="BN2196">
        <f>IF(Tabela_BaseCadastro[[#This Row],[P.Ativo CMED]]="",Tabela_BaseCadastro[[#This Row],[DESCRIÇÃO DO PRINCIPIO ATIVO]],Tabela_BaseCadastro[[#This Row],[P.Ativo CMED]])</f>
        <v>0</v>
      </c>
    </row>
    <row r="2197" spans="1:66" x14ac:dyDescent="0.25">
      <c r="A2197">
        <v>3060</v>
      </c>
      <c r="B2197" t="s">
        <v>5304</v>
      </c>
      <c r="C2197">
        <v>2228</v>
      </c>
      <c r="D2197" t="s">
        <v>5286</v>
      </c>
      <c r="E2197">
        <v>5</v>
      </c>
      <c r="F2197" t="s">
        <v>2634</v>
      </c>
      <c r="G2197">
        <v>8</v>
      </c>
      <c r="H2197" s="1" t="s">
        <v>2635</v>
      </c>
      <c r="I2197">
        <v>87</v>
      </c>
      <c r="J2197" t="s">
        <v>5287</v>
      </c>
      <c r="M2197" t="s">
        <v>1257</v>
      </c>
      <c r="N2197" t="s">
        <v>4068</v>
      </c>
      <c r="O2197" t="s">
        <v>1275</v>
      </c>
      <c r="P2197">
        <v>90189099</v>
      </c>
      <c r="R2197">
        <v>13</v>
      </c>
      <c r="S2197">
        <v>14</v>
      </c>
      <c r="U2197">
        <v>3060</v>
      </c>
      <c r="V2197">
        <v>0</v>
      </c>
      <c r="X2197" t="s">
        <v>5305</v>
      </c>
      <c r="Z2197" t="s">
        <v>1260</v>
      </c>
      <c r="AA2197" t="s">
        <v>1261</v>
      </c>
      <c r="AE2197">
        <v>45198</v>
      </c>
      <c r="AH2197">
        <v>0</v>
      </c>
      <c r="AK2197" t="s">
        <v>1260</v>
      </c>
      <c r="AM2197" t="s">
        <v>1260</v>
      </c>
      <c r="AN2197" t="s">
        <v>1260</v>
      </c>
      <c r="AQ2197" t="s">
        <v>1263</v>
      </c>
      <c r="AR2197" t="s">
        <v>1257</v>
      </c>
      <c r="AS2197" t="s">
        <v>1260</v>
      </c>
      <c r="AT2197">
        <v>1</v>
      </c>
      <c r="AX2197" t="s">
        <v>1260</v>
      </c>
      <c r="AY2197" t="s">
        <v>1264</v>
      </c>
      <c r="AZ2197" t="s">
        <v>1265</v>
      </c>
      <c r="BI2197" t="s">
        <v>1260</v>
      </c>
      <c r="BK2197" t="str">
        <f>LEFT(Tabela_BaseCadastro[[#This Row],[Descrição]],SEARCH(" ",Tabela_BaseCadastro[[#This Row],[Descrição]],1)-1)</f>
        <v>RESERVATORIO</v>
      </c>
      <c r="BL2197" t="str">
        <f>TEXT(Tabela_BaseCadastro[[#This Row],[Unidade Venda '[EAN8, UPC12, EAN13, e DUN14']]],"0000000000000")</f>
        <v>0000000003060</v>
      </c>
      <c r="BN2197">
        <f>IF(Tabela_BaseCadastro[[#This Row],[P.Ativo CMED]]="",Tabela_BaseCadastro[[#This Row],[DESCRIÇÃO DO PRINCIPIO ATIVO]],Tabela_BaseCadastro[[#This Row],[P.Ativo CMED]])</f>
        <v>0</v>
      </c>
    </row>
    <row r="2198" spans="1:66" x14ac:dyDescent="0.25">
      <c r="A2198">
        <v>3061</v>
      </c>
      <c r="B2198" t="s">
        <v>5306</v>
      </c>
      <c r="C2198">
        <v>2094</v>
      </c>
      <c r="D2198" t="s">
        <v>5059</v>
      </c>
      <c r="E2198">
        <v>1</v>
      </c>
      <c r="F2198" t="s">
        <v>1253</v>
      </c>
      <c r="G2198">
        <v>7</v>
      </c>
      <c r="H2198" s="1" t="s">
        <v>1381</v>
      </c>
      <c r="I2198">
        <v>84</v>
      </c>
      <c r="J2198" t="s">
        <v>5060</v>
      </c>
      <c r="K2198">
        <v>1</v>
      </c>
      <c r="L2198" t="s">
        <v>1291</v>
      </c>
      <c r="M2198" t="s">
        <v>1257</v>
      </c>
      <c r="N2198" t="s">
        <v>2418</v>
      </c>
      <c r="O2198" t="s">
        <v>1275</v>
      </c>
      <c r="P2198">
        <v>30043929</v>
      </c>
      <c r="R2198">
        <v>13</v>
      </c>
      <c r="S2198">
        <v>13</v>
      </c>
      <c r="U2198">
        <v>0</v>
      </c>
      <c r="V2198">
        <v>0</v>
      </c>
      <c r="Z2198" t="s">
        <v>1260</v>
      </c>
      <c r="AA2198" t="s">
        <v>1261</v>
      </c>
      <c r="AB2198">
        <v>4</v>
      </c>
      <c r="AC2198" t="s">
        <v>1466</v>
      </c>
      <c r="AE2198">
        <v>45204</v>
      </c>
      <c r="AH2198">
        <v>0</v>
      </c>
      <c r="AK2198" t="s">
        <v>1260</v>
      </c>
      <c r="AM2198" t="s">
        <v>1260</v>
      </c>
      <c r="AN2198" t="s">
        <v>1260</v>
      </c>
      <c r="AQ2198" t="s">
        <v>1263</v>
      </c>
      <c r="AR2198" t="s">
        <v>1257</v>
      </c>
      <c r="AS2198" t="s">
        <v>1260</v>
      </c>
      <c r="AT2198">
        <v>1</v>
      </c>
      <c r="AX2198" t="s">
        <v>1260</v>
      </c>
      <c r="AY2198" t="s">
        <v>1264</v>
      </c>
      <c r="AZ2198" t="s">
        <v>1265</v>
      </c>
      <c r="BI2198" t="s">
        <v>1260</v>
      </c>
      <c r="BK2198" t="str">
        <f>LEFT(Tabela_BaseCadastro[[#This Row],[Descrição]],SEARCH(" ",Tabela_BaseCadastro[[#This Row],[Descrição]],1)-1)</f>
        <v>HUMALOG</v>
      </c>
      <c r="BL2198" t="str">
        <f>TEXT(Tabela_BaseCadastro[[#This Row],[Unidade Venda '[EAN8, UPC12, EAN13, e DUN14']]],"0000000000000")</f>
        <v>0000000000000</v>
      </c>
      <c r="BM2198" t="s">
        <v>1565</v>
      </c>
      <c r="BN2198" t="str">
        <f>IF(Tabela_BaseCadastro[[#This Row],[P.Ativo CMED]]="",Tabela_BaseCadastro[[#This Row],[DESCRIÇÃO DO PRINCIPIO ATIVO]],Tabela_BaseCadastro[[#This Row],[P.Ativo CMED]])</f>
        <v>TISAGENLECLEUCEL</v>
      </c>
    </row>
    <row r="2199" spans="1:66" x14ac:dyDescent="0.25">
      <c r="A2199">
        <v>3062</v>
      </c>
      <c r="B2199" t="s">
        <v>5307</v>
      </c>
      <c r="C2199">
        <v>1894</v>
      </c>
      <c r="D2199" t="s">
        <v>2401</v>
      </c>
      <c r="E2199">
        <v>1</v>
      </c>
      <c r="F2199" t="s">
        <v>1253</v>
      </c>
      <c r="G2199">
        <v>7</v>
      </c>
      <c r="H2199" s="1" t="s">
        <v>1381</v>
      </c>
      <c r="I2199">
        <v>23</v>
      </c>
      <c r="J2199" t="s">
        <v>2402</v>
      </c>
      <c r="M2199" t="s">
        <v>2412</v>
      </c>
      <c r="N2199" t="s">
        <v>5308</v>
      </c>
      <c r="O2199" t="s">
        <v>2614</v>
      </c>
      <c r="P2199">
        <v>30049019</v>
      </c>
      <c r="R2199">
        <v>13</v>
      </c>
      <c r="S2199">
        <v>13</v>
      </c>
      <c r="U2199">
        <v>7896672203794</v>
      </c>
      <c r="V2199">
        <v>7896672203794</v>
      </c>
      <c r="Z2199" t="s">
        <v>1260</v>
      </c>
      <c r="AA2199" t="s">
        <v>1261</v>
      </c>
      <c r="AE2199">
        <v>45209</v>
      </c>
      <c r="AH2199">
        <v>0</v>
      </c>
      <c r="AK2199" t="s">
        <v>1260</v>
      </c>
      <c r="AM2199" t="s">
        <v>1260</v>
      </c>
      <c r="AN2199" t="s">
        <v>1260</v>
      </c>
      <c r="AQ2199" t="s">
        <v>2412</v>
      </c>
      <c r="AR2199" t="s">
        <v>2415</v>
      </c>
      <c r="AS2199" t="s">
        <v>1260</v>
      </c>
      <c r="AT2199">
        <v>1</v>
      </c>
      <c r="AX2199" t="s">
        <v>1260</v>
      </c>
      <c r="AY2199" t="s">
        <v>1264</v>
      </c>
      <c r="AZ2199" t="s">
        <v>1265</v>
      </c>
      <c r="BI2199" t="s">
        <v>1260</v>
      </c>
      <c r="BK2199" t="str">
        <f>LEFT(Tabela_BaseCadastro[[#This Row],[Descrição]],SEARCH(" ",Tabela_BaseCadastro[[#This Row],[Descrição]],1)-1)</f>
        <v>LAMZEDE</v>
      </c>
      <c r="BL2199" t="str">
        <f>TEXT(Tabela_BaseCadastro[[#This Row],[Unidade Venda '[EAN8, UPC12, EAN13, e DUN14']]],"0000000000000")</f>
        <v>7896672203794</v>
      </c>
      <c r="BM2199" t="s">
        <v>5309</v>
      </c>
      <c r="BN2199" t="str">
        <f>IF(Tabela_BaseCadastro[[#This Row],[P.Ativo CMED]]="",Tabela_BaseCadastro[[#This Row],[DESCRIÇÃO DO PRINCIPIO ATIVO]],Tabela_BaseCadastro[[#This Row],[P.Ativo CMED]])</f>
        <v>ALFAVELMANASE</v>
      </c>
    </row>
    <row r="2200" spans="1:66" x14ac:dyDescent="0.25">
      <c r="A2200">
        <v>3063</v>
      </c>
      <c r="B2200" t="s">
        <v>5310</v>
      </c>
      <c r="C2200">
        <v>1997</v>
      </c>
      <c r="D2200" t="s">
        <v>4953</v>
      </c>
      <c r="E2200">
        <v>5</v>
      </c>
      <c r="F2200" t="s">
        <v>2634</v>
      </c>
      <c r="G2200">
        <v>8</v>
      </c>
      <c r="H2200" s="1" t="s">
        <v>2635</v>
      </c>
      <c r="I2200">
        <v>79</v>
      </c>
      <c r="J2200" t="s">
        <v>4954</v>
      </c>
      <c r="M2200" t="s">
        <v>2412</v>
      </c>
      <c r="N2200" t="s">
        <v>5311</v>
      </c>
      <c r="O2200" t="s">
        <v>5312</v>
      </c>
      <c r="P2200">
        <v>90183991</v>
      </c>
      <c r="R2200">
        <v>13</v>
      </c>
      <c r="S2200">
        <v>13</v>
      </c>
      <c r="U2200">
        <v>7898909174778</v>
      </c>
      <c r="V2200">
        <v>0</v>
      </c>
      <c r="Z2200" t="s">
        <v>1260</v>
      </c>
      <c r="AA2200" t="s">
        <v>1261</v>
      </c>
      <c r="AE2200">
        <v>45210</v>
      </c>
      <c r="AH2200">
        <v>0</v>
      </c>
      <c r="AK2200" t="s">
        <v>1260</v>
      </c>
      <c r="AM2200" t="s">
        <v>1260</v>
      </c>
      <c r="AN2200" t="s">
        <v>1260</v>
      </c>
      <c r="AQ2200" t="s">
        <v>2412</v>
      </c>
      <c r="AR2200" t="s">
        <v>2415</v>
      </c>
      <c r="AS2200" t="s">
        <v>1260</v>
      </c>
      <c r="AT2200">
        <v>1</v>
      </c>
      <c r="AX2200" t="s">
        <v>1260</v>
      </c>
      <c r="AY2200" t="s">
        <v>1264</v>
      </c>
      <c r="AZ2200" t="s">
        <v>1265</v>
      </c>
      <c r="BI2200" t="s">
        <v>1260</v>
      </c>
      <c r="BK2200" t="str">
        <f>LEFT(Tabela_BaseCadastro[[#This Row],[Descrição]],SEARCH(" ",Tabela_BaseCadastro[[#This Row],[Descrição]],1)-1)</f>
        <v>AGULHA</v>
      </c>
      <c r="BL2200" t="str">
        <f>TEXT(Tabela_BaseCadastro[[#This Row],[Unidade Venda '[EAN8, UPC12, EAN13, e DUN14']]],"0000000000000")</f>
        <v>7898909174778</v>
      </c>
      <c r="BN2200">
        <f>IF(Tabela_BaseCadastro[[#This Row],[P.Ativo CMED]]="",Tabela_BaseCadastro[[#This Row],[DESCRIÇÃO DO PRINCIPIO ATIVO]],Tabela_BaseCadastro[[#This Row],[P.Ativo CMED]])</f>
        <v>0</v>
      </c>
    </row>
    <row r="2201" spans="1:66" x14ac:dyDescent="0.25">
      <c r="A2201">
        <v>3064</v>
      </c>
      <c r="B2201" t="s">
        <v>5313</v>
      </c>
      <c r="C2201">
        <v>1997</v>
      </c>
      <c r="D2201" t="s">
        <v>4953</v>
      </c>
      <c r="E2201">
        <v>5</v>
      </c>
      <c r="F2201" t="s">
        <v>2634</v>
      </c>
      <c r="G2201">
        <v>8</v>
      </c>
      <c r="H2201" s="1" t="s">
        <v>2635</v>
      </c>
      <c r="I2201">
        <v>79</v>
      </c>
      <c r="J2201" t="s">
        <v>4954</v>
      </c>
      <c r="M2201" t="s">
        <v>2412</v>
      </c>
      <c r="N2201" t="s">
        <v>5311</v>
      </c>
      <c r="O2201" t="s">
        <v>5312</v>
      </c>
      <c r="P2201">
        <v>90183991</v>
      </c>
      <c r="R2201">
        <v>13</v>
      </c>
      <c r="S2201">
        <v>13</v>
      </c>
      <c r="U2201">
        <v>7898909176208</v>
      </c>
      <c r="V2201">
        <v>0</v>
      </c>
      <c r="Z2201" t="s">
        <v>1260</v>
      </c>
      <c r="AA2201" t="s">
        <v>1261</v>
      </c>
      <c r="AE2201">
        <v>45210</v>
      </c>
      <c r="AH2201">
        <v>0</v>
      </c>
      <c r="AK2201" t="s">
        <v>1260</v>
      </c>
      <c r="AM2201" t="s">
        <v>1260</v>
      </c>
      <c r="AN2201" t="s">
        <v>1260</v>
      </c>
      <c r="AQ2201" t="s">
        <v>2412</v>
      </c>
      <c r="AR2201" t="s">
        <v>2415</v>
      </c>
      <c r="AS2201" t="s">
        <v>1260</v>
      </c>
      <c r="AT2201">
        <v>1</v>
      </c>
      <c r="AX2201" t="s">
        <v>1260</v>
      </c>
      <c r="AY2201" t="s">
        <v>1264</v>
      </c>
      <c r="AZ2201" t="s">
        <v>1265</v>
      </c>
      <c r="BI2201" t="s">
        <v>1260</v>
      </c>
      <c r="BK2201" t="str">
        <f>LEFT(Tabela_BaseCadastro[[#This Row],[Descrição]],SEARCH(" ",Tabela_BaseCadastro[[#This Row],[Descrição]],1)-1)</f>
        <v>AGULHA</v>
      </c>
      <c r="BL2201" t="str">
        <f>TEXT(Tabela_BaseCadastro[[#This Row],[Unidade Venda '[EAN8, UPC12, EAN13, e DUN14']]],"0000000000000")</f>
        <v>7898909176208</v>
      </c>
      <c r="BN2201">
        <f>IF(Tabela_BaseCadastro[[#This Row],[P.Ativo CMED]]="",Tabela_BaseCadastro[[#This Row],[DESCRIÇÃO DO PRINCIPIO ATIVO]],Tabela_BaseCadastro[[#This Row],[P.Ativo CMED]])</f>
        <v>0</v>
      </c>
    </row>
    <row r="2202" spans="1:66" x14ac:dyDescent="0.25">
      <c r="A2202">
        <v>3065</v>
      </c>
      <c r="B2202" t="s">
        <v>5314</v>
      </c>
      <c r="C2202">
        <v>2194</v>
      </c>
      <c r="D2202" t="s">
        <v>5166</v>
      </c>
      <c r="E2202">
        <v>5</v>
      </c>
      <c r="F2202" t="s">
        <v>2634</v>
      </c>
      <c r="G2202">
        <v>8</v>
      </c>
      <c r="H2202" s="1" t="s">
        <v>2635</v>
      </c>
      <c r="I2202">
        <v>86</v>
      </c>
      <c r="J2202" t="s">
        <v>5167</v>
      </c>
      <c r="M2202" t="s">
        <v>1257</v>
      </c>
      <c r="N2202" t="s">
        <v>3332</v>
      </c>
      <c r="O2202" t="s">
        <v>1275</v>
      </c>
      <c r="P2202">
        <v>90183929</v>
      </c>
      <c r="R2202">
        <v>13</v>
      </c>
      <c r="S2202">
        <v>14</v>
      </c>
      <c r="U2202">
        <v>1110000000001</v>
      </c>
      <c r="V2202">
        <v>0</v>
      </c>
      <c r="X2202">
        <v>97640604</v>
      </c>
      <c r="Z2202" t="s">
        <v>1260</v>
      </c>
      <c r="AA2202" t="s">
        <v>1261</v>
      </c>
      <c r="AE2202">
        <v>45217</v>
      </c>
      <c r="AH2202">
        <v>0</v>
      </c>
      <c r="AK2202" t="s">
        <v>1260</v>
      </c>
      <c r="AM2202" t="s">
        <v>1260</v>
      </c>
      <c r="AN2202" t="s">
        <v>1260</v>
      </c>
      <c r="AQ2202" t="s">
        <v>1263</v>
      </c>
      <c r="AR2202" t="s">
        <v>1257</v>
      </c>
      <c r="AS2202" t="s">
        <v>1260</v>
      </c>
      <c r="AT2202">
        <v>1</v>
      </c>
      <c r="AX2202" t="s">
        <v>1260</v>
      </c>
      <c r="AY2202" t="s">
        <v>1264</v>
      </c>
      <c r="AZ2202" t="s">
        <v>1265</v>
      </c>
      <c r="BI2202" t="s">
        <v>1260</v>
      </c>
      <c r="BK2202" t="str">
        <f>LEFT(Tabela_BaseCadastro[[#This Row],[Descrição]],SEARCH(" ",Tabela_BaseCadastro[[#This Row],[Descrição]],1)-1)</f>
        <v>CANULA</v>
      </c>
      <c r="BL2202" t="str">
        <f>TEXT(Tabela_BaseCadastro[[#This Row],[Unidade Venda '[EAN8, UPC12, EAN13, e DUN14']]],"0000000000000")</f>
        <v>1110000000001</v>
      </c>
      <c r="BN2202">
        <f>IF(Tabela_BaseCadastro[[#This Row],[P.Ativo CMED]]="",Tabela_BaseCadastro[[#This Row],[DESCRIÇÃO DO PRINCIPIO ATIVO]],Tabela_BaseCadastro[[#This Row],[P.Ativo CMED]])</f>
        <v>0</v>
      </c>
    </row>
    <row r="2203" spans="1:66" x14ac:dyDescent="0.25">
      <c r="A2203">
        <v>3066</v>
      </c>
      <c r="B2203" t="s">
        <v>5315</v>
      </c>
      <c r="C2203">
        <v>2194</v>
      </c>
      <c r="D2203" t="s">
        <v>5166</v>
      </c>
      <c r="E2203">
        <v>5</v>
      </c>
      <c r="F2203" t="s">
        <v>2634</v>
      </c>
      <c r="G2203">
        <v>8</v>
      </c>
      <c r="H2203" s="1" t="s">
        <v>2635</v>
      </c>
      <c r="I2203">
        <v>86</v>
      </c>
      <c r="J2203" t="s">
        <v>5167</v>
      </c>
      <c r="M2203" t="s">
        <v>1257</v>
      </c>
      <c r="N2203" t="s">
        <v>3332</v>
      </c>
      <c r="O2203" t="s">
        <v>1275</v>
      </c>
      <c r="P2203">
        <v>90183929</v>
      </c>
      <c r="R2203">
        <v>13</v>
      </c>
      <c r="S2203">
        <v>13</v>
      </c>
      <c r="U2203">
        <v>120013001401</v>
      </c>
      <c r="V2203">
        <v>0</v>
      </c>
      <c r="X2203">
        <v>97640804</v>
      </c>
      <c r="Z2203" t="s">
        <v>1260</v>
      </c>
      <c r="AA2203" t="s">
        <v>1261</v>
      </c>
      <c r="AE2203">
        <v>45217</v>
      </c>
      <c r="AH2203">
        <v>0</v>
      </c>
      <c r="AK2203" t="s">
        <v>1260</v>
      </c>
      <c r="AM2203" t="s">
        <v>1260</v>
      </c>
      <c r="AN2203" t="s">
        <v>1260</v>
      </c>
      <c r="AQ2203" t="s">
        <v>1263</v>
      </c>
      <c r="AR2203" t="s">
        <v>1257</v>
      </c>
      <c r="AS2203" t="s">
        <v>1260</v>
      </c>
      <c r="AT2203">
        <v>1</v>
      </c>
      <c r="AX2203" t="s">
        <v>1260</v>
      </c>
      <c r="AY2203" t="s">
        <v>1264</v>
      </c>
      <c r="AZ2203" t="s">
        <v>1265</v>
      </c>
      <c r="BI2203" t="s">
        <v>1260</v>
      </c>
      <c r="BK2203" t="str">
        <f>LEFT(Tabela_BaseCadastro[[#This Row],[Descrição]],SEARCH(" ",Tabela_BaseCadastro[[#This Row],[Descrição]],1)-1)</f>
        <v>CANULA</v>
      </c>
      <c r="BL2203" t="str">
        <f>TEXT(Tabela_BaseCadastro[[#This Row],[Unidade Venda '[EAN8, UPC12, EAN13, e DUN14']]],"0000000000000")</f>
        <v>0120013001401</v>
      </c>
      <c r="BN2203">
        <f>IF(Tabela_BaseCadastro[[#This Row],[P.Ativo CMED]]="",Tabela_BaseCadastro[[#This Row],[DESCRIÇÃO DO PRINCIPIO ATIVO]],Tabela_BaseCadastro[[#This Row],[P.Ativo CMED]])</f>
        <v>0</v>
      </c>
    </row>
    <row r="2204" spans="1:66" x14ac:dyDescent="0.25">
      <c r="A2204">
        <v>3067</v>
      </c>
      <c r="B2204" t="s">
        <v>5316</v>
      </c>
      <c r="C2204">
        <v>2194</v>
      </c>
      <c r="D2204" t="s">
        <v>5166</v>
      </c>
      <c r="E2204">
        <v>5</v>
      </c>
      <c r="F2204" t="s">
        <v>2634</v>
      </c>
      <c r="G2204">
        <v>8</v>
      </c>
      <c r="H2204" s="1" t="s">
        <v>2635</v>
      </c>
      <c r="I2204">
        <v>86</v>
      </c>
      <c r="J2204" t="s">
        <v>5167</v>
      </c>
      <c r="M2204" t="s">
        <v>1257</v>
      </c>
      <c r="N2204" t="s">
        <v>5168</v>
      </c>
      <c r="O2204" t="s">
        <v>1275</v>
      </c>
      <c r="P2204">
        <v>90183929</v>
      </c>
      <c r="R2204">
        <v>13</v>
      </c>
      <c r="S2204">
        <v>13</v>
      </c>
      <c r="U2204">
        <v>0</v>
      </c>
      <c r="V2204">
        <v>0</v>
      </c>
      <c r="X2204">
        <v>92691904</v>
      </c>
      <c r="Z2204" t="s">
        <v>1260</v>
      </c>
      <c r="AA2204" t="s">
        <v>1261</v>
      </c>
      <c r="AE2204">
        <v>45217</v>
      </c>
      <c r="AH2204">
        <v>0</v>
      </c>
      <c r="AK2204" t="s">
        <v>1260</v>
      </c>
      <c r="AM2204" t="s">
        <v>1260</v>
      </c>
      <c r="AN2204" t="s">
        <v>1260</v>
      </c>
      <c r="AQ2204" t="s">
        <v>1263</v>
      </c>
      <c r="AR2204" t="s">
        <v>1257</v>
      </c>
      <c r="AS2204" t="s">
        <v>1260</v>
      </c>
      <c r="AT2204">
        <v>1</v>
      </c>
      <c r="AX2204" t="s">
        <v>1260</v>
      </c>
      <c r="AY2204" t="s">
        <v>1264</v>
      </c>
      <c r="AZ2204" t="s">
        <v>1265</v>
      </c>
      <c r="BI2204" t="s">
        <v>1260</v>
      </c>
      <c r="BK2204" t="str">
        <f>LEFT(Tabela_BaseCadastro[[#This Row],[Descrição]],SEARCH(" ",Tabela_BaseCadastro[[#This Row],[Descrição]],1)-1)</f>
        <v>CANULA</v>
      </c>
      <c r="BL2204" t="str">
        <f>TEXT(Tabela_BaseCadastro[[#This Row],[Unidade Venda '[EAN8, UPC12, EAN13, e DUN14']]],"0000000000000")</f>
        <v>0000000000000</v>
      </c>
      <c r="BM2204" t="s">
        <v>1565</v>
      </c>
      <c r="BN2204" t="str">
        <f>IF(Tabela_BaseCadastro[[#This Row],[P.Ativo CMED]]="",Tabela_BaseCadastro[[#This Row],[DESCRIÇÃO DO PRINCIPIO ATIVO]],Tabela_BaseCadastro[[#This Row],[P.Ativo CMED]])</f>
        <v>TISAGENLECLEUCEL</v>
      </c>
    </row>
    <row r="2205" spans="1:66" x14ac:dyDescent="0.25">
      <c r="A2205">
        <v>3068</v>
      </c>
      <c r="B2205" t="s">
        <v>5317</v>
      </c>
      <c r="C2205">
        <v>2194</v>
      </c>
      <c r="D2205" t="s">
        <v>5166</v>
      </c>
      <c r="E2205">
        <v>5</v>
      </c>
      <c r="F2205" t="s">
        <v>2634</v>
      </c>
      <c r="G2205">
        <v>8</v>
      </c>
      <c r="H2205" s="1" t="s">
        <v>2635</v>
      </c>
      <c r="I2205">
        <v>86</v>
      </c>
      <c r="J2205" t="s">
        <v>5167</v>
      </c>
      <c r="M2205" t="s">
        <v>1257</v>
      </c>
      <c r="N2205" t="s">
        <v>5168</v>
      </c>
      <c r="O2205" t="s">
        <v>1275</v>
      </c>
      <c r="P2205">
        <v>90183929</v>
      </c>
      <c r="R2205">
        <v>13</v>
      </c>
      <c r="S2205">
        <v>13</v>
      </c>
      <c r="U2205">
        <v>3068</v>
      </c>
      <c r="V2205">
        <v>0</v>
      </c>
      <c r="X2205">
        <v>97222004</v>
      </c>
      <c r="Z2205" t="s">
        <v>1260</v>
      </c>
      <c r="AA2205" t="s">
        <v>1261</v>
      </c>
      <c r="AE2205">
        <v>45217</v>
      </c>
      <c r="AH2205">
        <v>0</v>
      </c>
      <c r="AK2205" t="s">
        <v>1260</v>
      </c>
      <c r="AM2205" t="s">
        <v>1260</v>
      </c>
      <c r="AN2205" t="s">
        <v>1260</v>
      </c>
      <c r="AQ2205" t="s">
        <v>1263</v>
      </c>
      <c r="AR2205" t="s">
        <v>1257</v>
      </c>
      <c r="AS2205" t="s">
        <v>1260</v>
      </c>
      <c r="AT2205">
        <v>1</v>
      </c>
      <c r="AX2205" t="s">
        <v>1260</v>
      </c>
      <c r="AY2205" t="s">
        <v>1264</v>
      </c>
      <c r="AZ2205" t="s">
        <v>1265</v>
      </c>
      <c r="BI2205" t="s">
        <v>1260</v>
      </c>
      <c r="BK2205" t="str">
        <f>LEFT(Tabela_BaseCadastro[[#This Row],[Descrição]],SEARCH(" ",Tabela_BaseCadastro[[#This Row],[Descrição]],1)-1)</f>
        <v>97222004</v>
      </c>
      <c r="BL2205" t="str">
        <f>TEXT(Tabela_BaseCadastro[[#This Row],[Unidade Venda '[EAN8, UPC12, EAN13, e DUN14']]],"0000000000000")</f>
        <v>0000000003068</v>
      </c>
      <c r="BN2205">
        <f>IF(Tabela_BaseCadastro[[#This Row],[P.Ativo CMED]]="",Tabela_BaseCadastro[[#This Row],[DESCRIÇÃO DO PRINCIPIO ATIVO]],Tabela_BaseCadastro[[#This Row],[P.Ativo CMED]])</f>
        <v>0</v>
      </c>
    </row>
    <row r="2206" spans="1:66" x14ac:dyDescent="0.25">
      <c r="A2206">
        <v>3069</v>
      </c>
      <c r="B2206" t="s">
        <v>5318</v>
      </c>
      <c r="C2206">
        <v>2194</v>
      </c>
      <c r="D2206" t="s">
        <v>5166</v>
      </c>
      <c r="E2206">
        <v>5</v>
      </c>
      <c r="F2206" t="s">
        <v>2634</v>
      </c>
      <c r="G2206">
        <v>8</v>
      </c>
      <c r="H2206" s="1" t="s">
        <v>2635</v>
      </c>
      <c r="I2206">
        <v>86</v>
      </c>
      <c r="J2206" t="s">
        <v>5167</v>
      </c>
      <c r="M2206" t="s">
        <v>1257</v>
      </c>
      <c r="N2206" t="s">
        <v>5168</v>
      </c>
      <c r="O2206" t="s">
        <v>1275</v>
      </c>
      <c r="P2206">
        <v>90183929</v>
      </c>
      <c r="R2206">
        <v>13</v>
      </c>
      <c r="S2206">
        <v>13</v>
      </c>
      <c r="U2206">
        <v>0</v>
      </c>
      <c r="V2206">
        <v>0</v>
      </c>
      <c r="X2206">
        <v>92691404</v>
      </c>
      <c r="Z2206" t="s">
        <v>1260</v>
      </c>
      <c r="AA2206" t="s">
        <v>1261</v>
      </c>
      <c r="AE2206">
        <v>45217</v>
      </c>
      <c r="AH2206">
        <v>0</v>
      </c>
      <c r="AK2206" t="s">
        <v>1260</v>
      </c>
      <c r="AM2206" t="s">
        <v>1260</v>
      </c>
      <c r="AN2206" t="s">
        <v>1260</v>
      </c>
      <c r="AQ2206" t="s">
        <v>1263</v>
      </c>
      <c r="AR2206" t="s">
        <v>1257</v>
      </c>
      <c r="AS2206" t="s">
        <v>1260</v>
      </c>
      <c r="AT2206">
        <v>1</v>
      </c>
      <c r="AX2206" t="s">
        <v>1260</v>
      </c>
      <c r="AY2206" t="s">
        <v>1264</v>
      </c>
      <c r="AZ2206" t="s">
        <v>1265</v>
      </c>
      <c r="BI2206" t="s">
        <v>1260</v>
      </c>
      <c r="BK2206" t="str">
        <f>LEFT(Tabela_BaseCadastro[[#This Row],[Descrição]],SEARCH(" ",Tabela_BaseCadastro[[#This Row],[Descrição]],1)-1)</f>
        <v>CANULA</v>
      </c>
      <c r="BL2206" t="str">
        <f>TEXT(Tabela_BaseCadastro[[#This Row],[Unidade Venda '[EAN8, UPC12, EAN13, e DUN14']]],"0000000000000")</f>
        <v>0000000000000</v>
      </c>
      <c r="BM2206" t="s">
        <v>1565</v>
      </c>
      <c r="BN2206" t="str">
        <f>IF(Tabela_BaseCadastro[[#This Row],[P.Ativo CMED]]="",Tabela_BaseCadastro[[#This Row],[DESCRIÇÃO DO PRINCIPIO ATIVO]],Tabela_BaseCadastro[[#This Row],[P.Ativo CMED]])</f>
        <v>TISAGENLECLEUCEL</v>
      </c>
    </row>
    <row r="2207" spans="1:66" x14ac:dyDescent="0.25">
      <c r="A2207">
        <v>3070</v>
      </c>
      <c r="B2207" t="s">
        <v>5319</v>
      </c>
      <c r="C2207">
        <v>2194</v>
      </c>
      <c r="D2207" t="s">
        <v>5166</v>
      </c>
      <c r="E2207">
        <v>5</v>
      </c>
      <c r="F2207" t="s">
        <v>2634</v>
      </c>
      <c r="G2207">
        <v>8</v>
      </c>
      <c r="H2207" s="1" t="s">
        <v>2635</v>
      </c>
      <c r="I2207">
        <v>86</v>
      </c>
      <c r="J2207" t="s">
        <v>5167</v>
      </c>
      <c r="M2207" t="s">
        <v>1257</v>
      </c>
      <c r="N2207" t="s">
        <v>5168</v>
      </c>
      <c r="O2207" t="s">
        <v>1275</v>
      </c>
      <c r="P2207">
        <v>90183929</v>
      </c>
      <c r="R2207">
        <v>13</v>
      </c>
      <c r="S2207">
        <v>13</v>
      </c>
      <c r="U2207">
        <v>3070</v>
      </c>
      <c r="V2207">
        <v>0</v>
      </c>
      <c r="X2207">
        <v>92691504</v>
      </c>
      <c r="Z2207" t="s">
        <v>1260</v>
      </c>
      <c r="AA2207" t="s">
        <v>1261</v>
      </c>
      <c r="AE2207">
        <v>45217</v>
      </c>
      <c r="AH2207">
        <v>0</v>
      </c>
      <c r="AK2207" t="s">
        <v>1260</v>
      </c>
      <c r="AM2207" t="s">
        <v>1260</v>
      </c>
      <c r="AN2207" t="s">
        <v>1260</v>
      </c>
      <c r="AQ2207" t="s">
        <v>1263</v>
      </c>
      <c r="AR2207" t="s">
        <v>1257</v>
      </c>
      <c r="AS2207" t="s">
        <v>1260</v>
      </c>
      <c r="AT2207">
        <v>1</v>
      </c>
      <c r="AX2207" t="s">
        <v>1260</v>
      </c>
      <c r="AY2207" t="s">
        <v>1264</v>
      </c>
      <c r="AZ2207" t="s">
        <v>1265</v>
      </c>
      <c r="BI2207" t="s">
        <v>1260</v>
      </c>
      <c r="BK2207" t="str">
        <f>LEFT(Tabela_BaseCadastro[[#This Row],[Descrição]],SEARCH(" ",Tabela_BaseCadastro[[#This Row],[Descrição]],1)-1)</f>
        <v>CANULA</v>
      </c>
      <c r="BL2207" t="str">
        <f>TEXT(Tabela_BaseCadastro[[#This Row],[Unidade Venda '[EAN8, UPC12, EAN13, e DUN14']]],"0000000000000")</f>
        <v>0000000003070</v>
      </c>
      <c r="BN2207">
        <f>IF(Tabela_BaseCadastro[[#This Row],[P.Ativo CMED]]="",Tabela_BaseCadastro[[#This Row],[DESCRIÇÃO DO PRINCIPIO ATIVO]],Tabela_BaseCadastro[[#This Row],[P.Ativo CMED]])</f>
        <v>0</v>
      </c>
    </row>
    <row r="2208" spans="1:66" x14ac:dyDescent="0.25">
      <c r="A2208">
        <v>3071</v>
      </c>
      <c r="B2208" t="s">
        <v>5320</v>
      </c>
      <c r="C2208">
        <v>2194</v>
      </c>
      <c r="D2208" t="s">
        <v>5166</v>
      </c>
      <c r="E2208">
        <v>5</v>
      </c>
      <c r="F2208" t="s">
        <v>2634</v>
      </c>
      <c r="G2208">
        <v>8</v>
      </c>
      <c r="H2208" s="1" t="s">
        <v>2635</v>
      </c>
      <c r="I2208">
        <v>86</v>
      </c>
      <c r="J2208" t="s">
        <v>5167</v>
      </c>
      <c r="M2208" t="s">
        <v>1257</v>
      </c>
      <c r="N2208" t="s">
        <v>5168</v>
      </c>
      <c r="O2208" t="s">
        <v>1275</v>
      </c>
      <c r="P2208">
        <v>90183929</v>
      </c>
      <c r="R2208">
        <v>13</v>
      </c>
      <c r="S2208">
        <v>13</v>
      </c>
      <c r="U2208">
        <v>0</v>
      </c>
      <c r="V2208">
        <v>0</v>
      </c>
      <c r="X2208">
        <v>92691604</v>
      </c>
      <c r="Z2208" t="s">
        <v>1260</v>
      </c>
      <c r="AA2208" t="s">
        <v>1261</v>
      </c>
      <c r="AE2208">
        <v>45217</v>
      </c>
      <c r="AH2208">
        <v>0</v>
      </c>
      <c r="AK2208" t="s">
        <v>1260</v>
      </c>
      <c r="AM2208" t="s">
        <v>1260</v>
      </c>
      <c r="AN2208" t="s">
        <v>1260</v>
      </c>
      <c r="AQ2208" t="s">
        <v>1263</v>
      </c>
      <c r="AR2208" t="s">
        <v>1257</v>
      </c>
      <c r="AS2208" t="s">
        <v>1260</v>
      </c>
      <c r="AT2208">
        <v>1</v>
      </c>
      <c r="AX2208" t="s">
        <v>1260</v>
      </c>
      <c r="AY2208" t="s">
        <v>1264</v>
      </c>
      <c r="AZ2208" t="s">
        <v>1265</v>
      </c>
      <c r="BI2208" t="s">
        <v>1260</v>
      </c>
      <c r="BK2208" t="str">
        <f>LEFT(Tabela_BaseCadastro[[#This Row],[Descrição]],SEARCH(" ",Tabela_BaseCadastro[[#This Row],[Descrição]],1)-1)</f>
        <v>CANULA</v>
      </c>
      <c r="BL2208" t="str">
        <f>TEXT(Tabela_BaseCadastro[[#This Row],[Unidade Venda '[EAN8, UPC12, EAN13, e DUN14']]],"0000000000000")</f>
        <v>0000000000000</v>
      </c>
      <c r="BM2208" t="s">
        <v>1565</v>
      </c>
      <c r="BN2208" t="str">
        <f>IF(Tabela_BaseCadastro[[#This Row],[P.Ativo CMED]]="",Tabela_BaseCadastro[[#This Row],[DESCRIÇÃO DO PRINCIPIO ATIVO]],Tabela_BaseCadastro[[#This Row],[P.Ativo CMED]])</f>
        <v>TISAGENLECLEUCEL</v>
      </c>
    </row>
    <row r="2209" spans="1:66" x14ac:dyDescent="0.25">
      <c r="A2209">
        <v>3072</v>
      </c>
      <c r="B2209" t="s">
        <v>5321</v>
      </c>
      <c r="C2209">
        <v>2194</v>
      </c>
      <c r="D2209" t="s">
        <v>5166</v>
      </c>
      <c r="E2209">
        <v>5</v>
      </c>
      <c r="F2209" t="s">
        <v>2634</v>
      </c>
      <c r="G2209">
        <v>8</v>
      </c>
      <c r="H2209" s="1" t="s">
        <v>2635</v>
      </c>
      <c r="I2209">
        <v>86</v>
      </c>
      <c r="J2209" t="s">
        <v>5167</v>
      </c>
      <c r="M2209" t="s">
        <v>1257</v>
      </c>
      <c r="N2209" t="s">
        <v>5168</v>
      </c>
      <c r="O2209" t="s">
        <v>1275</v>
      </c>
      <c r="P2209">
        <v>90183929</v>
      </c>
      <c r="R2209">
        <v>13</v>
      </c>
      <c r="S2209">
        <v>13</v>
      </c>
      <c r="U2209">
        <v>0</v>
      </c>
      <c r="V2209">
        <v>0</v>
      </c>
      <c r="X2209">
        <v>92691704</v>
      </c>
      <c r="Z2209" t="s">
        <v>1260</v>
      </c>
      <c r="AA2209" t="s">
        <v>1261</v>
      </c>
      <c r="AE2209">
        <v>45217</v>
      </c>
      <c r="AH2209">
        <v>0</v>
      </c>
      <c r="AK2209" t="s">
        <v>1260</v>
      </c>
      <c r="AM2209" t="s">
        <v>1260</v>
      </c>
      <c r="AN2209" t="s">
        <v>1260</v>
      </c>
      <c r="AQ2209" t="s">
        <v>1263</v>
      </c>
      <c r="AR2209" t="s">
        <v>1257</v>
      </c>
      <c r="AS2209" t="s">
        <v>1260</v>
      </c>
      <c r="AT2209">
        <v>1</v>
      </c>
      <c r="AX2209" t="s">
        <v>1260</v>
      </c>
      <c r="AY2209" t="s">
        <v>1264</v>
      </c>
      <c r="AZ2209" t="s">
        <v>1265</v>
      </c>
      <c r="BI2209" t="s">
        <v>1260</v>
      </c>
      <c r="BK2209" t="str">
        <f>LEFT(Tabela_BaseCadastro[[#This Row],[Descrição]],SEARCH(" ",Tabela_BaseCadastro[[#This Row],[Descrição]],1)-1)</f>
        <v>CANULA</v>
      </c>
      <c r="BL2209" t="str">
        <f>TEXT(Tabela_BaseCadastro[[#This Row],[Unidade Venda '[EAN8, UPC12, EAN13, e DUN14']]],"0000000000000")</f>
        <v>0000000000000</v>
      </c>
      <c r="BM2209" t="s">
        <v>1565</v>
      </c>
      <c r="BN2209" t="str">
        <f>IF(Tabela_BaseCadastro[[#This Row],[P.Ativo CMED]]="",Tabela_BaseCadastro[[#This Row],[DESCRIÇÃO DO PRINCIPIO ATIVO]],Tabela_BaseCadastro[[#This Row],[P.Ativo CMED]])</f>
        <v>TISAGENLECLEUCEL</v>
      </c>
    </row>
    <row r="2210" spans="1:66" x14ac:dyDescent="0.25">
      <c r="A2210">
        <v>3073</v>
      </c>
      <c r="B2210" t="s">
        <v>5322</v>
      </c>
      <c r="C2210">
        <v>1899</v>
      </c>
      <c r="D2210" t="s">
        <v>4614</v>
      </c>
      <c r="E2210">
        <v>5</v>
      </c>
      <c r="F2210" t="s">
        <v>2634</v>
      </c>
      <c r="G2210">
        <v>8</v>
      </c>
      <c r="H2210" s="1" t="s">
        <v>2635</v>
      </c>
      <c r="I2210">
        <v>74</v>
      </c>
      <c r="J2210" t="s">
        <v>4615</v>
      </c>
      <c r="K2210">
        <v>74</v>
      </c>
      <c r="L2210" t="s">
        <v>4616</v>
      </c>
      <c r="M2210" t="s">
        <v>4407</v>
      </c>
      <c r="N2210" t="s">
        <v>3332</v>
      </c>
      <c r="O2210" t="s">
        <v>1275</v>
      </c>
      <c r="P2210">
        <v>90183921</v>
      </c>
      <c r="R2210">
        <v>13</v>
      </c>
      <c r="S2210">
        <v>13</v>
      </c>
      <c r="U2210">
        <v>7898626112978</v>
      </c>
      <c r="V2210">
        <v>0</v>
      </c>
      <c r="X2210" t="s">
        <v>1069</v>
      </c>
      <c r="Z2210" t="s">
        <v>1260</v>
      </c>
      <c r="AA2210" t="s">
        <v>1261</v>
      </c>
      <c r="AE2210">
        <v>45223</v>
      </c>
      <c r="AH2210">
        <v>0</v>
      </c>
      <c r="AK2210" t="s">
        <v>1260</v>
      </c>
      <c r="AM2210" t="s">
        <v>1260</v>
      </c>
      <c r="AN2210" t="s">
        <v>1260</v>
      </c>
      <c r="AQ2210" t="s">
        <v>1263</v>
      </c>
      <c r="AR2210" t="s">
        <v>1257</v>
      </c>
      <c r="AS2210" t="s">
        <v>1260</v>
      </c>
      <c r="AT2210">
        <v>1</v>
      </c>
      <c r="AX2210" t="s">
        <v>1260</v>
      </c>
      <c r="AY2210" t="s">
        <v>1264</v>
      </c>
      <c r="AZ2210" t="s">
        <v>1265</v>
      </c>
      <c r="BI2210" t="s">
        <v>1260</v>
      </c>
      <c r="BK2210" t="str">
        <f>LEFT(Tabela_BaseCadastro[[#This Row],[Descrição]],SEARCH(" ",Tabela_BaseCadastro[[#This Row],[Descrição]],1)-1)</f>
        <v>6001.05.10</v>
      </c>
      <c r="BL2210" t="str">
        <f>TEXT(Tabela_BaseCadastro[[#This Row],[Unidade Venda '[EAN8, UPC12, EAN13, e DUN14']]],"0000000000000")</f>
        <v>7898626112978</v>
      </c>
      <c r="BN2210">
        <f>IF(Tabela_BaseCadastro[[#This Row],[P.Ativo CMED]]="",Tabela_BaseCadastro[[#This Row],[DESCRIÇÃO DO PRINCIPIO ATIVO]],Tabela_BaseCadastro[[#This Row],[P.Ativo CMED]])</f>
        <v>0</v>
      </c>
    </row>
    <row r="2211" spans="1:66" x14ac:dyDescent="0.25">
      <c r="A2211">
        <v>3074</v>
      </c>
      <c r="B2211" t="s">
        <v>5323</v>
      </c>
      <c r="C2211">
        <v>1666</v>
      </c>
      <c r="D2211" t="s">
        <v>13</v>
      </c>
      <c r="E2211">
        <v>5</v>
      </c>
      <c r="F2211" t="s">
        <v>2634</v>
      </c>
      <c r="G2211">
        <v>8</v>
      </c>
      <c r="H2211" s="1" t="s">
        <v>2635</v>
      </c>
      <c r="I2211">
        <v>47</v>
      </c>
      <c r="J2211" t="s">
        <v>3791</v>
      </c>
      <c r="M2211" t="s">
        <v>1257</v>
      </c>
      <c r="N2211" t="s">
        <v>4698</v>
      </c>
      <c r="O2211" t="s">
        <v>4699</v>
      </c>
      <c r="P2211">
        <v>90189099</v>
      </c>
      <c r="R2211">
        <v>13</v>
      </c>
      <c r="S2211">
        <v>14</v>
      </c>
      <c r="U2211">
        <v>3074000000000</v>
      </c>
      <c r="V2211">
        <v>0</v>
      </c>
      <c r="X2211" t="s">
        <v>5324</v>
      </c>
      <c r="Z2211" t="s">
        <v>1260</v>
      </c>
      <c r="AA2211" t="s">
        <v>1261</v>
      </c>
      <c r="AE2211">
        <v>45237</v>
      </c>
      <c r="AH2211">
        <v>0</v>
      </c>
      <c r="AK2211" t="s">
        <v>1260</v>
      </c>
      <c r="AM2211" t="s">
        <v>1260</v>
      </c>
      <c r="AN2211" t="s">
        <v>1260</v>
      </c>
      <c r="AQ2211" t="s">
        <v>1263</v>
      </c>
      <c r="AR2211" t="s">
        <v>1257</v>
      </c>
      <c r="AS2211" t="s">
        <v>1260</v>
      </c>
      <c r="AT2211">
        <v>1</v>
      </c>
      <c r="AX2211" t="s">
        <v>1260</v>
      </c>
      <c r="AY2211" t="s">
        <v>1264</v>
      </c>
      <c r="AZ2211" t="s">
        <v>1265</v>
      </c>
      <c r="BI2211" t="s">
        <v>1260</v>
      </c>
      <c r="BK2211" t="str">
        <f>LEFT(Tabela_BaseCadastro[[#This Row],[Descrição]],SEARCH(" ",Tabela_BaseCadastro[[#This Row],[Descrição]],1)-1)</f>
        <v>2862BR-2</v>
      </c>
      <c r="BL2211" t="str">
        <f>TEXT(Tabela_BaseCadastro[[#This Row],[Unidade Venda '[EAN8, UPC12, EAN13, e DUN14']]],"0000000000000")</f>
        <v>3074000000000</v>
      </c>
      <c r="BN2211">
        <f>IF(Tabela_BaseCadastro[[#This Row],[P.Ativo CMED]]="",Tabela_BaseCadastro[[#This Row],[DESCRIÇÃO DO PRINCIPIO ATIVO]],Tabela_BaseCadastro[[#This Row],[P.Ativo CMED]])</f>
        <v>0</v>
      </c>
    </row>
    <row r="2212" spans="1:66" x14ac:dyDescent="0.25">
      <c r="A2212">
        <v>3075</v>
      </c>
      <c r="B2212" t="s">
        <v>5325</v>
      </c>
      <c r="C2212">
        <v>1899</v>
      </c>
      <c r="D2212" t="s">
        <v>4614</v>
      </c>
      <c r="E2212">
        <v>5</v>
      </c>
      <c r="F2212" t="s">
        <v>2634</v>
      </c>
      <c r="G2212">
        <v>8</v>
      </c>
      <c r="H2212" s="1" t="s">
        <v>2635</v>
      </c>
      <c r="I2212">
        <v>74</v>
      </c>
      <c r="J2212" t="s">
        <v>4615</v>
      </c>
      <c r="M2212" t="s">
        <v>1257</v>
      </c>
      <c r="N2212" t="s">
        <v>4617</v>
      </c>
      <c r="O2212" t="s">
        <v>4618</v>
      </c>
      <c r="P2212">
        <v>90183921</v>
      </c>
      <c r="R2212">
        <v>13</v>
      </c>
      <c r="S2212">
        <v>14</v>
      </c>
      <c r="U2212">
        <v>3075</v>
      </c>
      <c r="V2212">
        <v>7898626114057</v>
      </c>
      <c r="X2212" t="s">
        <v>5326</v>
      </c>
      <c r="Z2212" t="s">
        <v>1260</v>
      </c>
      <c r="AA2212" t="s">
        <v>1261</v>
      </c>
      <c r="AE2212">
        <v>45252</v>
      </c>
      <c r="AH2212">
        <v>0</v>
      </c>
      <c r="AK2212" t="s">
        <v>1260</v>
      </c>
      <c r="AM2212" t="s">
        <v>1260</v>
      </c>
      <c r="AN2212" t="s">
        <v>1260</v>
      </c>
      <c r="AQ2212" t="s">
        <v>1263</v>
      </c>
      <c r="AR2212" t="s">
        <v>1257</v>
      </c>
      <c r="AS2212" t="s">
        <v>1260</v>
      </c>
      <c r="AT2212">
        <v>1</v>
      </c>
      <c r="AX2212" t="s">
        <v>1260</v>
      </c>
      <c r="AY2212" t="s">
        <v>1264</v>
      </c>
      <c r="AZ2212" t="s">
        <v>1265</v>
      </c>
      <c r="BI2212" t="s">
        <v>1260</v>
      </c>
      <c r="BK2212" t="str">
        <f>LEFT(Tabela_BaseCadastro[[#This Row],[Descrição]],SEARCH(" ",Tabela_BaseCadastro[[#This Row],[Descrição]],1)-1)</f>
        <v>2012.14.17</v>
      </c>
      <c r="BL2212" t="str">
        <f>TEXT(Tabela_BaseCadastro[[#This Row],[Unidade Venda '[EAN8, UPC12, EAN13, e DUN14']]],"0000000000000")</f>
        <v>0000000003075</v>
      </c>
      <c r="BN2212">
        <f>IF(Tabela_BaseCadastro[[#This Row],[P.Ativo CMED]]="",Tabela_BaseCadastro[[#This Row],[DESCRIÇÃO DO PRINCIPIO ATIVO]],Tabela_BaseCadastro[[#This Row],[P.Ativo CMED]])</f>
        <v>0</v>
      </c>
    </row>
    <row r="2213" spans="1:66" x14ac:dyDescent="0.25">
      <c r="A2213">
        <v>3076</v>
      </c>
      <c r="B2213" t="s">
        <v>5327</v>
      </c>
      <c r="C2213">
        <v>1899</v>
      </c>
      <c r="D2213" t="s">
        <v>4614</v>
      </c>
      <c r="E2213">
        <v>5</v>
      </c>
      <c r="F2213" t="s">
        <v>2634</v>
      </c>
      <c r="G2213">
        <v>8</v>
      </c>
      <c r="H2213" s="1" t="s">
        <v>2635</v>
      </c>
      <c r="I2213">
        <v>74</v>
      </c>
      <c r="J2213" t="s">
        <v>4615</v>
      </c>
      <c r="M2213" t="s">
        <v>1257</v>
      </c>
      <c r="N2213" t="s">
        <v>4617</v>
      </c>
      <c r="O2213" t="s">
        <v>4618</v>
      </c>
      <c r="P2213">
        <v>90183921</v>
      </c>
      <c r="R2213">
        <v>13</v>
      </c>
      <c r="S2213">
        <v>14</v>
      </c>
      <c r="U2213">
        <v>3076</v>
      </c>
      <c r="V2213">
        <v>7898626114071</v>
      </c>
      <c r="X2213" t="s">
        <v>5328</v>
      </c>
      <c r="Z2213" t="s">
        <v>1260</v>
      </c>
      <c r="AA2213" t="s">
        <v>1261</v>
      </c>
      <c r="AE2213">
        <v>45252</v>
      </c>
      <c r="AH2213">
        <v>0</v>
      </c>
      <c r="AK2213" t="s">
        <v>1260</v>
      </c>
      <c r="AM2213" t="s">
        <v>1260</v>
      </c>
      <c r="AN2213" t="s">
        <v>1260</v>
      </c>
      <c r="AQ2213" t="s">
        <v>1263</v>
      </c>
      <c r="AR2213" t="s">
        <v>1257</v>
      </c>
      <c r="AS2213" t="s">
        <v>1260</v>
      </c>
      <c r="AT2213">
        <v>1</v>
      </c>
      <c r="AX2213" t="s">
        <v>1260</v>
      </c>
      <c r="AY2213" t="s">
        <v>1264</v>
      </c>
      <c r="AZ2213" t="s">
        <v>1265</v>
      </c>
      <c r="BI2213" t="s">
        <v>1260</v>
      </c>
      <c r="BK2213" t="str">
        <f>LEFT(Tabela_BaseCadastro[[#This Row],[Descrição]],SEARCH(" ",Tabela_BaseCadastro[[#This Row],[Descrição]],1)-1)</f>
        <v>2012.14.20</v>
      </c>
      <c r="BL2213" t="str">
        <f>TEXT(Tabela_BaseCadastro[[#This Row],[Unidade Venda '[EAN8, UPC12, EAN13, e DUN14']]],"0000000000000")</f>
        <v>0000000003076</v>
      </c>
      <c r="BN2213">
        <f>IF(Tabela_BaseCadastro[[#This Row],[P.Ativo CMED]]="",Tabela_BaseCadastro[[#This Row],[DESCRIÇÃO DO PRINCIPIO ATIVO]],Tabela_BaseCadastro[[#This Row],[P.Ativo CMED]])</f>
        <v>0</v>
      </c>
    </row>
    <row r="2214" spans="1:66" x14ac:dyDescent="0.25">
      <c r="A2214">
        <v>3077</v>
      </c>
      <c r="B2214" t="s">
        <v>5329</v>
      </c>
      <c r="C2214">
        <v>1899</v>
      </c>
      <c r="D2214" t="s">
        <v>4614</v>
      </c>
      <c r="E2214">
        <v>5</v>
      </c>
      <c r="F2214" t="s">
        <v>2634</v>
      </c>
      <c r="G2214">
        <v>8</v>
      </c>
      <c r="H2214" s="1" t="s">
        <v>2635</v>
      </c>
      <c r="I2214">
        <v>74</v>
      </c>
      <c r="J2214" t="s">
        <v>4615</v>
      </c>
      <c r="M2214" t="s">
        <v>1257</v>
      </c>
      <c r="N2214" t="s">
        <v>4617</v>
      </c>
      <c r="O2214" t="s">
        <v>4618</v>
      </c>
      <c r="P2214">
        <v>90183921</v>
      </c>
      <c r="R2214">
        <v>13</v>
      </c>
      <c r="S2214">
        <v>14</v>
      </c>
      <c r="U2214">
        <v>3077</v>
      </c>
      <c r="V2214">
        <v>0</v>
      </c>
      <c r="X2214" t="s">
        <v>5330</v>
      </c>
      <c r="Z2214" t="s">
        <v>1260</v>
      </c>
      <c r="AA2214" t="s">
        <v>1261</v>
      </c>
      <c r="AE2214">
        <v>45252</v>
      </c>
      <c r="AH2214">
        <v>0</v>
      </c>
      <c r="AK2214" t="s">
        <v>1260</v>
      </c>
      <c r="AM2214" t="s">
        <v>1260</v>
      </c>
      <c r="AN2214" t="s">
        <v>1260</v>
      </c>
      <c r="AQ2214" t="s">
        <v>1263</v>
      </c>
      <c r="AR2214" t="s">
        <v>1257</v>
      </c>
      <c r="AS2214" t="s">
        <v>1260</v>
      </c>
      <c r="AT2214">
        <v>1</v>
      </c>
      <c r="AX2214" t="s">
        <v>1260</v>
      </c>
      <c r="AY2214" t="s">
        <v>1264</v>
      </c>
      <c r="AZ2214" t="s">
        <v>1265</v>
      </c>
      <c r="BI2214" t="s">
        <v>1260</v>
      </c>
      <c r="BK2214" t="str">
        <f>LEFT(Tabela_BaseCadastro[[#This Row],[Descrição]],SEARCH(" ",Tabela_BaseCadastro[[#This Row],[Descrição]],1)-1)</f>
        <v>2012.24.30</v>
      </c>
      <c r="BL2214" t="str">
        <f>TEXT(Tabela_BaseCadastro[[#This Row],[Unidade Venda '[EAN8, UPC12, EAN13, e DUN14']]],"0000000000000")</f>
        <v>0000000003077</v>
      </c>
      <c r="BN2214">
        <f>IF(Tabela_BaseCadastro[[#This Row],[P.Ativo CMED]]="",Tabela_BaseCadastro[[#This Row],[DESCRIÇÃO DO PRINCIPIO ATIVO]],Tabela_BaseCadastro[[#This Row],[P.Ativo CMED]])</f>
        <v>0</v>
      </c>
    </row>
    <row r="2215" spans="1:66" x14ac:dyDescent="0.25">
      <c r="A2215">
        <v>3078</v>
      </c>
      <c r="B2215" t="s">
        <v>5331</v>
      </c>
      <c r="C2215">
        <v>1899</v>
      </c>
      <c r="D2215" t="s">
        <v>4614</v>
      </c>
      <c r="E2215">
        <v>5</v>
      </c>
      <c r="F2215" t="s">
        <v>2634</v>
      </c>
      <c r="G2215">
        <v>8</v>
      </c>
      <c r="H2215" s="1" t="s">
        <v>2635</v>
      </c>
      <c r="I2215">
        <v>74</v>
      </c>
      <c r="J2215" t="s">
        <v>4615</v>
      </c>
      <c r="M2215" t="s">
        <v>1257</v>
      </c>
      <c r="N2215" t="s">
        <v>4617</v>
      </c>
      <c r="O2215" t="s">
        <v>4618</v>
      </c>
      <c r="P2215">
        <v>90183921</v>
      </c>
      <c r="R2215">
        <v>13</v>
      </c>
      <c r="S2215">
        <v>8</v>
      </c>
      <c r="U2215">
        <v>3078</v>
      </c>
      <c r="V2215">
        <v>0</v>
      </c>
      <c r="X2215" t="s">
        <v>5332</v>
      </c>
      <c r="Z2215" t="s">
        <v>1260</v>
      </c>
      <c r="AA2215" t="s">
        <v>1261</v>
      </c>
      <c r="AE2215">
        <v>45252</v>
      </c>
      <c r="AH2215">
        <v>0</v>
      </c>
      <c r="AK2215" t="s">
        <v>1260</v>
      </c>
      <c r="AM2215" t="s">
        <v>1260</v>
      </c>
      <c r="AN2215" t="s">
        <v>1260</v>
      </c>
      <c r="AQ2215" t="s">
        <v>1263</v>
      </c>
      <c r="AR2215" t="s">
        <v>1257</v>
      </c>
      <c r="AS2215" t="s">
        <v>1260</v>
      </c>
      <c r="AT2215">
        <v>1</v>
      </c>
      <c r="AX2215" t="s">
        <v>1260</v>
      </c>
      <c r="AY2215" t="s">
        <v>1264</v>
      </c>
      <c r="AZ2215" t="s">
        <v>1265</v>
      </c>
      <c r="BI2215" t="s">
        <v>1260</v>
      </c>
      <c r="BK2215" t="str">
        <f>LEFT(Tabela_BaseCadastro[[#This Row],[Descrição]],SEARCH(" ",Tabela_BaseCadastro[[#This Row],[Descrição]],1)-1)</f>
        <v>2012.24.40</v>
      </c>
      <c r="BL2215" t="str">
        <f>TEXT(Tabela_BaseCadastro[[#This Row],[Unidade Venda '[EAN8, UPC12, EAN13, e DUN14']]],"0000000000000")</f>
        <v>0000000003078</v>
      </c>
      <c r="BN2215">
        <f>IF(Tabela_BaseCadastro[[#This Row],[P.Ativo CMED]]="",Tabela_BaseCadastro[[#This Row],[DESCRIÇÃO DO PRINCIPIO ATIVO]],Tabela_BaseCadastro[[#This Row],[P.Ativo CMED]])</f>
        <v>0</v>
      </c>
    </row>
    <row r="2216" spans="1:66" x14ac:dyDescent="0.25">
      <c r="A2216">
        <v>3079</v>
      </c>
      <c r="B2216" t="s">
        <v>5333</v>
      </c>
      <c r="C2216">
        <v>2094</v>
      </c>
      <c r="D2216" t="s">
        <v>5059</v>
      </c>
      <c r="E2216">
        <v>1</v>
      </c>
      <c r="F2216" t="s">
        <v>1253</v>
      </c>
      <c r="G2216">
        <v>7</v>
      </c>
      <c r="H2216" s="1" t="s">
        <v>1381</v>
      </c>
      <c r="I2216">
        <v>84</v>
      </c>
      <c r="J2216" t="s">
        <v>5060</v>
      </c>
      <c r="K2216">
        <v>1</v>
      </c>
      <c r="L2216" t="s">
        <v>1291</v>
      </c>
      <c r="M2216" t="s">
        <v>1257</v>
      </c>
      <c r="N2216" t="s">
        <v>2418</v>
      </c>
      <c r="O2216" t="s">
        <v>1275</v>
      </c>
      <c r="P2216">
        <v>30043929</v>
      </c>
      <c r="R2216">
        <v>13</v>
      </c>
      <c r="S2216">
        <v>13</v>
      </c>
      <c r="T2216">
        <v>13</v>
      </c>
      <c r="U2216">
        <v>7896382703331</v>
      </c>
      <c r="V2216">
        <v>0</v>
      </c>
      <c r="W2216">
        <v>7896382703331</v>
      </c>
      <c r="X2216">
        <v>78840</v>
      </c>
      <c r="Z2216" t="s">
        <v>1260</v>
      </c>
      <c r="AA2216" t="s">
        <v>1261</v>
      </c>
      <c r="AB2216">
        <v>4</v>
      </c>
      <c r="AC2216" t="s">
        <v>1466</v>
      </c>
      <c r="AE2216">
        <v>45253</v>
      </c>
      <c r="AH2216">
        <v>0</v>
      </c>
      <c r="AK2216" t="s">
        <v>1260</v>
      </c>
      <c r="AM2216" t="s">
        <v>1260</v>
      </c>
      <c r="AN2216" t="s">
        <v>1260</v>
      </c>
      <c r="AQ2216" t="s">
        <v>1263</v>
      </c>
      <c r="AR2216" t="s">
        <v>1257</v>
      </c>
      <c r="AS2216" t="s">
        <v>1260</v>
      </c>
      <c r="AT2216">
        <v>1</v>
      </c>
      <c r="AX2216" t="s">
        <v>1260</v>
      </c>
      <c r="AY2216" t="s">
        <v>1264</v>
      </c>
      <c r="AZ2216" t="s">
        <v>1265</v>
      </c>
      <c r="BI2216" t="s">
        <v>1260</v>
      </c>
      <c r="BK2216" t="str">
        <f>LEFT(Tabela_BaseCadastro[[#This Row],[Descrição]],SEARCH(" ",Tabela_BaseCadastro[[#This Row],[Descrição]],1)-1)</f>
        <v>HUMALOG</v>
      </c>
      <c r="BL2216" t="str">
        <f>TEXT(Tabela_BaseCadastro[[#This Row],[Unidade Venda '[EAN8, UPC12, EAN13, e DUN14']]],"0000000000000")</f>
        <v>7896382703331</v>
      </c>
      <c r="BM2216" t="s">
        <v>5223</v>
      </c>
      <c r="BN2216" t="str">
        <f>IF(Tabela_BaseCadastro[[#This Row],[P.Ativo CMED]]="",Tabela_BaseCadastro[[#This Row],[DESCRIÇÃO DO PRINCIPIO ATIVO]],Tabela_BaseCadastro[[#This Row],[P.Ativo CMED]])</f>
        <v>INSULINA LISPRO</v>
      </c>
    </row>
    <row r="2217" spans="1:66" x14ac:dyDescent="0.25">
      <c r="A2217">
        <v>3080</v>
      </c>
      <c r="B2217" t="s">
        <v>5334</v>
      </c>
      <c r="C2217">
        <v>2194</v>
      </c>
      <c r="D2217" t="s">
        <v>5166</v>
      </c>
      <c r="E2217">
        <v>5</v>
      </c>
      <c r="F2217" t="s">
        <v>2634</v>
      </c>
      <c r="G2217">
        <v>8</v>
      </c>
      <c r="H2217" s="1" t="s">
        <v>2635</v>
      </c>
      <c r="I2217">
        <v>86</v>
      </c>
      <c r="J2217" t="s">
        <v>5167</v>
      </c>
      <c r="M2217" t="s">
        <v>1257</v>
      </c>
      <c r="N2217" t="s">
        <v>3332</v>
      </c>
      <c r="O2217" t="s">
        <v>1275</v>
      </c>
      <c r="P2217">
        <v>90183929</v>
      </c>
      <c r="R2217">
        <v>13</v>
      </c>
      <c r="S2217">
        <v>14</v>
      </c>
      <c r="U2217">
        <v>7730734005622</v>
      </c>
      <c r="V2217">
        <v>0</v>
      </c>
      <c r="X2217">
        <v>94060304</v>
      </c>
      <c r="Z2217" t="s">
        <v>1260</v>
      </c>
      <c r="AA2217" t="s">
        <v>1261</v>
      </c>
      <c r="AE2217">
        <v>45259</v>
      </c>
      <c r="AH2217">
        <v>0</v>
      </c>
      <c r="AK2217" t="s">
        <v>1260</v>
      </c>
      <c r="AM2217" t="s">
        <v>1260</v>
      </c>
      <c r="AN2217" t="s">
        <v>1260</v>
      </c>
      <c r="AQ2217" t="s">
        <v>1263</v>
      </c>
      <c r="AR2217" t="s">
        <v>1257</v>
      </c>
      <c r="AS2217" t="s">
        <v>1260</v>
      </c>
      <c r="AT2217">
        <v>1</v>
      </c>
      <c r="AX2217" t="s">
        <v>1260</v>
      </c>
      <c r="AY2217" t="s">
        <v>1264</v>
      </c>
      <c r="AZ2217" t="s">
        <v>1265</v>
      </c>
      <c r="BI2217" t="s">
        <v>1260</v>
      </c>
      <c r="BK2217" t="str">
        <f>LEFT(Tabela_BaseCadastro[[#This Row],[Descrição]],SEARCH(" ",Tabela_BaseCadastro[[#This Row],[Descrição]],1)-1)</f>
        <v>94060304</v>
      </c>
      <c r="BL2217" t="str">
        <f>TEXT(Tabela_BaseCadastro[[#This Row],[Unidade Venda '[EAN8, UPC12, EAN13, e DUN14']]],"0000000000000")</f>
        <v>7730734005622</v>
      </c>
      <c r="BN2217">
        <f>IF(Tabela_BaseCadastro[[#This Row],[P.Ativo CMED]]="",Tabela_BaseCadastro[[#This Row],[DESCRIÇÃO DO PRINCIPIO ATIVO]],Tabela_BaseCadastro[[#This Row],[P.Ativo CMED]])</f>
        <v>0</v>
      </c>
    </row>
    <row r="2218" spans="1:66" x14ac:dyDescent="0.25">
      <c r="A2218">
        <v>3081</v>
      </c>
      <c r="B2218" t="s">
        <v>5335</v>
      </c>
      <c r="C2218">
        <v>1609</v>
      </c>
      <c r="D2218" t="s">
        <v>2395</v>
      </c>
      <c r="E2218">
        <v>1</v>
      </c>
      <c r="F2218" t="s">
        <v>1253</v>
      </c>
      <c r="G2218">
        <v>2</v>
      </c>
      <c r="H2218" s="1" t="s">
        <v>1254</v>
      </c>
      <c r="I2218">
        <v>22</v>
      </c>
      <c r="J2218" t="s">
        <v>2396</v>
      </c>
      <c r="K2218">
        <v>2</v>
      </c>
      <c r="L2218" t="s">
        <v>1256</v>
      </c>
      <c r="M2218" t="s">
        <v>1257</v>
      </c>
      <c r="N2218" t="s">
        <v>1274</v>
      </c>
      <c r="O2218" t="s">
        <v>1275</v>
      </c>
      <c r="P2218">
        <v>30049079</v>
      </c>
      <c r="R2218">
        <v>13</v>
      </c>
      <c r="S2218">
        <v>13</v>
      </c>
      <c r="U2218">
        <v>7898029550216</v>
      </c>
      <c r="V2218">
        <v>0</v>
      </c>
      <c r="Z2218" t="s">
        <v>1260</v>
      </c>
      <c r="AA2218" t="s">
        <v>1261</v>
      </c>
      <c r="AB2218">
        <v>43</v>
      </c>
      <c r="AC2218" t="s">
        <v>3780</v>
      </c>
      <c r="AE2218">
        <v>45260</v>
      </c>
      <c r="AH2218">
        <v>0</v>
      </c>
      <c r="AK2218" t="s">
        <v>1260</v>
      </c>
      <c r="AM2218" t="s">
        <v>1260</v>
      </c>
      <c r="AN2218" t="s">
        <v>1260</v>
      </c>
      <c r="AQ2218" t="s">
        <v>1263</v>
      </c>
      <c r="AR2218" t="s">
        <v>1257</v>
      </c>
      <c r="AS2218" t="s">
        <v>1260</v>
      </c>
      <c r="AT2218">
        <v>1</v>
      </c>
      <c r="AX2218" t="s">
        <v>1260</v>
      </c>
      <c r="AY2218" t="s">
        <v>1264</v>
      </c>
      <c r="AZ2218" t="s">
        <v>1265</v>
      </c>
      <c r="BE2218">
        <v>563</v>
      </c>
      <c r="BF2218" t="s">
        <v>5336</v>
      </c>
      <c r="BI2218" t="s">
        <v>1260</v>
      </c>
      <c r="BK2218" t="str">
        <f>LEFT(Tabela_BaseCadastro[[#This Row],[Descrição]],SEARCH(" ",Tabela_BaseCadastro[[#This Row],[Descrição]],1)-1)</f>
        <v>ACERTIL</v>
      </c>
      <c r="BL2218" t="str">
        <f>TEXT(Tabela_BaseCadastro[[#This Row],[Unidade Venda '[EAN8, UPC12, EAN13, e DUN14']]],"0000000000000")</f>
        <v>7898029550216</v>
      </c>
      <c r="BM2218" t="s">
        <v>5336</v>
      </c>
      <c r="BN2218" t="str">
        <f>IF(Tabela_BaseCadastro[[#This Row],[P.Ativo CMED]]="",Tabela_BaseCadastro[[#This Row],[DESCRIÇÃO DO PRINCIPIO ATIVO]],Tabela_BaseCadastro[[#This Row],[P.Ativo CMED]])</f>
        <v>PERINDOPRIL</v>
      </c>
    </row>
    <row r="2219" spans="1:66" x14ac:dyDescent="0.25">
      <c r="A2219">
        <v>3082</v>
      </c>
      <c r="B2219" t="s">
        <v>5337</v>
      </c>
      <c r="C2219">
        <v>1601</v>
      </c>
      <c r="D2219" t="s">
        <v>2633</v>
      </c>
      <c r="E2219">
        <v>5</v>
      </c>
      <c r="F2219" t="s">
        <v>2634</v>
      </c>
      <c r="G2219">
        <v>8</v>
      </c>
      <c r="H2219" s="1" t="s">
        <v>2635</v>
      </c>
      <c r="I2219">
        <v>29</v>
      </c>
      <c r="J2219" t="s">
        <v>628</v>
      </c>
      <c r="M2219" t="s">
        <v>1257</v>
      </c>
      <c r="N2219" t="s">
        <v>2636</v>
      </c>
      <c r="O2219" t="s">
        <v>1275</v>
      </c>
      <c r="P2219">
        <v>84212919</v>
      </c>
      <c r="R2219">
        <v>13</v>
      </c>
      <c r="S2219">
        <v>14</v>
      </c>
      <c r="U2219">
        <v>3082</v>
      </c>
      <c r="V2219">
        <v>0</v>
      </c>
      <c r="X2219" t="s">
        <v>5338</v>
      </c>
      <c r="Z2219" t="s">
        <v>1260</v>
      </c>
      <c r="AA2219" t="s">
        <v>1261</v>
      </c>
      <c r="AE2219">
        <v>45264</v>
      </c>
      <c r="AH2219">
        <v>0</v>
      </c>
      <c r="AK2219" t="s">
        <v>1260</v>
      </c>
      <c r="AM2219" t="s">
        <v>1260</v>
      </c>
      <c r="AN2219" t="s">
        <v>1260</v>
      </c>
      <c r="AQ2219" t="s">
        <v>1263</v>
      </c>
      <c r="AR2219" t="s">
        <v>1257</v>
      </c>
      <c r="AS2219" t="s">
        <v>1260</v>
      </c>
      <c r="AT2219">
        <v>1</v>
      </c>
      <c r="AX2219" t="s">
        <v>1260</v>
      </c>
      <c r="AY2219" t="s">
        <v>1264</v>
      </c>
      <c r="AZ2219" t="s">
        <v>1265</v>
      </c>
      <c r="BI2219" t="s">
        <v>1260</v>
      </c>
      <c r="BK2219" t="str">
        <f>LEFT(Tabela_BaseCadastro[[#This Row],[Descrição]],SEARCH(" ",Tabela_BaseCadastro[[#This Row],[Descrição]],1)-1)</f>
        <v>4333/761DDKPUBB</v>
      </c>
      <c r="BL2219" t="str">
        <f>TEXT(Tabela_BaseCadastro[[#This Row],[Unidade Venda '[EAN8, UPC12, EAN13, e DUN14']]],"0000000000000")</f>
        <v>0000000003082</v>
      </c>
      <c r="BN2219">
        <f>IF(Tabela_BaseCadastro[[#This Row],[P.Ativo CMED]]="",Tabela_BaseCadastro[[#This Row],[DESCRIÇÃO DO PRINCIPIO ATIVO]],Tabela_BaseCadastro[[#This Row],[P.Ativo CMED]])</f>
        <v>0</v>
      </c>
    </row>
    <row r="2220" spans="1:66" x14ac:dyDescent="0.25">
      <c r="A2220">
        <v>3083</v>
      </c>
      <c r="B2220" t="s">
        <v>5339</v>
      </c>
      <c r="C2220">
        <v>1601</v>
      </c>
      <c r="D2220" t="s">
        <v>2633</v>
      </c>
      <c r="E2220">
        <v>5</v>
      </c>
      <c r="F2220" t="s">
        <v>2634</v>
      </c>
      <c r="G2220">
        <v>8</v>
      </c>
      <c r="H2220" s="1" t="s">
        <v>2635</v>
      </c>
      <c r="I2220">
        <v>29</v>
      </c>
      <c r="J2220" t="s">
        <v>628</v>
      </c>
      <c r="M2220" t="s">
        <v>1257</v>
      </c>
      <c r="N2220" t="s">
        <v>2639</v>
      </c>
      <c r="O2220" t="s">
        <v>1275</v>
      </c>
      <c r="P2220">
        <v>84212919</v>
      </c>
      <c r="R2220">
        <v>13</v>
      </c>
      <c r="S2220">
        <v>14</v>
      </c>
      <c r="U2220">
        <v>3083</v>
      </c>
      <c r="V2220">
        <v>0</v>
      </c>
      <c r="X2220" t="s">
        <v>5340</v>
      </c>
      <c r="Z2220" t="s">
        <v>1260</v>
      </c>
      <c r="AA2220" t="s">
        <v>1261</v>
      </c>
      <c r="AE2220">
        <v>45265</v>
      </c>
      <c r="AH2220">
        <v>0</v>
      </c>
      <c r="AK2220" t="s">
        <v>1260</v>
      </c>
      <c r="AM2220" t="s">
        <v>1260</v>
      </c>
      <c r="AN2220" t="s">
        <v>1260</v>
      </c>
      <c r="AQ2220" t="s">
        <v>1263</v>
      </c>
      <c r="AR2220" t="s">
        <v>1257</v>
      </c>
      <c r="AS2220" t="s">
        <v>1260</v>
      </c>
      <c r="AT2220">
        <v>1</v>
      </c>
      <c r="AX2220" t="s">
        <v>1260</v>
      </c>
      <c r="AY2220" t="s">
        <v>1264</v>
      </c>
      <c r="AZ2220" t="s">
        <v>1265</v>
      </c>
      <c r="BI2220" t="s">
        <v>1260</v>
      </c>
      <c r="BK2220" t="str">
        <f>LEFT(Tabela_BaseCadastro[[#This Row],[Descrição]],SEARCH(" ",Tabela_BaseCadastro[[#This Row],[Descrição]],1)-1)</f>
        <v>9066/711</v>
      </c>
      <c r="BL2220" t="str">
        <f>TEXT(Tabela_BaseCadastro[[#This Row],[Unidade Venda '[EAN8, UPC12, EAN13, e DUN14']]],"0000000000000")</f>
        <v>0000000003083</v>
      </c>
      <c r="BN2220">
        <f>IF(Tabela_BaseCadastro[[#This Row],[P.Ativo CMED]]="",Tabela_BaseCadastro[[#This Row],[DESCRIÇÃO DO PRINCIPIO ATIVO]],Tabela_BaseCadastro[[#This Row],[P.Ativo CMED]])</f>
        <v>0</v>
      </c>
    </row>
    <row r="2221" spans="1:66" x14ac:dyDescent="0.25">
      <c r="A2221">
        <v>3084</v>
      </c>
      <c r="B2221" t="s">
        <v>5341</v>
      </c>
      <c r="C2221">
        <v>1899</v>
      </c>
      <c r="D2221" t="s">
        <v>4614</v>
      </c>
      <c r="E2221">
        <v>5</v>
      </c>
      <c r="F2221" t="s">
        <v>2634</v>
      </c>
      <c r="G2221">
        <v>8</v>
      </c>
      <c r="H2221" s="1" t="s">
        <v>2635</v>
      </c>
      <c r="I2221">
        <v>74</v>
      </c>
      <c r="J2221" t="s">
        <v>4615</v>
      </c>
      <c r="K2221">
        <v>74</v>
      </c>
      <c r="L2221" t="s">
        <v>4616</v>
      </c>
      <c r="M2221" t="s">
        <v>4407</v>
      </c>
      <c r="N2221" t="s">
        <v>4617</v>
      </c>
      <c r="O2221" t="s">
        <v>4618</v>
      </c>
      <c r="P2221">
        <v>90183921</v>
      </c>
      <c r="R2221">
        <v>13</v>
      </c>
      <c r="S2221">
        <v>13</v>
      </c>
      <c r="U2221">
        <v>7898626114408</v>
      </c>
      <c r="V2221">
        <v>0</v>
      </c>
      <c r="X2221" t="s">
        <v>5342</v>
      </c>
      <c r="Z2221" t="s">
        <v>1260</v>
      </c>
      <c r="AA2221" t="s">
        <v>1261</v>
      </c>
      <c r="AE2221">
        <v>45267</v>
      </c>
      <c r="AH2221">
        <v>0</v>
      </c>
      <c r="AK2221" t="s">
        <v>1260</v>
      </c>
      <c r="AM2221" t="s">
        <v>1260</v>
      </c>
      <c r="AN2221" t="s">
        <v>1260</v>
      </c>
      <c r="AQ2221" t="s">
        <v>1263</v>
      </c>
      <c r="AR2221" t="s">
        <v>1257</v>
      </c>
      <c r="AS2221" t="s">
        <v>1260</v>
      </c>
      <c r="AT2221">
        <v>1</v>
      </c>
      <c r="AX2221" t="s">
        <v>1260</v>
      </c>
      <c r="AY2221" t="s">
        <v>1264</v>
      </c>
      <c r="AZ2221" t="s">
        <v>1265</v>
      </c>
      <c r="BI2221" t="s">
        <v>1260</v>
      </c>
      <c r="BK2221" t="str">
        <f>LEFT(Tabela_BaseCadastro[[#This Row],[Descrição]],SEARCH(" ",Tabela_BaseCadastro[[#This Row],[Descrição]],1)-1)</f>
        <v>2012.20.30</v>
      </c>
      <c r="BL2221" t="str">
        <f>TEXT(Tabela_BaseCadastro[[#This Row],[Unidade Venda '[EAN8, UPC12, EAN13, e DUN14']]],"0000000000000")</f>
        <v>7898626114408</v>
      </c>
      <c r="BN2221">
        <f>IF(Tabela_BaseCadastro[[#This Row],[P.Ativo CMED]]="",Tabela_BaseCadastro[[#This Row],[DESCRIÇÃO DO PRINCIPIO ATIVO]],Tabela_BaseCadastro[[#This Row],[P.Ativo CMED]])</f>
        <v>0</v>
      </c>
    </row>
    <row r="2222" spans="1:66" x14ac:dyDescent="0.25">
      <c r="A2222">
        <v>3085</v>
      </c>
      <c r="B2222" t="s">
        <v>5343</v>
      </c>
      <c r="C2222">
        <v>1899</v>
      </c>
      <c r="D2222" t="s">
        <v>4614</v>
      </c>
      <c r="E2222">
        <v>5</v>
      </c>
      <c r="F2222" t="s">
        <v>2634</v>
      </c>
      <c r="G2222">
        <v>8</v>
      </c>
      <c r="H2222" s="1" t="s">
        <v>2635</v>
      </c>
      <c r="I2222">
        <v>74</v>
      </c>
      <c r="J2222" t="s">
        <v>4615</v>
      </c>
      <c r="M2222" t="s">
        <v>4380</v>
      </c>
      <c r="N2222" t="s">
        <v>4617</v>
      </c>
      <c r="O2222" t="s">
        <v>4618</v>
      </c>
      <c r="P2222">
        <v>90183921</v>
      </c>
      <c r="R2222">
        <v>13</v>
      </c>
      <c r="S2222">
        <v>13</v>
      </c>
      <c r="U2222">
        <v>7898626114019</v>
      </c>
      <c r="V2222">
        <v>0</v>
      </c>
      <c r="X2222" t="s">
        <v>5344</v>
      </c>
      <c r="Z2222" t="s">
        <v>1260</v>
      </c>
      <c r="AA2222" t="s">
        <v>1261</v>
      </c>
      <c r="AE2222">
        <v>45267</v>
      </c>
      <c r="AH2222">
        <v>0</v>
      </c>
      <c r="AK2222" t="s">
        <v>1260</v>
      </c>
      <c r="AM2222" t="s">
        <v>1260</v>
      </c>
      <c r="AN2222" t="s">
        <v>1260</v>
      </c>
      <c r="AQ2222" t="s">
        <v>1263</v>
      </c>
      <c r="AR2222" t="s">
        <v>1257</v>
      </c>
      <c r="AS2222" t="s">
        <v>1260</v>
      </c>
      <c r="AT2222">
        <v>1</v>
      </c>
      <c r="AX2222" t="s">
        <v>1260</v>
      </c>
      <c r="AY2222" t="s">
        <v>1264</v>
      </c>
      <c r="AZ2222" t="s">
        <v>1265</v>
      </c>
      <c r="BI2222" t="s">
        <v>1260</v>
      </c>
      <c r="BK2222" t="str">
        <f>LEFT(Tabela_BaseCadastro[[#This Row],[Descrição]],SEARCH(" ",Tabela_BaseCadastro[[#This Row],[Descrição]],1)-1)</f>
        <v>2012.14.10</v>
      </c>
      <c r="BL2222" t="str">
        <f>TEXT(Tabela_BaseCadastro[[#This Row],[Unidade Venda '[EAN8, UPC12, EAN13, e DUN14']]],"0000000000000")</f>
        <v>7898626114019</v>
      </c>
      <c r="BN2222">
        <f>IF(Tabela_BaseCadastro[[#This Row],[P.Ativo CMED]]="",Tabela_BaseCadastro[[#This Row],[DESCRIÇÃO DO PRINCIPIO ATIVO]],Tabela_BaseCadastro[[#This Row],[P.Ativo CMED]])</f>
        <v>0</v>
      </c>
    </row>
    <row r="2223" spans="1:66" x14ac:dyDescent="0.25">
      <c r="A2223">
        <v>3086</v>
      </c>
      <c r="B2223" t="s">
        <v>5345</v>
      </c>
      <c r="C2223">
        <v>2194</v>
      </c>
      <c r="D2223" t="s">
        <v>5166</v>
      </c>
      <c r="E2223">
        <v>5</v>
      </c>
      <c r="F2223" t="s">
        <v>2634</v>
      </c>
      <c r="G2223">
        <v>8</v>
      </c>
      <c r="H2223" s="1" t="s">
        <v>2635</v>
      </c>
      <c r="I2223">
        <v>86</v>
      </c>
      <c r="J2223" t="s">
        <v>5167</v>
      </c>
      <c r="M2223" t="s">
        <v>1263</v>
      </c>
      <c r="N2223" t="s">
        <v>5168</v>
      </c>
      <c r="O2223" t="s">
        <v>1275</v>
      </c>
      <c r="P2223">
        <v>90183929</v>
      </c>
      <c r="R2223">
        <v>13</v>
      </c>
      <c r="S2223">
        <v>13</v>
      </c>
      <c r="U2223">
        <v>9766070497660</v>
      </c>
      <c r="V2223">
        <v>0</v>
      </c>
      <c r="X2223">
        <v>97660704</v>
      </c>
      <c r="Z2223" t="s">
        <v>1260</v>
      </c>
      <c r="AA2223" t="s">
        <v>1261</v>
      </c>
      <c r="AE2223">
        <v>45267</v>
      </c>
      <c r="AH2223">
        <v>0</v>
      </c>
      <c r="AK2223" t="s">
        <v>1260</v>
      </c>
      <c r="AM2223" t="s">
        <v>1260</v>
      </c>
      <c r="AN2223" t="s">
        <v>1260</v>
      </c>
      <c r="AQ2223" t="s">
        <v>1263</v>
      </c>
      <c r="AR2223" t="s">
        <v>1257</v>
      </c>
      <c r="AS2223" t="s">
        <v>1260</v>
      </c>
      <c r="AT2223">
        <v>1</v>
      </c>
      <c r="AX2223" t="s">
        <v>1260</v>
      </c>
      <c r="AY2223" t="s">
        <v>1264</v>
      </c>
      <c r="AZ2223" t="s">
        <v>1265</v>
      </c>
      <c r="BI2223" t="s">
        <v>1260</v>
      </c>
      <c r="BK2223" t="str">
        <f>LEFT(Tabela_BaseCadastro[[#This Row],[Descrição]],SEARCH(" ",Tabela_BaseCadastro[[#This Row],[Descrição]],1)-1)</f>
        <v>CANULA</v>
      </c>
      <c r="BL2223" t="str">
        <f>TEXT(Tabela_BaseCadastro[[#This Row],[Unidade Venda '[EAN8, UPC12, EAN13, e DUN14']]],"0000000000000")</f>
        <v>9766070497660</v>
      </c>
      <c r="BN2223">
        <f>IF(Tabela_BaseCadastro[[#This Row],[P.Ativo CMED]]="",Tabela_BaseCadastro[[#This Row],[DESCRIÇÃO DO PRINCIPIO ATIVO]],Tabela_BaseCadastro[[#This Row],[P.Ativo CMED]])</f>
        <v>0</v>
      </c>
    </row>
    <row r="2224" spans="1:66" x14ac:dyDescent="0.25">
      <c r="A2224">
        <v>3088</v>
      </c>
      <c r="B2224" t="s">
        <v>5346</v>
      </c>
      <c r="C2224">
        <v>1601</v>
      </c>
      <c r="D2224" t="s">
        <v>2633</v>
      </c>
      <c r="E2224">
        <v>5</v>
      </c>
      <c r="F2224" t="s">
        <v>2634</v>
      </c>
      <c r="G2224">
        <v>8</v>
      </c>
      <c r="H2224" s="1" t="s">
        <v>2635</v>
      </c>
      <c r="I2224">
        <v>29</v>
      </c>
      <c r="J2224" t="s">
        <v>628</v>
      </c>
      <c r="M2224" t="s">
        <v>1257</v>
      </c>
      <c r="N2224" t="s">
        <v>2639</v>
      </c>
      <c r="O2224" t="s">
        <v>1275</v>
      </c>
      <c r="P2224">
        <v>84212919</v>
      </c>
      <c r="R2224">
        <v>13</v>
      </c>
      <c r="S2224">
        <v>14</v>
      </c>
      <c r="U2224">
        <v>3088</v>
      </c>
      <c r="V2224">
        <v>0</v>
      </c>
      <c r="X2224" t="s">
        <v>896</v>
      </c>
      <c r="Z2224" t="s">
        <v>1260</v>
      </c>
      <c r="AA2224" t="s">
        <v>1261</v>
      </c>
      <c r="AE2224">
        <v>45272</v>
      </c>
      <c r="AH2224">
        <v>0</v>
      </c>
      <c r="AK2224" t="s">
        <v>1260</v>
      </c>
      <c r="AM2224" t="s">
        <v>1260</v>
      </c>
      <c r="AN2224" t="s">
        <v>1260</v>
      </c>
      <c r="AQ2224" t="s">
        <v>1263</v>
      </c>
      <c r="AR2224" t="s">
        <v>1257</v>
      </c>
      <c r="AS2224" t="s">
        <v>1260</v>
      </c>
      <c r="AT2224">
        <v>1</v>
      </c>
      <c r="AX2224" t="s">
        <v>1260</v>
      </c>
      <c r="AY2224" t="s">
        <v>1264</v>
      </c>
      <c r="AZ2224" t="s">
        <v>1265</v>
      </c>
      <c r="BI2224" t="s">
        <v>1260</v>
      </c>
      <c r="BK2224" t="str">
        <f>LEFT(Tabela_BaseCadastro[[#This Row],[Descrição]],SEARCH(" ",Tabela_BaseCadastro[[#This Row],[Descrição]],1)-1)</f>
        <v>4244/701DDK</v>
      </c>
      <c r="BL2224" t="str">
        <f>TEXT(Tabela_BaseCadastro[[#This Row],[Unidade Venda '[EAN8, UPC12, EAN13, e DUN14']]],"0000000000000")</f>
        <v>0000000003088</v>
      </c>
      <c r="BN2224">
        <f>IF(Tabela_BaseCadastro[[#This Row],[P.Ativo CMED]]="",Tabela_BaseCadastro[[#This Row],[DESCRIÇÃO DO PRINCIPIO ATIVO]],Tabela_BaseCadastro[[#This Row],[P.Ativo CMED]])</f>
        <v>0</v>
      </c>
    </row>
    <row r="2225" spans="1:66" x14ac:dyDescent="0.25">
      <c r="A2225">
        <v>3089</v>
      </c>
      <c r="B2225" t="s">
        <v>5347</v>
      </c>
      <c r="C2225">
        <v>1555</v>
      </c>
      <c r="D2225" t="s">
        <v>1440</v>
      </c>
      <c r="E2225">
        <v>1</v>
      </c>
      <c r="F2225" t="s">
        <v>1253</v>
      </c>
      <c r="G2225">
        <v>7</v>
      </c>
      <c r="H2225" s="1" t="s">
        <v>1381</v>
      </c>
      <c r="I2225">
        <v>16</v>
      </c>
      <c r="J2225" t="s">
        <v>1441</v>
      </c>
      <c r="K2225">
        <v>1</v>
      </c>
      <c r="L2225" t="s">
        <v>1291</v>
      </c>
      <c r="M2225" t="s">
        <v>1257</v>
      </c>
      <c r="N2225" t="s">
        <v>2376</v>
      </c>
      <c r="O2225" t="s">
        <v>1416</v>
      </c>
      <c r="P2225">
        <v>30021590</v>
      </c>
      <c r="R2225">
        <v>13</v>
      </c>
      <c r="S2225">
        <v>13</v>
      </c>
      <c r="U2225">
        <v>7898328480504</v>
      </c>
      <c r="V2225">
        <v>0</v>
      </c>
      <c r="Z2225" t="s">
        <v>1260</v>
      </c>
      <c r="AA2225" t="s">
        <v>1261</v>
      </c>
      <c r="AB2225">
        <v>85</v>
      </c>
      <c r="AC2225" t="s">
        <v>1767</v>
      </c>
      <c r="AE2225">
        <v>45273</v>
      </c>
      <c r="AH2225">
        <v>0</v>
      </c>
      <c r="AK2225" t="s">
        <v>1260</v>
      </c>
      <c r="AM2225" t="s">
        <v>1260</v>
      </c>
      <c r="AN2225" t="s">
        <v>1260</v>
      </c>
      <c r="AQ2225" t="s">
        <v>1263</v>
      </c>
      <c r="AR2225" t="s">
        <v>1257</v>
      </c>
      <c r="AS2225" t="s">
        <v>1260</v>
      </c>
      <c r="AT2225">
        <v>1</v>
      </c>
      <c r="AX2225" t="s">
        <v>1260</v>
      </c>
      <c r="AY2225" t="s">
        <v>1264</v>
      </c>
      <c r="AZ2225" t="s">
        <v>1265</v>
      </c>
      <c r="BI2225" t="s">
        <v>1260</v>
      </c>
      <c r="BK2225" t="str">
        <f>LEFT(Tabela_BaseCadastro[[#This Row],[Descrição]],SEARCH(" ",Tabela_BaseCadastro[[#This Row],[Descrição]],1)-1)</f>
        <v>LEMTRADA</v>
      </c>
      <c r="BL2225" t="str">
        <f>TEXT(Tabela_BaseCadastro[[#This Row],[Unidade Venda '[EAN8, UPC12, EAN13, e DUN14']]],"0000000000000")</f>
        <v>7898328480504</v>
      </c>
      <c r="BM2225" t="s">
        <v>5348</v>
      </c>
      <c r="BN2225" t="str">
        <f>IF(Tabela_BaseCadastro[[#This Row],[P.Ativo CMED]]="",Tabela_BaseCadastro[[#This Row],[DESCRIÇÃO DO PRINCIPIO ATIVO]],Tabela_BaseCadastro[[#This Row],[P.Ativo CMED]])</f>
        <v>ALENTUZUMABE</v>
      </c>
    </row>
    <row r="2226" spans="1:66" x14ac:dyDescent="0.25">
      <c r="A2226">
        <v>3090</v>
      </c>
      <c r="B2226" t="s">
        <v>5349</v>
      </c>
      <c r="C2226">
        <v>1899</v>
      </c>
      <c r="D2226" t="s">
        <v>4614</v>
      </c>
      <c r="E2226">
        <v>5</v>
      </c>
      <c r="F2226" t="s">
        <v>2634</v>
      </c>
      <c r="G2226">
        <v>8</v>
      </c>
      <c r="H2226" s="1" t="s">
        <v>2635</v>
      </c>
      <c r="I2226">
        <v>74</v>
      </c>
      <c r="J2226" t="s">
        <v>4615</v>
      </c>
      <c r="M2226" t="s">
        <v>1257</v>
      </c>
      <c r="N2226" t="s">
        <v>4617</v>
      </c>
      <c r="O2226" t="s">
        <v>4618</v>
      </c>
      <c r="P2226">
        <v>90183921</v>
      </c>
      <c r="R2226">
        <v>13</v>
      </c>
      <c r="S2226">
        <v>14</v>
      </c>
      <c r="U2226">
        <v>7898626114422</v>
      </c>
      <c r="V2226">
        <v>0</v>
      </c>
      <c r="X2226" t="s">
        <v>5350</v>
      </c>
      <c r="Z2226" t="s">
        <v>1260</v>
      </c>
      <c r="AA2226" t="s">
        <v>1261</v>
      </c>
      <c r="AE2226">
        <v>45273</v>
      </c>
      <c r="AH2226">
        <v>0</v>
      </c>
      <c r="AK2226" t="s">
        <v>1260</v>
      </c>
      <c r="AM2226" t="s">
        <v>1260</v>
      </c>
      <c r="AN2226" t="s">
        <v>1260</v>
      </c>
      <c r="AQ2226" t="s">
        <v>1263</v>
      </c>
      <c r="AR2226" t="s">
        <v>1257</v>
      </c>
      <c r="AS2226" t="s">
        <v>1260</v>
      </c>
      <c r="AT2226">
        <v>1</v>
      </c>
      <c r="AX2226" t="s">
        <v>1260</v>
      </c>
      <c r="AY2226" t="s">
        <v>1264</v>
      </c>
      <c r="AZ2226" t="s">
        <v>1265</v>
      </c>
      <c r="BI2226" t="s">
        <v>1260</v>
      </c>
      <c r="BK2226" t="str">
        <f>LEFT(Tabela_BaseCadastro[[#This Row],[Descrição]],SEARCH(" ",Tabela_BaseCadastro[[#This Row],[Descrição]],1)-1)</f>
        <v>2012.20.40</v>
      </c>
      <c r="BL2226" t="str">
        <f>TEXT(Tabela_BaseCadastro[[#This Row],[Unidade Venda '[EAN8, UPC12, EAN13, e DUN14']]],"0000000000000")</f>
        <v>7898626114422</v>
      </c>
      <c r="BN2226">
        <f>IF(Tabela_BaseCadastro[[#This Row],[P.Ativo CMED]]="",Tabela_BaseCadastro[[#This Row],[DESCRIÇÃO DO PRINCIPIO ATIVO]],Tabela_BaseCadastro[[#This Row],[P.Ativo CMED]])</f>
        <v>0</v>
      </c>
    </row>
    <row r="2227" spans="1:66" x14ac:dyDescent="0.25">
      <c r="A2227">
        <v>3091</v>
      </c>
      <c r="B2227" t="s">
        <v>5351</v>
      </c>
      <c r="C2227">
        <v>1899</v>
      </c>
      <c r="D2227" t="s">
        <v>4614</v>
      </c>
      <c r="E2227">
        <v>5</v>
      </c>
      <c r="F2227" t="s">
        <v>2634</v>
      </c>
      <c r="G2227">
        <v>8</v>
      </c>
      <c r="H2227" s="1" t="s">
        <v>2635</v>
      </c>
      <c r="I2227">
        <v>74</v>
      </c>
      <c r="J2227" t="s">
        <v>4615</v>
      </c>
      <c r="M2227" t="s">
        <v>1257</v>
      </c>
      <c r="N2227" t="s">
        <v>4617</v>
      </c>
      <c r="O2227" t="s">
        <v>4618</v>
      </c>
      <c r="P2227">
        <v>90183921</v>
      </c>
      <c r="R2227">
        <v>13</v>
      </c>
      <c r="S2227">
        <v>14</v>
      </c>
      <c r="U2227">
        <v>3091</v>
      </c>
      <c r="V2227">
        <v>0</v>
      </c>
      <c r="X2227" t="s">
        <v>5352</v>
      </c>
      <c r="Z2227" t="s">
        <v>1260</v>
      </c>
      <c r="AA2227" t="s">
        <v>1261</v>
      </c>
      <c r="AE2227">
        <v>45273</v>
      </c>
      <c r="AH2227">
        <v>0</v>
      </c>
      <c r="AK2227" t="s">
        <v>1260</v>
      </c>
      <c r="AM2227" t="s">
        <v>1260</v>
      </c>
      <c r="AN2227" t="s">
        <v>1617</v>
      </c>
      <c r="AQ2227" t="s">
        <v>1263</v>
      </c>
      <c r="AR2227" t="s">
        <v>1257</v>
      </c>
      <c r="AS2227" t="s">
        <v>1260</v>
      </c>
      <c r="AT2227">
        <v>1</v>
      </c>
      <c r="AX2227" t="s">
        <v>1260</v>
      </c>
      <c r="AY2227" t="s">
        <v>1264</v>
      </c>
      <c r="AZ2227" t="s">
        <v>1265</v>
      </c>
      <c r="BI2227" t="s">
        <v>1260</v>
      </c>
      <c r="BK2227" t="str">
        <f>LEFT(Tabela_BaseCadastro[[#This Row],[Descrição]],SEARCH(" ",Tabela_BaseCadastro[[#This Row],[Descrição]],1)-1)</f>
        <v>2012.20.35</v>
      </c>
      <c r="BL2227" t="str">
        <f>TEXT(Tabela_BaseCadastro[[#This Row],[Unidade Venda '[EAN8, UPC12, EAN13, e DUN14']]],"0000000000000")</f>
        <v>0000000003091</v>
      </c>
      <c r="BN2227">
        <f>IF(Tabela_BaseCadastro[[#This Row],[P.Ativo CMED]]="",Tabela_BaseCadastro[[#This Row],[DESCRIÇÃO DO PRINCIPIO ATIVO]],Tabela_BaseCadastro[[#This Row],[P.Ativo CMED]])</f>
        <v>0</v>
      </c>
    </row>
    <row r="2228" spans="1:66" x14ac:dyDescent="0.25">
      <c r="A2228">
        <v>3092</v>
      </c>
      <c r="B2228" t="s">
        <v>5353</v>
      </c>
      <c r="C2228">
        <v>1496</v>
      </c>
      <c r="D2228" t="s">
        <v>1715</v>
      </c>
      <c r="E2228">
        <v>1</v>
      </c>
      <c r="F2228" t="s">
        <v>1253</v>
      </c>
      <c r="G2228">
        <v>1</v>
      </c>
      <c r="H2228" s="1" t="s">
        <v>1280</v>
      </c>
      <c r="I2228">
        <v>20</v>
      </c>
      <c r="J2228" t="s">
        <v>1716</v>
      </c>
      <c r="K2228">
        <v>2</v>
      </c>
      <c r="L2228" t="s">
        <v>1256</v>
      </c>
      <c r="M2228" t="s">
        <v>1257</v>
      </c>
      <c r="N2228" t="s">
        <v>4480</v>
      </c>
      <c r="O2228" t="s">
        <v>1307</v>
      </c>
      <c r="P2228">
        <v>30049099</v>
      </c>
      <c r="R2228">
        <v>13</v>
      </c>
      <c r="S2228">
        <v>13</v>
      </c>
      <c r="T2228">
        <v>13</v>
      </c>
      <c r="U2228">
        <v>7899337001070</v>
      </c>
      <c r="V2228">
        <v>7899337001070</v>
      </c>
      <c r="W2228">
        <v>7899337001070</v>
      </c>
      <c r="X2228">
        <v>1000861</v>
      </c>
      <c r="Z2228" t="s">
        <v>1260</v>
      </c>
      <c r="AA2228" t="s">
        <v>1261</v>
      </c>
      <c r="AB2228">
        <v>1</v>
      </c>
      <c r="AC2228" t="s">
        <v>1283</v>
      </c>
      <c r="AE2228">
        <v>45275</v>
      </c>
      <c r="AH2228">
        <v>0</v>
      </c>
      <c r="AK2228" t="s">
        <v>1260</v>
      </c>
      <c r="AM2228" t="s">
        <v>1260</v>
      </c>
      <c r="AN2228" t="s">
        <v>1260</v>
      </c>
      <c r="AQ2228" t="s">
        <v>1263</v>
      </c>
      <c r="AR2228" t="s">
        <v>1257</v>
      </c>
      <c r="AS2228" t="s">
        <v>1260</v>
      </c>
      <c r="AT2228">
        <v>1</v>
      </c>
      <c r="AX2228" t="s">
        <v>1260</v>
      </c>
      <c r="AY2228" t="s">
        <v>1264</v>
      </c>
      <c r="AZ2228" t="s">
        <v>1265</v>
      </c>
      <c r="BI2228" t="s">
        <v>1260</v>
      </c>
      <c r="BK2228" t="str">
        <f>LEFT(Tabela_BaseCadastro[[#This Row],[Descrição]],SEARCH(" ",Tabela_BaseCadastro[[#This Row],[Descrição]],1)-1)</f>
        <v>XTANDI</v>
      </c>
      <c r="BL2228" t="str">
        <f>TEXT(Tabela_BaseCadastro[[#This Row],[Unidade Venda '[EAN8, UPC12, EAN13, e DUN14']]],"0000000000000")</f>
        <v>7899337001070</v>
      </c>
      <c r="BM2228" t="s">
        <v>1753</v>
      </c>
      <c r="BN2228" t="str">
        <f>IF(Tabela_BaseCadastro[[#This Row],[P.Ativo CMED]]="",Tabela_BaseCadastro[[#This Row],[DESCRIÇÃO DO PRINCIPIO ATIVO]],Tabela_BaseCadastro[[#This Row],[P.Ativo CMED]])</f>
        <v>ENZALUTAMIDA</v>
      </c>
    </row>
    <row r="2229" spans="1:66" x14ac:dyDescent="0.25">
      <c r="A2229">
        <v>3093</v>
      </c>
      <c r="B2229" t="s">
        <v>5354</v>
      </c>
      <c r="C2229">
        <v>1496</v>
      </c>
      <c r="D2229" t="s">
        <v>1715</v>
      </c>
      <c r="E2229">
        <v>1</v>
      </c>
      <c r="F2229" t="s">
        <v>1253</v>
      </c>
      <c r="G2229">
        <v>1</v>
      </c>
      <c r="H2229" s="1" t="s">
        <v>1280</v>
      </c>
      <c r="I2229">
        <v>20</v>
      </c>
      <c r="J2229" t="s">
        <v>1716</v>
      </c>
      <c r="K2229">
        <v>2</v>
      </c>
      <c r="L2229" t="s">
        <v>1256</v>
      </c>
      <c r="M2229" t="s">
        <v>1257</v>
      </c>
      <c r="N2229" t="s">
        <v>1323</v>
      </c>
      <c r="O2229" t="s">
        <v>1269</v>
      </c>
      <c r="P2229">
        <v>30049069</v>
      </c>
      <c r="R2229">
        <v>13</v>
      </c>
      <c r="S2229">
        <v>14</v>
      </c>
      <c r="U2229">
        <v>7899337001087</v>
      </c>
      <c r="V2229">
        <v>0</v>
      </c>
      <c r="Z2229" t="s">
        <v>1260</v>
      </c>
      <c r="AA2229" t="s">
        <v>1261</v>
      </c>
      <c r="AB2229">
        <v>1</v>
      </c>
      <c r="AC2229" t="s">
        <v>1283</v>
      </c>
      <c r="AE2229">
        <v>45275</v>
      </c>
      <c r="AH2229">
        <v>0</v>
      </c>
      <c r="AK2229" t="s">
        <v>1260</v>
      </c>
      <c r="AM2229" t="s">
        <v>1260</v>
      </c>
      <c r="AN2229" t="s">
        <v>1260</v>
      </c>
      <c r="AQ2229" t="s">
        <v>1263</v>
      </c>
      <c r="AR2229" t="s">
        <v>1257</v>
      </c>
      <c r="AS2229" t="s">
        <v>1260</v>
      </c>
      <c r="AT2229">
        <v>1</v>
      </c>
      <c r="AX2229" t="s">
        <v>1260</v>
      </c>
      <c r="AY2229" t="s">
        <v>1264</v>
      </c>
      <c r="AZ2229" t="s">
        <v>1265</v>
      </c>
      <c r="BI2229" t="s">
        <v>1260</v>
      </c>
      <c r="BK2229" t="str">
        <f>LEFT(Tabela_BaseCadastro[[#This Row],[Descrição]],SEARCH(" ",Tabela_BaseCadastro[[#This Row],[Descrição]],1)-1)</f>
        <v>XTANDI</v>
      </c>
      <c r="BL2229" t="str">
        <f>TEXT(Tabela_BaseCadastro[[#This Row],[Unidade Venda '[EAN8, UPC12, EAN13, e DUN14']]],"0000000000000")</f>
        <v>7899337001087</v>
      </c>
      <c r="BM2229" t="s">
        <v>1753</v>
      </c>
      <c r="BN2229" t="str">
        <f>IF(Tabela_BaseCadastro[[#This Row],[P.Ativo CMED]]="",Tabela_BaseCadastro[[#This Row],[DESCRIÇÃO DO PRINCIPIO ATIVO]],Tabela_BaseCadastro[[#This Row],[P.Ativo CMED]])</f>
        <v>ENZALUTAMIDA</v>
      </c>
    </row>
    <row r="2230" spans="1:66" x14ac:dyDescent="0.25">
      <c r="A2230">
        <v>3094</v>
      </c>
      <c r="B2230" t="s">
        <v>5355</v>
      </c>
      <c r="C2230">
        <v>2194</v>
      </c>
      <c r="D2230" t="s">
        <v>5166</v>
      </c>
      <c r="E2230">
        <v>5</v>
      </c>
      <c r="F2230" t="s">
        <v>2634</v>
      </c>
      <c r="G2230">
        <v>8</v>
      </c>
      <c r="H2230" s="1" t="s">
        <v>2635</v>
      </c>
      <c r="I2230">
        <v>86</v>
      </c>
      <c r="J2230" t="s">
        <v>5167</v>
      </c>
      <c r="M2230" t="s">
        <v>1257</v>
      </c>
      <c r="N2230" t="s">
        <v>5168</v>
      </c>
      <c r="O2230" t="s">
        <v>1275</v>
      </c>
      <c r="P2230">
        <v>90183929</v>
      </c>
      <c r="R2230">
        <v>13</v>
      </c>
      <c r="S2230">
        <v>14</v>
      </c>
      <c r="U2230">
        <v>7730734014433</v>
      </c>
      <c r="V2230">
        <v>0</v>
      </c>
      <c r="X2230">
        <v>97031104</v>
      </c>
      <c r="Z2230" t="s">
        <v>1260</v>
      </c>
      <c r="AE2230">
        <v>45282</v>
      </c>
      <c r="AH2230">
        <v>0</v>
      </c>
      <c r="AK2230" t="s">
        <v>1260</v>
      </c>
      <c r="AM2230" t="s">
        <v>1260</v>
      </c>
      <c r="AN2230" t="s">
        <v>1260</v>
      </c>
      <c r="AQ2230" t="s">
        <v>1263</v>
      </c>
      <c r="AR2230" t="s">
        <v>1257</v>
      </c>
      <c r="AS2230" t="s">
        <v>1260</v>
      </c>
      <c r="AT2230">
        <v>1</v>
      </c>
      <c r="AX2230" t="s">
        <v>1260</v>
      </c>
      <c r="AY2230" t="s">
        <v>1264</v>
      </c>
      <c r="AZ2230" t="s">
        <v>1265</v>
      </c>
      <c r="BI2230" t="s">
        <v>1260</v>
      </c>
      <c r="BK2230" t="str">
        <f>LEFT(Tabela_BaseCadastro[[#This Row],[Descrição]],SEARCH(" ",Tabela_BaseCadastro[[#This Row],[Descrição]],1)-1)</f>
        <v>97031104</v>
      </c>
      <c r="BL2230" t="str">
        <f>TEXT(Tabela_BaseCadastro[[#This Row],[Unidade Venda '[EAN8, UPC12, EAN13, e DUN14']]],"0000000000000")</f>
        <v>7730734014433</v>
      </c>
      <c r="BN2230">
        <f>IF(Tabela_BaseCadastro[[#This Row],[P.Ativo CMED]]="",Tabela_BaseCadastro[[#This Row],[DESCRIÇÃO DO PRINCIPIO ATIVO]],Tabela_BaseCadastro[[#This Row],[P.Ativo CMED]])</f>
        <v>0</v>
      </c>
    </row>
    <row r="2231" spans="1:66" x14ac:dyDescent="0.25">
      <c r="A2231">
        <v>3096</v>
      </c>
      <c r="B2231" t="s">
        <v>5356</v>
      </c>
      <c r="C2231">
        <v>2194</v>
      </c>
      <c r="D2231" t="s">
        <v>5166</v>
      </c>
      <c r="E2231">
        <v>5</v>
      </c>
      <c r="F2231" t="s">
        <v>2634</v>
      </c>
      <c r="G2231">
        <v>8</v>
      </c>
      <c r="H2231" s="1" t="s">
        <v>2635</v>
      </c>
      <c r="I2231">
        <v>86</v>
      </c>
      <c r="J2231" t="s">
        <v>5167</v>
      </c>
      <c r="M2231" t="s">
        <v>1257</v>
      </c>
      <c r="N2231" t="s">
        <v>5168</v>
      </c>
      <c r="O2231" t="s">
        <v>1275</v>
      </c>
      <c r="P2231">
        <v>90183929</v>
      </c>
      <c r="R2231">
        <v>13</v>
      </c>
      <c r="S2231">
        <v>14</v>
      </c>
      <c r="U2231">
        <v>6948097020638</v>
      </c>
      <c r="V2231">
        <v>0</v>
      </c>
      <c r="X2231" t="s">
        <v>1080</v>
      </c>
      <c r="Z2231" t="s">
        <v>1260</v>
      </c>
      <c r="AA2231" t="s">
        <v>1261</v>
      </c>
      <c r="AE2231">
        <v>45294</v>
      </c>
      <c r="AH2231">
        <v>0</v>
      </c>
      <c r="AK2231" t="s">
        <v>1260</v>
      </c>
      <c r="AM2231" t="s">
        <v>1260</v>
      </c>
      <c r="AN2231" t="s">
        <v>1260</v>
      </c>
      <c r="AQ2231" t="s">
        <v>1263</v>
      </c>
      <c r="AR2231" t="s">
        <v>1257</v>
      </c>
      <c r="AS2231" t="s">
        <v>1260</v>
      </c>
      <c r="AT2231">
        <v>1</v>
      </c>
      <c r="AX2231" t="s">
        <v>1260</v>
      </c>
      <c r="AY2231" t="s">
        <v>1264</v>
      </c>
      <c r="AZ2231" t="s">
        <v>1265</v>
      </c>
      <c r="BI2231" t="s">
        <v>1260</v>
      </c>
      <c r="BK2231" t="str">
        <f>LEFT(Tabela_BaseCadastro[[#This Row],[Descrição]],SEARCH(" ",Tabela_BaseCadastro[[#This Row],[Descrição]],1)-1)</f>
        <v>ET40P</v>
      </c>
      <c r="BL2231" t="str">
        <f>TEXT(Tabela_BaseCadastro[[#This Row],[Unidade Venda '[EAN8, UPC12, EAN13, e DUN14']]],"0000000000000")</f>
        <v>6948097020638</v>
      </c>
      <c r="BN2231">
        <f>IF(Tabela_BaseCadastro[[#This Row],[P.Ativo CMED]]="",Tabela_BaseCadastro[[#This Row],[DESCRIÇÃO DO PRINCIPIO ATIVO]],Tabela_BaseCadastro[[#This Row],[P.Ativo CMED]])</f>
        <v>0</v>
      </c>
    </row>
    <row r="2232" spans="1:66" x14ac:dyDescent="0.25">
      <c r="A2232">
        <v>3097</v>
      </c>
      <c r="B2232" t="s">
        <v>5357</v>
      </c>
      <c r="C2232">
        <v>2194</v>
      </c>
      <c r="D2232" t="s">
        <v>5166</v>
      </c>
      <c r="E2232">
        <v>5</v>
      </c>
      <c r="F2232" t="s">
        <v>2634</v>
      </c>
      <c r="G2232">
        <v>8</v>
      </c>
      <c r="H2232" s="1" t="s">
        <v>2635</v>
      </c>
      <c r="I2232">
        <v>86</v>
      </c>
      <c r="J2232" t="s">
        <v>5167</v>
      </c>
      <c r="M2232" t="s">
        <v>1257</v>
      </c>
      <c r="N2232" t="s">
        <v>5168</v>
      </c>
      <c r="O2232" t="s">
        <v>1275</v>
      </c>
      <c r="P2232">
        <v>90183929</v>
      </c>
      <c r="R2232">
        <v>13</v>
      </c>
      <c r="S2232">
        <v>14</v>
      </c>
      <c r="U2232">
        <v>7730734025491</v>
      </c>
      <c r="V2232">
        <v>0</v>
      </c>
      <c r="X2232">
        <v>97030804</v>
      </c>
      <c r="Z2232" t="s">
        <v>1260</v>
      </c>
      <c r="AA2232" t="s">
        <v>1261</v>
      </c>
      <c r="AE2232">
        <v>45294</v>
      </c>
      <c r="AH2232">
        <v>0</v>
      </c>
      <c r="AK2232" t="s">
        <v>1260</v>
      </c>
      <c r="AM2232" t="s">
        <v>1260</v>
      </c>
      <c r="AN2232" t="s">
        <v>1260</v>
      </c>
      <c r="AQ2232" t="s">
        <v>1263</v>
      </c>
      <c r="AR2232" t="s">
        <v>1257</v>
      </c>
      <c r="AS2232" t="s">
        <v>1260</v>
      </c>
      <c r="AT2232">
        <v>1</v>
      </c>
      <c r="AX2232" t="s">
        <v>1260</v>
      </c>
      <c r="AY2232" t="s">
        <v>1264</v>
      </c>
      <c r="AZ2232" t="s">
        <v>1265</v>
      </c>
      <c r="BI2232" t="s">
        <v>1260</v>
      </c>
      <c r="BK2232" t="str">
        <f>LEFT(Tabela_BaseCadastro[[#This Row],[Descrição]],SEARCH(" ",Tabela_BaseCadastro[[#This Row],[Descrição]],1)-1)</f>
        <v>97030804</v>
      </c>
      <c r="BL2232" t="str">
        <f>TEXT(Tabela_BaseCadastro[[#This Row],[Unidade Venda '[EAN8, UPC12, EAN13, e DUN14']]],"0000000000000")</f>
        <v>7730734025491</v>
      </c>
      <c r="BN2232">
        <f>IF(Tabela_BaseCadastro[[#This Row],[P.Ativo CMED]]="",Tabela_BaseCadastro[[#This Row],[DESCRIÇÃO DO PRINCIPIO ATIVO]],Tabela_BaseCadastro[[#This Row],[P.Ativo CMED]])</f>
        <v>0</v>
      </c>
    </row>
    <row r="2233" spans="1:66" x14ac:dyDescent="0.25">
      <c r="A2233">
        <v>3099</v>
      </c>
      <c r="B2233" t="s">
        <v>5358</v>
      </c>
      <c r="C2233">
        <v>1601</v>
      </c>
      <c r="D2233" t="s">
        <v>2633</v>
      </c>
      <c r="E2233">
        <v>5</v>
      </c>
      <c r="F2233" t="s">
        <v>2634</v>
      </c>
      <c r="G2233">
        <v>8</v>
      </c>
      <c r="H2233" s="1" t="s">
        <v>2635</v>
      </c>
      <c r="I2233">
        <v>29</v>
      </c>
      <c r="J2233" t="s">
        <v>628</v>
      </c>
      <c r="M2233" t="s">
        <v>1257</v>
      </c>
      <c r="N2233" t="s">
        <v>4698</v>
      </c>
      <c r="O2233" t="s">
        <v>4699</v>
      </c>
      <c r="P2233">
        <v>90189099</v>
      </c>
      <c r="R2233">
        <v>13</v>
      </c>
      <c r="S2233">
        <v>14</v>
      </c>
      <c r="U2233">
        <v>25</v>
      </c>
      <c r="V2233">
        <v>0</v>
      </c>
      <c r="X2233" t="s">
        <v>5359</v>
      </c>
      <c r="Z2233" t="s">
        <v>1260</v>
      </c>
      <c r="AE2233">
        <v>45296</v>
      </c>
      <c r="AH2233">
        <v>0</v>
      </c>
      <c r="AK2233" t="s">
        <v>1260</v>
      </c>
      <c r="AM2233" t="s">
        <v>1260</v>
      </c>
      <c r="AN2233" t="s">
        <v>1260</v>
      </c>
      <c r="AQ2233" t="s">
        <v>1263</v>
      </c>
      <c r="AR2233" t="s">
        <v>1257</v>
      </c>
      <c r="AS2233" t="s">
        <v>1260</v>
      </c>
      <c r="AT2233">
        <v>1</v>
      </c>
      <c r="AX2233" t="s">
        <v>1260</v>
      </c>
      <c r="AY2233" t="s">
        <v>1264</v>
      </c>
      <c r="AZ2233" t="s">
        <v>1265</v>
      </c>
      <c r="BI2233" t="s">
        <v>1260</v>
      </c>
      <c r="BK2233" t="str">
        <f>LEFT(Tabela_BaseCadastro[[#This Row],[Descrição]],SEARCH(" ",Tabela_BaseCadastro[[#This Row],[Descrição]],1)-1)</f>
        <v>MASCARA</v>
      </c>
      <c r="BL2233" t="str">
        <f>TEXT(Tabela_BaseCadastro[[#This Row],[Unidade Venda '[EAN8, UPC12, EAN13, e DUN14']]],"0000000000000")</f>
        <v>0000000000025</v>
      </c>
      <c r="BN2233">
        <f>IF(Tabela_BaseCadastro[[#This Row],[P.Ativo CMED]]="",Tabela_BaseCadastro[[#This Row],[DESCRIÇÃO DO PRINCIPIO ATIVO]],Tabela_BaseCadastro[[#This Row],[P.Ativo CMED]])</f>
        <v>0</v>
      </c>
    </row>
    <row r="2234" spans="1:66" x14ac:dyDescent="0.25">
      <c r="A2234">
        <v>3100</v>
      </c>
      <c r="B2234" t="s">
        <v>5360</v>
      </c>
      <c r="C2234">
        <v>1944</v>
      </c>
      <c r="D2234" t="s">
        <v>5361</v>
      </c>
      <c r="E2234">
        <v>1</v>
      </c>
      <c r="F2234" t="s">
        <v>1253</v>
      </c>
      <c r="G2234">
        <v>2</v>
      </c>
      <c r="H2234" s="1" t="s">
        <v>1254</v>
      </c>
      <c r="I2234">
        <v>77</v>
      </c>
      <c r="J2234" t="s">
        <v>4769</v>
      </c>
      <c r="K2234">
        <v>2</v>
      </c>
      <c r="L2234" t="s">
        <v>1256</v>
      </c>
      <c r="M2234" t="s">
        <v>1257</v>
      </c>
      <c r="N2234" t="s">
        <v>1258</v>
      </c>
      <c r="O2234" t="s">
        <v>1259</v>
      </c>
      <c r="P2234">
        <v>30049039</v>
      </c>
      <c r="R2234">
        <v>13</v>
      </c>
      <c r="S2234">
        <v>14</v>
      </c>
      <c r="U2234">
        <v>7896269901744</v>
      </c>
      <c r="V2234">
        <v>0</v>
      </c>
      <c r="Z2234" t="s">
        <v>1260</v>
      </c>
      <c r="AA2234" t="s">
        <v>1261</v>
      </c>
      <c r="AB2234">
        <v>7</v>
      </c>
      <c r="AC2234" t="s">
        <v>1308</v>
      </c>
      <c r="AE2234">
        <v>45301</v>
      </c>
      <c r="AH2234">
        <v>0</v>
      </c>
      <c r="AK2234" t="s">
        <v>1260</v>
      </c>
      <c r="AM2234" t="s">
        <v>1260</v>
      </c>
      <c r="AN2234" t="s">
        <v>1260</v>
      </c>
      <c r="AQ2234" t="s">
        <v>1263</v>
      </c>
      <c r="AR2234" t="s">
        <v>1257</v>
      </c>
      <c r="AS2234" t="s">
        <v>1260</v>
      </c>
      <c r="AT2234">
        <v>1</v>
      </c>
      <c r="AX2234" t="s">
        <v>1260</v>
      </c>
      <c r="AY2234" t="s">
        <v>1264</v>
      </c>
      <c r="AZ2234" t="s">
        <v>1265</v>
      </c>
      <c r="BI2234" t="s">
        <v>1260</v>
      </c>
      <c r="BK2234" t="str">
        <f>LEFT(Tabela_BaseCadastro[[#This Row],[Descrição]],SEARCH(" ",Tabela_BaseCadastro[[#This Row],[Descrição]],1)-1)</f>
        <v>SERETIDE</v>
      </c>
      <c r="BL2234" t="str">
        <f>TEXT(Tabela_BaseCadastro[[#This Row],[Unidade Venda '[EAN8, UPC12, EAN13, e DUN14']]],"0000000000000")</f>
        <v>7896269901744</v>
      </c>
      <c r="BM2234" t="s">
        <v>4785</v>
      </c>
      <c r="BN2234" t="str">
        <f>IF(Tabela_BaseCadastro[[#This Row],[P.Ativo CMED]]="",Tabela_BaseCadastro[[#This Row],[DESCRIÇÃO DO PRINCIPIO ATIVO]],Tabela_BaseCadastro[[#This Row],[P.Ativo CMED]])</f>
        <v>PROPIONATO DE FLUTICASONA;HIDROXINAFTOATO DE SALMETEROL</v>
      </c>
    </row>
    <row r="2235" spans="1:66" x14ac:dyDescent="0.25">
      <c r="A2235">
        <v>3101</v>
      </c>
      <c r="B2235" t="s">
        <v>5362</v>
      </c>
      <c r="C2235">
        <v>2094</v>
      </c>
      <c r="D2235" t="s">
        <v>5059</v>
      </c>
      <c r="E2235">
        <v>1</v>
      </c>
      <c r="F2235" t="s">
        <v>1253</v>
      </c>
      <c r="G2235">
        <v>7</v>
      </c>
      <c r="H2235" s="1" t="s">
        <v>1381</v>
      </c>
      <c r="I2235">
        <v>84</v>
      </c>
      <c r="J2235" t="s">
        <v>5060</v>
      </c>
      <c r="K2235">
        <v>1</v>
      </c>
      <c r="L2235" t="s">
        <v>1291</v>
      </c>
      <c r="M2235" t="s">
        <v>1257</v>
      </c>
      <c r="N2235" t="s">
        <v>2418</v>
      </c>
      <c r="O2235" t="s">
        <v>1275</v>
      </c>
      <c r="P2235">
        <v>30043929</v>
      </c>
      <c r="R2235">
        <v>13</v>
      </c>
      <c r="S2235">
        <v>13</v>
      </c>
      <c r="T2235">
        <v>12</v>
      </c>
      <c r="U2235">
        <v>7896382700750</v>
      </c>
      <c r="V2235">
        <v>11</v>
      </c>
      <c r="X2235" t="s">
        <v>1106</v>
      </c>
      <c r="Z2235" t="s">
        <v>1260</v>
      </c>
      <c r="AA2235" t="s">
        <v>1261</v>
      </c>
      <c r="AB2235">
        <v>4</v>
      </c>
      <c r="AC2235" t="s">
        <v>1466</v>
      </c>
      <c r="AE2235">
        <v>45301</v>
      </c>
      <c r="AH2235">
        <v>0</v>
      </c>
      <c r="AK2235" t="s">
        <v>1260</v>
      </c>
      <c r="AM2235" t="s">
        <v>1260</v>
      </c>
      <c r="AN2235" t="s">
        <v>1260</v>
      </c>
      <c r="AQ2235" t="s">
        <v>1263</v>
      </c>
      <c r="AR2235" t="s">
        <v>1257</v>
      </c>
      <c r="AS2235" t="s">
        <v>1260</v>
      </c>
      <c r="AT2235">
        <v>1</v>
      </c>
      <c r="AX2235" t="s">
        <v>1260</v>
      </c>
      <c r="AY2235" t="s">
        <v>1264</v>
      </c>
      <c r="AZ2235" t="s">
        <v>1265</v>
      </c>
      <c r="BI2235" t="s">
        <v>1260</v>
      </c>
      <c r="BK2235" t="str">
        <f>LEFT(Tabela_BaseCadastro[[#This Row],[Descrição]],SEARCH(" ",Tabela_BaseCadastro[[#This Row],[Descrição]],1)-1)</f>
        <v>HUMALOG</v>
      </c>
      <c r="BL2235" t="str">
        <f>TEXT(Tabela_BaseCadastro[[#This Row],[Unidade Venda '[EAN8, UPC12, EAN13, e DUN14']]],"0000000000000")</f>
        <v>7896382700750</v>
      </c>
      <c r="BM2235" t="s">
        <v>5223</v>
      </c>
      <c r="BN2235" t="str">
        <f>IF(Tabela_BaseCadastro[[#This Row],[P.Ativo CMED]]="",Tabela_BaseCadastro[[#This Row],[DESCRIÇÃO DO PRINCIPIO ATIVO]],Tabela_BaseCadastro[[#This Row],[P.Ativo CMED]])</f>
        <v>INSULINA LISPRO</v>
      </c>
    </row>
    <row r="2236" spans="1:66" x14ac:dyDescent="0.25">
      <c r="A2236">
        <v>3102</v>
      </c>
      <c r="B2236" t="s">
        <v>5363</v>
      </c>
      <c r="C2236">
        <v>2094</v>
      </c>
      <c r="D2236" t="s">
        <v>5059</v>
      </c>
      <c r="E2236">
        <v>1</v>
      </c>
      <c r="F2236" t="s">
        <v>1253</v>
      </c>
      <c r="G2236">
        <v>7</v>
      </c>
      <c r="H2236" s="1" t="s">
        <v>1381</v>
      </c>
      <c r="I2236">
        <v>84</v>
      </c>
      <c r="J2236" t="s">
        <v>5060</v>
      </c>
      <c r="K2236">
        <v>1</v>
      </c>
      <c r="L2236" t="s">
        <v>1291</v>
      </c>
      <c r="M2236" t="s">
        <v>1257</v>
      </c>
      <c r="N2236" t="s">
        <v>2418</v>
      </c>
      <c r="O2236" t="s">
        <v>1275</v>
      </c>
      <c r="P2236">
        <v>30043929</v>
      </c>
      <c r="R2236">
        <v>13</v>
      </c>
      <c r="S2236">
        <v>14</v>
      </c>
      <c r="U2236">
        <v>7896382705519</v>
      </c>
      <c r="V2236">
        <v>0</v>
      </c>
      <c r="Z2236" t="s">
        <v>1260</v>
      </c>
      <c r="AA2236" t="s">
        <v>1261</v>
      </c>
      <c r="AB2236">
        <v>4</v>
      </c>
      <c r="AC2236" t="s">
        <v>1466</v>
      </c>
      <c r="AE2236">
        <v>45301</v>
      </c>
      <c r="AH2236">
        <v>0</v>
      </c>
      <c r="AK2236" t="s">
        <v>1260</v>
      </c>
      <c r="AM2236" t="s">
        <v>1260</v>
      </c>
      <c r="AN2236" t="s">
        <v>1260</v>
      </c>
      <c r="AQ2236" t="s">
        <v>1263</v>
      </c>
      <c r="AR2236" t="s">
        <v>1257</v>
      </c>
      <c r="AS2236" t="s">
        <v>1260</v>
      </c>
      <c r="AT2236">
        <v>1</v>
      </c>
      <c r="AX2236" t="s">
        <v>1260</v>
      </c>
      <c r="AY2236" t="s">
        <v>1264</v>
      </c>
      <c r="AZ2236" t="s">
        <v>1265</v>
      </c>
      <c r="BI2236" t="s">
        <v>1260</v>
      </c>
      <c r="BK2236" t="str">
        <f>LEFT(Tabela_BaseCadastro[[#This Row],[Descrição]],SEARCH(" ",Tabela_BaseCadastro[[#This Row],[Descrição]],1)-1)</f>
        <v>HUMALOG</v>
      </c>
      <c r="BL2236" t="str">
        <f>TEXT(Tabela_BaseCadastro[[#This Row],[Unidade Venda '[EAN8, UPC12, EAN13, e DUN14']]],"0000000000000")</f>
        <v>7896382705519</v>
      </c>
      <c r="BM2236" t="s">
        <v>5223</v>
      </c>
      <c r="BN2236" t="str">
        <f>IF(Tabela_BaseCadastro[[#This Row],[P.Ativo CMED]]="",Tabela_BaseCadastro[[#This Row],[DESCRIÇÃO DO PRINCIPIO ATIVO]],Tabela_BaseCadastro[[#This Row],[P.Ativo CMED]])</f>
        <v>INSULINA LISPRO</v>
      </c>
    </row>
    <row r="2237" spans="1:66" x14ac:dyDescent="0.25">
      <c r="A2237">
        <v>3103</v>
      </c>
      <c r="B2237" t="s">
        <v>5364</v>
      </c>
      <c r="C2237">
        <v>2094</v>
      </c>
      <c r="D2237" t="s">
        <v>5059</v>
      </c>
      <c r="E2237">
        <v>1</v>
      </c>
      <c r="F2237" t="s">
        <v>1253</v>
      </c>
      <c r="G2237">
        <v>7</v>
      </c>
      <c r="H2237" s="1" t="s">
        <v>1381</v>
      </c>
      <c r="I2237">
        <v>84</v>
      </c>
      <c r="J2237" t="s">
        <v>5060</v>
      </c>
      <c r="K2237">
        <v>1</v>
      </c>
      <c r="L2237" t="s">
        <v>1291</v>
      </c>
      <c r="M2237" t="s">
        <v>1263</v>
      </c>
      <c r="N2237" t="s">
        <v>2418</v>
      </c>
      <c r="O2237" t="s">
        <v>1275</v>
      </c>
      <c r="P2237">
        <v>30043929</v>
      </c>
      <c r="R2237">
        <v>13</v>
      </c>
      <c r="S2237">
        <v>13</v>
      </c>
      <c r="U2237">
        <v>7896382703072</v>
      </c>
      <c r="V2237">
        <v>7896382703072</v>
      </c>
      <c r="Z2237" t="s">
        <v>1260</v>
      </c>
      <c r="AA2237" t="s">
        <v>1261</v>
      </c>
      <c r="AB2237">
        <v>4</v>
      </c>
      <c r="AC2237" t="s">
        <v>1466</v>
      </c>
      <c r="AE2237">
        <v>45301</v>
      </c>
      <c r="AH2237">
        <v>0</v>
      </c>
      <c r="AK2237" t="s">
        <v>1260</v>
      </c>
      <c r="AM2237" t="s">
        <v>1260</v>
      </c>
      <c r="AN2237" t="s">
        <v>1260</v>
      </c>
      <c r="AQ2237" t="s">
        <v>1263</v>
      </c>
      <c r="AR2237" t="s">
        <v>1257</v>
      </c>
      <c r="AS2237" t="s">
        <v>1260</v>
      </c>
      <c r="AT2237">
        <v>1</v>
      </c>
      <c r="AX2237" t="s">
        <v>1260</v>
      </c>
      <c r="AY2237" t="s">
        <v>1264</v>
      </c>
      <c r="AZ2237" t="s">
        <v>1265</v>
      </c>
      <c r="BI2237" t="s">
        <v>1260</v>
      </c>
      <c r="BK2237" t="str">
        <f>LEFT(Tabela_BaseCadastro[[#This Row],[Descrição]],SEARCH(" ",Tabela_BaseCadastro[[#This Row],[Descrição]],1)-1)</f>
        <v>HUMALOG</v>
      </c>
      <c r="BL2237" t="str">
        <f>TEXT(Tabela_BaseCadastro[[#This Row],[Unidade Venda '[EAN8, UPC12, EAN13, e DUN14']]],"0000000000000")</f>
        <v>7896382703072</v>
      </c>
      <c r="BM2237" t="s">
        <v>5223</v>
      </c>
      <c r="BN2237" t="str">
        <f>IF(Tabela_BaseCadastro[[#This Row],[P.Ativo CMED]]="",Tabela_BaseCadastro[[#This Row],[DESCRIÇÃO DO PRINCIPIO ATIVO]],Tabela_BaseCadastro[[#This Row],[P.Ativo CMED]])</f>
        <v>INSULINA LISPRO</v>
      </c>
    </row>
    <row r="2238" spans="1:66" x14ac:dyDescent="0.25">
      <c r="A2238">
        <v>3104</v>
      </c>
      <c r="B2238" t="s">
        <v>5365</v>
      </c>
      <c r="C2238">
        <v>2194</v>
      </c>
      <c r="D2238" t="s">
        <v>5166</v>
      </c>
      <c r="E2238">
        <v>5</v>
      </c>
      <c r="F2238" t="s">
        <v>2634</v>
      </c>
      <c r="G2238">
        <v>8</v>
      </c>
      <c r="H2238" s="1" t="s">
        <v>2635</v>
      </c>
      <c r="I2238">
        <v>86</v>
      </c>
      <c r="J2238" t="s">
        <v>5167</v>
      </c>
      <c r="M2238" t="s">
        <v>1257</v>
      </c>
      <c r="N2238" t="s">
        <v>3332</v>
      </c>
      <c r="O2238" t="s">
        <v>1275</v>
      </c>
      <c r="P2238">
        <v>90183929</v>
      </c>
      <c r="R2238">
        <v>13</v>
      </c>
      <c r="S2238">
        <v>14</v>
      </c>
      <c r="U2238">
        <v>7730734014631</v>
      </c>
      <c r="V2238">
        <v>0</v>
      </c>
      <c r="X2238">
        <v>97511104</v>
      </c>
      <c r="Z2238" t="s">
        <v>1260</v>
      </c>
      <c r="AA2238" t="s">
        <v>1261</v>
      </c>
      <c r="AE2238">
        <v>45308</v>
      </c>
      <c r="AH2238">
        <v>0</v>
      </c>
      <c r="AK2238" t="s">
        <v>1260</v>
      </c>
      <c r="AM2238" t="s">
        <v>1260</v>
      </c>
      <c r="AN2238" t="s">
        <v>1260</v>
      </c>
      <c r="AQ2238" t="s">
        <v>1263</v>
      </c>
      <c r="AR2238" t="s">
        <v>1257</v>
      </c>
      <c r="AS2238" t="s">
        <v>1260</v>
      </c>
      <c r="AT2238">
        <v>1</v>
      </c>
      <c r="AX2238" t="s">
        <v>1260</v>
      </c>
      <c r="AY2238" t="s">
        <v>1264</v>
      </c>
      <c r="AZ2238" t="s">
        <v>1265</v>
      </c>
      <c r="BI2238" t="s">
        <v>1260</v>
      </c>
      <c r="BK2238" t="str">
        <f>LEFT(Tabela_BaseCadastro[[#This Row],[Descrição]],SEARCH(" ",Tabela_BaseCadastro[[#This Row],[Descrição]],1)-1)</f>
        <v>CANULA</v>
      </c>
      <c r="BL2238" t="str">
        <f>TEXT(Tabela_BaseCadastro[[#This Row],[Unidade Venda '[EAN8, UPC12, EAN13, e DUN14']]],"0000000000000")</f>
        <v>7730734014631</v>
      </c>
      <c r="BN2238">
        <f>IF(Tabela_BaseCadastro[[#This Row],[P.Ativo CMED]]="",Tabela_BaseCadastro[[#This Row],[DESCRIÇÃO DO PRINCIPIO ATIVO]],Tabela_BaseCadastro[[#This Row],[P.Ativo CMED]])</f>
        <v>0</v>
      </c>
    </row>
    <row r="2239" spans="1:66" x14ac:dyDescent="0.25">
      <c r="A2239">
        <v>3105</v>
      </c>
      <c r="B2239" t="s">
        <v>5366</v>
      </c>
      <c r="C2239">
        <v>2194</v>
      </c>
      <c r="D2239" t="s">
        <v>5166</v>
      </c>
      <c r="E2239">
        <v>5</v>
      </c>
      <c r="F2239" t="s">
        <v>2634</v>
      </c>
      <c r="G2239">
        <v>8</v>
      </c>
      <c r="H2239" s="1" t="s">
        <v>2635</v>
      </c>
      <c r="I2239">
        <v>86</v>
      </c>
      <c r="J2239" t="s">
        <v>5167</v>
      </c>
      <c r="M2239" t="s">
        <v>1257</v>
      </c>
      <c r="N2239" t="s">
        <v>3332</v>
      </c>
      <c r="O2239" t="s">
        <v>1275</v>
      </c>
      <c r="P2239">
        <v>90183929</v>
      </c>
      <c r="R2239">
        <v>13</v>
      </c>
      <c r="S2239">
        <v>14</v>
      </c>
      <c r="U2239">
        <v>7730734023077</v>
      </c>
      <c r="V2239">
        <v>0</v>
      </c>
      <c r="X2239">
        <v>97511204</v>
      </c>
      <c r="Z2239" t="s">
        <v>1260</v>
      </c>
      <c r="AA2239" t="s">
        <v>1261</v>
      </c>
      <c r="AE2239">
        <v>45308</v>
      </c>
      <c r="AH2239">
        <v>0</v>
      </c>
      <c r="AK2239" t="s">
        <v>1260</v>
      </c>
      <c r="AM2239" t="s">
        <v>1260</v>
      </c>
      <c r="AN2239" t="s">
        <v>1260</v>
      </c>
      <c r="AQ2239" t="s">
        <v>1263</v>
      </c>
      <c r="AR2239" t="s">
        <v>1257</v>
      </c>
      <c r="AS2239" t="s">
        <v>1260</v>
      </c>
      <c r="AT2239">
        <v>1</v>
      </c>
      <c r="AX2239" t="s">
        <v>1260</v>
      </c>
      <c r="AY2239" t="s">
        <v>1264</v>
      </c>
      <c r="AZ2239" t="s">
        <v>1265</v>
      </c>
      <c r="BI2239" t="s">
        <v>1260</v>
      </c>
      <c r="BK2239" t="str">
        <f>LEFT(Tabela_BaseCadastro[[#This Row],[Descrição]],SEARCH(" ",Tabela_BaseCadastro[[#This Row],[Descrição]],1)-1)</f>
        <v>CANULA</v>
      </c>
      <c r="BL2239" t="str">
        <f>TEXT(Tabela_BaseCadastro[[#This Row],[Unidade Venda '[EAN8, UPC12, EAN13, e DUN14']]],"0000000000000")</f>
        <v>7730734023077</v>
      </c>
      <c r="BN2239">
        <f>IF(Tabela_BaseCadastro[[#This Row],[P.Ativo CMED]]="",Tabela_BaseCadastro[[#This Row],[DESCRIÇÃO DO PRINCIPIO ATIVO]],Tabela_BaseCadastro[[#This Row],[P.Ativo CMED]])</f>
        <v>0</v>
      </c>
    </row>
    <row r="2240" spans="1:66" x14ac:dyDescent="0.25">
      <c r="A2240">
        <v>3106</v>
      </c>
      <c r="B2240" t="s">
        <v>5367</v>
      </c>
      <c r="C2240">
        <v>1370</v>
      </c>
      <c r="D2240" t="s">
        <v>1380</v>
      </c>
      <c r="E2240">
        <v>1</v>
      </c>
      <c r="F2240" t="s">
        <v>1253</v>
      </c>
      <c r="G2240">
        <v>1</v>
      </c>
      <c r="H2240" s="1" t="s">
        <v>1280</v>
      </c>
      <c r="I2240">
        <v>3</v>
      </c>
      <c r="J2240" t="s">
        <v>1382</v>
      </c>
      <c r="K2240">
        <v>2</v>
      </c>
      <c r="L2240" t="s">
        <v>1256</v>
      </c>
      <c r="M2240" t="s">
        <v>1257</v>
      </c>
      <c r="N2240" t="s">
        <v>1323</v>
      </c>
      <c r="O2240" t="s">
        <v>1269</v>
      </c>
      <c r="P2240">
        <v>30049069</v>
      </c>
      <c r="R2240">
        <v>13</v>
      </c>
      <c r="S2240">
        <v>14</v>
      </c>
      <c r="U2240">
        <v>7896261020849</v>
      </c>
      <c r="V2240">
        <v>0</v>
      </c>
      <c r="Z2240" t="s">
        <v>1260</v>
      </c>
      <c r="AB2240">
        <v>1</v>
      </c>
      <c r="AC2240" t="s">
        <v>1283</v>
      </c>
      <c r="AE2240">
        <v>45315</v>
      </c>
      <c r="AH2240">
        <v>0</v>
      </c>
      <c r="AK2240" t="s">
        <v>1260</v>
      </c>
      <c r="AM2240" t="s">
        <v>1260</v>
      </c>
      <c r="AN2240" t="s">
        <v>1260</v>
      </c>
      <c r="AQ2240" t="s">
        <v>1263</v>
      </c>
      <c r="AR2240" t="s">
        <v>1257</v>
      </c>
      <c r="AS2240" t="s">
        <v>1260</v>
      </c>
      <c r="AT2240">
        <v>1</v>
      </c>
      <c r="AX2240" t="s">
        <v>1260</v>
      </c>
      <c r="AY2240" t="s">
        <v>1264</v>
      </c>
      <c r="AZ2240" t="s">
        <v>1265</v>
      </c>
      <c r="BI2240" t="s">
        <v>1260</v>
      </c>
      <c r="BK2240" t="str">
        <f>LEFT(Tabela_BaseCadastro[[#This Row],[Descrição]],SEARCH(" ",Tabela_BaseCadastro[[#This Row],[Descrição]],1)-1)</f>
        <v>KISQALI</v>
      </c>
      <c r="BL2240" t="str">
        <f>TEXT(Tabela_BaseCadastro[[#This Row],[Unidade Venda '[EAN8, UPC12, EAN13, e DUN14']]],"0000000000000")</f>
        <v>7896261020849</v>
      </c>
      <c r="BM2240" t="s">
        <v>2492</v>
      </c>
      <c r="BN2240" t="str">
        <f>IF(Tabela_BaseCadastro[[#This Row],[P.Ativo CMED]]="",Tabela_BaseCadastro[[#This Row],[DESCRIÇÃO DO PRINCIPIO ATIVO]],Tabela_BaseCadastro[[#This Row],[P.Ativo CMED]])</f>
        <v>SUCCINATO DE RIBOCICLIBE</v>
      </c>
    </row>
    <row r="2241" spans="1:66" x14ac:dyDescent="0.25">
      <c r="A2241">
        <v>3107</v>
      </c>
      <c r="B2241" t="s">
        <v>5368</v>
      </c>
      <c r="C2241">
        <v>2094</v>
      </c>
      <c r="D2241" t="s">
        <v>5059</v>
      </c>
      <c r="E2241">
        <v>1</v>
      </c>
      <c r="F2241" t="s">
        <v>1253</v>
      </c>
      <c r="G2241">
        <v>7</v>
      </c>
      <c r="H2241" s="1" t="s">
        <v>1381</v>
      </c>
      <c r="I2241">
        <v>84</v>
      </c>
      <c r="J2241" t="s">
        <v>5060</v>
      </c>
      <c r="K2241">
        <v>1</v>
      </c>
      <c r="L2241" t="s">
        <v>1291</v>
      </c>
      <c r="M2241" t="s">
        <v>1257</v>
      </c>
      <c r="N2241" t="s">
        <v>2418</v>
      </c>
      <c r="O2241" t="s">
        <v>1275</v>
      </c>
      <c r="P2241">
        <v>30043929</v>
      </c>
      <c r="R2241">
        <v>13</v>
      </c>
      <c r="S2241">
        <v>14</v>
      </c>
      <c r="T2241">
        <v>13</v>
      </c>
      <c r="U2241">
        <v>7896382708183</v>
      </c>
      <c r="V2241">
        <v>0</v>
      </c>
      <c r="X2241" t="s">
        <v>509</v>
      </c>
      <c r="Z2241" t="s">
        <v>1260</v>
      </c>
      <c r="AA2241" t="s">
        <v>1261</v>
      </c>
      <c r="AB2241">
        <v>4</v>
      </c>
      <c r="AC2241" t="s">
        <v>1466</v>
      </c>
      <c r="AE2241">
        <v>45320</v>
      </c>
      <c r="AH2241">
        <v>0</v>
      </c>
      <c r="AK2241" t="s">
        <v>1260</v>
      </c>
      <c r="AM2241" t="s">
        <v>1260</v>
      </c>
      <c r="AN2241" t="s">
        <v>1260</v>
      </c>
      <c r="AQ2241" t="s">
        <v>1263</v>
      </c>
      <c r="AR2241" t="s">
        <v>1257</v>
      </c>
      <c r="AS2241" t="s">
        <v>1260</v>
      </c>
      <c r="AT2241">
        <v>1</v>
      </c>
      <c r="AX2241" t="s">
        <v>1260</v>
      </c>
      <c r="AY2241" t="s">
        <v>1264</v>
      </c>
      <c r="AZ2241" t="s">
        <v>1265</v>
      </c>
      <c r="BI2241" t="s">
        <v>1260</v>
      </c>
      <c r="BK2241" t="str">
        <f>LEFT(Tabela_BaseCadastro[[#This Row],[Descrição]],SEARCH(" ",Tabela_BaseCadastro[[#This Row],[Descrição]],1)-1)</f>
        <v>BASAGLAR</v>
      </c>
      <c r="BL2241" t="str">
        <f>TEXT(Tabela_BaseCadastro[[#This Row],[Unidade Venda '[EAN8, UPC12, EAN13, e DUN14']]],"0000000000000")</f>
        <v>7896382708183</v>
      </c>
      <c r="BM2241" t="s">
        <v>2550</v>
      </c>
      <c r="BN2241" t="str">
        <f>IF(Tabela_BaseCadastro[[#This Row],[P.Ativo CMED]]="",Tabela_BaseCadastro[[#This Row],[DESCRIÇÃO DO PRINCIPIO ATIVO]],Tabela_BaseCadastro[[#This Row],[P.Ativo CMED]])</f>
        <v>INSULINA GLARGINA</v>
      </c>
    </row>
    <row r="2242" spans="1:66" x14ac:dyDescent="0.25">
      <c r="A2242">
        <v>3108</v>
      </c>
      <c r="B2242" t="s">
        <v>5369</v>
      </c>
      <c r="C2242">
        <v>2194</v>
      </c>
      <c r="D2242" t="s">
        <v>5166</v>
      </c>
      <c r="E2242">
        <v>5</v>
      </c>
      <c r="F2242" t="s">
        <v>2634</v>
      </c>
      <c r="G2242">
        <v>8</v>
      </c>
      <c r="H2242" s="1" t="s">
        <v>2635</v>
      </c>
      <c r="I2242">
        <v>86</v>
      </c>
      <c r="J2242" t="s">
        <v>5167</v>
      </c>
      <c r="M2242" t="s">
        <v>1257</v>
      </c>
      <c r="N2242" t="s">
        <v>4698</v>
      </c>
      <c r="O2242" t="s">
        <v>4699</v>
      </c>
      <c r="P2242">
        <v>90189099</v>
      </c>
      <c r="R2242">
        <v>13</v>
      </c>
      <c r="S2242">
        <v>14</v>
      </c>
      <c r="U2242">
        <v>7730734005967</v>
      </c>
      <c r="V2242">
        <v>0</v>
      </c>
      <c r="X2242">
        <v>94214804</v>
      </c>
      <c r="Z2242" t="s">
        <v>1260</v>
      </c>
      <c r="AA2242" t="s">
        <v>1261</v>
      </c>
      <c r="AE2242">
        <v>45324</v>
      </c>
      <c r="AH2242">
        <v>0</v>
      </c>
      <c r="AK2242" t="s">
        <v>1260</v>
      </c>
      <c r="AM2242" t="s">
        <v>1260</v>
      </c>
      <c r="AN2242" t="s">
        <v>1260</v>
      </c>
      <c r="AQ2242" t="s">
        <v>1263</v>
      </c>
      <c r="AR2242" t="s">
        <v>1257</v>
      </c>
      <c r="AS2242" t="s">
        <v>1260</v>
      </c>
      <c r="AT2242">
        <v>1</v>
      </c>
      <c r="AX2242" t="s">
        <v>1260</v>
      </c>
      <c r="AY2242" t="s">
        <v>1264</v>
      </c>
      <c r="AZ2242" t="s">
        <v>1265</v>
      </c>
      <c r="BI2242" t="s">
        <v>1260</v>
      </c>
      <c r="BK2242" t="str">
        <f>LEFT(Tabela_BaseCadastro[[#This Row],[Descrição]],SEARCH(" ",Tabela_BaseCadastro[[#This Row],[Descrição]],1)-1)</f>
        <v>94214804</v>
      </c>
      <c r="BL2242" t="str">
        <f>TEXT(Tabela_BaseCadastro[[#This Row],[Unidade Venda '[EAN8, UPC12, EAN13, e DUN14']]],"0000000000000")</f>
        <v>7730734005967</v>
      </c>
      <c r="BN2242">
        <f>IF(Tabela_BaseCadastro[[#This Row],[P.Ativo CMED]]="",Tabela_BaseCadastro[[#This Row],[DESCRIÇÃO DO PRINCIPIO ATIVO]],Tabela_BaseCadastro[[#This Row],[P.Ativo CMED]])</f>
        <v>0</v>
      </c>
    </row>
    <row r="2243" spans="1:66" x14ac:dyDescent="0.25">
      <c r="A2243">
        <v>3109</v>
      </c>
      <c r="B2243" t="s">
        <v>5370</v>
      </c>
      <c r="C2243">
        <v>2218</v>
      </c>
      <c r="D2243" t="s">
        <v>2683</v>
      </c>
      <c r="E2243">
        <v>1</v>
      </c>
      <c r="F2243" t="s">
        <v>1253</v>
      </c>
      <c r="G2243">
        <v>2</v>
      </c>
      <c r="H2243" s="1" t="s">
        <v>1254</v>
      </c>
      <c r="I2243">
        <v>33</v>
      </c>
      <c r="J2243" t="s">
        <v>2684</v>
      </c>
      <c r="K2243">
        <v>2</v>
      </c>
      <c r="L2243" t="s">
        <v>1256</v>
      </c>
      <c r="M2243" t="s">
        <v>1257</v>
      </c>
      <c r="N2243" t="s">
        <v>1323</v>
      </c>
      <c r="O2243" t="s">
        <v>1269</v>
      </c>
      <c r="P2243">
        <v>30049069</v>
      </c>
      <c r="R2243">
        <v>13</v>
      </c>
      <c r="S2243">
        <v>14</v>
      </c>
      <c r="U2243">
        <v>7892953101865</v>
      </c>
      <c r="V2243">
        <v>0</v>
      </c>
      <c r="Z2243" t="s">
        <v>1260</v>
      </c>
      <c r="AA2243" t="s">
        <v>1261</v>
      </c>
      <c r="AB2243">
        <v>6</v>
      </c>
      <c r="AC2243" t="s">
        <v>1335</v>
      </c>
      <c r="AE2243">
        <v>45329</v>
      </c>
      <c r="AH2243">
        <v>0</v>
      </c>
      <c r="AK2243" t="s">
        <v>1260</v>
      </c>
      <c r="AM2243" t="s">
        <v>1260</v>
      </c>
      <c r="AN2243" t="s">
        <v>1260</v>
      </c>
      <c r="AQ2243" t="s">
        <v>1263</v>
      </c>
      <c r="AR2243" t="s">
        <v>1257</v>
      </c>
      <c r="AS2243" t="s">
        <v>1260</v>
      </c>
      <c r="AT2243">
        <v>1</v>
      </c>
      <c r="AX2243" t="s">
        <v>1260</v>
      </c>
      <c r="AY2243" t="s">
        <v>1264</v>
      </c>
      <c r="AZ2243" t="s">
        <v>1265</v>
      </c>
      <c r="BI2243" t="s">
        <v>1260</v>
      </c>
      <c r="BK2243" t="str">
        <f>LEFT(Tabela_BaseCadastro[[#This Row],[Descrição]],SEARCH(" ",Tabela_BaseCadastro[[#This Row],[Descrição]],1)-1)</f>
        <v>TECNOMET</v>
      </c>
      <c r="BL2243" t="str">
        <f>TEXT(Tabela_BaseCadastro[[#This Row],[Unidade Venda '[EAN8, UPC12, EAN13, e DUN14']]],"0000000000000")</f>
        <v>7892953101865</v>
      </c>
      <c r="BM2243" t="s">
        <v>2601</v>
      </c>
      <c r="BN2243" t="str">
        <f>IF(Tabela_BaseCadastro[[#This Row],[P.Ativo CMED]]="",Tabela_BaseCadastro[[#This Row],[DESCRIÇÃO DO PRINCIPIO ATIVO]],Tabela_BaseCadastro[[#This Row],[P.Ativo CMED]])</f>
        <v>METOTREXATO</v>
      </c>
    </row>
    <row r="2244" spans="1:66" x14ac:dyDescent="0.25">
      <c r="A2244">
        <v>3110</v>
      </c>
      <c r="B2244" t="s">
        <v>5371</v>
      </c>
      <c r="C2244">
        <v>2194</v>
      </c>
      <c r="D2244" t="s">
        <v>5166</v>
      </c>
      <c r="E2244">
        <v>5</v>
      </c>
      <c r="F2244" t="s">
        <v>2634</v>
      </c>
      <c r="G2244">
        <v>8</v>
      </c>
      <c r="H2244" s="1" t="s">
        <v>2635</v>
      </c>
      <c r="I2244">
        <v>86</v>
      </c>
      <c r="J2244" t="s">
        <v>5167</v>
      </c>
      <c r="M2244" t="s">
        <v>1257</v>
      </c>
      <c r="N2244" t="s">
        <v>5168</v>
      </c>
      <c r="O2244" t="s">
        <v>1275</v>
      </c>
      <c r="P2244">
        <v>90183929</v>
      </c>
      <c r="R2244">
        <v>13</v>
      </c>
      <c r="S2244">
        <v>14</v>
      </c>
      <c r="U2244">
        <v>6948097020188</v>
      </c>
      <c r="V2244">
        <v>0</v>
      </c>
      <c r="X2244" t="s">
        <v>807</v>
      </c>
      <c r="Z2244" t="s">
        <v>1260</v>
      </c>
      <c r="AA2244" t="s">
        <v>1261</v>
      </c>
      <c r="AE2244">
        <v>45351</v>
      </c>
      <c r="AH2244">
        <v>0</v>
      </c>
      <c r="AK2244" t="s">
        <v>1260</v>
      </c>
      <c r="AM2244" t="s">
        <v>1260</v>
      </c>
      <c r="AN2244" t="s">
        <v>1260</v>
      </c>
      <c r="AQ2244" t="s">
        <v>1263</v>
      </c>
      <c r="AR2244" t="s">
        <v>1257</v>
      </c>
      <c r="AS2244" t="s">
        <v>1260</v>
      </c>
      <c r="AT2244">
        <v>1</v>
      </c>
      <c r="AX2244" t="s">
        <v>1260</v>
      </c>
      <c r="AY2244" t="s">
        <v>1264</v>
      </c>
      <c r="AZ2244" t="s">
        <v>1265</v>
      </c>
      <c r="BI2244" t="s">
        <v>1260</v>
      </c>
      <c r="BK2244" t="str">
        <f>LEFT(Tabela_BaseCadastro[[#This Row],[Descrição]],SEARCH(" ",Tabela_BaseCadastro[[#This Row],[Descrição]],1)-1)</f>
        <v>ET50PC</v>
      </c>
      <c r="BL2244" t="str">
        <f>TEXT(Tabela_BaseCadastro[[#This Row],[Unidade Venda '[EAN8, UPC12, EAN13, e DUN14']]],"0000000000000")</f>
        <v>6948097020188</v>
      </c>
      <c r="BN2244">
        <f>IF(Tabela_BaseCadastro[[#This Row],[P.Ativo CMED]]="",Tabela_BaseCadastro[[#This Row],[DESCRIÇÃO DO PRINCIPIO ATIVO]],Tabela_BaseCadastro[[#This Row],[P.Ativo CMED]])</f>
        <v>0</v>
      </c>
    </row>
    <row r="2245" spans="1:66" x14ac:dyDescent="0.25">
      <c r="A2245">
        <v>3111</v>
      </c>
      <c r="B2245" t="s">
        <v>5372</v>
      </c>
      <c r="C2245">
        <v>2194</v>
      </c>
      <c r="D2245" t="s">
        <v>5166</v>
      </c>
      <c r="E2245">
        <v>5</v>
      </c>
      <c r="F2245" t="s">
        <v>2634</v>
      </c>
      <c r="G2245">
        <v>8</v>
      </c>
      <c r="H2245" s="1" t="s">
        <v>2635</v>
      </c>
      <c r="I2245">
        <v>86</v>
      </c>
      <c r="J2245" t="s">
        <v>5167</v>
      </c>
      <c r="M2245" t="s">
        <v>1257</v>
      </c>
      <c r="N2245" t="s">
        <v>5168</v>
      </c>
      <c r="O2245" t="s">
        <v>1275</v>
      </c>
      <c r="P2245">
        <v>90183929</v>
      </c>
      <c r="R2245">
        <v>13</v>
      </c>
      <c r="S2245">
        <v>14</v>
      </c>
      <c r="U2245">
        <v>6948097020218</v>
      </c>
      <c r="V2245">
        <v>0</v>
      </c>
      <c r="X2245" t="s">
        <v>778</v>
      </c>
      <c r="Z2245" t="s">
        <v>1260</v>
      </c>
      <c r="AA2245" t="s">
        <v>1261</v>
      </c>
      <c r="AE2245">
        <v>45351</v>
      </c>
      <c r="AH2245">
        <v>0</v>
      </c>
      <c r="AK2245" t="s">
        <v>1260</v>
      </c>
      <c r="AM2245" t="s">
        <v>1260</v>
      </c>
      <c r="AN2245" t="s">
        <v>1260</v>
      </c>
      <c r="AQ2245" t="s">
        <v>1263</v>
      </c>
      <c r="AR2245" t="s">
        <v>1257</v>
      </c>
      <c r="AS2245" t="s">
        <v>1260</v>
      </c>
      <c r="AT2245">
        <v>1</v>
      </c>
      <c r="AX2245" t="s">
        <v>1260</v>
      </c>
      <c r="AY2245" t="s">
        <v>1264</v>
      </c>
      <c r="AZ2245" t="s">
        <v>1265</v>
      </c>
      <c r="BI2245" t="s">
        <v>1260</v>
      </c>
      <c r="BK2245" t="str">
        <f>LEFT(Tabela_BaseCadastro[[#This Row],[Descrição]],SEARCH(" ",Tabela_BaseCadastro[[#This Row],[Descrição]],1)-1)</f>
        <v>ET55PC</v>
      </c>
      <c r="BL2245" t="str">
        <f>TEXT(Tabela_BaseCadastro[[#This Row],[Unidade Venda '[EAN8, UPC12, EAN13, e DUN14']]],"0000000000000")</f>
        <v>6948097020218</v>
      </c>
      <c r="BN2245">
        <f>IF(Tabela_BaseCadastro[[#This Row],[P.Ativo CMED]]="",Tabela_BaseCadastro[[#This Row],[DESCRIÇÃO DO PRINCIPIO ATIVO]],Tabela_BaseCadastro[[#This Row],[P.Ativo CMED]])</f>
        <v>0</v>
      </c>
    </row>
    <row r="2246" spans="1:66" x14ac:dyDescent="0.25">
      <c r="A2246">
        <v>3112</v>
      </c>
      <c r="B2246" t="s">
        <v>5373</v>
      </c>
      <c r="C2246">
        <v>2194</v>
      </c>
      <c r="D2246" t="s">
        <v>5166</v>
      </c>
      <c r="E2246">
        <v>5</v>
      </c>
      <c r="F2246" t="s">
        <v>2634</v>
      </c>
      <c r="G2246">
        <v>8</v>
      </c>
      <c r="H2246" s="1" t="s">
        <v>2635</v>
      </c>
      <c r="I2246">
        <v>86</v>
      </c>
      <c r="J2246" t="s">
        <v>5167</v>
      </c>
      <c r="M2246" t="s">
        <v>1257</v>
      </c>
      <c r="N2246" t="s">
        <v>5168</v>
      </c>
      <c r="O2246" t="s">
        <v>1275</v>
      </c>
      <c r="P2246">
        <v>90183929</v>
      </c>
      <c r="R2246">
        <v>13</v>
      </c>
      <c r="S2246">
        <v>14</v>
      </c>
      <c r="U2246">
        <v>6948097020843</v>
      </c>
      <c r="V2246">
        <v>0</v>
      </c>
      <c r="X2246" t="s">
        <v>5374</v>
      </c>
      <c r="Z2246" t="s">
        <v>1260</v>
      </c>
      <c r="AA2246" t="s">
        <v>1261</v>
      </c>
      <c r="AE2246">
        <v>45351</v>
      </c>
      <c r="AH2246">
        <v>0</v>
      </c>
      <c r="AK2246" t="s">
        <v>1260</v>
      </c>
      <c r="AM2246" t="s">
        <v>1260</v>
      </c>
      <c r="AN2246" t="s">
        <v>1260</v>
      </c>
      <c r="AQ2246" t="s">
        <v>1263</v>
      </c>
      <c r="AR2246" t="s">
        <v>1257</v>
      </c>
      <c r="AS2246" t="s">
        <v>1260</v>
      </c>
      <c r="AT2246">
        <v>1</v>
      </c>
      <c r="AX2246" t="s">
        <v>1260</v>
      </c>
      <c r="AY2246" t="s">
        <v>1264</v>
      </c>
      <c r="AZ2246" t="s">
        <v>1265</v>
      </c>
      <c r="BI2246" t="s">
        <v>1260</v>
      </c>
      <c r="BK2246" t="str">
        <f>LEFT(Tabela_BaseCadastro[[#This Row],[Descrição]],SEARCH(" ",Tabela_BaseCadastro[[#This Row],[Descrição]],1)-1)</f>
        <v>ET75P</v>
      </c>
      <c r="BL2246" t="str">
        <f>TEXT(Tabela_BaseCadastro[[#This Row],[Unidade Venda '[EAN8, UPC12, EAN13, e DUN14']]],"0000000000000")</f>
        <v>6948097020843</v>
      </c>
      <c r="BN2246">
        <f>IF(Tabela_BaseCadastro[[#This Row],[P.Ativo CMED]]="",Tabela_BaseCadastro[[#This Row],[DESCRIÇÃO DO PRINCIPIO ATIVO]],Tabela_BaseCadastro[[#This Row],[P.Ativo CMED]])</f>
        <v>0</v>
      </c>
    </row>
    <row r="2247" spans="1:66" x14ac:dyDescent="0.25">
      <c r="A2247">
        <v>3113</v>
      </c>
      <c r="B2247" t="s">
        <v>5375</v>
      </c>
      <c r="C2247">
        <v>2194</v>
      </c>
      <c r="D2247" t="s">
        <v>5166</v>
      </c>
      <c r="E2247">
        <v>5</v>
      </c>
      <c r="F2247" t="s">
        <v>2634</v>
      </c>
      <c r="G2247">
        <v>8</v>
      </c>
      <c r="H2247" s="1" t="s">
        <v>2635</v>
      </c>
      <c r="I2247">
        <v>86</v>
      </c>
      <c r="J2247" t="s">
        <v>5167</v>
      </c>
      <c r="M2247" t="s">
        <v>1257</v>
      </c>
      <c r="N2247" t="s">
        <v>5168</v>
      </c>
      <c r="O2247" t="s">
        <v>1275</v>
      </c>
      <c r="P2247">
        <v>90183929</v>
      </c>
      <c r="R2247">
        <v>13</v>
      </c>
      <c r="S2247">
        <v>14</v>
      </c>
      <c r="U2247">
        <v>7730734014877</v>
      </c>
      <c r="V2247">
        <v>0</v>
      </c>
      <c r="X2247">
        <v>97292004</v>
      </c>
      <c r="Z2247" t="s">
        <v>1260</v>
      </c>
      <c r="AA2247" t="s">
        <v>1261</v>
      </c>
      <c r="AE2247">
        <v>45351</v>
      </c>
      <c r="AH2247">
        <v>0</v>
      </c>
      <c r="AK2247" t="s">
        <v>1260</v>
      </c>
      <c r="AM2247" t="s">
        <v>1260</v>
      </c>
      <c r="AN2247" t="s">
        <v>1260</v>
      </c>
      <c r="AQ2247" t="s">
        <v>1263</v>
      </c>
      <c r="AR2247" t="s">
        <v>1257</v>
      </c>
      <c r="AS2247" t="s">
        <v>1260</v>
      </c>
      <c r="AT2247">
        <v>1</v>
      </c>
      <c r="AX2247" t="s">
        <v>1260</v>
      </c>
      <c r="AY2247" t="s">
        <v>1264</v>
      </c>
      <c r="AZ2247" t="s">
        <v>1265</v>
      </c>
      <c r="BI2247" t="s">
        <v>1260</v>
      </c>
      <c r="BK2247" t="str">
        <f>LEFT(Tabela_BaseCadastro[[#This Row],[Descrição]],SEARCH(" ",Tabela_BaseCadastro[[#This Row],[Descrição]],1)-1)</f>
        <v>97292004</v>
      </c>
      <c r="BL2247" t="str">
        <f>TEXT(Tabela_BaseCadastro[[#This Row],[Unidade Venda '[EAN8, UPC12, EAN13, e DUN14']]],"0000000000000")</f>
        <v>7730734014877</v>
      </c>
      <c r="BN2247">
        <f>IF(Tabela_BaseCadastro[[#This Row],[P.Ativo CMED]]="",Tabela_BaseCadastro[[#This Row],[DESCRIÇÃO DO PRINCIPIO ATIVO]],Tabela_BaseCadastro[[#This Row],[P.Ativo CMED]])</f>
        <v>0</v>
      </c>
    </row>
    <row r="2248" spans="1:66" x14ac:dyDescent="0.25">
      <c r="A2248">
        <v>3114</v>
      </c>
      <c r="B2248" t="s">
        <v>5376</v>
      </c>
      <c r="C2248">
        <v>1623</v>
      </c>
      <c r="D2248" t="s">
        <v>2683</v>
      </c>
      <c r="E2248">
        <v>1</v>
      </c>
      <c r="F2248" t="s">
        <v>1253</v>
      </c>
      <c r="G2248">
        <v>1</v>
      </c>
      <c r="H2248" s="1" t="s">
        <v>1280</v>
      </c>
      <c r="I2248">
        <v>33</v>
      </c>
      <c r="J2248" t="s">
        <v>2684</v>
      </c>
      <c r="K2248">
        <v>1</v>
      </c>
      <c r="L2248" t="s">
        <v>1291</v>
      </c>
      <c r="M2248" t="s">
        <v>1257</v>
      </c>
      <c r="N2248" t="s">
        <v>1877</v>
      </c>
      <c r="O2248" t="s">
        <v>1416</v>
      </c>
      <c r="P2248">
        <v>30021590</v>
      </c>
      <c r="R2248">
        <v>13</v>
      </c>
      <c r="S2248">
        <v>14</v>
      </c>
      <c r="U2248">
        <v>7892953207901</v>
      </c>
      <c r="V2248">
        <v>0</v>
      </c>
      <c r="X2248" t="s">
        <v>5377</v>
      </c>
      <c r="Z2248" t="s">
        <v>1260</v>
      </c>
      <c r="AA2248" t="s">
        <v>1261</v>
      </c>
      <c r="AB2248">
        <v>1</v>
      </c>
      <c r="AC2248" t="s">
        <v>1283</v>
      </c>
      <c r="AE2248">
        <v>45355</v>
      </c>
      <c r="AH2248">
        <v>0</v>
      </c>
      <c r="AK2248" t="s">
        <v>1260</v>
      </c>
      <c r="AM2248" t="s">
        <v>1260</v>
      </c>
      <c r="AN2248" t="s">
        <v>1260</v>
      </c>
      <c r="AQ2248" t="s">
        <v>1263</v>
      </c>
      <c r="AR2248" t="s">
        <v>1257</v>
      </c>
      <c r="AS2248" t="s">
        <v>1260</v>
      </c>
      <c r="AT2248">
        <v>1</v>
      </c>
      <c r="AX2248" t="s">
        <v>1260</v>
      </c>
      <c r="AY2248" t="s">
        <v>1264</v>
      </c>
      <c r="AZ2248" t="s">
        <v>1265</v>
      </c>
      <c r="BI2248" t="s">
        <v>1260</v>
      </c>
      <c r="BK2248" t="str">
        <f>LEFT(Tabela_BaseCadastro[[#This Row],[Descrição]],SEARCH(" ",Tabela_BaseCadastro[[#This Row],[Descrição]],1)-1)</f>
        <v>PADCEV</v>
      </c>
      <c r="BL2248" t="str">
        <f>TEXT(Tabela_BaseCadastro[[#This Row],[Unidade Venda '[EAN8, UPC12, EAN13, e DUN14']]],"0000000000000")</f>
        <v>7892953207901</v>
      </c>
      <c r="BM2248" t="s">
        <v>5378</v>
      </c>
      <c r="BN2248" t="str">
        <f>IF(Tabela_BaseCadastro[[#This Row],[P.Ativo CMED]]="",Tabela_BaseCadastro[[#This Row],[DESCRIÇÃO DO PRINCIPIO ATIVO]],Tabela_BaseCadastro[[#This Row],[P.Ativo CMED]])</f>
        <v>ENFORTUMABE VEDOTINA</v>
      </c>
    </row>
    <row r="2249" spans="1:66" x14ac:dyDescent="0.25">
      <c r="A2249">
        <v>3115</v>
      </c>
      <c r="B2249" t="s">
        <v>5379</v>
      </c>
      <c r="C2249">
        <v>1623</v>
      </c>
      <c r="D2249" t="s">
        <v>2683</v>
      </c>
      <c r="E2249">
        <v>1</v>
      </c>
      <c r="F2249" t="s">
        <v>1253</v>
      </c>
      <c r="G2249">
        <v>1</v>
      </c>
      <c r="H2249" s="1" t="s">
        <v>1280</v>
      </c>
      <c r="I2249">
        <v>33</v>
      </c>
      <c r="J2249" t="s">
        <v>2684</v>
      </c>
      <c r="K2249">
        <v>1</v>
      </c>
      <c r="L2249" t="s">
        <v>1291</v>
      </c>
      <c r="M2249" t="s">
        <v>1257</v>
      </c>
      <c r="N2249" t="s">
        <v>1877</v>
      </c>
      <c r="O2249" t="s">
        <v>1416</v>
      </c>
      <c r="P2249">
        <v>30021590</v>
      </c>
      <c r="R2249">
        <v>13</v>
      </c>
      <c r="S2249">
        <v>14</v>
      </c>
      <c r="U2249">
        <v>7892953207918</v>
      </c>
      <c r="V2249">
        <v>0</v>
      </c>
      <c r="X2249" t="s">
        <v>5380</v>
      </c>
      <c r="Z2249" t="s">
        <v>1260</v>
      </c>
      <c r="AA2249" t="s">
        <v>1261</v>
      </c>
      <c r="AB2249">
        <v>1</v>
      </c>
      <c r="AC2249" t="s">
        <v>1283</v>
      </c>
      <c r="AE2249">
        <v>45355</v>
      </c>
      <c r="AH2249">
        <v>0</v>
      </c>
      <c r="AK2249" t="s">
        <v>1260</v>
      </c>
      <c r="AM2249" t="s">
        <v>1260</v>
      </c>
      <c r="AN2249" t="s">
        <v>1260</v>
      </c>
      <c r="AQ2249" t="s">
        <v>1263</v>
      </c>
      <c r="AR2249" t="s">
        <v>1257</v>
      </c>
      <c r="AS2249" t="s">
        <v>1260</v>
      </c>
      <c r="AT2249">
        <v>1</v>
      </c>
      <c r="AX2249" t="s">
        <v>1260</v>
      </c>
      <c r="AY2249" t="s">
        <v>1264</v>
      </c>
      <c r="AZ2249" t="s">
        <v>1265</v>
      </c>
      <c r="BI2249" t="s">
        <v>1260</v>
      </c>
      <c r="BK2249" t="str">
        <f>LEFT(Tabela_BaseCadastro[[#This Row],[Descrição]],SEARCH(" ",Tabela_BaseCadastro[[#This Row],[Descrição]],1)-1)</f>
        <v>PADCEV</v>
      </c>
      <c r="BL2249" t="str">
        <f>TEXT(Tabela_BaseCadastro[[#This Row],[Unidade Venda '[EAN8, UPC12, EAN13, e DUN14']]],"0000000000000")</f>
        <v>7892953207918</v>
      </c>
      <c r="BM2249" t="s">
        <v>5378</v>
      </c>
      <c r="BN2249" t="str">
        <f>IF(Tabela_BaseCadastro[[#This Row],[P.Ativo CMED]]="",Tabela_BaseCadastro[[#This Row],[DESCRIÇÃO DO PRINCIPIO ATIVO]],Tabela_BaseCadastro[[#This Row],[P.Ativo CMED]])</f>
        <v>ENFORTUMABE VEDOTINA</v>
      </c>
    </row>
    <row r="2250" spans="1:66" x14ac:dyDescent="0.25">
      <c r="A2250">
        <v>3116</v>
      </c>
      <c r="B2250" t="s">
        <v>5381</v>
      </c>
      <c r="C2250">
        <v>2312</v>
      </c>
      <c r="D2250" t="s">
        <v>5382</v>
      </c>
      <c r="E2250">
        <v>1</v>
      </c>
      <c r="F2250" t="s">
        <v>1253</v>
      </c>
      <c r="G2250">
        <v>2</v>
      </c>
      <c r="H2250" s="1" t="s">
        <v>1254</v>
      </c>
      <c r="I2250">
        <v>58</v>
      </c>
      <c r="J2250" t="s">
        <v>4465</v>
      </c>
      <c r="K2250">
        <v>2</v>
      </c>
      <c r="L2250" t="s">
        <v>1256</v>
      </c>
      <c r="M2250" t="s">
        <v>1257</v>
      </c>
      <c r="N2250" t="s">
        <v>5383</v>
      </c>
      <c r="O2250" t="s">
        <v>1307</v>
      </c>
      <c r="P2250">
        <v>30049099</v>
      </c>
      <c r="R2250">
        <v>13</v>
      </c>
      <c r="S2250">
        <v>14</v>
      </c>
      <c r="U2250">
        <v>7896094201637</v>
      </c>
      <c r="V2250">
        <v>0</v>
      </c>
      <c r="X2250">
        <v>150041</v>
      </c>
      <c r="Z2250" t="s">
        <v>1260</v>
      </c>
      <c r="AA2250" t="s">
        <v>1261</v>
      </c>
      <c r="AB2250">
        <v>134</v>
      </c>
      <c r="AC2250" t="s">
        <v>5384</v>
      </c>
      <c r="AE2250">
        <v>45357</v>
      </c>
      <c r="AH2250">
        <v>0</v>
      </c>
      <c r="AK2250" t="s">
        <v>1260</v>
      </c>
      <c r="AM2250" t="s">
        <v>1260</v>
      </c>
      <c r="AN2250" t="s">
        <v>1260</v>
      </c>
      <c r="AQ2250" t="s">
        <v>1263</v>
      </c>
      <c r="AR2250" t="s">
        <v>1257</v>
      </c>
      <c r="AS2250" t="s">
        <v>1260</v>
      </c>
      <c r="AT2250">
        <v>1</v>
      </c>
      <c r="AX2250" t="s">
        <v>1260</v>
      </c>
      <c r="AY2250" t="s">
        <v>1264</v>
      </c>
      <c r="AZ2250" t="s">
        <v>1265</v>
      </c>
      <c r="BI2250" t="s">
        <v>1260</v>
      </c>
      <c r="BK2250" t="str">
        <f>LEFT(Tabela_BaseCadastro[[#This Row],[Descrição]],SEARCH(" ",Tabela_BaseCadastro[[#This Row],[Descrição]],1)-1)</f>
        <v>MUVINLAX</v>
      </c>
      <c r="BL2250" t="str">
        <f>TEXT(Tabela_BaseCadastro[[#This Row],[Unidade Venda '[EAN8, UPC12, EAN13, e DUN14']]],"0000000000000")</f>
        <v>7896094201637</v>
      </c>
      <c r="BM2250" t="s">
        <v>5385</v>
      </c>
      <c r="BN2250" t="str">
        <f>IF(Tabela_BaseCadastro[[#This Row],[P.Ativo CMED]]="",Tabela_BaseCadastro[[#This Row],[DESCRIÇÃO DO PRINCIPIO ATIVO]],Tabela_BaseCadastro[[#This Row],[P.Ativo CMED]])</f>
        <v>MACROGOL;BICARBONATO DE SÓDIO;CLORETO DE POTÁSSIO;CLORETO DE SÓDIO</v>
      </c>
    </row>
    <row r="2251" spans="1:66" x14ac:dyDescent="0.25">
      <c r="A2251">
        <v>3117</v>
      </c>
      <c r="B2251" t="s">
        <v>5386</v>
      </c>
      <c r="C2251">
        <v>2194</v>
      </c>
      <c r="D2251" t="s">
        <v>5166</v>
      </c>
      <c r="E2251">
        <v>5</v>
      </c>
      <c r="F2251" t="s">
        <v>2634</v>
      </c>
      <c r="G2251">
        <v>8</v>
      </c>
      <c r="H2251" s="1" t="s">
        <v>2635</v>
      </c>
      <c r="I2251">
        <v>86</v>
      </c>
      <c r="J2251" t="s">
        <v>5167</v>
      </c>
      <c r="M2251" t="s">
        <v>1257</v>
      </c>
      <c r="N2251" t="s">
        <v>5168</v>
      </c>
      <c r="O2251" t="s">
        <v>1275</v>
      </c>
      <c r="P2251">
        <v>90183929</v>
      </c>
      <c r="R2251">
        <v>13</v>
      </c>
      <c r="S2251">
        <v>14</v>
      </c>
      <c r="U2251">
        <v>6948097020157</v>
      </c>
      <c r="V2251">
        <v>0</v>
      </c>
      <c r="X2251" t="s">
        <v>805</v>
      </c>
      <c r="Z2251" t="s">
        <v>1260</v>
      </c>
      <c r="AA2251" t="s">
        <v>1261</v>
      </c>
      <c r="AE2251">
        <v>45358</v>
      </c>
      <c r="AH2251">
        <v>0</v>
      </c>
      <c r="AK2251" t="s">
        <v>1260</v>
      </c>
      <c r="AM2251" t="s">
        <v>1260</v>
      </c>
      <c r="AN2251" t="s">
        <v>1260</v>
      </c>
      <c r="AQ2251" t="s">
        <v>1263</v>
      </c>
      <c r="AR2251" t="s">
        <v>1257</v>
      </c>
      <c r="AS2251" t="s">
        <v>1260</v>
      </c>
      <c r="AT2251">
        <v>1</v>
      </c>
      <c r="AX2251" t="s">
        <v>1260</v>
      </c>
      <c r="AY2251" t="s">
        <v>1264</v>
      </c>
      <c r="AZ2251" t="s">
        <v>1265</v>
      </c>
      <c r="BI2251" t="s">
        <v>1260</v>
      </c>
      <c r="BK2251" t="str">
        <f>LEFT(Tabela_BaseCadastro[[#This Row],[Descrição]],SEARCH(" ",Tabela_BaseCadastro[[#This Row],[Descrição]],1)-1)</f>
        <v>ET45PC</v>
      </c>
      <c r="BL2251" t="str">
        <f>TEXT(Tabela_BaseCadastro[[#This Row],[Unidade Venda '[EAN8, UPC12, EAN13, e DUN14']]],"0000000000000")</f>
        <v>6948097020157</v>
      </c>
      <c r="BN2251">
        <f>IF(Tabela_BaseCadastro[[#This Row],[P.Ativo CMED]]="",Tabela_BaseCadastro[[#This Row],[DESCRIÇÃO DO PRINCIPIO ATIVO]],Tabela_BaseCadastro[[#This Row],[P.Ativo CMED]])</f>
        <v>0</v>
      </c>
    </row>
    <row r="2252" spans="1:66" x14ac:dyDescent="0.25">
      <c r="A2252">
        <v>3118</v>
      </c>
      <c r="B2252" t="s">
        <v>5387</v>
      </c>
      <c r="C2252">
        <v>2194</v>
      </c>
      <c r="D2252" t="s">
        <v>5166</v>
      </c>
      <c r="E2252">
        <v>5</v>
      </c>
      <c r="F2252" t="s">
        <v>2634</v>
      </c>
      <c r="G2252">
        <v>8</v>
      </c>
      <c r="H2252" s="1" t="s">
        <v>2635</v>
      </c>
      <c r="I2252">
        <v>86</v>
      </c>
      <c r="J2252" t="s">
        <v>5167</v>
      </c>
      <c r="M2252" t="s">
        <v>1257</v>
      </c>
      <c r="N2252" t="s">
        <v>5168</v>
      </c>
      <c r="O2252" t="s">
        <v>1275</v>
      </c>
      <c r="P2252">
        <v>90183929</v>
      </c>
      <c r="R2252">
        <v>13</v>
      </c>
      <c r="S2252">
        <v>14</v>
      </c>
      <c r="U2252">
        <v>6948097020577</v>
      </c>
      <c r="V2252">
        <v>0</v>
      </c>
      <c r="X2252" t="s">
        <v>5388</v>
      </c>
      <c r="Z2252" t="s">
        <v>1260</v>
      </c>
      <c r="AA2252" t="s">
        <v>1261</v>
      </c>
      <c r="AE2252">
        <v>45358</v>
      </c>
      <c r="AH2252">
        <v>0</v>
      </c>
      <c r="AK2252" t="s">
        <v>1260</v>
      </c>
      <c r="AM2252" t="s">
        <v>1260</v>
      </c>
      <c r="AN2252" t="s">
        <v>1260</v>
      </c>
      <c r="AQ2252" t="s">
        <v>1263</v>
      </c>
      <c r="AR2252" t="s">
        <v>1257</v>
      </c>
      <c r="AS2252" t="s">
        <v>1260</v>
      </c>
      <c r="AT2252">
        <v>2</v>
      </c>
      <c r="AX2252" t="s">
        <v>1260</v>
      </c>
      <c r="AY2252" t="s">
        <v>1264</v>
      </c>
      <c r="AZ2252" t="s">
        <v>1265</v>
      </c>
      <c r="BI2252" t="s">
        <v>1260</v>
      </c>
      <c r="BK2252" t="str">
        <f>LEFT(Tabela_BaseCadastro[[#This Row],[Descrição]],SEARCH(" ",Tabela_BaseCadastro[[#This Row],[Descrição]],1)-1)</f>
        <v>ET30P</v>
      </c>
      <c r="BL2252" t="str">
        <f>TEXT(Tabela_BaseCadastro[[#This Row],[Unidade Venda '[EAN8, UPC12, EAN13, e DUN14']]],"0000000000000")</f>
        <v>6948097020577</v>
      </c>
      <c r="BN2252">
        <f>IF(Tabela_BaseCadastro[[#This Row],[P.Ativo CMED]]="",Tabela_BaseCadastro[[#This Row],[DESCRIÇÃO DO PRINCIPIO ATIVO]],Tabela_BaseCadastro[[#This Row],[P.Ativo CMED]])</f>
        <v>0</v>
      </c>
    </row>
    <row r="2253" spans="1:66" x14ac:dyDescent="0.25">
      <c r="A2253">
        <v>3119</v>
      </c>
      <c r="B2253" t="s">
        <v>5389</v>
      </c>
      <c r="C2253">
        <v>1899</v>
      </c>
      <c r="D2253" t="s">
        <v>4614</v>
      </c>
      <c r="E2253">
        <v>5</v>
      </c>
      <c r="F2253" t="s">
        <v>2634</v>
      </c>
      <c r="G2253">
        <v>8</v>
      </c>
      <c r="H2253" s="1" t="s">
        <v>2635</v>
      </c>
      <c r="I2253">
        <v>74</v>
      </c>
      <c r="J2253" t="s">
        <v>4615</v>
      </c>
      <c r="M2253" t="s">
        <v>1257</v>
      </c>
      <c r="N2253" t="s">
        <v>4617</v>
      </c>
      <c r="O2253" t="s">
        <v>4618</v>
      </c>
      <c r="P2253">
        <v>90183921</v>
      </c>
      <c r="R2253">
        <v>13</v>
      </c>
      <c r="S2253">
        <v>14</v>
      </c>
      <c r="T2253">
        <v>13</v>
      </c>
      <c r="U2253">
        <v>7898626114323</v>
      </c>
      <c r="V2253">
        <v>0</v>
      </c>
      <c r="X2253" t="s">
        <v>5390</v>
      </c>
      <c r="Z2253" t="s">
        <v>1260</v>
      </c>
      <c r="AA2253" t="s">
        <v>1261</v>
      </c>
      <c r="AE2253">
        <v>45362</v>
      </c>
      <c r="AH2253">
        <v>0</v>
      </c>
      <c r="AK2253" t="s">
        <v>1260</v>
      </c>
      <c r="AM2253" t="s">
        <v>1260</v>
      </c>
      <c r="AN2253" t="s">
        <v>1260</v>
      </c>
      <c r="AQ2253" t="s">
        <v>1263</v>
      </c>
      <c r="AR2253" t="s">
        <v>1257</v>
      </c>
      <c r="AS2253" t="s">
        <v>1260</v>
      </c>
      <c r="AT2253">
        <v>1</v>
      </c>
      <c r="AX2253" t="s">
        <v>1260</v>
      </c>
      <c r="AY2253" t="s">
        <v>1264</v>
      </c>
      <c r="AZ2253" t="s">
        <v>1265</v>
      </c>
      <c r="BI2253" t="s">
        <v>1260</v>
      </c>
      <c r="BK2253" t="str">
        <f>LEFT(Tabela_BaseCadastro[[#This Row],[Descrição]],SEARCH(" ",Tabela_BaseCadastro[[#This Row],[Descrição]],1)-1)</f>
        <v>2012.18.30</v>
      </c>
      <c r="BL2253" t="str">
        <f>TEXT(Tabela_BaseCadastro[[#This Row],[Unidade Venda '[EAN8, UPC12, EAN13, e DUN14']]],"0000000000000")</f>
        <v>7898626114323</v>
      </c>
      <c r="BN2253">
        <f>IF(Tabela_BaseCadastro[[#This Row],[P.Ativo CMED]]="",Tabela_BaseCadastro[[#This Row],[DESCRIÇÃO DO PRINCIPIO ATIVO]],Tabela_BaseCadastro[[#This Row],[P.Ativo CMED]])</f>
        <v>0</v>
      </c>
    </row>
    <row r="2254" spans="1:66" x14ac:dyDescent="0.25">
      <c r="A2254">
        <v>3120</v>
      </c>
      <c r="B2254" t="s">
        <v>5391</v>
      </c>
      <c r="C2254">
        <v>1601</v>
      </c>
      <c r="D2254" t="s">
        <v>2633</v>
      </c>
      <c r="E2254">
        <v>5</v>
      </c>
      <c r="F2254" t="s">
        <v>2634</v>
      </c>
      <c r="G2254">
        <v>8</v>
      </c>
      <c r="H2254" s="1" t="s">
        <v>2635</v>
      </c>
      <c r="I2254">
        <v>29</v>
      </c>
      <c r="J2254" t="s">
        <v>628</v>
      </c>
      <c r="M2254" t="s">
        <v>1257</v>
      </c>
      <c r="N2254" t="s">
        <v>4592</v>
      </c>
      <c r="O2254" t="s">
        <v>4577</v>
      </c>
      <c r="P2254">
        <v>90189010</v>
      </c>
      <c r="R2254">
        <v>13</v>
      </c>
      <c r="S2254">
        <v>14</v>
      </c>
      <c r="U2254">
        <v>3120</v>
      </c>
      <c r="V2254">
        <v>0</v>
      </c>
      <c r="X2254" t="s">
        <v>5392</v>
      </c>
      <c r="Z2254" t="s">
        <v>1260</v>
      </c>
      <c r="AA2254" t="s">
        <v>1261</v>
      </c>
      <c r="AE2254">
        <v>45363</v>
      </c>
      <c r="AH2254">
        <v>0</v>
      </c>
      <c r="AK2254" t="s">
        <v>1260</v>
      </c>
      <c r="AM2254" t="s">
        <v>1260</v>
      </c>
      <c r="AN2254" t="s">
        <v>1260</v>
      </c>
      <c r="AQ2254" t="s">
        <v>1263</v>
      </c>
      <c r="AR2254" t="s">
        <v>1257</v>
      </c>
      <c r="AS2254" t="s">
        <v>1260</v>
      </c>
      <c r="AT2254">
        <v>1</v>
      </c>
      <c r="AX2254" t="s">
        <v>1260</v>
      </c>
      <c r="AY2254" t="s">
        <v>1264</v>
      </c>
      <c r="AZ2254" t="s">
        <v>1265</v>
      </c>
      <c r="BI2254" t="s">
        <v>1260</v>
      </c>
      <c r="BK2254" t="str">
        <f>LEFT(Tabela_BaseCadastro[[#This Row],[Descrição]],SEARCH(" ",Tabela_BaseCadastro[[#This Row],[Descrição]],1)-1)</f>
        <v>TORNEIRA</v>
      </c>
      <c r="BL2254" t="str">
        <f>TEXT(Tabela_BaseCadastro[[#This Row],[Unidade Venda '[EAN8, UPC12, EAN13, e DUN14']]],"0000000000000")</f>
        <v>0000000003120</v>
      </c>
      <c r="BN2254">
        <f>IF(Tabela_BaseCadastro[[#This Row],[P.Ativo CMED]]="",Tabela_BaseCadastro[[#This Row],[DESCRIÇÃO DO PRINCIPIO ATIVO]],Tabela_BaseCadastro[[#This Row],[P.Ativo CMED]])</f>
        <v>0</v>
      </c>
    </row>
    <row r="2255" spans="1:66" x14ac:dyDescent="0.25">
      <c r="A2255">
        <v>3121</v>
      </c>
      <c r="B2255" t="s">
        <v>5393</v>
      </c>
      <c r="C2255">
        <v>1370</v>
      </c>
      <c r="D2255" t="s">
        <v>1380</v>
      </c>
      <c r="E2255">
        <v>1</v>
      </c>
      <c r="F2255" t="s">
        <v>1253</v>
      </c>
      <c r="G2255">
        <v>1</v>
      </c>
      <c r="H2255" s="1" t="s">
        <v>1280</v>
      </c>
      <c r="I2255">
        <v>3</v>
      </c>
      <c r="J2255" t="s">
        <v>1382</v>
      </c>
      <c r="K2255">
        <v>2</v>
      </c>
      <c r="L2255" t="s">
        <v>1256</v>
      </c>
      <c r="M2255" t="s">
        <v>1257</v>
      </c>
      <c r="N2255" t="s">
        <v>1373</v>
      </c>
      <c r="O2255" t="s">
        <v>1275</v>
      </c>
      <c r="P2255">
        <v>30049079</v>
      </c>
      <c r="R2255">
        <v>13</v>
      </c>
      <c r="S2255">
        <v>14</v>
      </c>
      <c r="U2255">
        <v>7896261021686</v>
      </c>
      <c r="V2255">
        <v>0</v>
      </c>
      <c r="X2255">
        <v>1</v>
      </c>
      <c r="Z2255" t="s">
        <v>1260</v>
      </c>
      <c r="AA2255" t="s">
        <v>1261</v>
      </c>
      <c r="AB2255">
        <v>1</v>
      </c>
      <c r="AC2255" t="s">
        <v>1283</v>
      </c>
      <c r="AE2255">
        <v>45364</v>
      </c>
      <c r="AH2255">
        <v>0</v>
      </c>
      <c r="AK2255" t="s">
        <v>1260</v>
      </c>
      <c r="AM2255" t="s">
        <v>1260</v>
      </c>
      <c r="AN2255" t="s">
        <v>1260</v>
      </c>
      <c r="AQ2255" t="s">
        <v>1263</v>
      </c>
      <c r="AR2255" t="s">
        <v>1257</v>
      </c>
      <c r="AS2255" t="s">
        <v>1260</v>
      </c>
      <c r="AT2255">
        <v>1</v>
      </c>
      <c r="AX2255" t="s">
        <v>1260</v>
      </c>
      <c r="AY2255" t="s">
        <v>1264</v>
      </c>
      <c r="AZ2255" t="s">
        <v>1265</v>
      </c>
      <c r="BI2255" t="s">
        <v>1260</v>
      </c>
      <c r="BK2255" t="str">
        <f>LEFT(Tabela_BaseCadastro[[#This Row],[Descrição]],SEARCH(" ",Tabela_BaseCadastro[[#This Row],[Descrição]],1)-1)</f>
        <v>PIQRAY</v>
      </c>
      <c r="BL2255" t="str">
        <f>TEXT(Tabela_BaseCadastro[[#This Row],[Unidade Venda '[EAN8, UPC12, EAN13, e DUN14']]],"0000000000000")</f>
        <v>7896261021686</v>
      </c>
      <c r="BM2255" t="s">
        <v>3647</v>
      </c>
      <c r="BN2255" t="str">
        <f>IF(Tabela_BaseCadastro[[#This Row],[P.Ativo CMED]]="",Tabela_BaseCadastro[[#This Row],[DESCRIÇÃO DO PRINCIPIO ATIVO]],Tabela_BaseCadastro[[#This Row],[P.Ativo CMED]])</f>
        <v>ALPELISIBE</v>
      </c>
    </row>
    <row r="2256" spans="1:66" x14ac:dyDescent="0.25">
      <c r="A2256">
        <v>3122</v>
      </c>
      <c r="B2256" t="s">
        <v>5394</v>
      </c>
      <c r="C2256">
        <v>2312</v>
      </c>
      <c r="D2256" t="s">
        <v>5382</v>
      </c>
      <c r="E2256">
        <v>1</v>
      </c>
      <c r="F2256" t="s">
        <v>1253</v>
      </c>
      <c r="G2256">
        <v>2</v>
      </c>
      <c r="H2256" s="1" t="s">
        <v>1254</v>
      </c>
      <c r="I2256">
        <v>58</v>
      </c>
      <c r="J2256" t="s">
        <v>4465</v>
      </c>
      <c r="K2256">
        <v>2</v>
      </c>
      <c r="L2256" t="s">
        <v>1256</v>
      </c>
      <c r="M2256" t="s">
        <v>1257</v>
      </c>
      <c r="N2256" t="s">
        <v>4676</v>
      </c>
      <c r="O2256" t="s">
        <v>1269</v>
      </c>
      <c r="P2256">
        <v>30049069</v>
      </c>
      <c r="R2256">
        <v>13</v>
      </c>
      <c r="S2256">
        <v>14</v>
      </c>
      <c r="U2256">
        <v>7896094209190</v>
      </c>
      <c r="V2256">
        <v>0</v>
      </c>
      <c r="X2256">
        <v>150672</v>
      </c>
      <c r="Z2256" t="s">
        <v>1260</v>
      </c>
      <c r="AA2256" t="s">
        <v>1261</v>
      </c>
      <c r="AB2256">
        <v>11</v>
      </c>
      <c r="AC2256" t="s">
        <v>1276</v>
      </c>
      <c r="AE2256">
        <v>45365</v>
      </c>
      <c r="AH2256">
        <v>0</v>
      </c>
      <c r="AK2256" t="s">
        <v>1260</v>
      </c>
      <c r="AM2256" t="s">
        <v>1260</v>
      </c>
      <c r="AN2256" t="s">
        <v>1260</v>
      </c>
      <c r="AQ2256" t="s">
        <v>1263</v>
      </c>
      <c r="AR2256" t="s">
        <v>1257</v>
      </c>
      <c r="AS2256" t="s">
        <v>1260</v>
      </c>
      <c r="AT2256">
        <v>1</v>
      </c>
      <c r="AX2256" t="s">
        <v>1260</v>
      </c>
      <c r="AY2256" t="s">
        <v>1264</v>
      </c>
      <c r="AZ2256" t="s">
        <v>1265</v>
      </c>
      <c r="BI2256" t="s">
        <v>1260</v>
      </c>
      <c r="BK2256" t="str">
        <f>LEFT(Tabela_BaseCadastro[[#This Row],[Descrição]],SEARCH(" ",Tabela_BaseCadastro[[#This Row],[Descrição]],1)-1)</f>
        <v>EBATZ</v>
      </c>
      <c r="BL2256" t="str">
        <f>TEXT(Tabela_BaseCadastro[[#This Row],[Unidade Venda '[EAN8, UPC12, EAN13, e DUN14']]],"0000000000000")</f>
        <v>7896094209190</v>
      </c>
      <c r="BM2256" t="s">
        <v>5395</v>
      </c>
      <c r="BN2256" t="str">
        <f>IF(Tabela_BaseCadastro[[#This Row],[P.Ativo CMED]]="",Tabela_BaseCadastro[[#This Row],[DESCRIÇÃO DO PRINCIPIO ATIVO]],Tabela_BaseCadastro[[#This Row],[P.Ativo CMED]])</f>
        <v>PITAVASTATINA CÁLCICA</v>
      </c>
    </row>
    <row r="2257" spans="1:66" x14ac:dyDescent="0.25">
      <c r="A2257">
        <v>3123</v>
      </c>
      <c r="B2257" t="s">
        <v>5396</v>
      </c>
      <c r="C2257">
        <v>2312</v>
      </c>
      <c r="D2257" t="s">
        <v>5382</v>
      </c>
      <c r="E2257">
        <v>1</v>
      </c>
      <c r="F2257" t="s">
        <v>1253</v>
      </c>
      <c r="G2257">
        <v>18</v>
      </c>
      <c r="H2257" s="1" t="s">
        <v>1298</v>
      </c>
      <c r="I2257">
        <v>58</v>
      </c>
      <c r="J2257" t="s">
        <v>4465</v>
      </c>
      <c r="K2257">
        <v>2</v>
      </c>
      <c r="L2257" t="s">
        <v>1563</v>
      </c>
      <c r="M2257" t="s">
        <v>1257</v>
      </c>
      <c r="N2257" t="s">
        <v>2543</v>
      </c>
      <c r="O2257" t="s">
        <v>1416</v>
      </c>
      <c r="P2257">
        <v>30021590</v>
      </c>
      <c r="R2257">
        <v>13</v>
      </c>
      <c r="S2257">
        <v>14</v>
      </c>
      <c r="T2257">
        <v>13</v>
      </c>
      <c r="U2257">
        <v>7896094211704</v>
      </c>
      <c r="V2257">
        <v>7896094211704</v>
      </c>
      <c r="W2257">
        <v>7896094211704</v>
      </c>
      <c r="X2257">
        <v>300430</v>
      </c>
      <c r="Z2257" t="s">
        <v>1260</v>
      </c>
      <c r="AA2257" t="s">
        <v>1261</v>
      </c>
      <c r="AB2257">
        <v>125</v>
      </c>
      <c r="AC2257" t="s">
        <v>5397</v>
      </c>
      <c r="AE2257">
        <v>45371</v>
      </c>
      <c r="AH2257">
        <v>0</v>
      </c>
      <c r="AK2257" t="s">
        <v>1260</v>
      </c>
      <c r="AM2257" t="s">
        <v>1260</v>
      </c>
      <c r="AN2257" t="s">
        <v>1260</v>
      </c>
      <c r="AQ2257" t="s">
        <v>1263</v>
      </c>
      <c r="AR2257" t="s">
        <v>1257</v>
      </c>
      <c r="AS2257" t="s">
        <v>1260</v>
      </c>
      <c r="AT2257">
        <v>1</v>
      </c>
      <c r="AX2257" t="s">
        <v>1260</v>
      </c>
      <c r="AY2257" t="s">
        <v>1264</v>
      </c>
      <c r="AZ2257" t="s">
        <v>1265</v>
      </c>
      <c r="BI2257" t="s">
        <v>1260</v>
      </c>
      <c r="BK2257" t="str">
        <f>LEFT(Tabela_BaseCadastro[[#This Row],[Descrição]],SEARCH(" ",Tabela_BaseCadastro[[#This Row],[Descrição]],1)-1)</f>
        <v>EMGALITY</v>
      </c>
      <c r="BL2257" t="str">
        <f>TEXT(Tabela_BaseCadastro[[#This Row],[Unidade Venda '[EAN8, UPC12, EAN13, e DUN14']]],"0000000000000")</f>
        <v>7896094211704</v>
      </c>
      <c r="BM2257" t="s">
        <v>5398</v>
      </c>
      <c r="BN2257" t="str">
        <f>IF(Tabela_BaseCadastro[[#This Row],[P.Ativo CMED]]="",Tabela_BaseCadastro[[#This Row],[DESCRIÇÃO DO PRINCIPIO ATIVO]],Tabela_BaseCadastro[[#This Row],[P.Ativo CMED]])</f>
        <v>GALCANEZUMABE</v>
      </c>
    </row>
    <row r="2258" spans="1:66" x14ac:dyDescent="0.25">
      <c r="A2258">
        <v>3124</v>
      </c>
      <c r="B2258" t="s">
        <v>5399</v>
      </c>
      <c r="C2258">
        <v>2300</v>
      </c>
      <c r="D2258" t="s">
        <v>177</v>
      </c>
      <c r="E2258">
        <v>5</v>
      </c>
      <c r="F2258" t="s">
        <v>2634</v>
      </c>
      <c r="G2258">
        <v>8</v>
      </c>
      <c r="H2258" s="1" t="s">
        <v>2635</v>
      </c>
      <c r="I2258">
        <v>88</v>
      </c>
      <c r="J2258" t="s">
        <v>5400</v>
      </c>
      <c r="M2258" t="s">
        <v>1257</v>
      </c>
      <c r="N2258" t="s">
        <v>3332</v>
      </c>
      <c r="O2258" t="s">
        <v>1275</v>
      </c>
      <c r="P2258">
        <v>90183929</v>
      </c>
      <c r="R2258">
        <v>13</v>
      </c>
      <c r="S2258">
        <v>14</v>
      </c>
      <c r="U2258">
        <v>3124</v>
      </c>
      <c r="V2258">
        <v>0</v>
      </c>
      <c r="X2258" t="s">
        <v>5401</v>
      </c>
      <c r="Z2258" t="s">
        <v>1260</v>
      </c>
      <c r="AA2258" t="s">
        <v>1261</v>
      </c>
      <c r="AE2258">
        <v>45371</v>
      </c>
      <c r="AH2258">
        <v>0</v>
      </c>
      <c r="AK2258" t="s">
        <v>1260</v>
      </c>
      <c r="AM2258" t="s">
        <v>1260</v>
      </c>
      <c r="AN2258" t="s">
        <v>1260</v>
      </c>
      <c r="AQ2258" t="s">
        <v>1263</v>
      </c>
      <c r="AR2258" t="s">
        <v>1257</v>
      </c>
      <c r="AS2258" t="s">
        <v>1260</v>
      </c>
      <c r="AT2258">
        <v>1</v>
      </c>
      <c r="AX2258" t="s">
        <v>1260</v>
      </c>
      <c r="AY2258" t="s">
        <v>1264</v>
      </c>
      <c r="AZ2258" t="s">
        <v>1265</v>
      </c>
      <c r="BI2258" t="s">
        <v>1260</v>
      </c>
      <c r="BK2258" t="str">
        <f>LEFT(Tabela_BaseCadastro[[#This Row],[Descrição]],SEARCH(" ",Tabela_BaseCadastro[[#This Row],[Descrição]],1)-1)</f>
        <v>1500-20-05</v>
      </c>
      <c r="BL2258" t="str">
        <f>TEXT(Tabela_BaseCadastro[[#This Row],[Unidade Venda '[EAN8, UPC12, EAN13, e DUN14']]],"0000000000000")</f>
        <v>0000000003124</v>
      </c>
      <c r="BN2258">
        <f>IF(Tabela_BaseCadastro[[#This Row],[P.Ativo CMED]]="",Tabela_BaseCadastro[[#This Row],[DESCRIÇÃO DO PRINCIPIO ATIVO]],Tabela_BaseCadastro[[#This Row],[P.Ativo CMED]])</f>
        <v>0</v>
      </c>
    </row>
    <row r="2259" spans="1:66" x14ac:dyDescent="0.25">
      <c r="A2259">
        <v>3125</v>
      </c>
      <c r="B2259" t="s">
        <v>5402</v>
      </c>
      <c r="C2259">
        <v>2300</v>
      </c>
      <c r="D2259" t="s">
        <v>177</v>
      </c>
      <c r="E2259">
        <v>5</v>
      </c>
      <c r="F2259" t="s">
        <v>2634</v>
      </c>
      <c r="G2259">
        <v>8</v>
      </c>
      <c r="H2259" s="1" t="s">
        <v>2635</v>
      </c>
      <c r="I2259">
        <v>88</v>
      </c>
      <c r="J2259" t="s">
        <v>5400</v>
      </c>
      <c r="M2259" t="s">
        <v>1257</v>
      </c>
      <c r="N2259" t="s">
        <v>3332</v>
      </c>
      <c r="O2259" t="s">
        <v>1275</v>
      </c>
      <c r="P2259">
        <v>90183929</v>
      </c>
      <c r="R2259">
        <v>13</v>
      </c>
      <c r="S2259">
        <v>14</v>
      </c>
      <c r="T2259">
        <v>13</v>
      </c>
      <c r="U2259">
        <v>7898958242206</v>
      </c>
      <c r="V2259">
        <v>0</v>
      </c>
      <c r="X2259" t="s">
        <v>5403</v>
      </c>
      <c r="Z2259" t="s">
        <v>1260</v>
      </c>
      <c r="AA2259" t="s">
        <v>1261</v>
      </c>
      <c r="AE2259">
        <v>45371</v>
      </c>
      <c r="AH2259">
        <v>0</v>
      </c>
      <c r="AK2259" t="s">
        <v>1260</v>
      </c>
      <c r="AM2259" t="s">
        <v>1260</v>
      </c>
      <c r="AN2259" t="s">
        <v>1260</v>
      </c>
      <c r="AQ2259" t="s">
        <v>1263</v>
      </c>
      <c r="AR2259" t="s">
        <v>1257</v>
      </c>
      <c r="AS2259" t="s">
        <v>1260</v>
      </c>
      <c r="AT2259">
        <v>1</v>
      </c>
      <c r="AX2259" t="s">
        <v>1260</v>
      </c>
      <c r="AY2259" t="s">
        <v>1264</v>
      </c>
      <c r="AZ2259" t="s">
        <v>1265</v>
      </c>
      <c r="BI2259" t="s">
        <v>1260</v>
      </c>
      <c r="BK2259" t="str">
        <f>LEFT(Tabela_BaseCadastro[[#This Row],[Descrição]],SEARCH(" ",Tabela_BaseCadastro[[#This Row],[Descrição]],1)-1)</f>
        <v>1500-30-07</v>
      </c>
      <c r="BL2259" t="str">
        <f>TEXT(Tabela_BaseCadastro[[#This Row],[Unidade Venda '[EAN8, UPC12, EAN13, e DUN14']]],"0000000000000")</f>
        <v>7898958242206</v>
      </c>
      <c r="BN2259">
        <f>IF(Tabela_BaseCadastro[[#This Row],[P.Ativo CMED]]="",Tabela_BaseCadastro[[#This Row],[DESCRIÇÃO DO PRINCIPIO ATIVO]],Tabela_BaseCadastro[[#This Row],[P.Ativo CMED]])</f>
        <v>0</v>
      </c>
    </row>
    <row r="2260" spans="1:66" x14ac:dyDescent="0.25">
      <c r="A2260">
        <v>3126</v>
      </c>
      <c r="B2260" t="s">
        <v>5404</v>
      </c>
      <c r="C2260">
        <v>2300</v>
      </c>
      <c r="D2260" t="s">
        <v>177</v>
      </c>
      <c r="E2260">
        <v>5</v>
      </c>
      <c r="F2260" t="s">
        <v>2634</v>
      </c>
      <c r="G2260">
        <v>8</v>
      </c>
      <c r="H2260" s="1" t="s">
        <v>2635</v>
      </c>
      <c r="I2260">
        <v>88</v>
      </c>
      <c r="J2260" t="s">
        <v>5400</v>
      </c>
      <c r="M2260" t="s">
        <v>1257</v>
      </c>
      <c r="N2260" t="s">
        <v>3332</v>
      </c>
      <c r="O2260" t="s">
        <v>1275</v>
      </c>
      <c r="P2260">
        <v>90183929</v>
      </c>
      <c r="R2260">
        <v>13</v>
      </c>
      <c r="S2260">
        <v>14</v>
      </c>
      <c r="U2260">
        <v>7898958242244</v>
      </c>
      <c r="V2260">
        <v>0</v>
      </c>
      <c r="X2260" t="s">
        <v>5405</v>
      </c>
      <c r="Z2260" t="s">
        <v>1260</v>
      </c>
      <c r="AA2260" t="s">
        <v>1261</v>
      </c>
      <c r="AE2260">
        <v>45371</v>
      </c>
      <c r="AH2260">
        <v>0</v>
      </c>
      <c r="AK2260" t="s">
        <v>1260</v>
      </c>
      <c r="AM2260" t="s">
        <v>1260</v>
      </c>
      <c r="AN2260" t="s">
        <v>1260</v>
      </c>
      <c r="AQ2260" t="s">
        <v>1263</v>
      </c>
      <c r="AR2260" t="s">
        <v>1257</v>
      </c>
      <c r="AS2260" t="s">
        <v>1260</v>
      </c>
      <c r="AT2260">
        <v>1</v>
      </c>
      <c r="AX2260" t="s">
        <v>1260</v>
      </c>
      <c r="AY2260" t="s">
        <v>1264</v>
      </c>
      <c r="AZ2260" t="s">
        <v>1265</v>
      </c>
      <c r="BI2260" t="s">
        <v>1260</v>
      </c>
      <c r="BK2260" t="str">
        <f>LEFT(Tabela_BaseCadastro[[#This Row],[Descrição]],SEARCH(" ",Tabela_BaseCadastro[[#This Row],[Descrição]],1)-1)</f>
        <v>1500-20-07</v>
      </c>
      <c r="BL2260" t="str">
        <f>TEXT(Tabela_BaseCadastro[[#This Row],[Unidade Venda '[EAN8, UPC12, EAN13, e DUN14']]],"0000000000000")</f>
        <v>7898958242244</v>
      </c>
      <c r="BN2260">
        <f>IF(Tabela_BaseCadastro[[#This Row],[P.Ativo CMED]]="",Tabela_BaseCadastro[[#This Row],[DESCRIÇÃO DO PRINCIPIO ATIVO]],Tabela_BaseCadastro[[#This Row],[P.Ativo CMED]])</f>
        <v>0</v>
      </c>
    </row>
    <row r="2261" spans="1:66" x14ac:dyDescent="0.25">
      <c r="A2261">
        <v>3127</v>
      </c>
      <c r="B2261" t="s">
        <v>5406</v>
      </c>
      <c r="C2261">
        <v>2300</v>
      </c>
      <c r="D2261" t="s">
        <v>177</v>
      </c>
      <c r="E2261">
        <v>5</v>
      </c>
      <c r="F2261" t="s">
        <v>2634</v>
      </c>
      <c r="G2261">
        <v>8</v>
      </c>
      <c r="H2261" s="1" t="s">
        <v>2635</v>
      </c>
      <c r="I2261">
        <v>88</v>
      </c>
      <c r="J2261" t="s">
        <v>5400</v>
      </c>
      <c r="M2261" t="s">
        <v>1257</v>
      </c>
      <c r="N2261" t="s">
        <v>5168</v>
      </c>
      <c r="O2261" t="s">
        <v>1275</v>
      </c>
      <c r="P2261">
        <v>90183929</v>
      </c>
      <c r="R2261">
        <v>13</v>
      </c>
      <c r="S2261">
        <v>14</v>
      </c>
      <c r="U2261">
        <v>7898660490841</v>
      </c>
      <c r="V2261">
        <v>0</v>
      </c>
      <c r="X2261" t="s">
        <v>5407</v>
      </c>
      <c r="Z2261" t="s">
        <v>1260</v>
      </c>
      <c r="AA2261" t="s">
        <v>1261</v>
      </c>
      <c r="AE2261">
        <v>45371</v>
      </c>
      <c r="AH2261">
        <v>0</v>
      </c>
      <c r="AK2261" t="s">
        <v>1260</v>
      </c>
      <c r="AM2261" t="s">
        <v>1260</v>
      </c>
      <c r="AN2261" t="s">
        <v>1260</v>
      </c>
      <c r="AQ2261" t="s">
        <v>1263</v>
      </c>
      <c r="AR2261" t="s">
        <v>1257</v>
      </c>
      <c r="AS2261" t="s">
        <v>1260</v>
      </c>
      <c r="AT2261">
        <v>1</v>
      </c>
      <c r="AX2261" t="s">
        <v>1260</v>
      </c>
      <c r="AY2261" t="s">
        <v>1264</v>
      </c>
      <c r="AZ2261" t="s">
        <v>1265</v>
      </c>
      <c r="BI2261" t="s">
        <v>1260</v>
      </c>
      <c r="BK2261" t="str">
        <f>LEFT(Tabela_BaseCadastro[[#This Row],[Descrição]],SEARCH(" ",Tabela_BaseCadastro[[#This Row],[Descrição]],1)-1)</f>
        <v>INTRASAFE-CAT.INTRAV</v>
      </c>
      <c r="BL2261" t="str">
        <f>TEXT(Tabela_BaseCadastro[[#This Row],[Unidade Venda '[EAN8, UPC12, EAN13, e DUN14']]],"0000000000000")</f>
        <v>7898660490841</v>
      </c>
      <c r="BN2261">
        <f>IF(Tabela_BaseCadastro[[#This Row],[P.Ativo CMED]]="",Tabela_BaseCadastro[[#This Row],[DESCRIÇÃO DO PRINCIPIO ATIVO]],Tabela_BaseCadastro[[#This Row],[P.Ativo CMED]])</f>
        <v>0</v>
      </c>
    </row>
    <row r="2262" spans="1:66" x14ac:dyDescent="0.25">
      <c r="A2262">
        <v>3128</v>
      </c>
      <c r="B2262" t="s">
        <v>5408</v>
      </c>
      <c r="C2262">
        <v>2300</v>
      </c>
      <c r="D2262" t="s">
        <v>177</v>
      </c>
      <c r="E2262">
        <v>5</v>
      </c>
      <c r="F2262" t="s">
        <v>2634</v>
      </c>
      <c r="G2262">
        <v>8</v>
      </c>
      <c r="H2262" s="1" t="s">
        <v>2635</v>
      </c>
      <c r="I2262">
        <v>88</v>
      </c>
      <c r="J2262" t="s">
        <v>5400</v>
      </c>
      <c r="M2262" t="s">
        <v>1257</v>
      </c>
      <c r="N2262" t="s">
        <v>5168</v>
      </c>
      <c r="O2262" t="s">
        <v>1275</v>
      </c>
      <c r="P2262">
        <v>90183929</v>
      </c>
      <c r="R2262">
        <v>13</v>
      </c>
      <c r="S2262">
        <v>14</v>
      </c>
      <c r="U2262">
        <v>7898660490827</v>
      </c>
      <c r="V2262">
        <v>0</v>
      </c>
      <c r="X2262" t="s">
        <v>5409</v>
      </c>
      <c r="Z2262" t="s">
        <v>1260</v>
      </c>
      <c r="AA2262" t="s">
        <v>1261</v>
      </c>
      <c r="AE2262">
        <v>45371</v>
      </c>
      <c r="AH2262">
        <v>0</v>
      </c>
      <c r="AK2262" t="s">
        <v>1260</v>
      </c>
      <c r="AM2262" t="s">
        <v>1260</v>
      </c>
      <c r="AN2262" t="s">
        <v>1260</v>
      </c>
      <c r="AQ2262" t="s">
        <v>1263</v>
      </c>
      <c r="AR2262" t="s">
        <v>1257</v>
      </c>
      <c r="AS2262" t="s">
        <v>1260</v>
      </c>
      <c r="AT2262">
        <v>1</v>
      </c>
      <c r="AX2262" t="s">
        <v>1260</v>
      </c>
      <c r="AY2262" t="s">
        <v>1264</v>
      </c>
      <c r="AZ2262" t="s">
        <v>1265</v>
      </c>
      <c r="BI2262" t="s">
        <v>1260</v>
      </c>
      <c r="BK2262" t="str">
        <f>LEFT(Tabela_BaseCadastro[[#This Row],[Descrição]],SEARCH(" ",Tabela_BaseCadastro[[#This Row],[Descrição]],1)-1)</f>
        <v>INTRASAFE-CAT.INTRAV.VALV.26GX19MM</v>
      </c>
      <c r="BL2262" t="str">
        <f>TEXT(Tabela_BaseCadastro[[#This Row],[Unidade Venda '[EAN8, UPC12, EAN13, e DUN14']]],"0000000000000")</f>
        <v>7898660490827</v>
      </c>
      <c r="BN2262">
        <f>IF(Tabela_BaseCadastro[[#This Row],[P.Ativo CMED]]="",Tabela_BaseCadastro[[#This Row],[DESCRIÇÃO DO PRINCIPIO ATIVO]],Tabela_BaseCadastro[[#This Row],[P.Ativo CMED]])</f>
        <v>0</v>
      </c>
    </row>
    <row r="2263" spans="1:66" x14ac:dyDescent="0.25">
      <c r="A2263">
        <v>3129</v>
      </c>
      <c r="B2263" t="s">
        <v>5410</v>
      </c>
      <c r="C2263">
        <v>2300</v>
      </c>
      <c r="D2263" t="s">
        <v>177</v>
      </c>
      <c r="E2263">
        <v>5</v>
      </c>
      <c r="F2263" t="s">
        <v>2634</v>
      </c>
      <c r="G2263">
        <v>8</v>
      </c>
      <c r="H2263" s="1" t="s">
        <v>2635</v>
      </c>
      <c r="I2263">
        <v>88</v>
      </c>
      <c r="J2263" t="s">
        <v>5400</v>
      </c>
      <c r="M2263" t="s">
        <v>1257</v>
      </c>
      <c r="N2263" t="s">
        <v>4698</v>
      </c>
      <c r="O2263" t="s">
        <v>4699</v>
      </c>
      <c r="P2263">
        <v>90189099</v>
      </c>
      <c r="R2263">
        <v>13</v>
      </c>
      <c r="S2263">
        <v>14</v>
      </c>
      <c r="U2263">
        <v>3129</v>
      </c>
      <c r="V2263">
        <v>0</v>
      </c>
      <c r="Z2263" t="s">
        <v>1260</v>
      </c>
      <c r="AA2263" t="s">
        <v>1261</v>
      </c>
      <c r="AE2263">
        <v>45371</v>
      </c>
      <c r="AH2263">
        <v>0</v>
      </c>
      <c r="AK2263" t="s">
        <v>1260</v>
      </c>
      <c r="AM2263" t="s">
        <v>1260</v>
      </c>
      <c r="AN2263" t="s">
        <v>1260</v>
      </c>
      <c r="AQ2263" t="s">
        <v>1263</v>
      </c>
      <c r="AR2263" t="s">
        <v>1257</v>
      </c>
      <c r="AS2263" t="s">
        <v>1260</v>
      </c>
      <c r="AT2263">
        <v>1</v>
      </c>
      <c r="AX2263" t="s">
        <v>1260</v>
      </c>
      <c r="AY2263" t="s">
        <v>1264</v>
      </c>
      <c r="AZ2263" t="s">
        <v>1265</v>
      </c>
      <c r="BI2263" t="s">
        <v>1260</v>
      </c>
      <c r="BK2263" t="str">
        <f>LEFT(Tabela_BaseCadastro[[#This Row],[Descrição]],SEARCH(" ",Tabela_BaseCadastro[[#This Row],[Descrição]],1)-1)</f>
        <v>KIT</v>
      </c>
      <c r="BL2263" t="str">
        <f>TEXT(Tabela_BaseCadastro[[#This Row],[Unidade Venda '[EAN8, UPC12, EAN13, e DUN14']]],"0000000000000")</f>
        <v>0000000003129</v>
      </c>
      <c r="BN2263">
        <f>IF(Tabela_BaseCadastro[[#This Row],[P.Ativo CMED]]="",Tabela_BaseCadastro[[#This Row],[DESCRIÇÃO DO PRINCIPIO ATIVO]],Tabela_BaseCadastro[[#This Row],[P.Ativo CMED]])</f>
        <v>0</v>
      </c>
    </row>
    <row r="2264" spans="1:66" x14ac:dyDescent="0.25">
      <c r="A2264">
        <v>3130</v>
      </c>
      <c r="B2264" t="s">
        <v>5411</v>
      </c>
      <c r="C2264">
        <v>2300</v>
      </c>
      <c r="D2264" t="s">
        <v>177</v>
      </c>
      <c r="E2264">
        <v>5</v>
      </c>
      <c r="F2264" t="s">
        <v>2634</v>
      </c>
      <c r="G2264">
        <v>8</v>
      </c>
      <c r="H2264" s="1" t="s">
        <v>2635</v>
      </c>
      <c r="I2264">
        <v>88</v>
      </c>
      <c r="J2264" t="s">
        <v>5400</v>
      </c>
      <c r="M2264" t="s">
        <v>1257</v>
      </c>
      <c r="N2264" t="s">
        <v>4617</v>
      </c>
      <c r="O2264" t="s">
        <v>4618</v>
      </c>
      <c r="P2264">
        <v>90183921</v>
      </c>
      <c r="R2264">
        <v>13</v>
      </c>
      <c r="S2264">
        <v>14</v>
      </c>
      <c r="U2264">
        <v>7898958242053</v>
      </c>
      <c r="V2264">
        <v>0</v>
      </c>
      <c r="X2264" t="s">
        <v>5412</v>
      </c>
      <c r="Z2264" t="s">
        <v>1260</v>
      </c>
      <c r="AA2264" t="s">
        <v>1261</v>
      </c>
      <c r="AE2264">
        <v>45371</v>
      </c>
      <c r="AH2264">
        <v>0</v>
      </c>
      <c r="AK2264" t="s">
        <v>1260</v>
      </c>
      <c r="AM2264" t="s">
        <v>1260</v>
      </c>
      <c r="AN2264" t="s">
        <v>1260</v>
      </c>
      <c r="AQ2264" t="s">
        <v>1263</v>
      </c>
      <c r="AR2264" t="s">
        <v>1257</v>
      </c>
      <c r="AS2264" t="s">
        <v>1260</v>
      </c>
      <c r="AT2264">
        <v>1</v>
      </c>
      <c r="AX2264" t="s">
        <v>1260</v>
      </c>
      <c r="AY2264" t="s">
        <v>1264</v>
      </c>
      <c r="AZ2264" t="s">
        <v>1265</v>
      </c>
      <c r="BI2264" t="s">
        <v>1260</v>
      </c>
      <c r="BK2264" t="str">
        <f>LEFT(Tabela_BaseCadastro[[#This Row],[Descrição]],SEARCH(" ",Tabela_BaseCadastro[[#This Row],[Descrição]],1)-1)</f>
        <v>331-14</v>
      </c>
      <c r="BL2264" t="str">
        <f>TEXT(Tabela_BaseCadastro[[#This Row],[Unidade Venda '[EAN8, UPC12, EAN13, e DUN14']]],"0000000000000")</f>
        <v>7898958242053</v>
      </c>
      <c r="BN2264">
        <f>IF(Tabela_BaseCadastro[[#This Row],[P.Ativo CMED]]="",Tabela_BaseCadastro[[#This Row],[DESCRIÇÃO DO PRINCIPIO ATIVO]],Tabela_BaseCadastro[[#This Row],[P.Ativo CMED]])</f>
        <v>0</v>
      </c>
    </row>
    <row r="2265" spans="1:66" x14ac:dyDescent="0.25">
      <c r="A2265">
        <v>3131</v>
      </c>
      <c r="B2265" t="s">
        <v>5413</v>
      </c>
      <c r="C2265">
        <v>2300</v>
      </c>
      <c r="D2265" t="s">
        <v>177</v>
      </c>
      <c r="E2265">
        <v>5</v>
      </c>
      <c r="F2265" t="s">
        <v>2634</v>
      </c>
      <c r="G2265">
        <v>8</v>
      </c>
      <c r="H2265" s="1" t="s">
        <v>2635</v>
      </c>
      <c r="I2265">
        <v>88</v>
      </c>
      <c r="J2265" t="s">
        <v>5400</v>
      </c>
      <c r="M2265" t="s">
        <v>1257</v>
      </c>
      <c r="N2265" t="s">
        <v>4955</v>
      </c>
      <c r="O2265" t="s">
        <v>1275</v>
      </c>
      <c r="P2265">
        <v>90189099</v>
      </c>
      <c r="R2265">
        <v>13</v>
      </c>
      <c r="S2265">
        <v>14</v>
      </c>
      <c r="U2265">
        <v>7898958242114</v>
      </c>
      <c r="V2265">
        <v>0</v>
      </c>
      <c r="X2265" t="s">
        <v>5414</v>
      </c>
      <c r="Z2265" t="s">
        <v>1260</v>
      </c>
      <c r="AA2265" t="s">
        <v>1261</v>
      </c>
      <c r="AE2265">
        <v>45371</v>
      </c>
      <c r="AH2265">
        <v>0</v>
      </c>
      <c r="AK2265" t="s">
        <v>1260</v>
      </c>
      <c r="AM2265" t="s">
        <v>1260</v>
      </c>
      <c r="AN2265" t="s">
        <v>1260</v>
      </c>
      <c r="AQ2265" t="s">
        <v>1263</v>
      </c>
      <c r="AR2265" t="s">
        <v>1257</v>
      </c>
      <c r="AS2265" t="s">
        <v>1260</v>
      </c>
      <c r="AT2265">
        <v>1</v>
      </c>
      <c r="AX2265" t="s">
        <v>1260</v>
      </c>
      <c r="AY2265" t="s">
        <v>1264</v>
      </c>
      <c r="AZ2265" t="s">
        <v>1265</v>
      </c>
      <c r="BI2265" t="s">
        <v>1260</v>
      </c>
      <c r="BK2265" t="str">
        <f>LEFT(Tabela_BaseCadastro[[#This Row],[Descrição]],SEARCH(" ",Tabela_BaseCadastro[[#This Row],[Descrição]],1)-1)</f>
        <v>330-22</v>
      </c>
      <c r="BL2265" t="str">
        <f>TEXT(Tabela_BaseCadastro[[#This Row],[Unidade Venda '[EAN8, UPC12, EAN13, e DUN14']]],"0000000000000")</f>
        <v>7898958242114</v>
      </c>
      <c r="BN2265">
        <f>IF(Tabela_BaseCadastro[[#This Row],[P.Ativo CMED]]="",Tabela_BaseCadastro[[#This Row],[DESCRIÇÃO DO PRINCIPIO ATIVO]],Tabela_BaseCadastro[[#This Row],[P.Ativo CMED]])</f>
        <v>0</v>
      </c>
    </row>
    <row r="2266" spans="1:66" x14ac:dyDescent="0.25">
      <c r="A2266">
        <v>3132</v>
      </c>
      <c r="B2266" t="s">
        <v>5415</v>
      </c>
      <c r="C2266">
        <v>2300</v>
      </c>
      <c r="D2266" t="s">
        <v>177</v>
      </c>
      <c r="E2266">
        <v>5</v>
      </c>
      <c r="F2266" t="s">
        <v>2634</v>
      </c>
      <c r="G2266">
        <v>8</v>
      </c>
      <c r="H2266" s="1" t="s">
        <v>2635</v>
      </c>
      <c r="I2266">
        <v>88</v>
      </c>
      <c r="J2266" t="s">
        <v>5400</v>
      </c>
      <c r="M2266" t="s">
        <v>1257</v>
      </c>
      <c r="N2266" t="s">
        <v>5416</v>
      </c>
      <c r="O2266" t="s">
        <v>5417</v>
      </c>
      <c r="P2266">
        <v>90183910</v>
      </c>
      <c r="R2266">
        <v>13</v>
      </c>
      <c r="S2266">
        <v>14</v>
      </c>
      <c r="U2266">
        <v>7898660490957</v>
      </c>
      <c r="V2266">
        <v>0</v>
      </c>
      <c r="X2266" t="s">
        <v>5418</v>
      </c>
      <c r="Z2266" t="s">
        <v>1260</v>
      </c>
      <c r="AA2266" t="s">
        <v>1261</v>
      </c>
      <c r="AE2266">
        <v>45371</v>
      </c>
      <c r="AH2266">
        <v>0</v>
      </c>
      <c r="AK2266" t="s">
        <v>1260</v>
      </c>
      <c r="AM2266" t="s">
        <v>1260</v>
      </c>
      <c r="AN2266" t="s">
        <v>1260</v>
      </c>
      <c r="AQ2266" t="s">
        <v>1263</v>
      </c>
      <c r="AR2266" t="s">
        <v>1257</v>
      </c>
      <c r="AS2266" t="s">
        <v>1260</v>
      </c>
      <c r="AT2266">
        <v>1</v>
      </c>
      <c r="AX2266" t="s">
        <v>1260</v>
      </c>
      <c r="AY2266" t="s">
        <v>1264</v>
      </c>
      <c r="AZ2266" t="s">
        <v>1265</v>
      </c>
      <c r="BI2266" t="s">
        <v>1260</v>
      </c>
      <c r="BK2266" t="str">
        <f>LEFT(Tabela_BaseCadastro[[#This Row],[Descrição]],SEARCH(" ",Tabela_BaseCadastro[[#This Row],[Descrição]],1)-1)</f>
        <v>AG.DE</v>
      </c>
      <c r="BL2266" t="str">
        <f>TEXT(Tabela_BaseCadastro[[#This Row],[Unidade Venda '[EAN8, UPC12, EAN13, e DUN14']]],"0000000000000")</f>
        <v>7898660490957</v>
      </c>
      <c r="BN2266">
        <f>IF(Tabela_BaseCadastro[[#This Row],[P.Ativo CMED]]="",Tabela_BaseCadastro[[#This Row],[DESCRIÇÃO DO PRINCIPIO ATIVO]],Tabela_BaseCadastro[[#This Row],[P.Ativo CMED]])</f>
        <v>0</v>
      </c>
    </row>
    <row r="2267" spans="1:66" x14ac:dyDescent="0.25">
      <c r="A2267">
        <v>3133</v>
      </c>
      <c r="B2267" t="s">
        <v>5419</v>
      </c>
      <c r="C2267">
        <v>2300</v>
      </c>
      <c r="D2267" t="s">
        <v>177</v>
      </c>
      <c r="E2267">
        <v>5</v>
      </c>
      <c r="F2267" t="s">
        <v>2634</v>
      </c>
      <c r="G2267">
        <v>8</v>
      </c>
      <c r="H2267" s="1" t="s">
        <v>2635</v>
      </c>
      <c r="I2267">
        <v>88</v>
      </c>
      <c r="J2267" t="s">
        <v>5400</v>
      </c>
      <c r="M2267" t="s">
        <v>1257</v>
      </c>
      <c r="N2267" t="s">
        <v>5416</v>
      </c>
      <c r="O2267" t="s">
        <v>5417</v>
      </c>
      <c r="P2267">
        <v>90183910</v>
      </c>
      <c r="R2267">
        <v>13</v>
      </c>
      <c r="S2267">
        <v>14</v>
      </c>
      <c r="U2267">
        <v>7898660490964</v>
      </c>
      <c r="V2267">
        <v>0</v>
      </c>
      <c r="X2267" t="s">
        <v>5420</v>
      </c>
      <c r="Z2267" t="s">
        <v>1260</v>
      </c>
      <c r="AA2267" t="s">
        <v>1261</v>
      </c>
      <c r="AE2267">
        <v>45371</v>
      </c>
      <c r="AH2267">
        <v>0</v>
      </c>
      <c r="AK2267" t="s">
        <v>1260</v>
      </c>
      <c r="AM2267" t="s">
        <v>1260</v>
      </c>
      <c r="AN2267" t="s">
        <v>1260</v>
      </c>
      <c r="AQ2267" t="s">
        <v>1263</v>
      </c>
      <c r="AR2267" t="s">
        <v>1257</v>
      </c>
      <c r="AS2267" t="s">
        <v>1260</v>
      </c>
      <c r="AT2267">
        <v>1</v>
      </c>
      <c r="AX2267" t="s">
        <v>1260</v>
      </c>
      <c r="AY2267" t="s">
        <v>1264</v>
      </c>
      <c r="AZ2267" t="s">
        <v>1265</v>
      </c>
      <c r="BI2267" t="s">
        <v>1260</v>
      </c>
      <c r="BK2267" t="str">
        <f>LEFT(Tabela_BaseCadastro[[#This Row],[Descrição]],SEARCH(" ",Tabela_BaseCadastro[[#This Row],[Descrição]],1)-1)</f>
        <v>AG.DE</v>
      </c>
      <c r="BL2267" t="str">
        <f>TEXT(Tabela_BaseCadastro[[#This Row],[Unidade Venda '[EAN8, UPC12, EAN13, e DUN14']]],"0000000000000")</f>
        <v>7898660490964</v>
      </c>
      <c r="BN2267">
        <f>IF(Tabela_BaseCadastro[[#This Row],[P.Ativo CMED]]="",Tabela_BaseCadastro[[#This Row],[DESCRIÇÃO DO PRINCIPIO ATIVO]],Tabela_BaseCadastro[[#This Row],[P.Ativo CMED]])</f>
        <v>0</v>
      </c>
    </row>
    <row r="2268" spans="1:66" x14ac:dyDescent="0.25">
      <c r="A2268">
        <v>3134</v>
      </c>
      <c r="B2268" t="s">
        <v>5421</v>
      </c>
      <c r="C2268">
        <v>2300</v>
      </c>
      <c r="D2268" t="s">
        <v>177</v>
      </c>
      <c r="E2268">
        <v>5</v>
      </c>
      <c r="F2268" t="s">
        <v>2634</v>
      </c>
      <c r="G2268">
        <v>8</v>
      </c>
      <c r="H2268" s="1" t="s">
        <v>2635</v>
      </c>
      <c r="I2268">
        <v>88</v>
      </c>
      <c r="J2268" t="s">
        <v>5400</v>
      </c>
      <c r="M2268" t="s">
        <v>1257</v>
      </c>
      <c r="N2268" t="s">
        <v>5416</v>
      </c>
      <c r="O2268" t="s">
        <v>5417</v>
      </c>
      <c r="P2268">
        <v>90183910</v>
      </c>
      <c r="R2268">
        <v>13</v>
      </c>
      <c r="S2268">
        <v>14</v>
      </c>
      <c r="U2268">
        <v>7898660490988</v>
      </c>
      <c r="V2268">
        <v>0</v>
      </c>
      <c r="X2268" t="s">
        <v>5422</v>
      </c>
      <c r="Z2268" t="s">
        <v>1260</v>
      </c>
      <c r="AA2268" t="s">
        <v>1261</v>
      </c>
      <c r="AE2268">
        <v>45371</v>
      </c>
      <c r="AH2268">
        <v>0</v>
      </c>
      <c r="AK2268" t="s">
        <v>1260</v>
      </c>
      <c r="AM2268" t="s">
        <v>1260</v>
      </c>
      <c r="AN2268" t="s">
        <v>1260</v>
      </c>
      <c r="AQ2268" t="s">
        <v>1263</v>
      </c>
      <c r="AR2268" t="s">
        <v>1257</v>
      </c>
      <c r="AS2268" t="s">
        <v>1260</v>
      </c>
      <c r="AT2268">
        <v>1</v>
      </c>
      <c r="AX2268" t="s">
        <v>1260</v>
      </c>
      <c r="AY2268" t="s">
        <v>1264</v>
      </c>
      <c r="AZ2268" t="s">
        <v>1265</v>
      </c>
      <c r="BI2268" t="s">
        <v>1260</v>
      </c>
      <c r="BK2268" t="str">
        <f>LEFT(Tabela_BaseCadastro[[#This Row],[Descrição]],SEARCH(" ",Tabela_BaseCadastro[[#This Row],[Descrição]],1)-1)</f>
        <v>AG.DE</v>
      </c>
      <c r="BL2268" t="str">
        <f>TEXT(Tabela_BaseCadastro[[#This Row],[Unidade Venda '[EAN8, UPC12, EAN13, e DUN14']]],"0000000000000")</f>
        <v>7898660490988</v>
      </c>
      <c r="BN2268">
        <f>IF(Tabela_BaseCadastro[[#This Row],[P.Ativo CMED]]="",Tabela_BaseCadastro[[#This Row],[DESCRIÇÃO DO PRINCIPIO ATIVO]],Tabela_BaseCadastro[[#This Row],[P.Ativo CMED]])</f>
        <v>0</v>
      </c>
    </row>
    <row r="2269" spans="1:66" x14ac:dyDescent="0.25">
      <c r="A2269">
        <v>3135</v>
      </c>
      <c r="B2269" t="s">
        <v>5423</v>
      </c>
      <c r="C2269">
        <v>2300</v>
      </c>
      <c r="D2269" t="s">
        <v>177</v>
      </c>
      <c r="E2269">
        <v>5</v>
      </c>
      <c r="F2269" t="s">
        <v>2634</v>
      </c>
      <c r="G2269">
        <v>8</v>
      </c>
      <c r="H2269" s="1" t="s">
        <v>2635</v>
      </c>
      <c r="I2269">
        <v>88</v>
      </c>
      <c r="J2269" t="s">
        <v>5400</v>
      </c>
      <c r="M2269" t="s">
        <v>1257</v>
      </c>
      <c r="N2269" t="s">
        <v>4617</v>
      </c>
      <c r="O2269" t="s">
        <v>4618</v>
      </c>
      <c r="P2269">
        <v>90183921</v>
      </c>
      <c r="R2269">
        <v>13</v>
      </c>
      <c r="S2269">
        <v>14</v>
      </c>
      <c r="U2269">
        <v>7898943129291</v>
      </c>
      <c r="V2269">
        <v>0</v>
      </c>
      <c r="X2269" t="s">
        <v>5424</v>
      </c>
      <c r="Z2269" t="s">
        <v>1260</v>
      </c>
      <c r="AA2269" t="s">
        <v>1261</v>
      </c>
      <c r="AE2269">
        <v>45371</v>
      </c>
      <c r="AH2269">
        <v>0</v>
      </c>
      <c r="AK2269" t="s">
        <v>1260</v>
      </c>
      <c r="AM2269" t="s">
        <v>1260</v>
      </c>
      <c r="AN2269" t="s">
        <v>1260</v>
      </c>
      <c r="AQ2269" t="s">
        <v>1263</v>
      </c>
      <c r="AR2269" t="s">
        <v>1257</v>
      </c>
      <c r="AS2269" t="s">
        <v>1260</v>
      </c>
      <c r="AT2269">
        <v>1</v>
      </c>
      <c r="AX2269" t="s">
        <v>1260</v>
      </c>
      <c r="AY2269" t="s">
        <v>1264</v>
      </c>
      <c r="AZ2269" t="s">
        <v>1265</v>
      </c>
      <c r="BI2269" t="s">
        <v>1260</v>
      </c>
      <c r="BK2269" t="str">
        <f>LEFT(Tabela_BaseCadastro[[#This Row],[Descrição]],SEARCH(" ",Tabela_BaseCadastro[[#This Row],[Descrição]],1)-1)</f>
        <v>350-20-24</v>
      </c>
      <c r="BL2269" t="str">
        <f>TEXT(Tabela_BaseCadastro[[#This Row],[Unidade Venda '[EAN8, UPC12, EAN13, e DUN14']]],"0000000000000")</f>
        <v>7898943129291</v>
      </c>
      <c r="BN2269">
        <f>IF(Tabela_BaseCadastro[[#This Row],[P.Ativo CMED]]="",Tabela_BaseCadastro[[#This Row],[DESCRIÇÃO DO PRINCIPIO ATIVO]],Tabela_BaseCadastro[[#This Row],[P.Ativo CMED]])</f>
        <v>0</v>
      </c>
    </row>
    <row r="2270" spans="1:66" x14ac:dyDescent="0.25">
      <c r="A2270">
        <v>3136</v>
      </c>
      <c r="B2270" t="s">
        <v>5425</v>
      </c>
      <c r="C2270">
        <v>2300</v>
      </c>
      <c r="D2270" t="s">
        <v>177</v>
      </c>
      <c r="E2270">
        <v>5</v>
      </c>
      <c r="F2270" t="s">
        <v>2634</v>
      </c>
      <c r="G2270">
        <v>8</v>
      </c>
      <c r="H2270" s="1" t="s">
        <v>2635</v>
      </c>
      <c r="I2270">
        <v>88</v>
      </c>
      <c r="J2270" t="s">
        <v>5400</v>
      </c>
      <c r="M2270" t="s">
        <v>1257</v>
      </c>
      <c r="N2270" t="s">
        <v>4617</v>
      </c>
      <c r="O2270" t="s">
        <v>4618</v>
      </c>
      <c r="P2270">
        <v>90183921</v>
      </c>
      <c r="R2270">
        <v>13</v>
      </c>
      <c r="S2270">
        <v>14</v>
      </c>
      <c r="U2270">
        <v>7898943129314</v>
      </c>
      <c r="V2270">
        <v>0</v>
      </c>
      <c r="X2270" t="s">
        <v>5426</v>
      </c>
      <c r="Z2270" t="s">
        <v>1260</v>
      </c>
      <c r="AA2270" t="s">
        <v>1261</v>
      </c>
      <c r="AE2270">
        <v>45371</v>
      </c>
      <c r="AH2270">
        <v>0</v>
      </c>
      <c r="AK2270" t="s">
        <v>1260</v>
      </c>
      <c r="AM2270" t="s">
        <v>1260</v>
      </c>
      <c r="AN2270" t="s">
        <v>1260</v>
      </c>
      <c r="AQ2270" t="s">
        <v>1263</v>
      </c>
      <c r="AR2270" t="s">
        <v>1257</v>
      </c>
      <c r="AS2270" t="s">
        <v>1260</v>
      </c>
      <c r="AT2270">
        <v>1</v>
      </c>
      <c r="AX2270" t="s">
        <v>1260</v>
      </c>
      <c r="AY2270" t="s">
        <v>1264</v>
      </c>
      <c r="AZ2270" t="s">
        <v>1265</v>
      </c>
      <c r="BI2270" t="s">
        <v>1260</v>
      </c>
      <c r="BK2270" t="str">
        <f>LEFT(Tabela_BaseCadastro[[#This Row],[Descrição]],SEARCH(" ",Tabela_BaseCadastro[[#This Row],[Descrição]],1)-1)</f>
        <v>350-24-24</v>
      </c>
      <c r="BL2270" t="str">
        <f>TEXT(Tabela_BaseCadastro[[#This Row],[Unidade Venda '[EAN8, UPC12, EAN13, e DUN14']]],"0000000000000")</f>
        <v>7898943129314</v>
      </c>
      <c r="BN2270">
        <f>IF(Tabela_BaseCadastro[[#This Row],[P.Ativo CMED]]="",Tabela_BaseCadastro[[#This Row],[DESCRIÇÃO DO PRINCIPIO ATIVO]],Tabela_BaseCadastro[[#This Row],[P.Ativo CMED]])</f>
        <v>0</v>
      </c>
    </row>
    <row r="2271" spans="1:66" x14ac:dyDescent="0.25">
      <c r="A2271">
        <v>3137</v>
      </c>
      <c r="B2271" t="s">
        <v>5427</v>
      </c>
      <c r="C2271">
        <v>2300</v>
      </c>
      <c r="D2271" t="s">
        <v>177</v>
      </c>
      <c r="E2271">
        <v>5</v>
      </c>
      <c r="F2271" t="s">
        <v>2634</v>
      </c>
      <c r="G2271">
        <v>8</v>
      </c>
      <c r="H2271" s="1" t="s">
        <v>2635</v>
      </c>
      <c r="I2271">
        <v>88</v>
      </c>
      <c r="J2271" t="s">
        <v>5400</v>
      </c>
      <c r="M2271" t="s">
        <v>1257</v>
      </c>
      <c r="N2271" t="s">
        <v>4617</v>
      </c>
      <c r="O2271" t="s">
        <v>4618</v>
      </c>
      <c r="P2271">
        <v>90183921</v>
      </c>
      <c r="R2271">
        <v>13</v>
      </c>
      <c r="S2271">
        <v>14</v>
      </c>
      <c r="U2271">
        <v>7898943129321</v>
      </c>
      <c r="V2271">
        <v>0</v>
      </c>
      <c r="X2271" t="s">
        <v>5428</v>
      </c>
      <c r="Z2271" t="s">
        <v>1260</v>
      </c>
      <c r="AA2271" t="s">
        <v>1261</v>
      </c>
      <c r="AE2271">
        <v>45371</v>
      </c>
      <c r="AH2271">
        <v>0</v>
      </c>
      <c r="AK2271" t="s">
        <v>1260</v>
      </c>
      <c r="AM2271" t="s">
        <v>1260</v>
      </c>
      <c r="AN2271" t="s">
        <v>1260</v>
      </c>
      <c r="AQ2271" t="s">
        <v>1263</v>
      </c>
      <c r="AR2271" t="s">
        <v>1257</v>
      </c>
      <c r="AS2271" t="s">
        <v>1260</v>
      </c>
      <c r="AT2271">
        <v>1</v>
      </c>
      <c r="AX2271" t="s">
        <v>1260</v>
      </c>
      <c r="AY2271" t="s">
        <v>1264</v>
      </c>
      <c r="AZ2271" t="s">
        <v>1265</v>
      </c>
      <c r="BI2271" t="s">
        <v>1260</v>
      </c>
      <c r="BK2271" t="str">
        <f>LEFT(Tabela_BaseCadastro[[#This Row],[Descrição]],SEARCH(" ",Tabela_BaseCadastro[[#This Row],[Descrição]],1)-1)</f>
        <v>350-24-34</v>
      </c>
      <c r="BL2271" t="str">
        <f>TEXT(Tabela_BaseCadastro[[#This Row],[Unidade Venda '[EAN8, UPC12, EAN13, e DUN14']]],"0000000000000")</f>
        <v>7898943129321</v>
      </c>
      <c r="BN2271">
        <f>IF(Tabela_BaseCadastro[[#This Row],[P.Ativo CMED]]="",Tabela_BaseCadastro[[#This Row],[DESCRIÇÃO DO PRINCIPIO ATIVO]],Tabela_BaseCadastro[[#This Row],[P.Ativo CMED]])</f>
        <v>0</v>
      </c>
    </row>
    <row r="2272" spans="1:66" x14ac:dyDescent="0.25">
      <c r="A2272">
        <v>3138</v>
      </c>
      <c r="B2272" t="s">
        <v>5429</v>
      </c>
      <c r="C2272">
        <v>2300</v>
      </c>
      <c r="D2272" t="s">
        <v>177</v>
      </c>
      <c r="E2272">
        <v>5</v>
      </c>
      <c r="F2272" t="s">
        <v>2634</v>
      </c>
      <c r="G2272">
        <v>8</v>
      </c>
      <c r="H2272" s="1" t="s">
        <v>2635</v>
      </c>
      <c r="I2272">
        <v>88</v>
      </c>
      <c r="J2272" t="s">
        <v>5400</v>
      </c>
      <c r="M2272" t="s">
        <v>1257</v>
      </c>
      <c r="N2272" t="s">
        <v>3332</v>
      </c>
      <c r="O2272" t="s">
        <v>1275</v>
      </c>
      <c r="P2272">
        <v>90183929</v>
      </c>
      <c r="R2272">
        <v>13</v>
      </c>
      <c r="S2272">
        <v>14</v>
      </c>
      <c r="U2272">
        <v>7898943128089</v>
      </c>
      <c r="V2272">
        <v>0</v>
      </c>
      <c r="X2272" t="s">
        <v>5430</v>
      </c>
      <c r="Z2272" t="s">
        <v>1260</v>
      </c>
      <c r="AA2272" t="s">
        <v>1261</v>
      </c>
      <c r="AE2272">
        <v>45371</v>
      </c>
      <c r="AH2272">
        <v>0</v>
      </c>
      <c r="AK2272" t="s">
        <v>1260</v>
      </c>
      <c r="AM2272" t="s">
        <v>1260</v>
      </c>
      <c r="AN2272" t="s">
        <v>1260</v>
      </c>
      <c r="AQ2272" t="s">
        <v>1263</v>
      </c>
      <c r="AR2272" t="s">
        <v>1257</v>
      </c>
      <c r="AS2272" t="s">
        <v>1260</v>
      </c>
      <c r="AT2272">
        <v>1</v>
      </c>
      <c r="AX2272" t="s">
        <v>1260</v>
      </c>
      <c r="AY2272" t="s">
        <v>1264</v>
      </c>
      <c r="AZ2272" t="s">
        <v>1265</v>
      </c>
      <c r="BI2272" t="s">
        <v>1260</v>
      </c>
      <c r="BK2272" t="str">
        <f>LEFT(Tabela_BaseCadastro[[#This Row],[Descrição]],SEARCH(" ",Tabela_BaseCadastro[[#This Row],[Descrição]],1)-1)</f>
        <v>233-03</v>
      </c>
      <c r="BL2272" t="str">
        <f>TEXT(Tabela_BaseCadastro[[#This Row],[Unidade Venda '[EAN8, UPC12, EAN13, e DUN14']]],"0000000000000")</f>
        <v>7898943128089</v>
      </c>
      <c r="BN2272">
        <f>IF(Tabela_BaseCadastro[[#This Row],[P.Ativo CMED]]="",Tabela_BaseCadastro[[#This Row],[DESCRIÇÃO DO PRINCIPIO ATIVO]],Tabela_BaseCadastro[[#This Row],[P.Ativo CMED]])</f>
        <v>0</v>
      </c>
    </row>
    <row r="2273" spans="1:66" x14ac:dyDescent="0.25">
      <c r="A2273">
        <v>3139</v>
      </c>
      <c r="B2273" t="s">
        <v>5431</v>
      </c>
      <c r="C2273">
        <v>2300</v>
      </c>
      <c r="D2273" t="s">
        <v>177</v>
      </c>
      <c r="E2273">
        <v>5</v>
      </c>
      <c r="F2273" t="s">
        <v>2634</v>
      </c>
      <c r="G2273">
        <v>8</v>
      </c>
      <c r="H2273" s="1" t="s">
        <v>2635</v>
      </c>
      <c r="I2273">
        <v>88</v>
      </c>
      <c r="J2273" t="s">
        <v>5400</v>
      </c>
      <c r="M2273" t="s">
        <v>1257</v>
      </c>
      <c r="N2273" t="s">
        <v>4955</v>
      </c>
      <c r="O2273" t="s">
        <v>1275</v>
      </c>
      <c r="P2273">
        <v>90189099</v>
      </c>
      <c r="R2273">
        <v>13</v>
      </c>
      <c r="S2273">
        <v>14</v>
      </c>
      <c r="U2273">
        <v>7898943128065</v>
      </c>
      <c r="V2273">
        <v>0</v>
      </c>
      <c r="X2273" t="s">
        <v>5432</v>
      </c>
      <c r="Z2273" t="s">
        <v>1260</v>
      </c>
      <c r="AA2273" t="s">
        <v>1261</v>
      </c>
      <c r="AE2273">
        <v>45371</v>
      </c>
      <c r="AH2273">
        <v>0</v>
      </c>
      <c r="AK2273" t="s">
        <v>1260</v>
      </c>
      <c r="AM2273" t="s">
        <v>1260</v>
      </c>
      <c r="AN2273" t="s">
        <v>1260</v>
      </c>
      <c r="AQ2273" t="s">
        <v>1263</v>
      </c>
      <c r="AR2273" t="s">
        <v>1257</v>
      </c>
      <c r="AS2273" t="s">
        <v>1260</v>
      </c>
      <c r="AT2273">
        <v>1</v>
      </c>
      <c r="AX2273" t="s">
        <v>1260</v>
      </c>
      <c r="AY2273" t="s">
        <v>1264</v>
      </c>
      <c r="AZ2273" t="s">
        <v>1265</v>
      </c>
      <c r="BI2273" t="s">
        <v>1260</v>
      </c>
      <c r="BK2273" t="str">
        <f>LEFT(Tabela_BaseCadastro[[#This Row],[Descrição]],SEARCH(" ",Tabela_BaseCadastro[[#This Row],[Descrição]],1)-1)</f>
        <v>233-01</v>
      </c>
      <c r="BL2273" t="str">
        <f>TEXT(Tabela_BaseCadastro[[#This Row],[Unidade Venda '[EAN8, UPC12, EAN13, e DUN14']]],"0000000000000")</f>
        <v>7898943128065</v>
      </c>
      <c r="BN2273">
        <f>IF(Tabela_BaseCadastro[[#This Row],[P.Ativo CMED]]="",Tabela_BaseCadastro[[#This Row],[DESCRIÇÃO DO PRINCIPIO ATIVO]],Tabela_BaseCadastro[[#This Row],[P.Ativo CMED]])</f>
        <v>0</v>
      </c>
    </row>
    <row r="2274" spans="1:66" x14ac:dyDescent="0.25">
      <c r="A2274">
        <v>3141</v>
      </c>
      <c r="B2274" t="s">
        <v>5433</v>
      </c>
      <c r="C2274">
        <v>2300</v>
      </c>
      <c r="D2274" t="s">
        <v>177</v>
      </c>
      <c r="E2274">
        <v>5</v>
      </c>
      <c r="F2274" t="s">
        <v>2634</v>
      </c>
      <c r="G2274">
        <v>8</v>
      </c>
      <c r="H2274" s="1" t="s">
        <v>2635</v>
      </c>
      <c r="I2274">
        <v>88</v>
      </c>
      <c r="J2274" t="s">
        <v>5400</v>
      </c>
      <c r="M2274" t="s">
        <v>1257</v>
      </c>
      <c r="N2274">
        <v>901890990017</v>
      </c>
      <c r="O2274" t="s">
        <v>1275</v>
      </c>
      <c r="P2274">
        <v>90189099</v>
      </c>
      <c r="R2274">
        <v>13</v>
      </c>
      <c r="S2274">
        <v>14</v>
      </c>
      <c r="U2274">
        <v>7898660490186</v>
      </c>
      <c r="V2274">
        <v>0</v>
      </c>
      <c r="X2274" t="s">
        <v>796</v>
      </c>
      <c r="Z2274" t="s">
        <v>1260</v>
      </c>
      <c r="AA2274" t="s">
        <v>1261</v>
      </c>
      <c r="AE2274">
        <v>45371</v>
      </c>
      <c r="AH2274">
        <v>0</v>
      </c>
      <c r="AK2274" t="s">
        <v>1260</v>
      </c>
      <c r="AM2274" t="s">
        <v>1260</v>
      </c>
      <c r="AN2274" t="s">
        <v>1260</v>
      </c>
      <c r="AQ2274" t="s">
        <v>1263</v>
      </c>
      <c r="AR2274" t="s">
        <v>1257</v>
      </c>
      <c r="AS2274" t="s">
        <v>1260</v>
      </c>
      <c r="AT2274">
        <v>1</v>
      </c>
      <c r="AX2274" t="s">
        <v>1260</v>
      </c>
      <c r="AY2274" t="s">
        <v>1264</v>
      </c>
      <c r="AZ2274" t="s">
        <v>1265</v>
      </c>
      <c r="BI2274" t="s">
        <v>1260</v>
      </c>
      <c r="BK2274" t="str">
        <f>LEFT(Tabela_BaseCadastro[[#This Row],[Descrição]],SEARCH(" ",Tabela_BaseCadastro[[#This Row],[Descrição]],1)-1)</f>
        <v>DB</v>
      </c>
      <c r="BL2274" t="str">
        <f>TEXT(Tabela_BaseCadastro[[#This Row],[Unidade Venda '[EAN8, UPC12, EAN13, e DUN14']]],"0000000000000")</f>
        <v>7898660490186</v>
      </c>
      <c r="BN2274">
        <f>IF(Tabela_BaseCadastro[[#This Row],[P.Ativo CMED]]="",Tabela_BaseCadastro[[#This Row],[DESCRIÇÃO DO PRINCIPIO ATIVO]],Tabela_BaseCadastro[[#This Row],[P.Ativo CMED]])</f>
        <v>0</v>
      </c>
    </row>
    <row r="2275" spans="1:66" x14ac:dyDescent="0.25">
      <c r="A2275">
        <v>3142</v>
      </c>
      <c r="B2275" t="s">
        <v>5434</v>
      </c>
      <c r="C2275">
        <v>2300</v>
      </c>
      <c r="D2275" t="s">
        <v>177</v>
      </c>
      <c r="E2275">
        <v>5</v>
      </c>
      <c r="F2275" t="s">
        <v>2634</v>
      </c>
      <c r="G2275">
        <v>8</v>
      </c>
      <c r="H2275" s="1" t="s">
        <v>2635</v>
      </c>
      <c r="I2275">
        <v>88</v>
      </c>
      <c r="J2275" t="s">
        <v>5400</v>
      </c>
      <c r="M2275" t="s">
        <v>1257</v>
      </c>
      <c r="N2275" t="s">
        <v>3332</v>
      </c>
      <c r="O2275" t="s">
        <v>1275</v>
      </c>
      <c r="P2275">
        <v>90183929</v>
      </c>
      <c r="R2275">
        <v>13</v>
      </c>
      <c r="S2275">
        <v>14</v>
      </c>
      <c r="U2275">
        <v>7898943128034</v>
      </c>
      <c r="V2275">
        <v>0</v>
      </c>
      <c r="X2275" t="s">
        <v>5435</v>
      </c>
      <c r="Z2275" t="s">
        <v>1260</v>
      </c>
      <c r="AA2275" t="s">
        <v>1261</v>
      </c>
      <c r="AE2275">
        <v>45371</v>
      </c>
      <c r="AH2275">
        <v>0</v>
      </c>
      <c r="AK2275" t="s">
        <v>1260</v>
      </c>
      <c r="AM2275" t="s">
        <v>1260</v>
      </c>
      <c r="AN2275" t="s">
        <v>1260</v>
      </c>
      <c r="AQ2275" t="s">
        <v>1263</v>
      </c>
      <c r="AR2275" t="s">
        <v>1257</v>
      </c>
      <c r="AS2275" t="s">
        <v>1260</v>
      </c>
      <c r="AT2275">
        <v>1</v>
      </c>
      <c r="AX2275" t="s">
        <v>1260</v>
      </c>
      <c r="AY2275" t="s">
        <v>1264</v>
      </c>
      <c r="AZ2275" t="s">
        <v>1265</v>
      </c>
      <c r="BI2275" t="s">
        <v>1260</v>
      </c>
      <c r="BK2275" t="str">
        <f>LEFT(Tabela_BaseCadastro[[#This Row],[Descrição]],SEARCH(" ",Tabela_BaseCadastro[[#This Row],[Descrição]],1)-1)</f>
        <v>230-12</v>
      </c>
      <c r="BL2275" t="str">
        <f>TEXT(Tabela_BaseCadastro[[#This Row],[Unidade Venda '[EAN8, UPC12, EAN13, e DUN14']]],"0000000000000")</f>
        <v>7898943128034</v>
      </c>
      <c r="BN2275">
        <f>IF(Tabela_BaseCadastro[[#This Row],[P.Ativo CMED]]="",Tabela_BaseCadastro[[#This Row],[DESCRIÇÃO DO PRINCIPIO ATIVO]],Tabela_BaseCadastro[[#This Row],[P.Ativo CMED]])</f>
        <v>0</v>
      </c>
    </row>
    <row r="2276" spans="1:66" x14ac:dyDescent="0.25">
      <c r="A2276">
        <v>3143</v>
      </c>
      <c r="B2276" t="s">
        <v>5436</v>
      </c>
      <c r="C2276">
        <v>2300</v>
      </c>
      <c r="D2276" t="s">
        <v>177</v>
      </c>
      <c r="E2276">
        <v>5</v>
      </c>
      <c r="F2276" t="s">
        <v>2634</v>
      </c>
      <c r="G2276">
        <v>8</v>
      </c>
      <c r="H2276" s="1" t="s">
        <v>2635</v>
      </c>
      <c r="I2276">
        <v>88</v>
      </c>
      <c r="J2276" t="s">
        <v>5400</v>
      </c>
      <c r="M2276" t="s">
        <v>1257</v>
      </c>
      <c r="N2276" t="s">
        <v>3332</v>
      </c>
      <c r="O2276" t="s">
        <v>1275</v>
      </c>
      <c r="P2276">
        <v>90183929</v>
      </c>
      <c r="R2276">
        <v>13</v>
      </c>
      <c r="S2276">
        <v>14</v>
      </c>
      <c r="U2276">
        <v>7898943128010</v>
      </c>
      <c r="V2276">
        <v>0</v>
      </c>
      <c r="X2276" t="s">
        <v>179</v>
      </c>
      <c r="Z2276" t="s">
        <v>1260</v>
      </c>
      <c r="AA2276" t="s">
        <v>1261</v>
      </c>
      <c r="AE2276">
        <v>45371</v>
      </c>
      <c r="AH2276">
        <v>0</v>
      </c>
      <c r="AK2276" t="s">
        <v>1260</v>
      </c>
      <c r="AM2276" t="s">
        <v>1260</v>
      </c>
      <c r="AN2276" t="s">
        <v>1260</v>
      </c>
      <c r="AQ2276" t="s">
        <v>1263</v>
      </c>
      <c r="AR2276" t="s">
        <v>1257</v>
      </c>
      <c r="AS2276" t="s">
        <v>1260</v>
      </c>
      <c r="AT2276">
        <v>1</v>
      </c>
      <c r="AX2276" t="s">
        <v>1260</v>
      </c>
      <c r="AY2276" t="s">
        <v>1264</v>
      </c>
      <c r="AZ2276" t="s">
        <v>1265</v>
      </c>
      <c r="BI2276" t="s">
        <v>1260</v>
      </c>
      <c r="BK2276" t="str">
        <f>LEFT(Tabela_BaseCadastro[[#This Row],[Descrição]],SEARCH(" ",Tabela_BaseCadastro[[#This Row],[Descrição]],1)-1)</f>
        <v>230-06</v>
      </c>
      <c r="BL2276" t="str">
        <f>TEXT(Tabela_BaseCadastro[[#This Row],[Unidade Venda '[EAN8, UPC12, EAN13, e DUN14']]],"0000000000000")</f>
        <v>7898943128010</v>
      </c>
      <c r="BN2276">
        <f>IF(Tabela_BaseCadastro[[#This Row],[P.Ativo CMED]]="",Tabela_BaseCadastro[[#This Row],[DESCRIÇÃO DO PRINCIPIO ATIVO]],Tabela_BaseCadastro[[#This Row],[P.Ativo CMED]])</f>
        <v>0</v>
      </c>
    </row>
    <row r="2277" spans="1:66" x14ac:dyDescent="0.25">
      <c r="A2277">
        <v>3144</v>
      </c>
      <c r="B2277" t="s">
        <v>5437</v>
      </c>
      <c r="C2277">
        <v>2300</v>
      </c>
      <c r="D2277" t="s">
        <v>177</v>
      </c>
      <c r="E2277">
        <v>5</v>
      </c>
      <c r="F2277" t="s">
        <v>2634</v>
      </c>
      <c r="G2277">
        <v>8</v>
      </c>
      <c r="H2277" s="1" t="s">
        <v>2635</v>
      </c>
      <c r="I2277">
        <v>88</v>
      </c>
      <c r="J2277" t="s">
        <v>5400</v>
      </c>
      <c r="M2277" t="s">
        <v>1257</v>
      </c>
      <c r="N2277" t="s">
        <v>3332</v>
      </c>
      <c r="O2277" t="s">
        <v>1275</v>
      </c>
      <c r="P2277">
        <v>90183929</v>
      </c>
      <c r="R2277">
        <v>13</v>
      </c>
      <c r="S2277">
        <v>14</v>
      </c>
      <c r="U2277">
        <v>7898943128027</v>
      </c>
      <c r="V2277">
        <v>0</v>
      </c>
      <c r="X2277" t="s">
        <v>5438</v>
      </c>
      <c r="Z2277" t="s">
        <v>1260</v>
      </c>
      <c r="AA2277" t="s">
        <v>1261</v>
      </c>
      <c r="AE2277">
        <v>45371</v>
      </c>
      <c r="AH2277">
        <v>0</v>
      </c>
      <c r="AK2277" t="s">
        <v>1260</v>
      </c>
      <c r="AM2277" t="s">
        <v>1260</v>
      </c>
      <c r="AN2277" t="s">
        <v>1260</v>
      </c>
      <c r="AQ2277" t="s">
        <v>1263</v>
      </c>
      <c r="AR2277" t="s">
        <v>1257</v>
      </c>
      <c r="AS2277" t="s">
        <v>1260</v>
      </c>
      <c r="AT2277">
        <v>1</v>
      </c>
      <c r="AX2277" t="s">
        <v>1260</v>
      </c>
      <c r="AY2277" t="s">
        <v>1264</v>
      </c>
      <c r="AZ2277" t="s">
        <v>1265</v>
      </c>
      <c r="BI2277" t="s">
        <v>1260</v>
      </c>
      <c r="BK2277" t="str">
        <f>LEFT(Tabela_BaseCadastro[[#This Row],[Descrição]],SEARCH(" ",Tabela_BaseCadastro[[#This Row],[Descrição]],1)-1)</f>
        <v>230-09</v>
      </c>
      <c r="BL2277" t="str">
        <f>TEXT(Tabela_BaseCadastro[[#This Row],[Unidade Venda '[EAN8, UPC12, EAN13, e DUN14']]],"0000000000000")</f>
        <v>7898943128027</v>
      </c>
      <c r="BN2277">
        <f>IF(Tabela_BaseCadastro[[#This Row],[P.Ativo CMED]]="",Tabela_BaseCadastro[[#This Row],[DESCRIÇÃO DO PRINCIPIO ATIVO]],Tabela_BaseCadastro[[#This Row],[P.Ativo CMED]])</f>
        <v>0</v>
      </c>
    </row>
    <row r="2278" spans="1:66" x14ac:dyDescent="0.25">
      <c r="A2278">
        <v>3145</v>
      </c>
      <c r="B2278" t="s">
        <v>5439</v>
      </c>
      <c r="C2278">
        <v>2300</v>
      </c>
      <c r="D2278" t="s">
        <v>177</v>
      </c>
      <c r="E2278">
        <v>5</v>
      </c>
      <c r="F2278" t="s">
        <v>2634</v>
      </c>
      <c r="G2278">
        <v>8</v>
      </c>
      <c r="H2278" s="1" t="s">
        <v>2635</v>
      </c>
      <c r="I2278">
        <v>88</v>
      </c>
      <c r="J2278" t="s">
        <v>5400</v>
      </c>
      <c r="M2278" t="s">
        <v>1257</v>
      </c>
      <c r="N2278" t="s">
        <v>3332</v>
      </c>
      <c r="O2278" t="s">
        <v>1275</v>
      </c>
      <c r="P2278">
        <v>90183929</v>
      </c>
      <c r="R2278">
        <v>13</v>
      </c>
      <c r="S2278">
        <v>14</v>
      </c>
      <c r="U2278">
        <v>7898943129024</v>
      </c>
      <c r="V2278">
        <v>0</v>
      </c>
      <c r="X2278" t="s">
        <v>5440</v>
      </c>
      <c r="Z2278" t="s">
        <v>1260</v>
      </c>
      <c r="AA2278" t="s">
        <v>1261</v>
      </c>
      <c r="AE2278">
        <v>45371</v>
      </c>
      <c r="AH2278">
        <v>0</v>
      </c>
      <c r="AK2278" t="s">
        <v>1260</v>
      </c>
      <c r="AM2278" t="s">
        <v>1260</v>
      </c>
      <c r="AN2278" t="s">
        <v>1260</v>
      </c>
      <c r="AQ2278" t="s">
        <v>1263</v>
      </c>
      <c r="AR2278" t="s">
        <v>1257</v>
      </c>
      <c r="AS2278" t="s">
        <v>1260</v>
      </c>
      <c r="AT2278">
        <v>1</v>
      </c>
      <c r="AX2278" t="s">
        <v>1260</v>
      </c>
      <c r="AY2278" t="s">
        <v>1264</v>
      </c>
      <c r="AZ2278" t="s">
        <v>1265</v>
      </c>
      <c r="BI2278" t="s">
        <v>1260</v>
      </c>
      <c r="BK2278" t="str">
        <f>LEFT(Tabela_BaseCadastro[[#This Row],[Descrição]],SEARCH(" ",Tabela_BaseCadastro[[#This Row],[Descrição]],1)-1)</f>
        <v>581-02-30-2</v>
      </c>
      <c r="BL2278" t="str">
        <f>TEXT(Tabela_BaseCadastro[[#This Row],[Unidade Venda '[EAN8, UPC12, EAN13, e DUN14']]],"0000000000000")</f>
        <v>7898943129024</v>
      </c>
      <c r="BN2278">
        <f>IF(Tabela_BaseCadastro[[#This Row],[P.Ativo CMED]]="",Tabela_BaseCadastro[[#This Row],[DESCRIÇÃO DO PRINCIPIO ATIVO]],Tabela_BaseCadastro[[#This Row],[P.Ativo CMED]])</f>
        <v>0</v>
      </c>
    </row>
    <row r="2279" spans="1:66" x14ac:dyDescent="0.25">
      <c r="A2279">
        <v>3146</v>
      </c>
      <c r="B2279" t="s">
        <v>5441</v>
      </c>
      <c r="C2279">
        <v>2300</v>
      </c>
      <c r="D2279" t="s">
        <v>177</v>
      </c>
      <c r="E2279">
        <v>5</v>
      </c>
      <c r="F2279" t="s">
        <v>2634</v>
      </c>
      <c r="G2279">
        <v>8</v>
      </c>
      <c r="H2279" s="1" t="s">
        <v>2635</v>
      </c>
      <c r="I2279">
        <v>88</v>
      </c>
      <c r="J2279" t="s">
        <v>5400</v>
      </c>
      <c r="M2279" t="s">
        <v>1257</v>
      </c>
      <c r="N2279" t="s">
        <v>3332</v>
      </c>
      <c r="O2279" t="s">
        <v>1275</v>
      </c>
      <c r="P2279">
        <v>90183929</v>
      </c>
      <c r="R2279">
        <v>13</v>
      </c>
      <c r="S2279">
        <v>14</v>
      </c>
      <c r="U2279">
        <v>7898943128768</v>
      </c>
      <c r="V2279">
        <v>0</v>
      </c>
      <c r="X2279" t="s">
        <v>799</v>
      </c>
      <c r="Z2279" t="s">
        <v>1260</v>
      </c>
      <c r="AA2279" t="s">
        <v>1261</v>
      </c>
      <c r="AE2279">
        <v>45371</v>
      </c>
      <c r="AH2279">
        <v>0</v>
      </c>
      <c r="AK2279" t="s">
        <v>1260</v>
      </c>
      <c r="AM2279" t="s">
        <v>1260</v>
      </c>
      <c r="AN2279" t="s">
        <v>1260</v>
      </c>
      <c r="AQ2279" t="s">
        <v>1263</v>
      </c>
      <c r="AR2279" t="s">
        <v>1257</v>
      </c>
      <c r="AS2279" t="s">
        <v>1260</v>
      </c>
      <c r="AT2279">
        <v>1</v>
      </c>
      <c r="AX2279" t="s">
        <v>1260</v>
      </c>
      <c r="AY2279" t="s">
        <v>1264</v>
      </c>
      <c r="AZ2279" t="s">
        <v>1265</v>
      </c>
      <c r="BI2279" t="s">
        <v>1260</v>
      </c>
      <c r="BK2279" t="str">
        <f>LEFT(Tabela_BaseCadastro[[#This Row],[Descrição]],SEARCH(" ",Tabela_BaseCadastro[[#This Row],[Descrição]],1)-1)</f>
        <v>650-19-50</v>
      </c>
      <c r="BL2279" t="str">
        <f>TEXT(Tabela_BaseCadastro[[#This Row],[Unidade Venda '[EAN8, UPC12, EAN13, e DUN14']]],"0000000000000")</f>
        <v>7898943128768</v>
      </c>
      <c r="BN2279">
        <f>IF(Tabela_BaseCadastro[[#This Row],[P.Ativo CMED]]="",Tabela_BaseCadastro[[#This Row],[DESCRIÇÃO DO PRINCIPIO ATIVO]],Tabela_BaseCadastro[[#This Row],[P.Ativo CMED]])</f>
        <v>0</v>
      </c>
    </row>
    <row r="2280" spans="1:66" x14ac:dyDescent="0.25">
      <c r="A2280">
        <v>3147</v>
      </c>
      <c r="B2280" t="s">
        <v>5442</v>
      </c>
      <c r="C2280">
        <v>2300</v>
      </c>
      <c r="D2280" t="s">
        <v>177</v>
      </c>
      <c r="E2280">
        <v>5</v>
      </c>
      <c r="F2280" t="s">
        <v>2634</v>
      </c>
      <c r="G2280">
        <v>8</v>
      </c>
      <c r="H2280" s="1" t="s">
        <v>2635</v>
      </c>
      <c r="I2280">
        <v>88</v>
      </c>
      <c r="J2280" t="s">
        <v>5400</v>
      </c>
      <c r="M2280" t="s">
        <v>1257</v>
      </c>
      <c r="N2280" t="s">
        <v>4955</v>
      </c>
      <c r="O2280" t="s">
        <v>1275</v>
      </c>
      <c r="P2280">
        <v>90189099</v>
      </c>
      <c r="R2280">
        <v>13</v>
      </c>
      <c r="S2280">
        <v>14</v>
      </c>
      <c r="U2280">
        <v>7898943128942</v>
      </c>
      <c r="V2280">
        <v>0</v>
      </c>
      <c r="X2280" t="s">
        <v>5443</v>
      </c>
      <c r="Z2280" t="s">
        <v>1260</v>
      </c>
      <c r="AA2280" t="s">
        <v>1261</v>
      </c>
      <c r="AE2280">
        <v>45371</v>
      </c>
      <c r="AH2280">
        <v>0</v>
      </c>
      <c r="AK2280" t="s">
        <v>1260</v>
      </c>
      <c r="AM2280" t="s">
        <v>1260</v>
      </c>
      <c r="AN2280" t="s">
        <v>1260</v>
      </c>
      <c r="AQ2280" t="s">
        <v>1263</v>
      </c>
      <c r="AR2280" t="s">
        <v>1257</v>
      </c>
      <c r="AS2280" t="s">
        <v>1260</v>
      </c>
      <c r="AT2280">
        <v>1</v>
      </c>
      <c r="AX2280" t="s">
        <v>1260</v>
      </c>
      <c r="AY2280" t="s">
        <v>1264</v>
      </c>
      <c r="AZ2280" t="s">
        <v>1265</v>
      </c>
      <c r="BI2280" t="s">
        <v>1260</v>
      </c>
      <c r="BK2280" t="str">
        <f>LEFT(Tabela_BaseCadastro[[#This Row],[Descrição]],SEARCH(" ",Tabela_BaseCadastro[[#This Row],[Descrição]],1)-1)</f>
        <v>650-03-50G</v>
      </c>
      <c r="BL2280" t="str">
        <f>TEXT(Tabela_BaseCadastro[[#This Row],[Unidade Venda '[EAN8, UPC12, EAN13, e DUN14']]],"0000000000000")</f>
        <v>7898943128942</v>
      </c>
      <c r="BN2280">
        <f>IF(Tabela_BaseCadastro[[#This Row],[P.Ativo CMED]]="",Tabela_BaseCadastro[[#This Row],[DESCRIÇÃO DO PRINCIPIO ATIVO]],Tabela_BaseCadastro[[#This Row],[P.Ativo CMED]])</f>
        <v>0</v>
      </c>
    </row>
    <row r="2281" spans="1:66" x14ac:dyDescent="0.25">
      <c r="A2281">
        <v>3148</v>
      </c>
      <c r="B2281" t="s">
        <v>5444</v>
      </c>
      <c r="C2281">
        <v>2300</v>
      </c>
      <c r="D2281" t="s">
        <v>177</v>
      </c>
      <c r="E2281">
        <v>5</v>
      </c>
      <c r="F2281" t="s">
        <v>2634</v>
      </c>
      <c r="G2281">
        <v>8</v>
      </c>
      <c r="H2281" s="1" t="s">
        <v>2635</v>
      </c>
      <c r="I2281">
        <v>88</v>
      </c>
      <c r="J2281" t="s">
        <v>5400</v>
      </c>
      <c r="M2281" t="s">
        <v>1257</v>
      </c>
      <c r="N2281" t="s">
        <v>3332</v>
      </c>
      <c r="O2281" t="s">
        <v>1275</v>
      </c>
      <c r="P2281">
        <v>90183929</v>
      </c>
      <c r="R2281">
        <v>13</v>
      </c>
      <c r="S2281">
        <v>14</v>
      </c>
      <c r="U2281">
        <v>7898943128959</v>
      </c>
      <c r="V2281">
        <v>0</v>
      </c>
      <c r="X2281" t="s">
        <v>5445</v>
      </c>
      <c r="Z2281" t="s">
        <v>1260</v>
      </c>
      <c r="AA2281" t="s">
        <v>1261</v>
      </c>
      <c r="AE2281">
        <v>45371</v>
      </c>
      <c r="AH2281">
        <v>0</v>
      </c>
      <c r="AK2281" t="s">
        <v>1260</v>
      </c>
      <c r="AM2281" t="s">
        <v>1260</v>
      </c>
      <c r="AN2281" t="s">
        <v>1260</v>
      </c>
      <c r="AQ2281" t="s">
        <v>1263</v>
      </c>
      <c r="AR2281" t="s">
        <v>1257</v>
      </c>
      <c r="AS2281" t="s">
        <v>1260</v>
      </c>
      <c r="AT2281">
        <v>1</v>
      </c>
      <c r="AX2281" t="s">
        <v>1260</v>
      </c>
      <c r="AY2281" t="s">
        <v>1264</v>
      </c>
      <c r="AZ2281" t="s">
        <v>1265</v>
      </c>
      <c r="BI2281" t="s">
        <v>1260</v>
      </c>
      <c r="BK2281" t="str">
        <f>LEFT(Tabela_BaseCadastro[[#This Row],[Descrição]],SEARCH(" ",Tabela_BaseCadastro[[#This Row],[Descrição]],1)-1)</f>
        <v>650-04-65G</v>
      </c>
      <c r="BL2281" t="str">
        <f>TEXT(Tabela_BaseCadastro[[#This Row],[Unidade Venda '[EAN8, UPC12, EAN13, e DUN14']]],"0000000000000")</f>
        <v>7898943128959</v>
      </c>
      <c r="BN2281">
        <f>IF(Tabela_BaseCadastro[[#This Row],[P.Ativo CMED]]="",Tabela_BaseCadastro[[#This Row],[DESCRIÇÃO DO PRINCIPIO ATIVO]],Tabela_BaseCadastro[[#This Row],[P.Ativo CMED]])</f>
        <v>0</v>
      </c>
    </row>
    <row r="2282" spans="1:66" x14ac:dyDescent="0.25">
      <c r="A2282">
        <v>3149</v>
      </c>
      <c r="B2282" t="s">
        <v>5446</v>
      </c>
      <c r="C2282">
        <v>2300</v>
      </c>
      <c r="D2282" t="s">
        <v>177</v>
      </c>
      <c r="E2282">
        <v>5</v>
      </c>
      <c r="F2282" t="s">
        <v>2634</v>
      </c>
      <c r="G2282">
        <v>8</v>
      </c>
      <c r="H2282" s="1" t="s">
        <v>2635</v>
      </c>
      <c r="I2282">
        <v>88</v>
      </c>
      <c r="J2282" t="s">
        <v>5400</v>
      </c>
      <c r="M2282" t="s">
        <v>1257</v>
      </c>
      <c r="N2282" t="s">
        <v>4617</v>
      </c>
      <c r="O2282" t="s">
        <v>4618</v>
      </c>
      <c r="P2282">
        <v>90183921</v>
      </c>
      <c r="R2282">
        <v>13</v>
      </c>
      <c r="S2282">
        <v>14</v>
      </c>
      <c r="U2282">
        <v>7898943128987</v>
      </c>
      <c r="V2282">
        <v>0</v>
      </c>
      <c r="X2282" t="s">
        <v>192</v>
      </c>
      <c r="Z2282" t="s">
        <v>1260</v>
      </c>
      <c r="AA2282" t="s">
        <v>1261</v>
      </c>
      <c r="AE2282">
        <v>45371</v>
      </c>
      <c r="AH2282">
        <v>0</v>
      </c>
      <c r="AK2282" t="s">
        <v>1260</v>
      </c>
      <c r="AM2282" t="s">
        <v>1260</v>
      </c>
      <c r="AN2282" t="s">
        <v>1260</v>
      </c>
      <c r="AQ2282" t="s">
        <v>1263</v>
      </c>
      <c r="AR2282" t="s">
        <v>1257</v>
      </c>
      <c r="AS2282" t="s">
        <v>1260</v>
      </c>
      <c r="AT2282">
        <v>1</v>
      </c>
      <c r="AX2282" t="s">
        <v>1260</v>
      </c>
      <c r="AY2282" t="s">
        <v>1264</v>
      </c>
      <c r="AZ2282" t="s">
        <v>1265</v>
      </c>
      <c r="BI2282" t="s">
        <v>1260</v>
      </c>
      <c r="BK2282" t="str">
        <f>LEFT(Tabela_BaseCadastro[[#This Row],[Descrição]],SEARCH(" ",Tabela_BaseCadastro[[#This Row],[Descrição]],1)-1)</f>
        <v>544-25</v>
      </c>
      <c r="BL2282" t="str">
        <f>TEXT(Tabela_BaseCadastro[[#This Row],[Unidade Venda '[EAN8, UPC12, EAN13, e DUN14']]],"0000000000000")</f>
        <v>7898943128987</v>
      </c>
      <c r="BN2282">
        <f>IF(Tabela_BaseCadastro[[#This Row],[P.Ativo CMED]]="",Tabela_BaseCadastro[[#This Row],[DESCRIÇÃO DO PRINCIPIO ATIVO]],Tabela_BaseCadastro[[#This Row],[P.Ativo CMED]])</f>
        <v>0</v>
      </c>
    </row>
    <row r="2283" spans="1:66" x14ac:dyDescent="0.25">
      <c r="A2283">
        <v>3150</v>
      </c>
      <c r="B2283" t="s">
        <v>5447</v>
      </c>
      <c r="C2283">
        <v>2300</v>
      </c>
      <c r="D2283" t="s">
        <v>177</v>
      </c>
      <c r="E2283">
        <v>5</v>
      </c>
      <c r="F2283" t="s">
        <v>2634</v>
      </c>
      <c r="G2283">
        <v>8</v>
      </c>
      <c r="H2283" s="1" t="s">
        <v>2635</v>
      </c>
      <c r="I2283">
        <v>88</v>
      </c>
      <c r="J2283" t="s">
        <v>5400</v>
      </c>
      <c r="M2283" t="s">
        <v>1257</v>
      </c>
      <c r="N2283" t="s">
        <v>3332</v>
      </c>
      <c r="O2283" t="s">
        <v>1275</v>
      </c>
      <c r="P2283">
        <v>90183929</v>
      </c>
      <c r="R2283">
        <v>13</v>
      </c>
      <c r="S2283">
        <v>14</v>
      </c>
      <c r="U2283">
        <v>7898943129093</v>
      </c>
      <c r="V2283">
        <v>0</v>
      </c>
      <c r="X2283" t="s">
        <v>5448</v>
      </c>
      <c r="Z2283" t="s">
        <v>1260</v>
      </c>
      <c r="AA2283" t="s">
        <v>1261</v>
      </c>
      <c r="AE2283">
        <v>45371</v>
      </c>
      <c r="AH2283">
        <v>0</v>
      </c>
      <c r="AK2283" t="s">
        <v>1260</v>
      </c>
      <c r="AM2283" t="s">
        <v>1260</v>
      </c>
      <c r="AN2283" t="s">
        <v>1260</v>
      </c>
      <c r="AQ2283" t="s">
        <v>1263</v>
      </c>
      <c r="AR2283" t="s">
        <v>1257</v>
      </c>
      <c r="AS2283" t="s">
        <v>1260</v>
      </c>
      <c r="AT2283">
        <v>1</v>
      </c>
      <c r="AX2283" t="s">
        <v>1260</v>
      </c>
      <c r="AY2283" t="s">
        <v>1264</v>
      </c>
      <c r="AZ2283" t="s">
        <v>1265</v>
      </c>
      <c r="BI2283" t="s">
        <v>1260</v>
      </c>
      <c r="BK2283" t="str">
        <f>LEFT(Tabela_BaseCadastro[[#This Row],[Descrição]],SEARCH(" ",Tabela_BaseCadastro[[#This Row],[Descrição]],1)-1)</f>
        <v>544-35</v>
      </c>
      <c r="BL2283" t="str">
        <f>TEXT(Tabela_BaseCadastro[[#This Row],[Unidade Venda '[EAN8, UPC12, EAN13, e DUN14']]],"0000000000000")</f>
        <v>7898943129093</v>
      </c>
      <c r="BN2283">
        <f>IF(Tabela_BaseCadastro[[#This Row],[P.Ativo CMED]]="",Tabela_BaseCadastro[[#This Row],[DESCRIÇÃO DO PRINCIPIO ATIVO]],Tabela_BaseCadastro[[#This Row],[P.Ativo CMED]])</f>
        <v>0</v>
      </c>
    </row>
    <row r="2284" spans="1:66" x14ac:dyDescent="0.25">
      <c r="A2284">
        <v>3151</v>
      </c>
      <c r="B2284" t="s">
        <v>5449</v>
      </c>
      <c r="C2284">
        <v>2300</v>
      </c>
      <c r="D2284" t="s">
        <v>177</v>
      </c>
      <c r="E2284">
        <v>5</v>
      </c>
      <c r="F2284" t="s">
        <v>2634</v>
      </c>
      <c r="G2284">
        <v>8</v>
      </c>
      <c r="H2284" s="1" t="s">
        <v>2635</v>
      </c>
      <c r="I2284">
        <v>88</v>
      </c>
      <c r="J2284" t="s">
        <v>5400</v>
      </c>
      <c r="M2284" t="s">
        <v>1257</v>
      </c>
      <c r="N2284" t="s">
        <v>5450</v>
      </c>
      <c r="O2284" t="s">
        <v>2614</v>
      </c>
      <c r="P2284">
        <v>90189099</v>
      </c>
      <c r="R2284">
        <v>13</v>
      </c>
      <c r="S2284">
        <v>14</v>
      </c>
      <c r="U2284">
        <v>7898943128713</v>
      </c>
      <c r="V2284">
        <v>0</v>
      </c>
      <c r="X2284" t="s">
        <v>5451</v>
      </c>
      <c r="Z2284" t="s">
        <v>1260</v>
      </c>
      <c r="AA2284" t="s">
        <v>1261</v>
      </c>
      <c r="AE2284">
        <v>45371</v>
      </c>
      <c r="AH2284">
        <v>0</v>
      </c>
      <c r="AK2284" t="s">
        <v>1260</v>
      </c>
      <c r="AM2284" t="s">
        <v>1260</v>
      </c>
      <c r="AN2284" t="s">
        <v>1260</v>
      </c>
      <c r="AQ2284" t="s">
        <v>1263</v>
      </c>
      <c r="AR2284" t="s">
        <v>1257</v>
      </c>
      <c r="AS2284" t="s">
        <v>1260</v>
      </c>
      <c r="AT2284">
        <v>1</v>
      </c>
      <c r="AX2284" t="s">
        <v>1260</v>
      </c>
      <c r="AY2284" t="s">
        <v>1264</v>
      </c>
      <c r="AZ2284" t="s">
        <v>1265</v>
      </c>
      <c r="BI2284" t="s">
        <v>1260</v>
      </c>
      <c r="BK2284" t="str">
        <f>LEFT(Tabela_BaseCadastro[[#This Row],[Descrição]],SEARCH(" ",Tabela_BaseCadastro[[#This Row],[Descrição]],1)-1)</f>
        <v>499-S</v>
      </c>
      <c r="BL2284" t="str">
        <f>TEXT(Tabela_BaseCadastro[[#This Row],[Unidade Venda '[EAN8, UPC12, EAN13, e DUN14']]],"0000000000000")</f>
        <v>7898943128713</v>
      </c>
      <c r="BN2284">
        <f>IF(Tabela_BaseCadastro[[#This Row],[P.Ativo CMED]]="",Tabela_BaseCadastro[[#This Row],[DESCRIÇÃO DO PRINCIPIO ATIVO]],Tabela_BaseCadastro[[#This Row],[P.Ativo CMED]])</f>
        <v>0</v>
      </c>
    </row>
    <row r="2285" spans="1:66" x14ac:dyDescent="0.25">
      <c r="A2285">
        <v>3152</v>
      </c>
      <c r="B2285" t="s">
        <v>5452</v>
      </c>
      <c r="C2285">
        <v>2300</v>
      </c>
      <c r="D2285" t="s">
        <v>177</v>
      </c>
      <c r="E2285">
        <v>5</v>
      </c>
      <c r="F2285" t="s">
        <v>2634</v>
      </c>
      <c r="G2285">
        <v>8</v>
      </c>
      <c r="H2285" s="1" t="s">
        <v>2635</v>
      </c>
      <c r="I2285">
        <v>88</v>
      </c>
      <c r="J2285" t="s">
        <v>5400</v>
      </c>
      <c r="M2285" t="s">
        <v>1257</v>
      </c>
      <c r="N2285">
        <v>901890990017</v>
      </c>
      <c r="O2285" t="s">
        <v>1275</v>
      </c>
      <c r="P2285">
        <v>90189099</v>
      </c>
      <c r="R2285">
        <v>13</v>
      </c>
      <c r="S2285">
        <v>14</v>
      </c>
      <c r="U2285">
        <v>7898958242534</v>
      </c>
      <c r="V2285">
        <v>0</v>
      </c>
      <c r="X2285" t="s">
        <v>5453</v>
      </c>
      <c r="Z2285" t="s">
        <v>1260</v>
      </c>
      <c r="AA2285" t="s">
        <v>1261</v>
      </c>
      <c r="AE2285">
        <v>45371</v>
      </c>
      <c r="AH2285">
        <v>0</v>
      </c>
      <c r="AK2285" t="s">
        <v>1260</v>
      </c>
      <c r="AM2285" t="s">
        <v>1260</v>
      </c>
      <c r="AN2285" t="s">
        <v>1260</v>
      </c>
      <c r="AQ2285" t="s">
        <v>1263</v>
      </c>
      <c r="AR2285" t="s">
        <v>1257</v>
      </c>
      <c r="AS2285" t="s">
        <v>1260</v>
      </c>
      <c r="AT2285">
        <v>1</v>
      </c>
      <c r="AX2285" t="s">
        <v>1260</v>
      </c>
      <c r="AY2285" t="s">
        <v>1264</v>
      </c>
      <c r="AZ2285" t="s">
        <v>1265</v>
      </c>
      <c r="BI2285" t="s">
        <v>1260</v>
      </c>
      <c r="BK2285" t="str">
        <f>LEFT(Tabela_BaseCadastro[[#This Row],[Descrição]],SEARCH(" ",Tabela_BaseCadastro[[#This Row],[Descrição]],1)-1)</f>
        <v>9552F</v>
      </c>
      <c r="BL2285" t="str">
        <f>TEXT(Tabela_BaseCadastro[[#This Row],[Unidade Venda '[EAN8, UPC12, EAN13, e DUN14']]],"0000000000000")</f>
        <v>7898958242534</v>
      </c>
      <c r="BN2285">
        <f>IF(Tabela_BaseCadastro[[#This Row],[P.Ativo CMED]]="",Tabela_BaseCadastro[[#This Row],[DESCRIÇÃO DO PRINCIPIO ATIVO]],Tabela_BaseCadastro[[#This Row],[P.Ativo CMED]])</f>
        <v>0</v>
      </c>
    </row>
    <row r="2286" spans="1:66" x14ac:dyDescent="0.25">
      <c r="A2286">
        <v>3153</v>
      </c>
      <c r="B2286" t="s">
        <v>5454</v>
      </c>
      <c r="C2286">
        <v>2300</v>
      </c>
      <c r="D2286" t="s">
        <v>177</v>
      </c>
      <c r="E2286">
        <v>5</v>
      </c>
      <c r="F2286" t="s">
        <v>2634</v>
      </c>
      <c r="G2286">
        <v>8</v>
      </c>
      <c r="H2286" s="1" t="s">
        <v>2635</v>
      </c>
      <c r="I2286">
        <v>88</v>
      </c>
      <c r="J2286" t="s">
        <v>5400</v>
      </c>
      <c r="M2286" t="s">
        <v>1257</v>
      </c>
      <c r="N2286" t="s">
        <v>5455</v>
      </c>
      <c r="O2286" t="s">
        <v>2614</v>
      </c>
      <c r="P2286">
        <v>90189099</v>
      </c>
      <c r="R2286">
        <v>13</v>
      </c>
      <c r="S2286">
        <v>13</v>
      </c>
      <c r="T2286">
        <v>13</v>
      </c>
      <c r="U2286">
        <v>7898660490513</v>
      </c>
      <c r="V2286">
        <v>0</v>
      </c>
      <c r="W2286">
        <v>7898660490513</v>
      </c>
      <c r="X2286" t="s">
        <v>5456</v>
      </c>
      <c r="Z2286" t="s">
        <v>1260</v>
      </c>
      <c r="AA2286" t="s">
        <v>1261</v>
      </c>
      <c r="AE2286">
        <v>45371</v>
      </c>
      <c r="AH2286">
        <v>0</v>
      </c>
      <c r="AK2286" t="s">
        <v>1260</v>
      </c>
      <c r="AM2286" t="s">
        <v>1260</v>
      </c>
      <c r="AN2286" t="s">
        <v>1260</v>
      </c>
      <c r="AQ2286" t="s">
        <v>1263</v>
      </c>
      <c r="AR2286" t="s">
        <v>1257</v>
      </c>
      <c r="AS2286" t="s">
        <v>1260</v>
      </c>
      <c r="AT2286">
        <v>1</v>
      </c>
      <c r="AX2286" t="s">
        <v>1260</v>
      </c>
      <c r="AY2286" t="s">
        <v>1264</v>
      </c>
      <c r="AZ2286" t="s">
        <v>1265</v>
      </c>
      <c r="BI2286" t="s">
        <v>1260</v>
      </c>
      <c r="BK2286" t="str">
        <f>LEFT(Tabela_BaseCadastro[[#This Row],[Descrição]],SEARCH(" ",Tabela_BaseCadastro[[#This Row],[Descrição]],1)-1)</f>
        <v>HMEF-FT15T-RA</v>
      </c>
      <c r="BL2286" t="str">
        <f>TEXT(Tabela_BaseCadastro[[#This Row],[Unidade Venda '[EAN8, UPC12, EAN13, e DUN14']]],"0000000000000")</f>
        <v>7898660490513</v>
      </c>
      <c r="BN2286">
        <f>IF(Tabela_BaseCadastro[[#This Row],[P.Ativo CMED]]="",Tabela_BaseCadastro[[#This Row],[DESCRIÇÃO DO PRINCIPIO ATIVO]],Tabela_BaseCadastro[[#This Row],[P.Ativo CMED]])</f>
        <v>0</v>
      </c>
    </row>
    <row r="2287" spans="1:66" x14ac:dyDescent="0.25">
      <c r="A2287">
        <v>3154</v>
      </c>
      <c r="B2287" t="s">
        <v>5457</v>
      </c>
      <c r="C2287">
        <v>2300</v>
      </c>
      <c r="D2287" t="s">
        <v>177</v>
      </c>
      <c r="E2287">
        <v>5</v>
      </c>
      <c r="F2287" t="s">
        <v>2634</v>
      </c>
      <c r="G2287">
        <v>8</v>
      </c>
      <c r="H2287" s="1" t="s">
        <v>2635</v>
      </c>
      <c r="I2287">
        <v>88</v>
      </c>
      <c r="J2287" t="s">
        <v>5400</v>
      </c>
      <c r="M2287" t="s">
        <v>1257</v>
      </c>
      <c r="N2287" t="s">
        <v>5450</v>
      </c>
      <c r="O2287" t="s">
        <v>2614</v>
      </c>
      <c r="P2287">
        <v>90189099</v>
      </c>
      <c r="R2287">
        <v>13</v>
      </c>
      <c r="S2287">
        <v>14</v>
      </c>
      <c r="U2287">
        <v>7898660491138</v>
      </c>
      <c r="V2287">
        <v>0</v>
      </c>
      <c r="X2287" t="s">
        <v>5458</v>
      </c>
      <c r="Z2287" t="s">
        <v>1260</v>
      </c>
      <c r="AA2287" t="s">
        <v>1261</v>
      </c>
      <c r="AE2287">
        <v>45371</v>
      </c>
      <c r="AH2287">
        <v>0</v>
      </c>
      <c r="AK2287" t="s">
        <v>1260</v>
      </c>
      <c r="AM2287" t="s">
        <v>1260</v>
      </c>
      <c r="AN2287" t="s">
        <v>1260</v>
      </c>
      <c r="AQ2287" t="s">
        <v>1263</v>
      </c>
      <c r="AR2287" t="s">
        <v>1257</v>
      </c>
      <c r="AS2287" t="s">
        <v>1260</v>
      </c>
      <c r="AT2287">
        <v>1</v>
      </c>
      <c r="AX2287" t="s">
        <v>1260</v>
      </c>
      <c r="AY2287" t="s">
        <v>1264</v>
      </c>
      <c r="AZ2287" t="s">
        <v>1265</v>
      </c>
      <c r="BI2287" t="s">
        <v>1260</v>
      </c>
      <c r="BK2287" t="str">
        <f>LEFT(Tabela_BaseCadastro[[#This Row],[Descrição]],SEARCH(" ",Tabela_BaseCadastro[[#This Row],[Descrição]],1)-1)</f>
        <v>EXTV</v>
      </c>
      <c r="BL2287" t="str">
        <f>TEXT(Tabela_BaseCadastro[[#This Row],[Unidade Venda '[EAN8, UPC12, EAN13, e DUN14']]],"0000000000000")</f>
        <v>7898660491138</v>
      </c>
      <c r="BN2287">
        <f>IF(Tabela_BaseCadastro[[#This Row],[P.Ativo CMED]]="",Tabela_BaseCadastro[[#This Row],[DESCRIÇÃO DO PRINCIPIO ATIVO]],Tabela_BaseCadastro[[#This Row],[P.Ativo CMED]])</f>
        <v>0</v>
      </c>
    </row>
    <row r="2288" spans="1:66" x14ac:dyDescent="0.25">
      <c r="A2288">
        <v>3155</v>
      </c>
      <c r="B2288" t="s">
        <v>5459</v>
      </c>
      <c r="C2288">
        <v>2300</v>
      </c>
      <c r="D2288" t="s">
        <v>177</v>
      </c>
      <c r="E2288">
        <v>5</v>
      </c>
      <c r="F2288" t="s">
        <v>2634</v>
      </c>
      <c r="G2288">
        <v>8</v>
      </c>
      <c r="H2288" s="1" t="s">
        <v>2635</v>
      </c>
      <c r="I2288">
        <v>88</v>
      </c>
      <c r="J2288" t="s">
        <v>5400</v>
      </c>
      <c r="M2288" t="s">
        <v>1257</v>
      </c>
      <c r="N2288" t="s">
        <v>5460</v>
      </c>
      <c r="O2288" t="s">
        <v>5461</v>
      </c>
      <c r="P2288">
        <v>90189099</v>
      </c>
      <c r="R2288">
        <v>13</v>
      </c>
      <c r="S2288">
        <v>14</v>
      </c>
      <c r="U2288">
        <v>7898660491121</v>
      </c>
      <c r="V2288">
        <v>0</v>
      </c>
      <c r="X2288" t="s">
        <v>195</v>
      </c>
      <c r="Z2288" t="s">
        <v>1260</v>
      </c>
      <c r="AA2288" t="s">
        <v>1261</v>
      </c>
      <c r="AE2288">
        <v>45371</v>
      </c>
      <c r="AH2288">
        <v>0</v>
      </c>
      <c r="AK2288" t="s">
        <v>1260</v>
      </c>
      <c r="AM2288" t="s">
        <v>1260</v>
      </c>
      <c r="AN2288" t="s">
        <v>1260</v>
      </c>
      <c r="AQ2288" t="s">
        <v>1263</v>
      </c>
      <c r="AR2288" t="s">
        <v>1257</v>
      </c>
      <c r="AS2288" t="s">
        <v>1260</v>
      </c>
      <c r="AT2288">
        <v>1</v>
      </c>
      <c r="AX2288" t="s">
        <v>1260</v>
      </c>
      <c r="AY2288" t="s">
        <v>1264</v>
      </c>
      <c r="AZ2288" t="s">
        <v>1265</v>
      </c>
      <c r="BI2288" t="s">
        <v>1260</v>
      </c>
      <c r="BK2288" t="str">
        <f>LEFT(Tabela_BaseCadastro[[#This Row],[Descrição]],SEARCH(" ",Tabela_BaseCadastro[[#This Row],[Descrição]],1)-1)</f>
        <v>EXTV-10-2</v>
      </c>
      <c r="BL2288" t="str">
        <f>TEXT(Tabela_BaseCadastro[[#This Row],[Unidade Venda '[EAN8, UPC12, EAN13, e DUN14']]],"0000000000000")</f>
        <v>7898660491121</v>
      </c>
      <c r="BN2288">
        <f>IF(Tabela_BaseCadastro[[#This Row],[P.Ativo CMED]]="",Tabela_BaseCadastro[[#This Row],[DESCRIÇÃO DO PRINCIPIO ATIVO]],Tabela_BaseCadastro[[#This Row],[P.Ativo CMED]])</f>
        <v>0</v>
      </c>
    </row>
    <row r="2289" spans="1:66" x14ac:dyDescent="0.25">
      <c r="A2289">
        <v>3156</v>
      </c>
      <c r="B2289" t="s">
        <v>5462</v>
      </c>
      <c r="C2289">
        <v>2300</v>
      </c>
      <c r="D2289" t="s">
        <v>177</v>
      </c>
      <c r="E2289">
        <v>5</v>
      </c>
      <c r="F2289" t="s">
        <v>2634</v>
      </c>
      <c r="G2289">
        <v>8</v>
      </c>
      <c r="H2289" s="1" t="s">
        <v>2635</v>
      </c>
      <c r="I2289">
        <v>88</v>
      </c>
      <c r="J2289" t="s">
        <v>5400</v>
      </c>
      <c r="M2289" t="s">
        <v>1257</v>
      </c>
      <c r="N2289" t="s">
        <v>3332</v>
      </c>
      <c r="O2289" t="s">
        <v>1275</v>
      </c>
      <c r="P2289">
        <v>90183929</v>
      </c>
      <c r="R2289">
        <v>13</v>
      </c>
      <c r="S2289">
        <v>14</v>
      </c>
      <c r="U2289">
        <v>7898958242213</v>
      </c>
      <c r="V2289">
        <v>0</v>
      </c>
      <c r="X2289" t="s">
        <v>5463</v>
      </c>
      <c r="Z2289" t="s">
        <v>1260</v>
      </c>
      <c r="AA2289" t="s">
        <v>1261</v>
      </c>
      <c r="AE2289">
        <v>45371</v>
      </c>
      <c r="AH2289">
        <v>0</v>
      </c>
      <c r="AK2289" t="s">
        <v>1260</v>
      </c>
      <c r="AM2289" t="s">
        <v>1260</v>
      </c>
      <c r="AN2289" t="s">
        <v>1260</v>
      </c>
      <c r="AQ2289" t="s">
        <v>1263</v>
      </c>
      <c r="AR2289" t="s">
        <v>1257</v>
      </c>
      <c r="AS2289" t="s">
        <v>1260</v>
      </c>
      <c r="AT2289">
        <v>1</v>
      </c>
      <c r="AX2289" t="s">
        <v>1260</v>
      </c>
      <c r="AY2289" t="s">
        <v>1264</v>
      </c>
      <c r="AZ2289" t="s">
        <v>1265</v>
      </c>
      <c r="BI2289" t="s">
        <v>1260</v>
      </c>
      <c r="BK2289" t="str">
        <f>LEFT(Tabela_BaseCadastro[[#This Row],[Descrição]],SEARCH(" ",Tabela_BaseCadastro[[#This Row],[Descrição]],1)-1)</f>
        <v>1500-10-04</v>
      </c>
      <c r="BL2289" t="str">
        <f>TEXT(Tabela_BaseCadastro[[#This Row],[Unidade Venda '[EAN8, UPC12, EAN13, e DUN14']]],"0000000000000")</f>
        <v>7898958242213</v>
      </c>
      <c r="BN2289">
        <f>IF(Tabela_BaseCadastro[[#This Row],[P.Ativo CMED]]="",Tabela_BaseCadastro[[#This Row],[DESCRIÇÃO DO PRINCIPIO ATIVO]],Tabela_BaseCadastro[[#This Row],[P.Ativo CMED]])</f>
        <v>0</v>
      </c>
    </row>
    <row r="2290" spans="1:66" x14ac:dyDescent="0.25">
      <c r="A2290">
        <v>3158</v>
      </c>
      <c r="B2290" t="s">
        <v>5464</v>
      </c>
      <c r="C2290">
        <v>2300</v>
      </c>
      <c r="D2290" t="s">
        <v>177</v>
      </c>
      <c r="E2290">
        <v>5</v>
      </c>
      <c r="F2290" t="s">
        <v>2634</v>
      </c>
      <c r="G2290">
        <v>8</v>
      </c>
      <c r="H2290" s="1" t="s">
        <v>2635</v>
      </c>
      <c r="I2290">
        <v>88</v>
      </c>
      <c r="J2290" t="s">
        <v>5400</v>
      </c>
      <c r="M2290" t="s">
        <v>1257</v>
      </c>
      <c r="N2290" t="s">
        <v>4955</v>
      </c>
      <c r="O2290" t="s">
        <v>1275</v>
      </c>
      <c r="P2290">
        <v>90189099</v>
      </c>
      <c r="R2290">
        <v>13</v>
      </c>
      <c r="S2290">
        <v>14</v>
      </c>
      <c r="U2290">
        <v>3158</v>
      </c>
      <c r="V2290">
        <v>0</v>
      </c>
      <c r="X2290" t="s">
        <v>5465</v>
      </c>
      <c r="Z2290" t="s">
        <v>1260</v>
      </c>
      <c r="AA2290" t="s">
        <v>1261</v>
      </c>
      <c r="AE2290">
        <v>45371</v>
      </c>
      <c r="AH2290">
        <v>0</v>
      </c>
      <c r="AK2290" t="s">
        <v>1260</v>
      </c>
      <c r="AM2290" t="s">
        <v>1260</v>
      </c>
      <c r="AN2290" t="s">
        <v>1260</v>
      </c>
      <c r="AQ2290" t="s">
        <v>1263</v>
      </c>
      <c r="AR2290" t="s">
        <v>1257</v>
      </c>
      <c r="AS2290" t="s">
        <v>1260</v>
      </c>
      <c r="AT2290">
        <v>1</v>
      </c>
      <c r="AX2290" t="s">
        <v>1260</v>
      </c>
      <c r="AY2290" t="s">
        <v>1264</v>
      </c>
      <c r="AZ2290" t="s">
        <v>1265</v>
      </c>
      <c r="BI2290" t="s">
        <v>1260</v>
      </c>
      <c r="BK2290" t="str">
        <f>LEFT(Tabela_BaseCadastro[[#This Row],[Descrição]],SEARCH(" ",Tabela_BaseCadastro[[#This Row],[Descrição]],1)-1)</f>
        <v>355-18</v>
      </c>
      <c r="BL2290" t="str">
        <f>TEXT(Tabela_BaseCadastro[[#This Row],[Unidade Venda '[EAN8, UPC12, EAN13, e DUN14']]],"0000000000000")</f>
        <v>0000000003158</v>
      </c>
      <c r="BN2290">
        <f>IF(Tabela_BaseCadastro[[#This Row],[P.Ativo CMED]]="",Tabela_BaseCadastro[[#This Row],[DESCRIÇÃO DO PRINCIPIO ATIVO]],Tabela_BaseCadastro[[#This Row],[P.Ativo CMED]])</f>
        <v>0</v>
      </c>
    </row>
    <row r="2291" spans="1:66" x14ac:dyDescent="0.25">
      <c r="A2291">
        <v>3159</v>
      </c>
      <c r="B2291" t="s">
        <v>5466</v>
      </c>
      <c r="C2291">
        <v>2300</v>
      </c>
      <c r="D2291" t="s">
        <v>177</v>
      </c>
      <c r="E2291">
        <v>5</v>
      </c>
      <c r="F2291" t="s">
        <v>2634</v>
      </c>
      <c r="G2291">
        <v>8</v>
      </c>
      <c r="H2291" s="1" t="s">
        <v>2635</v>
      </c>
      <c r="I2291">
        <v>88</v>
      </c>
      <c r="J2291" t="s">
        <v>5400</v>
      </c>
      <c r="M2291" t="s">
        <v>1257</v>
      </c>
      <c r="N2291" t="s">
        <v>4955</v>
      </c>
      <c r="O2291" t="s">
        <v>1275</v>
      </c>
      <c r="P2291">
        <v>90189099</v>
      </c>
      <c r="R2291">
        <v>13</v>
      </c>
      <c r="S2291">
        <v>14</v>
      </c>
      <c r="U2291">
        <v>3159</v>
      </c>
      <c r="V2291">
        <v>0</v>
      </c>
      <c r="X2291" t="s">
        <v>5467</v>
      </c>
      <c r="Z2291" t="s">
        <v>1260</v>
      </c>
      <c r="AA2291" t="s">
        <v>1261</v>
      </c>
      <c r="AE2291">
        <v>45371</v>
      </c>
      <c r="AH2291">
        <v>0</v>
      </c>
      <c r="AK2291" t="s">
        <v>1260</v>
      </c>
      <c r="AM2291" t="s">
        <v>1260</v>
      </c>
      <c r="AN2291" t="s">
        <v>1260</v>
      </c>
      <c r="AQ2291" t="s">
        <v>1263</v>
      </c>
      <c r="AR2291" t="s">
        <v>1257</v>
      </c>
      <c r="AS2291" t="s">
        <v>1260</v>
      </c>
      <c r="AT2291">
        <v>1</v>
      </c>
      <c r="AX2291" t="s">
        <v>1260</v>
      </c>
      <c r="AY2291" t="s">
        <v>1264</v>
      </c>
      <c r="AZ2291" t="s">
        <v>1265</v>
      </c>
      <c r="BI2291" t="s">
        <v>1260</v>
      </c>
      <c r="BK2291" t="str">
        <f>LEFT(Tabela_BaseCadastro[[#This Row],[Descrição]],SEARCH(" ",Tabela_BaseCadastro[[#This Row],[Descrição]],1)-1)</f>
        <v>355-24</v>
      </c>
      <c r="BL2291" t="str">
        <f>TEXT(Tabela_BaseCadastro[[#This Row],[Unidade Venda '[EAN8, UPC12, EAN13, e DUN14']]],"0000000000000")</f>
        <v>0000000003159</v>
      </c>
      <c r="BN2291">
        <f>IF(Tabela_BaseCadastro[[#This Row],[P.Ativo CMED]]="",Tabela_BaseCadastro[[#This Row],[DESCRIÇÃO DO PRINCIPIO ATIVO]],Tabela_BaseCadastro[[#This Row],[P.Ativo CMED]])</f>
        <v>0</v>
      </c>
    </row>
    <row r="2292" spans="1:66" x14ac:dyDescent="0.25">
      <c r="A2292">
        <v>3161</v>
      </c>
      <c r="B2292" t="s">
        <v>5468</v>
      </c>
      <c r="C2292">
        <v>2300</v>
      </c>
      <c r="D2292" t="s">
        <v>177</v>
      </c>
      <c r="E2292">
        <v>5</v>
      </c>
      <c r="F2292" t="s">
        <v>2634</v>
      </c>
      <c r="G2292">
        <v>8</v>
      </c>
      <c r="H2292" s="1" t="s">
        <v>2635</v>
      </c>
      <c r="I2292">
        <v>88</v>
      </c>
      <c r="J2292" t="s">
        <v>5400</v>
      </c>
      <c r="M2292" t="s">
        <v>1257</v>
      </c>
      <c r="N2292" t="s">
        <v>3332</v>
      </c>
      <c r="O2292" t="s">
        <v>1275</v>
      </c>
      <c r="P2292">
        <v>90183929</v>
      </c>
      <c r="R2292">
        <v>13</v>
      </c>
      <c r="S2292">
        <v>14</v>
      </c>
      <c r="U2292">
        <v>7898943128720</v>
      </c>
      <c r="V2292">
        <v>0</v>
      </c>
      <c r="X2292" t="s">
        <v>5469</v>
      </c>
      <c r="Z2292" t="s">
        <v>1260</v>
      </c>
      <c r="AA2292" t="s">
        <v>1261</v>
      </c>
      <c r="AE2292">
        <v>45371</v>
      </c>
      <c r="AH2292">
        <v>0</v>
      </c>
      <c r="AK2292" t="s">
        <v>1260</v>
      </c>
      <c r="AM2292" t="s">
        <v>1260</v>
      </c>
      <c r="AN2292" t="s">
        <v>1260</v>
      </c>
      <c r="AQ2292" t="s">
        <v>1263</v>
      </c>
      <c r="AR2292" t="s">
        <v>1257</v>
      </c>
      <c r="AS2292" t="s">
        <v>1260</v>
      </c>
      <c r="AT2292">
        <v>1</v>
      </c>
      <c r="AX2292" t="s">
        <v>1260</v>
      </c>
      <c r="AY2292" t="s">
        <v>1264</v>
      </c>
      <c r="AZ2292" t="s">
        <v>1265</v>
      </c>
      <c r="BI2292" t="s">
        <v>1260</v>
      </c>
      <c r="BK2292" t="str">
        <f>LEFT(Tabela_BaseCadastro[[#This Row],[Descrição]],SEARCH(" ",Tabela_BaseCadastro[[#This Row],[Descrição]],1)-1)</f>
        <v>650-02-30</v>
      </c>
      <c r="BL2292" t="str">
        <f>TEXT(Tabela_BaseCadastro[[#This Row],[Unidade Venda '[EAN8, UPC12, EAN13, e DUN14']]],"0000000000000")</f>
        <v>7898943128720</v>
      </c>
      <c r="BN2292">
        <f>IF(Tabela_BaseCadastro[[#This Row],[P.Ativo CMED]]="",Tabela_BaseCadastro[[#This Row],[DESCRIÇÃO DO PRINCIPIO ATIVO]],Tabela_BaseCadastro[[#This Row],[P.Ativo CMED]])</f>
        <v>0</v>
      </c>
    </row>
    <row r="2293" spans="1:66" x14ac:dyDescent="0.25">
      <c r="A2293">
        <v>3162</v>
      </c>
      <c r="B2293" t="s">
        <v>5470</v>
      </c>
      <c r="C2293">
        <v>1601</v>
      </c>
      <c r="D2293" t="s">
        <v>2633</v>
      </c>
      <c r="E2293">
        <v>5</v>
      </c>
      <c r="F2293" t="s">
        <v>2634</v>
      </c>
      <c r="G2293">
        <v>8</v>
      </c>
      <c r="H2293" s="1" t="s">
        <v>2635</v>
      </c>
      <c r="I2293">
        <v>29</v>
      </c>
      <c r="J2293" t="s">
        <v>628</v>
      </c>
      <c r="M2293" t="s">
        <v>1257</v>
      </c>
      <c r="N2293" t="s">
        <v>2667</v>
      </c>
      <c r="O2293" t="s">
        <v>1275</v>
      </c>
      <c r="P2293">
        <v>84212919</v>
      </c>
      <c r="R2293">
        <v>13</v>
      </c>
      <c r="S2293">
        <v>14</v>
      </c>
      <c r="U2293">
        <v>3162</v>
      </c>
      <c r="V2293">
        <v>0</v>
      </c>
      <c r="X2293" t="s">
        <v>5471</v>
      </c>
      <c r="Z2293" t="s">
        <v>1260</v>
      </c>
      <c r="AA2293" t="s">
        <v>1261</v>
      </c>
      <c r="AE2293">
        <v>45384</v>
      </c>
      <c r="AH2293">
        <v>0</v>
      </c>
      <c r="AK2293" t="s">
        <v>1260</v>
      </c>
      <c r="AM2293" t="s">
        <v>1260</v>
      </c>
      <c r="AN2293" t="s">
        <v>1260</v>
      </c>
      <c r="AQ2293" t="s">
        <v>1263</v>
      </c>
      <c r="AR2293" t="s">
        <v>1257</v>
      </c>
      <c r="AS2293" t="s">
        <v>1260</v>
      </c>
      <c r="AT2293">
        <v>1</v>
      </c>
      <c r="AX2293" t="s">
        <v>1260</v>
      </c>
      <c r="AY2293" t="s">
        <v>1264</v>
      </c>
      <c r="AZ2293" t="s">
        <v>1265</v>
      </c>
      <c r="BI2293" t="s">
        <v>1260</v>
      </c>
      <c r="BK2293" t="str">
        <f>LEFT(Tabela_BaseCadastro[[#This Row],[Descrição]],SEARCH(" ",Tabela_BaseCadastro[[#This Row],[Descrição]],1)-1)</f>
        <v>9080/710DDKPUB</v>
      </c>
      <c r="BL2293" t="str">
        <f>TEXT(Tabela_BaseCadastro[[#This Row],[Unidade Venda '[EAN8, UPC12, EAN13, e DUN14']]],"0000000000000")</f>
        <v>0000000003162</v>
      </c>
      <c r="BN2293">
        <f>IF(Tabela_BaseCadastro[[#This Row],[P.Ativo CMED]]="",Tabela_BaseCadastro[[#This Row],[DESCRIÇÃO DO PRINCIPIO ATIVO]],Tabela_BaseCadastro[[#This Row],[P.Ativo CMED]])</f>
        <v>0</v>
      </c>
    </row>
    <row r="2294" spans="1:66" x14ac:dyDescent="0.25">
      <c r="A2294">
        <v>3163</v>
      </c>
      <c r="B2294" t="s">
        <v>5472</v>
      </c>
      <c r="C2294">
        <v>2327</v>
      </c>
      <c r="D2294" t="s">
        <v>2524</v>
      </c>
      <c r="E2294">
        <v>1</v>
      </c>
      <c r="F2294" t="s">
        <v>1253</v>
      </c>
      <c r="G2294">
        <v>1</v>
      </c>
      <c r="H2294" s="1" t="s">
        <v>1280</v>
      </c>
      <c r="I2294">
        <v>26</v>
      </c>
      <c r="J2294" t="s">
        <v>2525</v>
      </c>
      <c r="K2294">
        <v>2</v>
      </c>
      <c r="L2294" t="s">
        <v>1256</v>
      </c>
      <c r="M2294" t="s">
        <v>1257</v>
      </c>
      <c r="N2294" t="s">
        <v>1422</v>
      </c>
      <c r="O2294" t="s">
        <v>1253</v>
      </c>
      <c r="P2294">
        <v>30022099</v>
      </c>
      <c r="R2294">
        <v>13</v>
      </c>
      <c r="S2294">
        <v>14</v>
      </c>
      <c r="U2294">
        <v>7896637033923</v>
      </c>
      <c r="V2294">
        <v>0</v>
      </c>
      <c r="Z2294" t="s">
        <v>1260</v>
      </c>
      <c r="AA2294" t="s">
        <v>1261</v>
      </c>
      <c r="AB2294">
        <v>1</v>
      </c>
      <c r="AC2294" t="s">
        <v>1283</v>
      </c>
      <c r="AE2294">
        <v>45392</v>
      </c>
      <c r="AH2294">
        <v>0</v>
      </c>
      <c r="AK2294" t="s">
        <v>1260</v>
      </c>
      <c r="AM2294" t="s">
        <v>1260</v>
      </c>
      <c r="AN2294" t="s">
        <v>1260</v>
      </c>
      <c r="AQ2294" t="s">
        <v>1263</v>
      </c>
      <c r="AR2294" t="s">
        <v>1257</v>
      </c>
      <c r="AS2294" t="s">
        <v>1260</v>
      </c>
      <c r="AT2294">
        <v>1</v>
      </c>
      <c r="AX2294" t="s">
        <v>1260</v>
      </c>
      <c r="AY2294" t="s">
        <v>1264</v>
      </c>
      <c r="AZ2294" t="s">
        <v>1265</v>
      </c>
      <c r="BI2294" t="s">
        <v>1260</v>
      </c>
      <c r="BK2294" t="str">
        <f>LEFT(Tabela_BaseCadastro[[#This Row],[Descrição]],SEARCH(" ",Tabela_BaseCadastro[[#This Row],[Descrição]],1)-1)</f>
        <v>TANDUO</v>
      </c>
      <c r="BL2294" t="str">
        <f>TEXT(Tabela_BaseCadastro[[#This Row],[Unidade Venda '[EAN8, UPC12, EAN13, e DUN14']]],"0000000000000")</f>
        <v>7896637033923</v>
      </c>
      <c r="BM2294" t="s">
        <v>4689</v>
      </c>
      <c r="BN2294" t="str">
        <f>IF(Tabela_BaseCadastro[[#This Row],[P.Ativo CMED]]="",Tabela_BaseCadastro[[#This Row],[DESCRIÇÃO DO PRINCIPIO ATIVO]],Tabela_BaseCadastro[[#This Row],[P.Ativo CMED]])</f>
        <v>DUTASTERIDA;CLORIDRATO DE TANSULOSINA</v>
      </c>
    </row>
    <row r="2295" spans="1:66" x14ac:dyDescent="0.25">
      <c r="A2295">
        <v>3164</v>
      </c>
      <c r="B2295" t="s">
        <v>5473</v>
      </c>
      <c r="C2295">
        <v>1577</v>
      </c>
      <c r="D2295" t="s">
        <v>2524</v>
      </c>
      <c r="E2295">
        <v>1</v>
      </c>
      <c r="F2295" t="s">
        <v>1253</v>
      </c>
      <c r="G2295">
        <v>1</v>
      </c>
      <c r="H2295" s="1" t="s">
        <v>1280</v>
      </c>
      <c r="I2295">
        <v>26</v>
      </c>
      <c r="J2295" t="s">
        <v>2525</v>
      </c>
      <c r="K2295">
        <v>1</v>
      </c>
      <c r="L2295" t="s">
        <v>1291</v>
      </c>
      <c r="M2295" t="s">
        <v>1257</v>
      </c>
      <c r="N2295" t="s">
        <v>5474</v>
      </c>
      <c r="O2295" t="s">
        <v>2614</v>
      </c>
      <c r="P2295">
        <v>30043999</v>
      </c>
      <c r="R2295">
        <v>13</v>
      </c>
      <c r="S2295">
        <v>14</v>
      </c>
      <c r="U2295">
        <v>7896637033930</v>
      </c>
      <c r="V2295">
        <v>0</v>
      </c>
      <c r="X2295">
        <v>3393</v>
      </c>
      <c r="Z2295" t="s">
        <v>1260</v>
      </c>
      <c r="AA2295" t="s">
        <v>1261</v>
      </c>
      <c r="AB2295">
        <v>1</v>
      </c>
      <c r="AC2295" t="s">
        <v>1283</v>
      </c>
      <c r="AE2295">
        <v>45392</v>
      </c>
      <c r="AH2295">
        <v>0</v>
      </c>
      <c r="AK2295" t="s">
        <v>1260</v>
      </c>
      <c r="AM2295" t="s">
        <v>1260</v>
      </c>
      <c r="AN2295" t="s">
        <v>1260</v>
      </c>
      <c r="AQ2295" t="s">
        <v>1263</v>
      </c>
      <c r="AR2295" t="s">
        <v>1257</v>
      </c>
      <c r="AS2295" t="s">
        <v>1260</v>
      </c>
      <c r="AT2295">
        <v>1</v>
      </c>
      <c r="AX2295" t="s">
        <v>1260</v>
      </c>
      <c r="AY2295" t="s">
        <v>1264</v>
      </c>
      <c r="AZ2295" t="s">
        <v>1265</v>
      </c>
      <c r="BI2295" t="s">
        <v>1260</v>
      </c>
      <c r="BK2295" t="str">
        <f>LEFT(Tabela_BaseCadastro[[#This Row],[Descrição]],SEARCH(" ",Tabela_BaseCadastro[[#This Row],[Descrição]],1)-1)</f>
        <v>TANDUO</v>
      </c>
      <c r="BL2295" t="str">
        <f>TEXT(Tabela_BaseCadastro[[#This Row],[Unidade Venda '[EAN8, UPC12, EAN13, e DUN14']]],"0000000000000")</f>
        <v>7896637033930</v>
      </c>
      <c r="BM2295" t="s">
        <v>4689</v>
      </c>
      <c r="BN2295" t="str">
        <f>IF(Tabela_BaseCadastro[[#This Row],[P.Ativo CMED]]="",Tabela_BaseCadastro[[#This Row],[DESCRIÇÃO DO PRINCIPIO ATIVO]],Tabela_BaseCadastro[[#This Row],[P.Ativo CMED]])</f>
        <v>DUTASTERIDA;CLORIDRATO DE TANSULOSINA</v>
      </c>
    </row>
    <row r="2296" spans="1:66" x14ac:dyDescent="0.25">
      <c r="A2296">
        <v>3165</v>
      </c>
      <c r="B2296" t="s">
        <v>5475</v>
      </c>
      <c r="C2296">
        <v>2300</v>
      </c>
      <c r="D2296" t="s">
        <v>177</v>
      </c>
      <c r="E2296">
        <v>5</v>
      </c>
      <c r="F2296" t="s">
        <v>2634</v>
      </c>
      <c r="G2296">
        <v>8</v>
      </c>
      <c r="H2296" s="1" t="s">
        <v>2635</v>
      </c>
      <c r="I2296">
        <v>88</v>
      </c>
      <c r="J2296" t="s">
        <v>5400</v>
      </c>
      <c r="M2296" t="s">
        <v>1257</v>
      </c>
      <c r="N2296" t="s">
        <v>3332</v>
      </c>
      <c r="O2296" t="s">
        <v>1275</v>
      </c>
      <c r="P2296">
        <v>90183929</v>
      </c>
      <c r="R2296">
        <v>13</v>
      </c>
      <c r="S2296">
        <v>14</v>
      </c>
      <c r="U2296">
        <v>3165</v>
      </c>
      <c r="V2296">
        <v>0</v>
      </c>
      <c r="X2296" t="s">
        <v>5476</v>
      </c>
      <c r="Z2296" t="s">
        <v>1260</v>
      </c>
      <c r="AA2296" t="s">
        <v>1261</v>
      </c>
      <c r="AE2296">
        <v>45397</v>
      </c>
      <c r="AH2296">
        <v>0</v>
      </c>
      <c r="AK2296" t="s">
        <v>1260</v>
      </c>
      <c r="AM2296" t="s">
        <v>1260</v>
      </c>
      <c r="AN2296" t="s">
        <v>1260</v>
      </c>
      <c r="AQ2296" t="s">
        <v>1263</v>
      </c>
      <c r="AR2296" t="s">
        <v>1257</v>
      </c>
      <c r="AS2296" t="s">
        <v>1260</v>
      </c>
      <c r="AT2296">
        <v>1</v>
      </c>
      <c r="AX2296" t="s">
        <v>1260</v>
      </c>
      <c r="AY2296" t="s">
        <v>1264</v>
      </c>
      <c r="AZ2296" t="s">
        <v>1265</v>
      </c>
      <c r="BI2296" t="s">
        <v>1260</v>
      </c>
      <c r="BK2296" t="str">
        <f>LEFT(Tabela_BaseCadastro[[#This Row],[Descrição]],SEARCH(" ",Tabela_BaseCadastro[[#This Row],[Descrição]],1)-1)</f>
        <v>233-02</v>
      </c>
      <c r="BL2296" t="str">
        <f>TEXT(Tabela_BaseCadastro[[#This Row],[Unidade Venda '[EAN8, UPC12, EAN13, e DUN14']]],"0000000000000")</f>
        <v>0000000003165</v>
      </c>
      <c r="BN2296">
        <f>IF(Tabela_BaseCadastro[[#This Row],[P.Ativo CMED]]="",Tabela_BaseCadastro[[#This Row],[DESCRIÇÃO DO PRINCIPIO ATIVO]],Tabela_BaseCadastro[[#This Row],[P.Ativo CMED]])</f>
        <v>0</v>
      </c>
    </row>
    <row r="2297" spans="1:66" x14ac:dyDescent="0.25">
      <c r="A2297">
        <v>3167</v>
      </c>
      <c r="B2297" t="s">
        <v>5477</v>
      </c>
      <c r="C2297">
        <v>2094</v>
      </c>
      <c r="D2297" t="s">
        <v>5059</v>
      </c>
      <c r="E2297">
        <v>1</v>
      </c>
      <c r="F2297" t="s">
        <v>1253</v>
      </c>
      <c r="G2297">
        <v>7</v>
      </c>
      <c r="H2297" s="1" t="s">
        <v>1381</v>
      </c>
      <c r="I2297">
        <v>84</v>
      </c>
      <c r="J2297" t="s">
        <v>5060</v>
      </c>
      <c r="K2297">
        <v>1</v>
      </c>
      <c r="L2297" t="s">
        <v>1291</v>
      </c>
      <c r="M2297" t="s">
        <v>1257</v>
      </c>
      <c r="N2297" t="s">
        <v>1268</v>
      </c>
      <c r="O2297" t="s">
        <v>1269</v>
      </c>
      <c r="P2297">
        <v>30049069</v>
      </c>
      <c r="R2297">
        <v>13</v>
      </c>
      <c r="S2297">
        <v>13</v>
      </c>
      <c r="T2297">
        <v>13</v>
      </c>
      <c r="U2297">
        <v>7896382706691</v>
      </c>
      <c r="V2297">
        <v>7896382706691</v>
      </c>
      <c r="Z2297" t="s">
        <v>1260</v>
      </c>
      <c r="AA2297" t="s">
        <v>1261</v>
      </c>
      <c r="AB2297">
        <v>4</v>
      </c>
      <c r="AC2297" t="s">
        <v>1466</v>
      </c>
      <c r="AE2297">
        <v>45400</v>
      </c>
      <c r="AH2297">
        <v>0</v>
      </c>
      <c r="AK2297" t="s">
        <v>1260</v>
      </c>
      <c r="AM2297" t="s">
        <v>1260</v>
      </c>
      <c r="AN2297" t="s">
        <v>1260</v>
      </c>
      <c r="AQ2297" t="s">
        <v>1263</v>
      </c>
      <c r="AR2297" t="s">
        <v>1257</v>
      </c>
      <c r="AS2297" t="s">
        <v>1260</v>
      </c>
      <c r="AT2297">
        <v>1</v>
      </c>
      <c r="AX2297" t="s">
        <v>1260</v>
      </c>
      <c r="AY2297" t="s">
        <v>1264</v>
      </c>
      <c r="AZ2297" t="s">
        <v>1265</v>
      </c>
      <c r="BI2297" t="s">
        <v>1260</v>
      </c>
      <c r="BK2297" t="str">
        <f>LEFT(Tabela_BaseCadastro[[#This Row],[Descrição]],SEARCH(" ",Tabela_BaseCadastro[[#This Row],[Descrição]],1)-1)</f>
        <v>ZYPREXA</v>
      </c>
      <c r="BL2297" t="str">
        <f>TEXT(Tabela_BaseCadastro[[#This Row],[Unidade Venda '[EAN8, UPC12, EAN13, e DUN14']]],"0000000000000")</f>
        <v>7896382706691</v>
      </c>
      <c r="BM2297" t="s">
        <v>5478</v>
      </c>
      <c r="BN2297" t="str">
        <f>IF(Tabela_BaseCadastro[[#This Row],[P.Ativo CMED]]="",Tabela_BaseCadastro[[#This Row],[DESCRIÇÃO DO PRINCIPIO ATIVO]],Tabela_BaseCadastro[[#This Row],[P.Ativo CMED]])</f>
        <v>OLANZAPINA</v>
      </c>
    </row>
    <row r="2298" spans="1:66" x14ac:dyDescent="0.25">
      <c r="A2298">
        <v>3168</v>
      </c>
      <c r="B2298" t="s">
        <v>5479</v>
      </c>
      <c r="C2298">
        <v>2327</v>
      </c>
      <c r="D2298" t="s">
        <v>2524</v>
      </c>
      <c r="E2298">
        <v>1</v>
      </c>
      <c r="F2298" t="s">
        <v>1253</v>
      </c>
      <c r="G2298">
        <v>2</v>
      </c>
      <c r="H2298" s="1" t="s">
        <v>1254</v>
      </c>
      <c r="I2298">
        <v>26</v>
      </c>
      <c r="J2298" t="s">
        <v>2525</v>
      </c>
      <c r="K2298">
        <v>2</v>
      </c>
      <c r="L2298" t="s">
        <v>1256</v>
      </c>
      <c r="M2298" t="s">
        <v>1257</v>
      </c>
      <c r="N2298" t="s">
        <v>5383</v>
      </c>
      <c r="O2298" t="s">
        <v>1307</v>
      </c>
      <c r="P2298">
        <v>30049099</v>
      </c>
      <c r="R2298">
        <v>13</v>
      </c>
      <c r="S2298">
        <v>14</v>
      </c>
      <c r="U2298">
        <v>7896637035460</v>
      </c>
      <c r="V2298">
        <v>0</v>
      </c>
      <c r="Z2298" t="s">
        <v>1260</v>
      </c>
      <c r="AA2298" t="s">
        <v>1261</v>
      </c>
      <c r="AB2298">
        <v>8</v>
      </c>
      <c r="AC2298" t="s">
        <v>1479</v>
      </c>
      <c r="AE2298">
        <v>45400</v>
      </c>
      <c r="AH2298">
        <v>0</v>
      </c>
      <c r="AK2298" t="s">
        <v>1260</v>
      </c>
      <c r="AM2298" t="s">
        <v>1260</v>
      </c>
      <c r="AN2298" t="s">
        <v>1260</v>
      </c>
      <c r="AQ2298" t="s">
        <v>1263</v>
      </c>
      <c r="AR2298" t="s">
        <v>1257</v>
      </c>
      <c r="AS2298" t="s">
        <v>1260</v>
      </c>
      <c r="AT2298">
        <v>1</v>
      </c>
      <c r="AX2298" t="s">
        <v>1260</v>
      </c>
      <c r="AY2298" t="s">
        <v>1264</v>
      </c>
      <c r="AZ2298" t="s">
        <v>1265</v>
      </c>
      <c r="BI2298" t="s">
        <v>1260</v>
      </c>
      <c r="BK2298" t="str">
        <f>LEFT(Tabela_BaseCadastro[[#This Row],[Descrição]],SEARCH(" ",Tabela_BaseCadastro[[#This Row],[Descrição]],1)-1)</f>
        <v>DOBEVEN</v>
      </c>
      <c r="BL2298" t="str">
        <f>TEXT(Tabela_BaseCadastro[[#This Row],[Unidade Venda '[EAN8, UPC12, EAN13, e DUN14']]],"0000000000000")</f>
        <v>7896637035460</v>
      </c>
      <c r="BM2298" t="s">
        <v>5480</v>
      </c>
      <c r="BN2298" t="str">
        <f>IF(Tabela_BaseCadastro[[#This Row],[P.Ativo CMED]]="",Tabela_BaseCadastro[[#This Row],[DESCRIÇÃO DO PRINCIPIO ATIVO]],Tabela_BaseCadastro[[#This Row],[P.Ativo CMED]])</f>
        <v>DOBESILATO DE CÁLCIO</v>
      </c>
    </row>
    <row r="2299" spans="1:66" x14ac:dyDescent="0.25">
      <c r="A2299">
        <v>3169</v>
      </c>
      <c r="B2299" t="s">
        <v>5481</v>
      </c>
      <c r="C2299">
        <v>1577</v>
      </c>
      <c r="D2299" t="s">
        <v>2524</v>
      </c>
      <c r="E2299">
        <v>1</v>
      </c>
      <c r="F2299" t="s">
        <v>1253</v>
      </c>
      <c r="G2299">
        <v>2</v>
      </c>
      <c r="H2299" s="1" t="s">
        <v>1254</v>
      </c>
      <c r="I2299">
        <v>26</v>
      </c>
      <c r="J2299" t="s">
        <v>2525</v>
      </c>
      <c r="K2299">
        <v>2</v>
      </c>
      <c r="L2299" t="s">
        <v>1256</v>
      </c>
      <c r="M2299" t="s">
        <v>1257</v>
      </c>
      <c r="N2299" t="s">
        <v>1422</v>
      </c>
      <c r="O2299" t="s">
        <v>1253</v>
      </c>
      <c r="P2299">
        <v>30022099</v>
      </c>
      <c r="R2299">
        <v>13</v>
      </c>
      <c r="S2299">
        <v>14</v>
      </c>
      <c r="U2299">
        <v>7896637025492</v>
      </c>
      <c r="V2299">
        <v>0</v>
      </c>
      <c r="Z2299" t="s">
        <v>1260</v>
      </c>
      <c r="AA2299" t="s">
        <v>1261</v>
      </c>
      <c r="AB2299">
        <v>8</v>
      </c>
      <c r="AC2299" t="s">
        <v>1479</v>
      </c>
      <c r="AE2299">
        <v>45400</v>
      </c>
      <c r="AH2299">
        <v>0</v>
      </c>
      <c r="AK2299" t="s">
        <v>1260</v>
      </c>
      <c r="AM2299" t="s">
        <v>1260</v>
      </c>
      <c r="AN2299" t="s">
        <v>1260</v>
      </c>
      <c r="AQ2299" t="s">
        <v>1263</v>
      </c>
      <c r="AR2299" t="s">
        <v>1257</v>
      </c>
      <c r="AS2299" t="s">
        <v>1260</v>
      </c>
      <c r="AT2299">
        <v>1</v>
      </c>
      <c r="AX2299" t="s">
        <v>1260</v>
      </c>
      <c r="AY2299" t="s">
        <v>1264</v>
      </c>
      <c r="AZ2299" t="s">
        <v>1265</v>
      </c>
      <c r="BI2299" t="s">
        <v>1260</v>
      </c>
      <c r="BK2299" t="str">
        <f>LEFT(Tabela_BaseCadastro[[#This Row],[Descrição]],SEARCH(" ",Tabela_BaseCadastro[[#This Row],[Descrição]],1)-1)</f>
        <v>DOBEVEN</v>
      </c>
      <c r="BL2299" t="str">
        <f>TEXT(Tabela_BaseCadastro[[#This Row],[Unidade Venda '[EAN8, UPC12, EAN13, e DUN14']]],"0000000000000")</f>
        <v>7896637025492</v>
      </c>
      <c r="BM2299" t="s">
        <v>5480</v>
      </c>
      <c r="BN2299" t="str">
        <f>IF(Tabela_BaseCadastro[[#This Row],[P.Ativo CMED]]="",Tabela_BaseCadastro[[#This Row],[DESCRIÇÃO DO PRINCIPIO ATIVO]],Tabela_BaseCadastro[[#This Row],[P.Ativo CMED]])</f>
        <v>DOBESILATO DE CÁLCIO</v>
      </c>
    </row>
    <row r="2300" spans="1:66" x14ac:dyDescent="0.25">
      <c r="A2300">
        <v>3170</v>
      </c>
      <c r="B2300" t="s">
        <v>5482</v>
      </c>
      <c r="C2300">
        <v>2543</v>
      </c>
      <c r="D2300" t="s">
        <v>5483</v>
      </c>
      <c r="E2300">
        <v>1</v>
      </c>
      <c r="F2300" t="s">
        <v>1253</v>
      </c>
      <c r="G2300">
        <v>18</v>
      </c>
      <c r="H2300" s="1" t="s">
        <v>1298</v>
      </c>
      <c r="I2300">
        <v>90</v>
      </c>
      <c r="J2300" t="s">
        <v>5484</v>
      </c>
      <c r="K2300">
        <v>1</v>
      </c>
      <c r="L2300" t="s">
        <v>1256</v>
      </c>
      <c r="M2300" t="s">
        <v>1257</v>
      </c>
      <c r="N2300" t="s">
        <v>5485</v>
      </c>
      <c r="O2300" t="s">
        <v>5486</v>
      </c>
      <c r="P2300">
        <v>30042095</v>
      </c>
      <c r="R2300">
        <v>14</v>
      </c>
      <c r="S2300">
        <v>14</v>
      </c>
      <c r="T2300">
        <v>14</v>
      </c>
      <c r="U2300" s="4">
        <v>361958901031</v>
      </c>
      <c r="V2300">
        <v>0</v>
      </c>
      <c r="W2300">
        <v>361958901031</v>
      </c>
      <c r="X2300" t="s">
        <v>656</v>
      </c>
      <c r="Z2300" t="s">
        <v>1260</v>
      </c>
      <c r="AA2300" t="s">
        <v>1261</v>
      </c>
      <c r="AB2300">
        <v>4</v>
      </c>
      <c r="AC2300" t="s">
        <v>1579</v>
      </c>
      <c r="AE2300">
        <v>45405</v>
      </c>
      <c r="AH2300">
        <v>0</v>
      </c>
      <c r="AK2300" t="s">
        <v>1260</v>
      </c>
      <c r="AM2300" t="s">
        <v>1260</v>
      </c>
      <c r="AN2300" t="s">
        <v>1260</v>
      </c>
      <c r="AQ2300" t="s">
        <v>1263</v>
      </c>
      <c r="AR2300" t="s">
        <v>1257</v>
      </c>
      <c r="AS2300" t="s">
        <v>1260</v>
      </c>
      <c r="AT2300">
        <v>1</v>
      </c>
      <c r="AX2300" t="s">
        <v>1260</v>
      </c>
      <c r="AY2300" t="s">
        <v>1264</v>
      </c>
      <c r="AZ2300" t="s">
        <v>1265</v>
      </c>
      <c r="BI2300" t="s">
        <v>1260</v>
      </c>
      <c r="BK2300" t="str">
        <f>LEFT(Tabela_BaseCadastro[[#This Row],[Descrição]],SEARCH(" ",Tabela_BaseCadastro[[#This Row],[Descrição]],1)-1)</f>
        <v>AMBISOME</v>
      </c>
      <c r="BL2300" t="str">
        <f>TEXT(Tabela_BaseCadastro[[#This Row],[Unidade Venda '[EAN8, UPC12, EAN13, e DUN14']]],"0000000000000")</f>
        <v>0361958901031</v>
      </c>
      <c r="BN2300">
        <f>IF(Tabela_BaseCadastro[[#This Row],[P.Ativo CMED]]="",Tabela_BaseCadastro[[#This Row],[DESCRIÇÃO DO PRINCIPIO ATIVO]],Tabela_BaseCadastro[[#This Row],[P.Ativo CMED]])</f>
        <v>0</v>
      </c>
    </row>
    <row r="2301" spans="1:66" x14ac:dyDescent="0.25">
      <c r="A2301">
        <v>3171</v>
      </c>
      <c r="B2301" t="s">
        <v>5487</v>
      </c>
      <c r="C2301">
        <v>2590</v>
      </c>
      <c r="D2301" t="s">
        <v>2581</v>
      </c>
      <c r="E2301">
        <v>1</v>
      </c>
      <c r="F2301" t="s">
        <v>1253</v>
      </c>
      <c r="G2301">
        <v>16</v>
      </c>
      <c r="H2301" s="1" t="s">
        <v>1534</v>
      </c>
      <c r="I2301">
        <v>16</v>
      </c>
      <c r="J2301" t="s">
        <v>1441</v>
      </c>
      <c r="K2301">
        <v>1</v>
      </c>
      <c r="L2301" t="s">
        <v>1535</v>
      </c>
      <c r="M2301" t="s">
        <v>1257</v>
      </c>
      <c r="N2301" t="s">
        <v>1461</v>
      </c>
      <c r="O2301" t="s">
        <v>1269</v>
      </c>
      <c r="P2301">
        <v>30049069</v>
      </c>
      <c r="R2301">
        <v>13</v>
      </c>
      <c r="S2301">
        <v>14</v>
      </c>
      <c r="T2301">
        <v>13</v>
      </c>
      <c r="U2301">
        <v>7898216367979</v>
      </c>
      <c r="V2301">
        <v>0</v>
      </c>
      <c r="W2301">
        <v>7898216367979</v>
      </c>
      <c r="Z2301" t="s">
        <v>1260</v>
      </c>
      <c r="AA2301" t="s">
        <v>1261</v>
      </c>
      <c r="AB2301">
        <v>11</v>
      </c>
      <c r="AC2301" t="s">
        <v>1658</v>
      </c>
      <c r="AE2301">
        <v>45406</v>
      </c>
      <c r="AH2301">
        <v>0</v>
      </c>
      <c r="AK2301" t="s">
        <v>1260</v>
      </c>
      <c r="AM2301" t="s">
        <v>1260</v>
      </c>
      <c r="AN2301" t="s">
        <v>1260</v>
      </c>
      <c r="AQ2301" t="s">
        <v>1263</v>
      </c>
      <c r="AR2301" t="s">
        <v>1257</v>
      </c>
      <c r="AS2301" t="s">
        <v>1260</v>
      </c>
      <c r="AT2301">
        <v>1</v>
      </c>
      <c r="AX2301" t="s">
        <v>1260</v>
      </c>
      <c r="AY2301" t="s">
        <v>1264</v>
      </c>
      <c r="AZ2301" t="s">
        <v>1265</v>
      </c>
      <c r="BI2301" t="s">
        <v>1260</v>
      </c>
      <c r="BK2301" t="str">
        <f>LEFT(Tabela_BaseCadastro[[#This Row],[Descrição]],SEARCH(" ",Tabela_BaseCadastro[[#This Row],[Descrição]],1)-1)</f>
        <v>URBANIL</v>
      </c>
      <c r="BL2301" t="str">
        <f>TEXT(Tabela_BaseCadastro[[#This Row],[Unidade Venda '[EAN8, UPC12, EAN13, e DUN14']]],"0000000000000")</f>
        <v>7898216367979</v>
      </c>
      <c r="BM2301" t="s">
        <v>2582</v>
      </c>
      <c r="BN2301" t="str">
        <f>IF(Tabela_BaseCadastro[[#This Row],[P.Ativo CMED]]="",Tabela_BaseCadastro[[#This Row],[DESCRIÇÃO DO PRINCIPIO ATIVO]],Tabela_BaseCadastro[[#This Row],[P.Ativo CMED]])</f>
        <v>CLOBAZAM</v>
      </c>
    </row>
    <row r="2302" spans="1:66" x14ac:dyDescent="0.25">
      <c r="A2302">
        <v>3172</v>
      </c>
      <c r="B2302" t="s">
        <v>5488</v>
      </c>
      <c r="C2302">
        <v>2333</v>
      </c>
      <c r="D2302" t="s">
        <v>4650</v>
      </c>
      <c r="E2302">
        <v>5</v>
      </c>
      <c r="F2302" t="s">
        <v>2634</v>
      </c>
      <c r="G2302">
        <v>8</v>
      </c>
      <c r="H2302" s="1" t="s">
        <v>2635</v>
      </c>
      <c r="I2302">
        <v>91</v>
      </c>
      <c r="J2302" t="s">
        <v>4650</v>
      </c>
      <c r="M2302" t="s">
        <v>1257</v>
      </c>
      <c r="N2302" t="s">
        <v>3332</v>
      </c>
      <c r="O2302" t="s">
        <v>1275</v>
      </c>
      <c r="P2302">
        <v>90183929</v>
      </c>
      <c r="R2302">
        <v>13</v>
      </c>
      <c r="S2302">
        <v>14</v>
      </c>
      <c r="U2302">
        <v>7898526462807</v>
      </c>
      <c r="V2302">
        <v>0</v>
      </c>
      <c r="X2302">
        <v>7004051</v>
      </c>
      <c r="Z2302" t="s">
        <v>1260</v>
      </c>
      <c r="AA2302" t="s">
        <v>1261</v>
      </c>
      <c r="AE2302">
        <v>45408</v>
      </c>
      <c r="AH2302">
        <v>0</v>
      </c>
      <c r="AK2302" t="s">
        <v>1260</v>
      </c>
      <c r="AM2302" t="s">
        <v>1260</v>
      </c>
      <c r="AN2302" t="s">
        <v>1260</v>
      </c>
      <c r="AQ2302" t="s">
        <v>1263</v>
      </c>
      <c r="AR2302" t="s">
        <v>1257</v>
      </c>
      <c r="AS2302" t="s">
        <v>1260</v>
      </c>
      <c r="AT2302">
        <v>1</v>
      </c>
      <c r="AX2302" t="s">
        <v>1260</v>
      </c>
      <c r="AY2302" t="s">
        <v>1264</v>
      </c>
      <c r="AZ2302" t="s">
        <v>1265</v>
      </c>
      <c r="BI2302" t="s">
        <v>1260</v>
      </c>
      <c r="BK2302" t="str">
        <f>LEFT(Tabela_BaseCadastro[[#This Row],[Descrição]],SEARCH(" ",Tabela_BaseCadastro[[#This Row],[Descrição]],1)-1)</f>
        <v>BIO</v>
      </c>
      <c r="BL2302" t="str">
        <f>TEXT(Tabela_BaseCadastro[[#This Row],[Unidade Venda '[EAN8, UPC12, EAN13, e DUN14']]],"0000000000000")</f>
        <v>7898526462807</v>
      </c>
      <c r="BN2302">
        <f>IF(Tabela_BaseCadastro[[#This Row],[P.Ativo CMED]]="",Tabela_BaseCadastro[[#This Row],[DESCRIÇÃO DO PRINCIPIO ATIVO]],Tabela_BaseCadastro[[#This Row],[P.Ativo CMED]])</f>
        <v>0</v>
      </c>
    </row>
    <row r="2303" spans="1:66" x14ac:dyDescent="0.25">
      <c r="A2303">
        <v>3173</v>
      </c>
      <c r="B2303" t="s">
        <v>837</v>
      </c>
      <c r="C2303">
        <v>2327</v>
      </c>
      <c r="D2303" t="s">
        <v>2524</v>
      </c>
      <c r="E2303">
        <v>1</v>
      </c>
      <c r="F2303" t="s">
        <v>1253</v>
      </c>
      <c r="G2303">
        <v>16</v>
      </c>
      <c r="H2303" s="1" t="s">
        <v>1534</v>
      </c>
      <c r="I2303">
        <v>26</v>
      </c>
      <c r="J2303" t="s">
        <v>2525</v>
      </c>
      <c r="K2303">
        <v>1</v>
      </c>
      <c r="L2303" t="s">
        <v>1535</v>
      </c>
      <c r="M2303" t="s">
        <v>1257</v>
      </c>
      <c r="N2303" t="s">
        <v>1461</v>
      </c>
      <c r="O2303" t="s">
        <v>1269</v>
      </c>
      <c r="P2303">
        <v>30049069</v>
      </c>
      <c r="R2303">
        <v>13</v>
      </c>
      <c r="S2303">
        <v>14</v>
      </c>
      <c r="U2303">
        <v>7896637022767</v>
      </c>
      <c r="V2303">
        <v>0</v>
      </c>
      <c r="Z2303" t="s">
        <v>1260</v>
      </c>
      <c r="AA2303" t="s">
        <v>1261</v>
      </c>
      <c r="AB2303">
        <v>13</v>
      </c>
      <c r="AC2303" t="s">
        <v>2008</v>
      </c>
      <c r="AE2303">
        <v>45411</v>
      </c>
      <c r="AH2303">
        <v>0</v>
      </c>
      <c r="AK2303" t="s">
        <v>1260</v>
      </c>
      <c r="AM2303" t="s">
        <v>1260</v>
      </c>
      <c r="AN2303" t="s">
        <v>1260</v>
      </c>
      <c r="AQ2303" t="s">
        <v>1263</v>
      </c>
      <c r="AR2303" t="s">
        <v>1257</v>
      </c>
      <c r="AS2303" t="s">
        <v>1260</v>
      </c>
      <c r="AT2303">
        <v>1</v>
      </c>
      <c r="AX2303" t="s">
        <v>1260</v>
      </c>
      <c r="AY2303" t="s">
        <v>1264</v>
      </c>
      <c r="AZ2303" t="s">
        <v>1265</v>
      </c>
      <c r="BI2303" t="s">
        <v>1260</v>
      </c>
      <c r="BK2303" t="str">
        <f>LEFT(Tabela_BaseCadastro[[#This Row],[Descrição]],SEARCH(" ",Tabela_BaseCadastro[[#This Row],[Descrição]],1)-1)</f>
        <v>DONAREN</v>
      </c>
      <c r="BL2303" t="str">
        <f>TEXT(Tabela_BaseCadastro[[#This Row],[Unidade Venda '[EAN8, UPC12, EAN13, e DUN14']]],"0000000000000")</f>
        <v>7896637022767</v>
      </c>
      <c r="BM2303" t="s">
        <v>4267</v>
      </c>
      <c r="BN2303" t="str">
        <f>IF(Tabela_BaseCadastro[[#This Row],[P.Ativo CMED]]="",Tabela_BaseCadastro[[#This Row],[DESCRIÇÃO DO PRINCIPIO ATIVO]],Tabela_BaseCadastro[[#This Row],[P.Ativo CMED]])</f>
        <v>CLORIDRATO DE TRAZODONA</v>
      </c>
    </row>
    <row r="2304" spans="1:66" x14ac:dyDescent="0.25">
      <c r="A2304">
        <v>3174</v>
      </c>
      <c r="B2304" t="s">
        <v>5489</v>
      </c>
      <c r="C2304">
        <v>2194</v>
      </c>
      <c r="D2304" t="s">
        <v>5166</v>
      </c>
      <c r="E2304">
        <v>5</v>
      </c>
      <c r="F2304" t="s">
        <v>2634</v>
      </c>
      <c r="G2304">
        <v>8</v>
      </c>
      <c r="H2304" s="1" t="s">
        <v>2635</v>
      </c>
      <c r="I2304">
        <v>86</v>
      </c>
      <c r="J2304" t="s">
        <v>5167</v>
      </c>
      <c r="M2304" t="s">
        <v>1257</v>
      </c>
      <c r="N2304" t="s">
        <v>5168</v>
      </c>
      <c r="O2304" t="s">
        <v>1275</v>
      </c>
      <c r="P2304">
        <v>90183929</v>
      </c>
      <c r="R2304">
        <v>13</v>
      </c>
      <c r="S2304">
        <v>14</v>
      </c>
      <c r="U2304">
        <v>7730734001686</v>
      </c>
      <c r="V2304">
        <v>0</v>
      </c>
      <c r="X2304">
        <v>97221004</v>
      </c>
      <c r="Z2304" t="s">
        <v>1260</v>
      </c>
      <c r="AA2304" t="s">
        <v>1261</v>
      </c>
      <c r="AE2304">
        <v>45415</v>
      </c>
      <c r="AH2304">
        <v>0</v>
      </c>
      <c r="AK2304" t="s">
        <v>1260</v>
      </c>
      <c r="AM2304" t="s">
        <v>1260</v>
      </c>
      <c r="AN2304" t="s">
        <v>1260</v>
      </c>
      <c r="AQ2304" t="s">
        <v>1263</v>
      </c>
      <c r="AR2304" t="s">
        <v>1257</v>
      </c>
      <c r="AS2304" t="s">
        <v>1260</v>
      </c>
      <c r="AT2304">
        <v>1</v>
      </c>
      <c r="AX2304" t="s">
        <v>1260</v>
      </c>
      <c r="AY2304" t="s">
        <v>1264</v>
      </c>
      <c r="AZ2304" t="s">
        <v>1265</v>
      </c>
      <c r="BI2304" t="s">
        <v>1260</v>
      </c>
      <c r="BK2304" t="str">
        <f>LEFT(Tabela_BaseCadastro[[#This Row],[Descrição]],SEARCH(" ",Tabela_BaseCadastro[[#This Row],[Descrição]],1)-1)</f>
        <v>CANULA</v>
      </c>
      <c r="BL2304" t="str">
        <f>TEXT(Tabela_BaseCadastro[[#This Row],[Unidade Venda '[EAN8, UPC12, EAN13, e DUN14']]],"0000000000000")</f>
        <v>7730734001686</v>
      </c>
      <c r="BN2304">
        <f>IF(Tabela_BaseCadastro[[#This Row],[P.Ativo CMED]]="",Tabela_BaseCadastro[[#This Row],[DESCRIÇÃO DO PRINCIPIO ATIVO]],Tabela_BaseCadastro[[#This Row],[P.Ativo CMED]])</f>
        <v>0</v>
      </c>
    </row>
    <row r="2305" spans="1:66" x14ac:dyDescent="0.25">
      <c r="A2305">
        <v>3175</v>
      </c>
      <c r="B2305" t="s">
        <v>5490</v>
      </c>
      <c r="C2305">
        <v>2194</v>
      </c>
      <c r="D2305" t="s">
        <v>5166</v>
      </c>
      <c r="E2305">
        <v>5</v>
      </c>
      <c r="F2305" t="s">
        <v>2634</v>
      </c>
      <c r="G2305">
        <v>8</v>
      </c>
      <c r="H2305" s="1" t="s">
        <v>2635</v>
      </c>
      <c r="I2305">
        <v>86</v>
      </c>
      <c r="J2305" t="s">
        <v>5167</v>
      </c>
      <c r="M2305" t="s">
        <v>1257</v>
      </c>
      <c r="N2305" t="s">
        <v>5189</v>
      </c>
      <c r="O2305" t="s">
        <v>2614</v>
      </c>
      <c r="P2305">
        <v>90183929</v>
      </c>
      <c r="R2305">
        <v>13</v>
      </c>
      <c r="S2305">
        <v>14</v>
      </c>
      <c r="U2305">
        <v>7730734001723</v>
      </c>
      <c r="V2305">
        <v>0</v>
      </c>
      <c r="X2305">
        <v>97221104</v>
      </c>
      <c r="Z2305" t="s">
        <v>1260</v>
      </c>
      <c r="AA2305" t="s">
        <v>1261</v>
      </c>
      <c r="AE2305">
        <v>45415</v>
      </c>
      <c r="AH2305">
        <v>0</v>
      </c>
      <c r="AK2305" t="s">
        <v>1260</v>
      </c>
      <c r="AM2305" t="s">
        <v>1260</v>
      </c>
      <c r="AN2305" t="s">
        <v>1260</v>
      </c>
      <c r="AQ2305" t="s">
        <v>1263</v>
      </c>
      <c r="AR2305" t="s">
        <v>1257</v>
      </c>
      <c r="AS2305" t="s">
        <v>1260</v>
      </c>
      <c r="AT2305">
        <v>1</v>
      </c>
      <c r="AX2305" t="s">
        <v>1260</v>
      </c>
      <c r="AY2305" t="s">
        <v>1264</v>
      </c>
      <c r="AZ2305" t="s">
        <v>1265</v>
      </c>
      <c r="BI2305" t="s">
        <v>1260</v>
      </c>
      <c r="BK2305" t="str">
        <f>LEFT(Tabela_BaseCadastro[[#This Row],[Descrição]],SEARCH(" ",Tabela_BaseCadastro[[#This Row],[Descrição]],1)-1)</f>
        <v>97221104</v>
      </c>
      <c r="BL2305" t="str">
        <f>TEXT(Tabela_BaseCadastro[[#This Row],[Unidade Venda '[EAN8, UPC12, EAN13, e DUN14']]],"0000000000000")</f>
        <v>7730734001723</v>
      </c>
      <c r="BN2305">
        <f>IF(Tabela_BaseCadastro[[#This Row],[P.Ativo CMED]]="",Tabela_BaseCadastro[[#This Row],[DESCRIÇÃO DO PRINCIPIO ATIVO]],Tabela_BaseCadastro[[#This Row],[P.Ativo CMED]])</f>
        <v>0</v>
      </c>
    </row>
    <row r="2306" spans="1:66" x14ac:dyDescent="0.25">
      <c r="A2306">
        <v>3176</v>
      </c>
      <c r="B2306" t="s">
        <v>5491</v>
      </c>
      <c r="C2306">
        <v>2194</v>
      </c>
      <c r="D2306" t="s">
        <v>5166</v>
      </c>
      <c r="E2306">
        <v>5</v>
      </c>
      <c r="F2306" t="s">
        <v>2634</v>
      </c>
      <c r="G2306">
        <v>8</v>
      </c>
      <c r="H2306" s="1" t="s">
        <v>2635</v>
      </c>
      <c r="I2306">
        <v>86</v>
      </c>
      <c r="J2306" t="s">
        <v>5167</v>
      </c>
      <c r="M2306" t="s">
        <v>1257</v>
      </c>
      <c r="N2306" t="s">
        <v>5189</v>
      </c>
      <c r="O2306" t="s">
        <v>2614</v>
      </c>
      <c r="P2306">
        <v>90183929</v>
      </c>
      <c r="R2306">
        <v>13</v>
      </c>
      <c r="S2306">
        <v>14</v>
      </c>
      <c r="U2306">
        <v>7730734014211</v>
      </c>
      <c r="V2306">
        <v>0</v>
      </c>
      <c r="X2306">
        <v>97723504</v>
      </c>
      <c r="Z2306" t="s">
        <v>1260</v>
      </c>
      <c r="AA2306" t="s">
        <v>1261</v>
      </c>
      <c r="AE2306">
        <v>45415</v>
      </c>
      <c r="AH2306">
        <v>0</v>
      </c>
      <c r="AK2306" t="s">
        <v>1260</v>
      </c>
      <c r="AM2306" t="s">
        <v>1260</v>
      </c>
      <c r="AN2306" t="s">
        <v>1260</v>
      </c>
      <c r="AQ2306" t="s">
        <v>1263</v>
      </c>
      <c r="AR2306" t="s">
        <v>1257</v>
      </c>
      <c r="AS2306" t="s">
        <v>1260</v>
      </c>
      <c r="AT2306">
        <v>1</v>
      </c>
      <c r="AX2306" t="s">
        <v>1260</v>
      </c>
      <c r="AY2306" t="s">
        <v>1264</v>
      </c>
      <c r="AZ2306" t="s">
        <v>1265</v>
      </c>
      <c r="BI2306" t="s">
        <v>1260</v>
      </c>
      <c r="BK2306" t="str">
        <f>LEFT(Tabela_BaseCadastro[[#This Row],[Descrição]],SEARCH(" ",Tabela_BaseCadastro[[#This Row],[Descrição]],1)-1)</f>
        <v>97723504</v>
      </c>
      <c r="BL2306" t="str">
        <f>TEXT(Tabela_BaseCadastro[[#This Row],[Unidade Venda '[EAN8, UPC12, EAN13, e DUN14']]],"0000000000000")</f>
        <v>7730734014211</v>
      </c>
      <c r="BN2306">
        <f>IF(Tabela_BaseCadastro[[#This Row],[P.Ativo CMED]]="",Tabela_BaseCadastro[[#This Row],[DESCRIÇÃO DO PRINCIPIO ATIVO]],Tabela_BaseCadastro[[#This Row],[P.Ativo CMED]])</f>
        <v>0</v>
      </c>
    </row>
    <row r="2307" spans="1:66" x14ac:dyDescent="0.25">
      <c r="A2307">
        <v>3177</v>
      </c>
      <c r="B2307" t="s">
        <v>5492</v>
      </c>
      <c r="C2307">
        <v>2327</v>
      </c>
      <c r="D2307" t="s">
        <v>2524</v>
      </c>
      <c r="E2307">
        <v>1</v>
      </c>
      <c r="F2307" t="s">
        <v>1253</v>
      </c>
      <c r="G2307">
        <v>16</v>
      </c>
      <c r="H2307" s="1" t="s">
        <v>1534</v>
      </c>
      <c r="I2307">
        <v>26</v>
      </c>
      <c r="J2307" t="s">
        <v>2525</v>
      </c>
      <c r="K2307">
        <v>1</v>
      </c>
      <c r="L2307" t="s">
        <v>1535</v>
      </c>
      <c r="M2307" t="s">
        <v>1257</v>
      </c>
      <c r="N2307" t="s">
        <v>1258</v>
      </c>
      <c r="O2307" t="s">
        <v>1259</v>
      </c>
      <c r="P2307">
        <v>30049039</v>
      </c>
      <c r="R2307">
        <v>13</v>
      </c>
      <c r="S2307">
        <v>14</v>
      </c>
      <c r="U2307">
        <v>7896637029070</v>
      </c>
      <c r="V2307">
        <v>0</v>
      </c>
      <c r="Z2307" t="s">
        <v>1260</v>
      </c>
      <c r="AA2307" t="s">
        <v>1261</v>
      </c>
      <c r="AB2307">
        <v>8</v>
      </c>
      <c r="AC2307" t="s">
        <v>3678</v>
      </c>
      <c r="AE2307">
        <v>45422</v>
      </c>
      <c r="AH2307">
        <v>0</v>
      </c>
      <c r="AK2307" t="s">
        <v>1260</v>
      </c>
      <c r="AM2307" t="s">
        <v>1260</v>
      </c>
      <c r="AN2307" t="s">
        <v>1260</v>
      </c>
      <c r="AQ2307" t="s">
        <v>1263</v>
      </c>
      <c r="AR2307" t="s">
        <v>1257</v>
      </c>
      <c r="AS2307" t="s">
        <v>1260</v>
      </c>
      <c r="AT2307">
        <v>1</v>
      </c>
      <c r="AX2307" t="s">
        <v>1260</v>
      </c>
      <c r="AY2307" t="s">
        <v>1264</v>
      </c>
      <c r="AZ2307" t="s">
        <v>1265</v>
      </c>
      <c r="BI2307" t="s">
        <v>1260</v>
      </c>
      <c r="BK2307" t="str">
        <f>LEFT(Tabela_BaseCadastro[[#This Row],[Descrição]],SEARCH(" ",Tabela_BaseCadastro[[#This Row],[Descrição]],1)-1)</f>
        <v>INSIT</v>
      </c>
      <c r="BL2307" t="str">
        <f>TEXT(Tabela_BaseCadastro[[#This Row],[Unidade Venda '[EAN8, UPC12, EAN13, e DUN14']]],"0000000000000")</f>
        <v>7896637029070</v>
      </c>
      <c r="BM2307" t="s">
        <v>4429</v>
      </c>
      <c r="BN2307" t="str">
        <f>IF(Tabela_BaseCadastro[[#This Row],[P.Ativo CMED]]="",Tabela_BaseCadastro[[#This Row],[DESCRIÇÃO DO PRINCIPIO ATIVO]],Tabela_BaseCadastro[[#This Row],[P.Ativo CMED]])</f>
        <v>PREGABALINA</v>
      </c>
    </row>
    <row r="2308" spans="1:66" x14ac:dyDescent="0.25">
      <c r="A2308">
        <v>3179</v>
      </c>
      <c r="B2308" t="s">
        <v>5493</v>
      </c>
      <c r="C2308">
        <v>2300</v>
      </c>
      <c r="D2308" t="s">
        <v>177</v>
      </c>
      <c r="E2308">
        <v>5</v>
      </c>
      <c r="F2308" t="s">
        <v>2634</v>
      </c>
      <c r="G2308">
        <v>8</v>
      </c>
      <c r="H2308" s="1" t="s">
        <v>2635</v>
      </c>
      <c r="I2308">
        <v>88</v>
      </c>
      <c r="J2308" t="s">
        <v>5400</v>
      </c>
      <c r="M2308" t="s">
        <v>1257</v>
      </c>
      <c r="N2308" t="s">
        <v>5494</v>
      </c>
      <c r="O2308" t="s">
        <v>2614</v>
      </c>
      <c r="P2308">
        <v>35061090</v>
      </c>
      <c r="R2308">
        <v>13</v>
      </c>
      <c r="S2308">
        <v>14</v>
      </c>
      <c r="U2308">
        <v>7898958242787</v>
      </c>
      <c r="V2308">
        <v>0</v>
      </c>
      <c r="X2308" t="s">
        <v>5495</v>
      </c>
      <c r="Z2308" t="s">
        <v>1260</v>
      </c>
      <c r="AA2308" t="s">
        <v>1261</v>
      </c>
      <c r="AE2308">
        <v>45427</v>
      </c>
      <c r="AH2308">
        <v>0</v>
      </c>
      <c r="AK2308" t="s">
        <v>1260</v>
      </c>
      <c r="AM2308" t="s">
        <v>1260</v>
      </c>
      <c r="AN2308" t="s">
        <v>1260</v>
      </c>
      <c r="AQ2308" t="s">
        <v>1263</v>
      </c>
      <c r="AR2308" t="s">
        <v>1257</v>
      </c>
      <c r="AS2308" t="s">
        <v>1260</v>
      </c>
      <c r="AT2308">
        <v>1</v>
      </c>
      <c r="AX2308" t="s">
        <v>1260</v>
      </c>
      <c r="AY2308" t="s">
        <v>1264</v>
      </c>
      <c r="AZ2308" t="s">
        <v>1265</v>
      </c>
      <c r="BI2308" t="s">
        <v>1260</v>
      </c>
      <c r="BK2308" t="str">
        <f>LEFT(Tabela_BaseCadastro[[#This Row],[Descrição]],SEARCH(" ",Tabela_BaseCadastro[[#This Row],[Descrição]],1)-1)</f>
        <v>ADESIVO</v>
      </c>
      <c r="BL2308" t="str">
        <f>TEXT(Tabela_BaseCadastro[[#This Row],[Unidade Venda '[EAN8, UPC12, EAN13, e DUN14']]],"0000000000000")</f>
        <v>7898958242787</v>
      </c>
      <c r="BN2308">
        <f>IF(Tabela_BaseCadastro[[#This Row],[P.Ativo CMED]]="",Tabela_BaseCadastro[[#This Row],[DESCRIÇÃO DO PRINCIPIO ATIVO]],Tabela_BaseCadastro[[#This Row],[P.Ativo CMED]])</f>
        <v>0</v>
      </c>
    </row>
    <row r="2309" spans="1:66" x14ac:dyDescent="0.25">
      <c r="A2309">
        <v>3180</v>
      </c>
      <c r="B2309" t="s">
        <v>5496</v>
      </c>
      <c r="C2309">
        <v>2300</v>
      </c>
      <c r="D2309" t="s">
        <v>177</v>
      </c>
      <c r="E2309">
        <v>5</v>
      </c>
      <c r="F2309" t="s">
        <v>2634</v>
      </c>
      <c r="G2309">
        <v>8</v>
      </c>
      <c r="H2309" s="1" t="s">
        <v>2635</v>
      </c>
      <c r="I2309">
        <v>88</v>
      </c>
      <c r="J2309" t="s">
        <v>5400</v>
      </c>
      <c r="M2309" t="s">
        <v>1257</v>
      </c>
      <c r="N2309" t="s">
        <v>5494</v>
      </c>
      <c r="O2309" t="s">
        <v>2614</v>
      </c>
      <c r="P2309">
        <v>35061090</v>
      </c>
      <c r="R2309">
        <v>13</v>
      </c>
      <c r="S2309">
        <v>14</v>
      </c>
      <c r="U2309">
        <v>7898958242794</v>
      </c>
      <c r="V2309">
        <v>0</v>
      </c>
      <c r="X2309" t="s">
        <v>5497</v>
      </c>
      <c r="Z2309" t="s">
        <v>1260</v>
      </c>
      <c r="AA2309" t="s">
        <v>1261</v>
      </c>
      <c r="AE2309">
        <v>45427</v>
      </c>
      <c r="AH2309">
        <v>0</v>
      </c>
      <c r="AK2309" t="s">
        <v>1260</v>
      </c>
      <c r="AM2309" t="s">
        <v>1260</v>
      </c>
      <c r="AN2309" t="s">
        <v>1260</v>
      </c>
      <c r="AQ2309" t="s">
        <v>1263</v>
      </c>
      <c r="AR2309" t="s">
        <v>1257</v>
      </c>
      <c r="AS2309" t="s">
        <v>1260</v>
      </c>
      <c r="AT2309">
        <v>1</v>
      </c>
      <c r="AX2309" t="s">
        <v>1260</v>
      </c>
      <c r="AY2309" t="s">
        <v>1264</v>
      </c>
      <c r="AZ2309" t="s">
        <v>1265</v>
      </c>
      <c r="BI2309" t="s">
        <v>1260</v>
      </c>
      <c r="BK2309" t="str">
        <f>LEFT(Tabela_BaseCadastro[[#This Row],[Descrição]],SEARCH(" ",Tabela_BaseCadastro[[#This Row],[Descrição]],1)-1)</f>
        <v>ADESIVO</v>
      </c>
      <c r="BL2309" t="str">
        <f>TEXT(Tabela_BaseCadastro[[#This Row],[Unidade Venda '[EAN8, UPC12, EAN13, e DUN14']]],"0000000000000")</f>
        <v>7898958242794</v>
      </c>
      <c r="BN2309">
        <f>IF(Tabela_BaseCadastro[[#This Row],[P.Ativo CMED]]="",Tabela_BaseCadastro[[#This Row],[DESCRIÇÃO DO PRINCIPIO ATIVO]],Tabela_BaseCadastro[[#This Row],[P.Ativo CMED]])</f>
        <v>0</v>
      </c>
    </row>
    <row r="2310" spans="1:66" x14ac:dyDescent="0.25">
      <c r="A2310">
        <v>3181</v>
      </c>
      <c r="B2310" t="s">
        <v>5498</v>
      </c>
      <c r="C2310">
        <v>2300</v>
      </c>
      <c r="D2310" t="s">
        <v>177</v>
      </c>
      <c r="E2310">
        <v>5</v>
      </c>
      <c r="F2310" t="s">
        <v>2634</v>
      </c>
      <c r="G2310">
        <v>8</v>
      </c>
      <c r="H2310" s="1" t="s">
        <v>2635</v>
      </c>
      <c r="I2310">
        <v>88</v>
      </c>
      <c r="J2310" t="s">
        <v>5400</v>
      </c>
      <c r="M2310" t="s">
        <v>1257</v>
      </c>
      <c r="N2310" t="s">
        <v>3332</v>
      </c>
      <c r="O2310" t="s">
        <v>1275</v>
      </c>
      <c r="P2310">
        <v>90183929</v>
      </c>
      <c r="R2310">
        <v>13</v>
      </c>
      <c r="S2310">
        <v>14</v>
      </c>
      <c r="T2310">
        <v>13</v>
      </c>
      <c r="U2310">
        <v>7898943128058</v>
      </c>
      <c r="V2310">
        <v>0</v>
      </c>
      <c r="X2310" t="s">
        <v>5499</v>
      </c>
      <c r="Z2310" t="s">
        <v>1260</v>
      </c>
      <c r="AA2310" t="s">
        <v>1261</v>
      </c>
      <c r="AE2310">
        <v>45427</v>
      </c>
      <c r="AH2310">
        <v>0</v>
      </c>
      <c r="AK2310" t="s">
        <v>1260</v>
      </c>
      <c r="AM2310" t="s">
        <v>1260</v>
      </c>
      <c r="AN2310" t="s">
        <v>1260</v>
      </c>
      <c r="AQ2310" t="s">
        <v>1263</v>
      </c>
      <c r="AR2310" t="s">
        <v>1257</v>
      </c>
      <c r="AS2310" t="s">
        <v>1260</v>
      </c>
      <c r="AT2310">
        <v>1</v>
      </c>
      <c r="AX2310" t="s">
        <v>1260</v>
      </c>
      <c r="AY2310" t="s">
        <v>1264</v>
      </c>
      <c r="AZ2310" t="s">
        <v>1265</v>
      </c>
      <c r="BI2310" t="s">
        <v>1260</v>
      </c>
      <c r="BK2310" t="str">
        <f>LEFT(Tabela_BaseCadastro[[#This Row],[Descrição]],SEARCH(" ",Tabela_BaseCadastro[[#This Row],[Descrição]],1)-1)</f>
        <v>233-00</v>
      </c>
      <c r="BL2310" t="str">
        <f>TEXT(Tabela_BaseCadastro[[#This Row],[Unidade Venda '[EAN8, UPC12, EAN13, e DUN14']]],"0000000000000")</f>
        <v>7898943128058</v>
      </c>
      <c r="BN2310">
        <f>IF(Tabela_BaseCadastro[[#This Row],[P.Ativo CMED]]="",Tabela_BaseCadastro[[#This Row],[DESCRIÇÃO DO PRINCIPIO ATIVO]],Tabela_BaseCadastro[[#This Row],[P.Ativo CMED]])</f>
        <v>0</v>
      </c>
    </row>
    <row r="2311" spans="1:66" x14ac:dyDescent="0.25">
      <c r="A2311">
        <v>3182</v>
      </c>
      <c r="B2311" t="s">
        <v>5500</v>
      </c>
      <c r="C2311">
        <v>2300</v>
      </c>
      <c r="D2311" t="s">
        <v>177</v>
      </c>
      <c r="E2311">
        <v>5</v>
      </c>
      <c r="F2311" t="s">
        <v>2634</v>
      </c>
      <c r="G2311">
        <v>8</v>
      </c>
      <c r="H2311" s="1" t="s">
        <v>2635</v>
      </c>
      <c r="I2311">
        <v>88</v>
      </c>
      <c r="J2311" t="s">
        <v>5400</v>
      </c>
      <c r="M2311" t="s">
        <v>1257</v>
      </c>
      <c r="N2311" t="s">
        <v>3332</v>
      </c>
      <c r="O2311" t="s">
        <v>1275</v>
      </c>
      <c r="P2311">
        <v>90183929</v>
      </c>
      <c r="R2311">
        <v>13</v>
      </c>
      <c r="S2311">
        <v>14</v>
      </c>
      <c r="T2311">
        <v>13</v>
      </c>
      <c r="U2311">
        <v>7898943128966</v>
      </c>
      <c r="V2311">
        <v>0</v>
      </c>
      <c r="W2311">
        <v>7898943128966</v>
      </c>
      <c r="X2311" t="s">
        <v>5501</v>
      </c>
      <c r="Z2311" t="s">
        <v>1260</v>
      </c>
      <c r="AA2311" t="s">
        <v>1261</v>
      </c>
      <c r="AE2311">
        <v>45427</v>
      </c>
      <c r="AH2311">
        <v>0</v>
      </c>
      <c r="AK2311" t="s">
        <v>1260</v>
      </c>
      <c r="AM2311" t="s">
        <v>1260</v>
      </c>
      <c r="AN2311" t="s">
        <v>1260</v>
      </c>
      <c r="AQ2311" t="s">
        <v>1263</v>
      </c>
      <c r="AR2311" t="s">
        <v>1257</v>
      </c>
      <c r="AS2311" t="s">
        <v>1260</v>
      </c>
      <c r="AT2311">
        <v>1</v>
      </c>
      <c r="AX2311" t="s">
        <v>1260</v>
      </c>
      <c r="AY2311" t="s">
        <v>1264</v>
      </c>
      <c r="AZ2311" t="s">
        <v>1265</v>
      </c>
      <c r="BI2311" t="s">
        <v>1260</v>
      </c>
      <c r="BK2311" t="str">
        <f>LEFT(Tabela_BaseCadastro[[#This Row],[Descrição]],SEARCH(" ",Tabela_BaseCadastro[[#This Row],[Descrição]],1)-1)</f>
        <v>650-05-65G</v>
      </c>
      <c r="BL2311" t="str">
        <f>TEXT(Tabela_BaseCadastro[[#This Row],[Unidade Venda '[EAN8, UPC12, EAN13, e DUN14']]],"0000000000000")</f>
        <v>7898943128966</v>
      </c>
      <c r="BN2311">
        <f>IF(Tabela_BaseCadastro[[#This Row],[P.Ativo CMED]]="",Tabela_BaseCadastro[[#This Row],[DESCRIÇÃO DO PRINCIPIO ATIVO]],Tabela_BaseCadastro[[#This Row],[P.Ativo CMED]])</f>
        <v>0</v>
      </c>
    </row>
    <row r="2312" spans="1:66" x14ac:dyDescent="0.25">
      <c r="A2312">
        <v>3183</v>
      </c>
      <c r="B2312" t="s">
        <v>5502</v>
      </c>
      <c r="C2312">
        <v>2300</v>
      </c>
      <c r="D2312" t="s">
        <v>177</v>
      </c>
      <c r="E2312">
        <v>5</v>
      </c>
      <c r="F2312" t="s">
        <v>2634</v>
      </c>
      <c r="G2312">
        <v>8</v>
      </c>
      <c r="H2312" s="1" t="s">
        <v>2635</v>
      </c>
      <c r="I2312">
        <v>88</v>
      </c>
      <c r="J2312" t="s">
        <v>5400</v>
      </c>
      <c r="M2312" t="s">
        <v>1257</v>
      </c>
      <c r="N2312" t="s">
        <v>5450</v>
      </c>
      <c r="O2312" t="s">
        <v>2614</v>
      </c>
      <c r="P2312">
        <v>90189099</v>
      </c>
      <c r="R2312">
        <v>13</v>
      </c>
      <c r="S2312">
        <v>14</v>
      </c>
      <c r="U2312">
        <v>7898660491114</v>
      </c>
      <c r="V2312">
        <v>0</v>
      </c>
      <c r="X2312" t="s">
        <v>5503</v>
      </c>
      <c r="Z2312" t="s">
        <v>1260</v>
      </c>
      <c r="AA2312" t="s">
        <v>1261</v>
      </c>
      <c r="AE2312">
        <v>45427</v>
      </c>
      <c r="AH2312">
        <v>0</v>
      </c>
      <c r="AK2312" t="s">
        <v>1260</v>
      </c>
      <c r="AM2312" t="s">
        <v>1260</v>
      </c>
      <c r="AN2312" t="s">
        <v>1260</v>
      </c>
      <c r="AQ2312" t="s">
        <v>1263</v>
      </c>
      <c r="AR2312" t="s">
        <v>1257</v>
      </c>
      <c r="AS2312" t="s">
        <v>1260</v>
      </c>
      <c r="AT2312">
        <v>1</v>
      </c>
      <c r="AX2312" t="s">
        <v>1260</v>
      </c>
      <c r="AY2312" t="s">
        <v>1264</v>
      </c>
      <c r="AZ2312" t="s">
        <v>1265</v>
      </c>
      <c r="BI2312" t="s">
        <v>1260</v>
      </c>
      <c r="BK2312" t="str">
        <f>LEFT(Tabela_BaseCadastro[[#This Row],[Descrição]],SEARCH(" ",Tabela_BaseCadastro[[#This Row],[Descrição]],1)-1)</f>
        <v>EXTV-15</v>
      </c>
      <c r="BL2312" t="str">
        <f>TEXT(Tabela_BaseCadastro[[#This Row],[Unidade Venda '[EAN8, UPC12, EAN13, e DUN14']]],"0000000000000")</f>
        <v>7898660491114</v>
      </c>
      <c r="BN2312">
        <f>IF(Tabela_BaseCadastro[[#This Row],[P.Ativo CMED]]="",Tabela_BaseCadastro[[#This Row],[DESCRIÇÃO DO PRINCIPIO ATIVO]],Tabela_BaseCadastro[[#This Row],[P.Ativo CMED]])</f>
        <v>0</v>
      </c>
    </row>
    <row r="2313" spans="1:66" x14ac:dyDescent="0.25">
      <c r="A2313">
        <v>3184</v>
      </c>
      <c r="B2313" t="s">
        <v>5504</v>
      </c>
      <c r="C2313">
        <v>2300</v>
      </c>
      <c r="D2313" t="s">
        <v>177</v>
      </c>
      <c r="E2313">
        <v>5</v>
      </c>
      <c r="F2313" t="s">
        <v>2634</v>
      </c>
      <c r="G2313">
        <v>8</v>
      </c>
      <c r="H2313" s="1" t="s">
        <v>2635</v>
      </c>
      <c r="I2313">
        <v>88</v>
      </c>
      <c r="J2313" t="s">
        <v>5400</v>
      </c>
      <c r="M2313" t="s">
        <v>1257</v>
      </c>
      <c r="N2313" t="s">
        <v>5168</v>
      </c>
      <c r="O2313" t="s">
        <v>1275</v>
      </c>
      <c r="P2313">
        <v>90183929</v>
      </c>
      <c r="R2313">
        <v>13</v>
      </c>
      <c r="S2313">
        <v>14</v>
      </c>
      <c r="U2313">
        <v>7898660490209</v>
      </c>
      <c r="V2313">
        <v>0</v>
      </c>
      <c r="X2313" t="s">
        <v>5505</v>
      </c>
      <c r="Z2313" t="s">
        <v>1260</v>
      </c>
      <c r="AA2313" t="s">
        <v>1261</v>
      </c>
      <c r="AE2313">
        <v>45427</v>
      </c>
      <c r="AH2313">
        <v>0</v>
      </c>
      <c r="AK2313" t="s">
        <v>1260</v>
      </c>
      <c r="AM2313" t="s">
        <v>1260</v>
      </c>
      <c r="AN2313" t="s">
        <v>1260</v>
      </c>
      <c r="AQ2313" t="s">
        <v>1263</v>
      </c>
      <c r="AR2313" t="s">
        <v>1257</v>
      </c>
      <c r="AS2313" t="s">
        <v>1260</v>
      </c>
      <c r="AT2313">
        <v>1</v>
      </c>
      <c r="AX2313" t="s">
        <v>1260</v>
      </c>
      <c r="AY2313" t="s">
        <v>1264</v>
      </c>
      <c r="AZ2313" t="s">
        <v>1265</v>
      </c>
      <c r="BI2313" t="s">
        <v>1260</v>
      </c>
      <c r="BK2313" t="str">
        <f>LEFT(Tabela_BaseCadastro[[#This Row],[Descrição]],SEARCH(" ",Tabela_BaseCadastro[[#This Row],[Descrição]],1)-1)</f>
        <v>INTRASAFE-CAT.INTRAV.VALV.18GX32MM</v>
      </c>
      <c r="BL2313" t="str">
        <f>TEXT(Tabela_BaseCadastro[[#This Row],[Unidade Venda '[EAN8, UPC12, EAN13, e DUN14']]],"0000000000000")</f>
        <v>7898660490209</v>
      </c>
      <c r="BN2313">
        <f>IF(Tabela_BaseCadastro[[#This Row],[P.Ativo CMED]]="",Tabela_BaseCadastro[[#This Row],[DESCRIÇÃO DO PRINCIPIO ATIVO]],Tabela_BaseCadastro[[#This Row],[P.Ativo CMED]])</f>
        <v>0</v>
      </c>
    </row>
    <row r="2314" spans="1:66" x14ac:dyDescent="0.25">
      <c r="A2314">
        <v>3185</v>
      </c>
      <c r="B2314" t="s">
        <v>5506</v>
      </c>
      <c r="C2314">
        <v>2300</v>
      </c>
      <c r="D2314" t="s">
        <v>177</v>
      </c>
      <c r="E2314">
        <v>5</v>
      </c>
      <c r="F2314" t="s">
        <v>2634</v>
      </c>
      <c r="G2314">
        <v>8</v>
      </c>
      <c r="H2314" s="1" t="s">
        <v>2635</v>
      </c>
      <c r="I2314">
        <v>88</v>
      </c>
      <c r="J2314" t="s">
        <v>5400</v>
      </c>
      <c r="M2314" t="s">
        <v>1257</v>
      </c>
      <c r="N2314" t="s">
        <v>5168</v>
      </c>
      <c r="O2314" t="s">
        <v>1275</v>
      </c>
      <c r="P2314">
        <v>90183929</v>
      </c>
      <c r="R2314">
        <v>13</v>
      </c>
      <c r="S2314">
        <v>14</v>
      </c>
      <c r="U2314">
        <v>7898660490223</v>
      </c>
      <c r="V2314">
        <v>0</v>
      </c>
      <c r="X2314" t="s">
        <v>5507</v>
      </c>
      <c r="Z2314" t="s">
        <v>1260</v>
      </c>
      <c r="AA2314" t="s">
        <v>1261</v>
      </c>
      <c r="AE2314">
        <v>45427</v>
      </c>
      <c r="AH2314">
        <v>0</v>
      </c>
      <c r="AK2314" t="s">
        <v>1260</v>
      </c>
      <c r="AM2314" t="s">
        <v>1260</v>
      </c>
      <c r="AN2314" t="s">
        <v>1260</v>
      </c>
      <c r="AQ2314" t="s">
        <v>1263</v>
      </c>
      <c r="AR2314" t="s">
        <v>1257</v>
      </c>
      <c r="AS2314" t="s">
        <v>1260</v>
      </c>
      <c r="AT2314">
        <v>1</v>
      </c>
      <c r="AX2314" t="s">
        <v>1260</v>
      </c>
      <c r="AY2314" t="s">
        <v>1264</v>
      </c>
      <c r="AZ2314" t="s">
        <v>1265</v>
      </c>
      <c r="BI2314" t="s">
        <v>1260</v>
      </c>
      <c r="BK2314" t="str">
        <f>LEFT(Tabela_BaseCadastro[[#This Row],[Descrição]],SEARCH(" ",Tabela_BaseCadastro[[#This Row],[Descrição]],1)-1)</f>
        <v>INTRASAFE-CAT.INTRAV.VALV.20GX32MM</v>
      </c>
      <c r="BL2314" t="str">
        <f>TEXT(Tabela_BaseCadastro[[#This Row],[Unidade Venda '[EAN8, UPC12, EAN13, e DUN14']]],"0000000000000")</f>
        <v>7898660490223</v>
      </c>
      <c r="BN2314">
        <f>IF(Tabela_BaseCadastro[[#This Row],[P.Ativo CMED]]="",Tabela_BaseCadastro[[#This Row],[DESCRIÇÃO DO PRINCIPIO ATIVO]],Tabela_BaseCadastro[[#This Row],[P.Ativo CMED]])</f>
        <v>0</v>
      </c>
    </row>
    <row r="2315" spans="1:66" x14ac:dyDescent="0.25">
      <c r="A2315">
        <v>3186</v>
      </c>
      <c r="B2315" t="s">
        <v>5508</v>
      </c>
      <c r="C2315">
        <v>2300</v>
      </c>
      <c r="D2315" t="s">
        <v>177</v>
      </c>
      <c r="E2315">
        <v>5</v>
      </c>
      <c r="F2315" t="s">
        <v>2634</v>
      </c>
      <c r="G2315">
        <v>8</v>
      </c>
      <c r="H2315" s="1" t="s">
        <v>2635</v>
      </c>
      <c r="I2315">
        <v>88</v>
      </c>
      <c r="J2315" t="s">
        <v>5400</v>
      </c>
      <c r="M2315" t="s">
        <v>1257</v>
      </c>
      <c r="N2315" t="s">
        <v>5168</v>
      </c>
      <c r="O2315" t="s">
        <v>1275</v>
      </c>
      <c r="P2315">
        <v>90183929</v>
      </c>
      <c r="R2315">
        <v>13</v>
      </c>
      <c r="S2315">
        <v>14</v>
      </c>
      <c r="U2315">
        <v>7898660490230</v>
      </c>
      <c r="V2315">
        <v>0</v>
      </c>
      <c r="X2315" t="s">
        <v>5509</v>
      </c>
      <c r="Z2315" t="s">
        <v>1260</v>
      </c>
      <c r="AA2315" t="s">
        <v>1261</v>
      </c>
      <c r="AE2315">
        <v>45427</v>
      </c>
      <c r="AH2315">
        <v>0</v>
      </c>
      <c r="AK2315" t="s">
        <v>1260</v>
      </c>
      <c r="AM2315" t="s">
        <v>1260</v>
      </c>
      <c r="AN2315" t="s">
        <v>1260</v>
      </c>
      <c r="AQ2315" t="s">
        <v>1263</v>
      </c>
      <c r="AR2315" t="s">
        <v>1257</v>
      </c>
      <c r="AS2315" t="s">
        <v>1260</v>
      </c>
      <c r="AT2315">
        <v>1</v>
      </c>
      <c r="AX2315" t="s">
        <v>1260</v>
      </c>
      <c r="AY2315" t="s">
        <v>1264</v>
      </c>
      <c r="AZ2315" t="s">
        <v>1265</v>
      </c>
      <c r="BI2315" t="s">
        <v>1260</v>
      </c>
      <c r="BK2315" t="str">
        <f>LEFT(Tabela_BaseCadastro[[#This Row],[Descrição]],SEARCH(" ",Tabela_BaseCadastro[[#This Row],[Descrição]],1)-1)</f>
        <v>INTRASAFE-CAT.INTRAV.VALV.22GX25MM</v>
      </c>
      <c r="BL2315" t="str">
        <f>TEXT(Tabela_BaseCadastro[[#This Row],[Unidade Venda '[EAN8, UPC12, EAN13, e DUN14']]],"0000000000000")</f>
        <v>7898660490230</v>
      </c>
      <c r="BN2315">
        <f>IF(Tabela_BaseCadastro[[#This Row],[P.Ativo CMED]]="",Tabela_BaseCadastro[[#This Row],[DESCRIÇÃO DO PRINCIPIO ATIVO]],Tabela_BaseCadastro[[#This Row],[P.Ativo CMED]])</f>
        <v>0</v>
      </c>
    </row>
    <row r="2316" spans="1:66" x14ac:dyDescent="0.25">
      <c r="A2316">
        <v>3187</v>
      </c>
      <c r="B2316" t="s">
        <v>5510</v>
      </c>
      <c r="C2316">
        <v>2300</v>
      </c>
      <c r="D2316" t="s">
        <v>177</v>
      </c>
      <c r="E2316">
        <v>5</v>
      </c>
      <c r="F2316" t="s">
        <v>2634</v>
      </c>
      <c r="G2316">
        <v>8</v>
      </c>
      <c r="H2316" s="1" t="s">
        <v>2635</v>
      </c>
      <c r="I2316">
        <v>88</v>
      </c>
      <c r="J2316" t="s">
        <v>5400</v>
      </c>
      <c r="M2316" t="s">
        <v>1257</v>
      </c>
      <c r="N2316" t="s">
        <v>5168</v>
      </c>
      <c r="O2316" t="s">
        <v>1275</v>
      </c>
      <c r="P2316">
        <v>90183929</v>
      </c>
      <c r="R2316">
        <v>13</v>
      </c>
      <c r="S2316">
        <v>14</v>
      </c>
      <c r="U2316">
        <v>7898660490247</v>
      </c>
      <c r="V2316">
        <v>0</v>
      </c>
      <c r="X2316" t="s">
        <v>5511</v>
      </c>
      <c r="Z2316" t="s">
        <v>1260</v>
      </c>
      <c r="AA2316" t="s">
        <v>1261</v>
      </c>
      <c r="AE2316">
        <v>45427</v>
      </c>
      <c r="AH2316">
        <v>0</v>
      </c>
      <c r="AK2316" t="s">
        <v>1260</v>
      </c>
      <c r="AM2316" t="s">
        <v>1260</v>
      </c>
      <c r="AN2316" t="s">
        <v>1260</v>
      </c>
      <c r="AQ2316" t="s">
        <v>1263</v>
      </c>
      <c r="AR2316" t="s">
        <v>1257</v>
      </c>
      <c r="AS2316" t="s">
        <v>1260</v>
      </c>
      <c r="AT2316">
        <v>1</v>
      </c>
      <c r="AX2316" t="s">
        <v>1260</v>
      </c>
      <c r="AY2316" t="s">
        <v>1264</v>
      </c>
      <c r="AZ2316" t="s">
        <v>1265</v>
      </c>
      <c r="BI2316" t="s">
        <v>1260</v>
      </c>
      <c r="BK2316" t="str">
        <f>LEFT(Tabela_BaseCadastro[[#This Row],[Descrição]],SEARCH(" ",Tabela_BaseCadastro[[#This Row],[Descrição]],1)-1)</f>
        <v>INTRASAFE-CAT.INTRAV.VALV.24GX19MM</v>
      </c>
      <c r="BL2316" t="str">
        <f>TEXT(Tabela_BaseCadastro[[#This Row],[Unidade Venda '[EAN8, UPC12, EAN13, e DUN14']]],"0000000000000")</f>
        <v>7898660490247</v>
      </c>
      <c r="BN2316">
        <f>IF(Tabela_BaseCadastro[[#This Row],[P.Ativo CMED]]="",Tabela_BaseCadastro[[#This Row],[DESCRIÇÃO DO PRINCIPIO ATIVO]],Tabela_BaseCadastro[[#This Row],[P.Ativo CMED]])</f>
        <v>0</v>
      </c>
    </row>
    <row r="2317" spans="1:66" x14ac:dyDescent="0.25">
      <c r="A2317">
        <v>3188</v>
      </c>
      <c r="B2317" t="s">
        <v>5512</v>
      </c>
      <c r="C2317">
        <v>2300</v>
      </c>
      <c r="D2317" t="s">
        <v>177</v>
      </c>
      <c r="E2317">
        <v>5</v>
      </c>
      <c r="F2317" t="s">
        <v>2634</v>
      </c>
      <c r="G2317">
        <v>8</v>
      </c>
      <c r="H2317" s="1" t="s">
        <v>2635</v>
      </c>
      <c r="I2317">
        <v>88</v>
      </c>
      <c r="J2317" t="s">
        <v>5400</v>
      </c>
      <c r="M2317" t="s">
        <v>1257</v>
      </c>
      <c r="N2317" t="s">
        <v>4617</v>
      </c>
      <c r="O2317" t="s">
        <v>4618</v>
      </c>
      <c r="P2317">
        <v>90183921</v>
      </c>
      <c r="R2317">
        <v>13</v>
      </c>
      <c r="S2317">
        <v>14</v>
      </c>
      <c r="U2317">
        <v>3188</v>
      </c>
      <c r="V2317">
        <v>3188</v>
      </c>
      <c r="X2317" t="s">
        <v>5513</v>
      </c>
      <c r="Z2317" t="s">
        <v>1260</v>
      </c>
      <c r="AA2317" t="s">
        <v>1261</v>
      </c>
      <c r="AE2317">
        <v>45427</v>
      </c>
      <c r="AH2317">
        <v>0</v>
      </c>
      <c r="AK2317" t="s">
        <v>1260</v>
      </c>
      <c r="AM2317" t="s">
        <v>1260</v>
      </c>
      <c r="AN2317" t="s">
        <v>1260</v>
      </c>
      <c r="AQ2317" t="s">
        <v>1263</v>
      </c>
      <c r="AR2317" t="s">
        <v>1257</v>
      </c>
      <c r="AS2317" t="s">
        <v>1260</v>
      </c>
      <c r="AT2317">
        <v>1</v>
      </c>
      <c r="AX2317" t="s">
        <v>1260</v>
      </c>
      <c r="AY2317" t="s">
        <v>1264</v>
      </c>
      <c r="AZ2317" t="s">
        <v>1265</v>
      </c>
      <c r="BI2317" t="s">
        <v>1617</v>
      </c>
      <c r="BK2317" t="str">
        <f>LEFT(Tabela_BaseCadastro[[#This Row],[Descrição]],SEARCH(" ",Tabela_BaseCadastro[[#This Row],[Descrição]],1)-1)</f>
        <v>355-20</v>
      </c>
      <c r="BL2317" t="str">
        <f>TEXT(Tabela_BaseCadastro[[#This Row],[Unidade Venda '[EAN8, UPC12, EAN13, e DUN14']]],"0000000000000")</f>
        <v>0000000003188</v>
      </c>
      <c r="BN2317">
        <f>IF(Tabela_BaseCadastro[[#This Row],[P.Ativo CMED]]="",Tabela_BaseCadastro[[#This Row],[DESCRIÇÃO DO PRINCIPIO ATIVO]],Tabela_BaseCadastro[[#This Row],[P.Ativo CMED]])</f>
        <v>0</v>
      </c>
    </row>
    <row r="2318" spans="1:66" x14ac:dyDescent="0.25">
      <c r="A2318">
        <v>3189</v>
      </c>
      <c r="B2318" t="s">
        <v>5514</v>
      </c>
      <c r="C2318">
        <v>1899</v>
      </c>
      <c r="D2318" t="s">
        <v>4614</v>
      </c>
      <c r="E2318">
        <v>5</v>
      </c>
      <c r="F2318" t="s">
        <v>2634</v>
      </c>
      <c r="G2318">
        <v>8</v>
      </c>
      <c r="H2318" s="1" t="s">
        <v>2635</v>
      </c>
      <c r="I2318">
        <v>74</v>
      </c>
      <c r="J2318" t="s">
        <v>4615</v>
      </c>
      <c r="M2318" t="s">
        <v>1257</v>
      </c>
      <c r="N2318" t="s">
        <v>4698</v>
      </c>
      <c r="O2318" t="s">
        <v>4699</v>
      </c>
      <c r="P2318">
        <v>90189099</v>
      </c>
      <c r="R2318">
        <v>13</v>
      </c>
      <c r="S2318">
        <v>14</v>
      </c>
      <c r="U2318">
        <v>3189</v>
      </c>
      <c r="V2318">
        <v>0</v>
      </c>
      <c r="X2318" t="s">
        <v>5515</v>
      </c>
      <c r="Z2318" t="s">
        <v>1260</v>
      </c>
      <c r="AA2318" t="s">
        <v>1261</v>
      </c>
      <c r="AE2318">
        <v>45428</v>
      </c>
      <c r="AH2318">
        <v>0</v>
      </c>
      <c r="AK2318" t="s">
        <v>1260</v>
      </c>
      <c r="AM2318" t="s">
        <v>1260</v>
      </c>
      <c r="AN2318" t="s">
        <v>1260</v>
      </c>
      <c r="AQ2318" t="s">
        <v>1263</v>
      </c>
      <c r="AR2318" t="s">
        <v>1257</v>
      </c>
      <c r="AS2318" t="s">
        <v>1260</v>
      </c>
      <c r="AT2318">
        <v>1</v>
      </c>
      <c r="AX2318" t="s">
        <v>1260</v>
      </c>
      <c r="AY2318" t="s">
        <v>1264</v>
      </c>
      <c r="AZ2318" t="s">
        <v>1265</v>
      </c>
      <c r="BI2318" t="s">
        <v>1260</v>
      </c>
      <c r="BK2318" t="str">
        <f>LEFT(Tabela_BaseCadastro[[#This Row],[Descrição]],SEARCH(" ",Tabela_BaseCadastro[[#This Row],[Descrição]],1)-1)</f>
        <v>5017.20.20</v>
      </c>
      <c r="BL2318" t="str">
        <f>TEXT(Tabela_BaseCadastro[[#This Row],[Unidade Venda '[EAN8, UPC12, EAN13, e DUN14']]],"0000000000000")</f>
        <v>0000000003189</v>
      </c>
      <c r="BN2318">
        <f>IF(Tabela_BaseCadastro[[#This Row],[P.Ativo CMED]]="",Tabela_BaseCadastro[[#This Row],[DESCRIÇÃO DO PRINCIPIO ATIVO]],Tabela_BaseCadastro[[#This Row],[P.Ativo CMED]])</f>
        <v>0</v>
      </c>
    </row>
    <row r="2319" spans="1:66" x14ac:dyDescent="0.25">
      <c r="A2319">
        <v>3190</v>
      </c>
      <c r="B2319" t="s">
        <v>5516</v>
      </c>
      <c r="C2319">
        <v>1899</v>
      </c>
      <c r="D2319" t="s">
        <v>4614</v>
      </c>
      <c r="E2319">
        <v>5</v>
      </c>
      <c r="F2319" t="s">
        <v>2634</v>
      </c>
      <c r="G2319">
        <v>8</v>
      </c>
      <c r="H2319" s="1" t="s">
        <v>2635</v>
      </c>
      <c r="I2319">
        <v>74</v>
      </c>
      <c r="J2319" t="s">
        <v>4615</v>
      </c>
      <c r="M2319" t="s">
        <v>1257</v>
      </c>
      <c r="N2319" t="s">
        <v>4698</v>
      </c>
      <c r="O2319" t="s">
        <v>4699</v>
      </c>
      <c r="P2319">
        <v>90189099</v>
      </c>
      <c r="R2319">
        <v>13</v>
      </c>
      <c r="S2319">
        <v>14</v>
      </c>
      <c r="U2319">
        <v>3190</v>
      </c>
      <c r="V2319">
        <v>0</v>
      </c>
      <c r="X2319" t="s">
        <v>5517</v>
      </c>
      <c r="Z2319" t="s">
        <v>1260</v>
      </c>
      <c r="AA2319" t="s">
        <v>1261</v>
      </c>
      <c r="AE2319">
        <v>45428</v>
      </c>
      <c r="AH2319">
        <v>0</v>
      </c>
      <c r="AK2319" t="s">
        <v>1260</v>
      </c>
      <c r="AM2319" t="s">
        <v>1260</v>
      </c>
      <c r="AN2319" t="s">
        <v>1260</v>
      </c>
      <c r="AQ2319" t="s">
        <v>1263</v>
      </c>
      <c r="AR2319" t="s">
        <v>1257</v>
      </c>
      <c r="AS2319" t="s">
        <v>1260</v>
      </c>
      <c r="AT2319">
        <v>1</v>
      </c>
      <c r="AX2319" t="s">
        <v>1260</v>
      </c>
      <c r="AY2319" t="s">
        <v>1264</v>
      </c>
      <c r="AZ2319" t="s">
        <v>1265</v>
      </c>
      <c r="BI2319" t="s">
        <v>1260</v>
      </c>
      <c r="BK2319" t="str">
        <f>LEFT(Tabela_BaseCadastro[[#This Row],[Descrição]],SEARCH(" ",Tabela_BaseCadastro[[#This Row],[Descrição]],1)-1)</f>
        <v>5017.20.25</v>
      </c>
      <c r="BL2319" t="str">
        <f>TEXT(Tabela_BaseCadastro[[#This Row],[Unidade Venda '[EAN8, UPC12, EAN13, e DUN14']]],"0000000000000")</f>
        <v>0000000003190</v>
      </c>
      <c r="BN2319">
        <f>IF(Tabela_BaseCadastro[[#This Row],[P.Ativo CMED]]="",Tabela_BaseCadastro[[#This Row],[DESCRIÇÃO DO PRINCIPIO ATIVO]],Tabela_BaseCadastro[[#This Row],[P.Ativo CMED]])</f>
        <v>0</v>
      </c>
    </row>
    <row r="2320" spans="1:66" x14ac:dyDescent="0.25">
      <c r="A2320">
        <v>3191</v>
      </c>
      <c r="B2320" t="s">
        <v>5518</v>
      </c>
      <c r="C2320">
        <v>1534</v>
      </c>
      <c r="D2320" t="s">
        <v>2401</v>
      </c>
      <c r="E2320">
        <v>1</v>
      </c>
      <c r="F2320" t="s">
        <v>1253</v>
      </c>
      <c r="G2320">
        <v>2</v>
      </c>
      <c r="H2320" s="1" t="s">
        <v>1254</v>
      </c>
      <c r="I2320">
        <v>23</v>
      </c>
      <c r="J2320" t="s">
        <v>2402</v>
      </c>
      <c r="K2320">
        <v>2</v>
      </c>
      <c r="L2320" t="s">
        <v>1256</v>
      </c>
      <c r="M2320" t="s">
        <v>1257</v>
      </c>
      <c r="N2320" t="s">
        <v>1461</v>
      </c>
      <c r="O2320" t="s">
        <v>1269</v>
      </c>
      <c r="P2320">
        <v>30049069</v>
      </c>
      <c r="R2320">
        <v>13</v>
      </c>
      <c r="S2320">
        <v>14</v>
      </c>
      <c r="U2320">
        <v>7896672202438</v>
      </c>
      <c r="V2320">
        <v>0</v>
      </c>
      <c r="Z2320" t="s">
        <v>1260</v>
      </c>
      <c r="AA2320" t="s">
        <v>1261</v>
      </c>
      <c r="AB2320">
        <v>576</v>
      </c>
      <c r="AC2320" t="s">
        <v>5519</v>
      </c>
      <c r="AE2320">
        <v>45428</v>
      </c>
      <c r="AH2320">
        <v>0</v>
      </c>
      <c r="AK2320" t="s">
        <v>1260</v>
      </c>
      <c r="AM2320" t="s">
        <v>1260</v>
      </c>
      <c r="AN2320" t="s">
        <v>1260</v>
      </c>
      <c r="AQ2320" t="s">
        <v>1263</v>
      </c>
      <c r="AR2320" t="s">
        <v>1257</v>
      </c>
      <c r="AS2320" t="s">
        <v>1260</v>
      </c>
      <c r="AT2320">
        <v>1</v>
      </c>
      <c r="AX2320" t="s">
        <v>1260</v>
      </c>
      <c r="AY2320" t="s">
        <v>1264</v>
      </c>
      <c r="AZ2320" t="s">
        <v>1265</v>
      </c>
      <c r="BI2320" t="s">
        <v>1260</v>
      </c>
      <c r="BK2320" t="str">
        <f>LEFT(Tabela_BaseCadastro[[#This Row],[Descrição]],SEARCH(" ",Tabela_BaseCadastro[[#This Row],[Descrição]],1)-1)</f>
        <v>FERRIPROX</v>
      </c>
      <c r="BL2320" t="str">
        <f>TEXT(Tabela_BaseCadastro[[#This Row],[Unidade Venda '[EAN8, UPC12, EAN13, e DUN14']]],"0000000000000")</f>
        <v>7896672202438</v>
      </c>
      <c r="BM2320" t="s">
        <v>5520</v>
      </c>
      <c r="BN2320" t="str">
        <f>IF(Tabela_BaseCadastro[[#This Row],[P.Ativo CMED]]="",Tabela_BaseCadastro[[#This Row],[DESCRIÇÃO DO PRINCIPIO ATIVO]],Tabela_BaseCadastro[[#This Row],[P.Ativo CMED]])</f>
        <v>DEFERIPRONA</v>
      </c>
    </row>
    <row r="2321" spans="1:66" x14ac:dyDescent="0.25">
      <c r="A2321">
        <v>3192</v>
      </c>
      <c r="B2321" t="s">
        <v>5521</v>
      </c>
      <c r="C2321">
        <v>1785</v>
      </c>
      <c r="D2321" t="s">
        <v>4492</v>
      </c>
      <c r="E2321">
        <v>1</v>
      </c>
      <c r="F2321" t="s">
        <v>1253</v>
      </c>
      <c r="G2321">
        <v>1</v>
      </c>
      <c r="H2321" s="1" t="s">
        <v>1280</v>
      </c>
      <c r="I2321">
        <v>59</v>
      </c>
      <c r="J2321" t="s">
        <v>4493</v>
      </c>
      <c r="K2321">
        <v>2</v>
      </c>
      <c r="L2321" t="s">
        <v>1256</v>
      </c>
      <c r="M2321" t="s">
        <v>1257</v>
      </c>
      <c r="N2321" t="s">
        <v>1274</v>
      </c>
      <c r="O2321" t="s">
        <v>1275</v>
      </c>
      <c r="P2321">
        <v>30049079</v>
      </c>
      <c r="R2321">
        <v>13</v>
      </c>
      <c r="S2321">
        <v>14</v>
      </c>
      <c r="U2321">
        <v>7891045163996</v>
      </c>
      <c r="V2321">
        <v>0</v>
      </c>
      <c r="Z2321" t="s">
        <v>1260</v>
      </c>
      <c r="AA2321" t="s">
        <v>1261</v>
      </c>
      <c r="AB2321">
        <v>1</v>
      </c>
      <c r="AC2321" t="s">
        <v>1283</v>
      </c>
      <c r="AE2321">
        <v>45429</v>
      </c>
      <c r="AH2321">
        <v>0</v>
      </c>
      <c r="AK2321" t="s">
        <v>1260</v>
      </c>
      <c r="AM2321" t="s">
        <v>1260</v>
      </c>
      <c r="AN2321" t="s">
        <v>1260</v>
      </c>
      <c r="AQ2321" t="s">
        <v>1263</v>
      </c>
      <c r="AR2321" t="s">
        <v>1257</v>
      </c>
      <c r="AS2321" t="s">
        <v>1260</v>
      </c>
      <c r="AT2321">
        <v>1</v>
      </c>
      <c r="AX2321" t="s">
        <v>1260</v>
      </c>
      <c r="AY2321" t="s">
        <v>1264</v>
      </c>
      <c r="AZ2321" t="s">
        <v>1265</v>
      </c>
      <c r="BI2321" t="s">
        <v>1260</v>
      </c>
      <c r="BK2321" t="str">
        <f>LEFT(Tabela_BaseCadastro[[#This Row],[Descrição]],SEARCH(" ",Tabela_BaseCadastro[[#This Row],[Descrição]],1)-1)</f>
        <v>LORBRENA</v>
      </c>
      <c r="BL2321" t="str">
        <f>TEXT(Tabela_BaseCadastro[[#This Row],[Unidade Venda '[EAN8, UPC12, EAN13, e DUN14']]],"0000000000000")</f>
        <v>7891045163996</v>
      </c>
      <c r="BM2321" t="s">
        <v>5522</v>
      </c>
      <c r="BN2321" t="str">
        <f>IF(Tabela_BaseCadastro[[#This Row],[P.Ativo CMED]]="",Tabela_BaseCadastro[[#This Row],[DESCRIÇÃO DO PRINCIPIO ATIVO]],Tabela_BaseCadastro[[#This Row],[P.Ativo CMED]])</f>
        <v>LORLATINIBE</v>
      </c>
    </row>
    <row r="2322" spans="1:66" x14ac:dyDescent="0.25">
      <c r="A2322">
        <v>3193</v>
      </c>
      <c r="B2322" t="s">
        <v>5523</v>
      </c>
      <c r="C2322">
        <v>1785</v>
      </c>
      <c r="D2322" t="s">
        <v>4492</v>
      </c>
      <c r="E2322">
        <v>1</v>
      </c>
      <c r="F2322" t="s">
        <v>1253</v>
      </c>
      <c r="G2322">
        <v>1</v>
      </c>
      <c r="H2322" s="1" t="s">
        <v>1280</v>
      </c>
      <c r="I2322">
        <v>59</v>
      </c>
      <c r="J2322" t="s">
        <v>4493</v>
      </c>
      <c r="K2322">
        <v>2</v>
      </c>
      <c r="L2322" t="s">
        <v>1256</v>
      </c>
      <c r="M2322" t="s">
        <v>1257</v>
      </c>
      <c r="N2322" t="s">
        <v>1274</v>
      </c>
      <c r="O2322" t="s">
        <v>1275</v>
      </c>
      <c r="P2322">
        <v>30049079</v>
      </c>
      <c r="R2322">
        <v>13</v>
      </c>
      <c r="S2322">
        <v>14</v>
      </c>
      <c r="U2322">
        <v>7891045164030</v>
      </c>
      <c r="V2322">
        <v>0</v>
      </c>
      <c r="Z2322" t="s">
        <v>1260</v>
      </c>
      <c r="AA2322" t="s">
        <v>1261</v>
      </c>
      <c r="AB2322">
        <v>1</v>
      </c>
      <c r="AC2322" t="s">
        <v>1283</v>
      </c>
      <c r="AE2322">
        <v>45429</v>
      </c>
      <c r="AH2322">
        <v>0</v>
      </c>
      <c r="AK2322" t="s">
        <v>1260</v>
      </c>
      <c r="AM2322" t="s">
        <v>1260</v>
      </c>
      <c r="AN2322" t="s">
        <v>1260</v>
      </c>
      <c r="AQ2322" t="s">
        <v>1263</v>
      </c>
      <c r="AR2322" t="s">
        <v>1257</v>
      </c>
      <c r="AS2322" t="s">
        <v>1260</v>
      </c>
      <c r="AT2322">
        <v>1</v>
      </c>
      <c r="AX2322" t="s">
        <v>1260</v>
      </c>
      <c r="AY2322" t="s">
        <v>1264</v>
      </c>
      <c r="AZ2322" t="s">
        <v>1265</v>
      </c>
      <c r="BI2322" t="s">
        <v>1260</v>
      </c>
      <c r="BK2322" t="str">
        <f>LEFT(Tabela_BaseCadastro[[#This Row],[Descrição]],SEARCH(" ",Tabela_BaseCadastro[[#This Row],[Descrição]],1)-1)</f>
        <v>LORBRENA</v>
      </c>
      <c r="BL2322" t="str">
        <f>TEXT(Tabela_BaseCadastro[[#This Row],[Unidade Venda '[EAN8, UPC12, EAN13, e DUN14']]],"0000000000000")</f>
        <v>7891045164030</v>
      </c>
      <c r="BM2322" t="s">
        <v>5522</v>
      </c>
      <c r="BN2322" t="str">
        <f>IF(Tabela_BaseCadastro[[#This Row],[P.Ativo CMED]]="",Tabela_BaseCadastro[[#This Row],[DESCRIÇÃO DO PRINCIPIO ATIVO]],Tabela_BaseCadastro[[#This Row],[P.Ativo CMED]])</f>
        <v>LORLATINIBE</v>
      </c>
    </row>
    <row r="2323" spans="1:66" x14ac:dyDescent="0.25">
      <c r="A2323">
        <v>3194</v>
      </c>
      <c r="B2323" t="s">
        <v>5524</v>
      </c>
      <c r="C2323">
        <v>2315</v>
      </c>
      <c r="D2323" t="s">
        <v>1736</v>
      </c>
      <c r="E2323">
        <v>1</v>
      </c>
      <c r="F2323" t="s">
        <v>1253</v>
      </c>
      <c r="G2323">
        <v>1</v>
      </c>
      <c r="H2323" s="1" t="s">
        <v>1280</v>
      </c>
      <c r="I2323">
        <v>89</v>
      </c>
      <c r="J2323" t="s">
        <v>1737</v>
      </c>
      <c r="K2323">
        <v>1</v>
      </c>
      <c r="L2323" t="s">
        <v>1291</v>
      </c>
      <c r="M2323" t="s">
        <v>1257</v>
      </c>
      <c r="N2323" t="s">
        <v>1422</v>
      </c>
      <c r="O2323" t="s">
        <v>1253</v>
      </c>
      <c r="P2323">
        <v>30022099</v>
      </c>
      <c r="R2323">
        <v>13</v>
      </c>
      <c r="S2323">
        <v>14</v>
      </c>
      <c r="T2323">
        <v>13</v>
      </c>
      <c r="U2323">
        <v>7897595604477</v>
      </c>
      <c r="V2323">
        <v>0</v>
      </c>
      <c r="W2323">
        <v>7897595604477</v>
      </c>
      <c r="X2323">
        <v>44016043</v>
      </c>
      <c r="Z2323" t="s">
        <v>1260</v>
      </c>
      <c r="AA2323" t="s">
        <v>1261</v>
      </c>
      <c r="AB2323">
        <v>1</v>
      </c>
      <c r="AC2323" t="s">
        <v>1283</v>
      </c>
      <c r="AE2323">
        <v>45432</v>
      </c>
      <c r="AH2323">
        <v>0</v>
      </c>
      <c r="AK2323" t="s">
        <v>1260</v>
      </c>
      <c r="AM2323" t="s">
        <v>1260</v>
      </c>
      <c r="AN2323" t="s">
        <v>1260</v>
      </c>
      <c r="AQ2323" t="s">
        <v>1263</v>
      </c>
      <c r="AR2323" t="s">
        <v>1257</v>
      </c>
      <c r="AS2323" t="s">
        <v>1260</v>
      </c>
      <c r="AT2323">
        <v>1</v>
      </c>
      <c r="AX2323" t="s">
        <v>1260</v>
      </c>
      <c r="AY2323" t="s">
        <v>1264</v>
      </c>
      <c r="AZ2323" t="s">
        <v>1265</v>
      </c>
      <c r="BI2323" t="s">
        <v>1260</v>
      </c>
      <c r="BK2323" t="str">
        <f>LEFT(Tabela_BaseCadastro[[#This Row],[Descrição]],SEARCH(" ",Tabela_BaseCadastro[[#This Row],[Descrição]],1)-1)</f>
        <v>LECTRUM</v>
      </c>
      <c r="BL2323" t="str">
        <f>TEXT(Tabela_BaseCadastro[[#This Row],[Unidade Venda '[EAN8, UPC12, EAN13, e DUN14']]],"0000000000000")</f>
        <v>7897595604477</v>
      </c>
      <c r="BM2323" t="s">
        <v>2693</v>
      </c>
      <c r="BN2323" t="str">
        <f>IF(Tabela_BaseCadastro[[#This Row],[P.Ativo CMED]]="",Tabela_BaseCadastro[[#This Row],[DESCRIÇÃO DO PRINCIPIO ATIVO]],Tabela_BaseCadastro[[#This Row],[P.Ativo CMED]])</f>
        <v>ACETATO DE LEUPRORRELINA</v>
      </c>
    </row>
    <row r="2324" spans="1:66" x14ac:dyDescent="0.25">
      <c r="A2324">
        <v>3195</v>
      </c>
      <c r="B2324" t="s">
        <v>5525</v>
      </c>
      <c r="C2324">
        <v>2094</v>
      </c>
      <c r="D2324" t="s">
        <v>5059</v>
      </c>
      <c r="E2324">
        <v>1</v>
      </c>
      <c r="F2324" t="s">
        <v>1253</v>
      </c>
      <c r="G2324">
        <v>7</v>
      </c>
      <c r="H2324" s="1" t="s">
        <v>1381</v>
      </c>
      <c r="I2324">
        <v>84</v>
      </c>
      <c r="J2324" t="s">
        <v>5060</v>
      </c>
      <c r="K2324">
        <v>1</v>
      </c>
      <c r="L2324" t="s">
        <v>1291</v>
      </c>
      <c r="M2324" t="s">
        <v>1257</v>
      </c>
      <c r="N2324" t="s">
        <v>2418</v>
      </c>
      <c r="O2324" t="s">
        <v>1275</v>
      </c>
      <c r="P2324">
        <v>30043929</v>
      </c>
      <c r="R2324">
        <v>13</v>
      </c>
      <c r="S2324">
        <v>14</v>
      </c>
      <c r="U2324">
        <v>7896382707681</v>
      </c>
      <c r="V2324">
        <v>0</v>
      </c>
      <c r="Z2324" t="s">
        <v>1260</v>
      </c>
      <c r="AA2324" t="s">
        <v>1261</v>
      </c>
      <c r="AB2324">
        <v>4</v>
      </c>
      <c r="AC2324" t="s">
        <v>1466</v>
      </c>
      <c r="AE2324">
        <v>45433</v>
      </c>
      <c r="AH2324">
        <v>0</v>
      </c>
      <c r="AK2324" t="s">
        <v>1260</v>
      </c>
      <c r="AM2324" t="s">
        <v>1260</v>
      </c>
      <c r="AN2324" t="s">
        <v>1260</v>
      </c>
      <c r="AQ2324" t="s">
        <v>1263</v>
      </c>
      <c r="AR2324" t="s">
        <v>1257</v>
      </c>
      <c r="AS2324" t="s">
        <v>1260</v>
      </c>
      <c r="AT2324">
        <v>1</v>
      </c>
      <c r="AX2324" t="s">
        <v>1260</v>
      </c>
      <c r="AY2324" t="s">
        <v>1264</v>
      </c>
      <c r="AZ2324" t="s">
        <v>1265</v>
      </c>
      <c r="BI2324" t="s">
        <v>1260</v>
      </c>
      <c r="BK2324" t="str">
        <f>LEFT(Tabela_BaseCadastro[[#This Row],[Descrição]],SEARCH(" ",Tabela_BaseCadastro[[#This Row],[Descrição]],1)-1)</f>
        <v>BASAGLAR</v>
      </c>
      <c r="BL2324" t="str">
        <f>TEXT(Tabela_BaseCadastro[[#This Row],[Unidade Venda '[EAN8, UPC12, EAN13, e DUN14']]],"0000000000000")</f>
        <v>7896382707681</v>
      </c>
      <c r="BM2324" t="s">
        <v>2550</v>
      </c>
      <c r="BN2324" t="str">
        <f>IF(Tabela_BaseCadastro[[#This Row],[P.Ativo CMED]]="",Tabela_BaseCadastro[[#This Row],[DESCRIÇÃO DO PRINCIPIO ATIVO]],Tabela_BaseCadastro[[#This Row],[P.Ativo CMED]])</f>
        <v>INSULINA GLARGINA</v>
      </c>
    </row>
    <row r="2325" spans="1:66" x14ac:dyDescent="0.25">
      <c r="A2325">
        <v>3196</v>
      </c>
      <c r="B2325" t="s">
        <v>1008</v>
      </c>
      <c r="C2325">
        <v>1889</v>
      </c>
      <c r="D2325" t="s">
        <v>4465</v>
      </c>
      <c r="E2325">
        <v>1</v>
      </c>
      <c r="F2325" t="s">
        <v>1253</v>
      </c>
      <c r="G2325">
        <v>1</v>
      </c>
      <c r="H2325" s="1" t="s">
        <v>1280</v>
      </c>
      <c r="I2325">
        <v>58</v>
      </c>
      <c r="J2325" t="s">
        <v>4465</v>
      </c>
      <c r="K2325">
        <v>2</v>
      </c>
      <c r="L2325" t="s">
        <v>1256</v>
      </c>
      <c r="M2325" t="s">
        <v>1257</v>
      </c>
      <c r="N2325" t="s">
        <v>1323</v>
      </c>
      <c r="O2325" t="s">
        <v>1269</v>
      </c>
      <c r="P2325">
        <v>30049069</v>
      </c>
      <c r="R2325">
        <v>13</v>
      </c>
      <c r="S2325">
        <v>14</v>
      </c>
      <c r="U2325">
        <v>7891045165983</v>
      </c>
      <c r="V2325">
        <v>0</v>
      </c>
      <c r="X2325">
        <v>300423</v>
      </c>
      <c r="Z2325" t="s">
        <v>1260</v>
      </c>
      <c r="AA2325" t="s">
        <v>1261</v>
      </c>
      <c r="AB2325">
        <v>1</v>
      </c>
      <c r="AC2325" t="s">
        <v>1283</v>
      </c>
      <c r="AE2325">
        <v>45436</v>
      </c>
      <c r="AH2325">
        <v>0</v>
      </c>
      <c r="AK2325" t="s">
        <v>1260</v>
      </c>
      <c r="AM2325" t="s">
        <v>1260</v>
      </c>
      <c r="AN2325" t="s">
        <v>1260</v>
      </c>
      <c r="AQ2325" t="s">
        <v>1263</v>
      </c>
      <c r="AR2325" t="s">
        <v>1257</v>
      </c>
      <c r="AS2325" t="s">
        <v>1260</v>
      </c>
      <c r="AT2325">
        <v>1</v>
      </c>
      <c r="AX2325" t="s">
        <v>1260</v>
      </c>
      <c r="AY2325" t="s">
        <v>1264</v>
      </c>
      <c r="AZ2325" t="s">
        <v>1265</v>
      </c>
      <c r="BI2325" t="s">
        <v>1260</v>
      </c>
      <c r="BK2325" t="str">
        <f>LEFT(Tabela_BaseCadastro[[#This Row],[Descrição]],SEARCH(" ",Tabela_BaseCadastro[[#This Row],[Descrição]],1)-1)</f>
        <v>AGATHA</v>
      </c>
      <c r="BL2325" t="str">
        <f>TEXT(Tabela_BaseCadastro[[#This Row],[Unidade Venda '[EAN8, UPC12, EAN13, e DUN14']]],"0000000000000")</f>
        <v>7891045165983</v>
      </c>
      <c r="BM2325" t="s">
        <v>4728</v>
      </c>
      <c r="BN2325" t="str">
        <f>IF(Tabela_BaseCadastro[[#This Row],[P.Ativo CMED]]="",Tabela_BaseCadastro[[#This Row],[DESCRIÇÃO DO PRINCIPIO ATIVO]],Tabela_BaseCadastro[[#This Row],[P.Ativo CMED]])</f>
        <v>PALBOCICLIBE</v>
      </c>
    </row>
    <row r="2326" spans="1:66" x14ac:dyDescent="0.25">
      <c r="A2326">
        <v>3197</v>
      </c>
      <c r="B2326" t="s">
        <v>522</v>
      </c>
      <c r="C2326">
        <v>1889</v>
      </c>
      <c r="D2326" t="s">
        <v>4465</v>
      </c>
      <c r="E2326">
        <v>1</v>
      </c>
      <c r="F2326" t="s">
        <v>1253</v>
      </c>
      <c r="G2326">
        <v>1</v>
      </c>
      <c r="H2326" s="1" t="s">
        <v>1280</v>
      </c>
      <c r="I2326">
        <v>58</v>
      </c>
      <c r="J2326" t="s">
        <v>4465</v>
      </c>
      <c r="K2326">
        <v>2</v>
      </c>
      <c r="L2326" t="s">
        <v>1256</v>
      </c>
      <c r="M2326" t="s">
        <v>1257</v>
      </c>
      <c r="N2326" t="s">
        <v>1323</v>
      </c>
      <c r="O2326" t="s">
        <v>1269</v>
      </c>
      <c r="P2326">
        <v>30049069</v>
      </c>
      <c r="R2326">
        <v>13</v>
      </c>
      <c r="S2326">
        <v>14</v>
      </c>
      <c r="U2326">
        <v>7891045165990</v>
      </c>
      <c r="V2326">
        <v>0</v>
      </c>
      <c r="X2326">
        <v>300422</v>
      </c>
      <c r="Z2326" t="s">
        <v>1260</v>
      </c>
      <c r="AA2326" t="s">
        <v>1261</v>
      </c>
      <c r="AB2326">
        <v>1</v>
      </c>
      <c r="AC2326" t="s">
        <v>1283</v>
      </c>
      <c r="AE2326">
        <v>45436</v>
      </c>
      <c r="AH2326">
        <v>0</v>
      </c>
      <c r="AK2326" t="s">
        <v>1260</v>
      </c>
      <c r="AM2326" t="s">
        <v>1260</v>
      </c>
      <c r="AN2326" t="s">
        <v>1260</v>
      </c>
      <c r="AQ2326" t="s">
        <v>1263</v>
      </c>
      <c r="AR2326" t="s">
        <v>1257</v>
      </c>
      <c r="AS2326" t="s">
        <v>1260</v>
      </c>
      <c r="AT2326">
        <v>1</v>
      </c>
      <c r="AX2326" t="s">
        <v>1260</v>
      </c>
      <c r="AY2326" t="s">
        <v>1264</v>
      </c>
      <c r="AZ2326" t="s">
        <v>1265</v>
      </c>
      <c r="BI2326" t="s">
        <v>1260</v>
      </c>
      <c r="BK2326" t="str">
        <f>LEFT(Tabela_BaseCadastro[[#This Row],[Descrição]],SEARCH(" ",Tabela_BaseCadastro[[#This Row],[Descrição]],1)-1)</f>
        <v>AGATHA</v>
      </c>
      <c r="BL2326" t="str">
        <f>TEXT(Tabela_BaseCadastro[[#This Row],[Unidade Venda '[EAN8, UPC12, EAN13, e DUN14']]],"0000000000000")</f>
        <v>7891045165990</v>
      </c>
      <c r="BM2326" t="s">
        <v>4728</v>
      </c>
      <c r="BN2326" t="str">
        <f>IF(Tabela_BaseCadastro[[#This Row],[P.Ativo CMED]]="",Tabela_BaseCadastro[[#This Row],[DESCRIÇÃO DO PRINCIPIO ATIVO]],Tabela_BaseCadastro[[#This Row],[P.Ativo CMED]])</f>
        <v>PALBOCICLIBE</v>
      </c>
    </row>
    <row r="2327" spans="1:66" x14ac:dyDescent="0.25">
      <c r="A2327">
        <v>3198</v>
      </c>
      <c r="B2327" t="s">
        <v>519</v>
      </c>
      <c r="C2327">
        <v>1889</v>
      </c>
      <c r="D2327" t="s">
        <v>4465</v>
      </c>
      <c r="E2327">
        <v>1</v>
      </c>
      <c r="F2327" t="s">
        <v>1253</v>
      </c>
      <c r="G2327">
        <v>1</v>
      </c>
      <c r="H2327" s="1" t="s">
        <v>1280</v>
      </c>
      <c r="I2327">
        <v>58</v>
      </c>
      <c r="J2327" t="s">
        <v>4465</v>
      </c>
      <c r="K2327">
        <v>2</v>
      </c>
      <c r="L2327" t="s">
        <v>1256</v>
      </c>
      <c r="M2327" t="s">
        <v>1257</v>
      </c>
      <c r="N2327" t="s">
        <v>1323</v>
      </c>
      <c r="O2327" t="s">
        <v>1269</v>
      </c>
      <c r="P2327">
        <v>30049069</v>
      </c>
      <c r="R2327">
        <v>13</v>
      </c>
      <c r="S2327">
        <v>14</v>
      </c>
      <c r="U2327">
        <v>7891045166003</v>
      </c>
      <c r="V2327">
        <v>0</v>
      </c>
      <c r="X2327">
        <v>300421</v>
      </c>
      <c r="Z2327" t="s">
        <v>1260</v>
      </c>
      <c r="AA2327" t="s">
        <v>1261</v>
      </c>
      <c r="AB2327">
        <v>1</v>
      </c>
      <c r="AC2327" t="s">
        <v>1283</v>
      </c>
      <c r="AE2327">
        <v>45436</v>
      </c>
      <c r="AH2327">
        <v>0</v>
      </c>
      <c r="AK2327" t="s">
        <v>1260</v>
      </c>
      <c r="AM2327" t="s">
        <v>1260</v>
      </c>
      <c r="AN2327" t="s">
        <v>1260</v>
      </c>
      <c r="AQ2327" t="s">
        <v>1263</v>
      </c>
      <c r="AR2327" t="s">
        <v>1257</v>
      </c>
      <c r="AS2327" t="s">
        <v>1260</v>
      </c>
      <c r="AT2327">
        <v>1</v>
      </c>
      <c r="AX2327" t="s">
        <v>1260</v>
      </c>
      <c r="AY2327" t="s">
        <v>1264</v>
      </c>
      <c r="AZ2327" t="s">
        <v>1265</v>
      </c>
      <c r="BI2327" t="s">
        <v>1260</v>
      </c>
      <c r="BK2327" t="str">
        <f>LEFT(Tabela_BaseCadastro[[#This Row],[Descrição]],SEARCH(" ",Tabela_BaseCadastro[[#This Row],[Descrição]],1)-1)</f>
        <v>AGATHA</v>
      </c>
      <c r="BL2327" t="str">
        <f>TEXT(Tabela_BaseCadastro[[#This Row],[Unidade Venda '[EAN8, UPC12, EAN13, e DUN14']]],"0000000000000")</f>
        <v>7891045166003</v>
      </c>
      <c r="BM2327" t="s">
        <v>4728</v>
      </c>
      <c r="BN2327" t="str">
        <f>IF(Tabela_BaseCadastro[[#This Row],[P.Ativo CMED]]="",Tabela_BaseCadastro[[#This Row],[DESCRIÇÃO DO PRINCIPIO ATIVO]],Tabela_BaseCadastro[[#This Row],[P.Ativo CMED]])</f>
        <v>PALBOCICLIBE</v>
      </c>
    </row>
    <row r="2328" spans="1:66" x14ac:dyDescent="0.25">
      <c r="A2328">
        <v>3199</v>
      </c>
      <c r="B2328" t="s">
        <v>210</v>
      </c>
      <c r="C2328">
        <v>1948</v>
      </c>
      <c r="D2328" t="s">
        <v>115</v>
      </c>
      <c r="E2328">
        <v>1</v>
      </c>
      <c r="F2328" t="s">
        <v>1253</v>
      </c>
      <c r="G2328">
        <v>1</v>
      </c>
      <c r="H2328" s="1" t="s">
        <v>1280</v>
      </c>
      <c r="I2328">
        <v>77</v>
      </c>
      <c r="J2328" t="s">
        <v>4769</v>
      </c>
      <c r="K2328">
        <v>1</v>
      </c>
      <c r="L2328" t="s">
        <v>1291</v>
      </c>
      <c r="M2328" t="s">
        <v>1257</v>
      </c>
      <c r="N2328" t="s">
        <v>1461</v>
      </c>
      <c r="O2328" t="s">
        <v>1269</v>
      </c>
      <c r="P2328">
        <v>30049069</v>
      </c>
      <c r="R2328">
        <v>13</v>
      </c>
      <c r="S2328">
        <v>14</v>
      </c>
      <c r="U2328">
        <v>7896015592066</v>
      </c>
      <c r="V2328">
        <v>0</v>
      </c>
      <c r="Z2328" t="s">
        <v>1260</v>
      </c>
      <c r="AA2328" t="s">
        <v>1261</v>
      </c>
      <c r="AB2328">
        <v>1</v>
      </c>
      <c r="AC2328" t="s">
        <v>1283</v>
      </c>
      <c r="AE2328">
        <v>45436</v>
      </c>
      <c r="AH2328">
        <v>0</v>
      </c>
      <c r="AK2328" t="s">
        <v>1260</v>
      </c>
      <c r="AM2328" t="s">
        <v>1260</v>
      </c>
      <c r="AN2328" t="s">
        <v>1260</v>
      </c>
      <c r="AQ2328" t="s">
        <v>1263</v>
      </c>
      <c r="AR2328" t="s">
        <v>1257</v>
      </c>
      <c r="AS2328" t="s">
        <v>1260</v>
      </c>
      <c r="AT2328">
        <v>1</v>
      </c>
      <c r="AX2328" t="s">
        <v>1260</v>
      </c>
      <c r="AY2328" t="s">
        <v>1264</v>
      </c>
      <c r="AZ2328" t="s">
        <v>1265</v>
      </c>
      <c r="BI2328" t="s">
        <v>1260</v>
      </c>
      <c r="BK2328" t="str">
        <f>LEFT(Tabela_BaseCadastro[[#This Row],[Descrição]],SEARCH(" ",Tabela_BaseCadastro[[#This Row],[Descrição]],1)-1)</f>
        <v>ZEJULA</v>
      </c>
      <c r="BL2328" t="str">
        <f>TEXT(Tabela_BaseCadastro[[#This Row],[Unidade Venda '[EAN8, UPC12, EAN13, e DUN14']]],"0000000000000")</f>
        <v>7896015592066</v>
      </c>
      <c r="BM2328" t="s">
        <v>5526</v>
      </c>
      <c r="BN2328" t="str">
        <f>IF(Tabela_BaseCadastro[[#This Row],[P.Ativo CMED]]="",Tabela_BaseCadastro[[#This Row],[DESCRIÇÃO DO PRINCIPIO ATIVO]],Tabela_BaseCadastro[[#This Row],[P.Ativo CMED]])</f>
        <v>TOSILATO DE NIRAPARIBE MONOIDRATADO</v>
      </c>
    </row>
    <row r="2329" spans="1:66" x14ac:dyDescent="0.25">
      <c r="A2329">
        <v>3200</v>
      </c>
      <c r="B2329" t="s">
        <v>5527</v>
      </c>
      <c r="C2329">
        <v>2218</v>
      </c>
      <c r="D2329" t="s">
        <v>2683</v>
      </c>
      <c r="E2329">
        <v>1</v>
      </c>
      <c r="F2329" t="s">
        <v>1253</v>
      </c>
      <c r="G2329">
        <v>16</v>
      </c>
      <c r="H2329" s="1" t="s">
        <v>1534</v>
      </c>
      <c r="I2329">
        <v>33</v>
      </c>
      <c r="J2329" t="s">
        <v>2684</v>
      </c>
      <c r="K2329">
        <v>1</v>
      </c>
      <c r="L2329" t="s">
        <v>1535</v>
      </c>
      <c r="M2329" t="s">
        <v>1257</v>
      </c>
      <c r="N2329" t="s">
        <v>5031</v>
      </c>
      <c r="O2329" t="s">
        <v>2511</v>
      </c>
      <c r="P2329">
        <v>30044990</v>
      </c>
      <c r="R2329">
        <v>13</v>
      </c>
      <c r="S2329">
        <v>14</v>
      </c>
      <c r="U2329">
        <v>7892953208199</v>
      </c>
      <c r="V2329">
        <v>0</v>
      </c>
      <c r="Z2329" t="s">
        <v>1260</v>
      </c>
      <c r="AA2329" t="s">
        <v>1261</v>
      </c>
      <c r="AB2329">
        <v>8</v>
      </c>
      <c r="AC2329" t="s">
        <v>3678</v>
      </c>
      <c r="AE2329">
        <v>45441</v>
      </c>
      <c r="AH2329">
        <v>0</v>
      </c>
      <c r="AK2329" t="s">
        <v>1260</v>
      </c>
      <c r="AM2329" t="s">
        <v>1260</v>
      </c>
      <c r="AN2329" t="s">
        <v>1260</v>
      </c>
      <c r="AQ2329" t="s">
        <v>1263</v>
      </c>
      <c r="AR2329" t="s">
        <v>1257</v>
      </c>
      <c r="AS2329" t="s">
        <v>1260</v>
      </c>
      <c r="AT2329">
        <v>1</v>
      </c>
      <c r="AX2329" t="s">
        <v>1260</v>
      </c>
      <c r="AY2329" t="s">
        <v>1264</v>
      </c>
      <c r="AZ2329" t="s">
        <v>1265</v>
      </c>
      <c r="BI2329" t="s">
        <v>1260</v>
      </c>
      <c r="BK2329" t="str">
        <f>LEFT(Tabela_BaseCadastro[[#This Row],[Descrição]],SEARCH(" ",Tabela_BaseCadastro[[#This Row],[Descrição]],1)-1)</f>
        <v>OXYPYNAL</v>
      </c>
      <c r="BL2329" t="str">
        <f>TEXT(Tabela_BaseCadastro[[#This Row],[Unidade Venda '[EAN8, UPC12, EAN13, e DUN14']]],"0000000000000")</f>
        <v>7892953208199</v>
      </c>
      <c r="BM2329" t="s">
        <v>2087</v>
      </c>
      <c r="BN2329" t="str">
        <f>IF(Tabela_BaseCadastro[[#This Row],[P.Ativo CMED]]="",Tabela_BaseCadastro[[#This Row],[DESCRIÇÃO DO PRINCIPIO ATIVO]],Tabela_BaseCadastro[[#This Row],[P.Ativo CMED]])</f>
        <v>CLORIDRATO DE OXICODONA</v>
      </c>
    </row>
    <row r="2330" spans="1:66" x14ac:dyDescent="0.25">
      <c r="A2330">
        <v>3201</v>
      </c>
      <c r="B2330" t="s">
        <v>5528</v>
      </c>
      <c r="C2330">
        <v>2327</v>
      </c>
      <c r="D2330" t="s">
        <v>2524</v>
      </c>
      <c r="E2330">
        <v>1</v>
      </c>
      <c r="F2330" t="s">
        <v>1253</v>
      </c>
      <c r="G2330">
        <v>2</v>
      </c>
      <c r="H2330" s="1" t="s">
        <v>1254</v>
      </c>
      <c r="I2330">
        <v>26</v>
      </c>
      <c r="J2330" t="s">
        <v>2525</v>
      </c>
      <c r="K2330">
        <v>2</v>
      </c>
      <c r="L2330" t="s">
        <v>1256</v>
      </c>
      <c r="M2330" t="s">
        <v>1257</v>
      </c>
      <c r="N2330" t="s">
        <v>1600</v>
      </c>
      <c r="O2330" t="s">
        <v>1275</v>
      </c>
      <c r="P2330">
        <v>30049079</v>
      </c>
      <c r="R2330">
        <v>13</v>
      </c>
      <c r="S2330">
        <v>14</v>
      </c>
      <c r="U2330">
        <v>7896637032988</v>
      </c>
      <c r="V2330">
        <v>0</v>
      </c>
      <c r="Z2330" t="s">
        <v>1260</v>
      </c>
      <c r="AA2330" t="s">
        <v>1261</v>
      </c>
      <c r="AB2330">
        <v>20</v>
      </c>
      <c r="AC2330" t="s">
        <v>1663</v>
      </c>
      <c r="AE2330">
        <v>45442</v>
      </c>
      <c r="AH2330">
        <v>0</v>
      </c>
      <c r="AK2330" t="s">
        <v>1260</v>
      </c>
      <c r="AM2330" t="s">
        <v>1260</v>
      </c>
      <c r="AN2330" t="s">
        <v>1260</v>
      </c>
      <c r="AQ2330" t="s">
        <v>1263</v>
      </c>
      <c r="AR2330" t="s">
        <v>1257</v>
      </c>
      <c r="AS2330" t="s">
        <v>1260</v>
      </c>
      <c r="AT2330">
        <v>1</v>
      </c>
      <c r="AX2330" t="s">
        <v>1260</v>
      </c>
      <c r="AY2330" t="s">
        <v>1264</v>
      </c>
      <c r="AZ2330" t="s">
        <v>1265</v>
      </c>
      <c r="BI2330" t="s">
        <v>1260</v>
      </c>
      <c r="BK2330" t="str">
        <f>LEFT(Tabela_BaseCadastro[[#This Row],[Descrição]],SEARCH(" ",Tabela_BaseCadastro[[#This Row],[Descrição]],1)-1)</f>
        <v>XAFAC</v>
      </c>
      <c r="BL2330" t="str">
        <f>TEXT(Tabela_BaseCadastro[[#This Row],[Unidade Venda '[EAN8, UPC12, EAN13, e DUN14']]],"0000000000000")</f>
        <v>7896637032988</v>
      </c>
      <c r="BM2330" t="s">
        <v>1986</v>
      </c>
      <c r="BN2330" t="str">
        <f>IF(Tabela_BaseCadastro[[#This Row],[P.Ativo CMED]]="",Tabela_BaseCadastro[[#This Row],[DESCRIÇÃO DO PRINCIPIO ATIVO]],Tabela_BaseCadastro[[#This Row],[P.Ativo CMED]])</f>
        <v>RIVAROXABANA</v>
      </c>
    </row>
    <row r="2331" spans="1:66" x14ac:dyDescent="0.25">
      <c r="A2331">
        <v>3202</v>
      </c>
      <c r="B2331" t="s">
        <v>5529</v>
      </c>
      <c r="C2331">
        <v>1577</v>
      </c>
      <c r="D2331" t="s">
        <v>2524</v>
      </c>
      <c r="E2331">
        <v>1</v>
      </c>
      <c r="F2331" t="s">
        <v>1253</v>
      </c>
      <c r="G2331">
        <v>2</v>
      </c>
      <c r="H2331" s="1" t="s">
        <v>1254</v>
      </c>
      <c r="I2331">
        <v>26</v>
      </c>
      <c r="J2331" t="s">
        <v>2525</v>
      </c>
      <c r="K2331">
        <v>2</v>
      </c>
      <c r="L2331" t="s">
        <v>1256</v>
      </c>
      <c r="M2331" t="s">
        <v>1257</v>
      </c>
      <c r="N2331" t="s">
        <v>1422</v>
      </c>
      <c r="O2331" t="s">
        <v>1253</v>
      </c>
      <c r="P2331">
        <v>30022099</v>
      </c>
      <c r="R2331">
        <v>13</v>
      </c>
      <c r="S2331">
        <v>14</v>
      </c>
      <c r="U2331">
        <v>7896637032971</v>
      </c>
      <c r="V2331">
        <v>0</v>
      </c>
      <c r="Z2331" t="s">
        <v>1260</v>
      </c>
      <c r="AA2331" t="s">
        <v>1261</v>
      </c>
      <c r="AB2331">
        <v>20</v>
      </c>
      <c r="AC2331" t="s">
        <v>1663</v>
      </c>
      <c r="AE2331">
        <v>45442</v>
      </c>
      <c r="AH2331">
        <v>0</v>
      </c>
      <c r="AK2331" t="s">
        <v>1260</v>
      </c>
      <c r="AM2331" t="s">
        <v>1260</v>
      </c>
      <c r="AN2331" t="s">
        <v>1260</v>
      </c>
      <c r="AQ2331" t="s">
        <v>1263</v>
      </c>
      <c r="AR2331" t="s">
        <v>1257</v>
      </c>
      <c r="AS2331" t="s">
        <v>1260</v>
      </c>
      <c r="AT2331">
        <v>1</v>
      </c>
      <c r="AX2331" t="s">
        <v>1260</v>
      </c>
      <c r="AY2331" t="s">
        <v>1264</v>
      </c>
      <c r="AZ2331" t="s">
        <v>1265</v>
      </c>
      <c r="BI2331" t="s">
        <v>1260</v>
      </c>
      <c r="BK2331" t="str">
        <f>LEFT(Tabela_BaseCadastro[[#This Row],[Descrição]],SEARCH(" ",Tabela_BaseCadastro[[#This Row],[Descrição]],1)-1)</f>
        <v>XAFAC</v>
      </c>
      <c r="BL2331" t="str">
        <f>TEXT(Tabela_BaseCadastro[[#This Row],[Unidade Venda '[EAN8, UPC12, EAN13, e DUN14']]],"0000000000000")</f>
        <v>7896637032971</v>
      </c>
      <c r="BM2331" t="s">
        <v>1986</v>
      </c>
      <c r="BN2331" t="str">
        <f>IF(Tabela_BaseCadastro[[#This Row],[P.Ativo CMED]]="",Tabela_BaseCadastro[[#This Row],[DESCRIÇÃO DO PRINCIPIO ATIVO]],Tabela_BaseCadastro[[#This Row],[P.Ativo CMED]])</f>
        <v>RIVAROXABANA</v>
      </c>
    </row>
    <row r="2332" spans="1:66" x14ac:dyDescent="0.25">
      <c r="A2332">
        <v>3204</v>
      </c>
      <c r="B2332" t="s">
        <v>5530</v>
      </c>
      <c r="C2332">
        <v>2327</v>
      </c>
      <c r="D2332" t="s">
        <v>2524</v>
      </c>
      <c r="E2332">
        <v>1</v>
      </c>
      <c r="F2332" t="s">
        <v>1253</v>
      </c>
      <c r="G2332">
        <v>2</v>
      </c>
      <c r="H2332" s="1" t="s">
        <v>1254</v>
      </c>
      <c r="I2332">
        <v>26</v>
      </c>
      <c r="J2332" t="s">
        <v>2525</v>
      </c>
      <c r="K2332">
        <v>2</v>
      </c>
      <c r="L2332" t="s">
        <v>1256</v>
      </c>
      <c r="M2332" t="s">
        <v>1257</v>
      </c>
      <c r="N2332" t="s">
        <v>1600</v>
      </c>
      <c r="O2332" t="s">
        <v>1275</v>
      </c>
      <c r="P2332">
        <v>30049079</v>
      </c>
      <c r="R2332">
        <v>13</v>
      </c>
      <c r="S2332">
        <v>14</v>
      </c>
      <c r="U2332">
        <v>7896637033152</v>
      </c>
      <c r="V2332">
        <v>0</v>
      </c>
      <c r="Z2332" t="s">
        <v>1260</v>
      </c>
      <c r="AA2332" t="s">
        <v>1261</v>
      </c>
      <c r="AB2332">
        <v>20</v>
      </c>
      <c r="AC2332" t="s">
        <v>1663</v>
      </c>
      <c r="AE2332">
        <v>45442</v>
      </c>
      <c r="AH2332">
        <v>0</v>
      </c>
      <c r="AK2332" t="s">
        <v>1260</v>
      </c>
      <c r="AM2332" t="s">
        <v>1260</v>
      </c>
      <c r="AN2332" t="s">
        <v>1260</v>
      </c>
      <c r="AQ2332" t="s">
        <v>1263</v>
      </c>
      <c r="AR2332" t="s">
        <v>1257</v>
      </c>
      <c r="AS2332" t="s">
        <v>1260</v>
      </c>
      <c r="AT2332">
        <v>1</v>
      </c>
      <c r="AX2332" t="s">
        <v>1260</v>
      </c>
      <c r="AY2332" t="s">
        <v>1264</v>
      </c>
      <c r="AZ2332" t="s">
        <v>1265</v>
      </c>
      <c r="BI2332" t="s">
        <v>1260</v>
      </c>
      <c r="BK2332" t="str">
        <f>LEFT(Tabela_BaseCadastro[[#This Row],[Descrição]],SEARCH(" ",Tabela_BaseCadastro[[#This Row],[Descrição]],1)-1)</f>
        <v>XAFAC</v>
      </c>
      <c r="BL2332" t="str">
        <f>TEXT(Tabela_BaseCadastro[[#This Row],[Unidade Venda '[EAN8, UPC12, EAN13, e DUN14']]],"0000000000000")</f>
        <v>7896637033152</v>
      </c>
      <c r="BM2332" t="s">
        <v>1986</v>
      </c>
      <c r="BN2332" t="str">
        <f>IF(Tabela_BaseCadastro[[#This Row],[P.Ativo CMED]]="",Tabela_BaseCadastro[[#This Row],[DESCRIÇÃO DO PRINCIPIO ATIVO]],Tabela_BaseCadastro[[#This Row],[P.Ativo CMED]])</f>
        <v>RIVAROXABANA</v>
      </c>
    </row>
    <row r="2333" spans="1:66" x14ac:dyDescent="0.25">
      <c r="A2333">
        <v>3205</v>
      </c>
      <c r="B2333" t="s">
        <v>5531</v>
      </c>
      <c r="C2333">
        <v>2194</v>
      </c>
      <c r="D2333" t="s">
        <v>5166</v>
      </c>
      <c r="E2333">
        <v>5</v>
      </c>
      <c r="F2333" t="s">
        <v>2634</v>
      </c>
      <c r="G2333">
        <v>8</v>
      </c>
      <c r="H2333" s="1" t="s">
        <v>2635</v>
      </c>
      <c r="I2333">
        <v>86</v>
      </c>
      <c r="J2333" t="s">
        <v>5167</v>
      </c>
      <c r="M2333" t="s">
        <v>1257</v>
      </c>
      <c r="N2333" t="s">
        <v>5189</v>
      </c>
      <c r="O2333" t="s">
        <v>2614</v>
      </c>
      <c r="P2333">
        <v>90183929</v>
      </c>
      <c r="R2333">
        <v>13</v>
      </c>
      <c r="S2333">
        <v>14</v>
      </c>
      <c r="U2333">
        <v>0</v>
      </c>
      <c r="V2333">
        <v>0</v>
      </c>
      <c r="X2333">
        <v>97733904</v>
      </c>
      <c r="Z2333" t="s">
        <v>1260</v>
      </c>
      <c r="AA2333" t="s">
        <v>1261</v>
      </c>
      <c r="AE2333">
        <v>45448</v>
      </c>
      <c r="AH2333">
        <v>0</v>
      </c>
      <c r="AK2333" t="s">
        <v>1260</v>
      </c>
      <c r="AM2333" t="s">
        <v>1260</v>
      </c>
      <c r="AN2333" t="s">
        <v>1260</v>
      </c>
      <c r="AQ2333" t="s">
        <v>1263</v>
      </c>
      <c r="AR2333" t="s">
        <v>1257</v>
      </c>
      <c r="AS2333" t="s">
        <v>1260</v>
      </c>
      <c r="AT2333">
        <v>1</v>
      </c>
      <c r="AX2333" t="s">
        <v>1260</v>
      </c>
      <c r="AY2333" t="s">
        <v>1264</v>
      </c>
      <c r="AZ2333" t="s">
        <v>1265</v>
      </c>
      <c r="BI2333" t="s">
        <v>1260</v>
      </c>
      <c r="BK2333" t="str">
        <f>LEFT(Tabela_BaseCadastro[[#This Row],[Descrição]],SEARCH(" ",Tabela_BaseCadastro[[#This Row],[Descrição]],1)-1)</f>
        <v>97733904</v>
      </c>
      <c r="BL2333" t="str">
        <f>TEXT(Tabela_BaseCadastro[[#This Row],[Unidade Venda '[EAN8, UPC12, EAN13, e DUN14']]],"0000000000000")</f>
        <v>0000000000000</v>
      </c>
      <c r="BM2333" t="s">
        <v>1565</v>
      </c>
      <c r="BN2333" t="str">
        <f>IF(Tabela_BaseCadastro[[#This Row],[P.Ativo CMED]]="",Tabela_BaseCadastro[[#This Row],[DESCRIÇÃO DO PRINCIPIO ATIVO]],Tabela_BaseCadastro[[#This Row],[P.Ativo CMED]])</f>
        <v>TISAGENLECLEUCEL</v>
      </c>
    </row>
    <row r="2334" spans="1:66" x14ac:dyDescent="0.25">
      <c r="A2334">
        <v>3206</v>
      </c>
      <c r="B2334" t="s">
        <v>5532</v>
      </c>
      <c r="C2334">
        <v>2194</v>
      </c>
      <c r="D2334" t="s">
        <v>5166</v>
      </c>
      <c r="E2334">
        <v>5</v>
      </c>
      <c r="F2334" t="s">
        <v>2634</v>
      </c>
      <c r="G2334">
        <v>8</v>
      </c>
      <c r="H2334" s="1" t="s">
        <v>2635</v>
      </c>
      <c r="I2334">
        <v>86</v>
      </c>
      <c r="J2334" t="s">
        <v>5167</v>
      </c>
      <c r="M2334" t="s">
        <v>1257</v>
      </c>
      <c r="N2334" t="s">
        <v>5189</v>
      </c>
      <c r="O2334" t="s">
        <v>2614</v>
      </c>
      <c r="P2334">
        <v>90183929</v>
      </c>
      <c r="R2334">
        <v>13</v>
      </c>
      <c r="S2334">
        <v>14</v>
      </c>
      <c r="U2334">
        <v>0</v>
      </c>
      <c r="V2334">
        <v>0</v>
      </c>
      <c r="X2334">
        <v>97723704</v>
      </c>
      <c r="Z2334" t="s">
        <v>1260</v>
      </c>
      <c r="AA2334" t="s">
        <v>1261</v>
      </c>
      <c r="AE2334">
        <v>45448</v>
      </c>
      <c r="AH2334">
        <v>0</v>
      </c>
      <c r="AK2334" t="s">
        <v>1260</v>
      </c>
      <c r="AM2334" t="s">
        <v>1260</v>
      </c>
      <c r="AN2334" t="s">
        <v>1260</v>
      </c>
      <c r="AQ2334" t="s">
        <v>1263</v>
      </c>
      <c r="AR2334" t="s">
        <v>1257</v>
      </c>
      <c r="AS2334" t="s">
        <v>1260</v>
      </c>
      <c r="AT2334">
        <v>1</v>
      </c>
      <c r="AX2334" t="s">
        <v>1260</v>
      </c>
      <c r="AY2334" t="s">
        <v>1264</v>
      </c>
      <c r="AZ2334" t="s">
        <v>1265</v>
      </c>
      <c r="BI2334" t="s">
        <v>1260</v>
      </c>
      <c r="BK2334" t="str">
        <f>LEFT(Tabela_BaseCadastro[[#This Row],[Descrição]],SEARCH(" ",Tabela_BaseCadastro[[#This Row],[Descrição]],1)-1)</f>
        <v>97723704</v>
      </c>
      <c r="BL2334" t="str">
        <f>TEXT(Tabela_BaseCadastro[[#This Row],[Unidade Venda '[EAN8, UPC12, EAN13, e DUN14']]],"0000000000000")</f>
        <v>0000000000000</v>
      </c>
      <c r="BM2334" t="s">
        <v>1565</v>
      </c>
      <c r="BN2334" t="str">
        <f>IF(Tabela_BaseCadastro[[#This Row],[P.Ativo CMED]]="",Tabela_BaseCadastro[[#This Row],[DESCRIÇÃO DO PRINCIPIO ATIVO]],Tabela_BaseCadastro[[#This Row],[P.Ativo CMED]])</f>
        <v>TISAGENLECLEUCEL</v>
      </c>
    </row>
    <row r="2335" spans="1:66" x14ac:dyDescent="0.25">
      <c r="A2335">
        <v>3207</v>
      </c>
      <c r="B2335" t="s">
        <v>5533</v>
      </c>
      <c r="C2335">
        <v>2300</v>
      </c>
      <c r="D2335" t="s">
        <v>177</v>
      </c>
      <c r="E2335">
        <v>5</v>
      </c>
      <c r="F2335" t="s">
        <v>2634</v>
      </c>
      <c r="G2335">
        <v>8</v>
      </c>
      <c r="H2335" s="1" t="s">
        <v>2635</v>
      </c>
      <c r="I2335">
        <v>88</v>
      </c>
      <c r="J2335" t="s">
        <v>5400</v>
      </c>
      <c r="M2335" t="s">
        <v>1257</v>
      </c>
      <c r="N2335" t="s">
        <v>3332</v>
      </c>
      <c r="O2335" t="s">
        <v>1275</v>
      </c>
      <c r="P2335">
        <v>90183929</v>
      </c>
      <c r="R2335">
        <v>13</v>
      </c>
      <c r="S2335">
        <v>14</v>
      </c>
      <c r="U2335">
        <v>7898943128782</v>
      </c>
      <c r="V2335">
        <v>0</v>
      </c>
      <c r="X2335" t="s">
        <v>5534</v>
      </c>
      <c r="Z2335" t="s">
        <v>1260</v>
      </c>
      <c r="AA2335" t="s">
        <v>1261</v>
      </c>
      <c r="AE2335">
        <v>45448</v>
      </c>
      <c r="AH2335">
        <v>0</v>
      </c>
      <c r="AK2335" t="s">
        <v>1260</v>
      </c>
      <c r="AM2335" t="s">
        <v>1260</v>
      </c>
      <c r="AN2335" t="s">
        <v>1260</v>
      </c>
      <c r="AQ2335" t="s">
        <v>1263</v>
      </c>
      <c r="AR2335" t="s">
        <v>1257</v>
      </c>
      <c r="AS2335" t="s">
        <v>1260</v>
      </c>
      <c r="AT2335">
        <v>1</v>
      </c>
      <c r="AX2335" t="s">
        <v>1260</v>
      </c>
      <c r="AY2335" t="s">
        <v>1264</v>
      </c>
      <c r="AZ2335" t="s">
        <v>1265</v>
      </c>
      <c r="BI2335" t="s">
        <v>1260</v>
      </c>
      <c r="BK2335" t="str">
        <f>LEFT(Tabela_BaseCadastro[[#This Row],[Descrição]],SEARCH(" ",Tabela_BaseCadastro[[#This Row],[Descrição]],1)-1)</f>
        <v>7120937</v>
      </c>
      <c r="BL2335" t="str">
        <f>TEXT(Tabela_BaseCadastro[[#This Row],[Unidade Venda '[EAN8, UPC12, EAN13, e DUN14']]],"0000000000000")</f>
        <v>7898943128782</v>
      </c>
      <c r="BN2335">
        <f>IF(Tabela_BaseCadastro[[#This Row],[P.Ativo CMED]]="",Tabela_BaseCadastro[[#This Row],[DESCRIÇÃO DO PRINCIPIO ATIVO]],Tabela_BaseCadastro[[#This Row],[P.Ativo CMED]])</f>
        <v>0</v>
      </c>
    </row>
    <row r="2336" spans="1:66" x14ac:dyDescent="0.25">
      <c r="A2336">
        <v>3208</v>
      </c>
      <c r="B2336" t="s">
        <v>5535</v>
      </c>
      <c r="C2336">
        <v>2300</v>
      </c>
      <c r="D2336" t="s">
        <v>177</v>
      </c>
      <c r="E2336">
        <v>5</v>
      </c>
      <c r="F2336" t="s">
        <v>2634</v>
      </c>
      <c r="G2336">
        <v>8</v>
      </c>
      <c r="H2336" s="1" t="s">
        <v>2635</v>
      </c>
      <c r="I2336">
        <v>88</v>
      </c>
      <c r="J2336" t="s">
        <v>5400</v>
      </c>
      <c r="M2336" t="s">
        <v>1257</v>
      </c>
      <c r="N2336" t="s">
        <v>3332</v>
      </c>
      <c r="O2336" t="s">
        <v>1275</v>
      </c>
      <c r="P2336">
        <v>90183929</v>
      </c>
      <c r="R2336">
        <v>13</v>
      </c>
      <c r="S2336">
        <v>14</v>
      </c>
      <c r="U2336">
        <v>7898943128546</v>
      </c>
      <c r="V2336">
        <v>0</v>
      </c>
      <c r="X2336" t="s">
        <v>5536</v>
      </c>
      <c r="Z2336" t="s">
        <v>1260</v>
      </c>
      <c r="AA2336" t="s">
        <v>1261</v>
      </c>
      <c r="AE2336">
        <v>45448</v>
      </c>
      <c r="AH2336">
        <v>0</v>
      </c>
      <c r="AK2336" t="s">
        <v>1260</v>
      </c>
      <c r="AM2336" t="s">
        <v>1260</v>
      </c>
      <c r="AN2336" t="s">
        <v>1260</v>
      </c>
      <c r="AQ2336" t="s">
        <v>1263</v>
      </c>
      <c r="AR2336" t="s">
        <v>1257</v>
      </c>
      <c r="AS2336" t="s">
        <v>1260</v>
      </c>
      <c r="AT2336">
        <v>1</v>
      </c>
      <c r="AX2336" t="s">
        <v>1260</v>
      </c>
      <c r="AY2336" t="s">
        <v>1264</v>
      </c>
      <c r="AZ2336" t="s">
        <v>1265</v>
      </c>
      <c r="BI2336" t="s">
        <v>1260</v>
      </c>
      <c r="BK2336" t="str">
        <f>LEFT(Tabela_BaseCadastro[[#This Row],[Descrição]],SEARCH(" ",Tabela_BaseCadastro[[#This Row],[Descrição]],1)-1)</f>
        <v>450-06</v>
      </c>
      <c r="BL2336" t="str">
        <f>TEXT(Tabela_BaseCadastro[[#This Row],[Unidade Venda '[EAN8, UPC12, EAN13, e DUN14']]],"0000000000000")</f>
        <v>7898943128546</v>
      </c>
      <c r="BN2336">
        <f>IF(Tabela_BaseCadastro[[#This Row],[P.Ativo CMED]]="",Tabela_BaseCadastro[[#This Row],[DESCRIÇÃO DO PRINCIPIO ATIVO]],Tabela_BaseCadastro[[#This Row],[P.Ativo CMED]])</f>
        <v>0</v>
      </c>
    </row>
    <row r="2337" spans="1:66" x14ac:dyDescent="0.25">
      <c r="A2337">
        <v>3209</v>
      </c>
      <c r="B2337" t="s">
        <v>5537</v>
      </c>
      <c r="C2337">
        <v>2300</v>
      </c>
      <c r="D2337" t="s">
        <v>177</v>
      </c>
      <c r="E2337">
        <v>5</v>
      </c>
      <c r="F2337" t="s">
        <v>2634</v>
      </c>
      <c r="G2337">
        <v>8</v>
      </c>
      <c r="H2337" s="1" t="s">
        <v>2635</v>
      </c>
      <c r="I2337">
        <v>88</v>
      </c>
      <c r="J2337" t="s">
        <v>5400</v>
      </c>
      <c r="M2337" t="s">
        <v>1257</v>
      </c>
      <c r="N2337" t="s">
        <v>3332</v>
      </c>
      <c r="O2337" t="s">
        <v>1275</v>
      </c>
      <c r="P2337">
        <v>90183929</v>
      </c>
      <c r="R2337">
        <v>13</v>
      </c>
      <c r="S2337">
        <v>14</v>
      </c>
      <c r="U2337">
        <v>7898943128577</v>
      </c>
      <c r="V2337">
        <v>0</v>
      </c>
      <c r="W2337">
        <v>7898943128577</v>
      </c>
      <c r="X2337" t="s">
        <v>5538</v>
      </c>
      <c r="Z2337" t="s">
        <v>1260</v>
      </c>
      <c r="AA2337" t="s">
        <v>1261</v>
      </c>
      <c r="AE2337">
        <v>45448</v>
      </c>
      <c r="AH2337">
        <v>0</v>
      </c>
      <c r="AK2337" t="s">
        <v>1260</v>
      </c>
      <c r="AM2337" t="s">
        <v>1260</v>
      </c>
      <c r="AN2337" t="s">
        <v>1260</v>
      </c>
      <c r="AQ2337" t="s">
        <v>1263</v>
      </c>
      <c r="AR2337" t="s">
        <v>1257</v>
      </c>
      <c r="AS2337" t="s">
        <v>1260</v>
      </c>
      <c r="AT2337">
        <v>1</v>
      </c>
      <c r="AX2337" t="s">
        <v>1260</v>
      </c>
      <c r="AY2337" t="s">
        <v>1264</v>
      </c>
      <c r="AZ2337" t="s">
        <v>1265</v>
      </c>
      <c r="BI2337" t="s">
        <v>1260</v>
      </c>
      <c r="BK2337" t="str">
        <f>LEFT(Tabela_BaseCadastro[[#This Row],[Descrição]],SEARCH(" ",Tabela_BaseCadastro[[#This Row],[Descrição]],1)-1)</f>
        <v>450-12</v>
      </c>
      <c r="BL2337" t="str">
        <f>TEXT(Tabela_BaseCadastro[[#This Row],[Unidade Venda '[EAN8, UPC12, EAN13, e DUN14']]],"0000000000000")</f>
        <v>7898943128577</v>
      </c>
      <c r="BN2337">
        <f>IF(Tabela_BaseCadastro[[#This Row],[P.Ativo CMED]]="",Tabela_BaseCadastro[[#This Row],[DESCRIÇÃO DO PRINCIPIO ATIVO]],Tabela_BaseCadastro[[#This Row],[P.Ativo CMED]])</f>
        <v>0</v>
      </c>
    </row>
    <row r="2338" spans="1:66" x14ac:dyDescent="0.25">
      <c r="A2338">
        <v>3210</v>
      </c>
      <c r="B2338" t="s">
        <v>5539</v>
      </c>
      <c r="C2338">
        <v>2300</v>
      </c>
      <c r="D2338" t="s">
        <v>177</v>
      </c>
      <c r="E2338">
        <v>5</v>
      </c>
      <c r="F2338" t="s">
        <v>2634</v>
      </c>
      <c r="G2338">
        <v>8</v>
      </c>
      <c r="H2338" s="1" t="s">
        <v>2635</v>
      </c>
      <c r="I2338">
        <v>88</v>
      </c>
      <c r="J2338" t="s">
        <v>5400</v>
      </c>
      <c r="M2338" t="s">
        <v>1257</v>
      </c>
      <c r="N2338" t="s">
        <v>3332</v>
      </c>
      <c r="O2338" t="s">
        <v>1275</v>
      </c>
      <c r="P2338">
        <v>90183929</v>
      </c>
      <c r="R2338">
        <v>13</v>
      </c>
      <c r="S2338">
        <v>14</v>
      </c>
      <c r="U2338">
        <v>7898943128584</v>
      </c>
      <c r="V2338">
        <v>0</v>
      </c>
      <c r="X2338" t="s">
        <v>5540</v>
      </c>
      <c r="Z2338" t="s">
        <v>1260</v>
      </c>
      <c r="AA2338" t="s">
        <v>1261</v>
      </c>
      <c r="AE2338">
        <v>45448</v>
      </c>
      <c r="AH2338">
        <v>0</v>
      </c>
      <c r="AK2338" t="s">
        <v>1260</v>
      </c>
      <c r="AM2338" t="s">
        <v>1260</v>
      </c>
      <c r="AN2338" t="s">
        <v>1260</v>
      </c>
      <c r="AQ2338" t="s">
        <v>1263</v>
      </c>
      <c r="AR2338" t="s">
        <v>1257</v>
      </c>
      <c r="AS2338" t="s">
        <v>1260</v>
      </c>
      <c r="AT2338">
        <v>1</v>
      </c>
      <c r="AX2338" t="s">
        <v>1260</v>
      </c>
      <c r="AY2338" t="s">
        <v>1264</v>
      </c>
      <c r="AZ2338" t="s">
        <v>1265</v>
      </c>
      <c r="BI2338" t="s">
        <v>1260</v>
      </c>
      <c r="BK2338" t="str">
        <f>LEFT(Tabela_BaseCadastro[[#This Row],[Descrição]],SEARCH(" ",Tabela_BaseCadastro[[#This Row],[Descrição]],1)-1)</f>
        <v>45014</v>
      </c>
      <c r="BL2338" t="str">
        <f>TEXT(Tabela_BaseCadastro[[#This Row],[Unidade Venda '[EAN8, UPC12, EAN13, e DUN14']]],"0000000000000")</f>
        <v>7898943128584</v>
      </c>
      <c r="BN2338">
        <f>IF(Tabela_BaseCadastro[[#This Row],[P.Ativo CMED]]="",Tabela_BaseCadastro[[#This Row],[DESCRIÇÃO DO PRINCIPIO ATIVO]],Tabela_BaseCadastro[[#This Row],[P.Ativo CMED]])</f>
        <v>0</v>
      </c>
    </row>
    <row r="2339" spans="1:66" x14ac:dyDescent="0.25">
      <c r="A2339">
        <v>3211</v>
      </c>
      <c r="B2339" t="s">
        <v>5541</v>
      </c>
      <c r="C2339">
        <v>2300</v>
      </c>
      <c r="D2339" t="s">
        <v>177</v>
      </c>
      <c r="E2339">
        <v>5</v>
      </c>
      <c r="F2339" t="s">
        <v>2634</v>
      </c>
      <c r="G2339">
        <v>8</v>
      </c>
      <c r="H2339" s="1" t="s">
        <v>2635</v>
      </c>
      <c r="I2339">
        <v>88</v>
      </c>
      <c r="J2339" t="s">
        <v>5400</v>
      </c>
      <c r="M2339" t="s">
        <v>1257</v>
      </c>
      <c r="N2339" t="s">
        <v>3332</v>
      </c>
      <c r="O2339" t="s">
        <v>1275</v>
      </c>
      <c r="P2339">
        <v>90183929</v>
      </c>
      <c r="R2339">
        <v>13</v>
      </c>
      <c r="S2339">
        <v>14</v>
      </c>
      <c r="U2339">
        <v>7898943128560</v>
      </c>
      <c r="V2339">
        <v>0</v>
      </c>
      <c r="X2339" t="s">
        <v>5542</v>
      </c>
      <c r="Z2339" t="s">
        <v>1260</v>
      </c>
      <c r="AA2339" t="s">
        <v>1261</v>
      </c>
      <c r="AE2339">
        <v>45448</v>
      </c>
      <c r="AH2339">
        <v>0</v>
      </c>
      <c r="AK2339" t="s">
        <v>1260</v>
      </c>
      <c r="AM2339" t="s">
        <v>1260</v>
      </c>
      <c r="AN2339" t="s">
        <v>1260</v>
      </c>
      <c r="AQ2339" t="s">
        <v>1263</v>
      </c>
      <c r="AR2339" t="s">
        <v>1257</v>
      </c>
      <c r="AS2339" t="s">
        <v>1260</v>
      </c>
      <c r="AT2339">
        <v>1</v>
      </c>
      <c r="AX2339" t="s">
        <v>1260</v>
      </c>
      <c r="AY2339" t="s">
        <v>1264</v>
      </c>
      <c r="AZ2339" t="s">
        <v>1265</v>
      </c>
      <c r="BI2339" t="s">
        <v>1260</v>
      </c>
      <c r="BK2339" t="str">
        <f>LEFT(Tabela_BaseCadastro[[#This Row],[Descrição]],SEARCH(" ",Tabela_BaseCadastro[[#This Row],[Descrição]],1)-1)</f>
        <v>450-10</v>
      </c>
      <c r="BL2339" t="str">
        <f>TEXT(Tabela_BaseCadastro[[#This Row],[Unidade Venda '[EAN8, UPC12, EAN13, e DUN14']]],"0000000000000")</f>
        <v>7898943128560</v>
      </c>
      <c r="BN2339">
        <f>IF(Tabela_BaseCadastro[[#This Row],[P.Ativo CMED]]="",Tabela_BaseCadastro[[#This Row],[DESCRIÇÃO DO PRINCIPIO ATIVO]],Tabela_BaseCadastro[[#This Row],[P.Ativo CMED]])</f>
        <v>0</v>
      </c>
    </row>
    <row r="2340" spans="1:66" x14ac:dyDescent="0.25">
      <c r="A2340">
        <v>3212</v>
      </c>
      <c r="B2340" t="s">
        <v>5543</v>
      </c>
      <c r="C2340">
        <v>2300</v>
      </c>
      <c r="D2340" t="s">
        <v>177</v>
      </c>
      <c r="E2340">
        <v>5</v>
      </c>
      <c r="F2340" t="s">
        <v>2634</v>
      </c>
      <c r="G2340">
        <v>8</v>
      </c>
      <c r="H2340" s="1" t="s">
        <v>2635</v>
      </c>
      <c r="I2340">
        <v>88</v>
      </c>
      <c r="J2340" t="s">
        <v>5400</v>
      </c>
      <c r="M2340" t="s">
        <v>1257</v>
      </c>
      <c r="N2340" t="s">
        <v>4617</v>
      </c>
      <c r="O2340" t="s">
        <v>4618</v>
      </c>
      <c r="P2340">
        <v>90183921</v>
      </c>
      <c r="R2340">
        <v>13</v>
      </c>
      <c r="S2340">
        <v>14</v>
      </c>
      <c r="U2340">
        <v>7898958242107</v>
      </c>
      <c r="V2340">
        <v>0</v>
      </c>
      <c r="X2340" t="s">
        <v>5544</v>
      </c>
      <c r="Z2340" t="s">
        <v>1260</v>
      </c>
      <c r="AA2340" t="s">
        <v>1261</v>
      </c>
      <c r="AE2340">
        <v>45448</v>
      </c>
      <c r="AH2340">
        <v>0</v>
      </c>
      <c r="AK2340" t="s">
        <v>1260</v>
      </c>
      <c r="AM2340" t="s">
        <v>1260</v>
      </c>
      <c r="AN2340" t="s">
        <v>1260</v>
      </c>
      <c r="AQ2340" t="s">
        <v>1263</v>
      </c>
      <c r="AR2340" t="s">
        <v>1257</v>
      </c>
      <c r="AS2340" t="s">
        <v>1260</v>
      </c>
      <c r="AT2340">
        <v>1</v>
      </c>
      <c r="AX2340" t="s">
        <v>1260</v>
      </c>
      <c r="AY2340" t="s">
        <v>1264</v>
      </c>
      <c r="AZ2340" t="s">
        <v>1265</v>
      </c>
      <c r="BI2340" t="s">
        <v>1260</v>
      </c>
      <c r="BK2340" t="str">
        <f>LEFT(Tabela_BaseCadastro[[#This Row],[Descrição]],SEARCH(" ",Tabela_BaseCadastro[[#This Row],[Descrição]],1)-1)</f>
        <v>33020</v>
      </c>
      <c r="BL2340" t="str">
        <f>TEXT(Tabela_BaseCadastro[[#This Row],[Unidade Venda '[EAN8, UPC12, EAN13, e DUN14']]],"0000000000000")</f>
        <v>7898958242107</v>
      </c>
      <c r="BN2340">
        <f>IF(Tabela_BaseCadastro[[#This Row],[P.Ativo CMED]]="",Tabela_BaseCadastro[[#This Row],[DESCRIÇÃO DO PRINCIPIO ATIVO]],Tabela_BaseCadastro[[#This Row],[P.Ativo CMED]])</f>
        <v>0</v>
      </c>
    </row>
    <row r="2341" spans="1:66" x14ac:dyDescent="0.25">
      <c r="A2341">
        <v>3213</v>
      </c>
      <c r="B2341" t="s">
        <v>5545</v>
      </c>
      <c r="C2341">
        <v>2300</v>
      </c>
      <c r="D2341" t="s">
        <v>177</v>
      </c>
      <c r="E2341">
        <v>5</v>
      </c>
      <c r="F2341" t="s">
        <v>2634</v>
      </c>
      <c r="G2341">
        <v>8</v>
      </c>
      <c r="H2341" s="1" t="s">
        <v>2635</v>
      </c>
      <c r="I2341">
        <v>88</v>
      </c>
      <c r="J2341" t="s">
        <v>5400</v>
      </c>
      <c r="M2341" t="s">
        <v>1257</v>
      </c>
      <c r="N2341" t="s">
        <v>4617</v>
      </c>
      <c r="O2341" t="s">
        <v>4618</v>
      </c>
      <c r="P2341">
        <v>90183921</v>
      </c>
      <c r="R2341">
        <v>13</v>
      </c>
      <c r="S2341">
        <v>14</v>
      </c>
      <c r="U2341">
        <v>7898958242121</v>
      </c>
      <c r="V2341">
        <v>0</v>
      </c>
      <c r="X2341" t="s">
        <v>5546</v>
      </c>
      <c r="Z2341" t="s">
        <v>1260</v>
      </c>
      <c r="AA2341" t="s">
        <v>1261</v>
      </c>
      <c r="AE2341">
        <v>45448</v>
      </c>
      <c r="AH2341">
        <v>0</v>
      </c>
      <c r="AK2341" t="s">
        <v>1260</v>
      </c>
      <c r="AM2341" t="s">
        <v>1260</v>
      </c>
      <c r="AN2341" t="s">
        <v>1260</v>
      </c>
      <c r="AQ2341" t="s">
        <v>1263</v>
      </c>
      <c r="AR2341" t="s">
        <v>1257</v>
      </c>
      <c r="AS2341" t="s">
        <v>1260</v>
      </c>
      <c r="AT2341">
        <v>1</v>
      </c>
      <c r="AX2341" t="s">
        <v>1260</v>
      </c>
      <c r="AY2341" t="s">
        <v>1264</v>
      </c>
      <c r="AZ2341" t="s">
        <v>1265</v>
      </c>
      <c r="BI2341" t="s">
        <v>1260</v>
      </c>
      <c r="BK2341" t="str">
        <f>LEFT(Tabela_BaseCadastro[[#This Row],[Descrição]],SEARCH(" ",Tabela_BaseCadastro[[#This Row],[Descrição]],1)-1)</f>
        <v>330-24</v>
      </c>
      <c r="BL2341" t="str">
        <f>TEXT(Tabela_BaseCadastro[[#This Row],[Unidade Venda '[EAN8, UPC12, EAN13, e DUN14']]],"0000000000000")</f>
        <v>7898958242121</v>
      </c>
      <c r="BN2341">
        <f>IF(Tabela_BaseCadastro[[#This Row],[P.Ativo CMED]]="",Tabela_BaseCadastro[[#This Row],[DESCRIÇÃO DO PRINCIPIO ATIVO]],Tabela_BaseCadastro[[#This Row],[P.Ativo CMED]])</f>
        <v>0</v>
      </c>
    </row>
    <row r="2342" spans="1:66" x14ac:dyDescent="0.25">
      <c r="A2342">
        <v>3214</v>
      </c>
      <c r="B2342" t="s">
        <v>5547</v>
      </c>
      <c r="C2342">
        <v>2094</v>
      </c>
      <c r="D2342" t="s">
        <v>5059</v>
      </c>
      <c r="E2342">
        <v>1</v>
      </c>
      <c r="F2342" t="s">
        <v>1253</v>
      </c>
      <c r="G2342">
        <v>1</v>
      </c>
      <c r="H2342" s="1" t="s">
        <v>1280</v>
      </c>
      <c r="I2342">
        <v>84</v>
      </c>
      <c r="J2342" t="s">
        <v>5060</v>
      </c>
      <c r="K2342">
        <v>2</v>
      </c>
      <c r="L2342" t="s">
        <v>1256</v>
      </c>
      <c r="M2342" t="s">
        <v>1257</v>
      </c>
      <c r="N2342" t="s">
        <v>1268</v>
      </c>
      <c r="O2342" t="s">
        <v>1269</v>
      </c>
      <c r="P2342">
        <v>30049069</v>
      </c>
      <c r="R2342">
        <v>13</v>
      </c>
      <c r="S2342">
        <v>14</v>
      </c>
      <c r="U2342">
        <v>7896382709234</v>
      </c>
      <c r="V2342">
        <v>0</v>
      </c>
      <c r="Z2342" t="s">
        <v>1260</v>
      </c>
      <c r="AA2342" t="s">
        <v>1261</v>
      </c>
      <c r="AB2342">
        <v>1</v>
      </c>
      <c r="AC2342" t="s">
        <v>1283</v>
      </c>
      <c r="AE2342">
        <v>45450</v>
      </c>
      <c r="AH2342">
        <v>0</v>
      </c>
      <c r="AK2342" t="s">
        <v>1260</v>
      </c>
      <c r="AM2342" t="s">
        <v>1260</v>
      </c>
      <c r="AN2342" t="s">
        <v>1260</v>
      </c>
      <c r="AQ2342" t="s">
        <v>1263</v>
      </c>
      <c r="AR2342" t="s">
        <v>1257</v>
      </c>
      <c r="AS2342" t="s">
        <v>1260</v>
      </c>
      <c r="AT2342">
        <v>1</v>
      </c>
      <c r="AX2342" t="s">
        <v>1260</v>
      </c>
      <c r="AY2342" t="s">
        <v>1264</v>
      </c>
      <c r="AZ2342" t="s">
        <v>1265</v>
      </c>
      <c r="BI2342" t="s">
        <v>1260</v>
      </c>
      <c r="BK2342" t="str">
        <f>LEFT(Tabela_BaseCadastro[[#This Row],[Descrição]],SEARCH(" ",Tabela_BaseCadastro[[#This Row],[Descrição]],1)-1)</f>
        <v>RETSEVMO</v>
      </c>
      <c r="BL2342" t="str">
        <f>TEXT(Tabela_BaseCadastro[[#This Row],[Unidade Venda '[EAN8, UPC12, EAN13, e DUN14']]],"0000000000000")</f>
        <v>7896382709234</v>
      </c>
      <c r="BM2342" t="s">
        <v>5548</v>
      </c>
      <c r="BN2342" t="str">
        <f>IF(Tabela_BaseCadastro[[#This Row],[P.Ativo CMED]]="",Tabela_BaseCadastro[[#This Row],[DESCRIÇÃO DO PRINCIPIO ATIVO]],Tabela_BaseCadastro[[#This Row],[P.Ativo CMED]])</f>
        <v>SELPERCATINIBE</v>
      </c>
    </row>
    <row r="2343" spans="1:66" x14ac:dyDescent="0.25">
      <c r="A2343">
        <v>3215</v>
      </c>
      <c r="B2343" t="s">
        <v>5549</v>
      </c>
      <c r="C2343">
        <v>1746</v>
      </c>
      <c r="D2343" t="s">
        <v>4383</v>
      </c>
      <c r="E2343">
        <v>1</v>
      </c>
      <c r="F2343" t="s">
        <v>1253</v>
      </c>
      <c r="G2343">
        <v>2</v>
      </c>
      <c r="H2343" s="1" t="s">
        <v>1254</v>
      </c>
      <c r="I2343">
        <v>55</v>
      </c>
      <c r="J2343" t="s">
        <v>4384</v>
      </c>
      <c r="K2343">
        <v>2</v>
      </c>
      <c r="L2343" t="s">
        <v>1256</v>
      </c>
      <c r="M2343" t="s">
        <v>1257</v>
      </c>
      <c r="N2343" t="s">
        <v>1422</v>
      </c>
      <c r="O2343" t="s">
        <v>1253</v>
      </c>
      <c r="P2343">
        <v>30022099</v>
      </c>
      <c r="R2343">
        <v>13</v>
      </c>
      <c r="S2343">
        <v>14</v>
      </c>
      <c r="U2343">
        <v>7898565165097</v>
      </c>
      <c r="V2343">
        <v>0</v>
      </c>
      <c r="Z2343" t="s">
        <v>1260</v>
      </c>
      <c r="AA2343" t="s">
        <v>1261</v>
      </c>
      <c r="AB2343">
        <v>12</v>
      </c>
      <c r="AC2343" t="s">
        <v>1466</v>
      </c>
      <c r="AE2343">
        <v>45450</v>
      </c>
      <c r="AH2343">
        <v>0</v>
      </c>
      <c r="AK2343" t="s">
        <v>1260</v>
      </c>
      <c r="AM2343" t="s">
        <v>1260</v>
      </c>
      <c r="AN2343" t="s">
        <v>1260</v>
      </c>
      <c r="AQ2343" t="s">
        <v>1263</v>
      </c>
      <c r="AR2343" t="s">
        <v>1257</v>
      </c>
      <c r="AS2343" t="s">
        <v>1260</v>
      </c>
      <c r="AT2343">
        <v>1</v>
      </c>
      <c r="AX2343" t="s">
        <v>1260</v>
      </c>
      <c r="AY2343" t="s">
        <v>1264</v>
      </c>
      <c r="AZ2343" t="s">
        <v>1265</v>
      </c>
      <c r="BI2343" t="s">
        <v>1260</v>
      </c>
      <c r="BK2343" t="str">
        <f>LEFT(Tabela_BaseCadastro[[#This Row],[Descrição]],SEARCH(" ",Tabela_BaseCadastro[[#This Row],[Descrição]],1)-1)</f>
        <v>VILDAGLIPTINA</v>
      </c>
      <c r="BL2343" t="str">
        <f>TEXT(Tabela_BaseCadastro[[#This Row],[Unidade Venda '[EAN8, UPC12, EAN13, e DUN14']]],"0000000000000")</f>
        <v>7898565165097</v>
      </c>
      <c r="BM2343" t="s">
        <v>2162</v>
      </c>
      <c r="BN2343" t="str">
        <f>IF(Tabela_BaseCadastro[[#This Row],[P.Ativo CMED]]="",Tabela_BaseCadastro[[#This Row],[DESCRIÇÃO DO PRINCIPIO ATIVO]],Tabela_BaseCadastro[[#This Row],[P.Ativo CMED]])</f>
        <v>VILDAGLIPTINA</v>
      </c>
    </row>
    <row r="2344" spans="1:66" x14ac:dyDescent="0.25">
      <c r="A2344">
        <v>3216</v>
      </c>
      <c r="B2344" t="s">
        <v>5550</v>
      </c>
      <c r="C2344">
        <v>1746</v>
      </c>
      <c r="D2344" t="s">
        <v>4383</v>
      </c>
      <c r="E2344">
        <v>1</v>
      </c>
      <c r="F2344" t="s">
        <v>1253</v>
      </c>
      <c r="G2344">
        <v>2</v>
      </c>
      <c r="H2344" s="1" t="s">
        <v>1254</v>
      </c>
      <c r="I2344">
        <v>55</v>
      </c>
      <c r="J2344" t="s">
        <v>4384</v>
      </c>
      <c r="K2344">
        <v>2</v>
      </c>
      <c r="L2344" t="s">
        <v>1256</v>
      </c>
      <c r="M2344" t="s">
        <v>1257</v>
      </c>
      <c r="N2344" t="s">
        <v>1422</v>
      </c>
      <c r="O2344" t="s">
        <v>1253</v>
      </c>
      <c r="P2344">
        <v>30022099</v>
      </c>
      <c r="R2344">
        <v>13</v>
      </c>
      <c r="S2344">
        <v>14</v>
      </c>
      <c r="U2344">
        <v>7898565165103</v>
      </c>
      <c r="V2344">
        <v>0</v>
      </c>
      <c r="Z2344" t="s">
        <v>1260</v>
      </c>
      <c r="AA2344" t="s">
        <v>1261</v>
      </c>
      <c r="AB2344">
        <v>12</v>
      </c>
      <c r="AC2344" t="s">
        <v>1466</v>
      </c>
      <c r="AE2344">
        <v>45450</v>
      </c>
      <c r="AH2344">
        <v>0</v>
      </c>
      <c r="AK2344" t="s">
        <v>1260</v>
      </c>
      <c r="AM2344" t="s">
        <v>1260</v>
      </c>
      <c r="AN2344" t="s">
        <v>1260</v>
      </c>
      <c r="AQ2344" t="s">
        <v>1263</v>
      </c>
      <c r="AR2344" t="s">
        <v>1257</v>
      </c>
      <c r="AS2344" t="s">
        <v>1260</v>
      </c>
      <c r="AT2344">
        <v>1</v>
      </c>
      <c r="AX2344" t="s">
        <v>1260</v>
      </c>
      <c r="AY2344" t="s">
        <v>1264</v>
      </c>
      <c r="AZ2344" t="s">
        <v>1265</v>
      </c>
      <c r="BI2344" t="s">
        <v>1260</v>
      </c>
      <c r="BK2344" t="str">
        <f>LEFT(Tabela_BaseCadastro[[#This Row],[Descrição]],SEARCH(" ",Tabela_BaseCadastro[[#This Row],[Descrição]],1)-1)</f>
        <v>VILDAGLIPTINA</v>
      </c>
      <c r="BL2344" t="str">
        <f>TEXT(Tabela_BaseCadastro[[#This Row],[Unidade Venda '[EAN8, UPC12, EAN13, e DUN14']]],"0000000000000")</f>
        <v>7898565165103</v>
      </c>
      <c r="BM2344" t="s">
        <v>2162</v>
      </c>
      <c r="BN2344" t="str">
        <f>IF(Tabela_BaseCadastro[[#This Row],[P.Ativo CMED]]="",Tabela_BaseCadastro[[#This Row],[DESCRIÇÃO DO PRINCIPIO ATIVO]],Tabela_BaseCadastro[[#This Row],[P.Ativo CMED]])</f>
        <v>VILDAGLIPTINA</v>
      </c>
    </row>
    <row r="2345" spans="1:66" x14ac:dyDescent="0.25">
      <c r="A2345">
        <v>3217</v>
      </c>
      <c r="B2345" t="s">
        <v>5551</v>
      </c>
      <c r="C2345">
        <v>1746</v>
      </c>
      <c r="D2345" t="s">
        <v>4383</v>
      </c>
      <c r="E2345">
        <v>1</v>
      </c>
      <c r="F2345" t="s">
        <v>1253</v>
      </c>
      <c r="G2345">
        <v>2</v>
      </c>
      <c r="H2345" s="1" t="s">
        <v>1254</v>
      </c>
      <c r="I2345">
        <v>55</v>
      </c>
      <c r="J2345" t="s">
        <v>4384</v>
      </c>
      <c r="K2345">
        <v>2</v>
      </c>
      <c r="L2345" t="s">
        <v>1256</v>
      </c>
      <c r="M2345" t="s">
        <v>1257</v>
      </c>
      <c r="N2345" t="s">
        <v>1268</v>
      </c>
      <c r="O2345" t="s">
        <v>1269</v>
      </c>
      <c r="P2345">
        <v>30049069</v>
      </c>
      <c r="R2345">
        <v>13</v>
      </c>
      <c r="S2345">
        <v>14</v>
      </c>
      <c r="U2345">
        <v>7898565164243</v>
      </c>
      <c r="V2345">
        <v>0</v>
      </c>
      <c r="Z2345" t="s">
        <v>1260</v>
      </c>
      <c r="AA2345" t="s">
        <v>1261</v>
      </c>
      <c r="AB2345">
        <v>8</v>
      </c>
      <c r="AC2345" t="s">
        <v>1479</v>
      </c>
      <c r="AE2345">
        <v>45450</v>
      </c>
      <c r="AH2345">
        <v>0</v>
      </c>
      <c r="AK2345" t="s">
        <v>1260</v>
      </c>
      <c r="AM2345" t="s">
        <v>1260</v>
      </c>
      <c r="AN2345" t="s">
        <v>1260</v>
      </c>
      <c r="AQ2345" t="s">
        <v>1263</v>
      </c>
      <c r="AR2345" t="s">
        <v>1257</v>
      </c>
      <c r="AS2345" t="s">
        <v>1260</v>
      </c>
      <c r="AT2345">
        <v>1</v>
      </c>
      <c r="AX2345" t="s">
        <v>1260</v>
      </c>
      <c r="AY2345" t="s">
        <v>1264</v>
      </c>
      <c r="AZ2345" t="s">
        <v>1265</v>
      </c>
      <c r="BI2345" t="s">
        <v>1260</v>
      </c>
      <c r="BK2345" t="str">
        <f>LEFT(Tabela_BaseCadastro[[#This Row],[Descrição]],SEARCH(" ",Tabela_BaseCadastro[[#This Row],[Descrição]],1)-1)</f>
        <v>APIXABANA</v>
      </c>
      <c r="BL2345" t="str">
        <f>TEXT(Tabela_BaseCadastro[[#This Row],[Unidade Venda '[EAN8, UPC12, EAN13, e DUN14']]],"0000000000000")</f>
        <v>7898565164243</v>
      </c>
      <c r="BM2345" t="s">
        <v>4635</v>
      </c>
      <c r="BN2345" t="str">
        <f>IF(Tabela_BaseCadastro[[#This Row],[P.Ativo CMED]]="",Tabela_BaseCadastro[[#This Row],[DESCRIÇÃO DO PRINCIPIO ATIVO]],Tabela_BaseCadastro[[#This Row],[P.Ativo CMED]])</f>
        <v>APIXABANA</v>
      </c>
    </row>
    <row r="2346" spans="1:66" x14ac:dyDescent="0.25">
      <c r="A2346">
        <v>3218</v>
      </c>
      <c r="B2346" t="s">
        <v>5552</v>
      </c>
      <c r="C2346">
        <v>1746</v>
      </c>
      <c r="D2346" t="s">
        <v>4383</v>
      </c>
      <c r="E2346">
        <v>1</v>
      </c>
      <c r="F2346" t="s">
        <v>1253</v>
      </c>
      <c r="G2346">
        <v>2</v>
      </c>
      <c r="H2346" s="1" t="s">
        <v>1254</v>
      </c>
      <c r="I2346">
        <v>55</v>
      </c>
      <c r="J2346" t="s">
        <v>4384</v>
      </c>
      <c r="K2346">
        <v>2</v>
      </c>
      <c r="L2346" t="s">
        <v>1256</v>
      </c>
      <c r="M2346" t="s">
        <v>1257</v>
      </c>
      <c r="N2346" t="s">
        <v>1268</v>
      </c>
      <c r="O2346" t="s">
        <v>1269</v>
      </c>
      <c r="P2346">
        <v>30049069</v>
      </c>
      <c r="R2346">
        <v>13</v>
      </c>
      <c r="S2346">
        <v>14</v>
      </c>
      <c r="U2346">
        <v>7898565164250</v>
      </c>
      <c r="V2346">
        <v>0</v>
      </c>
      <c r="Z2346" t="s">
        <v>1260</v>
      </c>
      <c r="AA2346" t="s">
        <v>1261</v>
      </c>
      <c r="AB2346">
        <v>8</v>
      </c>
      <c r="AC2346" t="s">
        <v>1479</v>
      </c>
      <c r="AE2346">
        <v>45450</v>
      </c>
      <c r="AH2346">
        <v>0</v>
      </c>
      <c r="AK2346" t="s">
        <v>1260</v>
      </c>
      <c r="AM2346" t="s">
        <v>1260</v>
      </c>
      <c r="AN2346" t="s">
        <v>1260</v>
      </c>
      <c r="AQ2346" t="s">
        <v>1263</v>
      </c>
      <c r="AR2346" t="s">
        <v>1257</v>
      </c>
      <c r="AS2346" t="s">
        <v>1260</v>
      </c>
      <c r="AT2346">
        <v>1</v>
      </c>
      <c r="AX2346" t="s">
        <v>1260</v>
      </c>
      <c r="AY2346" t="s">
        <v>1264</v>
      </c>
      <c r="AZ2346" t="s">
        <v>1265</v>
      </c>
      <c r="BI2346" t="s">
        <v>1260</v>
      </c>
      <c r="BK2346" t="str">
        <f>LEFT(Tabela_BaseCadastro[[#This Row],[Descrição]],SEARCH(" ",Tabela_BaseCadastro[[#This Row],[Descrição]],1)-1)</f>
        <v>APIXABANA</v>
      </c>
      <c r="BL2346" t="str">
        <f>TEXT(Tabela_BaseCadastro[[#This Row],[Unidade Venda '[EAN8, UPC12, EAN13, e DUN14']]],"0000000000000")</f>
        <v>7898565164250</v>
      </c>
      <c r="BM2346" t="s">
        <v>4635</v>
      </c>
      <c r="BN2346" t="str">
        <f>IF(Tabela_BaseCadastro[[#This Row],[P.Ativo CMED]]="",Tabela_BaseCadastro[[#This Row],[DESCRIÇÃO DO PRINCIPIO ATIVO]],Tabela_BaseCadastro[[#This Row],[P.Ativo CMED]])</f>
        <v>APIXABANA</v>
      </c>
    </row>
    <row r="2347" spans="1:66" x14ac:dyDescent="0.25">
      <c r="A2347">
        <v>3219</v>
      </c>
      <c r="B2347" t="s">
        <v>5553</v>
      </c>
      <c r="C2347">
        <v>1746</v>
      </c>
      <c r="D2347" t="s">
        <v>4383</v>
      </c>
      <c r="E2347">
        <v>1</v>
      </c>
      <c r="F2347" t="s">
        <v>1253</v>
      </c>
      <c r="G2347">
        <v>2</v>
      </c>
      <c r="H2347" s="1" t="s">
        <v>1254</v>
      </c>
      <c r="I2347">
        <v>55</v>
      </c>
      <c r="J2347" t="s">
        <v>4384</v>
      </c>
      <c r="K2347">
        <v>2</v>
      </c>
      <c r="L2347" t="s">
        <v>1256</v>
      </c>
      <c r="M2347" t="s">
        <v>1257</v>
      </c>
      <c r="N2347" t="s">
        <v>1268</v>
      </c>
      <c r="O2347" t="s">
        <v>1269</v>
      </c>
      <c r="P2347">
        <v>30049069</v>
      </c>
      <c r="R2347">
        <v>13</v>
      </c>
      <c r="S2347">
        <v>14</v>
      </c>
      <c r="U2347">
        <v>7898565164458</v>
      </c>
      <c r="V2347">
        <v>0</v>
      </c>
      <c r="Z2347" t="s">
        <v>1260</v>
      </c>
      <c r="AA2347" t="s">
        <v>1261</v>
      </c>
      <c r="AB2347">
        <v>8</v>
      </c>
      <c r="AC2347" t="s">
        <v>1479</v>
      </c>
      <c r="AE2347">
        <v>45450</v>
      </c>
      <c r="AH2347">
        <v>0</v>
      </c>
      <c r="AK2347" t="s">
        <v>1260</v>
      </c>
      <c r="AM2347" t="s">
        <v>1260</v>
      </c>
      <c r="AN2347" t="s">
        <v>1260</v>
      </c>
      <c r="AQ2347" t="s">
        <v>1263</v>
      </c>
      <c r="AR2347" t="s">
        <v>1257</v>
      </c>
      <c r="AS2347" t="s">
        <v>1260</v>
      </c>
      <c r="AT2347">
        <v>1</v>
      </c>
      <c r="AX2347" t="s">
        <v>1260</v>
      </c>
      <c r="AY2347" t="s">
        <v>1264</v>
      </c>
      <c r="AZ2347" t="s">
        <v>1265</v>
      </c>
      <c r="BI2347" t="s">
        <v>1260</v>
      </c>
      <c r="BK2347" t="str">
        <f>LEFT(Tabela_BaseCadastro[[#This Row],[Descrição]],SEARCH(" ",Tabela_BaseCadastro[[#This Row],[Descrição]],1)-1)</f>
        <v>APIXABANA</v>
      </c>
      <c r="BL2347" t="str">
        <f>TEXT(Tabela_BaseCadastro[[#This Row],[Unidade Venda '[EAN8, UPC12, EAN13, e DUN14']]],"0000000000000")</f>
        <v>7898565164458</v>
      </c>
      <c r="BM2347" t="s">
        <v>4635</v>
      </c>
      <c r="BN2347" t="str">
        <f>IF(Tabela_BaseCadastro[[#This Row],[P.Ativo CMED]]="",Tabela_BaseCadastro[[#This Row],[DESCRIÇÃO DO PRINCIPIO ATIVO]],Tabela_BaseCadastro[[#This Row],[P.Ativo CMED]])</f>
        <v>APIXABANA</v>
      </c>
    </row>
    <row r="2348" spans="1:66" x14ac:dyDescent="0.25">
      <c r="A2348">
        <v>3220</v>
      </c>
      <c r="B2348" t="s">
        <v>5554</v>
      </c>
      <c r="C2348">
        <v>1746</v>
      </c>
      <c r="D2348" t="s">
        <v>4383</v>
      </c>
      <c r="E2348">
        <v>1</v>
      </c>
      <c r="F2348" t="s">
        <v>1253</v>
      </c>
      <c r="G2348">
        <v>2</v>
      </c>
      <c r="H2348" s="1" t="s">
        <v>1254</v>
      </c>
      <c r="I2348">
        <v>55</v>
      </c>
      <c r="J2348" t="s">
        <v>4384</v>
      </c>
      <c r="K2348">
        <v>2</v>
      </c>
      <c r="L2348" t="s">
        <v>1256</v>
      </c>
      <c r="M2348" t="s">
        <v>1257</v>
      </c>
      <c r="N2348" t="s">
        <v>1268</v>
      </c>
      <c r="O2348" t="s">
        <v>1269</v>
      </c>
      <c r="P2348">
        <v>30049069</v>
      </c>
      <c r="R2348">
        <v>13</v>
      </c>
      <c r="S2348">
        <v>14</v>
      </c>
      <c r="U2348">
        <v>7898565164465</v>
      </c>
      <c r="V2348">
        <v>0</v>
      </c>
      <c r="Z2348" t="s">
        <v>1260</v>
      </c>
      <c r="AA2348" t="s">
        <v>1261</v>
      </c>
      <c r="AB2348">
        <v>8</v>
      </c>
      <c r="AC2348" t="s">
        <v>1479</v>
      </c>
      <c r="AE2348">
        <v>45450</v>
      </c>
      <c r="AH2348">
        <v>0</v>
      </c>
      <c r="AK2348" t="s">
        <v>1260</v>
      </c>
      <c r="AM2348" t="s">
        <v>1260</v>
      </c>
      <c r="AN2348" t="s">
        <v>1260</v>
      </c>
      <c r="AQ2348" t="s">
        <v>1263</v>
      </c>
      <c r="AR2348" t="s">
        <v>1257</v>
      </c>
      <c r="AS2348" t="s">
        <v>1260</v>
      </c>
      <c r="AT2348">
        <v>1</v>
      </c>
      <c r="AX2348" t="s">
        <v>1260</v>
      </c>
      <c r="AY2348" t="s">
        <v>1264</v>
      </c>
      <c r="AZ2348" t="s">
        <v>1265</v>
      </c>
      <c r="BI2348" t="s">
        <v>1260</v>
      </c>
      <c r="BK2348" t="str">
        <f>LEFT(Tabela_BaseCadastro[[#This Row],[Descrição]],SEARCH(" ",Tabela_BaseCadastro[[#This Row],[Descrição]],1)-1)</f>
        <v>APIXABANA</v>
      </c>
      <c r="BL2348" t="str">
        <f>TEXT(Tabela_BaseCadastro[[#This Row],[Unidade Venda '[EAN8, UPC12, EAN13, e DUN14']]],"0000000000000")</f>
        <v>7898565164465</v>
      </c>
      <c r="BM2348" t="s">
        <v>4635</v>
      </c>
      <c r="BN2348" t="str">
        <f>IF(Tabela_BaseCadastro[[#This Row],[P.Ativo CMED]]="",Tabela_BaseCadastro[[#This Row],[DESCRIÇÃO DO PRINCIPIO ATIVO]],Tabela_BaseCadastro[[#This Row],[P.Ativo CMED]])</f>
        <v>APIXABANA</v>
      </c>
    </row>
    <row r="2349" spans="1:66" x14ac:dyDescent="0.25">
      <c r="A2349">
        <v>3221</v>
      </c>
      <c r="B2349" t="s">
        <v>5555</v>
      </c>
      <c r="C2349">
        <v>1746</v>
      </c>
      <c r="D2349" t="s">
        <v>4383</v>
      </c>
      <c r="E2349">
        <v>1</v>
      </c>
      <c r="F2349" t="s">
        <v>1253</v>
      </c>
      <c r="G2349">
        <v>2</v>
      </c>
      <c r="H2349" s="1" t="s">
        <v>1254</v>
      </c>
      <c r="I2349">
        <v>55</v>
      </c>
      <c r="J2349" t="s">
        <v>4384</v>
      </c>
      <c r="K2349">
        <v>2</v>
      </c>
      <c r="L2349" t="s">
        <v>1256</v>
      </c>
      <c r="M2349" t="s">
        <v>1257</v>
      </c>
      <c r="N2349" t="s">
        <v>1570</v>
      </c>
      <c r="O2349" t="s">
        <v>1259</v>
      </c>
      <c r="P2349">
        <v>30049059</v>
      </c>
      <c r="R2349">
        <v>13</v>
      </c>
      <c r="S2349">
        <v>14</v>
      </c>
      <c r="U2349">
        <v>7898565164519</v>
      </c>
      <c r="V2349">
        <v>0</v>
      </c>
      <c r="X2349">
        <v>7592</v>
      </c>
      <c r="Z2349" t="s">
        <v>1260</v>
      </c>
      <c r="AA2349" t="s">
        <v>1261</v>
      </c>
      <c r="AB2349">
        <v>19</v>
      </c>
      <c r="AC2349" t="s">
        <v>1627</v>
      </c>
      <c r="AE2349">
        <v>45450</v>
      </c>
      <c r="AH2349">
        <v>0</v>
      </c>
      <c r="AK2349" t="s">
        <v>1260</v>
      </c>
      <c r="AM2349" t="s">
        <v>1260</v>
      </c>
      <c r="AN2349" t="s">
        <v>1260</v>
      </c>
      <c r="AQ2349" t="s">
        <v>1263</v>
      </c>
      <c r="AR2349" t="s">
        <v>1257</v>
      </c>
      <c r="AS2349" t="s">
        <v>1260</v>
      </c>
      <c r="AT2349">
        <v>1</v>
      </c>
      <c r="AX2349" t="s">
        <v>1260</v>
      </c>
      <c r="AY2349" t="s">
        <v>1264</v>
      </c>
      <c r="AZ2349" t="s">
        <v>1265</v>
      </c>
      <c r="BI2349" t="s">
        <v>1260</v>
      </c>
      <c r="BK2349" t="str">
        <f>LEFT(Tabela_BaseCadastro[[#This Row],[Descrição]],SEARCH(" ",Tabela_BaseCadastro[[#This Row],[Descrição]],1)-1)</f>
        <v>FOSFATO</v>
      </c>
      <c r="BL2349" t="str">
        <f>TEXT(Tabela_BaseCadastro[[#This Row],[Unidade Venda '[EAN8, UPC12, EAN13, e DUN14']]],"0000000000000")</f>
        <v>7898565164519</v>
      </c>
      <c r="BM2349" t="s">
        <v>1695</v>
      </c>
      <c r="BN2349" t="str">
        <f>IF(Tabela_BaseCadastro[[#This Row],[P.Ativo CMED]]="",Tabela_BaseCadastro[[#This Row],[DESCRIÇÃO DO PRINCIPIO ATIVO]],Tabela_BaseCadastro[[#This Row],[P.Ativo CMED]])</f>
        <v>FOSFATO DE OSELTAMIVIR</v>
      </c>
    </row>
    <row r="2350" spans="1:66" x14ac:dyDescent="0.25">
      <c r="A2350">
        <v>3222</v>
      </c>
      <c r="B2350" t="s">
        <v>5556</v>
      </c>
      <c r="C2350">
        <v>1746</v>
      </c>
      <c r="D2350" t="s">
        <v>4383</v>
      </c>
      <c r="E2350">
        <v>1</v>
      </c>
      <c r="F2350" t="s">
        <v>1253</v>
      </c>
      <c r="G2350">
        <v>2</v>
      </c>
      <c r="H2350" s="1" t="s">
        <v>1254</v>
      </c>
      <c r="I2350">
        <v>55</v>
      </c>
      <c r="J2350" t="s">
        <v>4384</v>
      </c>
      <c r="K2350">
        <v>2</v>
      </c>
      <c r="L2350" t="s">
        <v>1256</v>
      </c>
      <c r="M2350" t="s">
        <v>1257</v>
      </c>
      <c r="N2350" t="s">
        <v>1400</v>
      </c>
      <c r="O2350" t="s">
        <v>1401</v>
      </c>
      <c r="P2350">
        <v>30049049</v>
      </c>
      <c r="R2350">
        <v>13</v>
      </c>
      <c r="S2350">
        <v>14</v>
      </c>
      <c r="U2350">
        <v>7898565164526</v>
      </c>
      <c r="V2350">
        <v>0</v>
      </c>
      <c r="Z2350" t="s">
        <v>1260</v>
      </c>
      <c r="AA2350" t="s">
        <v>1261</v>
      </c>
      <c r="AB2350">
        <v>19</v>
      </c>
      <c r="AC2350" t="s">
        <v>1627</v>
      </c>
      <c r="AE2350">
        <v>45450</v>
      </c>
      <c r="AH2350">
        <v>0</v>
      </c>
      <c r="AK2350" t="s">
        <v>1260</v>
      </c>
      <c r="AM2350" t="s">
        <v>1260</v>
      </c>
      <c r="AN2350" t="s">
        <v>1260</v>
      </c>
      <c r="AQ2350" t="s">
        <v>1263</v>
      </c>
      <c r="AR2350" t="s">
        <v>1257</v>
      </c>
      <c r="AS2350" t="s">
        <v>1260</v>
      </c>
      <c r="AT2350">
        <v>1</v>
      </c>
      <c r="AX2350" t="s">
        <v>1260</v>
      </c>
      <c r="AY2350" t="s">
        <v>1264</v>
      </c>
      <c r="AZ2350" t="s">
        <v>1265</v>
      </c>
      <c r="BI2350" t="s">
        <v>1260</v>
      </c>
      <c r="BK2350" t="str">
        <f>LEFT(Tabela_BaseCadastro[[#This Row],[Descrição]],SEARCH(" ",Tabela_BaseCadastro[[#This Row],[Descrição]],1)-1)</f>
        <v>FOSFATO</v>
      </c>
      <c r="BL2350" t="str">
        <f>TEXT(Tabela_BaseCadastro[[#This Row],[Unidade Venda '[EAN8, UPC12, EAN13, e DUN14']]],"0000000000000")</f>
        <v>7898565164526</v>
      </c>
      <c r="BM2350" t="s">
        <v>1695</v>
      </c>
      <c r="BN2350" t="str">
        <f>IF(Tabela_BaseCadastro[[#This Row],[P.Ativo CMED]]="",Tabela_BaseCadastro[[#This Row],[DESCRIÇÃO DO PRINCIPIO ATIVO]],Tabela_BaseCadastro[[#This Row],[P.Ativo CMED]])</f>
        <v>FOSFATO DE OSELTAMIVIR</v>
      </c>
    </row>
    <row r="2351" spans="1:66" x14ac:dyDescent="0.25">
      <c r="A2351">
        <v>3223</v>
      </c>
      <c r="B2351" t="s">
        <v>5557</v>
      </c>
      <c r="C2351">
        <v>1746</v>
      </c>
      <c r="D2351" t="s">
        <v>4383</v>
      </c>
      <c r="E2351">
        <v>1</v>
      </c>
      <c r="F2351" t="s">
        <v>1253</v>
      </c>
      <c r="G2351">
        <v>2</v>
      </c>
      <c r="H2351" s="1" t="s">
        <v>1254</v>
      </c>
      <c r="I2351">
        <v>55</v>
      </c>
      <c r="J2351" t="s">
        <v>4384</v>
      </c>
      <c r="K2351">
        <v>2</v>
      </c>
      <c r="L2351" t="s">
        <v>1256</v>
      </c>
      <c r="M2351" t="s">
        <v>1257</v>
      </c>
      <c r="N2351" t="s">
        <v>1400</v>
      </c>
      <c r="O2351" t="s">
        <v>1401</v>
      </c>
      <c r="P2351">
        <v>30049049</v>
      </c>
      <c r="R2351">
        <v>13</v>
      </c>
      <c r="S2351">
        <v>14</v>
      </c>
      <c r="U2351">
        <v>7898565164533</v>
      </c>
      <c r="V2351">
        <v>0</v>
      </c>
      <c r="Z2351" t="s">
        <v>1260</v>
      </c>
      <c r="AA2351" t="s">
        <v>1261</v>
      </c>
      <c r="AB2351">
        <v>19</v>
      </c>
      <c r="AC2351" t="s">
        <v>1627</v>
      </c>
      <c r="AE2351">
        <v>45450</v>
      </c>
      <c r="AH2351">
        <v>0</v>
      </c>
      <c r="AK2351" t="s">
        <v>1260</v>
      </c>
      <c r="AM2351" t="s">
        <v>1260</v>
      </c>
      <c r="AN2351" t="s">
        <v>1260</v>
      </c>
      <c r="AQ2351" t="s">
        <v>1263</v>
      </c>
      <c r="AR2351" t="s">
        <v>1257</v>
      </c>
      <c r="AS2351" t="s">
        <v>1260</v>
      </c>
      <c r="AT2351">
        <v>1</v>
      </c>
      <c r="AX2351" t="s">
        <v>1260</v>
      </c>
      <c r="AY2351" t="s">
        <v>1264</v>
      </c>
      <c r="AZ2351" t="s">
        <v>1265</v>
      </c>
      <c r="BI2351" t="s">
        <v>1260</v>
      </c>
      <c r="BK2351" t="str">
        <f>LEFT(Tabela_BaseCadastro[[#This Row],[Descrição]],SEARCH(" ",Tabela_BaseCadastro[[#This Row],[Descrição]],1)-1)</f>
        <v>FOSFATO</v>
      </c>
      <c r="BL2351" t="str">
        <f>TEXT(Tabela_BaseCadastro[[#This Row],[Unidade Venda '[EAN8, UPC12, EAN13, e DUN14']]],"0000000000000")</f>
        <v>7898565164533</v>
      </c>
      <c r="BM2351" t="s">
        <v>1695</v>
      </c>
      <c r="BN2351" t="str">
        <f>IF(Tabela_BaseCadastro[[#This Row],[P.Ativo CMED]]="",Tabela_BaseCadastro[[#This Row],[DESCRIÇÃO DO PRINCIPIO ATIVO]],Tabela_BaseCadastro[[#This Row],[P.Ativo CMED]])</f>
        <v>FOSFATO DE OSELTAMIVIR</v>
      </c>
    </row>
    <row r="2352" spans="1:66" x14ac:dyDescent="0.25">
      <c r="A2352">
        <v>3224</v>
      </c>
      <c r="B2352" t="s">
        <v>5558</v>
      </c>
      <c r="C2352">
        <v>2181</v>
      </c>
      <c r="D2352" t="s">
        <v>5102</v>
      </c>
      <c r="E2352">
        <v>1</v>
      </c>
      <c r="F2352" t="s">
        <v>1253</v>
      </c>
      <c r="G2352">
        <v>2</v>
      </c>
      <c r="H2352" s="1" t="s">
        <v>1254</v>
      </c>
      <c r="I2352">
        <v>85</v>
      </c>
      <c r="J2352" t="s">
        <v>5103</v>
      </c>
      <c r="K2352">
        <v>2</v>
      </c>
      <c r="L2352" t="s">
        <v>1256</v>
      </c>
      <c r="M2352" t="s">
        <v>1257</v>
      </c>
      <c r="N2352" t="s">
        <v>4676</v>
      </c>
      <c r="O2352" t="s">
        <v>1269</v>
      </c>
      <c r="P2352">
        <v>30049069</v>
      </c>
      <c r="R2352">
        <v>13</v>
      </c>
      <c r="S2352">
        <v>14</v>
      </c>
      <c r="U2352">
        <v>8054083022215</v>
      </c>
      <c r="V2352">
        <v>0</v>
      </c>
      <c r="Z2352" t="s">
        <v>1260</v>
      </c>
      <c r="AA2352" t="s">
        <v>1261</v>
      </c>
      <c r="AB2352">
        <v>98</v>
      </c>
      <c r="AC2352" t="s">
        <v>1727</v>
      </c>
      <c r="AE2352">
        <v>45454</v>
      </c>
      <c r="AH2352">
        <v>0</v>
      </c>
      <c r="AK2352" t="s">
        <v>1260</v>
      </c>
      <c r="AM2352" t="s">
        <v>1260</v>
      </c>
      <c r="AN2352" t="s">
        <v>1260</v>
      </c>
      <c r="AQ2352" t="s">
        <v>1263</v>
      </c>
      <c r="AR2352" t="s">
        <v>1257</v>
      </c>
      <c r="AS2352" t="s">
        <v>1260</v>
      </c>
      <c r="AT2352">
        <v>1</v>
      </c>
      <c r="AX2352" t="s">
        <v>1260</v>
      </c>
      <c r="AY2352" t="s">
        <v>1264</v>
      </c>
      <c r="AZ2352" t="s">
        <v>1265</v>
      </c>
      <c r="BI2352" t="s">
        <v>1260</v>
      </c>
      <c r="BK2352" t="str">
        <f>LEFT(Tabela_BaseCadastro[[#This Row],[Descrição]],SEARCH(" ",Tabela_BaseCadastro[[#This Row],[Descrição]],1)-1)</f>
        <v>RINVOQ</v>
      </c>
      <c r="BL2352" t="str">
        <f>TEXT(Tabela_BaseCadastro[[#This Row],[Unidade Venda '[EAN8, UPC12, EAN13, e DUN14']]],"0000000000000")</f>
        <v>8054083022215</v>
      </c>
      <c r="BM2352" t="s">
        <v>5115</v>
      </c>
      <c r="BN2352" t="str">
        <f>IF(Tabela_BaseCadastro[[#This Row],[P.Ativo CMED]]="",Tabela_BaseCadastro[[#This Row],[DESCRIÇÃO DO PRINCIPIO ATIVO]],Tabela_BaseCadastro[[#This Row],[P.Ativo CMED]])</f>
        <v>UPADACITINIBE HEMI-HIDRATADO</v>
      </c>
    </row>
    <row r="2353" spans="1:66" x14ac:dyDescent="0.25">
      <c r="A2353">
        <v>3225</v>
      </c>
      <c r="B2353" t="s">
        <v>5559</v>
      </c>
      <c r="C2353">
        <v>2181</v>
      </c>
      <c r="D2353" t="s">
        <v>5102</v>
      </c>
      <c r="E2353">
        <v>1</v>
      </c>
      <c r="F2353" t="s">
        <v>1253</v>
      </c>
      <c r="G2353">
        <v>2</v>
      </c>
      <c r="H2353" s="1" t="s">
        <v>1254</v>
      </c>
      <c r="I2353">
        <v>85</v>
      </c>
      <c r="J2353" t="s">
        <v>5103</v>
      </c>
      <c r="K2353">
        <v>2</v>
      </c>
      <c r="L2353" t="s">
        <v>1256</v>
      </c>
      <c r="M2353" t="s">
        <v>1257</v>
      </c>
      <c r="N2353" t="s">
        <v>4676</v>
      </c>
      <c r="O2353" t="s">
        <v>1269</v>
      </c>
      <c r="P2353">
        <v>30049069</v>
      </c>
      <c r="R2353">
        <v>13</v>
      </c>
      <c r="S2353">
        <v>14</v>
      </c>
      <c r="U2353">
        <v>8054083023229</v>
      </c>
      <c r="V2353">
        <v>0</v>
      </c>
      <c r="Z2353" t="s">
        <v>1260</v>
      </c>
      <c r="AA2353" t="s">
        <v>1261</v>
      </c>
      <c r="AB2353">
        <v>98</v>
      </c>
      <c r="AC2353" t="s">
        <v>1727</v>
      </c>
      <c r="AE2353">
        <v>45454</v>
      </c>
      <c r="AH2353">
        <v>0</v>
      </c>
      <c r="AK2353" t="s">
        <v>1260</v>
      </c>
      <c r="AM2353" t="s">
        <v>1260</v>
      </c>
      <c r="AN2353" t="s">
        <v>1260</v>
      </c>
      <c r="AQ2353" t="s">
        <v>1263</v>
      </c>
      <c r="AR2353" t="s">
        <v>1257</v>
      </c>
      <c r="AS2353" t="s">
        <v>1260</v>
      </c>
      <c r="AT2353">
        <v>1</v>
      </c>
      <c r="AX2353" t="s">
        <v>1260</v>
      </c>
      <c r="AY2353" t="s">
        <v>1264</v>
      </c>
      <c r="AZ2353" t="s">
        <v>1265</v>
      </c>
      <c r="BI2353" t="s">
        <v>1260</v>
      </c>
      <c r="BK2353" t="str">
        <f>LEFT(Tabela_BaseCadastro[[#This Row],[Descrição]],SEARCH(" ",Tabela_BaseCadastro[[#This Row],[Descrição]],1)-1)</f>
        <v>RINVOQ</v>
      </c>
      <c r="BL2353" t="str">
        <f>TEXT(Tabela_BaseCadastro[[#This Row],[Unidade Venda '[EAN8, UPC12, EAN13, e DUN14']]],"0000000000000")</f>
        <v>8054083023229</v>
      </c>
      <c r="BM2353" t="s">
        <v>5115</v>
      </c>
      <c r="BN2353" t="str">
        <f>IF(Tabela_BaseCadastro[[#This Row],[P.Ativo CMED]]="",Tabela_BaseCadastro[[#This Row],[DESCRIÇÃO DO PRINCIPIO ATIVO]],Tabela_BaseCadastro[[#This Row],[P.Ativo CMED]])</f>
        <v>UPADACITINIBE HEMI-HIDRATADO</v>
      </c>
    </row>
    <row r="2354" spans="1:66" x14ac:dyDescent="0.25">
      <c r="A2354">
        <v>3226</v>
      </c>
      <c r="B2354" t="s">
        <v>5560</v>
      </c>
      <c r="C2354">
        <v>1948</v>
      </c>
      <c r="D2354" t="s">
        <v>115</v>
      </c>
      <c r="E2354">
        <v>1</v>
      </c>
      <c r="F2354" t="s">
        <v>1253</v>
      </c>
      <c r="G2354">
        <v>2</v>
      </c>
      <c r="H2354" s="1" t="s">
        <v>1254</v>
      </c>
      <c r="I2354">
        <v>77</v>
      </c>
      <c r="J2354" t="s">
        <v>4769</v>
      </c>
      <c r="K2354">
        <v>2</v>
      </c>
      <c r="L2354" t="s">
        <v>1256</v>
      </c>
      <c r="M2354" t="s">
        <v>1257</v>
      </c>
      <c r="N2354" t="s">
        <v>1258</v>
      </c>
      <c r="O2354" t="s">
        <v>1259</v>
      </c>
      <c r="P2354">
        <v>30049039</v>
      </c>
      <c r="R2354">
        <v>13</v>
      </c>
      <c r="S2354">
        <v>13</v>
      </c>
      <c r="T2354">
        <v>13</v>
      </c>
      <c r="U2354">
        <v>7896269901706</v>
      </c>
      <c r="V2354">
        <v>7896269901706</v>
      </c>
      <c r="W2354">
        <v>7896269901706</v>
      </c>
      <c r="Z2354" t="s">
        <v>1260</v>
      </c>
      <c r="AA2354" t="s">
        <v>1261</v>
      </c>
      <c r="AB2354">
        <v>7</v>
      </c>
      <c r="AC2354" t="s">
        <v>1308</v>
      </c>
      <c r="AE2354">
        <v>45454</v>
      </c>
      <c r="AH2354">
        <v>0</v>
      </c>
      <c r="AK2354" t="s">
        <v>1260</v>
      </c>
      <c r="AM2354" t="s">
        <v>1260</v>
      </c>
      <c r="AN2354" t="s">
        <v>1260</v>
      </c>
      <c r="AQ2354" t="s">
        <v>1263</v>
      </c>
      <c r="AR2354" t="s">
        <v>1257</v>
      </c>
      <c r="AS2354" t="s">
        <v>1260</v>
      </c>
      <c r="AT2354">
        <v>1</v>
      </c>
      <c r="AX2354" t="s">
        <v>1260</v>
      </c>
      <c r="AY2354" t="s">
        <v>1264</v>
      </c>
      <c r="AZ2354" t="s">
        <v>1265</v>
      </c>
      <c r="BI2354" t="s">
        <v>1260</v>
      </c>
      <c r="BK2354" t="str">
        <f>LEFT(Tabela_BaseCadastro[[#This Row],[Descrição]],SEARCH(" ",Tabela_BaseCadastro[[#This Row],[Descrição]],1)-1)</f>
        <v>SERETIDE</v>
      </c>
      <c r="BL2354" t="str">
        <f>TEXT(Tabela_BaseCadastro[[#This Row],[Unidade Venda '[EAN8, UPC12, EAN13, e DUN14']]],"0000000000000")</f>
        <v>7896269901706</v>
      </c>
      <c r="BM2354" t="s">
        <v>4785</v>
      </c>
      <c r="BN2354" t="str">
        <f>IF(Tabela_BaseCadastro[[#This Row],[P.Ativo CMED]]="",Tabela_BaseCadastro[[#This Row],[DESCRIÇÃO DO PRINCIPIO ATIVO]],Tabela_BaseCadastro[[#This Row],[P.Ativo CMED]])</f>
        <v>PROPIONATO DE FLUTICASONA;HIDROXINAFTOATO DE SALMETEROL</v>
      </c>
    </row>
    <row r="2355" spans="1:66" x14ac:dyDescent="0.25">
      <c r="A2355">
        <v>3227</v>
      </c>
      <c r="B2355" t="s">
        <v>5561</v>
      </c>
      <c r="C2355">
        <v>1785</v>
      </c>
      <c r="D2355" t="s">
        <v>4492</v>
      </c>
      <c r="E2355">
        <v>1</v>
      </c>
      <c r="F2355" t="s">
        <v>1253</v>
      </c>
      <c r="G2355">
        <v>2</v>
      </c>
      <c r="H2355" s="1" t="s">
        <v>1254</v>
      </c>
      <c r="I2355">
        <v>59</v>
      </c>
      <c r="J2355" t="s">
        <v>4493</v>
      </c>
      <c r="K2355">
        <v>2</v>
      </c>
      <c r="L2355" t="s">
        <v>1256</v>
      </c>
      <c r="M2355" t="s">
        <v>1257</v>
      </c>
      <c r="N2355" t="s">
        <v>5562</v>
      </c>
      <c r="O2355" t="s">
        <v>1275</v>
      </c>
      <c r="P2355">
        <v>30043999</v>
      </c>
      <c r="R2355">
        <v>13</v>
      </c>
      <c r="S2355">
        <v>14</v>
      </c>
      <c r="U2355">
        <v>7891268100716</v>
      </c>
      <c r="V2355">
        <v>0</v>
      </c>
      <c r="Z2355" t="s">
        <v>1260</v>
      </c>
      <c r="AA2355" t="s">
        <v>1261</v>
      </c>
      <c r="AB2355">
        <v>43</v>
      </c>
      <c r="AC2355" t="s">
        <v>3780</v>
      </c>
      <c r="AE2355">
        <v>45457</v>
      </c>
      <c r="AH2355">
        <v>0</v>
      </c>
      <c r="AK2355" t="s">
        <v>1260</v>
      </c>
      <c r="AM2355" t="s">
        <v>1260</v>
      </c>
      <c r="AN2355" t="s">
        <v>1260</v>
      </c>
      <c r="AQ2355" t="s">
        <v>1263</v>
      </c>
      <c r="AR2355" t="s">
        <v>1257</v>
      </c>
      <c r="AS2355" t="s">
        <v>1260</v>
      </c>
      <c r="AT2355">
        <v>1</v>
      </c>
      <c r="AX2355" t="s">
        <v>1260</v>
      </c>
      <c r="AY2355" t="s">
        <v>1264</v>
      </c>
      <c r="AZ2355" t="s">
        <v>1265</v>
      </c>
      <c r="BI2355" t="s">
        <v>1260</v>
      </c>
      <c r="BK2355" t="str">
        <f>LEFT(Tabela_BaseCadastro[[#This Row],[Descrição]],SEARCH(" ",Tabela_BaseCadastro[[#This Row],[Descrição]],1)-1)</f>
        <v>CAVERJECT</v>
      </c>
      <c r="BL2355" t="str">
        <f>TEXT(Tabela_BaseCadastro[[#This Row],[Unidade Venda '[EAN8, UPC12, EAN13, e DUN14']]],"0000000000000")</f>
        <v>7891268100716</v>
      </c>
      <c r="BM2355" t="s">
        <v>5563</v>
      </c>
      <c r="BN2355" t="str">
        <f>IF(Tabela_BaseCadastro[[#This Row],[P.Ativo CMED]]="",Tabela_BaseCadastro[[#This Row],[DESCRIÇÃO DO PRINCIPIO ATIVO]],Tabela_BaseCadastro[[#This Row],[P.Ativo CMED]])</f>
        <v>ALPROSTADIL</v>
      </c>
    </row>
    <row r="2356" spans="1:66" x14ac:dyDescent="0.25">
      <c r="A2356">
        <v>3228</v>
      </c>
      <c r="B2356" t="s">
        <v>5564</v>
      </c>
      <c r="C2356">
        <v>1109</v>
      </c>
      <c r="D2356" t="s">
        <v>1252</v>
      </c>
      <c r="E2356">
        <v>1</v>
      </c>
      <c r="F2356" t="s">
        <v>1253</v>
      </c>
      <c r="G2356">
        <v>1</v>
      </c>
      <c r="H2356" s="1" t="s">
        <v>1280</v>
      </c>
      <c r="I2356">
        <v>1</v>
      </c>
      <c r="J2356" t="s">
        <v>1255</v>
      </c>
      <c r="K2356">
        <v>2</v>
      </c>
      <c r="L2356" t="s">
        <v>1256</v>
      </c>
      <c r="M2356" t="s">
        <v>1257</v>
      </c>
      <c r="N2356" t="s">
        <v>1646</v>
      </c>
      <c r="O2356" t="s">
        <v>1269</v>
      </c>
      <c r="P2356">
        <v>30049069</v>
      </c>
      <c r="R2356">
        <v>13</v>
      </c>
      <c r="S2356">
        <v>14</v>
      </c>
      <c r="U2356">
        <v>5000456071093</v>
      </c>
      <c r="V2356">
        <v>0</v>
      </c>
      <c r="Z2356" t="s">
        <v>1260</v>
      </c>
      <c r="AA2356" t="s">
        <v>1261</v>
      </c>
      <c r="AB2356">
        <v>1</v>
      </c>
      <c r="AC2356" t="s">
        <v>1283</v>
      </c>
      <c r="AE2356">
        <v>45461</v>
      </c>
      <c r="AH2356">
        <v>0</v>
      </c>
      <c r="AK2356" t="s">
        <v>1260</v>
      </c>
      <c r="AM2356" t="s">
        <v>1260</v>
      </c>
      <c r="AN2356" t="s">
        <v>1260</v>
      </c>
      <c r="AQ2356" t="s">
        <v>1263</v>
      </c>
      <c r="AR2356" t="s">
        <v>1257</v>
      </c>
      <c r="AS2356" t="s">
        <v>1260</v>
      </c>
      <c r="AT2356">
        <v>1</v>
      </c>
      <c r="AX2356" t="s">
        <v>1260</v>
      </c>
      <c r="AY2356" t="s">
        <v>1264</v>
      </c>
      <c r="AZ2356" t="s">
        <v>1265</v>
      </c>
      <c r="BI2356" t="s">
        <v>1260</v>
      </c>
      <c r="BK2356" t="str">
        <f>LEFT(Tabela_BaseCadastro[[#This Row],[Descrição]],SEARCH(" ",Tabela_BaseCadastro[[#This Row],[Descrição]],1)-1)</f>
        <v>CALQUENCE</v>
      </c>
      <c r="BL2356" t="str">
        <f>TEXT(Tabela_BaseCadastro[[#This Row],[Unidade Venda '[EAN8, UPC12, EAN13, e DUN14']]],"0000000000000")</f>
        <v>5000456071093</v>
      </c>
      <c r="BM2356" t="s">
        <v>5565</v>
      </c>
      <c r="BN2356" t="str">
        <f>IF(Tabela_BaseCadastro[[#This Row],[P.Ativo CMED]]="",Tabela_BaseCadastro[[#This Row],[DESCRIÇÃO DO PRINCIPIO ATIVO]],Tabela_BaseCadastro[[#This Row],[P.Ativo CMED]])</f>
        <v>MALEATO DE ACALABRUTINIBE MONOIDRATADO</v>
      </c>
    </row>
    <row r="2357" spans="1:66" x14ac:dyDescent="0.25">
      <c r="A2357">
        <v>3229</v>
      </c>
      <c r="B2357" t="s">
        <v>240</v>
      </c>
      <c r="C2357">
        <v>1557</v>
      </c>
      <c r="D2357" t="s">
        <v>237</v>
      </c>
      <c r="E2357">
        <v>1</v>
      </c>
      <c r="F2357" t="s">
        <v>1253</v>
      </c>
      <c r="G2357">
        <v>2</v>
      </c>
      <c r="H2357" s="1" t="s">
        <v>1254</v>
      </c>
      <c r="I2357">
        <v>90</v>
      </c>
      <c r="J2357" t="s">
        <v>5484</v>
      </c>
      <c r="K2357">
        <v>2</v>
      </c>
      <c r="L2357" t="s">
        <v>1256</v>
      </c>
      <c r="M2357" t="s">
        <v>1257</v>
      </c>
      <c r="N2357" t="s">
        <v>1323</v>
      </c>
      <c r="O2357" t="s">
        <v>1269</v>
      </c>
      <c r="P2357">
        <v>30049069</v>
      </c>
      <c r="R2357">
        <v>13</v>
      </c>
      <c r="S2357">
        <v>14</v>
      </c>
      <c r="U2357">
        <v>7898054580462</v>
      </c>
      <c r="V2357">
        <v>0</v>
      </c>
      <c r="Z2357" t="s">
        <v>1260</v>
      </c>
      <c r="AA2357" t="s">
        <v>1261</v>
      </c>
      <c r="AB2357">
        <v>16</v>
      </c>
      <c r="AC2357" t="s">
        <v>1369</v>
      </c>
      <c r="AE2357">
        <v>45467</v>
      </c>
      <c r="AH2357">
        <v>0</v>
      </c>
      <c r="AK2357" t="s">
        <v>1260</v>
      </c>
      <c r="AM2357" t="s">
        <v>1260</v>
      </c>
      <c r="AN2357" t="s">
        <v>1260</v>
      </c>
      <c r="AQ2357" t="s">
        <v>1263</v>
      </c>
      <c r="AR2357" t="s">
        <v>1257</v>
      </c>
      <c r="AS2357" t="s">
        <v>1260</v>
      </c>
      <c r="AT2357">
        <v>1</v>
      </c>
      <c r="AX2357" t="s">
        <v>1260</v>
      </c>
      <c r="AY2357" t="s">
        <v>1264</v>
      </c>
      <c r="AZ2357" t="s">
        <v>1265</v>
      </c>
      <c r="BI2357" t="s">
        <v>1260</v>
      </c>
      <c r="BK2357" t="str">
        <f>LEFT(Tabela_BaseCadastro[[#This Row],[Descrição]],SEARCH(" ",Tabela_BaseCadastro[[#This Row],[Descrição]],1)-1)</f>
        <v>AKYNZEO</v>
      </c>
      <c r="BL2357" t="str">
        <f>TEXT(Tabela_BaseCadastro[[#This Row],[Unidade Venda '[EAN8, UPC12, EAN13, e DUN14']]],"0000000000000")</f>
        <v>7898054580462</v>
      </c>
      <c r="BM2357" t="s">
        <v>5566</v>
      </c>
      <c r="BN2357" t="str">
        <f>IF(Tabela_BaseCadastro[[#This Row],[P.Ativo CMED]]="",Tabela_BaseCadastro[[#This Row],[DESCRIÇÃO DO PRINCIPIO ATIVO]],Tabela_BaseCadastro[[#This Row],[P.Ativo CMED]])</f>
        <v>CLORIDRATO DE PALONOSETRONA;NETUPITANTO</v>
      </c>
    </row>
    <row r="2358" spans="1:66" x14ac:dyDescent="0.25">
      <c r="A2358">
        <v>3230</v>
      </c>
      <c r="B2358" t="s">
        <v>5567</v>
      </c>
      <c r="C2358">
        <v>2329</v>
      </c>
      <c r="D2358" t="s">
        <v>5568</v>
      </c>
      <c r="E2358">
        <v>1</v>
      </c>
      <c r="F2358" t="s">
        <v>1253</v>
      </c>
      <c r="G2358">
        <v>2</v>
      </c>
      <c r="H2358" s="1" t="s">
        <v>1254</v>
      </c>
      <c r="I2358">
        <v>90</v>
      </c>
      <c r="J2358" t="s">
        <v>5484</v>
      </c>
      <c r="K2358">
        <v>2</v>
      </c>
      <c r="L2358" t="s">
        <v>1256</v>
      </c>
      <c r="M2358" t="s">
        <v>1257</v>
      </c>
      <c r="N2358" t="s">
        <v>1422</v>
      </c>
      <c r="O2358" t="s">
        <v>1253</v>
      </c>
      <c r="P2358">
        <v>30022099</v>
      </c>
      <c r="R2358">
        <v>13</v>
      </c>
      <c r="S2358">
        <v>14</v>
      </c>
      <c r="U2358">
        <v>7898054580080</v>
      </c>
      <c r="V2358">
        <v>0</v>
      </c>
      <c r="Z2358" t="s">
        <v>1260</v>
      </c>
      <c r="AA2358" t="s">
        <v>1261</v>
      </c>
      <c r="AB2358">
        <v>25</v>
      </c>
      <c r="AC2358" t="s">
        <v>1848</v>
      </c>
      <c r="AE2358">
        <v>45467</v>
      </c>
      <c r="AH2358">
        <v>0</v>
      </c>
      <c r="AK2358" t="s">
        <v>1260</v>
      </c>
      <c r="AM2358" t="s">
        <v>1260</v>
      </c>
      <c r="AN2358" t="s">
        <v>1260</v>
      </c>
      <c r="AQ2358" t="s">
        <v>1263</v>
      </c>
      <c r="AR2358" t="s">
        <v>1257</v>
      </c>
      <c r="AS2358" t="s">
        <v>1260</v>
      </c>
      <c r="AT2358">
        <v>1</v>
      </c>
      <c r="AX2358" t="s">
        <v>1260</v>
      </c>
      <c r="AY2358" t="s">
        <v>1264</v>
      </c>
      <c r="AZ2358" t="s">
        <v>1265</v>
      </c>
      <c r="BI2358" t="s">
        <v>1260</v>
      </c>
      <c r="BK2358" t="str">
        <f>LEFT(Tabela_BaseCadastro[[#This Row],[Descrição]],SEARCH(" ",Tabela_BaseCadastro[[#This Row],[Descrição]],1)-1)</f>
        <v>CRESEMBA</v>
      </c>
      <c r="BL2358" t="str">
        <f>TEXT(Tabela_BaseCadastro[[#This Row],[Unidade Venda '[EAN8, UPC12, EAN13, e DUN14']]],"0000000000000")</f>
        <v>7898054580080</v>
      </c>
      <c r="BM2358" t="s">
        <v>5569</v>
      </c>
      <c r="BN2358" t="str">
        <f>IF(Tabela_BaseCadastro[[#This Row],[P.Ativo CMED]]="",Tabela_BaseCadastro[[#This Row],[DESCRIÇÃO DO PRINCIPIO ATIVO]],Tabela_BaseCadastro[[#This Row],[P.Ativo CMED]])</f>
        <v>SULFATO DE ISAVUCONAZÔNIO</v>
      </c>
    </row>
    <row r="2359" spans="1:66" x14ac:dyDescent="0.25">
      <c r="A2359">
        <v>3231</v>
      </c>
      <c r="B2359" t="s">
        <v>5570</v>
      </c>
      <c r="C2359">
        <v>2329</v>
      </c>
      <c r="D2359" t="s">
        <v>5568</v>
      </c>
      <c r="E2359">
        <v>1</v>
      </c>
      <c r="F2359" t="s">
        <v>1253</v>
      </c>
      <c r="G2359">
        <v>16</v>
      </c>
      <c r="H2359" s="1" t="s">
        <v>1534</v>
      </c>
      <c r="I2359">
        <v>90</v>
      </c>
      <c r="J2359" t="s">
        <v>5484</v>
      </c>
      <c r="K2359">
        <v>1</v>
      </c>
      <c r="L2359" t="s">
        <v>1535</v>
      </c>
      <c r="M2359" t="s">
        <v>1257</v>
      </c>
      <c r="N2359" t="s">
        <v>1422</v>
      </c>
      <c r="O2359" t="s">
        <v>1253</v>
      </c>
      <c r="P2359">
        <v>30022099</v>
      </c>
      <c r="R2359">
        <v>13</v>
      </c>
      <c r="S2359">
        <v>14</v>
      </c>
      <c r="U2359">
        <v>7898054580257</v>
      </c>
      <c r="V2359">
        <v>0</v>
      </c>
      <c r="Z2359" t="s">
        <v>1260</v>
      </c>
      <c r="AA2359" t="s">
        <v>1261</v>
      </c>
      <c r="AB2359">
        <v>13</v>
      </c>
      <c r="AC2359" t="s">
        <v>2008</v>
      </c>
      <c r="AE2359">
        <v>45467</v>
      </c>
      <c r="AH2359">
        <v>0</v>
      </c>
      <c r="AK2359" t="s">
        <v>1260</v>
      </c>
      <c r="AM2359" t="s">
        <v>1260</v>
      </c>
      <c r="AN2359" t="s">
        <v>1260</v>
      </c>
      <c r="AQ2359" t="s">
        <v>1263</v>
      </c>
      <c r="AR2359" t="s">
        <v>1257</v>
      </c>
      <c r="AS2359" t="s">
        <v>1260</v>
      </c>
      <c r="AT2359">
        <v>1</v>
      </c>
      <c r="AX2359" t="s">
        <v>1260</v>
      </c>
      <c r="AY2359" t="s">
        <v>1264</v>
      </c>
      <c r="AZ2359" t="s">
        <v>1265</v>
      </c>
      <c r="BI2359" t="s">
        <v>1260</v>
      </c>
      <c r="BK2359" t="str">
        <f>LEFT(Tabela_BaseCadastro[[#This Row],[Descrição]],SEARCH(" ",Tabela_BaseCadastro[[#This Row],[Descrição]],1)-1)</f>
        <v>EXELON</v>
      </c>
      <c r="BL2359" t="str">
        <f>TEXT(Tabela_BaseCadastro[[#This Row],[Unidade Venda '[EAN8, UPC12, EAN13, e DUN14']]],"0000000000000")</f>
        <v>7898054580257</v>
      </c>
      <c r="BM2359" t="s">
        <v>5571</v>
      </c>
      <c r="BN2359" t="str">
        <f>IF(Tabela_BaseCadastro[[#This Row],[P.Ativo CMED]]="",Tabela_BaseCadastro[[#This Row],[DESCRIÇÃO DO PRINCIPIO ATIVO]],Tabela_BaseCadastro[[#This Row],[P.Ativo CMED]])</f>
        <v>HEMITARTARATO DE RIVASTIGMINA</v>
      </c>
    </row>
    <row r="2360" spans="1:66" x14ac:dyDescent="0.25">
      <c r="A2360">
        <v>3232</v>
      </c>
      <c r="B2360" t="s">
        <v>5572</v>
      </c>
      <c r="C2360">
        <v>2329</v>
      </c>
      <c r="D2360" t="s">
        <v>5568</v>
      </c>
      <c r="E2360">
        <v>1</v>
      </c>
      <c r="F2360" t="s">
        <v>1253</v>
      </c>
      <c r="G2360">
        <v>16</v>
      </c>
      <c r="H2360" s="1" t="s">
        <v>1534</v>
      </c>
      <c r="I2360">
        <v>90</v>
      </c>
      <c r="J2360" t="s">
        <v>5484</v>
      </c>
      <c r="K2360">
        <v>1</v>
      </c>
      <c r="L2360" t="s">
        <v>1535</v>
      </c>
      <c r="M2360" t="s">
        <v>1257</v>
      </c>
      <c r="N2360" t="s">
        <v>1422</v>
      </c>
      <c r="O2360" t="s">
        <v>1253</v>
      </c>
      <c r="P2360">
        <v>30022099</v>
      </c>
      <c r="R2360">
        <v>13</v>
      </c>
      <c r="S2360">
        <v>14</v>
      </c>
      <c r="U2360">
        <v>7898054580264</v>
      </c>
      <c r="V2360">
        <v>0</v>
      </c>
      <c r="Z2360" t="s">
        <v>1260</v>
      </c>
      <c r="AA2360" t="s">
        <v>1261</v>
      </c>
      <c r="AB2360">
        <v>13</v>
      </c>
      <c r="AC2360" t="s">
        <v>2008</v>
      </c>
      <c r="AE2360">
        <v>45467</v>
      </c>
      <c r="AH2360">
        <v>0</v>
      </c>
      <c r="AK2360" t="s">
        <v>1260</v>
      </c>
      <c r="AM2360" t="s">
        <v>1260</v>
      </c>
      <c r="AN2360" t="s">
        <v>1260</v>
      </c>
      <c r="AQ2360" t="s">
        <v>1263</v>
      </c>
      <c r="AR2360" t="s">
        <v>1257</v>
      </c>
      <c r="AS2360" t="s">
        <v>1260</v>
      </c>
      <c r="AT2360">
        <v>1</v>
      </c>
      <c r="AX2360" t="s">
        <v>1260</v>
      </c>
      <c r="AY2360" t="s">
        <v>1264</v>
      </c>
      <c r="AZ2360" t="s">
        <v>1265</v>
      </c>
      <c r="BI2360" t="s">
        <v>1260</v>
      </c>
      <c r="BK2360" t="str">
        <f>LEFT(Tabela_BaseCadastro[[#This Row],[Descrição]],SEARCH(" ",Tabela_BaseCadastro[[#This Row],[Descrição]],1)-1)</f>
        <v>EXELON</v>
      </c>
      <c r="BL2360" t="str">
        <f>TEXT(Tabela_BaseCadastro[[#This Row],[Unidade Venda '[EAN8, UPC12, EAN13, e DUN14']]],"0000000000000")</f>
        <v>7898054580264</v>
      </c>
      <c r="BM2360" t="s">
        <v>5571</v>
      </c>
      <c r="BN2360" t="str">
        <f>IF(Tabela_BaseCadastro[[#This Row],[P.Ativo CMED]]="",Tabela_BaseCadastro[[#This Row],[DESCRIÇÃO DO PRINCIPIO ATIVO]],Tabela_BaseCadastro[[#This Row],[P.Ativo CMED]])</f>
        <v>HEMITARTARATO DE RIVASTIGMINA</v>
      </c>
    </row>
    <row r="2361" spans="1:66" x14ac:dyDescent="0.25">
      <c r="A2361">
        <v>3233</v>
      </c>
      <c r="B2361" t="s">
        <v>5573</v>
      </c>
      <c r="C2361">
        <v>2329</v>
      </c>
      <c r="D2361" t="s">
        <v>5568</v>
      </c>
      <c r="E2361">
        <v>1</v>
      </c>
      <c r="F2361" t="s">
        <v>1253</v>
      </c>
      <c r="G2361">
        <v>16</v>
      </c>
      <c r="H2361" s="1" t="s">
        <v>1534</v>
      </c>
      <c r="I2361">
        <v>90</v>
      </c>
      <c r="J2361" t="s">
        <v>5484</v>
      </c>
      <c r="K2361">
        <v>1</v>
      </c>
      <c r="L2361" t="s">
        <v>1535</v>
      </c>
      <c r="M2361" t="s">
        <v>1257</v>
      </c>
      <c r="N2361" t="s">
        <v>1422</v>
      </c>
      <c r="O2361" t="s">
        <v>1253</v>
      </c>
      <c r="P2361">
        <v>30022099</v>
      </c>
      <c r="R2361">
        <v>13</v>
      </c>
      <c r="S2361">
        <v>14</v>
      </c>
      <c r="U2361">
        <v>7898054580271</v>
      </c>
      <c r="V2361">
        <v>0</v>
      </c>
      <c r="Z2361" t="s">
        <v>1260</v>
      </c>
      <c r="AA2361" t="s">
        <v>1261</v>
      </c>
      <c r="AB2361">
        <v>13</v>
      </c>
      <c r="AC2361" t="s">
        <v>2008</v>
      </c>
      <c r="AE2361">
        <v>45467</v>
      </c>
      <c r="AH2361">
        <v>0</v>
      </c>
      <c r="AK2361" t="s">
        <v>1260</v>
      </c>
      <c r="AM2361" t="s">
        <v>1260</v>
      </c>
      <c r="AN2361" t="s">
        <v>1260</v>
      </c>
      <c r="AQ2361" t="s">
        <v>1263</v>
      </c>
      <c r="AR2361" t="s">
        <v>1257</v>
      </c>
      <c r="AS2361" t="s">
        <v>1260</v>
      </c>
      <c r="AT2361">
        <v>1</v>
      </c>
      <c r="AX2361" t="s">
        <v>1260</v>
      </c>
      <c r="AY2361" t="s">
        <v>1264</v>
      </c>
      <c r="AZ2361" t="s">
        <v>1265</v>
      </c>
      <c r="BI2361" t="s">
        <v>1260</v>
      </c>
      <c r="BK2361" t="str">
        <f>LEFT(Tabela_BaseCadastro[[#This Row],[Descrição]],SEARCH(" ",Tabela_BaseCadastro[[#This Row],[Descrição]],1)-1)</f>
        <v>EXELON</v>
      </c>
      <c r="BL2361" t="str">
        <f>TEXT(Tabela_BaseCadastro[[#This Row],[Unidade Venda '[EAN8, UPC12, EAN13, e DUN14']]],"0000000000000")</f>
        <v>7898054580271</v>
      </c>
      <c r="BM2361" t="s">
        <v>5571</v>
      </c>
      <c r="BN2361" t="str">
        <f>IF(Tabela_BaseCadastro[[#This Row],[P.Ativo CMED]]="",Tabela_BaseCadastro[[#This Row],[DESCRIÇÃO DO PRINCIPIO ATIVO]],Tabela_BaseCadastro[[#This Row],[P.Ativo CMED]])</f>
        <v>HEMITARTARATO DE RIVASTIGMINA</v>
      </c>
    </row>
    <row r="2362" spans="1:66" x14ac:dyDescent="0.25">
      <c r="A2362">
        <v>3234</v>
      </c>
      <c r="B2362" t="s">
        <v>5574</v>
      </c>
      <c r="C2362">
        <v>2329</v>
      </c>
      <c r="D2362" t="s">
        <v>5568</v>
      </c>
      <c r="E2362">
        <v>1</v>
      </c>
      <c r="F2362" t="s">
        <v>1253</v>
      </c>
      <c r="G2362">
        <v>16</v>
      </c>
      <c r="H2362" s="1" t="s">
        <v>1534</v>
      </c>
      <c r="I2362">
        <v>90</v>
      </c>
      <c r="J2362" t="s">
        <v>5484</v>
      </c>
      <c r="K2362">
        <v>1</v>
      </c>
      <c r="L2362" t="s">
        <v>1535</v>
      </c>
      <c r="M2362" t="s">
        <v>1257</v>
      </c>
      <c r="N2362" t="s">
        <v>1422</v>
      </c>
      <c r="O2362" t="s">
        <v>1253</v>
      </c>
      <c r="P2362">
        <v>30022099</v>
      </c>
      <c r="R2362">
        <v>13</v>
      </c>
      <c r="S2362">
        <v>14</v>
      </c>
      <c r="U2362">
        <v>7898054580288</v>
      </c>
      <c r="V2362">
        <v>0</v>
      </c>
      <c r="Z2362" t="s">
        <v>1260</v>
      </c>
      <c r="AA2362" t="s">
        <v>1261</v>
      </c>
      <c r="AB2362">
        <v>13</v>
      </c>
      <c r="AC2362" t="s">
        <v>2008</v>
      </c>
      <c r="AE2362">
        <v>45467</v>
      </c>
      <c r="AH2362">
        <v>0</v>
      </c>
      <c r="AK2362" t="s">
        <v>1260</v>
      </c>
      <c r="AM2362" t="s">
        <v>1260</v>
      </c>
      <c r="AN2362" t="s">
        <v>1260</v>
      </c>
      <c r="AQ2362" t="s">
        <v>1263</v>
      </c>
      <c r="AR2362" t="s">
        <v>1257</v>
      </c>
      <c r="AS2362" t="s">
        <v>1260</v>
      </c>
      <c r="AT2362">
        <v>1</v>
      </c>
      <c r="AX2362" t="s">
        <v>1260</v>
      </c>
      <c r="AY2362" t="s">
        <v>1264</v>
      </c>
      <c r="AZ2362" t="s">
        <v>1265</v>
      </c>
      <c r="BI2362" t="s">
        <v>1260</v>
      </c>
      <c r="BK2362" t="str">
        <f>LEFT(Tabela_BaseCadastro[[#This Row],[Descrição]],SEARCH(" ",Tabela_BaseCadastro[[#This Row],[Descrição]],1)-1)</f>
        <v>EXELON</v>
      </c>
      <c r="BL2362" t="str">
        <f>TEXT(Tabela_BaseCadastro[[#This Row],[Unidade Venda '[EAN8, UPC12, EAN13, e DUN14']]],"0000000000000")</f>
        <v>7898054580288</v>
      </c>
      <c r="BM2362" t="s">
        <v>5571</v>
      </c>
      <c r="BN2362" t="str">
        <f>IF(Tabela_BaseCadastro[[#This Row],[P.Ativo CMED]]="",Tabela_BaseCadastro[[#This Row],[DESCRIÇÃO DO PRINCIPIO ATIVO]],Tabela_BaseCadastro[[#This Row],[P.Ativo CMED]])</f>
        <v>HEMITARTARATO DE RIVASTIGMINA</v>
      </c>
    </row>
    <row r="2363" spans="1:66" x14ac:dyDescent="0.25">
      <c r="A2363">
        <v>3235</v>
      </c>
      <c r="B2363" t="s">
        <v>5575</v>
      </c>
      <c r="C2363">
        <v>2329</v>
      </c>
      <c r="D2363" t="s">
        <v>5568</v>
      </c>
      <c r="E2363">
        <v>1</v>
      </c>
      <c r="F2363" t="s">
        <v>1253</v>
      </c>
      <c r="G2363">
        <v>16</v>
      </c>
      <c r="H2363" s="1" t="s">
        <v>1534</v>
      </c>
      <c r="I2363">
        <v>90</v>
      </c>
      <c r="J2363" t="s">
        <v>5484</v>
      </c>
      <c r="K2363">
        <v>1</v>
      </c>
      <c r="L2363" t="s">
        <v>1535</v>
      </c>
      <c r="M2363" t="s">
        <v>1257</v>
      </c>
      <c r="N2363" t="s">
        <v>1422</v>
      </c>
      <c r="O2363" t="s">
        <v>1253</v>
      </c>
      <c r="P2363">
        <v>30022099</v>
      </c>
      <c r="R2363">
        <v>13</v>
      </c>
      <c r="S2363">
        <v>14</v>
      </c>
      <c r="U2363">
        <v>7898054580301</v>
      </c>
      <c r="V2363">
        <v>0</v>
      </c>
      <c r="Z2363" t="s">
        <v>1260</v>
      </c>
      <c r="AA2363" t="s">
        <v>1261</v>
      </c>
      <c r="AB2363">
        <v>13</v>
      </c>
      <c r="AC2363" t="s">
        <v>2008</v>
      </c>
      <c r="AE2363">
        <v>45467</v>
      </c>
      <c r="AH2363">
        <v>0</v>
      </c>
      <c r="AK2363" t="s">
        <v>1260</v>
      </c>
      <c r="AM2363" t="s">
        <v>1260</v>
      </c>
      <c r="AN2363" t="s">
        <v>1260</v>
      </c>
      <c r="AQ2363" t="s">
        <v>1263</v>
      </c>
      <c r="AR2363" t="s">
        <v>1257</v>
      </c>
      <c r="AS2363" t="s">
        <v>1260</v>
      </c>
      <c r="AT2363">
        <v>1</v>
      </c>
      <c r="AX2363" t="s">
        <v>1260</v>
      </c>
      <c r="AY2363" t="s">
        <v>1264</v>
      </c>
      <c r="AZ2363" t="s">
        <v>1265</v>
      </c>
      <c r="BI2363" t="s">
        <v>1260</v>
      </c>
      <c r="BK2363" t="str">
        <f>LEFT(Tabela_BaseCadastro[[#This Row],[Descrição]],SEARCH(" ",Tabela_BaseCadastro[[#This Row],[Descrição]],1)-1)</f>
        <v>EXELON</v>
      </c>
      <c r="BL2363" t="str">
        <f>TEXT(Tabela_BaseCadastro[[#This Row],[Unidade Venda '[EAN8, UPC12, EAN13, e DUN14']]],"0000000000000")</f>
        <v>7898054580301</v>
      </c>
      <c r="BM2363" t="s">
        <v>2125</v>
      </c>
      <c r="BN2363" t="str">
        <f>IF(Tabela_BaseCadastro[[#This Row],[P.Ativo CMED]]="",Tabela_BaseCadastro[[#This Row],[DESCRIÇÃO DO PRINCIPIO ATIVO]],Tabela_BaseCadastro[[#This Row],[P.Ativo CMED]])</f>
        <v>RIVASTIGMINA</v>
      </c>
    </row>
    <row r="2364" spans="1:66" x14ac:dyDescent="0.25">
      <c r="A2364">
        <v>3236</v>
      </c>
      <c r="B2364" t="s">
        <v>5576</v>
      </c>
      <c r="C2364">
        <v>2329</v>
      </c>
      <c r="D2364" t="s">
        <v>5568</v>
      </c>
      <c r="E2364">
        <v>1</v>
      </c>
      <c r="F2364" t="s">
        <v>1253</v>
      </c>
      <c r="G2364">
        <v>16</v>
      </c>
      <c r="H2364" s="1" t="s">
        <v>1534</v>
      </c>
      <c r="I2364">
        <v>90</v>
      </c>
      <c r="J2364" t="s">
        <v>5484</v>
      </c>
      <c r="K2364">
        <v>1</v>
      </c>
      <c r="L2364" t="s">
        <v>1535</v>
      </c>
      <c r="M2364" t="s">
        <v>1257</v>
      </c>
      <c r="N2364" t="s">
        <v>1422</v>
      </c>
      <c r="O2364" t="s">
        <v>1253</v>
      </c>
      <c r="P2364">
        <v>30022099</v>
      </c>
      <c r="R2364">
        <v>13</v>
      </c>
      <c r="S2364">
        <v>14</v>
      </c>
      <c r="U2364">
        <v>7898054580363</v>
      </c>
      <c r="V2364">
        <v>0</v>
      </c>
      <c r="Z2364" t="s">
        <v>1260</v>
      </c>
      <c r="AA2364" t="s">
        <v>1261</v>
      </c>
      <c r="AB2364">
        <v>13</v>
      </c>
      <c r="AC2364" t="s">
        <v>2008</v>
      </c>
      <c r="AE2364">
        <v>45467</v>
      </c>
      <c r="AH2364">
        <v>0</v>
      </c>
      <c r="AK2364" t="s">
        <v>1260</v>
      </c>
      <c r="AM2364" t="s">
        <v>1260</v>
      </c>
      <c r="AN2364" t="s">
        <v>1260</v>
      </c>
      <c r="AQ2364" t="s">
        <v>1263</v>
      </c>
      <c r="AR2364" t="s">
        <v>1257</v>
      </c>
      <c r="AS2364" t="s">
        <v>1260</v>
      </c>
      <c r="AT2364">
        <v>1</v>
      </c>
      <c r="AX2364" t="s">
        <v>1260</v>
      </c>
      <c r="AY2364" t="s">
        <v>1264</v>
      </c>
      <c r="AZ2364" t="s">
        <v>1265</v>
      </c>
      <c r="BI2364" t="s">
        <v>1260</v>
      </c>
      <c r="BK2364" t="str">
        <f>LEFT(Tabela_BaseCadastro[[#This Row],[Descrição]],SEARCH(" ",Tabela_BaseCadastro[[#This Row],[Descrição]],1)-1)</f>
        <v>EXELON</v>
      </c>
      <c r="BL2364" t="str">
        <f>TEXT(Tabela_BaseCadastro[[#This Row],[Unidade Venda '[EAN8, UPC12, EAN13, e DUN14']]],"0000000000000")</f>
        <v>7898054580363</v>
      </c>
      <c r="BM2364" t="s">
        <v>2125</v>
      </c>
      <c r="BN2364" t="str">
        <f>IF(Tabela_BaseCadastro[[#This Row],[P.Ativo CMED]]="",Tabela_BaseCadastro[[#This Row],[DESCRIÇÃO DO PRINCIPIO ATIVO]],Tabela_BaseCadastro[[#This Row],[P.Ativo CMED]])</f>
        <v>RIVASTIGMINA</v>
      </c>
    </row>
    <row r="2365" spans="1:66" x14ac:dyDescent="0.25">
      <c r="A2365">
        <v>3237</v>
      </c>
      <c r="B2365" t="s">
        <v>5577</v>
      </c>
      <c r="C2365">
        <v>2329</v>
      </c>
      <c r="D2365" t="s">
        <v>5568</v>
      </c>
      <c r="E2365">
        <v>1</v>
      </c>
      <c r="F2365" t="s">
        <v>1253</v>
      </c>
      <c r="G2365">
        <v>16</v>
      </c>
      <c r="H2365" s="1" t="s">
        <v>1534</v>
      </c>
      <c r="I2365">
        <v>90</v>
      </c>
      <c r="J2365" t="s">
        <v>5484</v>
      </c>
      <c r="K2365">
        <v>1</v>
      </c>
      <c r="L2365" t="s">
        <v>1535</v>
      </c>
      <c r="M2365" t="s">
        <v>1257</v>
      </c>
      <c r="N2365" t="s">
        <v>1422</v>
      </c>
      <c r="O2365" t="s">
        <v>1253</v>
      </c>
      <c r="P2365">
        <v>30022099</v>
      </c>
      <c r="R2365">
        <v>13</v>
      </c>
      <c r="S2365">
        <v>14</v>
      </c>
      <c r="U2365">
        <v>789805480332</v>
      </c>
      <c r="V2365">
        <v>0</v>
      </c>
      <c r="Z2365" t="s">
        <v>1260</v>
      </c>
      <c r="AA2365" t="s">
        <v>1261</v>
      </c>
      <c r="AB2365">
        <v>13</v>
      </c>
      <c r="AC2365" t="s">
        <v>2008</v>
      </c>
      <c r="AE2365">
        <v>45467</v>
      </c>
      <c r="AH2365">
        <v>0</v>
      </c>
      <c r="AK2365" t="s">
        <v>1260</v>
      </c>
      <c r="AM2365" t="s">
        <v>1260</v>
      </c>
      <c r="AN2365" t="s">
        <v>1260</v>
      </c>
      <c r="AQ2365" t="s">
        <v>1263</v>
      </c>
      <c r="AR2365" t="s">
        <v>1257</v>
      </c>
      <c r="AS2365" t="s">
        <v>1260</v>
      </c>
      <c r="AT2365">
        <v>1</v>
      </c>
      <c r="AX2365" t="s">
        <v>1260</v>
      </c>
      <c r="AY2365" t="s">
        <v>1264</v>
      </c>
      <c r="AZ2365" t="s">
        <v>1265</v>
      </c>
      <c r="BI2365" t="s">
        <v>1260</v>
      </c>
      <c r="BK2365" t="str">
        <f>LEFT(Tabela_BaseCadastro[[#This Row],[Descrição]],SEARCH(" ",Tabela_BaseCadastro[[#This Row],[Descrição]],1)-1)</f>
        <v>EXELON</v>
      </c>
      <c r="BL2365" t="str">
        <f>TEXT(Tabela_BaseCadastro[[#This Row],[Unidade Venda '[EAN8, UPC12, EAN13, e DUN14']]],"0000000000000")</f>
        <v>0789805480332</v>
      </c>
      <c r="BN2365">
        <f>IF(Tabela_BaseCadastro[[#This Row],[P.Ativo CMED]]="",Tabela_BaseCadastro[[#This Row],[DESCRIÇÃO DO PRINCIPIO ATIVO]],Tabela_BaseCadastro[[#This Row],[P.Ativo CMED]])</f>
        <v>0</v>
      </c>
    </row>
    <row r="2366" spans="1:66" x14ac:dyDescent="0.25">
      <c r="A2366">
        <v>3238</v>
      </c>
      <c r="B2366" t="s">
        <v>5578</v>
      </c>
      <c r="C2366">
        <v>2329</v>
      </c>
      <c r="D2366" t="s">
        <v>5568</v>
      </c>
      <c r="E2366">
        <v>1</v>
      </c>
      <c r="F2366" t="s">
        <v>1253</v>
      </c>
      <c r="G2366">
        <v>16</v>
      </c>
      <c r="H2366" s="1" t="s">
        <v>1534</v>
      </c>
      <c r="I2366">
        <v>90</v>
      </c>
      <c r="J2366" t="s">
        <v>5484</v>
      </c>
      <c r="K2366">
        <v>1</v>
      </c>
      <c r="L2366" t="s">
        <v>1535</v>
      </c>
      <c r="M2366" t="s">
        <v>1257</v>
      </c>
      <c r="N2366" t="s">
        <v>1422</v>
      </c>
      <c r="O2366" t="s">
        <v>1253</v>
      </c>
      <c r="P2366">
        <v>30022099</v>
      </c>
      <c r="R2366">
        <v>13</v>
      </c>
      <c r="S2366">
        <v>14</v>
      </c>
      <c r="U2366">
        <v>789805480295</v>
      </c>
      <c r="V2366">
        <v>0</v>
      </c>
      <c r="Z2366" t="s">
        <v>1260</v>
      </c>
      <c r="AA2366" t="s">
        <v>1261</v>
      </c>
      <c r="AB2366">
        <v>13</v>
      </c>
      <c r="AC2366" t="s">
        <v>2008</v>
      </c>
      <c r="AE2366">
        <v>45467</v>
      </c>
      <c r="AH2366">
        <v>0</v>
      </c>
      <c r="AK2366" t="s">
        <v>1260</v>
      </c>
      <c r="AM2366" t="s">
        <v>1260</v>
      </c>
      <c r="AN2366" t="s">
        <v>1260</v>
      </c>
      <c r="AQ2366" t="s">
        <v>1263</v>
      </c>
      <c r="AR2366" t="s">
        <v>1257</v>
      </c>
      <c r="AS2366" t="s">
        <v>1260</v>
      </c>
      <c r="AT2366">
        <v>1</v>
      </c>
      <c r="AX2366" t="s">
        <v>1260</v>
      </c>
      <c r="AY2366" t="s">
        <v>1264</v>
      </c>
      <c r="AZ2366" t="s">
        <v>1265</v>
      </c>
      <c r="BI2366" t="s">
        <v>1260</v>
      </c>
      <c r="BK2366" t="str">
        <f>LEFT(Tabela_BaseCadastro[[#This Row],[Descrição]],SEARCH(" ",Tabela_BaseCadastro[[#This Row],[Descrição]],1)-1)</f>
        <v>EXELON</v>
      </c>
      <c r="BL2366" t="str">
        <f>TEXT(Tabela_BaseCadastro[[#This Row],[Unidade Venda '[EAN8, UPC12, EAN13, e DUN14']]],"0000000000000")</f>
        <v>0789805480295</v>
      </c>
      <c r="BN2366">
        <f>IF(Tabela_BaseCadastro[[#This Row],[P.Ativo CMED]]="",Tabela_BaseCadastro[[#This Row],[DESCRIÇÃO DO PRINCIPIO ATIVO]],Tabela_BaseCadastro[[#This Row],[P.Ativo CMED]])</f>
        <v>0</v>
      </c>
    </row>
    <row r="2367" spans="1:66" x14ac:dyDescent="0.25">
      <c r="A2367">
        <v>3239</v>
      </c>
      <c r="B2367" t="s">
        <v>5579</v>
      </c>
      <c r="C2367">
        <v>2329</v>
      </c>
      <c r="D2367" t="s">
        <v>5568</v>
      </c>
      <c r="E2367">
        <v>1</v>
      </c>
      <c r="F2367" t="s">
        <v>1253</v>
      </c>
      <c r="G2367">
        <v>1</v>
      </c>
      <c r="H2367" s="1" t="s">
        <v>1280</v>
      </c>
      <c r="I2367">
        <v>90</v>
      </c>
      <c r="J2367" t="s">
        <v>5484</v>
      </c>
      <c r="K2367">
        <v>2</v>
      </c>
      <c r="L2367" t="s">
        <v>1256</v>
      </c>
      <c r="M2367" t="s">
        <v>1257</v>
      </c>
      <c r="N2367" t="s">
        <v>1422</v>
      </c>
      <c r="O2367" t="s">
        <v>1253</v>
      </c>
      <c r="P2367">
        <v>30022099</v>
      </c>
      <c r="R2367">
        <v>13</v>
      </c>
      <c r="S2367">
        <v>14</v>
      </c>
      <c r="U2367">
        <v>7898054580110</v>
      </c>
      <c r="V2367">
        <v>0</v>
      </c>
      <c r="Z2367" t="s">
        <v>1260</v>
      </c>
      <c r="AA2367" t="s">
        <v>1261</v>
      </c>
      <c r="AB2367">
        <v>1</v>
      </c>
      <c r="AC2367" t="s">
        <v>1283</v>
      </c>
      <c r="AE2367">
        <v>45467</v>
      </c>
      <c r="AH2367">
        <v>0</v>
      </c>
      <c r="AK2367" t="s">
        <v>1260</v>
      </c>
      <c r="AM2367" t="s">
        <v>1260</v>
      </c>
      <c r="AN2367" t="s">
        <v>1260</v>
      </c>
      <c r="AQ2367" t="s">
        <v>1263</v>
      </c>
      <c r="AR2367" t="s">
        <v>1257</v>
      </c>
      <c r="AS2367" t="s">
        <v>1260</v>
      </c>
      <c r="AT2367">
        <v>1</v>
      </c>
      <c r="AX2367" t="s">
        <v>1260</v>
      </c>
      <c r="AY2367" t="s">
        <v>1264</v>
      </c>
      <c r="AZ2367" t="s">
        <v>1265</v>
      </c>
      <c r="BI2367" t="s">
        <v>1260</v>
      </c>
      <c r="BK2367" t="str">
        <f>LEFT(Tabela_BaseCadastro[[#This Row],[Descrição]],SEARCH(" ",Tabela_BaseCadastro[[#This Row],[Descrição]],1)-1)</f>
        <v>LENVIMA</v>
      </c>
      <c r="BL2367" t="str">
        <f>TEXT(Tabela_BaseCadastro[[#This Row],[Unidade Venda '[EAN8, UPC12, EAN13, e DUN14']]],"0000000000000")</f>
        <v>7898054580110</v>
      </c>
      <c r="BM2367" t="s">
        <v>5580</v>
      </c>
      <c r="BN2367" t="str">
        <f>IF(Tabela_BaseCadastro[[#This Row],[P.Ativo CMED]]="",Tabela_BaseCadastro[[#This Row],[DESCRIÇÃO DO PRINCIPIO ATIVO]],Tabela_BaseCadastro[[#This Row],[P.Ativo CMED]])</f>
        <v>MESILATO DE LENVATINIBE</v>
      </c>
    </row>
    <row r="2368" spans="1:66" x14ac:dyDescent="0.25">
      <c r="A2368">
        <v>3240</v>
      </c>
      <c r="B2368" t="s">
        <v>5581</v>
      </c>
      <c r="C2368">
        <v>2329</v>
      </c>
      <c r="D2368" t="s">
        <v>5568</v>
      </c>
      <c r="E2368">
        <v>1</v>
      </c>
      <c r="F2368" t="s">
        <v>1253</v>
      </c>
      <c r="G2368">
        <v>1</v>
      </c>
      <c r="H2368" s="1" t="s">
        <v>1280</v>
      </c>
      <c r="I2368">
        <v>90</v>
      </c>
      <c r="J2368" t="s">
        <v>5484</v>
      </c>
      <c r="K2368">
        <v>2</v>
      </c>
      <c r="L2368" t="s">
        <v>1256</v>
      </c>
      <c r="M2368" t="s">
        <v>1257</v>
      </c>
      <c r="N2368" t="s">
        <v>1422</v>
      </c>
      <c r="O2368" t="s">
        <v>1253</v>
      </c>
      <c r="P2368">
        <v>30022099</v>
      </c>
      <c r="R2368">
        <v>13</v>
      </c>
      <c r="S2368">
        <v>14</v>
      </c>
      <c r="U2368">
        <v>7898054580127</v>
      </c>
      <c r="V2368">
        <v>0</v>
      </c>
      <c r="Z2368" t="s">
        <v>1260</v>
      </c>
      <c r="AA2368" t="s">
        <v>1261</v>
      </c>
      <c r="AB2368">
        <v>1</v>
      </c>
      <c r="AC2368" t="s">
        <v>1283</v>
      </c>
      <c r="AE2368">
        <v>45467</v>
      </c>
      <c r="AH2368">
        <v>0</v>
      </c>
      <c r="AK2368" t="s">
        <v>1260</v>
      </c>
      <c r="AM2368" t="s">
        <v>1260</v>
      </c>
      <c r="AN2368" t="s">
        <v>1260</v>
      </c>
      <c r="AQ2368" t="s">
        <v>1263</v>
      </c>
      <c r="AR2368" t="s">
        <v>1257</v>
      </c>
      <c r="AS2368" t="s">
        <v>1260</v>
      </c>
      <c r="AT2368">
        <v>1</v>
      </c>
      <c r="AX2368" t="s">
        <v>1260</v>
      </c>
      <c r="AY2368" t="s">
        <v>1264</v>
      </c>
      <c r="AZ2368" t="s">
        <v>1265</v>
      </c>
      <c r="BI2368" t="s">
        <v>1260</v>
      </c>
      <c r="BK2368" t="str">
        <f>LEFT(Tabela_BaseCadastro[[#This Row],[Descrição]],SEARCH(" ",Tabela_BaseCadastro[[#This Row],[Descrição]],1)-1)</f>
        <v>LENVIMA</v>
      </c>
      <c r="BL2368" t="str">
        <f>TEXT(Tabela_BaseCadastro[[#This Row],[Unidade Venda '[EAN8, UPC12, EAN13, e DUN14']]],"0000000000000")</f>
        <v>7898054580127</v>
      </c>
      <c r="BM2368" t="s">
        <v>5580</v>
      </c>
      <c r="BN2368" t="str">
        <f>IF(Tabela_BaseCadastro[[#This Row],[P.Ativo CMED]]="",Tabela_BaseCadastro[[#This Row],[DESCRIÇÃO DO PRINCIPIO ATIVO]],Tabela_BaseCadastro[[#This Row],[P.Ativo CMED]])</f>
        <v>MESILATO DE LENVATINIBE</v>
      </c>
    </row>
    <row r="2369" spans="1:66" x14ac:dyDescent="0.25">
      <c r="A2369">
        <v>3241</v>
      </c>
      <c r="B2369" t="s">
        <v>5582</v>
      </c>
      <c r="C2369">
        <v>2329</v>
      </c>
      <c r="D2369" t="s">
        <v>5568</v>
      </c>
      <c r="E2369">
        <v>1</v>
      </c>
      <c r="F2369" t="s">
        <v>1253</v>
      </c>
      <c r="G2369">
        <v>1</v>
      </c>
      <c r="H2369" s="1" t="s">
        <v>1280</v>
      </c>
      <c r="I2369">
        <v>90</v>
      </c>
      <c r="J2369" t="s">
        <v>5484</v>
      </c>
      <c r="K2369">
        <v>2</v>
      </c>
      <c r="L2369" t="s">
        <v>1256</v>
      </c>
      <c r="M2369" t="s">
        <v>1257</v>
      </c>
      <c r="N2369" t="s">
        <v>1570</v>
      </c>
      <c r="O2369" t="s">
        <v>1259</v>
      </c>
      <c r="P2369">
        <v>30049059</v>
      </c>
      <c r="R2369">
        <v>13</v>
      </c>
      <c r="S2369">
        <v>14</v>
      </c>
      <c r="U2369">
        <v>7898054580240</v>
      </c>
      <c r="V2369">
        <v>0</v>
      </c>
      <c r="Z2369" t="s">
        <v>1260</v>
      </c>
      <c r="AA2369" t="s">
        <v>1261</v>
      </c>
      <c r="AB2369">
        <v>1</v>
      </c>
      <c r="AC2369" t="s">
        <v>1283</v>
      </c>
      <c r="AE2369">
        <v>45467</v>
      </c>
      <c r="AH2369">
        <v>0</v>
      </c>
      <c r="AK2369" t="s">
        <v>1260</v>
      </c>
      <c r="AM2369" t="s">
        <v>1260</v>
      </c>
      <c r="AN2369" t="s">
        <v>1260</v>
      </c>
      <c r="AQ2369" t="s">
        <v>1263</v>
      </c>
      <c r="AR2369" t="s">
        <v>1257</v>
      </c>
      <c r="AS2369" t="s">
        <v>1260</v>
      </c>
      <c r="AT2369">
        <v>1</v>
      </c>
      <c r="AX2369" t="s">
        <v>1260</v>
      </c>
      <c r="AY2369" t="s">
        <v>1264</v>
      </c>
      <c r="AZ2369" t="s">
        <v>1265</v>
      </c>
      <c r="BI2369" t="s">
        <v>1260</v>
      </c>
      <c r="BK2369" t="str">
        <f>LEFT(Tabela_BaseCadastro[[#This Row],[Descrição]],SEARCH(" ",Tabela_BaseCadastro[[#This Row],[Descrição]],1)-1)</f>
        <v>ABRAXANE</v>
      </c>
      <c r="BL2369" t="str">
        <f>TEXT(Tabela_BaseCadastro[[#This Row],[Unidade Venda '[EAN8, UPC12, EAN13, e DUN14']]],"0000000000000")</f>
        <v>7898054580240</v>
      </c>
      <c r="BM2369" t="s">
        <v>2591</v>
      </c>
      <c r="BN2369" t="str">
        <f>IF(Tabela_BaseCadastro[[#This Row],[P.Ativo CMED]]="",Tabela_BaseCadastro[[#This Row],[DESCRIÇÃO DO PRINCIPIO ATIVO]],Tabela_BaseCadastro[[#This Row],[P.Ativo CMED]])</f>
        <v>PACLITAXEL</v>
      </c>
    </row>
    <row r="2370" spans="1:66" x14ac:dyDescent="0.25">
      <c r="A2370">
        <v>3242</v>
      </c>
      <c r="B2370" t="s">
        <v>5583</v>
      </c>
      <c r="C2370">
        <v>2329</v>
      </c>
      <c r="D2370" t="s">
        <v>5568</v>
      </c>
      <c r="E2370">
        <v>1</v>
      </c>
      <c r="F2370" t="s">
        <v>1253</v>
      </c>
      <c r="G2370">
        <v>2</v>
      </c>
      <c r="H2370" s="1" t="s">
        <v>1254</v>
      </c>
      <c r="I2370">
        <v>90</v>
      </c>
      <c r="J2370" t="s">
        <v>5484</v>
      </c>
      <c r="K2370">
        <v>1</v>
      </c>
      <c r="L2370" t="s">
        <v>1291</v>
      </c>
      <c r="M2370" t="s">
        <v>1257</v>
      </c>
      <c r="N2370" t="s">
        <v>1422</v>
      </c>
      <c r="O2370" t="s">
        <v>1253</v>
      </c>
      <c r="P2370">
        <v>30022099</v>
      </c>
      <c r="R2370">
        <v>13</v>
      </c>
      <c r="S2370">
        <v>14</v>
      </c>
      <c r="U2370">
        <v>7898054580097</v>
      </c>
      <c r="V2370">
        <v>0</v>
      </c>
      <c r="Z2370" t="s">
        <v>1260</v>
      </c>
      <c r="AA2370" t="s">
        <v>1261</v>
      </c>
      <c r="AB2370">
        <v>859</v>
      </c>
      <c r="AC2370" t="s">
        <v>5584</v>
      </c>
      <c r="AE2370">
        <v>45467</v>
      </c>
      <c r="AH2370">
        <v>0</v>
      </c>
      <c r="AK2370" t="s">
        <v>1260</v>
      </c>
      <c r="AM2370" t="s">
        <v>1260</v>
      </c>
      <c r="AN2370" t="s">
        <v>1260</v>
      </c>
      <c r="AQ2370" t="s">
        <v>1263</v>
      </c>
      <c r="AR2370" t="s">
        <v>1257</v>
      </c>
      <c r="AS2370" t="s">
        <v>1260</v>
      </c>
      <c r="AT2370">
        <v>1</v>
      </c>
      <c r="AX2370" t="s">
        <v>1260</v>
      </c>
      <c r="AY2370" t="s">
        <v>1264</v>
      </c>
      <c r="AZ2370" t="s">
        <v>1265</v>
      </c>
      <c r="BI2370" t="s">
        <v>1260</v>
      </c>
      <c r="BK2370" t="str">
        <f>LEFT(Tabela_BaseCadastro[[#This Row],[Descrição]],SEARCH(" ",Tabela_BaseCadastro[[#This Row],[Descrição]],1)-1)</f>
        <v>CRESEMBA</v>
      </c>
      <c r="BL2370" t="str">
        <f>TEXT(Tabela_BaseCadastro[[#This Row],[Unidade Venda '[EAN8, UPC12, EAN13, e DUN14']]],"0000000000000")</f>
        <v>7898054580097</v>
      </c>
      <c r="BM2370" t="s">
        <v>5569</v>
      </c>
      <c r="BN2370" t="str">
        <f>IF(Tabela_BaseCadastro[[#This Row],[P.Ativo CMED]]="",Tabela_BaseCadastro[[#This Row],[DESCRIÇÃO DO PRINCIPIO ATIVO]],Tabela_BaseCadastro[[#This Row],[P.Ativo CMED]])</f>
        <v>SULFATO DE ISAVUCONAZÔNIO</v>
      </c>
    </row>
    <row r="2371" spans="1:66" x14ac:dyDescent="0.25">
      <c r="A2371">
        <v>3243</v>
      </c>
      <c r="B2371" t="s">
        <v>5585</v>
      </c>
      <c r="C2371">
        <v>2329</v>
      </c>
      <c r="D2371" t="s">
        <v>5568</v>
      </c>
      <c r="E2371">
        <v>1</v>
      </c>
      <c r="F2371" t="s">
        <v>1253</v>
      </c>
      <c r="G2371">
        <v>1</v>
      </c>
      <c r="H2371" s="1" t="s">
        <v>1280</v>
      </c>
      <c r="I2371">
        <v>90</v>
      </c>
      <c r="J2371" t="s">
        <v>5484</v>
      </c>
      <c r="K2371">
        <v>2</v>
      </c>
      <c r="L2371" t="s">
        <v>1256</v>
      </c>
      <c r="M2371" t="s">
        <v>1257</v>
      </c>
      <c r="N2371" t="s">
        <v>1422</v>
      </c>
      <c r="O2371" t="s">
        <v>1253</v>
      </c>
      <c r="P2371">
        <v>30022099</v>
      </c>
      <c r="R2371">
        <v>13</v>
      </c>
      <c r="S2371">
        <v>14</v>
      </c>
      <c r="U2371">
        <v>7898054580103</v>
      </c>
      <c r="V2371">
        <v>0</v>
      </c>
      <c r="Z2371" t="s">
        <v>1260</v>
      </c>
      <c r="AA2371" t="s">
        <v>1261</v>
      </c>
      <c r="AB2371">
        <v>1</v>
      </c>
      <c r="AC2371" t="s">
        <v>1283</v>
      </c>
      <c r="AE2371">
        <v>45467</v>
      </c>
      <c r="AH2371">
        <v>0</v>
      </c>
      <c r="AK2371" t="s">
        <v>1260</v>
      </c>
      <c r="AM2371" t="s">
        <v>1260</v>
      </c>
      <c r="AN2371" t="s">
        <v>1260</v>
      </c>
      <c r="AQ2371" t="s">
        <v>1263</v>
      </c>
      <c r="AR2371" t="s">
        <v>1257</v>
      </c>
      <c r="AS2371" t="s">
        <v>1260</v>
      </c>
      <c r="AT2371">
        <v>1</v>
      </c>
      <c r="AX2371" t="s">
        <v>1260</v>
      </c>
      <c r="AY2371" t="s">
        <v>1264</v>
      </c>
      <c r="AZ2371" t="s">
        <v>1265</v>
      </c>
      <c r="BI2371" t="s">
        <v>1260</v>
      </c>
      <c r="BK2371" t="str">
        <f>LEFT(Tabela_BaseCadastro[[#This Row],[Descrição]],SEARCH(" ",Tabela_BaseCadastro[[#This Row],[Descrição]],1)-1)</f>
        <v>HALAVEN</v>
      </c>
      <c r="BL2371" t="str">
        <f>TEXT(Tabela_BaseCadastro[[#This Row],[Unidade Venda '[EAN8, UPC12, EAN13, e DUN14']]],"0000000000000")</f>
        <v>7898054580103</v>
      </c>
      <c r="BM2371" t="s">
        <v>5586</v>
      </c>
      <c r="BN2371" t="str">
        <f>IF(Tabela_BaseCadastro[[#This Row],[P.Ativo CMED]]="",Tabela_BaseCadastro[[#This Row],[DESCRIÇÃO DO PRINCIPIO ATIVO]],Tabela_BaseCadastro[[#This Row],[P.Ativo CMED]])</f>
        <v>MESILATO DE ERIBULINA</v>
      </c>
    </row>
    <row r="2372" spans="1:66" x14ac:dyDescent="0.25">
      <c r="A2372">
        <v>3244</v>
      </c>
      <c r="B2372" t="s">
        <v>5587</v>
      </c>
      <c r="C2372">
        <v>2329</v>
      </c>
      <c r="D2372" t="s">
        <v>5568</v>
      </c>
      <c r="E2372">
        <v>1</v>
      </c>
      <c r="F2372" t="s">
        <v>1253</v>
      </c>
      <c r="G2372">
        <v>1</v>
      </c>
      <c r="H2372" s="1" t="s">
        <v>1280</v>
      </c>
      <c r="I2372">
        <v>90</v>
      </c>
      <c r="J2372" t="s">
        <v>5484</v>
      </c>
      <c r="K2372">
        <v>2</v>
      </c>
      <c r="L2372" t="s">
        <v>1256</v>
      </c>
      <c r="M2372" t="s">
        <v>1257</v>
      </c>
      <c r="N2372" t="s">
        <v>1422</v>
      </c>
      <c r="O2372" t="s">
        <v>1253</v>
      </c>
      <c r="P2372">
        <v>30022099</v>
      </c>
      <c r="R2372">
        <v>13</v>
      </c>
      <c r="S2372">
        <v>14</v>
      </c>
      <c r="U2372">
        <v>7898054580028</v>
      </c>
      <c r="V2372">
        <v>0</v>
      </c>
      <c r="Z2372" t="s">
        <v>1260</v>
      </c>
      <c r="AA2372" t="s">
        <v>1261</v>
      </c>
      <c r="AB2372">
        <v>1</v>
      </c>
      <c r="AC2372" t="s">
        <v>1283</v>
      </c>
      <c r="AE2372">
        <v>45467</v>
      </c>
      <c r="AH2372">
        <v>0</v>
      </c>
      <c r="AK2372" t="s">
        <v>1260</v>
      </c>
      <c r="AM2372" t="s">
        <v>1260</v>
      </c>
      <c r="AN2372" t="s">
        <v>1260</v>
      </c>
      <c r="AQ2372" t="s">
        <v>1263</v>
      </c>
      <c r="AR2372" t="s">
        <v>1257</v>
      </c>
      <c r="AS2372" t="s">
        <v>1260</v>
      </c>
      <c r="AT2372">
        <v>1</v>
      </c>
      <c r="AX2372" t="s">
        <v>1260</v>
      </c>
      <c r="AY2372" t="s">
        <v>1264</v>
      </c>
      <c r="AZ2372" t="s">
        <v>1265</v>
      </c>
      <c r="BI2372" t="s">
        <v>1260</v>
      </c>
      <c r="BK2372" t="str">
        <f>LEFT(Tabela_BaseCadastro[[#This Row],[Descrição]],SEARCH(" ",Tabela_BaseCadastro[[#This Row],[Descrição]],1)-1)</f>
        <v>VIDAZA</v>
      </c>
      <c r="BL2372" t="str">
        <f>TEXT(Tabela_BaseCadastro[[#This Row],[Unidade Venda '[EAN8, UPC12, EAN13, e DUN14']]],"0000000000000")</f>
        <v>7898054580028</v>
      </c>
      <c r="BM2372" t="s">
        <v>4519</v>
      </c>
      <c r="BN2372" t="str">
        <f>IF(Tabela_BaseCadastro[[#This Row],[P.Ativo CMED]]="",Tabela_BaseCadastro[[#This Row],[DESCRIÇÃO DO PRINCIPIO ATIVO]],Tabela_BaseCadastro[[#This Row],[P.Ativo CMED]])</f>
        <v>AZACITIDINA</v>
      </c>
    </row>
    <row r="2373" spans="1:66" x14ac:dyDescent="0.25">
      <c r="A2373">
        <v>3245</v>
      </c>
      <c r="B2373" t="s">
        <v>5588</v>
      </c>
      <c r="C2373">
        <v>2329</v>
      </c>
      <c r="D2373" t="s">
        <v>5568</v>
      </c>
      <c r="E2373">
        <v>1</v>
      </c>
      <c r="F2373" t="s">
        <v>1253</v>
      </c>
      <c r="G2373">
        <v>1</v>
      </c>
      <c r="H2373" s="1" t="s">
        <v>1280</v>
      </c>
      <c r="I2373">
        <v>90</v>
      </c>
      <c r="J2373" t="s">
        <v>5484</v>
      </c>
      <c r="K2373">
        <v>1</v>
      </c>
      <c r="L2373" t="s">
        <v>1291</v>
      </c>
      <c r="M2373" t="s">
        <v>1257</v>
      </c>
      <c r="N2373" t="s">
        <v>1422</v>
      </c>
      <c r="O2373" t="s">
        <v>1253</v>
      </c>
      <c r="P2373">
        <v>30022099</v>
      </c>
      <c r="R2373">
        <v>13</v>
      </c>
      <c r="S2373">
        <v>14</v>
      </c>
      <c r="U2373">
        <v>7898054580455</v>
      </c>
      <c r="V2373">
        <v>0</v>
      </c>
      <c r="Z2373" t="s">
        <v>1260</v>
      </c>
      <c r="AA2373" t="s">
        <v>1261</v>
      </c>
      <c r="AB2373">
        <v>1</v>
      </c>
      <c r="AC2373" t="s">
        <v>1283</v>
      </c>
      <c r="AE2373">
        <v>45467</v>
      </c>
      <c r="AH2373">
        <v>0</v>
      </c>
      <c r="AK2373" t="s">
        <v>1260</v>
      </c>
      <c r="AM2373" t="s">
        <v>1260</v>
      </c>
      <c r="AN2373" t="s">
        <v>1260</v>
      </c>
      <c r="AQ2373" t="s">
        <v>1263</v>
      </c>
      <c r="AR2373" t="s">
        <v>1257</v>
      </c>
      <c r="AS2373" t="s">
        <v>1260</v>
      </c>
      <c r="AT2373">
        <v>1</v>
      </c>
      <c r="AX2373" t="s">
        <v>1260</v>
      </c>
      <c r="AY2373" t="s">
        <v>1264</v>
      </c>
      <c r="AZ2373" t="s">
        <v>1265</v>
      </c>
      <c r="BI2373" t="s">
        <v>1260</v>
      </c>
      <c r="BK2373" t="str">
        <f>LEFT(Tabela_BaseCadastro[[#This Row],[Descrição]],SEARCH(" ",Tabela_BaseCadastro[[#This Row],[Descrição]],1)-1)</f>
        <v>MINJUVI</v>
      </c>
      <c r="BL2373" t="str">
        <f>TEXT(Tabela_BaseCadastro[[#This Row],[Unidade Venda '[EAN8, UPC12, EAN13, e DUN14']]],"0000000000000")</f>
        <v>7898054580455</v>
      </c>
      <c r="BM2373" t="s">
        <v>5589</v>
      </c>
      <c r="BN2373" t="str">
        <f>IF(Tabela_BaseCadastro[[#This Row],[P.Ativo CMED]]="",Tabela_BaseCadastro[[#This Row],[DESCRIÇÃO DO PRINCIPIO ATIVO]],Tabela_BaseCadastro[[#This Row],[P.Ativo CMED]])</f>
        <v>TAFASITAMABE</v>
      </c>
    </row>
    <row r="2374" spans="1:66" x14ac:dyDescent="0.25">
      <c r="A2374">
        <v>3246</v>
      </c>
      <c r="B2374" t="s">
        <v>5590</v>
      </c>
      <c r="C2374">
        <v>2329</v>
      </c>
      <c r="D2374" t="s">
        <v>5568</v>
      </c>
      <c r="E2374">
        <v>1</v>
      </c>
      <c r="F2374" t="s">
        <v>1253</v>
      </c>
      <c r="G2374">
        <v>2</v>
      </c>
      <c r="H2374" s="1" t="s">
        <v>1254</v>
      </c>
      <c r="I2374">
        <v>90</v>
      </c>
      <c r="J2374" t="s">
        <v>5484</v>
      </c>
      <c r="K2374">
        <v>2</v>
      </c>
      <c r="L2374" t="s">
        <v>1256</v>
      </c>
      <c r="M2374" t="s">
        <v>1257</v>
      </c>
      <c r="N2374" t="s">
        <v>1422</v>
      </c>
      <c r="O2374" t="s">
        <v>1253</v>
      </c>
      <c r="P2374">
        <v>30022099</v>
      </c>
      <c r="R2374">
        <v>13</v>
      </c>
      <c r="S2374">
        <v>14</v>
      </c>
      <c r="U2374">
        <v>7898962482186</v>
      </c>
      <c r="V2374">
        <v>0</v>
      </c>
      <c r="Z2374" t="s">
        <v>1260</v>
      </c>
      <c r="AA2374" t="s">
        <v>1261</v>
      </c>
      <c r="AB2374">
        <v>585</v>
      </c>
      <c r="AC2374" t="s">
        <v>1420</v>
      </c>
      <c r="AE2374">
        <v>45467</v>
      </c>
      <c r="AH2374">
        <v>0</v>
      </c>
      <c r="AK2374" t="s">
        <v>1260</v>
      </c>
      <c r="AM2374" t="s">
        <v>1260</v>
      </c>
      <c r="AN2374" t="s">
        <v>1260</v>
      </c>
      <c r="AQ2374" t="s">
        <v>1263</v>
      </c>
      <c r="AR2374" t="s">
        <v>1257</v>
      </c>
      <c r="AS2374" t="s">
        <v>1260</v>
      </c>
      <c r="AT2374">
        <v>1</v>
      </c>
      <c r="AX2374" t="s">
        <v>1260</v>
      </c>
      <c r="AY2374" t="s">
        <v>1264</v>
      </c>
      <c r="AZ2374" t="s">
        <v>1265</v>
      </c>
      <c r="BI2374" t="s">
        <v>1260</v>
      </c>
      <c r="BK2374" t="str">
        <f>LEFT(Tabela_BaseCadastro[[#This Row],[Descrição]],SEARCH(" ",Tabela_BaseCadastro[[#This Row],[Descrição]],1)-1)</f>
        <v>VEKLURY</v>
      </c>
      <c r="BL2374" t="str">
        <f>TEXT(Tabela_BaseCadastro[[#This Row],[Unidade Venda '[EAN8, UPC12, EAN13, e DUN14']]],"0000000000000")</f>
        <v>7898962482186</v>
      </c>
      <c r="BM2374" t="s">
        <v>5591</v>
      </c>
      <c r="BN2374" t="str">
        <f>IF(Tabela_BaseCadastro[[#This Row],[P.Ativo CMED]]="",Tabela_BaseCadastro[[#This Row],[DESCRIÇÃO DO PRINCIPIO ATIVO]],Tabela_BaseCadastro[[#This Row],[P.Ativo CMED]])</f>
        <v>RENDESIVIR</v>
      </c>
    </row>
    <row r="2375" spans="1:66" x14ac:dyDescent="0.25">
      <c r="A2375">
        <v>3247</v>
      </c>
      <c r="B2375" t="s">
        <v>5592</v>
      </c>
      <c r="C2375">
        <v>2329</v>
      </c>
      <c r="D2375" t="s">
        <v>5568</v>
      </c>
      <c r="E2375">
        <v>1</v>
      </c>
      <c r="F2375" t="s">
        <v>1253</v>
      </c>
      <c r="G2375">
        <v>16</v>
      </c>
      <c r="H2375" s="1" t="s">
        <v>1534</v>
      </c>
      <c r="I2375">
        <v>90</v>
      </c>
      <c r="J2375" t="s">
        <v>5484</v>
      </c>
      <c r="K2375">
        <v>1</v>
      </c>
      <c r="L2375" t="s">
        <v>1535</v>
      </c>
      <c r="M2375" t="s">
        <v>1257</v>
      </c>
      <c r="N2375" t="s">
        <v>1422</v>
      </c>
      <c r="O2375" t="s">
        <v>1253</v>
      </c>
      <c r="P2375">
        <v>30022099</v>
      </c>
      <c r="R2375">
        <v>13</v>
      </c>
      <c r="S2375">
        <v>14</v>
      </c>
      <c r="U2375">
        <v>7898054580172</v>
      </c>
      <c r="V2375">
        <v>0</v>
      </c>
      <c r="Z2375" t="s">
        <v>1260</v>
      </c>
      <c r="AA2375" t="s">
        <v>1261</v>
      </c>
      <c r="AB2375">
        <v>2</v>
      </c>
      <c r="AC2375" t="s">
        <v>2327</v>
      </c>
      <c r="AE2375">
        <v>45467</v>
      </c>
      <c r="AH2375">
        <v>0</v>
      </c>
      <c r="AK2375" t="s">
        <v>1260</v>
      </c>
      <c r="AM2375" t="s">
        <v>1260</v>
      </c>
      <c r="AN2375" t="s">
        <v>1260</v>
      </c>
      <c r="AQ2375" t="s">
        <v>1263</v>
      </c>
      <c r="AR2375" t="s">
        <v>1257</v>
      </c>
      <c r="AS2375" t="s">
        <v>1260</v>
      </c>
      <c r="AT2375">
        <v>1</v>
      </c>
      <c r="AX2375" t="s">
        <v>1260</v>
      </c>
      <c r="AY2375" t="s">
        <v>1264</v>
      </c>
      <c r="AZ2375" t="s">
        <v>1265</v>
      </c>
      <c r="BI2375" t="s">
        <v>1260</v>
      </c>
      <c r="BK2375" t="str">
        <f>LEFT(Tabela_BaseCadastro[[#This Row],[Descrição]],SEARCH(" ",Tabela_BaseCadastro[[#This Row],[Descrição]],1)-1)</f>
        <v>INOVELON</v>
      </c>
      <c r="BL2375" t="str">
        <f>TEXT(Tabela_BaseCadastro[[#This Row],[Unidade Venda '[EAN8, UPC12, EAN13, e DUN14']]],"0000000000000")</f>
        <v>7898054580172</v>
      </c>
      <c r="BM2375" t="s">
        <v>5593</v>
      </c>
      <c r="BN2375" t="str">
        <f>IF(Tabela_BaseCadastro[[#This Row],[P.Ativo CMED]]="",Tabela_BaseCadastro[[#This Row],[DESCRIÇÃO DO PRINCIPIO ATIVO]],Tabela_BaseCadastro[[#This Row],[P.Ativo CMED]])</f>
        <v>RUFINAMIDA</v>
      </c>
    </row>
    <row r="2376" spans="1:66" x14ac:dyDescent="0.25">
      <c r="A2376">
        <v>3248</v>
      </c>
      <c r="B2376" t="s">
        <v>5594</v>
      </c>
      <c r="C2376">
        <v>2329</v>
      </c>
      <c r="D2376" t="s">
        <v>5568</v>
      </c>
      <c r="E2376">
        <v>1</v>
      </c>
      <c r="F2376" t="s">
        <v>1253</v>
      </c>
      <c r="G2376">
        <v>16</v>
      </c>
      <c r="H2376" s="1" t="s">
        <v>1534</v>
      </c>
      <c r="I2376">
        <v>90</v>
      </c>
      <c r="J2376" t="s">
        <v>5484</v>
      </c>
      <c r="K2376">
        <v>1</v>
      </c>
      <c r="L2376" t="s">
        <v>1535</v>
      </c>
      <c r="M2376" t="s">
        <v>1257</v>
      </c>
      <c r="N2376" t="s">
        <v>1422</v>
      </c>
      <c r="O2376" t="s">
        <v>1253</v>
      </c>
      <c r="P2376">
        <v>30022099</v>
      </c>
      <c r="R2376">
        <v>13</v>
      </c>
      <c r="S2376">
        <v>14</v>
      </c>
      <c r="U2376">
        <v>7898054580196</v>
      </c>
      <c r="V2376">
        <v>0</v>
      </c>
      <c r="Z2376" t="s">
        <v>1260</v>
      </c>
      <c r="AA2376" t="s">
        <v>1261</v>
      </c>
      <c r="AB2376">
        <v>2</v>
      </c>
      <c r="AC2376" t="s">
        <v>2327</v>
      </c>
      <c r="AE2376">
        <v>45467</v>
      </c>
      <c r="AH2376">
        <v>0</v>
      </c>
      <c r="AK2376" t="s">
        <v>1260</v>
      </c>
      <c r="AM2376" t="s">
        <v>1260</v>
      </c>
      <c r="AN2376" t="s">
        <v>1260</v>
      </c>
      <c r="AQ2376" t="s">
        <v>1263</v>
      </c>
      <c r="AR2376" t="s">
        <v>1257</v>
      </c>
      <c r="AS2376" t="s">
        <v>1260</v>
      </c>
      <c r="AT2376">
        <v>1</v>
      </c>
      <c r="AX2376" t="s">
        <v>1260</v>
      </c>
      <c r="AY2376" t="s">
        <v>1264</v>
      </c>
      <c r="AZ2376" t="s">
        <v>1265</v>
      </c>
      <c r="BI2376" t="s">
        <v>1260</v>
      </c>
      <c r="BK2376" t="str">
        <f>LEFT(Tabela_BaseCadastro[[#This Row],[Descrição]],SEARCH(" ",Tabela_BaseCadastro[[#This Row],[Descrição]],1)-1)</f>
        <v>INOVELON</v>
      </c>
      <c r="BL2376" t="str">
        <f>TEXT(Tabela_BaseCadastro[[#This Row],[Unidade Venda '[EAN8, UPC12, EAN13, e DUN14']]],"0000000000000")</f>
        <v>7898054580196</v>
      </c>
      <c r="BN2376">
        <f>IF(Tabela_BaseCadastro[[#This Row],[P.Ativo CMED]]="",Tabela_BaseCadastro[[#This Row],[DESCRIÇÃO DO PRINCIPIO ATIVO]],Tabela_BaseCadastro[[#This Row],[P.Ativo CMED]])</f>
        <v>0</v>
      </c>
    </row>
    <row r="2377" spans="1:66" x14ac:dyDescent="0.25">
      <c r="A2377">
        <v>3249</v>
      </c>
      <c r="B2377" t="s">
        <v>5595</v>
      </c>
      <c r="C2377">
        <v>2329</v>
      </c>
      <c r="D2377" t="s">
        <v>5568</v>
      </c>
      <c r="E2377">
        <v>1</v>
      </c>
      <c r="F2377" t="s">
        <v>1253</v>
      </c>
      <c r="G2377">
        <v>16</v>
      </c>
      <c r="H2377" s="1" t="s">
        <v>1534</v>
      </c>
      <c r="I2377">
        <v>90</v>
      </c>
      <c r="J2377" t="s">
        <v>5484</v>
      </c>
      <c r="K2377">
        <v>1</v>
      </c>
      <c r="L2377" t="s">
        <v>1535</v>
      </c>
      <c r="M2377" t="s">
        <v>1257</v>
      </c>
      <c r="N2377" t="s">
        <v>1422</v>
      </c>
      <c r="O2377" t="s">
        <v>1253</v>
      </c>
      <c r="P2377">
        <v>30022099</v>
      </c>
      <c r="R2377">
        <v>13</v>
      </c>
      <c r="S2377">
        <v>14</v>
      </c>
      <c r="U2377">
        <v>7898054580189</v>
      </c>
      <c r="V2377">
        <v>0</v>
      </c>
      <c r="Z2377" t="s">
        <v>1260</v>
      </c>
      <c r="AA2377" t="s">
        <v>1261</v>
      </c>
      <c r="AB2377">
        <v>2</v>
      </c>
      <c r="AC2377" t="s">
        <v>2327</v>
      </c>
      <c r="AE2377">
        <v>45467</v>
      </c>
      <c r="AH2377">
        <v>0</v>
      </c>
      <c r="AK2377" t="s">
        <v>1260</v>
      </c>
      <c r="AM2377" t="s">
        <v>1260</v>
      </c>
      <c r="AN2377" t="s">
        <v>1260</v>
      </c>
      <c r="AQ2377" t="s">
        <v>1263</v>
      </c>
      <c r="AR2377" t="s">
        <v>1257</v>
      </c>
      <c r="AS2377" t="s">
        <v>1260</v>
      </c>
      <c r="AT2377">
        <v>1</v>
      </c>
      <c r="AX2377" t="s">
        <v>1260</v>
      </c>
      <c r="AY2377" t="s">
        <v>1264</v>
      </c>
      <c r="AZ2377" t="s">
        <v>1265</v>
      </c>
      <c r="BI2377" t="s">
        <v>1260</v>
      </c>
      <c r="BK2377" t="str">
        <f>LEFT(Tabela_BaseCadastro[[#This Row],[Descrição]],SEARCH(" ",Tabela_BaseCadastro[[#This Row],[Descrição]],1)-1)</f>
        <v>INOVELON</v>
      </c>
      <c r="BL2377" t="str">
        <f>TEXT(Tabela_BaseCadastro[[#This Row],[Unidade Venda '[EAN8, UPC12, EAN13, e DUN14']]],"0000000000000")</f>
        <v>7898054580189</v>
      </c>
      <c r="BM2377" t="s">
        <v>5593</v>
      </c>
      <c r="BN2377" t="str">
        <f>IF(Tabela_BaseCadastro[[#This Row],[P.Ativo CMED]]="",Tabela_BaseCadastro[[#This Row],[DESCRIÇÃO DO PRINCIPIO ATIVO]],Tabela_BaseCadastro[[#This Row],[P.Ativo CMED]])</f>
        <v>RUFINAMIDA</v>
      </c>
    </row>
    <row r="2378" spans="1:66" x14ac:dyDescent="0.25">
      <c r="A2378">
        <v>3250</v>
      </c>
      <c r="B2378" t="s">
        <v>5596</v>
      </c>
      <c r="C2378">
        <v>2329</v>
      </c>
      <c r="D2378" t="s">
        <v>5568</v>
      </c>
      <c r="E2378">
        <v>1</v>
      </c>
      <c r="F2378" t="s">
        <v>1253</v>
      </c>
      <c r="G2378">
        <v>16</v>
      </c>
      <c r="H2378" s="1" t="s">
        <v>1534</v>
      </c>
      <c r="I2378">
        <v>90</v>
      </c>
      <c r="J2378" t="s">
        <v>5484</v>
      </c>
      <c r="K2378">
        <v>1</v>
      </c>
      <c r="L2378" t="s">
        <v>1535</v>
      </c>
      <c r="M2378" t="s">
        <v>1257</v>
      </c>
      <c r="N2378" t="s">
        <v>1422</v>
      </c>
      <c r="O2378" t="s">
        <v>1253</v>
      </c>
      <c r="P2378">
        <v>30022099</v>
      </c>
      <c r="R2378">
        <v>13</v>
      </c>
      <c r="S2378">
        <v>14</v>
      </c>
      <c r="U2378">
        <v>7898054580202</v>
      </c>
      <c r="V2378">
        <v>0</v>
      </c>
      <c r="Z2378" t="s">
        <v>1260</v>
      </c>
      <c r="AA2378" t="s">
        <v>1261</v>
      </c>
      <c r="AB2378">
        <v>2</v>
      </c>
      <c r="AC2378" t="s">
        <v>2327</v>
      </c>
      <c r="AE2378">
        <v>45467</v>
      </c>
      <c r="AH2378">
        <v>0</v>
      </c>
      <c r="AK2378" t="s">
        <v>1260</v>
      </c>
      <c r="AM2378" t="s">
        <v>1260</v>
      </c>
      <c r="AN2378" t="s">
        <v>1260</v>
      </c>
      <c r="AQ2378" t="s">
        <v>1263</v>
      </c>
      <c r="AR2378" t="s">
        <v>1257</v>
      </c>
      <c r="AS2378" t="s">
        <v>1260</v>
      </c>
      <c r="AT2378">
        <v>1</v>
      </c>
      <c r="AX2378" t="s">
        <v>1260</v>
      </c>
      <c r="AY2378" t="s">
        <v>1264</v>
      </c>
      <c r="AZ2378" t="s">
        <v>1265</v>
      </c>
      <c r="BI2378" t="s">
        <v>1260</v>
      </c>
      <c r="BK2378" t="str">
        <f>LEFT(Tabela_BaseCadastro[[#This Row],[Descrição]],SEARCH(" ",Tabela_BaseCadastro[[#This Row],[Descrição]],1)-1)</f>
        <v>INOVELON</v>
      </c>
      <c r="BL2378" t="str">
        <f>TEXT(Tabela_BaseCadastro[[#This Row],[Unidade Venda '[EAN8, UPC12, EAN13, e DUN14']]],"0000000000000")</f>
        <v>7898054580202</v>
      </c>
      <c r="BN2378">
        <f>IF(Tabela_BaseCadastro[[#This Row],[P.Ativo CMED]]="",Tabela_BaseCadastro[[#This Row],[DESCRIÇÃO DO PRINCIPIO ATIVO]],Tabela_BaseCadastro[[#This Row],[P.Ativo CMED]])</f>
        <v>0</v>
      </c>
    </row>
    <row r="2379" spans="1:66" x14ac:dyDescent="0.25">
      <c r="A2379">
        <v>3251</v>
      </c>
      <c r="B2379" t="s">
        <v>5597</v>
      </c>
      <c r="C2379">
        <v>2329</v>
      </c>
      <c r="D2379" t="s">
        <v>5568</v>
      </c>
      <c r="E2379">
        <v>1</v>
      </c>
      <c r="F2379" t="s">
        <v>1253</v>
      </c>
      <c r="G2379">
        <v>16</v>
      </c>
      <c r="H2379" s="1" t="s">
        <v>1534</v>
      </c>
      <c r="I2379">
        <v>90</v>
      </c>
      <c r="J2379" t="s">
        <v>5484</v>
      </c>
      <c r="K2379">
        <v>1</v>
      </c>
      <c r="L2379" t="s">
        <v>1535</v>
      </c>
      <c r="M2379" t="s">
        <v>1257</v>
      </c>
      <c r="N2379" t="s">
        <v>1422</v>
      </c>
      <c r="O2379" t="s">
        <v>1253</v>
      </c>
      <c r="P2379">
        <v>30022099</v>
      </c>
      <c r="R2379">
        <v>13</v>
      </c>
      <c r="S2379">
        <v>14</v>
      </c>
      <c r="U2379">
        <v>7898054580134</v>
      </c>
      <c r="V2379">
        <v>0</v>
      </c>
      <c r="Z2379" t="s">
        <v>1260</v>
      </c>
      <c r="AA2379" t="s">
        <v>1261</v>
      </c>
      <c r="AB2379">
        <v>2</v>
      </c>
      <c r="AC2379" t="s">
        <v>2327</v>
      </c>
      <c r="AE2379">
        <v>45467</v>
      </c>
      <c r="AH2379">
        <v>0</v>
      </c>
      <c r="AK2379" t="s">
        <v>1260</v>
      </c>
      <c r="AM2379" t="s">
        <v>1260</v>
      </c>
      <c r="AN2379" t="s">
        <v>1260</v>
      </c>
      <c r="AQ2379" t="s">
        <v>1263</v>
      </c>
      <c r="AR2379" t="s">
        <v>1257</v>
      </c>
      <c r="AS2379" t="s">
        <v>1260</v>
      </c>
      <c r="AT2379">
        <v>1</v>
      </c>
      <c r="AX2379" t="s">
        <v>1260</v>
      </c>
      <c r="AY2379" t="s">
        <v>1264</v>
      </c>
      <c r="AZ2379" t="s">
        <v>1265</v>
      </c>
      <c r="BI2379" t="s">
        <v>1260</v>
      </c>
      <c r="BK2379" t="str">
        <f>LEFT(Tabela_BaseCadastro[[#This Row],[Descrição]],SEARCH(" ",Tabela_BaseCadastro[[#This Row],[Descrição]],1)-1)</f>
        <v>FYCOMPA</v>
      </c>
      <c r="BL2379" t="str">
        <f>TEXT(Tabela_BaseCadastro[[#This Row],[Unidade Venda '[EAN8, UPC12, EAN13, e DUN14']]],"0000000000000")</f>
        <v>7898054580134</v>
      </c>
      <c r="BM2379" t="s">
        <v>5598</v>
      </c>
      <c r="BN2379" t="str">
        <f>IF(Tabela_BaseCadastro[[#This Row],[P.Ativo CMED]]="",Tabela_BaseCadastro[[#This Row],[DESCRIÇÃO DO PRINCIPIO ATIVO]],Tabela_BaseCadastro[[#This Row],[P.Ativo CMED]])</f>
        <v>PERAMPANEL</v>
      </c>
    </row>
    <row r="2380" spans="1:66" x14ac:dyDescent="0.25">
      <c r="A2380">
        <v>3252</v>
      </c>
      <c r="B2380" t="s">
        <v>5599</v>
      </c>
      <c r="C2380">
        <v>2329</v>
      </c>
      <c r="D2380" t="s">
        <v>5568</v>
      </c>
      <c r="E2380">
        <v>1</v>
      </c>
      <c r="F2380" t="s">
        <v>1253</v>
      </c>
      <c r="G2380">
        <v>16</v>
      </c>
      <c r="H2380" s="1" t="s">
        <v>1534</v>
      </c>
      <c r="I2380">
        <v>90</v>
      </c>
      <c r="J2380" t="s">
        <v>5484</v>
      </c>
      <c r="K2380">
        <v>1</v>
      </c>
      <c r="L2380" t="s">
        <v>1535</v>
      </c>
      <c r="M2380" t="s">
        <v>1257</v>
      </c>
      <c r="N2380" t="s">
        <v>1422</v>
      </c>
      <c r="O2380" t="s">
        <v>1253</v>
      </c>
      <c r="P2380">
        <v>30022099</v>
      </c>
      <c r="R2380">
        <v>13</v>
      </c>
      <c r="S2380">
        <v>14</v>
      </c>
      <c r="U2380">
        <v>7898054580141</v>
      </c>
      <c r="V2380">
        <v>0</v>
      </c>
      <c r="Z2380" t="s">
        <v>1260</v>
      </c>
      <c r="AA2380" t="s">
        <v>1261</v>
      </c>
      <c r="AB2380">
        <v>2</v>
      </c>
      <c r="AC2380" t="s">
        <v>2327</v>
      </c>
      <c r="AE2380">
        <v>45467</v>
      </c>
      <c r="AH2380">
        <v>0</v>
      </c>
      <c r="AK2380" t="s">
        <v>1260</v>
      </c>
      <c r="AM2380" t="s">
        <v>1260</v>
      </c>
      <c r="AN2380" t="s">
        <v>1260</v>
      </c>
      <c r="AQ2380" t="s">
        <v>1263</v>
      </c>
      <c r="AR2380" t="s">
        <v>1257</v>
      </c>
      <c r="AS2380" t="s">
        <v>1260</v>
      </c>
      <c r="AT2380">
        <v>1</v>
      </c>
      <c r="AX2380" t="s">
        <v>1260</v>
      </c>
      <c r="AY2380" t="s">
        <v>1264</v>
      </c>
      <c r="AZ2380" t="s">
        <v>1265</v>
      </c>
      <c r="BI2380" t="s">
        <v>1260</v>
      </c>
      <c r="BK2380" t="str">
        <f>LEFT(Tabela_BaseCadastro[[#This Row],[Descrição]],SEARCH(" ",Tabela_BaseCadastro[[#This Row],[Descrição]],1)-1)</f>
        <v>FYCOMPA</v>
      </c>
      <c r="BL2380" t="str">
        <f>TEXT(Tabela_BaseCadastro[[#This Row],[Unidade Venda '[EAN8, UPC12, EAN13, e DUN14']]],"0000000000000")</f>
        <v>7898054580141</v>
      </c>
      <c r="BM2380" t="s">
        <v>5598</v>
      </c>
      <c r="BN2380" t="str">
        <f>IF(Tabela_BaseCadastro[[#This Row],[P.Ativo CMED]]="",Tabela_BaseCadastro[[#This Row],[DESCRIÇÃO DO PRINCIPIO ATIVO]],Tabela_BaseCadastro[[#This Row],[P.Ativo CMED]])</f>
        <v>PERAMPANEL</v>
      </c>
    </row>
    <row r="2381" spans="1:66" x14ac:dyDescent="0.25">
      <c r="A2381">
        <v>3253</v>
      </c>
      <c r="B2381" t="s">
        <v>5600</v>
      </c>
      <c r="C2381">
        <v>2329</v>
      </c>
      <c r="D2381" t="s">
        <v>5568</v>
      </c>
      <c r="E2381">
        <v>1</v>
      </c>
      <c r="F2381" t="s">
        <v>1253</v>
      </c>
      <c r="G2381">
        <v>16</v>
      </c>
      <c r="H2381" s="1" t="s">
        <v>1534</v>
      </c>
      <c r="I2381">
        <v>90</v>
      </c>
      <c r="J2381" t="s">
        <v>5484</v>
      </c>
      <c r="K2381">
        <v>1</v>
      </c>
      <c r="L2381" t="s">
        <v>1535</v>
      </c>
      <c r="M2381" t="s">
        <v>1257</v>
      </c>
      <c r="N2381" t="s">
        <v>1422</v>
      </c>
      <c r="O2381" t="s">
        <v>1253</v>
      </c>
      <c r="P2381">
        <v>30022099</v>
      </c>
      <c r="R2381">
        <v>13</v>
      </c>
      <c r="S2381">
        <v>14</v>
      </c>
      <c r="U2381">
        <v>7898054580158</v>
      </c>
      <c r="V2381">
        <v>0</v>
      </c>
      <c r="Z2381" t="s">
        <v>1260</v>
      </c>
      <c r="AA2381" t="s">
        <v>1261</v>
      </c>
      <c r="AB2381">
        <v>2</v>
      </c>
      <c r="AC2381" t="s">
        <v>2327</v>
      </c>
      <c r="AE2381">
        <v>45467</v>
      </c>
      <c r="AH2381">
        <v>0</v>
      </c>
      <c r="AK2381" t="s">
        <v>1260</v>
      </c>
      <c r="AM2381" t="s">
        <v>1260</v>
      </c>
      <c r="AN2381" t="s">
        <v>1260</v>
      </c>
      <c r="AQ2381" t="s">
        <v>1263</v>
      </c>
      <c r="AR2381" t="s">
        <v>1257</v>
      </c>
      <c r="AS2381" t="s">
        <v>1260</v>
      </c>
      <c r="AT2381">
        <v>1</v>
      </c>
      <c r="AX2381" t="s">
        <v>1260</v>
      </c>
      <c r="AY2381" t="s">
        <v>1264</v>
      </c>
      <c r="AZ2381" t="s">
        <v>1265</v>
      </c>
      <c r="BI2381" t="s">
        <v>1260</v>
      </c>
      <c r="BK2381" t="str">
        <f>LEFT(Tabela_BaseCadastro[[#This Row],[Descrição]],SEARCH(" ",Tabela_BaseCadastro[[#This Row],[Descrição]],1)-1)</f>
        <v>FYCOMPA</v>
      </c>
      <c r="BL2381" t="str">
        <f>TEXT(Tabela_BaseCadastro[[#This Row],[Unidade Venda '[EAN8, UPC12, EAN13, e DUN14']]],"0000000000000")</f>
        <v>7898054580158</v>
      </c>
      <c r="BM2381" t="s">
        <v>5598</v>
      </c>
      <c r="BN2381" t="str">
        <f>IF(Tabela_BaseCadastro[[#This Row],[P.Ativo CMED]]="",Tabela_BaseCadastro[[#This Row],[DESCRIÇÃO DO PRINCIPIO ATIVO]],Tabela_BaseCadastro[[#This Row],[P.Ativo CMED]])</f>
        <v>PERAMPANEL</v>
      </c>
    </row>
    <row r="2382" spans="1:66" x14ac:dyDescent="0.25">
      <c r="A2382">
        <v>3254</v>
      </c>
      <c r="B2382" t="s">
        <v>5601</v>
      </c>
      <c r="C2382">
        <v>2329</v>
      </c>
      <c r="D2382" t="s">
        <v>5568</v>
      </c>
      <c r="E2382">
        <v>1</v>
      </c>
      <c r="F2382" t="s">
        <v>1253</v>
      </c>
      <c r="G2382">
        <v>16</v>
      </c>
      <c r="H2382" s="1" t="s">
        <v>1534</v>
      </c>
      <c r="I2382">
        <v>90</v>
      </c>
      <c r="J2382" t="s">
        <v>5484</v>
      </c>
      <c r="K2382">
        <v>1</v>
      </c>
      <c r="L2382" t="s">
        <v>1535</v>
      </c>
      <c r="M2382" t="s">
        <v>1257</v>
      </c>
      <c r="N2382" t="s">
        <v>1422</v>
      </c>
      <c r="O2382" t="s">
        <v>1253</v>
      </c>
      <c r="P2382">
        <v>30022099</v>
      </c>
      <c r="R2382">
        <v>13</v>
      </c>
      <c r="S2382">
        <v>14</v>
      </c>
      <c r="U2382">
        <v>7898054580165</v>
      </c>
      <c r="V2382">
        <v>0</v>
      </c>
      <c r="Z2382" t="s">
        <v>1260</v>
      </c>
      <c r="AA2382" t="s">
        <v>1261</v>
      </c>
      <c r="AB2382">
        <v>2</v>
      </c>
      <c r="AC2382" t="s">
        <v>2327</v>
      </c>
      <c r="AE2382">
        <v>45467</v>
      </c>
      <c r="AH2382">
        <v>0</v>
      </c>
      <c r="AK2382" t="s">
        <v>1260</v>
      </c>
      <c r="AM2382" t="s">
        <v>1260</v>
      </c>
      <c r="AN2382" t="s">
        <v>1260</v>
      </c>
      <c r="AQ2382" t="s">
        <v>1263</v>
      </c>
      <c r="AR2382" t="s">
        <v>1257</v>
      </c>
      <c r="AS2382" t="s">
        <v>1260</v>
      </c>
      <c r="AT2382">
        <v>1</v>
      </c>
      <c r="AX2382" t="s">
        <v>1260</v>
      </c>
      <c r="AY2382" t="s">
        <v>1264</v>
      </c>
      <c r="AZ2382" t="s">
        <v>1265</v>
      </c>
      <c r="BI2382" t="s">
        <v>1260</v>
      </c>
      <c r="BK2382" t="str">
        <f>LEFT(Tabela_BaseCadastro[[#This Row],[Descrição]],SEARCH(" ",Tabela_BaseCadastro[[#This Row],[Descrição]],1)-1)</f>
        <v>FYCOMPA</v>
      </c>
      <c r="BL2382" t="str">
        <f>TEXT(Tabela_BaseCadastro[[#This Row],[Unidade Venda '[EAN8, UPC12, EAN13, e DUN14']]],"0000000000000")</f>
        <v>7898054580165</v>
      </c>
      <c r="BM2382" t="s">
        <v>5598</v>
      </c>
      <c r="BN2382" t="str">
        <f>IF(Tabela_BaseCadastro[[#This Row],[P.Ativo CMED]]="",Tabela_BaseCadastro[[#This Row],[DESCRIÇÃO DO PRINCIPIO ATIVO]],Tabela_BaseCadastro[[#This Row],[P.Ativo CMED]])</f>
        <v>PERAMPANEL</v>
      </c>
    </row>
    <row r="2383" spans="1:66" x14ac:dyDescent="0.25">
      <c r="A2383">
        <v>3255</v>
      </c>
      <c r="B2383" t="s">
        <v>5602</v>
      </c>
      <c r="C2383">
        <v>2329</v>
      </c>
      <c r="D2383" t="s">
        <v>5568</v>
      </c>
      <c r="E2383">
        <v>1</v>
      </c>
      <c r="F2383" t="s">
        <v>1253</v>
      </c>
      <c r="G2383">
        <v>16</v>
      </c>
      <c r="H2383" s="1" t="s">
        <v>1534</v>
      </c>
      <c r="I2383">
        <v>90</v>
      </c>
      <c r="J2383" t="s">
        <v>5484</v>
      </c>
      <c r="K2383">
        <v>1</v>
      </c>
      <c r="L2383" t="s">
        <v>1535</v>
      </c>
      <c r="M2383" t="s">
        <v>1257</v>
      </c>
      <c r="N2383" t="s">
        <v>1422</v>
      </c>
      <c r="O2383" t="s">
        <v>1253</v>
      </c>
      <c r="P2383">
        <v>30022099</v>
      </c>
      <c r="R2383">
        <v>13</v>
      </c>
      <c r="S2383">
        <v>14</v>
      </c>
      <c r="U2383">
        <v>7898054580226</v>
      </c>
      <c r="V2383">
        <v>0</v>
      </c>
      <c r="Z2383" t="s">
        <v>1260</v>
      </c>
      <c r="AA2383" t="s">
        <v>1261</v>
      </c>
      <c r="AB2383">
        <v>2</v>
      </c>
      <c r="AC2383" t="s">
        <v>2327</v>
      </c>
      <c r="AE2383">
        <v>45467</v>
      </c>
      <c r="AH2383">
        <v>0</v>
      </c>
      <c r="AK2383" t="s">
        <v>1260</v>
      </c>
      <c r="AM2383" t="s">
        <v>1260</v>
      </c>
      <c r="AN2383" t="s">
        <v>1260</v>
      </c>
      <c r="AQ2383" t="s">
        <v>1263</v>
      </c>
      <c r="AR2383" t="s">
        <v>1257</v>
      </c>
      <c r="AS2383" t="s">
        <v>1260</v>
      </c>
      <c r="AT2383">
        <v>1</v>
      </c>
      <c r="AX2383" t="s">
        <v>1260</v>
      </c>
      <c r="AY2383" t="s">
        <v>1264</v>
      </c>
      <c r="AZ2383" t="s">
        <v>1265</v>
      </c>
      <c r="BI2383" t="s">
        <v>1260</v>
      </c>
      <c r="BK2383" t="str">
        <f>LEFT(Tabela_BaseCadastro[[#This Row],[Descrição]],SEARCH(" ",Tabela_BaseCadastro[[#This Row],[Descrição]],1)-1)</f>
        <v>FYCOMPA</v>
      </c>
      <c r="BL2383" t="str">
        <f>TEXT(Tabela_BaseCadastro[[#This Row],[Unidade Venda '[EAN8, UPC12, EAN13, e DUN14']]],"0000000000000")</f>
        <v>7898054580226</v>
      </c>
      <c r="BN2383">
        <f>IF(Tabela_BaseCadastro[[#This Row],[P.Ativo CMED]]="",Tabela_BaseCadastro[[#This Row],[DESCRIÇÃO DO PRINCIPIO ATIVO]],Tabela_BaseCadastro[[#This Row],[P.Ativo CMED]])</f>
        <v>0</v>
      </c>
    </row>
    <row r="2384" spans="1:66" x14ac:dyDescent="0.25">
      <c r="A2384">
        <v>3256</v>
      </c>
      <c r="B2384" t="s">
        <v>5603</v>
      </c>
      <c r="C2384">
        <v>2329</v>
      </c>
      <c r="D2384" t="s">
        <v>5568</v>
      </c>
      <c r="E2384">
        <v>1</v>
      </c>
      <c r="F2384" t="s">
        <v>1253</v>
      </c>
      <c r="G2384">
        <v>16</v>
      </c>
      <c r="H2384" s="1" t="s">
        <v>1534</v>
      </c>
      <c r="I2384">
        <v>90</v>
      </c>
      <c r="J2384" t="s">
        <v>5484</v>
      </c>
      <c r="K2384">
        <v>1</v>
      </c>
      <c r="L2384" t="s">
        <v>1535</v>
      </c>
      <c r="M2384" t="s">
        <v>1257</v>
      </c>
      <c r="N2384" t="s">
        <v>1422</v>
      </c>
      <c r="O2384" t="s">
        <v>1253</v>
      </c>
      <c r="P2384">
        <v>30022099</v>
      </c>
      <c r="R2384">
        <v>13</v>
      </c>
      <c r="S2384">
        <v>14</v>
      </c>
      <c r="U2384">
        <v>7898054580233</v>
      </c>
      <c r="V2384">
        <v>0</v>
      </c>
      <c r="Z2384" t="s">
        <v>1260</v>
      </c>
      <c r="AA2384" t="s">
        <v>1261</v>
      </c>
      <c r="AB2384">
        <v>2</v>
      </c>
      <c r="AC2384" t="s">
        <v>2327</v>
      </c>
      <c r="AE2384">
        <v>45467</v>
      </c>
      <c r="AH2384">
        <v>0</v>
      </c>
      <c r="AK2384" t="s">
        <v>1260</v>
      </c>
      <c r="AM2384" t="s">
        <v>1260</v>
      </c>
      <c r="AN2384" t="s">
        <v>1260</v>
      </c>
      <c r="AQ2384" t="s">
        <v>1263</v>
      </c>
      <c r="AR2384" t="s">
        <v>1257</v>
      </c>
      <c r="AS2384" t="s">
        <v>1260</v>
      </c>
      <c r="AT2384">
        <v>1</v>
      </c>
      <c r="AX2384" t="s">
        <v>1260</v>
      </c>
      <c r="AY2384" t="s">
        <v>1264</v>
      </c>
      <c r="AZ2384" t="s">
        <v>1265</v>
      </c>
      <c r="BI2384" t="s">
        <v>1260</v>
      </c>
      <c r="BK2384" t="str">
        <f>LEFT(Tabela_BaseCadastro[[#This Row],[Descrição]],SEARCH(" ",Tabela_BaseCadastro[[#This Row],[Descrição]],1)-1)</f>
        <v>FYCOMPA</v>
      </c>
      <c r="BL2384" t="str">
        <f>TEXT(Tabela_BaseCadastro[[#This Row],[Unidade Venda '[EAN8, UPC12, EAN13, e DUN14']]],"0000000000000")</f>
        <v>7898054580233</v>
      </c>
      <c r="BN2384">
        <f>IF(Tabela_BaseCadastro[[#This Row],[P.Ativo CMED]]="",Tabela_BaseCadastro[[#This Row],[DESCRIÇÃO DO PRINCIPIO ATIVO]],Tabela_BaseCadastro[[#This Row],[P.Ativo CMED]])</f>
        <v>0</v>
      </c>
    </row>
    <row r="2385" spans="1:66" x14ac:dyDescent="0.25">
      <c r="A2385">
        <v>3257</v>
      </c>
      <c r="B2385" t="s">
        <v>5604</v>
      </c>
      <c r="C2385">
        <v>1370</v>
      </c>
      <c r="D2385" t="s">
        <v>1380</v>
      </c>
      <c r="E2385">
        <v>1</v>
      </c>
      <c r="F2385" t="s">
        <v>1253</v>
      </c>
      <c r="G2385">
        <v>1</v>
      </c>
      <c r="H2385" s="1" t="s">
        <v>1280</v>
      </c>
      <c r="I2385">
        <v>3</v>
      </c>
      <c r="J2385" t="s">
        <v>1382</v>
      </c>
      <c r="K2385">
        <v>2</v>
      </c>
      <c r="L2385" t="s">
        <v>1256</v>
      </c>
      <c r="M2385" t="s">
        <v>1257</v>
      </c>
      <c r="N2385" t="s">
        <v>1268</v>
      </c>
      <c r="O2385" t="s">
        <v>1269</v>
      </c>
      <c r="P2385">
        <v>30049069</v>
      </c>
      <c r="R2385">
        <v>13</v>
      </c>
      <c r="S2385">
        <v>14</v>
      </c>
      <c r="U2385">
        <v>7896261022164</v>
      </c>
      <c r="V2385">
        <v>0</v>
      </c>
      <c r="Z2385" t="s">
        <v>1260</v>
      </c>
      <c r="AA2385" t="s">
        <v>1261</v>
      </c>
      <c r="AB2385">
        <v>1</v>
      </c>
      <c r="AC2385" t="s">
        <v>1283</v>
      </c>
      <c r="AE2385">
        <v>45467</v>
      </c>
      <c r="AH2385">
        <v>0</v>
      </c>
      <c r="AK2385" t="s">
        <v>1260</v>
      </c>
      <c r="AM2385" t="s">
        <v>1260</v>
      </c>
      <c r="AN2385" t="s">
        <v>1260</v>
      </c>
      <c r="AQ2385" t="s">
        <v>1263</v>
      </c>
      <c r="AR2385" t="s">
        <v>1257</v>
      </c>
      <c r="AS2385" t="s">
        <v>1260</v>
      </c>
      <c r="AT2385">
        <v>1</v>
      </c>
      <c r="AX2385" t="s">
        <v>1260</v>
      </c>
      <c r="AY2385" t="s">
        <v>1264</v>
      </c>
      <c r="AZ2385" t="s">
        <v>1265</v>
      </c>
      <c r="BI2385" t="s">
        <v>1260</v>
      </c>
      <c r="BK2385" t="str">
        <f>LEFT(Tabela_BaseCadastro[[#This Row],[Descrição]],SEARCH(" ",Tabela_BaseCadastro[[#This Row],[Descrição]],1)-1)</f>
        <v>TABRECTA</v>
      </c>
      <c r="BL2385" t="str">
        <f>TEXT(Tabela_BaseCadastro[[#This Row],[Unidade Venda '[EAN8, UPC12, EAN13, e DUN14']]],"0000000000000")</f>
        <v>7896261022164</v>
      </c>
      <c r="BM2385" t="s">
        <v>5605</v>
      </c>
      <c r="BN2385" t="str">
        <f>IF(Tabela_BaseCadastro[[#This Row],[P.Ativo CMED]]="",Tabela_BaseCadastro[[#This Row],[DESCRIÇÃO DO PRINCIPIO ATIVO]],Tabela_BaseCadastro[[#This Row],[P.Ativo CMED]])</f>
        <v>DICLORIDRATO DE CAPMATINIBE MONOIDRATADO</v>
      </c>
    </row>
    <row r="2386" spans="1:66" x14ac:dyDescent="0.25">
      <c r="A2386">
        <v>3258</v>
      </c>
      <c r="B2386" t="s">
        <v>5606</v>
      </c>
      <c r="C2386">
        <v>2194</v>
      </c>
      <c r="D2386" t="s">
        <v>5166</v>
      </c>
      <c r="E2386">
        <v>5</v>
      </c>
      <c r="F2386" t="s">
        <v>2634</v>
      </c>
      <c r="G2386">
        <v>8</v>
      </c>
      <c r="H2386" s="1" t="s">
        <v>2635</v>
      </c>
      <c r="I2386">
        <v>86</v>
      </c>
      <c r="J2386" t="s">
        <v>5167</v>
      </c>
      <c r="M2386" t="s">
        <v>1257</v>
      </c>
      <c r="N2386" t="s">
        <v>5168</v>
      </c>
      <c r="O2386" t="s">
        <v>1275</v>
      </c>
      <c r="P2386">
        <v>90183929</v>
      </c>
      <c r="R2386">
        <v>13</v>
      </c>
      <c r="S2386">
        <v>14</v>
      </c>
      <c r="U2386">
        <v>0</v>
      </c>
      <c r="V2386">
        <v>0</v>
      </c>
      <c r="X2386">
        <v>97031304</v>
      </c>
      <c r="Z2386" t="s">
        <v>1260</v>
      </c>
      <c r="AA2386" t="s">
        <v>1261</v>
      </c>
      <c r="AE2386">
        <v>45469</v>
      </c>
      <c r="AH2386">
        <v>0</v>
      </c>
      <c r="AK2386" t="s">
        <v>1260</v>
      </c>
      <c r="AM2386" t="s">
        <v>1260</v>
      </c>
      <c r="AN2386" t="s">
        <v>1260</v>
      </c>
      <c r="AQ2386" t="s">
        <v>1263</v>
      </c>
      <c r="AR2386" t="s">
        <v>1257</v>
      </c>
      <c r="AS2386" t="s">
        <v>1260</v>
      </c>
      <c r="AT2386">
        <v>1</v>
      </c>
      <c r="AX2386" t="s">
        <v>1260</v>
      </c>
      <c r="AY2386" t="s">
        <v>1264</v>
      </c>
      <c r="AZ2386" t="s">
        <v>1265</v>
      </c>
      <c r="BI2386" t="s">
        <v>1260</v>
      </c>
      <c r="BK2386" t="str">
        <f>LEFT(Tabela_BaseCadastro[[#This Row],[Descrição]],SEARCH(" ",Tabela_BaseCadastro[[#This Row],[Descrição]],1)-1)</f>
        <v>97031304</v>
      </c>
      <c r="BL2386" t="str">
        <f>TEXT(Tabela_BaseCadastro[[#This Row],[Unidade Venda '[EAN8, UPC12, EAN13, e DUN14']]],"0000000000000")</f>
        <v>0000000000000</v>
      </c>
      <c r="BM2386" t="s">
        <v>1565</v>
      </c>
      <c r="BN2386" t="str">
        <f>IF(Tabela_BaseCadastro[[#This Row],[P.Ativo CMED]]="",Tabela_BaseCadastro[[#This Row],[DESCRIÇÃO DO PRINCIPIO ATIVO]],Tabela_BaseCadastro[[#This Row],[P.Ativo CMED]])</f>
        <v>TISAGENLECLEUCEL</v>
      </c>
    </row>
    <row r="2387" spans="1:66" x14ac:dyDescent="0.25">
      <c r="A2387">
        <v>3259</v>
      </c>
      <c r="B2387" t="s">
        <v>5607</v>
      </c>
      <c r="C2387">
        <v>1645</v>
      </c>
      <c r="D2387" t="s">
        <v>2759</v>
      </c>
      <c r="E2387">
        <v>5</v>
      </c>
      <c r="F2387" t="s">
        <v>2634</v>
      </c>
      <c r="G2387">
        <v>8</v>
      </c>
      <c r="H2387" s="1" t="s">
        <v>2635</v>
      </c>
      <c r="I2387">
        <v>39</v>
      </c>
      <c r="J2387" t="s">
        <v>2761</v>
      </c>
      <c r="M2387" t="s">
        <v>1257</v>
      </c>
      <c r="N2387" t="s">
        <v>1422</v>
      </c>
      <c r="O2387" t="s">
        <v>1253</v>
      </c>
      <c r="P2387">
        <v>30022099</v>
      </c>
      <c r="R2387">
        <v>13</v>
      </c>
      <c r="S2387">
        <v>14</v>
      </c>
      <c r="U2387">
        <v>0</v>
      </c>
      <c r="V2387">
        <v>0</v>
      </c>
      <c r="X2387" t="s">
        <v>5608</v>
      </c>
      <c r="Z2387" t="s">
        <v>1260</v>
      </c>
      <c r="AA2387" t="s">
        <v>1261</v>
      </c>
      <c r="AE2387">
        <v>45474</v>
      </c>
      <c r="AH2387">
        <v>0</v>
      </c>
      <c r="AK2387" t="s">
        <v>1260</v>
      </c>
      <c r="AM2387" t="s">
        <v>1260</v>
      </c>
      <c r="AN2387" t="s">
        <v>1260</v>
      </c>
      <c r="AQ2387" t="s">
        <v>1263</v>
      </c>
      <c r="AR2387" t="s">
        <v>1257</v>
      </c>
      <c r="AS2387" t="s">
        <v>1260</v>
      </c>
      <c r="AT2387">
        <v>1</v>
      </c>
      <c r="AX2387" t="s">
        <v>1260</v>
      </c>
      <c r="AY2387" t="s">
        <v>1264</v>
      </c>
      <c r="AZ2387" t="s">
        <v>1265</v>
      </c>
      <c r="BI2387" t="s">
        <v>1260</v>
      </c>
      <c r="BK2387" t="str">
        <f>LEFT(Tabela_BaseCadastro[[#This Row],[Descrição]],SEARCH(" ",Tabela_BaseCadastro[[#This Row],[Descrição]],1)-1)</f>
        <v>CABO</v>
      </c>
      <c r="BL2387" t="str">
        <f>TEXT(Tabela_BaseCadastro[[#This Row],[Unidade Venda '[EAN8, UPC12, EAN13, e DUN14']]],"0000000000000")</f>
        <v>0000000000000</v>
      </c>
      <c r="BM2387" t="s">
        <v>1565</v>
      </c>
      <c r="BN2387" t="str">
        <f>IF(Tabela_BaseCadastro[[#This Row],[P.Ativo CMED]]="",Tabela_BaseCadastro[[#This Row],[DESCRIÇÃO DO PRINCIPIO ATIVO]],Tabela_BaseCadastro[[#This Row],[P.Ativo CMED]])</f>
        <v>TISAGENLECLEUCEL</v>
      </c>
    </row>
    <row r="2388" spans="1:66" x14ac:dyDescent="0.25">
      <c r="A2388">
        <v>3260</v>
      </c>
      <c r="B2388" t="s">
        <v>5609</v>
      </c>
      <c r="C2388">
        <v>1645</v>
      </c>
      <c r="D2388" t="s">
        <v>2759</v>
      </c>
      <c r="E2388">
        <v>5</v>
      </c>
      <c r="F2388" t="s">
        <v>2634</v>
      </c>
      <c r="G2388">
        <v>8</v>
      </c>
      <c r="H2388" s="1" t="s">
        <v>2635</v>
      </c>
      <c r="I2388">
        <v>39</v>
      </c>
      <c r="J2388" t="s">
        <v>2761</v>
      </c>
      <c r="M2388" t="s">
        <v>1257</v>
      </c>
      <c r="N2388" t="s">
        <v>1422</v>
      </c>
      <c r="O2388" t="s">
        <v>1253</v>
      </c>
      <c r="P2388">
        <v>30022099</v>
      </c>
      <c r="R2388">
        <v>13</v>
      </c>
      <c r="S2388">
        <v>14</v>
      </c>
      <c r="U2388">
        <v>0</v>
      </c>
      <c r="V2388">
        <v>0</v>
      </c>
      <c r="Z2388" t="s">
        <v>1260</v>
      </c>
      <c r="AA2388" t="s">
        <v>1261</v>
      </c>
      <c r="AE2388">
        <v>45474</v>
      </c>
      <c r="AH2388">
        <v>0</v>
      </c>
      <c r="AK2388" t="s">
        <v>1260</v>
      </c>
      <c r="AM2388" t="s">
        <v>1260</v>
      </c>
      <c r="AN2388" t="s">
        <v>1260</v>
      </c>
      <c r="AQ2388" t="s">
        <v>1263</v>
      </c>
      <c r="AR2388" t="s">
        <v>1257</v>
      </c>
      <c r="AS2388" t="s">
        <v>1260</v>
      </c>
      <c r="AT2388">
        <v>1</v>
      </c>
      <c r="AX2388" t="s">
        <v>1260</v>
      </c>
      <c r="AY2388" t="s">
        <v>1264</v>
      </c>
      <c r="AZ2388" t="s">
        <v>1265</v>
      </c>
      <c r="BI2388" t="s">
        <v>1260</v>
      </c>
      <c r="BK2388" t="str">
        <f>LEFT(Tabela_BaseCadastro[[#This Row],[Descrição]],SEARCH(" ",Tabela_BaseCadastro[[#This Row],[Descrição]],1)-1)</f>
        <v>CABO</v>
      </c>
      <c r="BL2388" t="str">
        <f>TEXT(Tabela_BaseCadastro[[#This Row],[Unidade Venda '[EAN8, UPC12, EAN13, e DUN14']]],"0000000000000")</f>
        <v>0000000000000</v>
      </c>
      <c r="BM2388" t="s">
        <v>1565</v>
      </c>
      <c r="BN2388" t="str">
        <f>IF(Tabela_BaseCadastro[[#This Row],[P.Ativo CMED]]="",Tabela_BaseCadastro[[#This Row],[DESCRIÇÃO DO PRINCIPIO ATIVO]],Tabela_BaseCadastro[[#This Row],[P.Ativo CMED]])</f>
        <v>TISAGENLECLEUCEL</v>
      </c>
    </row>
    <row r="2389" spans="1:66" x14ac:dyDescent="0.25">
      <c r="A2389">
        <v>3261</v>
      </c>
      <c r="B2389" t="s">
        <v>5610</v>
      </c>
      <c r="C2389">
        <v>2300</v>
      </c>
      <c r="D2389" t="s">
        <v>177</v>
      </c>
      <c r="E2389">
        <v>5</v>
      </c>
      <c r="F2389" t="s">
        <v>2634</v>
      </c>
      <c r="G2389">
        <v>8</v>
      </c>
      <c r="H2389" s="1" t="s">
        <v>2635</v>
      </c>
      <c r="I2389">
        <v>88</v>
      </c>
      <c r="J2389" t="s">
        <v>5400</v>
      </c>
      <c r="M2389" t="s">
        <v>1257</v>
      </c>
      <c r="N2389" t="s">
        <v>4617</v>
      </c>
      <c r="O2389" t="s">
        <v>4618</v>
      </c>
      <c r="P2389">
        <v>90183921</v>
      </c>
      <c r="R2389">
        <v>13</v>
      </c>
      <c r="S2389">
        <v>14</v>
      </c>
      <c r="U2389">
        <v>7898943129260</v>
      </c>
      <c r="V2389">
        <v>0</v>
      </c>
      <c r="X2389" t="s">
        <v>5611</v>
      </c>
      <c r="Z2389" t="s">
        <v>1260</v>
      </c>
      <c r="AA2389" t="s">
        <v>1261</v>
      </c>
      <c r="AE2389">
        <v>45474</v>
      </c>
      <c r="AH2389">
        <v>0</v>
      </c>
      <c r="AK2389" t="s">
        <v>1260</v>
      </c>
      <c r="AM2389" t="s">
        <v>1260</v>
      </c>
      <c r="AN2389" t="s">
        <v>1260</v>
      </c>
      <c r="AQ2389" t="s">
        <v>1263</v>
      </c>
      <c r="AR2389" t="s">
        <v>1257</v>
      </c>
      <c r="AS2389" t="s">
        <v>1260</v>
      </c>
      <c r="AT2389">
        <v>1</v>
      </c>
      <c r="AX2389" t="s">
        <v>1260</v>
      </c>
      <c r="AY2389" t="s">
        <v>1264</v>
      </c>
      <c r="AZ2389" t="s">
        <v>1265</v>
      </c>
      <c r="BI2389" t="s">
        <v>1260</v>
      </c>
      <c r="BK2389" t="str">
        <f>LEFT(Tabela_BaseCadastro[[#This Row],[Descrição]],SEARCH(" ",Tabela_BaseCadastro[[#This Row],[Descrição]],1)-1)</f>
        <v>350.18-24</v>
      </c>
      <c r="BL2389" t="str">
        <f>TEXT(Tabela_BaseCadastro[[#This Row],[Unidade Venda '[EAN8, UPC12, EAN13, e DUN14']]],"0000000000000")</f>
        <v>7898943129260</v>
      </c>
      <c r="BN2389">
        <f>IF(Tabela_BaseCadastro[[#This Row],[P.Ativo CMED]]="",Tabela_BaseCadastro[[#This Row],[DESCRIÇÃO DO PRINCIPIO ATIVO]],Tabela_BaseCadastro[[#This Row],[P.Ativo CMED]])</f>
        <v>0</v>
      </c>
    </row>
    <row r="2390" spans="1:66" x14ac:dyDescent="0.25">
      <c r="A2390">
        <v>3262</v>
      </c>
      <c r="B2390" t="s">
        <v>5612</v>
      </c>
      <c r="C2390">
        <v>2300</v>
      </c>
      <c r="D2390" t="s">
        <v>177</v>
      </c>
      <c r="E2390">
        <v>5</v>
      </c>
      <c r="F2390" t="s">
        <v>2634</v>
      </c>
      <c r="G2390">
        <v>8</v>
      </c>
      <c r="H2390" s="1" t="s">
        <v>2635</v>
      </c>
      <c r="I2390">
        <v>88</v>
      </c>
      <c r="J2390" t="s">
        <v>5400</v>
      </c>
      <c r="M2390" t="s">
        <v>1257</v>
      </c>
      <c r="N2390" t="s">
        <v>4617</v>
      </c>
      <c r="O2390" t="s">
        <v>4618</v>
      </c>
      <c r="P2390">
        <v>90183921</v>
      </c>
      <c r="R2390">
        <v>13</v>
      </c>
      <c r="S2390">
        <v>14</v>
      </c>
      <c r="U2390">
        <v>7898943129284</v>
      </c>
      <c r="V2390">
        <v>0</v>
      </c>
      <c r="X2390" t="s">
        <v>5613</v>
      </c>
      <c r="Z2390" t="s">
        <v>1260</v>
      </c>
      <c r="AA2390" t="s">
        <v>1261</v>
      </c>
      <c r="AE2390">
        <v>45474</v>
      </c>
      <c r="AH2390">
        <v>0</v>
      </c>
      <c r="AK2390" t="s">
        <v>1260</v>
      </c>
      <c r="AM2390" t="s">
        <v>1260</v>
      </c>
      <c r="AN2390" t="s">
        <v>1260</v>
      </c>
      <c r="AQ2390" t="s">
        <v>1263</v>
      </c>
      <c r="AR2390" t="s">
        <v>1257</v>
      </c>
      <c r="AS2390" t="s">
        <v>1260</v>
      </c>
      <c r="AT2390">
        <v>1</v>
      </c>
      <c r="AX2390" t="s">
        <v>1260</v>
      </c>
      <c r="AY2390" t="s">
        <v>1264</v>
      </c>
      <c r="AZ2390" t="s">
        <v>1265</v>
      </c>
      <c r="BI2390" t="s">
        <v>1260</v>
      </c>
      <c r="BK2390" t="str">
        <f>LEFT(Tabela_BaseCadastro[[#This Row],[Descrição]],SEARCH(" ",Tabela_BaseCadastro[[#This Row],[Descrição]],1)-1)</f>
        <v>350.20-17</v>
      </c>
      <c r="BL2390" t="str">
        <f>TEXT(Tabela_BaseCadastro[[#This Row],[Unidade Venda '[EAN8, UPC12, EAN13, e DUN14']]],"0000000000000")</f>
        <v>7898943129284</v>
      </c>
      <c r="BN2390">
        <f>IF(Tabela_BaseCadastro[[#This Row],[P.Ativo CMED]]="",Tabela_BaseCadastro[[#This Row],[DESCRIÇÃO DO PRINCIPIO ATIVO]],Tabela_BaseCadastro[[#This Row],[P.Ativo CMED]])</f>
        <v>0</v>
      </c>
    </row>
    <row r="2391" spans="1:66" x14ac:dyDescent="0.25">
      <c r="A2391">
        <v>3263</v>
      </c>
      <c r="B2391" t="s">
        <v>5614</v>
      </c>
      <c r="C2391">
        <v>2300</v>
      </c>
      <c r="D2391" t="s">
        <v>177</v>
      </c>
      <c r="E2391">
        <v>5</v>
      </c>
      <c r="F2391" t="s">
        <v>2634</v>
      </c>
      <c r="G2391">
        <v>8</v>
      </c>
      <c r="H2391" s="1" t="s">
        <v>2635</v>
      </c>
      <c r="I2391">
        <v>88</v>
      </c>
      <c r="J2391" t="s">
        <v>5400</v>
      </c>
      <c r="M2391" t="s">
        <v>1257</v>
      </c>
      <c r="N2391" t="s">
        <v>4617</v>
      </c>
      <c r="O2391" t="s">
        <v>4618</v>
      </c>
      <c r="P2391">
        <v>90183921</v>
      </c>
      <c r="R2391">
        <v>13</v>
      </c>
      <c r="S2391">
        <v>14</v>
      </c>
      <c r="U2391">
        <v>7898943129338</v>
      </c>
      <c r="V2391">
        <v>0</v>
      </c>
      <c r="X2391" t="s">
        <v>5615</v>
      </c>
      <c r="Z2391" t="s">
        <v>1260</v>
      </c>
      <c r="AA2391" t="s">
        <v>1261</v>
      </c>
      <c r="AE2391">
        <v>45474</v>
      </c>
      <c r="AH2391">
        <v>0</v>
      </c>
      <c r="AK2391" t="s">
        <v>1260</v>
      </c>
      <c r="AM2391" t="s">
        <v>1260</v>
      </c>
      <c r="AN2391" t="s">
        <v>1260</v>
      </c>
      <c r="AQ2391" t="s">
        <v>1263</v>
      </c>
      <c r="AR2391" t="s">
        <v>1257</v>
      </c>
      <c r="AS2391" t="s">
        <v>1260</v>
      </c>
      <c r="AT2391">
        <v>1</v>
      </c>
      <c r="AX2391" t="s">
        <v>1260</v>
      </c>
      <c r="AY2391" t="s">
        <v>1264</v>
      </c>
      <c r="AZ2391" t="s">
        <v>1265</v>
      </c>
      <c r="BI2391" t="s">
        <v>1260</v>
      </c>
      <c r="BK2391" t="str">
        <f>LEFT(Tabela_BaseCadastro[[#This Row],[Descrição]],SEARCH(" ",Tabela_BaseCadastro[[#This Row],[Descrição]],1)-1)</f>
        <v>350.24-44</v>
      </c>
      <c r="BL2391" t="str">
        <f>TEXT(Tabela_BaseCadastro[[#This Row],[Unidade Venda '[EAN8, UPC12, EAN13, e DUN14']]],"0000000000000")</f>
        <v>7898943129338</v>
      </c>
      <c r="BN2391">
        <f>IF(Tabela_BaseCadastro[[#This Row],[P.Ativo CMED]]="",Tabela_BaseCadastro[[#This Row],[DESCRIÇÃO DO PRINCIPIO ATIVO]],Tabela_BaseCadastro[[#This Row],[P.Ativo CMED]])</f>
        <v>0</v>
      </c>
    </row>
    <row r="2392" spans="1:66" x14ac:dyDescent="0.25">
      <c r="A2392">
        <v>3264</v>
      </c>
      <c r="B2392" t="s">
        <v>5616</v>
      </c>
      <c r="C2392">
        <v>2300</v>
      </c>
      <c r="D2392" t="s">
        <v>177</v>
      </c>
      <c r="E2392">
        <v>5</v>
      </c>
      <c r="F2392" t="s">
        <v>2634</v>
      </c>
      <c r="G2392">
        <v>8</v>
      </c>
      <c r="H2392" s="1" t="s">
        <v>2635</v>
      </c>
      <c r="I2392">
        <v>88</v>
      </c>
      <c r="J2392" t="s">
        <v>5400</v>
      </c>
      <c r="M2392" t="s">
        <v>1257</v>
      </c>
      <c r="N2392" t="s">
        <v>4617</v>
      </c>
      <c r="O2392" t="s">
        <v>4618</v>
      </c>
      <c r="P2392">
        <v>90183921</v>
      </c>
      <c r="R2392">
        <v>13</v>
      </c>
      <c r="S2392">
        <v>14</v>
      </c>
      <c r="U2392">
        <v>7898943129536</v>
      </c>
      <c r="V2392">
        <v>0</v>
      </c>
      <c r="X2392" t="s">
        <v>5617</v>
      </c>
      <c r="Z2392" t="s">
        <v>1260</v>
      </c>
      <c r="AA2392" t="s">
        <v>1261</v>
      </c>
      <c r="AE2392">
        <v>45474</v>
      </c>
      <c r="AH2392">
        <v>0</v>
      </c>
      <c r="AK2392" t="s">
        <v>1260</v>
      </c>
      <c r="AM2392" t="s">
        <v>1260</v>
      </c>
      <c r="AN2392" t="s">
        <v>1260</v>
      </c>
      <c r="AQ2392" t="s">
        <v>1263</v>
      </c>
      <c r="AR2392" t="s">
        <v>1257</v>
      </c>
      <c r="AS2392" t="s">
        <v>1260</v>
      </c>
      <c r="AT2392">
        <v>1</v>
      </c>
      <c r="AX2392" t="s">
        <v>1260</v>
      </c>
      <c r="AY2392" t="s">
        <v>1264</v>
      </c>
      <c r="AZ2392" t="s">
        <v>1265</v>
      </c>
      <c r="BI2392" t="s">
        <v>1260</v>
      </c>
      <c r="BK2392" t="str">
        <f>LEFT(Tabela_BaseCadastro[[#This Row],[Descrição]],SEARCH(" ",Tabela_BaseCadastro[[#This Row],[Descrição]],1)-1)</f>
        <v>350.18-12</v>
      </c>
      <c r="BL2392" t="str">
        <f>TEXT(Tabela_BaseCadastro[[#This Row],[Unidade Venda '[EAN8, UPC12, EAN13, e DUN14']]],"0000000000000")</f>
        <v>7898943129536</v>
      </c>
      <c r="BN2392">
        <f>IF(Tabela_BaseCadastro[[#This Row],[P.Ativo CMED]]="",Tabela_BaseCadastro[[#This Row],[DESCRIÇÃO DO PRINCIPIO ATIVO]],Tabela_BaseCadastro[[#This Row],[P.Ativo CMED]])</f>
        <v>0</v>
      </c>
    </row>
    <row r="2393" spans="1:66" x14ac:dyDescent="0.25">
      <c r="A2393">
        <v>3265</v>
      </c>
      <c r="B2393" t="s">
        <v>5618</v>
      </c>
      <c r="C2393">
        <v>2300</v>
      </c>
      <c r="D2393" t="s">
        <v>177</v>
      </c>
      <c r="E2393">
        <v>5</v>
      </c>
      <c r="F2393" t="s">
        <v>2634</v>
      </c>
      <c r="G2393">
        <v>8</v>
      </c>
      <c r="H2393" s="1" t="s">
        <v>2635</v>
      </c>
      <c r="I2393">
        <v>88</v>
      </c>
      <c r="J2393" t="s">
        <v>5400</v>
      </c>
      <c r="M2393" t="s">
        <v>1257</v>
      </c>
      <c r="N2393" t="s">
        <v>3332</v>
      </c>
      <c r="O2393" t="s">
        <v>1275</v>
      </c>
      <c r="P2393">
        <v>90183929</v>
      </c>
      <c r="R2393">
        <v>13</v>
      </c>
      <c r="S2393">
        <v>14</v>
      </c>
      <c r="U2393">
        <v>7898943129109</v>
      </c>
      <c r="V2393">
        <v>0</v>
      </c>
      <c r="X2393" t="s">
        <v>5619</v>
      </c>
      <c r="Z2393" t="s">
        <v>1260</v>
      </c>
      <c r="AA2393" t="s">
        <v>1261</v>
      </c>
      <c r="AE2393">
        <v>45474</v>
      </c>
      <c r="AH2393">
        <v>0</v>
      </c>
      <c r="AK2393" t="s">
        <v>1260</v>
      </c>
      <c r="AM2393" t="s">
        <v>1260</v>
      </c>
      <c r="AN2393" t="s">
        <v>1260</v>
      </c>
      <c r="AQ2393" t="s">
        <v>1263</v>
      </c>
      <c r="AR2393" t="s">
        <v>1257</v>
      </c>
      <c r="AS2393" t="s">
        <v>1260</v>
      </c>
      <c r="AT2393">
        <v>1</v>
      </c>
      <c r="AX2393" t="s">
        <v>1260</v>
      </c>
      <c r="AY2393" t="s">
        <v>1264</v>
      </c>
      <c r="AZ2393" t="s">
        <v>1265</v>
      </c>
      <c r="BI2393" t="s">
        <v>1260</v>
      </c>
      <c r="BK2393" t="str">
        <f>LEFT(Tabela_BaseCadastro[[#This Row],[Descrição]],SEARCH(" ",Tabela_BaseCadastro[[#This Row],[Descrição]],1)-1)</f>
        <v>544.40</v>
      </c>
      <c r="BL2393" t="str">
        <f>TEXT(Tabela_BaseCadastro[[#This Row],[Unidade Venda '[EAN8, UPC12, EAN13, e DUN14']]],"0000000000000")</f>
        <v>7898943129109</v>
      </c>
      <c r="BN2393">
        <f>IF(Tabela_BaseCadastro[[#This Row],[P.Ativo CMED]]="",Tabela_BaseCadastro[[#This Row],[DESCRIÇÃO DO PRINCIPIO ATIVO]],Tabela_BaseCadastro[[#This Row],[P.Ativo CMED]])</f>
        <v>0</v>
      </c>
    </row>
    <row r="2394" spans="1:66" x14ac:dyDescent="0.25">
      <c r="A2394">
        <v>3266</v>
      </c>
      <c r="B2394" t="s">
        <v>5620</v>
      </c>
      <c r="C2394">
        <v>2300</v>
      </c>
      <c r="D2394" t="s">
        <v>177</v>
      </c>
      <c r="E2394">
        <v>5</v>
      </c>
      <c r="F2394" t="s">
        <v>2634</v>
      </c>
      <c r="G2394">
        <v>8</v>
      </c>
      <c r="H2394" s="1" t="s">
        <v>2635</v>
      </c>
      <c r="I2394">
        <v>88</v>
      </c>
      <c r="J2394" t="s">
        <v>5400</v>
      </c>
      <c r="M2394" t="s">
        <v>1257</v>
      </c>
      <c r="N2394" t="s">
        <v>3332</v>
      </c>
      <c r="O2394" t="s">
        <v>1275</v>
      </c>
      <c r="P2394">
        <v>90183929</v>
      </c>
      <c r="R2394">
        <v>13</v>
      </c>
      <c r="S2394">
        <v>14</v>
      </c>
      <c r="U2394">
        <v>7898943129116</v>
      </c>
      <c r="V2394">
        <v>0</v>
      </c>
      <c r="X2394" t="s">
        <v>5621</v>
      </c>
      <c r="Z2394" t="s">
        <v>1260</v>
      </c>
      <c r="AA2394" t="s">
        <v>1261</v>
      </c>
      <c r="AE2394">
        <v>45474</v>
      </c>
      <c r="AH2394">
        <v>0</v>
      </c>
      <c r="AK2394" t="s">
        <v>1260</v>
      </c>
      <c r="AM2394" t="s">
        <v>1260</v>
      </c>
      <c r="AN2394" t="s">
        <v>1260</v>
      </c>
      <c r="AQ2394" t="s">
        <v>1263</v>
      </c>
      <c r="AR2394" t="s">
        <v>1257</v>
      </c>
      <c r="AS2394" t="s">
        <v>1260</v>
      </c>
      <c r="AT2394">
        <v>1</v>
      </c>
      <c r="AX2394" t="s">
        <v>1260</v>
      </c>
      <c r="AY2394" t="s">
        <v>1264</v>
      </c>
      <c r="AZ2394" t="s">
        <v>1265</v>
      </c>
      <c r="BI2394" t="s">
        <v>1260</v>
      </c>
      <c r="BK2394" t="str">
        <f>LEFT(Tabela_BaseCadastro[[#This Row],[Descrição]],SEARCH(" ",Tabela_BaseCadastro[[#This Row],[Descrição]],1)-1)</f>
        <v>544.50</v>
      </c>
      <c r="BL2394" t="str">
        <f>TEXT(Tabela_BaseCadastro[[#This Row],[Unidade Venda '[EAN8, UPC12, EAN13, e DUN14']]],"0000000000000")</f>
        <v>7898943129116</v>
      </c>
      <c r="BN2394">
        <f>IF(Tabela_BaseCadastro[[#This Row],[P.Ativo CMED]]="",Tabela_BaseCadastro[[#This Row],[DESCRIÇÃO DO PRINCIPIO ATIVO]],Tabela_BaseCadastro[[#This Row],[P.Ativo CMED]])</f>
        <v>0</v>
      </c>
    </row>
    <row r="2395" spans="1:66" x14ac:dyDescent="0.25">
      <c r="A2395">
        <v>3267</v>
      </c>
      <c r="B2395" t="s">
        <v>5622</v>
      </c>
      <c r="C2395">
        <v>2300</v>
      </c>
      <c r="D2395" t="s">
        <v>177</v>
      </c>
      <c r="E2395">
        <v>5</v>
      </c>
      <c r="F2395" t="s">
        <v>2634</v>
      </c>
      <c r="G2395">
        <v>8</v>
      </c>
      <c r="H2395" s="1" t="s">
        <v>2635</v>
      </c>
      <c r="I2395">
        <v>88</v>
      </c>
      <c r="J2395" t="s">
        <v>5400</v>
      </c>
      <c r="M2395" t="s">
        <v>1257</v>
      </c>
      <c r="N2395" t="s">
        <v>4617</v>
      </c>
      <c r="O2395" t="s">
        <v>4618</v>
      </c>
      <c r="P2395">
        <v>90183921</v>
      </c>
      <c r="R2395">
        <v>13</v>
      </c>
      <c r="S2395">
        <v>14</v>
      </c>
      <c r="T2395">
        <v>13</v>
      </c>
      <c r="U2395">
        <v>7898660490865</v>
      </c>
      <c r="V2395">
        <v>0</v>
      </c>
      <c r="W2395">
        <v>7898660490865</v>
      </c>
      <c r="X2395" t="s">
        <v>597</v>
      </c>
      <c r="Z2395" t="s">
        <v>1260</v>
      </c>
      <c r="AA2395" t="s">
        <v>1261</v>
      </c>
      <c r="AE2395">
        <v>45474</v>
      </c>
      <c r="AH2395">
        <v>0</v>
      </c>
      <c r="AK2395" t="s">
        <v>1260</v>
      </c>
      <c r="AM2395" t="s">
        <v>1260</v>
      </c>
      <c r="AN2395" t="s">
        <v>1260</v>
      </c>
      <c r="AQ2395" t="s">
        <v>1263</v>
      </c>
      <c r="AR2395" t="s">
        <v>1257</v>
      </c>
      <c r="AS2395" t="s">
        <v>1260</v>
      </c>
      <c r="AT2395">
        <v>1</v>
      </c>
      <c r="AX2395" t="s">
        <v>1260</v>
      </c>
      <c r="AY2395" t="s">
        <v>1264</v>
      </c>
      <c r="AZ2395" t="s">
        <v>1265</v>
      </c>
      <c r="BI2395" t="s">
        <v>1260</v>
      </c>
      <c r="BK2395" t="str">
        <f>LEFT(Tabela_BaseCadastro[[#This Row],[Descrição]],SEARCH(" ",Tabela_BaseCadastro[[#This Row],[Descrição]],1)-1)</f>
        <v>450-18</v>
      </c>
      <c r="BL2395" t="str">
        <f>TEXT(Tabela_BaseCadastro[[#This Row],[Unidade Venda '[EAN8, UPC12, EAN13, e DUN14']]],"0000000000000")</f>
        <v>7898660490865</v>
      </c>
      <c r="BN2395">
        <f>IF(Tabela_BaseCadastro[[#This Row],[P.Ativo CMED]]="",Tabela_BaseCadastro[[#This Row],[DESCRIÇÃO DO PRINCIPIO ATIVO]],Tabela_BaseCadastro[[#This Row],[P.Ativo CMED]])</f>
        <v>0</v>
      </c>
    </row>
    <row r="2396" spans="1:66" x14ac:dyDescent="0.25">
      <c r="A2396">
        <v>3268</v>
      </c>
      <c r="B2396" t="s">
        <v>5623</v>
      </c>
      <c r="C2396">
        <v>2300</v>
      </c>
      <c r="D2396" t="s">
        <v>177</v>
      </c>
      <c r="E2396">
        <v>5</v>
      </c>
      <c r="F2396" t="s">
        <v>2634</v>
      </c>
      <c r="G2396">
        <v>8</v>
      </c>
      <c r="H2396" s="1" t="s">
        <v>2635</v>
      </c>
      <c r="I2396">
        <v>88</v>
      </c>
      <c r="J2396" t="s">
        <v>5400</v>
      </c>
      <c r="M2396" t="s">
        <v>1257</v>
      </c>
      <c r="N2396" t="s">
        <v>4617</v>
      </c>
      <c r="O2396" t="s">
        <v>4618</v>
      </c>
      <c r="P2396">
        <v>90183921</v>
      </c>
      <c r="R2396">
        <v>13</v>
      </c>
      <c r="S2396">
        <v>14</v>
      </c>
      <c r="U2396">
        <v>0</v>
      </c>
      <c r="V2396">
        <v>0</v>
      </c>
      <c r="X2396" t="s">
        <v>5624</v>
      </c>
      <c r="Z2396" t="s">
        <v>1260</v>
      </c>
      <c r="AA2396" t="s">
        <v>1261</v>
      </c>
      <c r="AE2396">
        <v>45474</v>
      </c>
      <c r="AH2396">
        <v>0</v>
      </c>
      <c r="AK2396" t="s">
        <v>1260</v>
      </c>
      <c r="AM2396" t="s">
        <v>1260</v>
      </c>
      <c r="AN2396" t="s">
        <v>1260</v>
      </c>
      <c r="AQ2396" t="s">
        <v>1263</v>
      </c>
      <c r="AR2396" t="s">
        <v>1257</v>
      </c>
      <c r="AS2396" t="s">
        <v>1260</v>
      </c>
      <c r="AT2396">
        <v>1</v>
      </c>
      <c r="AX2396" t="s">
        <v>1260</v>
      </c>
      <c r="AY2396" t="s">
        <v>1264</v>
      </c>
      <c r="AZ2396" t="s">
        <v>1265</v>
      </c>
      <c r="BI2396" t="s">
        <v>1260</v>
      </c>
      <c r="BK2396" t="str">
        <f>LEFT(Tabela_BaseCadastro[[#This Row],[Descrição]],SEARCH(" ",Tabela_BaseCadastro[[#This Row],[Descrição]],1)-1)</f>
        <v>355.16</v>
      </c>
      <c r="BL2396" t="str">
        <f>TEXT(Tabela_BaseCadastro[[#This Row],[Unidade Venda '[EAN8, UPC12, EAN13, e DUN14']]],"0000000000000")</f>
        <v>0000000000000</v>
      </c>
      <c r="BM2396" t="s">
        <v>1565</v>
      </c>
      <c r="BN2396" t="str">
        <f>IF(Tabela_BaseCadastro[[#This Row],[P.Ativo CMED]]="",Tabela_BaseCadastro[[#This Row],[DESCRIÇÃO DO PRINCIPIO ATIVO]],Tabela_BaseCadastro[[#This Row],[P.Ativo CMED]])</f>
        <v>TISAGENLECLEUCEL</v>
      </c>
    </row>
    <row r="2397" spans="1:66" x14ac:dyDescent="0.25">
      <c r="A2397">
        <v>3269</v>
      </c>
      <c r="B2397" t="s">
        <v>5625</v>
      </c>
      <c r="C2397">
        <v>2300</v>
      </c>
      <c r="D2397" t="s">
        <v>177</v>
      </c>
      <c r="E2397">
        <v>5</v>
      </c>
      <c r="F2397" t="s">
        <v>2634</v>
      </c>
      <c r="G2397">
        <v>8</v>
      </c>
      <c r="H2397" s="1" t="s">
        <v>2635</v>
      </c>
      <c r="I2397">
        <v>88</v>
      </c>
      <c r="J2397" t="s">
        <v>5400</v>
      </c>
      <c r="M2397" t="s">
        <v>1257</v>
      </c>
      <c r="N2397" t="s">
        <v>4617</v>
      </c>
      <c r="O2397" t="s">
        <v>4618</v>
      </c>
      <c r="P2397">
        <v>90183921</v>
      </c>
      <c r="R2397">
        <v>13</v>
      </c>
      <c r="S2397">
        <v>14</v>
      </c>
      <c r="U2397">
        <v>7898958242091</v>
      </c>
      <c r="V2397">
        <v>0</v>
      </c>
      <c r="X2397" t="s">
        <v>5626</v>
      </c>
      <c r="Z2397" t="s">
        <v>1260</v>
      </c>
      <c r="AA2397" t="s">
        <v>1261</v>
      </c>
      <c r="AE2397">
        <v>45474</v>
      </c>
      <c r="AH2397">
        <v>0</v>
      </c>
      <c r="AK2397" t="s">
        <v>1260</v>
      </c>
      <c r="AM2397" t="s">
        <v>1260</v>
      </c>
      <c r="AN2397" t="s">
        <v>1260</v>
      </c>
      <c r="AQ2397" t="s">
        <v>1263</v>
      </c>
      <c r="AR2397" t="s">
        <v>1257</v>
      </c>
      <c r="AS2397" t="s">
        <v>1260</v>
      </c>
      <c r="AT2397">
        <v>1</v>
      </c>
      <c r="AX2397" t="s">
        <v>1260</v>
      </c>
      <c r="AY2397" t="s">
        <v>1264</v>
      </c>
      <c r="AZ2397" t="s">
        <v>1265</v>
      </c>
      <c r="BI2397" t="s">
        <v>1260</v>
      </c>
      <c r="BK2397" t="str">
        <f>LEFT(Tabela_BaseCadastro[[#This Row],[Descrição]],SEARCH(" ",Tabela_BaseCadastro[[#This Row],[Descrição]],1)-1)</f>
        <v>330.18</v>
      </c>
      <c r="BL2397" t="str">
        <f>TEXT(Tabela_BaseCadastro[[#This Row],[Unidade Venda '[EAN8, UPC12, EAN13, e DUN14']]],"0000000000000")</f>
        <v>7898958242091</v>
      </c>
      <c r="BN2397">
        <f>IF(Tabela_BaseCadastro[[#This Row],[P.Ativo CMED]]="",Tabela_BaseCadastro[[#This Row],[DESCRIÇÃO DO PRINCIPIO ATIVO]],Tabela_BaseCadastro[[#This Row],[P.Ativo CMED]])</f>
        <v>0</v>
      </c>
    </row>
    <row r="2398" spans="1:66" x14ac:dyDescent="0.25">
      <c r="A2398">
        <v>3270</v>
      </c>
      <c r="B2398" t="s">
        <v>5627</v>
      </c>
      <c r="C2398">
        <v>1601</v>
      </c>
      <c r="D2398" t="s">
        <v>2633</v>
      </c>
      <c r="E2398">
        <v>5</v>
      </c>
      <c r="F2398" t="s">
        <v>2634</v>
      </c>
      <c r="G2398">
        <v>8</v>
      </c>
      <c r="H2398" s="1" t="s">
        <v>2635</v>
      </c>
      <c r="I2398">
        <v>29</v>
      </c>
      <c r="J2398" t="s">
        <v>628</v>
      </c>
      <c r="M2398" t="s">
        <v>1257</v>
      </c>
      <c r="N2398" t="s">
        <v>4698</v>
      </c>
      <c r="O2398" t="s">
        <v>4699</v>
      </c>
      <c r="P2398">
        <v>90189099</v>
      </c>
      <c r="R2398">
        <v>13</v>
      </c>
      <c r="S2398">
        <v>14</v>
      </c>
      <c r="U2398">
        <v>0</v>
      </c>
      <c r="V2398">
        <v>0</v>
      </c>
      <c r="X2398" t="s">
        <v>5628</v>
      </c>
      <c r="Z2398" t="s">
        <v>1260</v>
      </c>
      <c r="AA2398" t="s">
        <v>1261</v>
      </c>
      <c r="AE2398">
        <v>45474</v>
      </c>
      <c r="AH2398">
        <v>0</v>
      </c>
      <c r="AK2398" t="s">
        <v>1260</v>
      </c>
      <c r="AM2398" t="s">
        <v>1260</v>
      </c>
      <c r="AN2398" t="s">
        <v>1260</v>
      </c>
      <c r="AQ2398" t="s">
        <v>1263</v>
      </c>
      <c r="AR2398" t="s">
        <v>1257</v>
      </c>
      <c r="AS2398" t="s">
        <v>1260</v>
      </c>
      <c r="AT2398">
        <v>1</v>
      </c>
      <c r="AX2398" t="s">
        <v>1260</v>
      </c>
      <c r="AY2398" t="s">
        <v>1264</v>
      </c>
      <c r="AZ2398" t="s">
        <v>1265</v>
      </c>
      <c r="BI2398" t="s">
        <v>1260</v>
      </c>
      <c r="BK2398" t="str">
        <f>LEFT(Tabela_BaseCadastro[[#This Row],[Descrição]],SEARCH(" ",Tabela_BaseCadastro[[#This Row],[Descrição]],1)-1)</f>
        <v>CIRMAFBSPC000008</v>
      </c>
      <c r="BL2398" t="str">
        <f>TEXT(Tabela_BaseCadastro[[#This Row],[Unidade Venda '[EAN8, UPC12, EAN13, e DUN14']]],"0000000000000")</f>
        <v>0000000000000</v>
      </c>
      <c r="BM2398" t="s">
        <v>1565</v>
      </c>
      <c r="BN2398" t="str">
        <f>IF(Tabela_BaseCadastro[[#This Row],[P.Ativo CMED]]="",Tabela_BaseCadastro[[#This Row],[DESCRIÇÃO DO PRINCIPIO ATIVO]],Tabela_BaseCadastro[[#This Row],[P.Ativo CMED]])</f>
        <v>TISAGENLECLEUCEL</v>
      </c>
    </row>
    <row r="2399" spans="1:66" x14ac:dyDescent="0.25">
      <c r="A2399">
        <v>3271</v>
      </c>
      <c r="B2399" t="s">
        <v>5629</v>
      </c>
      <c r="C2399">
        <v>1939</v>
      </c>
      <c r="D2399" t="s">
        <v>2759</v>
      </c>
      <c r="E2399">
        <v>5</v>
      </c>
      <c r="F2399" t="s">
        <v>2634</v>
      </c>
      <c r="G2399">
        <v>8</v>
      </c>
      <c r="H2399" s="1" t="s">
        <v>2635</v>
      </c>
      <c r="I2399">
        <v>39</v>
      </c>
      <c r="J2399" t="s">
        <v>2761</v>
      </c>
      <c r="M2399" t="s">
        <v>1257</v>
      </c>
      <c r="N2399" t="s">
        <v>4698</v>
      </c>
      <c r="O2399" t="s">
        <v>4699</v>
      </c>
      <c r="P2399">
        <v>90189099</v>
      </c>
      <c r="R2399">
        <v>13</v>
      </c>
      <c r="S2399">
        <v>14</v>
      </c>
      <c r="U2399">
        <v>0</v>
      </c>
      <c r="V2399">
        <v>0</v>
      </c>
      <c r="X2399" t="s">
        <v>5630</v>
      </c>
      <c r="Z2399" t="s">
        <v>1260</v>
      </c>
      <c r="AA2399" t="s">
        <v>1261</v>
      </c>
      <c r="AE2399">
        <v>45475</v>
      </c>
      <c r="AH2399">
        <v>0</v>
      </c>
      <c r="AK2399" t="s">
        <v>1260</v>
      </c>
      <c r="AM2399" t="s">
        <v>1260</v>
      </c>
      <c r="AN2399" t="s">
        <v>1260</v>
      </c>
      <c r="AQ2399" t="s">
        <v>1263</v>
      </c>
      <c r="AR2399" t="s">
        <v>1257</v>
      </c>
      <c r="AS2399" t="s">
        <v>1260</v>
      </c>
      <c r="AT2399">
        <v>1</v>
      </c>
      <c r="AX2399" t="s">
        <v>1260</v>
      </c>
      <c r="AY2399" t="s">
        <v>1264</v>
      </c>
      <c r="AZ2399" t="s">
        <v>1265</v>
      </c>
      <c r="BI2399" t="s">
        <v>1260</v>
      </c>
      <c r="BK2399" t="str">
        <f>LEFT(Tabela_BaseCadastro[[#This Row],[Descrição]],SEARCH(" ",Tabela_BaseCadastro[[#This Row],[Descrição]],1)-1)</f>
        <v>105PT109</v>
      </c>
      <c r="BL2399" t="str">
        <f>TEXT(Tabela_BaseCadastro[[#This Row],[Unidade Venda '[EAN8, UPC12, EAN13, e DUN14']]],"0000000000000")</f>
        <v>0000000000000</v>
      </c>
      <c r="BM2399" t="s">
        <v>1565</v>
      </c>
      <c r="BN2399" t="str">
        <f>IF(Tabela_BaseCadastro[[#This Row],[P.Ativo CMED]]="",Tabela_BaseCadastro[[#This Row],[DESCRIÇÃO DO PRINCIPIO ATIVO]],Tabela_BaseCadastro[[#This Row],[P.Ativo CMED]])</f>
        <v>TISAGENLECLEUCEL</v>
      </c>
    </row>
    <row r="2400" spans="1:66" x14ac:dyDescent="0.25">
      <c r="A2400">
        <v>3272</v>
      </c>
      <c r="B2400" t="s">
        <v>5631</v>
      </c>
      <c r="C2400">
        <v>2094</v>
      </c>
      <c r="D2400" t="s">
        <v>5059</v>
      </c>
      <c r="E2400">
        <v>1</v>
      </c>
      <c r="F2400" t="s">
        <v>1253</v>
      </c>
      <c r="G2400">
        <v>1</v>
      </c>
      <c r="H2400" s="1" t="s">
        <v>1280</v>
      </c>
      <c r="I2400">
        <v>84</v>
      </c>
      <c r="J2400" t="s">
        <v>5060</v>
      </c>
      <c r="K2400">
        <v>2</v>
      </c>
      <c r="L2400" t="s">
        <v>1256</v>
      </c>
      <c r="M2400" t="s">
        <v>1257</v>
      </c>
      <c r="N2400" t="s">
        <v>1268</v>
      </c>
      <c r="O2400" t="s">
        <v>1269</v>
      </c>
      <c r="P2400">
        <v>30049069</v>
      </c>
      <c r="R2400">
        <v>13</v>
      </c>
      <c r="S2400">
        <v>14</v>
      </c>
      <c r="U2400">
        <v>7896382709227</v>
      </c>
      <c r="V2400">
        <v>0</v>
      </c>
      <c r="Z2400" t="s">
        <v>1260</v>
      </c>
      <c r="AA2400" t="s">
        <v>1261</v>
      </c>
      <c r="AB2400">
        <v>1</v>
      </c>
      <c r="AC2400" t="s">
        <v>1283</v>
      </c>
      <c r="AE2400">
        <v>45476</v>
      </c>
      <c r="AH2400">
        <v>0</v>
      </c>
      <c r="AK2400" t="s">
        <v>1260</v>
      </c>
      <c r="AM2400" t="s">
        <v>1260</v>
      </c>
      <c r="AN2400" t="s">
        <v>1260</v>
      </c>
      <c r="AQ2400" t="s">
        <v>1263</v>
      </c>
      <c r="AR2400" t="s">
        <v>1257</v>
      </c>
      <c r="AS2400" t="s">
        <v>1260</v>
      </c>
      <c r="AT2400">
        <v>1</v>
      </c>
      <c r="AX2400" t="s">
        <v>1260</v>
      </c>
      <c r="AY2400" t="s">
        <v>1264</v>
      </c>
      <c r="AZ2400" t="s">
        <v>1265</v>
      </c>
      <c r="BI2400" t="s">
        <v>1260</v>
      </c>
      <c r="BK2400" t="str">
        <f>LEFT(Tabela_BaseCadastro[[#This Row],[Descrição]],SEARCH(" ",Tabela_BaseCadastro[[#This Row],[Descrição]],1)-1)</f>
        <v>RETSEVMO</v>
      </c>
      <c r="BL2400" t="str">
        <f>TEXT(Tabela_BaseCadastro[[#This Row],[Unidade Venda '[EAN8, UPC12, EAN13, e DUN14']]],"0000000000000")</f>
        <v>7896382709227</v>
      </c>
      <c r="BM2400" t="s">
        <v>5548</v>
      </c>
      <c r="BN2400" t="str">
        <f>IF(Tabela_BaseCadastro[[#This Row],[P.Ativo CMED]]="",Tabela_BaseCadastro[[#This Row],[DESCRIÇÃO DO PRINCIPIO ATIVO]],Tabela_BaseCadastro[[#This Row],[P.Ativo CMED]])</f>
        <v>SELPERCATINIBE</v>
      </c>
    </row>
    <row r="2401" spans="1:66" x14ac:dyDescent="0.25">
      <c r="A2401">
        <v>3273</v>
      </c>
      <c r="B2401" t="s">
        <v>5632</v>
      </c>
      <c r="C2401">
        <v>2327</v>
      </c>
      <c r="D2401" t="s">
        <v>2524</v>
      </c>
      <c r="E2401">
        <v>1</v>
      </c>
      <c r="F2401" t="s">
        <v>1253</v>
      </c>
      <c r="G2401">
        <v>2</v>
      </c>
      <c r="H2401" s="1" t="s">
        <v>1254</v>
      </c>
      <c r="I2401">
        <v>26</v>
      </c>
      <c r="J2401" t="s">
        <v>2525</v>
      </c>
      <c r="K2401">
        <v>2</v>
      </c>
      <c r="L2401" t="s">
        <v>1256</v>
      </c>
      <c r="M2401" t="s">
        <v>1257</v>
      </c>
      <c r="N2401" t="s">
        <v>5383</v>
      </c>
      <c r="O2401" t="s">
        <v>1307</v>
      </c>
      <c r="P2401">
        <v>30049099</v>
      </c>
      <c r="R2401">
        <v>13</v>
      </c>
      <c r="S2401">
        <v>14</v>
      </c>
      <c r="U2401">
        <v>7896637017190</v>
      </c>
      <c r="V2401">
        <v>0</v>
      </c>
      <c r="Z2401" t="s">
        <v>1260</v>
      </c>
      <c r="AA2401" t="s">
        <v>1261</v>
      </c>
      <c r="AB2401">
        <v>741</v>
      </c>
      <c r="AC2401" t="s">
        <v>5633</v>
      </c>
      <c r="AE2401">
        <v>45478</v>
      </c>
      <c r="AH2401">
        <v>0</v>
      </c>
      <c r="AK2401" t="s">
        <v>1260</v>
      </c>
      <c r="AM2401" t="s">
        <v>1260</v>
      </c>
      <c r="AN2401" t="s">
        <v>1260</v>
      </c>
      <c r="AQ2401" t="s">
        <v>1263</v>
      </c>
      <c r="AR2401" t="s">
        <v>1257</v>
      </c>
      <c r="AS2401" t="s">
        <v>1260</v>
      </c>
      <c r="AT2401">
        <v>1</v>
      </c>
      <c r="AX2401" t="s">
        <v>1260</v>
      </c>
      <c r="AY2401" t="s">
        <v>1264</v>
      </c>
      <c r="AZ2401" t="s">
        <v>1265</v>
      </c>
      <c r="BI2401" t="s">
        <v>1260</v>
      </c>
      <c r="BK2401" t="str">
        <f>LEFT(Tabela_BaseCadastro[[#This Row],[Descrição]],SEARCH(" ",Tabela_BaseCadastro[[#This Row],[Descrição]],1)-1)</f>
        <v>FITOSCAR</v>
      </c>
      <c r="BL2401" t="str">
        <f>TEXT(Tabela_BaseCadastro[[#This Row],[Unidade Venda '[EAN8, UPC12, EAN13, e DUN14']]],"0000000000000")</f>
        <v>7896637017190</v>
      </c>
      <c r="BM2401" t="s">
        <v>5634</v>
      </c>
      <c r="BN2401" t="str">
        <f>IF(Tabela_BaseCadastro[[#This Row],[P.Ativo CMED]]="",Tabela_BaseCadastro[[#This Row],[DESCRIÇÃO DO PRINCIPIO ATIVO]],Tabela_BaseCadastro[[#This Row],[P.Ativo CMED]])</f>
        <v>STRYPHNODENDRON BARBATIMAN MART.</v>
      </c>
    </row>
    <row r="2402" spans="1:66" x14ac:dyDescent="0.25">
      <c r="A2402">
        <v>3274</v>
      </c>
      <c r="B2402" t="s">
        <v>5635</v>
      </c>
      <c r="C2402">
        <v>1577</v>
      </c>
      <c r="D2402" t="s">
        <v>2524</v>
      </c>
      <c r="E2402">
        <v>1</v>
      </c>
      <c r="F2402" t="s">
        <v>1253</v>
      </c>
      <c r="G2402">
        <v>2</v>
      </c>
      <c r="H2402" s="1" t="s">
        <v>1254</v>
      </c>
      <c r="I2402">
        <v>26</v>
      </c>
      <c r="J2402" t="s">
        <v>2525</v>
      </c>
      <c r="K2402">
        <v>2</v>
      </c>
      <c r="L2402" t="s">
        <v>1256</v>
      </c>
      <c r="M2402" t="s">
        <v>1257</v>
      </c>
      <c r="N2402" t="s">
        <v>1422</v>
      </c>
      <c r="O2402" t="s">
        <v>1253</v>
      </c>
      <c r="P2402">
        <v>30022099</v>
      </c>
      <c r="R2402">
        <v>13</v>
      </c>
      <c r="S2402">
        <v>14</v>
      </c>
      <c r="U2402">
        <v>7896637017176</v>
      </c>
      <c r="V2402">
        <v>0</v>
      </c>
      <c r="Z2402" t="s">
        <v>1260</v>
      </c>
      <c r="AA2402" t="s">
        <v>1261</v>
      </c>
      <c r="AB2402">
        <v>741</v>
      </c>
      <c r="AC2402" t="s">
        <v>5633</v>
      </c>
      <c r="AE2402">
        <v>45478</v>
      </c>
      <c r="AH2402">
        <v>0</v>
      </c>
      <c r="AK2402" t="s">
        <v>1260</v>
      </c>
      <c r="AM2402" t="s">
        <v>1260</v>
      </c>
      <c r="AN2402" t="s">
        <v>1260</v>
      </c>
      <c r="AQ2402" t="s">
        <v>1263</v>
      </c>
      <c r="AR2402" t="s">
        <v>1257</v>
      </c>
      <c r="AS2402" t="s">
        <v>1260</v>
      </c>
      <c r="AT2402">
        <v>1</v>
      </c>
      <c r="AX2402" t="s">
        <v>1260</v>
      </c>
      <c r="AY2402" t="s">
        <v>1264</v>
      </c>
      <c r="AZ2402" t="s">
        <v>1265</v>
      </c>
      <c r="BI2402" t="s">
        <v>1260</v>
      </c>
      <c r="BK2402" t="str">
        <f>LEFT(Tabela_BaseCadastro[[#This Row],[Descrição]],SEARCH(" ",Tabela_BaseCadastro[[#This Row],[Descrição]],1)-1)</f>
        <v>FITOSCAR</v>
      </c>
      <c r="BL2402" t="str">
        <f>TEXT(Tabela_BaseCadastro[[#This Row],[Unidade Venda '[EAN8, UPC12, EAN13, e DUN14']]],"0000000000000")</f>
        <v>7896637017176</v>
      </c>
      <c r="BM2402" t="s">
        <v>5634</v>
      </c>
      <c r="BN2402" t="str">
        <f>IF(Tabela_BaseCadastro[[#This Row],[P.Ativo CMED]]="",Tabela_BaseCadastro[[#This Row],[DESCRIÇÃO DO PRINCIPIO ATIVO]],Tabela_BaseCadastro[[#This Row],[P.Ativo CMED]])</f>
        <v>STRYPHNODENDRON BARBATIMAN MART.</v>
      </c>
    </row>
    <row r="2403" spans="1:66" x14ac:dyDescent="0.25">
      <c r="A2403">
        <v>3275</v>
      </c>
      <c r="B2403" t="s">
        <v>5636</v>
      </c>
      <c r="C2403">
        <v>1654</v>
      </c>
      <c r="D2403" t="s">
        <v>2716</v>
      </c>
      <c r="E2403">
        <v>1</v>
      </c>
      <c r="F2403" t="s">
        <v>1253</v>
      </c>
      <c r="G2403">
        <v>7</v>
      </c>
      <c r="H2403" s="1" t="s">
        <v>1381</v>
      </c>
      <c r="I2403">
        <v>37</v>
      </c>
      <c r="J2403" t="s">
        <v>2717</v>
      </c>
      <c r="K2403">
        <v>1</v>
      </c>
      <c r="L2403" t="s">
        <v>1291</v>
      </c>
      <c r="M2403" t="s">
        <v>1257</v>
      </c>
      <c r="N2403" t="s">
        <v>1422</v>
      </c>
      <c r="O2403" t="s">
        <v>1253</v>
      </c>
      <c r="P2403">
        <v>30022099</v>
      </c>
      <c r="R2403">
        <v>13</v>
      </c>
      <c r="S2403">
        <v>14</v>
      </c>
      <c r="U2403">
        <v>0</v>
      </c>
      <c r="V2403">
        <v>0</v>
      </c>
      <c r="Z2403" t="s">
        <v>1260</v>
      </c>
      <c r="AA2403" t="s">
        <v>1261</v>
      </c>
      <c r="AB2403">
        <v>10</v>
      </c>
      <c r="AC2403" t="s">
        <v>1335</v>
      </c>
      <c r="AE2403">
        <v>45478</v>
      </c>
      <c r="AH2403">
        <v>0</v>
      </c>
      <c r="AK2403" t="s">
        <v>1260</v>
      </c>
      <c r="AM2403" t="s">
        <v>1260</v>
      </c>
      <c r="AN2403" t="s">
        <v>1260</v>
      </c>
      <c r="AQ2403" t="s">
        <v>1263</v>
      </c>
      <c r="AR2403" t="s">
        <v>1257</v>
      </c>
      <c r="AS2403" t="s">
        <v>1260</v>
      </c>
      <c r="AT2403">
        <v>1</v>
      </c>
      <c r="AX2403" t="s">
        <v>1260</v>
      </c>
      <c r="AY2403" t="s">
        <v>1264</v>
      </c>
      <c r="AZ2403" t="s">
        <v>1265</v>
      </c>
      <c r="BI2403" t="s">
        <v>1260</v>
      </c>
      <c r="BK2403" t="str">
        <f>LEFT(Tabela_BaseCadastro[[#This Row],[Descrição]],SEARCH(" ",Tabela_BaseCadastro[[#This Row],[Descrição]],1)-1)</f>
        <v>YUFLYMA</v>
      </c>
      <c r="BL2403" t="str">
        <f>TEXT(Tabela_BaseCadastro[[#This Row],[Unidade Venda '[EAN8, UPC12, EAN13, e DUN14']]],"0000000000000")</f>
        <v>0000000000000</v>
      </c>
      <c r="BM2403" t="s">
        <v>1565</v>
      </c>
      <c r="BN2403" t="str">
        <f>IF(Tabela_BaseCadastro[[#This Row],[P.Ativo CMED]]="",Tabela_BaseCadastro[[#This Row],[DESCRIÇÃO DO PRINCIPIO ATIVO]],Tabela_BaseCadastro[[#This Row],[P.Ativo CMED]])</f>
        <v>TISAGENLECLEUCEL</v>
      </c>
    </row>
    <row r="2404" spans="1:66" x14ac:dyDescent="0.25">
      <c r="A2404">
        <v>3276</v>
      </c>
      <c r="B2404" t="s">
        <v>5637</v>
      </c>
      <c r="C2404">
        <v>1654</v>
      </c>
      <c r="D2404" t="s">
        <v>2716</v>
      </c>
      <c r="E2404">
        <v>1</v>
      </c>
      <c r="F2404" t="s">
        <v>1253</v>
      </c>
      <c r="G2404">
        <v>7</v>
      </c>
      <c r="H2404" s="1" t="s">
        <v>1381</v>
      </c>
      <c r="I2404">
        <v>37</v>
      </c>
      <c r="J2404" t="s">
        <v>2717</v>
      </c>
      <c r="K2404">
        <v>1</v>
      </c>
      <c r="L2404" t="s">
        <v>1291</v>
      </c>
      <c r="M2404" t="s">
        <v>1257</v>
      </c>
      <c r="N2404" t="s">
        <v>1422</v>
      </c>
      <c r="O2404" t="s">
        <v>1253</v>
      </c>
      <c r="P2404">
        <v>30022099</v>
      </c>
      <c r="R2404">
        <v>13</v>
      </c>
      <c r="S2404">
        <v>14</v>
      </c>
      <c r="U2404">
        <v>0</v>
      </c>
      <c r="V2404">
        <v>0</v>
      </c>
      <c r="Z2404" t="s">
        <v>1260</v>
      </c>
      <c r="AA2404" t="s">
        <v>1261</v>
      </c>
      <c r="AB2404">
        <v>10</v>
      </c>
      <c r="AC2404" t="s">
        <v>1335</v>
      </c>
      <c r="AE2404">
        <v>45478</v>
      </c>
      <c r="AH2404">
        <v>0</v>
      </c>
      <c r="AK2404" t="s">
        <v>1260</v>
      </c>
      <c r="AM2404" t="s">
        <v>1260</v>
      </c>
      <c r="AN2404" t="s">
        <v>1260</v>
      </c>
      <c r="AQ2404" t="s">
        <v>1263</v>
      </c>
      <c r="AR2404" t="s">
        <v>1257</v>
      </c>
      <c r="AS2404" t="s">
        <v>1260</v>
      </c>
      <c r="AT2404">
        <v>1</v>
      </c>
      <c r="AX2404" t="s">
        <v>1260</v>
      </c>
      <c r="AY2404" t="s">
        <v>1264</v>
      </c>
      <c r="AZ2404" t="s">
        <v>1265</v>
      </c>
      <c r="BI2404" t="s">
        <v>1260</v>
      </c>
      <c r="BK2404" t="str">
        <f>LEFT(Tabela_BaseCadastro[[#This Row],[Descrição]],SEARCH(" ",Tabela_BaseCadastro[[#This Row],[Descrição]],1)-1)</f>
        <v>YUFLYMA</v>
      </c>
      <c r="BL2404" t="str">
        <f>TEXT(Tabela_BaseCadastro[[#This Row],[Unidade Venda '[EAN8, UPC12, EAN13, e DUN14']]],"0000000000000")</f>
        <v>0000000000000</v>
      </c>
      <c r="BM2404" t="s">
        <v>1565</v>
      </c>
      <c r="BN2404" t="str">
        <f>IF(Tabela_BaseCadastro[[#This Row],[P.Ativo CMED]]="",Tabela_BaseCadastro[[#This Row],[DESCRIÇÃO DO PRINCIPIO ATIVO]],Tabela_BaseCadastro[[#This Row],[P.Ativo CMED]])</f>
        <v>TISAGENLECLEUCEL</v>
      </c>
    </row>
    <row r="2405" spans="1:66" x14ac:dyDescent="0.25">
      <c r="A2405">
        <v>3277</v>
      </c>
      <c r="B2405" t="s">
        <v>5638</v>
      </c>
      <c r="C2405">
        <v>1654</v>
      </c>
      <c r="D2405" t="s">
        <v>2716</v>
      </c>
      <c r="E2405">
        <v>1</v>
      </c>
      <c r="F2405" t="s">
        <v>1253</v>
      </c>
      <c r="G2405">
        <v>7</v>
      </c>
      <c r="H2405" s="1" t="s">
        <v>1381</v>
      </c>
      <c r="I2405">
        <v>37</v>
      </c>
      <c r="J2405" t="s">
        <v>2717</v>
      </c>
      <c r="K2405">
        <v>1</v>
      </c>
      <c r="L2405" t="s">
        <v>1291</v>
      </c>
      <c r="M2405" t="s">
        <v>1257</v>
      </c>
      <c r="N2405" t="s">
        <v>1422</v>
      </c>
      <c r="O2405" t="s">
        <v>1253</v>
      </c>
      <c r="P2405">
        <v>30022099</v>
      </c>
      <c r="R2405">
        <v>13</v>
      </c>
      <c r="S2405">
        <v>14</v>
      </c>
      <c r="U2405">
        <v>0</v>
      </c>
      <c r="V2405">
        <v>0</v>
      </c>
      <c r="Z2405" t="s">
        <v>1260</v>
      </c>
      <c r="AA2405" t="s">
        <v>1261</v>
      </c>
      <c r="AB2405">
        <v>6</v>
      </c>
      <c r="AC2405" t="s">
        <v>1283</v>
      </c>
      <c r="AE2405">
        <v>45478</v>
      </c>
      <c r="AH2405">
        <v>0</v>
      </c>
      <c r="AK2405" t="s">
        <v>1260</v>
      </c>
      <c r="AM2405" t="s">
        <v>1260</v>
      </c>
      <c r="AN2405" t="s">
        <v>1260</v>
      </c>
      <c r="AQ2405" t="s">
        <v>1263</v>
      </c>
      <c r="AR2405" t="s">
        <v>1257</v>
      </c>
      <c r="AS2405" t="s">
        <v>1260</v>
      </c>
      <c r="AT2405">
        <v>1</v>
      </c>
      <c r="AX2405" t="s">
        <v>1260</v>
      </c>
      <c r="AY2405" t="s">
        <v>1264</v>
      </c>
      <c r="AZ2405" t="s">
        <v>1265</v>
      </c>
      <c r="BI2405" t="s">
        <v>1260</v>
      </c>
      <c r="BK2405" t="str">
        <f>LEFT(Tabela_BaseCadastro[[#This Row],[Descrição]],SEARCH(" ",Tabela_BaseCadastro[[#This Row],[Descrição]],1)-1)</f>
        <v>VEGZELMA</v>
      </c>
      <c r="BL2405" t="str">
        <f>TEXT(Tabela_BaseCadastro[[#This Row],[Unidade Venda '[EAN8, UPC12, EAN13, e DUN14']]],"0000000000000")</f>
        <v>0000000000000</v>
      </c>
      <c r="BM2405" t="s">
        <v>1565</v>
      </c>
      <c r="BN2405" t="str">
        <f>IF(Tabela_BaseCadastro[[#This Row],[P.Ativo CMED]]="",Tabela_BaseCadastro[[#This Row],[DESCRIÇÃO DO PRINCIPIO ATIVO]],Tabela_BaseCadastro[[#This Row],[P.Ativo CMED]])</f>
        <v>TISAGENLECLEUCEL</v>
      </c>
    </row>
    <row r="2406" spans="1:66" x14ac:dyDescent="0.25">
      <c r="A2406">
        <v>3278</v>
      </c>
      <c r="B2406" t="s">
        <v>5639</v>
      </c>
      <c r="C2406">
        <v>1654</v>
      </c>
      <c r="D2406" t="s">
        <v>2716</v>
      </c>
      <c r="E2406">
        <v>1</v>
      </c>
      <c r="F2406" t="s">
        <v>1253</v>
      </c>
      <c r="G2406">
        <v>7</v>
      </c>
      <c r="H2406" s="1" t="s">
        <v>1381</v>
      </c>
      <c r="I2406">
        <v>37</v>
      </c>
      <c r="J2406" t="s">
        <v>2717</v>
      </c>
      <c r="K2406">
        <v>1</v>
      </c>
      <c r="L2406" t="s">
        <v>1291</v>
      </c>
      <c r="M2406" t="s">
        <v>1257</v>
      </c>
      <c r="N2406" t="s">
        <v>1422</v>
      </c>
      <c r="O2406" t="s">
        <v>1253</v>
      </c>
      <c r="P2406">
        <v>30022099</v>
      </c>
      <c r="R2406">
        <v>13</v>
      </c>
      <c r="S2406">
        <v>14</v>
      </c>
      <c r="U2406">
        <v>0</v>
      </c>
      <c r="V2406">
        <v>0</v>
      </c>
      <c r="Z2406" t="s">
        <v>1260</v>
      </c>
      <c r="AA2406" t="s">
        <v>1261</v>
      </c>
      <c r="AB2406">
        <v>6</v>
      </c>
      <c r="AC2406" t="s">
        <v>1283</v>
      </c>
      <c r="AE2406">
        <v>45478</v>
      </c>
      <c r="AH2406">
        <v>0</v>
      </c>
      <c r="AK2406" t="s">
        <v>1260</v>
      </c>
      <c r="AM2406" t="s">
        <v>1260</v>
      </c>
      <c r="AN2406" t="s">
        <v>1260</v>
      </c>
      <c r="AQ2406" t="s">
        <v>1263</v>
      </c>
      <c r="AR2406" t="s">
        <v>1257</v>
      </c>
      <c r="AS2406" t="s">
        <v>1260</v>
      </c>
      <c r="AT2406">
        <v>1</v>
      </c>
      <c r="AX2406" t="s">
        <v>1260</v>
      </c>
      <c r="AY2406" t="s">
        <v>1264</v>
      </c>
      <c r="AZ2406" t="s">
        <v>1265</v>
      </c>
      <c r="BI2406" t="s">
        <v>1260</v>
      </c>
      <c r="BK2406" t="str">
        <f>LEFT(Tabela_BaseCadastro[[#This Row],[Descrição]],SEARCH(" ",Tabela_BaseCadastro[[#This Row],[Descrição]],1)-1)</f>
        <v>VEGZELMA</v>
      </c>
      <c r="BL2406" t="str">
        <f>TEXT(Tabela_BaseCadastro[[#This Row],[Unidade Venda '[EAN8, UPC12, EAN13, e DUN14']]],"0000000000000")</f>
        <v>0000000000000</v>
      </c>
      <c r="BM2406" t="s">
        <v>1565</v>
      </c>
      <c r="BN2406" t="str">
        <f>IF(Tabela_BaseCadastro[[#This Row],[P.Ativo CMED]]="",Tabela_BaseCadastro[[#This Row],[DESCRIÇÃO DO PRINCIPIO ATIVO]],Tabela_BaseCadastro[[#This Row],[P.Ativo CMED]])</f>
        <v>TISAGENLECLEUCEL</v>
      </c>
    </row>
    <row r="2407" spans="1:66" x14ac:dyDescent="0.25">
      <c r="A2407">
        <v>3279</v>
      </c>
      <c r="B2407" t="s">
        <v>5640</v>
      </c>
      <c r="C2407">
        <v>1370</v>
      </c>
      <c r="D2407" t="s">
        <v>1380</v>
      </c>
      <c r="E2407">
        <v>1</v>
      </c>
      <c r="F2407" t="s">
        <v>1253</v>
      </c>
      <c r="G2407">
        <v>2</v>
      </c>
      <c r="H2407" s="1" t="s">
        <v>1254</v>
      </c>
      <c r="I2407">
        <v>3</v>
      </c>
      <c r="J2407" t="s">
        <v>1382</v>
      </c>
      <c r="K2407">
        <v>2</v>
      </c>
      <c r="L2407" t="s">
        <v>1256</v>
      </c>
      <c r="M2407" t="s">
        <v>1257</v>
      </c>
      <c r="N2407" t="s">
        <v>2164</v>
      </c>
      <c r="O2407" t="s">
        <v>2165</v>
      </c>
      <c r="P2407">
        <v>30042073</v>
      </c>
      <c r="R2407">
        <v>13</v>
      </c>
      <c r="S2407">
        <v>13</v>
      </c>
      <c r="T2407">
        <v>14</v>
      </c>
      <c r="U2407">
        <v>7896261014336</v>
      </c>
      <c r="V2407">
        <v>0</v>
      </c>
      <c r="X2407">
        <v>716196</v>
      </c>
      <c r="Z2407" t="s">
        <v>1260</v>
      </c>
      <c r="AA2407" t="s">
        <v>1261</v>
      </c>
      <c r="AB2407">
        <v>98</v>
      </c>
      <c r="AC2407" t="s">
        <v>1727</v>
      </c>
      <c r="AE2407">
        <v>45481</v>
      </c>
      <c r="AH2407">
        <v>0</v>
      </c>
      <c r="AK2407" t="s">
        <v>1260</v>
      </c>
      <c r="AM2407" t="s">
        <v>1260</v>
      </c>
      <c r="AN2407" t="s">
        <v>1260</v>
      </c>
      <c r="AQ2407" t="s">
        <v>1263</v>
      </c>
      <c r="AR2407" t="s">
        <v>1257</v>
      </c>
      <c r="AS2407" t="s">
        <v>1260</v>
      </c>
      <c r="AT2407">
        <v>1</v>
      </c>
      <c r="AX2407" t="s">
        <v>1260</v>
      </c>
      <c r="AY2407" t="s">
        <v>1264</v>
      </c>
      <c r="AZ2407" t="s">
        <v>1265</v>
      </c>
      <c r="BE2407">
        <v>112</v>
      </c>
      <c r="BF2407" t="s">
        <v>2286</v>
      </c>
      <c r="BI2407" t="s">
        <v>1260</v>
      </c>
      <c r="BK2407" t="str">
        <f>LEFT(Tabela_BaseCadastro[[#This Row],[Descrição]],SEARCH(" ",Tabela_BaseCadastro[[#This Row],[Descrição]],1)-1)</f>
        <v>SANDIMMUN</v>
      </c>
      <c r="BL2407" t="str">
        <f>TEXT(Tabela_BaseCadastro[[#This Row],[Unidade Venda '[EAN8, UPC12, EAN13, e DUN14']]],"0000000000000")</f>
        <v>7896261014336</v>
      </c>
      <c r="BM2407" t="s">
        <v>2287</v>
      </c>
      <c r="BN2407" t="str">
        <f>IF(Tabela_BaseCadastro[[#This Row],[P.Ativo CMED]]="",Tabela_BaseCadastro[[#This Row],[DESCRIÇÃO DO PRINCIPIO ATIVO]],Tabela_BaseCadastro[[#This Row],[P.Ativo CMED]])</f>
        <v>CICLOSPORINA</v>
      </c>
    </row>
    <row r="2408" spans="1:66" x14ac:dyDescent="0.25">
      <c r="A2408">
        <v>3280</v>
      </c>
      <c r="B2408" t="s">
        <v>5641</v>
      </c>
      <c r="C2408">
        <v>1654</v>
      </c>
      <c r="D2408" t="s">
        <v>2716</v>
      </c>
      <c r="E2408">
        <v>1</v>
      </c>
      <c r="F2408" t="s">
        <v>1253</v>
      </c>
      <c r="G2408">
        <v>7</v>
      </c>
      <c r="H2408" s="1" t="s">
        <v>1381</v>
      </c>
      <c r="I2408">
        <v>37</v>
      </c>
      <c r="J2408" t="s">
        <v>2717</v>
      </c>
      <c r="K2408">
        <v>1</v>
      </c>
      <c r="L2408" t="s">
        <v>1291</v>
      </c>
      <c r="M2408" t="s">
        <v>1257</v>
      </c>
      <c r="N2408" t="s">
        <v>1877</v>
      </c>
      <c r="O2408" t="s">
        <v>1416</v>
      </c>
      <c r="P2408">
        <v>30021590</v>
      </c>
      <c r="R2408">
        <v>13</v>
      </c>
      <c r="S2408">
        <v>14</v>
      </c>
      <c r="U2408">
        <v>7898576550332</v>
      </c>
      <c r="V2408">
        <v>0</v>
      </c>
      <c r="Z2408" t="s">
        <v>1260</v>
      </c>
      <c r="AA2408" t="s">
        <v>1261</v>
      </c>
      <c r="AB2408">
        <v>6</v>
      </c>
      <c r="AC2408" t="s">
        <v>1283</v>
      </c>
      <c r="AE2408">
        <v>45483</v>
      </c>
      <c r="AH2408">
        <v>0</v>
      </c>
      <c r="AK2408" t="s">
        <v>1260</v>
      </c>
      <c r="AM2408" t="s">
        <v>1260</v>
      </c>
      <c r="AN2408" t="s">
        <v>1260</v>
      </c>
      <c r="AQ2408" t="s">
        <v>1263</v>
      </c>
      <c r="AR2408" t="s">
        <v>1257</v>
      </c>
      <c r="AS2408" t="s">
        <v>1260</v>
      </c>
      <c r="AT2408">
        <v>1</v>
      </c>
      <c r="AX2408" t="s">
        <v>1260</v>
      </c>
      <c r="AY2408" t="s">
        <v>1264</v>
      </c>
      <c r="AZ2408" t="s">
        <v>1265</v>
      </c>
      <c r="BI2408" t="s">
        <v>1260</v>
      </c>
      <c r="BK2408" t="str">
        <f>LEFT(Tabela_BaseCadastro[[#This Row],[Descrição]],SEARCH(" ",Tabela_BaseCadastro[[#This Row],[Descrição]],1)-1)</f>
        <v>YUFLYMA</v>
      </c>
      <c r="BL2408" t="str">
        <f>TEXT(Tabela_BaseCadastro[[#This Row],[Unidade Venda '[EAN8, UPC12, EAN13, e DUN14']]],"0000000000000")</f>
        <v>7898576550332</v>
      </c>
      <c r="BM2408" t="s">
        <v>5107</v>
      </c>
      <c r="BN2408" t="str">
        <f>IF(Tabela_BaseCadastro[[#This Row],[P.Ativo CMED]]="",Tabela_BaseCadastro[[#This Row],[DESCRIÇÃO DO PRINCIPIO ATIVO]],Tabela_BaseCadastro[[#This Row],[P.Ativo CMED]])</f>
        <v>ADALIMUMABE</v>
      </c>
    </row>
    <row r="2409" spans="1:66" x14ac:dyDescent="0.25">
      <c r="A2409">
        <v>3281</v>
      </c>
      <c r="B2409" t="s">
        <v>745</v>
      </c>
      <c r="C2409">
        <v>1577</v>
      </c>
      <c r="D2409" t="s">
        <v>2524</v>
      </c>
      <c r="E2409">
        <v>1</v>
      </c>
      <c r="F2409" t="s">
        <v>1253</v>
      </c>
      <c r="G2409">
        <v>18</v>
      </c>
      <c r="H2409" s="1" t="s">
        <v>1298</v>
      </c>
      <c r="I2409">
        <v>26</v>
      </c>
      <c r="J2409" t="s">
        <v>2525</v>
      </c>
      <c r="K2409">
        <v>2</v>
      </c>
      <c r="L2409" t="s">
        <v>1563</v>
      </c>
      <c r="M2409" t="s">
        <v>1257</v>
      </c>
      <c r="N2409" t="s">
        <v>5383</v>
      </c>
      <c r="O2409" t="s">
        <v>1307</v>
      </c>
      <c r="P2409">
        <v>30049099</v>
      </c>
      <c r="R2409">
        <v>13</v>
      </c>
      <c r="S2409">
        <v>14</v>
      </c>
      <c r="U2409">
        <v>7896637034562</v>
      </c>
      <c r="V2409">
        <v>0</v>
      </c>
      <c r="Z2409" t="s">
        <v>1260</v>
      </c>
      <c r="AA2409" t="s">
        <v>1261</v>
      </c>
      <c r="AB2409">
        <v>741</v>
      </c>
      <c r="AC2409" t="s">
        <v>5642</v>
      </c>
      <c r="AE2409">
        <v>45485</v>
      </c>
      <c r="AH2409">
        <v>0</v>
      </c>
      <c r="AK2409" t="s">
        <v>1260</v>
      </c>
      <c r="AM2409" t="s">
        <v>1260</v>
      </c>
      <c r="AN2409" t="s">
        <v>1260</v>
      </c>
      <c r="AQ2409" t="s">
        <v>1263</v>
      </c>
      <c r="AR2409" t="s">
        <v>1257</v>
      </c>
      <c r="AS2409" t="s">
        <v>1260</v>
      </c>
      <c r="AT2409">
        <v>1</v>
      </c>
      <c r="AX2409" t="s">
        <v>1260</v>
      </c>
      <c r="AY2409" t="s">
        <v>1264</v>
      </c>
      <c r="AZ2409" t="s">
        <v>1265</v>
      </c>
      <c r="BI2409" t="s">
        <v>1260</v>
      </c>
      <c r="BK2409" t="str">
        <f>LEFT(Tabela_BaseCadastro[[#This Row],[Descrição]],SEARCH(" ",Tabela_BaseCadastro[[#This Row],[Descrição]],1)-1)</f>
        <v>MONOVISC</v>
      </c>
      <c r="BL2409" t="str">
        <f>TEXT(Tabela_BaseCadastro[[#This Row],[Unidade Venda '[EAN8, UPC12, EAN13, e DUN14']]],"0000000000000")</f>
        <v>7896637034562</v>
      </c>
      <c r="BN2409">
        <f>IF(Tabela_BaseCadastro[[#This Row],[P.Ativo CMED]]="",Tabela_BaseCadastro[[#This Row],[DESCRIÇÃO DO PRINCIPIO ATIVO]],Tabela_BaseCadastro[[#This Row],[P.Ativo CMED]])</f>
        <v>0</v>
      </c>
    </row>
    <row r="2410" spans="1:66" x14ac:dyDescent="0.25">
      <c r="A2410">
        <v>3282</v>
      </c>
      <c r="B2410" t="s">
        <v>5643</v>
      </c>
      <c r="C2410">
        <v>1602</v>
      </c>
      <c r="D2410" t="s">
        <v>1475</v>
      </c>
      <c r="E2410">
        <v>1</v>
      </c>
      <c r="F2410" t="s">
        <v>1253</v>
      </c>
      <c r="G2410">
        <v>2</v>
      </c>
      <c r="H2410" s="1" t="s">
        <v>1254</v>
      </c>
      <c r="I2410">
        <v>4</v>
      </c>
      <c r="J2410" t="s">
        <v>1476</v>
      </c>
      <c r="K2410">
        <v>1</v>
      </c>
      <c r="L2410" t="s">
        <v>1291</v>
      </c>
      <c r="M2410" t="s">
        <v>1257</v>
      </c>
      <c r="N2410" t="s">
        <v>1877</v>
      </c>
      <c r="O2410" t="s">
        <v>1416</v>
      </c>
      <c r="P2410">
        <v>30021590</v>
      </c>
      <c r="R2410">
        <v>13</v>
      </c>
      <c r="S2410">
        <v>13</v>
      </c>
      <c r="U2410">
        <v>7891106916127</v>
      </c>
      <c r="V2410">
        <v>0</v>
      </c>
      <c r="X2410" t="s">
        <v>5644</v>
      </c>
      <c r="Z2410" t="s">
        <v>1260</v>
      </c>
      <c r="AA2410" t="s">
        <v>1261</v>
      </c>
      <c r="AB2410">
        <v>4</v>
      </c>
      <c r="AC2410" t="s">
        <v>1879</v>
      </c>
      <c r="AE2410">
        <v>45490</v>
      </c>
      <c r="AH2410">
        <v>0</v>
      </c>
      <c r="AK2410" t="s">
        <v>1260</v>
      </c>
      <c r="AM2410" t="s">
        <v>1260</v>
      </c>
      <c r="AN2410" t="s">
        <v>1260</v>
      </c>
      <c r="AQ2410" t="s">
        <v>1263</v>
      </c>
      <c r="AR2410" t="s">
        <v>1257</v>
      </c>
      <c r="AS2410" t="s">
        <v>1260</v>
      </c>
      <c r="AT2410">
        <v>1</v>
      </c>
      <c r="AX2410" t="s">
        <v>1260</v>
      </c>
      <c r="AY2410" t="s">
        <v>1264</v>
      </c>
      <c r="AZ2410" t="s">
        <v>1265</v>
      </c>
      <c r="BI2410" t="s">
        <v>1260</v>
      </c>
      <c r="BK2410" t="str">
        <f>LEFT(Tabela_BaseCadastro[[#This Row],[Descrição]],SEARCH(" ",Tabela_BaseCadastro[[#This Row],[Descrição]],1)-1)</f>
        <v>EYLIA</v>
      </c>
      <c r="BL2410" t="str">
        <f>TEXT(Tabela_BaseCadastro[[#This Row],[Unidade Venda '[EAN8, UPC12, EAN13, e DUN14']]],"0000000000000")</f>
        <v>7891106916127</v>
      </c>
      <c r="BM2410" t="s">
        <v>1880</v>
      </c>
      <c r="BN2410" t="str">
        <f>IF(Tabela_BaseCadastro[[#This Row],[P.Ativo CMED]]="",Tabela_BaseCadastro[[#This Row],[DESCRIÇÃO DO PRINCIPIO ATIVO]],Tabela_BaseCadastro[[#This Row],[P.Ativo CMED]])</f>
        <v>AFLIBERCEPTE</v>
      </c>
    </row>
    <row r="2411" spans="1:66" x14ac:dyDescent="0.25">
      <c r="A2411">
        <v>3283</v>
      </c>
      <c r="B2411" t="s">
        <v>5645</v>
      </c>
      <c r="C2411">
        <v>1948</v>
      </c>
      <c r="D2411" t="s">
        <v>115</v>
      </c>
      <c r="E2411">
        <v>1</v>
      </c>
      <c r="F2411" t="s">
        <v>1253</v>
      </c>
      <c r="G2411">
        <v>1</v>
      </c>
      <c r="H2411" s="1" t="s">
        <v>1280</v>
      </c>
      <c r="I2411">
        <v>77</v>
      </c>
      <c r="J2411" t="s">
        <v>4769</v>
      </c>
      <c r="K2411">
        <v>1</v>
      </c>
      <c r="L2411" t="s">
        <v>1291</v>
      </c>
      <c r="M2411" t="s">
        <v>1257</v>
      </c>
      <c r="N2411" t="s">
        <v>1877</v>
      </c>
      <c r="O2411" t="s">
        <v>1416</v>
      </c>
      <c r="P2411">
        <v>30021590</v>
      </c>
      <c r="R2411">
        <v>13</v>
      </c>
      <c r="S2411">
        <v>14</v>
      </c>
      <c r="U2411">
        <v>7896015592691</v>
      </c>
      <c r="V2411">
        <v>0</v>
      </c>
      <c r="Z2411" t="s">
        <v>1260</v>
      </c>
      <c r="AA2411" t="s">
        <v>1261</v>
      </c>
      <c r="AB2411">
        <v>1</v>
      </c>
      <c r="AC2411" t="s">
        <v>1283</v>
      </c>
      <c r="AE2411">
        <v>45495</v>
      </c>
      <c r="AH2411">
        <v>0</v>
      </c>
      <c r="AK2411" t="s">
        <v>1260</v>
      </c>
      <c r="AM2411" t="s">
        <v>1260</v>
      </c>
      <c r="AN2411" t="s">
        <v>1260</v>
      </c>
      <c r="AQ2411" t="s">
        <v>1263</v>
      </c>
      <c r="AR2411" t="s">
        <v>1257</v>
      </c>
      <c r="AS2411" t="s">
        <v>1260</v>
      </c>
      <c r="AT2411">
        <v>1</v>
      </c>
      <c r="AX2411" t="s">
        <v>1260</v>
      </c>
      <c r="AY2411" t="s">
        <v>1264</v>
      </c>
      <c r="AZ2411" t="s">
        <v>1265</v>
      </c>
      <c r="BI2411" t="s">
        <v>1260</v>
      </c>
      <c r="BK2411" t="str">
        <f>LEFT(Tabela_BaseCadastro[[#This Row],[Descrição]],SEARCH(" ",Tabela_BaseCadastro[[#This Row],[Descrição]],1)-1)</f>
        <v>JEMPERLI</v>
      </c>
      <c r="BL2411" t="str">
        <f>TEXT(Tabela_BaseCadastro[[#This Row],[Unidade Venda '[EAN8, UPC12, EAN13, e DUN14']]],"0000000000000")</f>
        <v>7896015592691</v>
      </c>
      <c r="BM2411" t="s">
        <v>5646</v>
      </c>
      <c r="BN2411" t="str">
        <f>IF(Tabela_BaseCadastro[[#This Row],[P.Ativo CMED]]="",Tabela_BaseCadastro[[#This Row],[DESCRIÇÃO DO PRINCIPIO ATIVO]],Tabela_BaseCadastro[[#This Row],[P.Ativo CMED]])</f>
        <v>DOSTARLIMABE</v>
      </c>
    </row>
    <row r="2412" spans="1:66" x14ac:dyDescent="0.25">
      <c r="A2412">
        <v>3284</v>
      </c>
      <c r="B2412" t="s">
        <v>5647</v>
      </c>
      <c r="C2412">
        <v>1555</v>
      </c>
      <c r="D2412" t="s">
        <v>1440</v>
      </c>
      <c r="E2412">
        <v>1</v>
      </c>
      <c r="F2412" t="s">
        <v>1253</v>
      </c>
      <c r="G2412">
        <v>16</v>
      </c>
      <c r="H2412" s="1" t="s">
        <v>1534</v>
      </c>
      <c r="I2412">
        <v>16</v>
      </c>
      <c r="J2412" t="s">
        <v>1441</v>
      </c>
      <c r="K2412">
        <v>1</v>
      </c>
      <c r="L2412" t="s">
        <v>1535</v>
      </c>
      <c r="M2412" t="s">
        <v>1257</v>
      </c>
      <c r="N2412" t="s">
        <v>1461</v>
      </c>
      <c r="O2412" t="s">
        <v>1269</v>
      </c>
      <c r="P2412">
        <v>30049069</v>
      </c>
      <c r="R2412">
        <v>13</v>
      </c>
      <c r="S2412">
        <v>14</v>
      </c>
      <c r="U2412">
        <v>7891058325039</v>
      </c>
      <c r="V2412">
        <v>0</v>
      </c>
      <c r="Z2412" t="s">
        <v>1260</v>
      </c>
      <c r="AA2412" t="s">
        <v>1261</v>
      </c>
      <c r="AB2412">
        <v>11</v>
      </c>
      <c r="AC2412" t="s">
        <v>1658</v>
      </c>
      <c r="AE2412">
        <v>45498</v>
      </c>
      <c r="AH2412">
        <v>0</v>
      </c>
      <c r="AK2412" t="s">
        <v>1260</v>
      </c>
      <c r="AM2412" t="s">
        <v>1260</v>
      </c>
      <c r="AN2412" t="s">
        <v>1260</v>
      </c>
      <c r="AQ2412" t="s">
        <v>1263</v>
      </c>
      <c r="AR2412" t="s">
        <v>1257</v>
      </c>
      <c r="AS2412" t="s">
        <v>1260</v>
      </c>
      <c r="AT2412">
        <v>1</v>
      </c>
      <c r="AX2412" t="s">
        <v>1260</v>
      </c>
      <c r="AY2412" t="s">
        <v>1264</v>
      </c>
      <c r="AZ2412" t="s">
        <v>1265</v>
      </c>
      <c r="BI2412" t="s">
        <v>1260</v>
      </c>
      <c r="BK2412" t="str">
        <f>LEFT(Tabela_BaseCadastro[[#This Row],[Descrição]],SEARCH(" ",Tabela_BaseCadastro[[#This Row],[Descrição]],1)-1)</f>
        <v>FRISIUM</v>
      </c>
      <c r="BL2412" t="str">
        <f>TEXT(Tabela_BaseCadastro[[#This Row],[Unidade Venda '[EAN8, UPC12, EAN13, e DUN14']]],"0000000000000")</f>
        <v>7891058325039</v>
      </c>
      <c r="BN2412">
        <f>IF(Tabela_BaseCadastro[[#This Row],[P.Ativo CMED]]="",Tabela_BaseCadastro[[#This Row],[DESCRIÇÃO DO PRINCIPIO ATIVO]],Tabela_BaseCadastro[[#This Row],[P.Ativo CMED]])</f>
        <v>0</v>
      </c>
    </row>
    <row r="2413" spans="1:66" x14ac:dyDescent="0.25">
      <c r="A2413">
        <v>3285</v>
      </c>
      <c r="B2413" t="s">
        <v>5648</v>
      </c>
      <c r="C2413">
        <v>2194</v>
      </c>
      <c r="D2413" t="s">
        <v>5166</v>
      </c>
      <c r="E2413">
        <v>5</v>
      </c>
      <c r="F2413" t="s">
        <v>2634</v>
      </c>
      <c r="G2413">
        <v>8</v>
      </c>
      <c r="H2413" s="1" t="s">
        <v>2635</v>
      </c>
      <c r="I2413">
        <v>86</v>
      </c>
      <c r="J2413" t="s">
        <v>5167</v>
      </c>
      <c r="M2413" t="s">
        <v>1257</v>
      </c>
      <c r="N2413" t="s">
        <v>5189</v>
      </c>
      <c r="O2413" t="s">
        <v>2614</v>
      </c>
      <c r="P2413">
        <v>90183929</v>
      </c>
      <c r="R2413">
        <v>13</v>
      </c>
      <c r="S2413">
        <v>14</v>
      </c>
      <c r="U2413">
        <v>0</v>
      </c>
      <c r="V2413">
        <v>0</v>
      </c>
      <c r="X2413" t="s">
        <v>5649</v>
      </c>
      <c r="Z2413" t="s">
        <v>1260</v>
      </c>
      <c r="AA2413" t="s">
        <v>1261</v>
      </c>
      <c r="AE2413">
        <v>45499</v>
      </c>
      <c r="AH2413">
        <v>0</v>
      </c>
      <c r="AK2413" t="s">
        <v>1260</v>
      </c>
      <c r="AM2413" t="s">
        <v>1260</v>
      </c>
      <c r="AN2413" t="s">
        <v>1260</v>
      </c>
      <c r="AQ2413" t="s">
        <v>1263</v>
      </c>
      <c r="AR2413" t="s">
        <v>1257</v>
      </c>
      <c r="AS2413" t="s">
        <v>1260</v>
      </c>
      <c r="AT2413">
        <v>1</v>
      </c>
      <c r="AX2413" t="s">
        <v>1260</v>
      </c>
      <c r="AY2413" t="s">
        <v>1264</v>
      </c>
      <c r="AZ2413" t="s">
        <v>1265</v>
      </c>
      <c r="BI2413" t="s">
        <v>1260</v>
      </c>
      <c r="BK2413" t="str">
        <f>LEFT(Tabela_BaseCadastro[[#This Row],[Descrição]],SEARCH(" ",Tabela_BaseCadastro[[#This Row],[Descrição]],1)-1)</f>
        <v>ET90C</v>
      </c>
      <c r="BL2413" t="str">
        <f>TEXT(Tabela_BaseCadastro[[#This Row],[Unidade Venda '[EAN8, UPC12, EAN13, e DUN14']]],"0000000000000")</f>
        <v>0000000000000</v>
      </c>
      <c r="BM2413" t="s">
        <v>1565</v>
      </c>
      <c r="BN2413" t="str">
        <f>IF(Tabela_BaseCadastro[[#This Row],[P.Ativo CMED]]="",Tabela_BaseCadastro[[#This Row],[DESCRIÇÃO DO PRINCIPIO ATIVO]],Tabela_BaseCadastro[[#This Row],[P.Ativo CMED]])</f>
        <v>TISAGENLECLEUCEL</v>
      </c>
    </row>
    <row r="2414" spans="1:66" x14ac:dyDescent="0.25">
      <c r="A2414">
        <v>3286</v>
      </c>
      <c r="B2414" t="s">
        <v>5650</v>
      </c>
      <c r="C2414">
        <v>1657</v>
      </c>
      <c r="D2414" t="s">
        <v>13</v>
      </c>
      <c r="E2414">
        <v>5</v>
      </c>
      <c r="F2414" t="s">
        <v>2634</v>
      </c>
      <c r="G2414">
        <v>8</v>
      </c>
      <c r="H2414" s="1" t="s">
        <v>2635</v>
      </c>
      <c r="I2414">
        <v>47</v>
      </c>
      <c r="J2414" t="s">
        <v>3791</v>
      </c>
      <c r="M2414" t="s">
        <v>2412</v>
      </c>
      <c r="N2414" t="s">
        <v>3792</v>
      </c>
      <c r="O2414" t="s">
        <v>3793</v>
      </c>
      <c r="P2414">
        <v>30051090</v>
      </c>
      <c r="R2414">
        <v>13</v>
      </c>
      <c r="S2414">
        <v>13</v>
      </c>
      <c r="U2414">
        <v>707387808211</v>
      </c>
      <c r="V2414">
        <v>0</v>
      </c>
      <c r="X2414" t="s">
        <v>432</v>
      </c>
      <c r="Z2414" t="s">
        <v>1260</v>
      </c>
      <c r="AA2414" t="s">
        <v>1261</v>
      </c>
      <c r="AE2414">
        <v>45504</v>
      </c>
      <c r="AH2414">
        <v>0</v>
      </c>
      <c r="AK2414" t="s">
        <v>1260</v>
      </c>
      <c r="AM2414" t="s">
        <v>1260</v>
      </c>
      <c r="AN2414" t="s">
        <v>1260</v>
      </c>
      <c r="AQ2414" t="s">
        <v>2412</v>
      </c>
      <c r="AR2414" t="s">
        <v>2415</v>
      </c>
      <c r="AS2414" t="s">
        <v>1260</v>
      </c>
      <c r="AT2414">
        <v>1</v>
      </c>
      <c r="AX2414" t="s">
        <v>1260</v>
      </c>
      <c r="AY2414" t="s">
        <v>1264</v>
      </c>
      <c r="AZ2414" t="s">
        <v>1265</v>
      </c>
      <c r="BI2414" t="s">
        <v>1260</v>
      </c>
      <c r="BK2414" t="str">
        <f>LEFT(Tabela_BaseCadastro[[#This Row],[Descrição]],SEARCH(" ",Tabela_BaseCadastro[[#This Row],[Descrição]],1)-1)</f>
        <v>1682</v>
      </c>
      <c r="BL2414" t="str">
        <f>TEXT(Tabela_BaseCadastro[[#This Row],[Unidade Venda '[EAN8, UPC12, EAN13, e DUN14']]],"0000000000000")</f>
        <v>0707387808211</v>
      </c>
      <c r="BN2414">
        <f>IF(Tabela_BaseCadastro[[#This Row],[P.Ativo CMED]]="",Tabela_BaseCadastro[[#This Row],[DESCRIÇÃO DO PRINCIPIO ATIVO]],Tabela_BaseCadastro[[#This Row],[P.Ativo CMED]])</f>
        <v>0</v>
      </c>
    </row>
    <row r="2415" spans="1:66" x14ac:dyDescent="0.25">
      <c r="A2415">
        <v>3287</v>
      </c>
      <c r="B2415" t="s">
        <v>5651</v>
      </c>
      <c r="C2415">
        <v>2300</v>
      </c>
      <c r="D2415" t="s">
        <v>177</v>
      </c>
      <c r="E2415">
        <v>5</v>
      </c>
      <c r="F2415" t="s">
        <v>2634</v>
      </c>
      <c r="G2415">
        <v>8</v>
      </c>
      <c r="H2415" s="1" t="s">
        <v>2635</v>
      </c>
      <c r="I2415">
        <v>88</v>
      </c>
      <c r="J2415" t="s">
        <v>5400</v>
      </c>
      <c r="M2415" t="s">
        <v>1257</v>
      </c>
      <c r="N2415" t="s">
        <v>4617</v>
      </c>
      <c r="O2415" t="s">
        <v>4618</v>
      </c>
      <c r="P2415">
        <v>90183921</v>
      </c>
      <c r="R2415">
        <v>13</v>
      </c>
      <c r="S2415">
        <v>14</v>
      </c>
      <c r="U2415">
        <v>7898943128140</v>
      </c>
      <c r="V2415">
        <v>0</v>
      </c>
      <c r="X2415" t="s">
        <v>5652</v>
      </c>
      <c r="Z2415" t="s">
        <v>1260</v>
      </c>
      <c r="AA2415" t="s">
        <v>1261</v>
      </c>
      <c r="AE2415">
        <v>45505</v>
      </c>
      <c r="AH2415">
        <v>0</v>
      </c>
      <c r="AK2415" t="s">
        <v>1260</v>
      </c>
      <c r="AM2415" t="s">
        <v>1260</v>
      </c>
      <c r="AN2415" t="s">
        <v>1260</v>
      </c>
      <c r="AQ2415" t="s">
        <v>1263</v>
      </c>
      <c r="AR2415" t="s">
        <v>1257</v>
      </c>
      <c r="AS2415" t="s">
        <v>1260</v>
      </c>
      <c r="AT2415">
        <v>1</v>
      </c>
      <c r="AX2415" t="s">
        <v>1260</v>
      </c>
      <c r="AY2415" t="s">
        <v>1264</v>
      </c>
      <c r="AZ2415" t="s">
        <v>1265</v>
      </c>
      <c r="BI2415" t="s">
        <v>1260</v>
      </c>
      <c r="BK2415" t="str">
        <f>LEFT(Tabela_BaseCadastro[[#This Row],[Descrição]],SEARCH(" ",Tabela_BaseCadastro[[#This Row],[Descrição]],1)-1)</f>
        <v>392-06</v>
      </c>
      <c r="BL2415" t="str">
        <f>TEXT(Tabela_BaseCadastro[[#This Row],[Unidade Venda '[EAN8, UPC12, EAN13, e DUN14']]],"0000000000000")</f>
        <v>7898943128140</v>
      </c>
      <c r="BN2415">
        <f>IF(Tabela_BaseCadastro[[#This Row],[P.Ativo CMED]]="",Tabela_BaseCadastro[[#This Row],[DESCRIÇÃO DO PRINCIPIO ATIVO]],Tabela_BaseCadastro[[#This Row],[P.Ativo CMED]])</f>
        <v>0</v>
      </c>
    </row>
    <row r="2416" spans="1:66" x14ac:dyDescent="0.25">
      <c r="A2416">
        <v>3289</v>
      </c>
      <c r="B2416" t="s">
        <v>5653</v>
      </c>
      <c r="C2416">
        <v>2181</v>
      </c>
      <c r="D2416" t="s">
        <v>5102</v>
      </c>
      <c r="E2416">
        <v>1</v>
      </c>
      <c r="F2416" t="s">
        <v>1253</v>
      </c>
      <c r="G2416">
        <v>7</v>
      </c>
      <c r="H2416" s="1" t="s">
        <v>1381</v>
      </c>
      <c r="I2416">
        <v>85</v>
      </c>
      <c r="J2416" t="s">
        <v>5103</v>
      </c>
      <c r="K2416">
        <v>1</v>
      </c>
      <c r="L2416" t="s">
        <v>1291</v>
      </c>
      <c r="M2416" t="s">
        <v>1257</v>
      </c>
      <c r="N2416" t="s">
        <v>2543</v>
      </c>
      <c r="O2416" t="s">
        <v>1416</v>
      </c>
      <c r="P2416">
        <v>30021590</v>
      </c>
      <c r="R2416">
        <v>13</v>
      </c>
      <c r="S2416">
        <v>14</v>
      </c>
      <c r="U2416">
        <v>8054083021317</v>
      </c>
      <c r="V2416">
        <v>0</v>
      </c>
      <c r="Z2416" t="s">
        <v>1260</v>
      </c>
      <c r="AA2416" t="s">
        <v>1261</v>
      </c>
      <c r="AB2416">
        <v>10</v>
      </c>
      <c r="AC2416" t="s">
        <v>1335</v>
      </c>
      <c r="AE2416">
        <v>45509</v>
      </c>
      <c r="AH2416">
        <v>0</v>
      </c>
      <c r="AK2416" t="s">
        <v>1260</v>
      </c>
      <c r="AM2416" t="s">
        <v>1260</v>
      </c>
      <c r="AN2416" t="s">
        <v>1260</v>
      </c>
      <c r="AQ2416" t="s">
        <v>1263</v>
      </c>
      <c r="AR2416" t="s">
        <v>1257</v>
      </c>
      <c r="AS2416" t="s">
        <v>1260</v>
      </c>
      <c r="AT2416">
        <v>1</v>
      </c>
      <c r="AX2416" t="s">
        <v>1260</v>
      </c>
      <c r="AY2416" t="s">
        <v>1264</v>
      </c>
      <c r="AZ2416" t="s">
        <v>1265</v>
      </c>
      <c r="BI2416" t="s">
        <v>1260</v>
      </c>
      <c r="BK2416" t="str">
        <f>LEFT(Tabela_BaseCadastro[[#This Row],[Descrição]],SEARCH(" ",Tabela_BaseCadastro[[#This Row],[Descrição]],1)-1)</f>
        <v>SKYRIZI</v>
      </c>
      <c r="BL2416" t="str">
        <f>TEXT(Tabela_BaseCadastro[[#This Row],[Unidade Venda '[EAN8, UPC12, EAN13, e DUN14']]],"0000000000000")</f>
        <v>8054083021317</v>
      </c>
      <c r="BM2416" t="s">
        <v>5117</v>
      </c>
      <c r="BN2416" t="str">
        <f>IF(Tabela_BaseCadastro[[#This Row],[P.Ativo CMED]]="",Tabela_BaseCadastro[[#This Row],[DESCRIÇÃO DO PRINCIPIO ATIVO]],Tabela_BaseCadastro[[#This Row],[P.Ativo CMED]])</f>
        <v>RISANQUIZUMABE</v>
      </c>
    </row>
    <row r="2417" spans="1:66" x14ac:dyDescent="0.25">
      <c r="A2417">
        <v>3290</v>
      </c>
      <c r="B2417" t="s">
        <v>5654</v>
      </c>
      <c r="C2417">
        <v>2181</v>
      </c>
      <c r="D2417" t="s">
        <v>5102</v>
      </c>
      <c r="E2417">
        <v>1</v>
      </c>
      <c r="F2417" t="s">
        <v>1253</v>
      </c>
      <c r="G2417">
        <v>7</v>
      </c>
      <c r="H2417" s="1" t="s">
        <v>1381</v>
      </c>
      <c r="I2417">
        <v>85</v>
      </c>
      <c r="J2417" t="s">
        <v>5103</v>
      </c>
      <c r="K2417">
        <v>1</v>
      </c>
      <c r="L2417" t="s">
        <v>1291</v>
      </c>
      <c r="M2417" t="s">
        <v>1257</v>
      </c>
      <c r="N2417" t="s">
        <v>2543</v>
      </c>
      <c r="O2417" t="s">
        <v>1416</v>
      </c>
      <c r="P2417">
        <v>30021590</v>
      </c>
      <c r="R2417">
        <v>13</v>
      </c>
      <c r="S2417">
        <v>14</v>
      </c>
      <c r="T2417">
        <v>13</v>
      </c>
      <c r="U2417">
        <v>8054083023397</v>
      </c>
      <c r="V2417">
        <v>0</v>
      </c>
      <c r="W2417">
        <v>8054083023397</v>
      </c>
      <c r="X2417">
        <v>20069364</v>
      </c>
      <c r="Z2417" t="s">
        <v>1260</v>
      </c>
      <c r="AA2417" t="s">
        <v>1261</v>
      </c>
      <c r="AB2417">
        <v>10</v>
      </c>
      <c r="AC2417" t="s">
        <v>1335</v>
      </c>
      <c r="AE2417">
        <v>45509</v>
      </c>
      <c r="AH2417">
        <v>0</v>
      </c>
      <c r="AK2417" t="s">
        <v>1260</v>
      </c>
      <c r="AM2417" t="s">
        <v>1260</v>
      </c>
      <c r="AN2417" t="s">
        <v>1260</v>
      </c>
      <c r="AQ2417" t="s">
        <v>1263</v>
      </c>
      <c r="AR2417" t="s">
        <v>1257</v>
      </c>
      <c r="AS2417" t="s">
        <v>1260</v>
      </c>
      <c r="AT2417">
        <v>1</v>
      </c>
      <c r="AX2417" t="s">
        <v>1260</v>
      </c>
      <c r="AY2417" t="s">
        <v>1264</v>
      </c>
      <c r="AZ2417" t="s">
        <v>1265</v>
      </c>
      <c r="BI2417" t="s">
        <v>1260</v>
      </c>
      <c r="BK2417" t="str">
        <f>LEFT(Tabela_BaseCadastro[[#This Row],[Descrição]],SEARCH(" ",Tabela_BaseCadastro[[#This Row],[Descrição]],1)-1)</f>
        <v>SKYRIZI</v>
      </c>
      <c r="BL2417" t="str">
        <f>TEXT(Tabela_BaseCadastro[[#This Row],[Unidade Venda '[EAN8, UPC12, EAN13, e DUN14']]],"0000000000000")</f>
        <v>8054083023397</v>
      </c>
      <c r="BM2417" t="s">
        <v>5117</v>
      </c>
      <c r="BN2417" t="str">
        <f>IF(Tabela_BaseCadastro[[#This Row],[P.Ativo CMED]]="",Tabela_BaseCadastro[[#This Row],[DESCRIÇÃO DO PRINCIPIO ATIVO]],Tabela_BaseCadastro[[#This Row],[P.Ativo CMED]])</f>
        <v>RISANQUIZUMABE</v>
      </c>
    </row>
    <row r="2418" spans="1:66" x14ac:dyDescent="0.25">
      <c r="A2418">
        <v>3291</v>
      </c>
      <c r="B2418" t="s">
        <v>5655</v>
      </c>
      <c r="C2418">
        <v>2312</v>
      </c>
      <c r="D2418" t="s">
        <v>5382</v>
      </c>
      <c r="E2418">
        <v>1</v>
      </c>
      <c r="F2418" t="s">
        <v>1253</v>
      </c>
      <c r="G2418">
        <v>2</v>
      </c>
      <c r="H2418" s="1" t="s">
        <v>1254</v>
      </c>
      <c r="I2418">
        <v>58</v>
      </c>
      <c r="J2418" t="s">
        <v>4465</v>
      </c>
      <c r="K2418">
        <v>2</v>
      </c>
      <c r="L2418" t="s">
        <v>1256</v>
      </c>
      <c r="M2418" t="s">
        <v>1257</v>
      </c>
      <c r="N2418" t="s">
        <v>1461</v>
      </c>
      <c r="O2418" t="s">
        <v>1269</v>
      </c>
      <c r="P2418">
        <v>30049069</v>
      </c>
      <c r="R2418">
        <v>13</v>
      </c>
      <c r="S2418">
        <v>14</v>
      </c>
      <c r="U2418">
        <v>7896094206366</v>
      </c>
      <c r="V2418">
        <v>0</v>
      </c>
      <c r="Z2418" t="s">
        <v>1260</v>
      </c>
      <c r="AA2418" t="s">
        <v>1261</v>
      </c>
      <c r="AB2418">
        <v>5</v>
      </c>
      <c r="AC2418" t="s">
        <v>1262</v>
      </c>
      <c r="AE2418">
        <v>45509</v>
      </c>
      <c r="AH2418">
        <v>0</v>
      </c>
      <c r="AK2418" t="s">
        <v>1260</v>
      </c>
      <c r="AM2418" t="s">
        <v>1260</v>
      </c>
      <c r="AN2418" t="s">
        <v>1260</v>
      </c>
      <c r="AQ2418" t="s">
        <v>1263</v>
      </c>
      <c r="AR2418" t="s">
        <v>1257</v>
      </c>
      <c r="AS2418" t="s">
        <v>1260</v>
      </c>
      <c r="AT2418">
        <v>1</v>
      </c>
      <c r="AX2418" t="s">
        <v>1260</v>
      </c>
      <c r="AY2418" t="s">
        <v>1264</v>
      </c>
      <c r="AZ2418" t="s">
        <v>1265</v>
      </c>
      <c r="BI2418" t="s">
        <v>1260</v>
      </c>
      <c r="BK2418" t="str">
        <f>LEFT(Tabela_BaseCadastro[[#This Row],[Descrição]],SEARCH(" ",Tabela_BaseCadastro[[#This Row],[Descrição]],1)-1)</f>
        <v>NAPRIX</v>
      </c>
      <c r="BL2418" t="str">
        <f>TEXT(Tabela_BaseCadastro[[#This Row],[Unidade Venda '[EAN8, UPC12, EAN13, e DUN14']]],"0000000000000")</f>
        <v>7896094206366</v>
      </c>
      <c r="BM2418" t="s">
        <v>5656</v>
      </c>
      <c r="BN2418" t="str">
        <f>IF(Tabela_BaseCadastro[[#This Row],[P.Ativo CMED]]="",Tabela_BaseCadastro[[#This Row],[DESCRIÇÃO DO PRINCIPIO ATIVO]],Tabela_BaseCadastro[[#This Row],[P.Ativo CMED]])</f>
        <v>RAMIPRIL</v>
      </c>
    </row>
    <row r="2419" spans="1:66" x14ac:dyDescent="0.25">
      <c r="A2419">
        <v>3292</v>
      </c>
      <c r="B2419" t="s">
        <v>5657</v>
      </c>
      <c r="C2419">
        <v>2385</v>
      </c>
      <c r="D2419" t="s">
        <v>5658</v>
      </c>
      <c r="E2419">
        <v>5</v>
      </c>
      <c r="F2419" t="s">
        <v>2634</v>
      </c>
      <c r="G2419">
        <v>8</v>
      </c>
      <c r="H2419" s="1" t="s">
        <v>2635</v>
      </c>
      <c r="I2419">
        <v>92</v>
      </c>
      <c r="J2419" t="s">
        <v>5659</v>
      </c>
      <c r="M2419" t="s">
        <v>1257</v>
      </c>
      <c r="N2419" t="s">
        <v>4955</v>
      </c>
      <c r="O2419" t="s">
        <v>1275</v>
      </c>
      <c r="P2419">
        <v>90189099</v>
      </c>
      <c r="R2419">
        <v>13</v>
      </c>
      <c r="S2419">
        <v>14</v>
      </c>
      <c r="U2419">
        <v>7899780169713</v>
      </c>
      <c r="V2419">
        <v>0</v>
      </c>
      <c r="X2419">
        <v>32103</v>
      </c>
      <c r="Z2419" t="s">
        <v>1260</v>
      </c>
      <c r="AA2419" t="s">
        <v>1261</v>
      </c>
      <c r="AE2419">
        <v>45512</v>
      </c>
      <c r="AH2419">
        <v>0</v>
      </c>
      <c r="AK2419" t="s">
        <v>1260</v>
      </c>
      <c r="AM2419" t="s">
        <v>1260</v>
      </c>
      <c r="AN2419" t="s">
        <v>1260</v>
      </c>
      <c r="AQ2419" t="s">
        <v>1263</v>
      </c>
      <c r="AR2419" t="s">
        <v>1257</v>
      </c>
      <c r="AS2419" t="s">
        <v>1260</v>
      </c>
      <c r="AT2419">
        <v>1</v>
      </c>
      <c r="AX2419" t="s">
        <v>1260</v>
      </c>
      <c r="AY2419" t="s">
        <v>1264</v>
      </c>
      <c r="AZ2419" t="s">
        <v>1265</v>
      </c>
      <c r="BI2419" t="s">
        <v>1260</v>
      </c>
      <c r="BK2419" t="str">
        <f>LEFT(Tabela_BaseCadastro[[#This Row],[Descrição]],SEARCH(" ",Tabela_BaseCadastro[[#This Row],[Descrição]],1)-1)</f>
        <v>32103</v>
      </c>
      <c r="BL2419" t="str">
        <f>TEXT(Tabela_BaseCadastro[[#This Row],[Unidade Venda '[EAN8, UPC12, EAN13, e DUN14']]],"0000000000000")</f>
        <v>7899780169713</v>
      </c>
      <c r="BN2419">
        <f>IF(Tabela_BaseCadastro[[#This Row],[P.Ativo CMED]]="",Tabela_BaseCadastro[[#This Row],[DESCRIÇÃO DO PRINCIPIO ATIVO]],Tabela_BaseCadastro[[#This Row],[P.Ativo CMED]])</f>
        <v>0</v>
      </c>
    </row>
    <row r="2420" spans="1:66" x14ac:dyDescent="0.25">
      <c r="A2420">
        <v>3293</v>
      </c>
      <c r="B2420" t="s">
        <v>5660</v>
      </c>
      <c r="C2420">
        <v>1577</v>
      </c>
      <c r="D2420" t="s">
        <v>2524</v>
      </c>
      <c r="E2420">
        <v>1</v>
      </c>
      <c r="F2420" t="s">
        <v>1253</v>
      </c>
      <c r="G2420">
        <v>2</v>
      </c>
      <c r="H2420" s="1" t="s">
        <v>1254</v>
      </c>
      <c r="I2420">
        <v>26</v>
      </c>
      <c r="J2420" t="s">
        <v>2525</v>
      </c>
      <c r="K2420">
        <v>2</v>
      </c>
      <c r="L2420" t="s">
        <v>1256</v>
      </c>
      <c r="M2420" t="s">
        <v>1257</v>
      </c>
      <c r="N2420" t="s">
        <v>1600</v>
      </c>
      <c r="O2420" t="s">
        <v>1275</v>
      </c>
      <c r="P2420">
        <v>30049079</v>
      </c>
      <c r="R2420">
        <v>13</v>
      </c>
      <c r="S2420">
        <v>14</v>
      </c>
      <c r="U2420">
        <v>7896637033015</v>
      </c>
      <c r="V2420">
        <v>0</v>
      </c>
      <c r="Z2420" t="s">
        <v>1260</v>
      </c>
      <c r="AA2420" t="s">
        <v>1261</v>
      </c>
      <c r="AB2420">
        <v>20</v>
      </c>
      <c r="AC2420" t="s">
        <v>1663</v>
      </c>
      <c r="AE2420">
        <v>45516</v>
      </c>
      <c r="AH2420">
        <v>0</v>
      </c>
      <c r="AK2420" t="s">
        <v>1260</v>
      </c>
      <c r="AM2420" t="s">
        <v>1260</v>
      </c>
      <c r="AN2420" t="s">
        <v>1260</v>
      </c>
      <c r="AQ2420" t="s">
        <v>1263</v>
      </c>
      <c r="AR2420" t="s">
        <v>1257</v>
      </c>
      <c r="AS2420" t="s">
        <v>1260</v>
      </c>
      <c r="AT2420">
        <v>1</v>
      </c>
      <c r="AX2420" t="s">
        <v>1260</v>
      </c>
      <c r="AY2420" t="s">
        <v>1264</v>
      </c>
      <c r="AZ2420" t="s">
        <v>1265</v>
      </c>
      <c r="BI2420" t="s">
        <v>1260</v>
      </c>
      <c r="BK2420" t="str">
        <f>LEFT(Tabela_BaseCadastro[[#This Row],[Descrição]],SEARCH(" ",Tabela_BaseCadastro[[#This Row],[Descrição]],1)-1)</f>
        <v>XAFAC</v>
      </c>
      <c r="BL2420" t="str">
        <f>TEXT(Tabela_BaseCadastro[[#This Row],[Unidade Venda '[EAN8, UPC12, EAN13, e DUN14']]],"0000000000000")</f>
        <v>7896637033015</v>
      </c>
      <c r="BM2420" t="s">
        <v>1986</v>
      </c>
      <c r="BN2420" t="str">
        <f>IF(Tabela_BaseCadastro[[#This Row],[P.Ativo CMED]]="",Tabela_BaseCadastro[[#This Row],[DESCRIÇÃO DO PRINCIPIO ATIVO]],Tabela_BaseCadastro[[#This Row],[P.Ativo CMED]])</f>
        <v>RIVAROXABANA</v>
      </c>
    </row>
    <row r="2421" spans="1:66" x14ac:dyDescent="0.25">
      <c r="A2421">
        <v>3294</v>
      </c>
      <c r="B2421" t="s">
        <v>5661</v>
      </c>
      <c r="C2421">
        <v>1577</v>
      </c>
      <c r="D2421" t="s">
        <v>2524</v>
      </c>
      <c r="E2421">
        <v>1</v>
      </c>
      <c r="F2421" t="s">
        <v>1253</v>
      </c>
      <c r="G2421">
        <v>2</v>
      </c>
      <c r="H2421" s="1" t="s">
        <v>1254</v>
      </c>
      <c r="I2421">
        <v>26</v>
      </c>
      <c r="J2421" t="s">
        <v>2525</v>
      </c>
      <c r="K2421">
        <v>2</v>
      </c>
      <c r="L2421" t="s">
        <v>1256</v>
      </c>
      <c r="M2421" t="s">
        <v>1257</v>
      </c>
      <c r="N2421" t="s">
        <v>5383</v>
      </c>
      <c r="O2421" t="s">
        <v>1307</v>
      </c>
      <c r="P2421">
        <v>30049099</v>
      </c>
      <c r="R2421">
        <v>13</v>
      </c>
      <c r="S2421">
        <v>14</v>
      </c>
      <c r="U2421">
        <v>7896637033596</v>
      </c>
      <c r="V2421">
        <v>0</v>
      </c>
      <c r="Z2421" t="s">
        <v>1260</v>
      </c>
      <c r="AA2421" t="s">
        <v>1261</v>
      </c>
      <c r="AB2421">
        <v>44</v>
      </c>
      <c r="AC2421" t="s">
        <v>2526</v>
      </c>
      <c r="AE2421">
        <v>45516</v>
      </c>
      <c r="AH2421">
        <v>0</v>
      </c>
      <c r="AK2421" t="s">
        <v>1260</v>
      </c>
      <c r="AM2421" t="s">
        <v>1260</v>
      </c>
      <c r="AN2421" t="s">
        <v>1260</v>
      </c>
      <c r="AQ2421" t="s">
        <v>1263</v>
      </c>
      <c r="AR2421" t="s">
        <v>1257</v>
      </c>
      <c r="AS2421" t="s">
        <v>1260</v>
      </c>
      <c r="AT2421">
        <v>1</v>
      </c>
      <c r="AX2421" t="s">
        <v>1260</v>
      </c>
      <c r="AY2421" t="s">
        <v>1264</v>
      </c>
      <c r="AZ2421" t="s">
        <v>1265</v>
      </c>
      <c r="BI2421" t="s">
        <v>1260</v>
      </c>
      <c r="BK2421" t="str">
        <f>LEFT(Tabela_BaseCadastro[[#This Row],[Descrição]],SEARCH(" ",Tabela_BaseCadastro[[#This Row],[Descrição]],1)-1)</f>
        <v>ARPADOL</v>
      </c>
      <c r="BL2421" t="str">
        <f>TEXT(Tabela_BaseCadastro[[#This Row],[Unidade Venda '[EAN8, UPC12, EAN13, e DUN14']]],"0000000000000")</f>
        <v>7896637033596</v>
      </c>
      <c r="BN2421">
        <f>IF(Tabela_BaseCadastro[[#This Row],[P.Ativo CMED]]="",Tabela_BaseCadastro[[#This Row],[DESCRIÇÃO DO PRINCIPIO ATIVO]],Tabela_BaseCadastro[[#This Row],[P.Ativo CMED]])</f>
        <v>0</v>
      </c>
    </row>
    <row r="2422" spans="1:66" x14ac:dyDescent="0.25">
      <c r="A2422">
        <v>3295</v>
      </c>
      <c r="B2422" t="s">
        <v>5662</v>
      </c>
      <c r="C2422">
        <v>2194</v>
      </c>
      <c r="D2422" t="s">
        <v>5166</v>
      </c>
      <c r="E2422">
        <v>5</v>
      </c>
      <c r="F2422" t="s">
        <v>2634</v>
      </c>
      <c r="G2422">
        <v>8</v>
      </c>
      <c r="H2422" s="1" t="s">
        <v>2635</v>
      </c>
      <c r="I2422">
        <v>86</v>
      </c>
      <c r="J2422" t="s">
        <v>5167</v>
      </c>
      <c r="M2422" t="s">
        <v>1257</v>
      </c>
      <c r="N2422" t="s">
        <v>5189</v>
      </c>
      <c r="O2422" t="s">
        <v>2614</v>
      </c>
      <c r="P2422">
        <v>90183929</v>
      </c>
      <c r="R2422">
        <v>13</v>
      </c>
      <c r="S2422">
        <v>14</v>
      </c>
      <c r="U2422">
        <v>3295</v>
      </c>
      <c r="V2422">
        <v>3295</v>
      </c>
      <c r="X2422" t="s">
        <v>1082</v>
      </c>
      <c r="Z2422" t="s">
        <v>1260</v>
      </c>
      <c r="AA2422" t="s">
        <v>1261</v>
      </c>
      <c r="AE2422">
        <v>45517</v>
      </c>
      <c r="AH2422">
        <v>0</v>
      </c>
      <c r="AK2422" t="s">
        <v>1260</v>
      </c>
      <c r="AM2422" t="s">
        <v>1260</v>
      </c>
      <c r="AN2422" t="s">
        <v>1260</v>
      </c>
      <c r="AQ2422" t="s">
        <v>1263</v>
      </c>
      <c r="AR2422" t="s">
        <v>1257</v>
      </c>
      <c r="AS2422" t="s">
        <v>1260</v>
      </c>
      <c r="AT2422">
        <v>1</v>
      </c>
      <c r="AX2422" t="s">
        <v>1260</v>
      </c>
      <c r="AY2422" t="s">
        <v>1264</v>
      </c>
      <c r="AZ2422" t="s">
        <v>1265</v>
      </c>
      <c r="BI2422" t="s">
        <v>1260</v>
      </c>
      <c r="BK2422" t="str">
        <f>LEFT(Tabela_BaseCadastro[[#This Row],[Descrição]],SEARCH(" ",Tabela_BaseCadastro[[#This Row],[Descrição]],1)-1)</f>
        <v>ET20P</v>
      </c>
      <c r="BL2422" t="str">
        <f>TEXT(Tabela_BaseCadastro[[#This Row],[Unidade Venda '[EAN8, UPC12, EAN13, e DUN14']]],"0000000000000")</f>
        <v>0000000003295</v>
      </c>
      <c r="BN2422">
        <f>IF(Tabela_BaseCadastro[[#This Row],[P.Ativo CMED]]="",Tabela_BaseCadastro[[#This Row],[DESCRIÇÃO DO PRINCIPIO ATIVO]],Tabela_BaseCadastro[[#This Row],[P.Ativo CMED]])</f>
        <v>0</v>
      </c>
    </row>
    <row r="2423" spans="1:66" x14ac:dyDescent="0.25">
      <c r="A2423">
        <v>3296</v>
      </c>
      <c r="B2423" t="s">
        <v>5663</v>
      </c>
      <c r="C2423">
        <v>2495</v>
      </c>
      <c r="D2423" t="s">
        <v>5664</v>
      </c>
      <c r="E2423">
        <v>5</v>
      </c>
      <c r="F2423" t="s">
        <v>2634</v>
      </c>
      <c r="G2423">
        <v>8</v>
      </c>
      <c r="H2423" s="1" t="s">
        <v>2635</v>
      </c>
      <c r="I2423">
        <v>86</v>
      </c>
      <c r="J2423" t="s">
        <v>5167</v>
      </c>
      <c r="M2423" t="s">
        <v>1257</v>
      </c>
      <c r="N2423" t="s">
        <v>5168</v>
      </c>
      <c r="O2423" t="s">
        <v>1275</v>
      </c>
      <c r="P2423">
        <v>90183929</v>
      </c>
      <c r="R2423">
        <v>13</v>
      </c>
      <c r="S2423">
        <v>14</v>
      </c>
      <c r="U2423">
        <v>0</v>
      </c>
      <c r="V2423">
        <v>0</v>
      </c>
      <c r="X2423" t="s">
        <v>5665</v>
      </c>
      <c r="Z2423" t="s">
        <v>1260</v>
      </c>
      <c r="AA2423" t="s">
        <v>1261</v>
      </c>
      <c r="AE2423">
        <v>45517</v>
      </c>
      <c r="AH2423">
        <v>0</v>
      </c>
      <c r="AK2423" t="s">
        <v>1260</v>
      </c>
      <c r="AM2423" t="s">
        <v>1260</v>
      </c>
      <c r="AN2423" t="s">
        <v>1260</v>
      </c>
      <c r="AQ2423" t="s">
        <v>1263</v>
      </c>
      <c r="AR2423" t="s">
        <v>1257</v>
      </c>
      <c r="AS2423" t="s">
        <v>1260</v>
      </c>
      <c r="AT2423">
        <v>1</v>
      </c>
      <c r="AX2423" t="s">
        <v>1260</v>
      </c>
      <c r="AY2423" t="s">
        <v>1264</v>
      </c>
      <c r="AZ2423" t="s">
        <v>1265</v>
      </c>
      <c r="BI2423" t="s">
        <v>1260</v>
      </c>
      <c r="BK2423" t="str">
        <f>LEFT(Tabela_BaseCadastro[[#This Row],[Descrição]],SEARCH(" ",Tabela_BaseCadastro[[#This Row],[Descrição]],1)-1)</f>
        <v>ET25P</v>
      </c>
      <c r="BL2423" t="str">
        <f>TEXT(Tabela_BaseCadastro[[#This Row],[Unidade Venda '[EAN8, UPC12, EAN13, e DUN14']]],"0000000000000")</f>
        <v>0000000000000</v>
      </c>
      <c r="BM2423" t="s">
        <v>1565</v>
      </c>
      <c r="BN2423" t="str">
        <f>IF(Tabela_BaseCadastro[[#This Row],[P.Ativo CMED]]="",Tabela_BaseCadastro[[#This Row],[DESCRIÇÃO DO PRINCIPIO ATIVO]],Tabela_BaseCadastro[[#This Row],[P.Ativo CMED]])</f>
        <v>TISAGENLECLEUCEL</v>
      </c>
    </row>
    <row r="2424" spans="1:66" x14ac:dyDescent="0.25">
      <c r="A2424">
        <v>3297</v>
      </c>
      <c r="B2424" t="s">
        <v>5666</v>
      </c>
      <c r="C2424">
        <v>1657</v>
      </c>
      <c r="D2424" t="s">
        <v>13</v>
      </c>
      <c r="E2424">
        <v>5</v>
      </c>
      <c r="F2424" t="s">
        <v>2634</v>
      </c>
      <c r="G2424">
        <v>8</v>
      </c>
      <c r="H2424" s="1" t="s">
        <v>2635</v>
      </c>
      <c r="I2424">
        <v>47</v>
      </c>
      <c r="J2424" t="s">
        <v>3791</v>
      </c>
      <c r="M2424" t="s">
        <v>1257</v>
      </c>
      <c r="N2424" t="s">
        <v>3792</v>
      </c>
      <c r="O2424" t="s">
        <v>3793</v>
      </c>
      <c r="P2424">
        <v>30051090</v>
      </c>
      <c r="R2424">
        <v>13</v>
      </c>
      <c r="S2424">
        <v>14</v>
      </c>
      <c r="U2424">
        <v>0</v>
      </c>
      <c r="V2424">
        <v>0</v>
      </c>
      <c r="X2424" t="s">
        <v>5667</v>
      </c>
      <c r="Z2424" t="s">
        <v>1260</v>
      </c>
      <c r="AA2424" t="s">
        <v>1261</v>
      </c>
      <c r="AE2424">
        <v>45517</v>
      </c>
      <c r="AH2424">
        <v>0</v>
      </c>
      <c r="AK2424" t="s">
        <v>1260</v>
      </c>
      <c r="AM2424" t="s">
        <v>1260</v>
      </c>
      <c r="AN2424" t="s">
        <v>1260</v>
      </c>
      <c r="AQ2424" t="s">
        <v>1263</v>
      </c>
      <c r="AR2424" t="s">
        <v>1257</v>
      </c>
      <c r="AS2424" t="s">
        <v>1260</v>
      </c>
      <c r="AT2424">
        <v>1</v>
      </c>
      <c r="AX2424" t="s">
        <v>1260</v>
      </c>
      <c r="AY2424" t="s">
        <v>1264</v>
      </c>
      <c r="AZ2424" t="s">
        <v>1265</v>
      </c>
      <c r="BI2424" t="s">
        <v>1260</v>
      </c>
      <c r="BK2424" t="str">
        <f>LEFT(Tabela_BaseCadastro[[#This Row],[Descrição]],SEARCH(" ",Tabela_BaseCadastro[[#This Row],[Descrição]],1)-1)</f>
        <v>2770S-2</v>
      </c>
      <c r="BL2424" t="str">
        <f>TEXT(Tabela_BaseCadastro[[#This Row],[Unidade Venda '[EAN8, UPC12, EAN13, e DUN14']]],"0000000000000")</f>
        <v>0000000000000</v>
      </c>
      <c r="BM2424" t="s">
        <v>1565</v>
      </c>
      <c r="BN2424" t="str">
        <f>IF(Tabela_BaseCadastro[[#This Row],[P.Ativo CMED]]="",Tabela_BaseCadastro[[#This Row],[DESCRIÇÃO DO PRINCIPIO ATIVO]],Tabela_BaseCadastro[[#This Row],[P.Ativo CMED]])</f>
        <v>TISAGENLECLEUCEL</v>
      </c>
    </row>
    <row r="2425" spans="1:66" x14ac:dyDescent="0.25">
      <c r="A2425">
        <v>3298</v>
      </c>
      <c r="B2425" t="s">
        <v>5668</v>
      </c>
      <c r="C2425">
        <v>1577</v>
      </c>
      <c r="D2425" t="s">
        <v>2524</v>
      </c>
      <c r="E2425">
        <v>1</v>
      </c>
      <c r="F2425" t="s">
        <v>1253</v>
      </c>
      <c r="G2425">
        <v>2</v>
      </c>
      <c r="H2425" s="1" t="s">
        <v>1254</v>
      </c>
      <c r="I2425">
        <v>26</v>
      </c>
      <c r="J2425" t="s">
        <v>2525</v>
      </c>
      <c r="K2425">
        <v>2</v>
      </c>
      <c r="L2425" t="s">
        <v>1256</v>
      </c>
      <c r="M2425" t="s">
        <v>1257</v>
      </c>
      <c r="N2425" t="s">
        <v>1600</v>
      </c>
      <c r="O2425" t="s">
        <v>1275</v>
      </c>
      <c r="P2425">
        <v>30049079</v>
      </c>
      <c r="R2425">
        <v>13</v>
      </c>
      <c r="S2425">
        <v>14</v>
      </c>
      <c r="U2425">
        <v>7896637023795</v>
      </c>
      <c r="V2425">
        <v>0</v>
      </c>
      <c r="Z2425" t="s">
        <v>1260</v>
      </c>
      <c r="AA2425" t="s">
        <v>1261</v>
      </c>
      <c r="AB2425">
        <v>10</v>
      </c>
      <c r="AC2425" t="s">
        <v>1579</v>
      </c>
      <c r="AE2425">
        <v>45518</v>
      </c>
      <c r="AH2425">
        <v>0</v>
      </c>
      <c r="AK2425" t="s">
        <v>1260</v>
      </c>
      <c r="AM2425" t="s">
        <v>1260</v>
      </c>
      <c r="AN2425" t="s">
        <v>1260</v>
      </c>
      <c r="AQ2425" t="s">
        <v>1263</v>
      </c>
      <c r="AR2425" t="s">
        <v>1257</v>
      </c>
      <c r="AS2425" t="s">
        <v>1260</v>
      </c>
      <c r="AT2425">
        <v>1</v>
      </c>
      <c r="AX2425" t="s">
        <v>1260</v>
      </c>
      <c r="AY2425" t="s">
        <v>1264</v>
      </c>
      <c r="AZ2425" t="s">
        <v>1265</v>
      </c>
      <c r="BI2425" t="s">
        <v>1260</v>
      </c>
      <c r="BK2425" t="str">
        <f>LEFT(Tabela_BaseCadastro[[#This Row],[Descrição]],SEARCH(" ",Tabela_BaseCadastro[[#This Row],[Descrição]],1)-1)</f>
        <v>LEVOXIN</v>
      </c>
      <c r="BL2425" t="str">
        <f>TEXT(Tabela_BaseCadastro[[#This Row],[Unidade Venda '[EAN8, UPC12, EAN13, e DUN14']]],"0000000000000")</f>
        <v>7896637023795</v>
      </c>
      <c r="BM2425" t="s">
        <v>5669</v>
      </c>
      <c r="BN2425" t="str">
        <f>IF(Tabela_BaseCadastro[[#This Row],[P.Ativo CMED]]="",Tabela_BaseCadastro[[#This Row],[DESCRIÇÃO DO PRINCIPIO ATIVO]],Tabela_BaseCadastro[[#This Row],[P.Ativo CMED]])</f>
        <v>LEVOFLOXACINO HEMI-HIDRATADO</v>
      </c>
    </row>
    <row r="2426" spans="1:66" x14ac:dyDescent="0.25">
      <c r="A2426">
        <v>3299</v>
      </c>
      <c r="B2426" t="s">
        <v>5670</v>
      </c>
      <c r="C2426">
        <v>2348</v>
      </c>
      <c r="D2426" t="s">
        <v>4991</v>
      </c>
      <c r="E2426">
        <v>1</v>
      </c>
      <c r="F2426" t="s">
        <v>1253</v>
      </c>
      <c r="G2426">
        <v>7</v>
      </c>
      <c r="H2426" s="1" t="s">
        <v>1381</v>
      </c>
      <c r="I2426">
        <v>59</v>
      </c>
      <c r="J2426" t="s">
        <v>4493</v>
      </c>
      <c r="K2426">
        <v>1</v>
      </c>
      <c r="L2426" t="s">
        <v>1291</v>
      </c>
      <c r="M2426" t="s">
        <v>1263</v>
      </c>
      <c r="N2426" t="s">
        <v>4411</v>
      </c>
      <c r="O2426" t="s">
        <v>1357</v>
      </c>
      <c r="P2426">
        <v>30021520</v>
      </c>
      <c r="R2426">
        <v>13</v>
      </c>
      <c r="S2426">
        <v>14</v>
      </c>
      <c r="U2426">
        <v>7891045008235</v>
      </c>
      <c r="V2426">
        <v>0</v>
      </c>
      <c r="Z2426" t="s">
        <v>1260</v>
      </c>
      <c r="AA2426" t="s">
        <v>1261</v>
      </c>
      <c r="AB2426">
        <v>6</v>
      </c>
      <c r="AC2426" t="s">
        <v>1283</v>
      </c>
      <c r="AE2426">
        <v>45519</v>
      </c>
      <c r="AH2426">
        <v>0</v>
      </c>
      <c r="AK2426" t="s">
        <v>1260</v>
      </c>
      <c r="AM2426" t="s">
        <v>1260</v>
      </c>
      <c r="AN2426" t="s">
        <v>1260</v>
      </c>
      <c r="AQ2426" t="s">
        <v>1263</v>
      </c>
      <c r="AR2426" t="s">
        <v>1257</v>
      </c>
      <c r="AS2426" t="s">
        <v>1260</v>
      </c>
      <c r="AT2426">
        <v>1</v>
      </c>
      <c r="AX2426" t="s">
        <v>1260</v>
      </c>
      <c r="AY2426" t="s">
        <v>1264</v>
      </c>
      <c r="AZ2426" t="s">
        <v>1265</v>
      </c>
      <c r="BI2426" t="s">
        <v>1260</v>
      </c>
      <c r="BK2426" t="str">
        <f>LEFT(Tabela_BaseCadastro[[#This Row],[Descrição]],SEARCH(" ",Tabela_BaseCadastro[[#This Row],[Descrição]],1)-1)</f>
        <v>ENBREL</v>
      </c>
      <c r="BL2426" t="str">
        <f>TEXT(Tabela_BaseCadastro[[#This Row],[Unidade Venda '[EAN8, UPC12, EAN13, e DUN14']]],"0000000000000")</f>
        <v>7891045008235</v>
      </c>
      <c r="BM2426" t="s">
        <v>4992</v>
      </c>
      <c r="BN2426" t="str">
        <f>IF(Tabela_BaseCadastro[[#This Row],[P.Ativo CMED]]="",Tabela_BaseCadastro[[#This Row],[DESCRIÇÃO DO PRINCIPIO ATIVO]],Tabela_BaseCadastro[[#This Row],[P.Ativo CMED]])</f>
        <v>ETANERCEPTE</v>
      </c>
    </row>
    <row r="2427" spans="1:66" x14ac:dyDescent="0.25">
      <c r="A2427">
        <v>3300</v>
      </c>
      <c r="B2427" t="s">
        <v>5671</v>
      </c>
      <c r="C2427">
        <v>1654</v>
      </c>
      <c r="D2427" t="s">
        <v>2716</v>
      </c>
      <c r="E2427">
        <v>1</v>
      </c>
      <c r="F2427" t="s">
        <v>1253</v>
      </c>
      <c r="G2427">
        <v>1</v>
      </c>
      <c r="H2427" s="1" t="s">
        <v>1280</v>
      </c>
      <c r="I2427">
        <v>37</v>
      </c>
      <c r="J2427" t="s">
        <v>2717</v>
      </c>
      <c r="K2427">
        <v>1</v>
      </c>
      <c r="L2427" t="s">
        <v>1291</v>
      </c>
      <c r="M2427" t="s">
        <v>1257</v>
      </c>
      <c r="N2427" t="s">
        <v>1348</v>
      </c>
      <c r="O2427" t="s">
        <v>1349</v>
      </c>
      <c r="P2427">
        <v>30021520</v>
      </c>
      <c r="R2427">
        <v>13</v>
      </c>
      <c r="S2427">
        <v>14</v>
      </c>
      <c r="U2427">
        <v>7898576550363</v>
      </c>
      <c r="V2427">
        <v>0</v>
      </c>
      <c r="Z2427" t="s">
        <v>1260</v>
      </c>
      <c r="AA2427" t="s">
        <v>1261</v>
      </c>
      <c r="AB2427">
        <v>1</v>
      </c>
      <c r="AC2427" t="s">
        <v>1283</v>
      </c>
      <c r="AE2427">
        <v>45519</v>
      </c>
      <c r="AH2427">
        <v>0</v>
      </c>
      <c r="AK2427" t="s">
        <v>1260</v>
      </c>
      <c r="AM2427" t="s">
        <v>1260</v>
      </c>
      <c r="AN2427" t="s">
        <v>1260</v>
      </c>
      <c r="AQ2427" t="s">
        <v>1263</v>
      </c>
      <c r="AR2427" t="s">
        <v>1257</v>
      </c>
      <c r="AS2427" t="s">
        <v>1260</v>
      </c>
      <c r="AT2427">
        <v>1</v>
      </c>
      <c r="AX2427" t="s">
        <v>1260</v>
      </c>
      <c r="AY2427" t="s">
        <v>1264</v>
      </c>
      <c r="AZ2427" t="s">
        <v>1265</v>
      </c>
      <c r="BI2427" t="s">
        <v>1260</v>
      </c>
      <c r="BK2427" t="str">
        <f>LEFT(Tabela_BaseCadastro[[#This Row],[Descrição]],SEARCH(" ",Tabela_BaseCadastro[[#This Row],[Descrição]],1)-1)</f>
        <v>VEGZELMA</v>
      </c>
      <c r="BL2427" t="str">
        <f>TEXT(Tabela_BaseCadastro[[#This Row],[Unidade Venda '[EAN8, UPC12, EAN13, e DUN14']]],"0000000000000")</f>
        <v>7898576550363</v>
      </c>
      <c r="BM2427" t="s">
        <v>1358</v>
      </c>
      <c r="BN2427" t="str">
        <f>IF(Tabela_BaseCadastro[[#This Row],[P.Ativo CMED]]="",Tabela_BaseCadastro[[#This Row],[DESCRIÇÃO DO PRINCIPIO ATIVO]],Tabela_BaseCadastro[[#This Row],[P.Ativo CMED]])</f>
        <v>BEVACIZUMABE</v>
      </c>
    </row>
    <row r="2428" spans="1:66" x14ac:dyDescent="0.25">
      <c r="A2428">
        <v>3301</v>
      </c>
      <c r="B2428" t="s">
        <v>5672</v>
      </c>
      <c r="C2428">
        <v>1654</v>
      </c>
      <c r="D2428" t="s">
        <v>2716</v>
      </c>
      <c r="E2428">
        <v>1</v>
      </c>
      <c r="F2428" t="s">
        <v>1253</v>
      </c>
      <c r="G2428">
        <v>1</v>
      </c>
      <c r="H2428" s="1" t="s">
        <v>1280</v>
      </c>
      <c r="I2428">
        <v>37</v>
      </c>
      <c r="J2428" t="s">
        <v>2717</v>
      </c>
      <c r="K2428">
        <v>1</v>
      </c>
      <c r="L2428" t="s">
        <v>1291</v>
      </c>
      <c r="M2428" t="s">
        <v>1257</v>
      </c>
      <c r="N2428" t="s">
        <v>1348</v>
      </c>
      <c r="O2428" t="s">
        <v>1349</v>
      </c>
      <c r="P2428">
        <v>30021520</v>
      </c>
      <c r="R2428">
        <v>13</v>
      </c>
      <c r="S2428">
        <v>14</v>
      </c>
      <c r="U2428">
        <v>7898576550356</v>
      </c>
      <c r="V2428">
        <v>0</v>
      </c>
      <c r="X2428" t="s">
        <v>5673</v>
      </c>
      <c r="Z2428" t="s">
        <v>1260</v>
      </c>
      <c r="AA2428" t="s">
        <v>1261</v>
      </c>
      <c r="AB2428">
        <v>1</v>
      </c>
      <c r="AC2428" t="s">
        <v>1283</v>
      </c>
      <c r="AE2428">
        <v>45519</v>
      </c>
      <c r="AH2428">
        <v>0</v>
      </c>
      <c r="AK2428" t="s">
        <v>1260</v>
      </c>
      <c r="AM2428" t="s">
        <v>1260</v>
      </c>
      <c r="AN2428" t="s">
        <v>1260</v>
      </c>
      <c r="AQ2428" t="s">
        <v>1263</v>
      </c>
      <c r="AR2428" t="s">
        <v>1257</v>
      </c>
      <c r="AS2428" t="s">
        <v>1260</v>
      </c>
      <c r="AT2428">
        <v>1</v>
      </c>
      <c r="AX2428" t="s">
        <v>1260</v>
      </c>
      <c r="AY2428" t="s">
        <v>1264</v>
      </c>
      <c r="AZ2428" t="s">
        <v>1265</v>
      </c>
      <c r="BI2428" t="s">
        <v>1260</v>
      </c>
      <c r="BK2428" t="str">
        <f>LEFT(Tabela_BaseCadastro[[#This Row],[Descrição]],SEARCH(" ",Tabela_BaseCadastro[[#This Row],[Descrição]],1)-1)</f>
        <v>VEGZELMA</v>
      </c>
      <c r="BL2428" t="str">
        <f>TEXT(Tabela_BaseCadastro[[#This Row],[Unidade Venda '[EAN8, UPC12, EAN13, e DUN14']]],"0000000000000")</f>
        <v>7898576550356</v>
      </c>
      <c r="BM2428" t="s">
        <v>1358</v>
      </c>
      <c r="BN2428" t="str">
        <f>IF(Tabela_BaseCadastro[[#This Row],[P.Ativo CMED]]="",Tabela_BaseCadastro[[#This Row],[DESCRIÇÃO DO PRINCIPIO ATIVO]],Tabela_BaseCadastro[[#This Row],[P.Ativo CMED]])</f>
        <v>BEVACIZUMABE</v>
      </c>
    </row>
    <row r="2429" spans="1:66" x14ac:dyDescent="0.25">
      <c r="A2429">
        <v>3302</v>
      </c>
      <c r="B2429" t="s">
        <v>1005</v>
      </c>
      <c r="C2429">
        <v>1746</v>
      </c>
      <c r="D2429" t="s">
        <v>4383</v>
      </c>
      <c r="E2429">
        <v>1</v>
      </c>
      <c r="F2429" t="s">
        <v>1253</v>
      </c>
      <c r="G2429">
        <v>1</v>
      </c>
      <c r="H2429" s="1" t="s">
        <v>1280</v>
      </c>
      <c r="I2429">
        <v>55</v>
      </c>
      <c r="J2429" t="s">
        <v>4384</v>
      </c>
      <c r="K2429">
        <v>2</v>
      </c>
      <c r="L2429" t="s">
        <v>1256</v>
      </c>
      <c r="M2429" t="s">
        <v>1257</v>
      </c>
      <c r="N2429" t="s">
        <v>1268</v>
      </c>
      <c r="O2429" t="s">
        <v>1269</v>
      </c>
      <c r="P2429">
        <v>30049069</v>
      </c>
      <c r="R2429">
        <v>13</v>
      </c>
      <c r="S2429">
        <v>14</v>
      </c>
      <c r="U2429">
        <v>7898565165424</v>
      </c>
      <c r="V2429">
        <v>0</v>
      </c>
      <c r="Z2429" t="s">
        <v>1260</v>
      </c>
      <c r="AA2429" t="s">
        <v>1261</v>
      </c>
      <c r="AB2429">
        <v>1</v>
      </c>
      <c r="AC2429" t="s">
        <v>1283</v>
      </c>
      <c r="AE2429">
        <v>45520</v>
      </c>
      <c r="AH2429">
        <v>0</v>
      </c>
      <c r="AK2429" t="s">
        <v>1260</v>
      </c>
      <c r="AM2429" t="s">
        <v>1260</v>
      </c>
      <c r="AN2429" t="s">
        <v>1260</v>
      </c>
      <c r="AQ2429" t="s">
        <v>1263</v>
      </c>
      <c r="AR2429" t="s">
        <v>1257</v>
      </c>
      <c r="AS2429" t="s">
        <v>1260</v>
      </c>
      <c r="AT2429">
        <v>1</v>
      </c>
      <c r="AX2429" t="s">
        <v>1260</v>
      </c>
      <c r="AY2429" t="s">
        <v>1264</v>
      </c>
      <c r="AZ2429" t="s">
        <v>1265</v>
      </c>
      <c r="BI2429" t="s">
        <v>1260</v>
      </c>
      <c r="BK2429" t="str">
        <f>LEFT(Tabela_BaseCadastro[[#This Row],[Descrição]],SEARCH(" ",Tabela_BaseCadastro[[#This Row],[Descrição]],1)-1)</f>
        <v>CLORIDRATO</v>
      </c>
      <c r="BL2429" t="str">
        <f>TEXT(Tabela_BaseCadastro[[#This Row],[Unidade Venda '[EAN8, UPC12, EAN13, e DUN14']]],"0000000000000")</f>
        <v>7898565165424</v>
      </c>
      <c r="BM2429" t="s">
        <v>5674</v>
      </c>
      <c r="BN2429" t="str">
        <f>IF(Tabela_BaseCadastro[[#This Row],[P.Ativo CMED]]="",Tabela_BaseCadastro[[#This Row],[DESCRIÇÃO DO PRINCIPIO ATIVO]],Tabela_BaseCadastro[[#This Row],[P.Ativo CMED]])</f>
        <v>CLORIDRATO DE BENDAMUSTINA</v>
      </c>
    </row>
    <row r="2430" spans="1:66" x14ac:dyDescent="0.25">
      <c r="A2430">
        <v>3303</v>
      </c>
      <c r="B2430" t="s">
        <v>5675</v>
      </c>
      <c r="C2430">
        <v>2312</v>
      </c>
      <c r="D2430" t="s">
        <v>5382</v>
      </c>
      <c r="E2430">
        <v>1</v>
      </c>
      <c r="F2430" t="s">
        <v>1253</v>
      </c>
      <c r="G2430">
        <v>2</v>
      </c>
      <c r="H2430" s="1" t="s">
        <v>1254</v>
      </c>
      <c r="I2430">
        <v>58</v>
      </c>
      <c r="J2430" t="s">
        <v>4465</v>
      </c>
      <c r="K2430">
        <v>2</v>
      </c>
      <c r="L2430" t="s">
        <v>1256</v>
      </c>
      <c r="M2430" t="s">
        <v>1257</v>
      </c>
      <c r="N2430" t="s">
        <v>1461</v>
      </c>
      <c r="O2430" t="s">
        <v>1269</v>
      </c>
      <c r="P2430">
        <v>30049069</v>
      </c>
      <c r="R2430">
        <v>13</v>
      </c>
      <c r="S2430">
        <v>14</v>
      </c>
      <c r="U2430">
        <v>7896094206410</v>
      </c>
      <c r="V2430">
        <v>0</v>
      </c>
      <c r="Z2430" t="s">
        <v>1260</v>
      </c>
      <c r="AA2430" t="s">
        <v>1261</v>
      </c>
      <c r="AB2430">
        <v>5</v>
      </c>
      <c r="AC2430" t="s">
        <v>1262</v>
      </c>
      <c r="AE2430">
        <v>45525</v>
      </c>
      <c r="AH2430">
        <v>0</v>
      </c>
      <c r="AK2430" t="s">
        <v>1260</v>
      </c>
      <c r="AM2430" t="s">
        <v>1260</v>
      </c>
      <c r="AN2430" t="s">
        <v>1260</v>
      </c>
      <c r="AQ2430" t="s">
        <v>1263</v>
      </c>
      <c r="AR2430" t="s">
        <v>1257</v>
      </c>
      <c r="AS2430" t="s">
        <v>1260</v>
      </c>
      <c r="AT2430">
        <v>1</v>
      </c>
      <c r="AX2430" t="s">
        <v>1260</v>
      </c>
      <c r="AY2430" t="s">
        <v>1264</v>
      </c>
      <c r="AZ2430" t="s">
        <v>1265</v>
      </c>
      <c r="BI2430" t="s">
        <v>1260</v>
      </c>
      <c r="BK2430" t="str">
        <f>LEFT(Tabela_BaseCadastro[[#This Row],[Descrição]],SEARCH(" ",Tabela_BaseCadastro[[#This Row],[Descrição]],1)-1)</f>
        <v>VENZER</v>
      </c>
      <c r="BL2430" t="str">
        <f>TEXT(Tabela_BaseCadastro[[#This Row],[Unidade Venda '[EAN8, UPC12, EAN13, e DUN14']]],"0000000000000")</f>
        <v>7896094206410</v>
      </c>
      <c r="BM2430" t="s">
        <v>1343</v>
      </c>
      <c r="BN2430" t="str">
        <f>IF(Tabela_BaseCadastro[[#This Row],[P.Ativo CMED]]="",Tabela_BaseCadastro[[#This Row],[DESCRIÇÃO DO PRINCIPIO ATIVO]],Tabela_BaseCadastro[[#This Row],[P.Ativo CMED]])</f>
        <v>HIDROCLOROTIAZIDA;CANDESARTANA CILEXETILA</v>
      </c>
    </row>
    <row r="2431" spans="1:66" x14ac:dyDescent="0.25">
      <c r="A2431">
        <v>3304</v>
      </c>
      <c r="B2431" t="s">
        <v>5676</v>
      </c>
      <c r="C2431">
        <v>2312</v>
      </c>
      <c r="D2431" t="s">
        <v>5382</v>
      </c>
      <c r="E2431">
        <v>1</v>
      </c>
      <c r="F2431" t="s">
        <v>1253</v>
      </c>
      <c r="G2431">
        <v>16</v>
      </c>
      <c r="H2431" s="1" t="s">
        <v>1534</v>
      </c>
      <c r="I2431">
        <v>58</v>
      </c>
      <c r="J2431" t="s">
        <v>4465</v>
      </c>
      <c r="K2431">
        <v>1</v>
      </c>
      <c r="L2431" t="s">
        <v>1535</v>
      </c>
      <c r="M2431" t="s">
        <v>1257</v>
      </c>
      <c r="N2431" t="s">
        <v>1461</v>
      </c>
      <c r="O2431" t="s">
        <v>1269</v>
      </c>
      <c r="P2431">
        <v>30049069</v>
      </c>
      <c r="R2431">
        <v>13</v>
      </c>
      <c r="S2431">
        <v>14</v>
      </c>
      <c r="U2431">
        <v>7896094209640</v>
      </c>
      <c r="V2431">
        <v>0</v>
      </c>
      <c r="Z2431" t="s">
        <v>1260</v>
      </c>
      <c r="AA2431" t="s">
        <v>1261</v>
      </c>
      <c r="AB2431">
        <v>11</v>
      </c>
      <c r="AC2431" t="s">
        <v>1658</v>
      </c>
      <c r="AE2431">
        <v>45527</v>
      </c>
      <c r="AH2431">
        <v>0</v>
      </c>
      <c r="AK2431" t="s">
        <v>1260</v>
      </c>
      <c r="AM2431" t="s">
        <v>1260</v>
      </c>
      <c r="AN2431" t="s">
        <v>1260</v>
      </c>
      <c r="AQ2431" t="s">
        <v>1263</v>
      </c>
      <c r="AR2431" t="s">
        <v>1257</v>
      </c>
      <c r="AS2431" t="s">
        <v>1260</v>
      </c>
      <c r="AT2431">
        <v>1</v>
      </c>
      <c r="AX2431" t="s">
        <v>1260</v>
      </c>
      <c r="AY2431" t="s">
        <v>1264</v>
      </c>
      <c r="AZ2431" t="s">
        <v>1265</v>
      </c>
      <c r="BI2431" t="s">
        <v>1260</v>
      </c>
      <c r="BK2431" t="str">
        <f>LEFT(Tabela_BaseCadastro[[#This Row],[Descrição]],SEARCH(" ",Tabela_BaseCadastro[[#This Row],[Descrição]],1)-1)</f>
        <v>ANSITEC</v>
      </c>
      <c r="BL2431" t="str">
        <f>TEXT(Tabela_BaseCadastro[[#This Row],[Unidade Venda '[EAN8, UPC12, EAN13, e DUN14']]],"0000000000000")</f>
        <v>7896094209640</v>
      </c>
      <c r="BM2431" t="s">
        <v>5677</v>
      </c>
      <c r="BN2431" t="str">
        <f>IF(Tabela_BaseCadastro[[#This Row],[P.Ativo CMED]]="",Tabela_BaseCadastro[[#This Row],[DESCRIÇÃO DO PRINCIPIO ATIVO]],Tabela_BaseCadastro[[#This Row],[P.Ativo CMED]])</f>
        <v>CLORIDRATO DE BUSPIRONA</v>
      </c>
    </row>
    <row r="2432" spans="1:66" x14ac:dyDescent="0.25">
      <c r="A2432">
        <v>3305</v>
      </c>
      <c r="B2432" t="s">
        <v>5678</v>
      </c>
      <c r="C2432">
        <v>2327</v>
      </c>
      <c r="D2432" t="s">
        <v>2524</v>
      </c>
      <c r="E2432">
        <v>1</v>
      </c>
      <c r="F2432" t="s">
        <v>1253</v>
      </c>
      <c r="G2432">
        <v>16</v>
      </c>
      <c r="H2432" s="1" t="s">
        <v>1534</v>
      </c>
      <c r="I2432">
        <v>26</v>
      </c>
      <c r="J2432" t="s">
        <v>2525</v>
      </c>
      <c r="K2432">
        <v>1</v>
      </c>
      <c r="L2432" t="s">
        <v>1535</v>
      </c>
      <c r="M2432" t="s">
        <v>1257</v>
      </c>
      <c r="N2432" t="s">
        <v>1258</v>
      </c>
      <c r="O2432" t="s">
        <v>1259</v>
      </c>
      <c r="P2432">
        <v>30049039</v>
      </c>
      <c r="R2432">
        <v>13</v>
      </c>
      <c r="S2432">
        <v>14</v>
      </c>
      <c r="U2432">
        <v>7896637024402</v>
      </c>
      <c r="V2432">
        <v>0</v>
      </c>
      <c r="Z2432" t="s">
        <v>1260</v>
      </c>
      <c r="AA2432" t="s">
        <v>1261</v>
      </c>
      <c r="AB2432">
        <v>45</v>
      </c>
      <c r="AC2432" t="s">
        <v>4669</v>
      </c>
      <c r="AE2432">
        <v>45531</v>
      </c>
      <c r="AH2432">
        <v>0</v>
      </c>
      <c r="AK2432" t="s">
        <v>1260</v>
      </c>
      <c r="AM2432" t="s">
        <v>1260</v>
      </c>
      <c r="AN2432" t="s">
        <v>1260</v>
      </c>
      <c r="AQ2432" t="s">
        <v>1263</v>
      </c>
      <c r="AR2432" t="s">
        <v>1257</v>
      </c>
      <c r="AS2432" t="s">
        <v>1260</v>
      </c>
      <c r="AT2432">
        <v>1</v>
      </c>
      <c r="AX2432" t="s">
        <v>1260</v>
      </c>
      <c r="AY2432" t="s">
        <v>1264</v>
      </c>
      <c r="AZ2432" t="s">
        <v>1265</v>
      </c>
      <c r="BI2432" t="s">
        <v>1260</v>
      </c>
      <c r="BK2432" t="str">
        <f>LEFT(Tabela_BaseCadastro[[#This Row],[Descrição]],SEARCH(" ",Tabela_BaseCadastro[[#This Row],[Descrição]],1)-1)</f>
        <v>ALOIS</v>
      </c>
      <c r="BL2432" t="str">
        <f>TEXT(Tabela_BaseCadastro[[#This Row],[Unidade Venda '[EAN8, UPC12, EAN13, e DUN14']]],"0000000000000")</f>
        <v>7896637024402</v>
      </c>
      <c r="BM2432" t="s">
        <v>5679</v>
      </c>
      <c r="BN2432" t="str">
        <f>IF(Tabela_BaseCadastro[[#This Row],[P.Ativo CMED]]="",Tabela_BaseCadastro[[#This Row],[DESCRIÇÃO DO PRINCIPIO ATIVO]],Tabela_BaseCadastro[[#This Row],[P.Ativo CMED]])</f>
        <v>CLORIDRATO DE MEMANTINA</v>
      </c>
    </row>
    <row r="2433" spans="1:66" x14ac:dyDescent="0.25">
      <c r="A2433">
        <v>3306</v>
      </c>
      <c r="B2433" t="s">
        <v>5680</v>
      </c>
      <c r="C2433">
        <v>2300</v>
      </c>
      <c r="D2433" t="s">
        <v>177</v>
      </c>
      <c r="E2433">
        <v>5</v>
      </c>
      <c r="F2433" t="s">
        <v>2634</v>
      </c>
      <c r="G2433">
        <v>8</v>
      </c>
      <c r="H2433" s="1" t="s">
        <v>2635</v>
      </c>
      <c r="I2433">
        <v>88</v>
      </c>
      <c r="J2433" t="s">
        <v>5400</v>
      </c>
      <c r="M2433" t="s">
        <v>1257</v>
      </c>
      <c r="N2433" t="s">
        <v>3332</v>
      </c>
      <c r="O2433" t="s">
        <v>1275</v>
      </c>
      <c r="P2433">
        <v>90183929</v>
      </c>
      <c r="R2433">
        <v>13</v>
      </c>
      <c r="S2433">
        <v>14</v>
      </c>
      <c r="U2433">
        <v>7898943128553</v>
      </c>
      <c r="V2433">
        <v>0</v>
      </c>
      <c r="X2433" t="s">
        <v>5681</v>
      </c>
      <c r="Z2433" t="s">
        <v>1260</v>
      </c>
      <c r="AA2433" t="s">
        <v>1261</v>
      </c>
      <c r="AE2433">
        <v>45531</v>
      </c>
      <c r="AH2433">
        <v>0</v>
      </c>
      <c r="AK2433" t="s">
        <v>1260</v>
      </c>
      <c r="AM2433" t="s">
        <v>1260</v>
      </c>
      <c r="AN2433" t="s">
        <v>1260</v>
      </c>
      <c r="AQ2433" t="s">
        <v>1263</v>
      </c>
      <c r="AR2433" t="s">
        <v>1257</v>
      </c>
      <c r="AS2433" t="s">
        <v>1260</v>
      </c>
      <c r="AT2433">
        <v>1</v>
      </c>
      <c r="AX2433" t="s">
        <v>1260</v>
      </c>
      <c r="AY2433" t="s">
        <v>1264</v>
      </c>
      <c r="AZ2433" t="s">
        <v>1265</v>
      </c>
      <c r="BI2433" t="s">
        <v>1260</v>
      </c>
      <c r="BK2433" t="str">
        <f>LEFT(Tabela_BaseCadastro[[#This Row],[Descrição]],SEARCH(" ",Tabela_BaseCadastro[[#This Row],[Descrição]],1)-1)</f>
        <v>450.08</v>
      </c>
      <c r="BL2433" t="str">
        <f>TEXT(Tabela_BaseCadastro[[#This Row],[Unidade Venda '[EAN8, UPC12, EAN13, e DUN14']]],"0000000000000")</f>
        <v>7898943128553</v>
      </c>
      <c r="BN2433">
        <f>IF(Tabela_BaseCadastro[[#This Row],[P.Ativo CMED]]="",Tabela_BaseCadastro[[#This Row],[DESCRIÇÃO DO PRINCIPIO ATIVO]],Tabela_BaseCadastro[[#This Row],[P.Ativo CMED]])</f>
        <v>0</v>
      </c>
    </row>
    <row r="2434" spans="1:66" x14ac:dyDescent="0.25">
      <c r="A2434">
        <v>3307</v>
      </c>
      <c r="B2434" t="s">
        <v>5682</v>
      </c>
      <c r="C2434">
        <v>2312</v>
      </c>
      <c r="D2434" t="s">
        <v>5382</v>
      </c>
      <c r="E2434">
        <v>1</v>
      </c>
      <c r="F2434" t="s">
        <v>1253</v>
      </c>
      <c r="G2434">
        <v>16</v>
      </c>
      <c r="H2434" s="1" t="s">
        <v>1534</v>
      </c>
      <c r="I2434">
        <v>58</v>
      </c>
      <c r="J2434" t="s">
        <v>4465</v>
      </c>
      <c r="K2434">
        <v>1</v>
      </c>
      <c r="L2434" t="s">
        <v>1535</v>
      </c>
      <c r="M2434" t="s">
        <v>1257</v>
      </c>
      <c r="N2434" t="s">
        <v>1461</v>
      </c>
      <c r="O2434" t="s">
        <v>1269</v>
      </c>
      <c r="P2434">
        <v>30049069</v>
      </c>
      <c r="R2434">
        <v>13</v>
      </c>
      <c r="S2434">
        <v>14</v>
      </c>
      <c r="U2434">
        <v>7896094209626</v>
      </c>
      <c r="V2434">
        <v>0</v>
      </c>
      <c r="Z2434" t="s">
        <v>1260</v>
      </c>
      <c r="AA2434" t="s">
        <v>1261</v>
      </c>
      <c r="AB2434">
        <v>11</v>
      </c>
      <c r="AC2434" t="s">
        <v>1658</v>
      </c>
      <c r="AE2434">
        <v>45532</v>
      </c>
      <c r="AH2434">
        <v>0</v>
      </c>
      <c r="AK2434" t="s">
        <v>1260</v>
      </c>
      <c r="AM2434" t="s">
        <v>1260</v>
      </c>
      <c r="AN2434" t="s">
        <v>1260</v>
      </c>
      <c r="AQ2434" t="s">
        <v>1263</v>
      </c>
      <c r="AR2434" t="s">
        <v>1257</v>
      </c>
      <c r="AS2434" t="s">
        <v>1260</v>
      </c>
      <c r="AT2434">
        <v>1</v>
      </c>
      <c r="AX2434" t="s">
        <v>1260</v>
      </c>
      <c r="AY2434" t="s">
        <v>1264</v>
      </c>
      <c r="AZ2434" t="s">
        <v>1265</v>
      </c>
      <c r="BI2434" t="s">
        <v>1260</v>
      </c>
      <c r="BK2434" t="str">
        <f>LEFT(Tabela_BaseCadastro[[#This Row],[Descrição]],SEARCH(" ",Tabela_BaseCadastro[[#This Row],[Descrição]],1)-1)</f>
        <v>ANSITEC</v>
      </c>
      <c r="BL2434" t="str">
        <f>TEXT(Tabela_BaseCadastro[[#This Row],[Unidade Venda '[EAN8, UPC12, EAN13, e DUN14']]],"0000000000000")</f>
        <v>7896094209626</v>
      </c>
      <c r="BM2434" t="s">
        <v>5677</v>
      </c>
      <c r="BN2434" t="str">
        <f>IF(Tabela_BaseCadastro[[#This Row],[P.Ativo CMED]]="",Tabela_BaseCadastro[[#This Row],[DESCRIÇÃO DO PRINCIPIO ATIVO]],Tabela_BaseCadastro[[#This Row],[P.Ativo CMED]])</f>
        <v>CLORIDRATO DE BUSPIRONA</v>
      </c>
    </row>
    <row r="2435" spans="1:66" x14ac:dyDescent="0.25">
      <c r="A2435">
        <v>3308</v>
      </c>
      <c r="B2435" t="s">
        <v>5683</v>
      </c>
      <c r="C2435">
        <v>1948</v>
      </c>
      <c r="D2435" t="s">
        <v>115</v>
      </c>
      <c r="E2435">
        <v>1</v>
      </c>
      <c r="F2435" t="s">
        <v>1253</v>
      </c>
      <c r="G2435">
        <v>16</v>
      </c>
      <c r="H2435" s="1" t="s">
        <v>1534</v>
      </c>
      <c r="I2435">
        <v>77</v>
      </c>
      <c r="J2435" t="s">
        <v>4769</v>
      </c>
      <c r="K2435">
        <v>1</v>
      </c>
      <c r="L2435" t="s">
        <v>1535</v>
      </c>
      <c r="M2435" t="s">
        <v>1257</v>
      </c>
      <c r="N2435" t="s">
        <v>1461</v>
      </c>
      <c r="O2435" t="s">
        <v>1269</v>
      </c>
      <c r="P2435">
        <v>30049069</v>
      </c>
      <c r="R2435">
        <v>13</v>
      </c>
      <c r="S2435">
        <v>14</v>
      </c>
      <c r="U2435">
        <v>7896015516826</v>
      </c>
      <c r="V2435">
        <v>0</v>
      </c>
      <c r="Z2435" t="s">
        <v>1260</v>
      </c>
      <c r="AA2435" t="s">
        <v>1261</v>
      </c>
      <c r="AB2435">
        <v>2</v>
      </c>
      <c r="AC2435" t="s">
        <v>2327</v>
      </c>
      <c r="AE2435">
        <v>45538</v>
      </c>
      <c r="AH2435">
        <v>0</v>
      </c>
      <c r="AK2435" t="s">
        <v>1260</v>
      </c>
      <c r="AM2435" t="s">
        <v>1260</v>
      </c>
      <c r="AN2435" t="s">
        <v>1260</v>
      </c>
      <c r="AQ2435" t="s">
        <v>1263</v>
      </c>
      <c r="AR2435" t="s">
        <v>1257</v>
      </c>
      <c r="AS2435" t="s">
        <v>1260</v>
      </c>
      <c r="AT2435">
        <v>1</v>
      </c>
      <c r="AX2435" t="s">
        <v>1260</v>
      </c>
      <c r="AY2435" t="s">
        <v>1264</v>
      </c>
      <c r="AZ2435" t="s">
        <v>1265</v>
      </c>
      <c r="BI2435" t="s">
        <v>1260</v>
      </c>
      <c r="BK2435" t="str">
        <f>LEFT(Tabela_BaseCadastro[[#This Row],[Descrição]],SEARCH(" ",Tabela_BaseCadastro[[#This Row],[Descrição]],1)-1)</f>
        <v>LAMICTAL</v>
      </c>
      <c r="BL2435" t="str">
        <f>TEXT(Tabela_BaseCadastro[[#This Row],[Unidade Venda '[EAN8, UPC12, EAN13, e DUN14']]],"0000000000000")</f>
        <v>7896015516826</v>
      </c>
      <c r="BM2435" t="s">
        <v>5684</v>
      </c>
      <c r="BN2435" t="str">
        <f>IF(Tabela_BaseCadastro[[#This Row],[P.Ativo CMED]]="",Tabela_BaseCadastro[[#This Row],[DESCRIÇÃO DO PRINCIPIO ATIVO]],Tabela_BaseCadastro[[#This Row],[P.Ativo CMED]])</f>
        <v>LAMOTRIGINA</v>
      </c>
    </row>
    <row r="2436" spans="1:66" x14ac:dyDescent="0.25">
      <c r="A2436">
        <v>3309</v>
      </c>
      <c r="B2436" t="s">
        <v>5685</v>
      </c>
      <c r="C2436">
        <v>2348</v>
      </c>
      <c r="D2436" t="s">
        <v>4991</v>
      </c>
      <c r="E2436">
        <v>1</v>
      </c>
      <c r="F2436" t="s">
        <v>1253</v>
      </c>
      <c r="G2436">
        <v>7</v>
      </c>
      <c r="H2436" s="1" t="s">
        <v>1381</v>
      </c>
      <c r="I2436">
        <v>59</v>
      </c>
      <c r="J2436" t="s">
        <v>4493</v>
      </c>
      <c r="K2436">
        <v>1</v>
      </c>
      <c r="L2436" t="s">
        <v>1291</v>
      </c>
      <c r="M2436" t="s">
        <v>1263</v>
      </c>
      <c r="N2436" t="s">
        <v>4411</v>
      </c>
      <c r="O2436" t="s">
        <v>1357</v>
      </c>
      <c r="P2436">
        <v>30021520</v>
      </c>
      <c r="R2436">
        <v>13</v>
      </c>
      <c r="S2436">
        <v>14</v>
      </c>
      <c r="U2436">
        <v>7891045022835</v>
      </c>
      <c r="V2436">
        <v>0</v>
      </c>
      <c r="Z2436" t="s">
        <v>1260</v>
      </c>
      <c r="AA2436" t="s">
        <v>1261</v>
      </c>
      <c r="AB2436">
        <v>6</v>
      </c>
      <c r="AC2436" t="s">
        <v>1283</v>
      </c>
      <c r="AE2436">
        <v>45538</v>
      </c>
      <c r="AH2436">
        <v>0</v>
      </c>
      <c r="AK2436" t="s">
        <v>1260</v>
      </c>
      <c r="AM2436" t="s">
        <v>1260</v>
      </c>
      <c r="AN2436" t="s">
        <v>1260</v>
      </c>
      <c r="AQ2436" t="s">
        <v>1263</v>
      </c>
      <c r="AR2436" t="s">
        <v>1257</v>
      </c>
      <c r="AS2436" t="s">
        <v>1260</v>
      </c>
      <c r="AT2436">
        <v>1</v>
      </c>
      <c r="AX2436" t="s">
        <v>1260</v>
      </c>
      <c r="AY2436" t="s">
        <v>1264</v>
      </c>
      <c r="AZ2436" t="s">
        <v>1265</v>
      </c>
      <c r="BI2436" t="s">
        <v>1260</v>
      </c>
      <c r="BK2436" t="str">
        <f>LEFT(Tabela_BaseCadastro[[#This Row],[Descrição]],SEARCH(" ",Tabela_BaseCadastro[[#This Row],[Descrição]],1)-1)</f>
        <v>ENBREL</v>
      </c>
      <c r="BL2436" t="str">
        <f>TEXT(Tabela_BaseCadastro[[#This Row],[Unidade Venda '[EAN8, UPC12, EAN13, e DUN14']]],"0000000000000")</f>
        <v>7891045022835</v>
      </c>
      <c r="BM2436" t="s">
        <v>4992</v>
      </c>
      <c r="BN2436" t="str">
        <f>IF(Tabela_BaseCadastro[[#This Row],[P.Ativo CMED]]="",Tabela_BaseCadastro[[#This Row],[DESCRIÇÃO DO PRINCIPIO ATIVO]],Tabela_BaseCadastro[[#This Row],[P.Ativo CMED]])</f>
        <v>ETANERCEPTE</v>
      </c>
    </row>
    <row r="2437" spans="1:66" x14ac:dyDescent="0.25">
      <c r="A2437">
        <v>3310</v>
      </c>
      <c r="B2437" t="s">
        <v>5686</v>
      </c>
      <c r="C2437">
        <v>2094</v>
      </c>
      <c r="D2437" t="s">
        <v>5059</v>
      </c>
      <c r="E2437">
        <v>1</v>
      </c>
      <c r="F2437" t="s">
        <v>1253</v>
      </c>
      <c r="G2437">
        <v>1</v>
      </c>
      <c r="H2437" s="1" t="s">
        <v>1280</v>
      </c>
      <c r="I2437">
        <v>84</v>
      </c>
      <c r="J2437" t="s">
        <v>5060</v>
      </c>
      <c r="K2437">
        <v>1</v>
      </c>
      <c r="L2437" t="s">
        <v>1291</v>
      </c>
      <c r="M2437" t="s">
        <v>1257</v>
      </c>
      <c r="N2437" t="s">
        <v>2376</v>
      </c>
      <c r="O2437" t="s">
        <v>1416</v>
      </c>
      <c r="P2437">
        <v>30021590</v>
      </c>
      <c r="R2437">
        <v>13</v>
      </c>
      <c r="S2437">
        <v>14</v>
      </c>
      <c r="U2437">
        <v>7896382707827</v>
      </c>
      <c r="V2437">
        <v>0</v>
      </c>
      <c r="X2437" t="s">
        <v>490</v>
      </c>
      <c r="Z2437" t="s">
        <v>1260</v>
      </c>
      <c r="AA2437" t="s">
        <v>1261</v>
      </c>
      <c r="AB2437">
        <v>1</v>
      </c>
      <c r="AC2437" t="s">
        <v>1283</v>
      </c>
      <c r="AE2437">
        <v>45539</v>
      </c>
      <c r="AH2437">
        <v>0</v>
      </c>
      <c r="AK2437" t="s">
        <v>1260</v>
      </c>
      <c r="AM2437" t="s">
        <v>1260</v>
      </c>
      <c r="AN2437" t="s">
        <v>1260</v>
      </c>
      <c r="AQ2437" t="s">
        <v>1263</v>
      </c>
      <c r="AR2437" t="s">
        <v>1257</v>
      </c>
      <c r="AS2437" t="s">
        <v>1260</v>
      </c>
      <c r="AT2437">
        <v>1</v>
      </c>
      <c r="AX2437" t="s">
        <v>1260</v>
      </c>
      <c r="AY2437" t="s">
        <v>1264</v>
      </c>
      <c r="AZ2437" t="s">
        <v>1265</v>
      </c>
      <c r="BI2437" t="s">
        <v>1260</v>
      </c>
      <c r="BK2437" t="str">
        <f>LEFT(Tabela_BaseCadastro[[#This Row],[Descrição]],SEARCH(" ",Tabela_BaseCadastro[[#This Row],[Descrição]],1)-1)</f>
        <v>CYRAMZA</v>
      </c>
      <c r="BL2437" t="str">
        <f>TEXT(Tabela_BaseCadastro[[#This Row],[Unidade Venda '[EAN8, UPC12, EAN13, e DUN14']]],"0000000000000")</f>
        <v>7896382707827</v>
      </c>
      <c r="BM2437" t="s">
        <v>5687</v>
      </c>
      <c r="BN2437" t="str">
        <f>IF(Tabela_BaseCadastro[[#This Row],[P.Ativo CMED]]="",Tabela_BaseCadastro[[#This Row],[DESCRIÇÃO DO PRINCIPIO ATIVO]],Tabela_BaseCadastro[[#This Row],[P.Ativo CMED]])</f>
        <v>RAMUCIRUMABE</v>
      </c>
    </row>
    <row r="2438" spans="1:66" x14ac:dyDescent="0.25">
      <c r="A2438">
        <v>3311</v>
      </c>
      <c r="B2438" t="s">
        <v>5688</v>
      </c>
      <c r="C2438">
        <v>2094</v>
      </c>
      <c r="D2438" t="s">
        <v>5059</v>
      </c>
      <c r="E2438">
        <v>1</v>
      </c>
      <c r="F2438" t="s">
        <v>1253</v>
      </c>
      <c r="G2438">
        <v>1</v>
      </c>
      <c r="H2438" s="1" t="s">
        <v>1280</v>
      </c>
      <c r="I2438">
        <v>84</v>
      </c>
      <c r="J2438" t="s">
        <v>5060</v>
      </c>
      <c r="K2438">
        <v>1</v>
      </c>
      <c r="L2438" t="s">
        <v>1291</v>
      </c>
      <c r="M2438" t="s">
        <v>1257</v>
      </c>
      <c r="N2438" t="s">
        <v>1323</v>
      </c>
      <c r="O2438" t="s">
        <v>1269</v>
      </c>
      <c r="P2438">
        <v>30049069</v>
      </c>
      <c r="R2438">
        <v>13</v>
      </c>
      <c r="S2438">
        <v>14</v>
      </c>
      <c r="U2438">
        <v>7896382707834</v>
      </c>
      <c r="V2438">
        <v>0</v>
      </c>
      <c r="X2438" t="s">
        <v>499</v>
      </c>
      <c r="Z2438" t="s">
        <v>1260</v>
      </c>
      <c r="AA2438" t="s">
        <v>1261</v>
      </c>
      <c r="AB2438">
        <v>1</v>
      </c>
      <c r="AC2438" t="s">
        <v>1283</v>
      </c>
      <c r="AE2438">
        <v>45540</v>
      </c>
      <c r="AH2438">
        <v>0</v>
      </c>
      <c r="AK2438" t="s">
        <v>1260</v>
      </c>
      <c r="AM2438" t="s">
        <v>1260</v>
      </c>
      <c r="AN2438" t="s">
        <v>1260</v>
      </c>
      <c r="AQ2438" t="s">
        <v>1263</v>
      </c>
      <c r="AR2438" t="s">
        <v>1257</v>
      </c>
      <c r="AS2438" t="s">
        <v>1260</v>
      </c>
      <c r="AT2438">
        <v>1</v>
      </c>
      <c r="AX2438" t="s">
        <v>1260</v>
      </c>
      <c r="AY2438" t="s">
        <v>1264</v>
      </c>
      <c r="AZ2438" t="s">
        <v>1265</v>
      </c>
      <c r="BI2438" t="s">
        <v>1260</v>
      </c>
      <c r="BK2438" t="str">
        <f>LEFT(Tabela_BaseCadastro[[#This Row],[Descrição]],SEARCH(" ",Tabela_BaseCadastro[[#This Row],[Descrição]],1)-1)</f>
        <v>CYRAMZA</v>
      </c>
      <c r="BL2438" t="str">
        <f>TEXT(Tabela_BaseCadastro[[#This Row],[Unidade Venda '[EAN8, UPC12, EAN13, e DUN14']]],"0000000000000")</f>
        <v>7896382707834</v>
      </c>
      <c r="BM2438" t="s">
        <v>5687</v>
      </c>
      <c r="BN2438" t="str">
        <f>IF(Tabela_BaseCadastro[[#This Row],[P.Ativo CMED]]="",Tabela_BaseCadastro[[#This Row],[DESCRIÇÃO DO PRINCIPIO ATIVO]],Tabela_BaseCadastro[[#This Row],[P.Ativo CMED]])</f>
        <v>RAMUCIRUMABE</v>
      </c>
    </row>
    <row r="2439" spans="1:66" x14ac:dyDescent="0.25">
      <c r="A2439">
        <v>3312</v>
      </c>
      <c r="B2439" t="s">
        <v>5689</v>
      </c>
      <c r="C2439">
        <v>2312</v>
      </c>
      <c r="D2439" t="s">
        <v>5382</v>
      </c>
      <c r="E2439">
        <v>1</v>
      </c>
      <c r="F2439" t="s">
        <v>1253</v>
      </c>
      <c r="G2439">
        <v>2</v>
      </c>
      <c r="H2439" s="1" t="s">
        <v>1254</v>
      </c>
      <c r="I2439">
        <v>58</v>
      </c>
      <c r="J2439" t="s">
        <v>4465</v>
      </c>
      <c r="K2439">
        <v>2</v>
      </c>
      <c r="L2439" t="s">
        <v>1256</v>
      </c>
      <c r="M2439" t="s">
        <v>1257</v>
      </c>
      <c r="N2439" t="s">
        <v>1600</v>
      </c>
      <c r="O2439" t="s">
        <v>1275</v>
      </c>
      <c r="P2439">
        <v>30049079</v>
      </c>
      <c r="R2439">
        <v>13</v>
      </c>
      <c r="S2439">
        <v>14</v>
      </c>
      <c r="U2439">
        <v>7896094207745</v>
      </c>
      <c r="V2439">
        <v>0</v>
      </c>
      <c r="Z2439" t="s">
        <v>1260</v>
      </c>
      <c r="AA2439" t="s">
        <v>1261</v>
      </c>
      <c r="AB2439">
        <v>12</v>
      </c>
      <c r="AC2439" t="s">
        <v>1466</v>
      </c>
      <c r="AE2439">
        <v>45541</v>
      </c>
      <c r="AH2439">
        <v>0</v>
      </c>
      <c r="AK2439" t="s">
        <v>1260</v>
      </c>
      <c r="AM2439" t="s">
        <v>1260</v>
      </c>
      <c r="AN2439" t="s">
        <v>1260</v>
      </c>
      <c r="AQ2439" t="s">
        <v>1263</v>
      </c>
      <c r="AR2439" t="s">
        <v>1257</v>
      </c>
      <c r="AS2439" t="s">
        <v>1260</v>
      </c>
      <c r="AT2439">
        <v>1</v>
      </c>
      <c r="AX2439" t="s">
        <v>1260</v>
      </c>
      <c r="AY2439" t="s">
        <v>1264</v>
      </c>
      <c r="AZ2439" t="s">
        <v>1265</v>
      </c>
      <c r="BI2439" t="s">
        <v>1260</v>
      </c>
      <c r="BK2439" t="str">
        <f>LEFT(Tabela_BaseCadastro[[#This Row],[Descrição]],SEARCH(" ",Tabela_BaseCadastro[[#This Row],[Descrição]],1)-1)</f>
        <v>STANGLIT</v>
      </c>
      <c r="BL2439" t="str">
        <f>TEXT(Tabela_BaseCadastro[[#This Row],[Unidade Venda '[EAN8, UPC12, EAN13, e DUN14']]],"0000000000000")</f>
        <v>7896094207745</v>
      </c>
      <c r="BM2439" t="s">
        <v>5690</v>
      </c>
      <c r="BN2439" t="str">
        <f>IF(Tabela_BaseCadastro[[#This Row],[P.Ativo CMED]]="",Tabela_BaseCadastro[[#This Row],[DESCRIÇÃO DO PRINCIPIO ATIVO]],Tabela_BaseCadastro[[#This Row],[P.Ativo CMED]])</f>
        <v>CLORIDRATO DE PIOGLITAZONA</v>
      </c>
    </row>
    <row r="2440" spans="1:66" x14ac:dyDescent="0.25">
      <c r="A2440">
        <v>3313</v>
      </c>
      <c r="B2440" t="s">
        <v>5691</v>
      </c>
      <c r="C2440">
        <v>2181</v>
      </c>
      <c r="D2440" t="s">
        <v>5102</v>
      </c>
      <c r="E2440">
        <v>1</v>
      </c>
      <c r="F2440" t="s">
        <v>1253</v>
      </c>
      <c r="G2440">
        <v>7</v>
      </c>
      <c r="H2440" s="1" t="s">
        <v>1381</v>
      </c>
      <c r="I2440">
        <v>85</v>
      </c>
      <c r="J2440" t="s">
        <v>5103</v>
      </c>
      <c r="K2440">
        <v>1</v>
      </c>
      <c r="L2440" t="s">
        <v>1291</v>
      </c>
      <c r="M2440" t="s">
        <v>1257</v>
      </c>
      <c r="N2440" t="s">
        <v>2543</v>
      </c>
      <c r="O2440" t="s">
        <v>1416</v>
      </c>
      <c r="P2440">
        <v>30021590</v>
      </c>
      <c r="R2440">
        <v>13</v>
      </c>
      <c r="S2440">
        <v>14</v>
      </c>
      <c r="U2440">
        <v>8054083023403</v>
      </c>
      <c r="V2440">
        <v>0</v>
      </c>
      <c r="Z2440" t="s">
        <v>1260</v>
      </c>
      <c r="AA2440" t="s">
        <v>1261</v>
      </c>
      <c r="AB2440">
        <v>10</v>
      </c>
      <c r="AC2440" t="s">
        <v>1335</v>
      </c>
      <c r="AE2440">
        <v>45545</v>
      </c>
      <c r="AH2440">
        <v>0</v>
      </c>
      <c r="AK2440" t="s">
        <v>1260</v>
      </c>
      <c r="AM2440" t="s">
        <v>1260</v>
      </c>
      <c r="AN2440" t="s">
        <v>1260</v>
      </c>
      <c r="AQ2440" t="s">
        <v>1263</v>
      </c>
      <c r="AR2440" t="s">
        <v>1257</v>
      </c>
      <c r="AS2440" t="s">
        <v>1260</v>
      </c>
      <c r="AT2440">
        <v>1</v>
      </c>
      <c r="AX2440" t="s">
        <v>1260</v>
      </c>
      <c r="AY2440" t="s">
        <v>1264</v>
      </c>
      <c r="AZ2440" t="s">
        <v>1265</v>
      </c>
      <c r="BI2440" t="s">
        <v>1260</v>
      </c>
      <c r="BK2440" t="str">
        <f>LEFT(Tabela_BaseCadastro[[#This Row],[Descrição]],SEARCH(" ",Tabela_BaseCadastro[[#This Row],[Descrição]],1)-1)</f>
        <v>SKYRIZI</v>
      </c>
      <c r="BL2440" t="str">
        <f>TEXT(Tabela_BaseCadastro[[#This Row],[Unidade Venda '[EAN8, UPC12, EAN13, e DUN14']]],"0000000000000")</f>
        <v>8054083023403</v>
      </c>
      <c r="BM2440" t="s">
        <v>5117</v>
      </c>
      <c r="BN2440" t="str">
        <f>IF(Tabela_BaseCadastro[[#This Row],[P.Ativo CMED]]="",Tabela_BaseCadastro[[#This Row],[DESCRIÇÃO DO PRINCIPIO ATIVO]],Tabela_BaseCadastro[[#This Row],[P.Ativo CMED]])</f>
        <v>RISANQUIZUMABE</v>
      </c>
    </row>
    <row r="2441" spans="1:66" x14ac:dyDescent="0.25">
      <c r="A2441">
        <v>3314</v>
      </c>
      <c r="B2441" t="s">
        <v>5692</v>
      </c>
      <c r="C2441">
        <v>2398</v>
      </c>
      <c r="D2441" t="s">
        <v>13</v>
      </c>
      <c r="E2441">
        <v>5</v>
      </c>
      <c r="F2441" t="s">
        <v>2634</v>
      </c>
      <c r="G2441">
        <v>8</v>
      </c>
      <c r="H2441" s="1" t="s">
        <v>2635</v>
      </c>
      <c r="I2441">
        <v>47</v>
      </c>
      <c r="J2441" t="s">
        <v>3791</v>
      </c>
      <c r="M2441" t="s">
        <v>1257</v>
      </c>
      <c r="N2441" t="s">
        <v>4698</v>
      </c>
      <c r="O2441" t="s">
        <v>4699</v>
      </c>
      <c r="P2441">
        <v>90189099</v>
      </c>
      <c r="R2441">
        <v>13</v>
      </c>
      <c r="S2441">
        <v>14</v>
      </c>
      <c r="U2441">
        <v>0</v>
      </c>
      <c r="V2441">
        <v>0</v>
      </c>
      <c r="X2441">
        <v>809699239</v>
      </c>
      <c r="Z2441" t="s">
        <v>1260</v>
      </c>
      <c r="AA2441" t="s">
        <v>1261</v>
      </c>
      <c r="AE2441">
        <v>45545</v>
      </c>
      <c r="AH2441">
        <v>0</v>
      </c>
      <c r="AK2441" t="s">
        <v>1260</v>
      </c>
      <c r="AM2441" t="s">
        <v>1260</v>
      </c>
      <c r="AN2441" t="s">
        <v>1260</v>
      </c>
      <c r="AQ2441" t="s">
        <v>1263</v>
      </c>
      <c r="AR2441" t="s">
        <v>1257</v>
      </c>
      <c r="AS2441" t="s">
        <v>1260</v>
      </c>
      <c r="AT2441">
        <v>1</v>
      </c>
      <c r="AX2441" t="s">
        <v>1260</v>
      </c>
      <c r="AY2441" t="s">
        <v>1264</v>
      </c>
      <c r="AZ2441" t="s">
        <v>1265</v>
      </c>
      <c r="BI2441" t="s">
        <v>1260</v>
      </c>
      <c r="BK2441" t="str">
        <f>LEFT(Tabela_BaseCadastro[[#This Row],[Descrição]],SEARCH(" ",Tabela_BaseCadastro[[#This Row],[Descrição]],1)-1)</f>
        <v>809699239</v>
      </c>
      <c r="BL2441" t="str">
        <f>TEXT(Tabela_BaseCadastro[[#This Row],[Unidade Venda '[EAN8, UPC12, EAN13, e DUN14']]],"0000000000000")</f>
        <v>0000000000000</v>
      </c>
      <c r="BM2441" t="s">
        <v>1565</v>
      </c>
      <c r="BN2441" t="str">
        <f>IF(Tabela_BaseCadastro[[#This Row],[P.Ativo CMED]]="",Tabela_BaseCadastro[[#This Row],[DESCRIÇÃO DO PRINCIPIO ATIVO]],Tabela_BaseCadastro[[#This Row],[P.Ativo CMED]])</f>
        <v>TISAGENLECLEUCEL</v>
      </c>
    </row>
    <row r="2442" spans="1:66" x14ac:dyDescent="0.25">
      <c r="A2442">
        <v>3315</v>
      </c>
      <c r="B2442" t="s">
        <v>5693</v>
      </c>
      <c r="C2442">
        <v>1577</v>
      </c>
      <c r="D2442" t="s">
        <v>2524</v>
      </c>
      <c r="E2442">
        <v>1</v>
      </c>
      <c r="F2442" t="s">
        <v>1253</v>
      </c>
      <c r="G2442">
        <v>16</v>
      </c>
      <c r="H2442" s="1" t="s">
        <v>1534</v>
      </c>
      <c r="I2442">
        <v>26</v>
      </c>
      <c r="J2442" t="s">
        <v>2525</v>
      </c>
      <c r="K2442">
        <v>1</v>
      </c>
      <c r="L2442" t="s">
        <v>1535</v>
      </c>
      <c r="M2442" t="s">
        <v>1263</v>
      </c>
      <c r="N2442" t="s">
        <v>1461</v>
      </c>
      <c r="O2442" t="s">
        <v>1269</v>
      </c>
      <c r="P2442">
        <v>30049069</v>
      </c>
      <c r="R2442">
        <v>13</v>
      </c>
      <c r="S2442">
        <v>13</v>
      </c>
      <c r="U2442">
        <v>7896637029155</v>
      </c>
      <c r="V2442">
        <v>0</v>
      </c>
      <c r="Z2442" t="s">
        <v>1617</v>
      </c>
      <c r="AA2442" t="s">
        <v>1261</v>
      </c>
      <c r="AB2442">
        <v>11</v>
      </c>
      <c r="AC2442" t="s">
        <v>1658</v>
      </c>
      <c r="AE2442">
        <v>45547</v>
      </c>
      <c r="AH2442">
        <v>0</v>
      </c>
      <c r="AK2442" t="s">
        <v>1260</v>
      </c>
      <c r="AM2442" t="s">
        <v>1260</v>
      </c>
      <c r="AN2442" t="s">
        <v>1260</v>
      </c>
      <c r="AQ2442" t="s">
        <v>1263</v>
      </c>
      <c r="AR2442" t="s">
        <v>1257</v>
      </c>
      <c r="AS2442" t="s">
        <v>1260</v>
      </c>
      <c r="AT2442">
        <v>1</v>
      </c>
      <c r="AX2442" t="s">
        <v>1260</v>
      </c>
      <c r="AY2442" t="s">
        <v>1264</v>
      </c>
      <c r="AZ2442" t="s">
        <v>1265</v>
      </c>
      <c r="BE2442">
        <v>334</v>
      </c>
      <c r="BF2442" t="s">
        <v>4428</v>
      </c>
      <c r="BI2442" t="s">
        <v>1260</v>
      </c>
      <c r="BK2442" t="str">
        <f>LEFT(Tabela_BaseCadastro[[#This Row],[Descrição]],SEARCH(" ",Tabela_BaseCadastro[[#This Row],[Descrição]],1)-1)</f>
        <v>INSIT</v>
      </c>
      <c r="BL2442" t="str">
        <f>TEXT(Tabela_BaseCadastro[[#This Row],[Unidade Venda '[EAN8, UPC12, EAN13, e DUN14']]],"0000000000000")</f>
        <v>7896637029155</v>
      </c>
      <c r="BM2442" t="s">
        <v>4429</v>
      </c>
      <c r="BN2442" t="str">
        <f>IF(Tabela_BaseCadastro[[#This Row],[P.Ativo CMED]]="",Tabela_BaseCadastro[[#This Row],[DESCRIÇÃO DO PRINCIPIO ATIVO]],Tabela_BaseCadastro[[#This Row],[P.Ativo CMED]])</f>
        <v>PREGABALINA</v>
      </c>
    </row>
    <row r="2443" spans="1:66" x14ac:dyDescent="0.25">
      <c r="A2443">
        <v>3316</v>
      </c>
      <c r="B2443" t="s">
        <v>5694</v>
      </c>
      <c r="C2443">
        <v>2094</v>
      </c>
      <c r="D2443" t="s">
        <v>5059</v>
      </c>
      <c r="E2443">
        <v>1</v>
      </c>
      <c r="F2443" t="s">
        <v>1253</v>
      </c>
      <c r="G2443">
        <v>1</v>
      </c>
      <c r="H2443" s="1" t="s">
        <v>1280</v>
      </c>
      <c r="I2443">
        <v>84</v>
      </c>
      <c r="J2443" t="s">
        <v>5060</v>
      </c>
      <c r="K2443">
        <v>2</v>
      </c>
      <c r="L2443" t="s">
        <v>1256</v>
      </c>
      <c r="M2443" t="s">
        <v>1257</v>
      </c>
      <c r="N2443" t="s">
        <v>1422</v>
      </c>
      <c r="O2443" t="s">
        <v>1253</v>
      </c>
      <c r="P2443">
        <v>30022099</v>
      </c>
      <c r="R2443">
        <v>13</v>
      </c>
      <c r="S2443">
        <v>14</v>
      </c>
      <c r="U2443">
        <v>7896382706295</v>
      </c>
      <c r="V2443">
        <v>0</v>
      </c>
      <c r="Z2443" t="s">
        <v>1260</v>
      </c>
      <c r="AA2443" t="s">
        <v>1261</v>
      </c>
      <c r="AB2443">
        <v>1</v>
      </c>
      <c r="AC2443" t="s">
        <v>1283</v>
      </c>
      <c r="AE2443">
        <v>45547</v>
      </c>
      <c r="AH2443">
        <v>0</v>
      </c>
      <c r="AK2443" t="s">
        <v>1260</v>
      </c>
      <c r="AM2443" t="s">
        <v>1260</v>
      </c>
      <c r="AN2443" t="s">
        <v>1260</v>
      </c>
      <c r="AQ2443" t="s">
        <v>1263</v>
      </c>
      <c r="AR2443" t="s">
        <v>1257</v>
      </c>
      <c r="AS2443" t="s">
        <v>1260</v>
      </c>
      <c r="AT2443">
        <v>1</v>
      </c>
      <c r="AX2443" t="s">
        <v>1260</v>
      </c>
      <c r="AY2443" t="s">
        <v>1264</v>
      </c>
      <c r="AZ2443" t="s">
        <v>1265</v>
      </c>
      <c r="BI2443" t="s">
        <v>1260</v>
      </c>
      <c r="BK2443" t="str">
        <f>LEFT(Tabela_BaseCadastro[[#This Row],[Descrição]],SEARCH(" ",Tabela_BaseCadastro[[#This Row],[Descrição]],1)-1)</f>
        <v>ALIMTA</v>
      </c>
      <c r="BL2443" t="str">
        <f>TEXT(Tabela_BaseCadastro[[#This Row],[Unidade Venda '[EAN8, UPC12, EAN13, e DUN14']]],"0000000000000")</f>
        <v>7896382706295</v>
      </c>
      <c r="BM2443" t="s">
        <v>5695</v>
      </c>
      <c r="BN2443" t="str">
        <f>IF(Tabela_BaseCadastro[[#This Row],[P.Ativo CMED]]="",Tabela_BaseCadastro[[#This Row],[DESCRIÇÃO DO PRINCIPIO ATIVO]],Tabela_BaseCadastro[[#This Row],[P.Ativo CMED]])</f>
        <v>PEMETREXEDE DISSÓDICO HEPTAIDRATADO</v>
      </c>
    </row>
    <row r="2444" spans="1:66" x14ac:dyDescent="0.25">
      <c r="A2444">
        <v>3317</v>
      </c>
      <c r="B2444" t="s">
        <v>5696</v>
      </c>
      <c r="C2444">
        <v>2094</v>
      </c>
      <c r="D2444" t="s">
        <v>5059</v>
      </c>
      <c r="E2444">
        <v>1</v>
      </c>
      <c r="F2444" t="s">
        <v>1253</v>
      </c>
      <c r="G2444">
        <v>1</v>
      </c>
      <c r="H2444" s="1" t="s">
        <v>1280</v>
      </c>
      <c r="I2444">
        <v>84</v>
      </c>
      <c r="J2444" t="s">
        <v>5060</v>
      </c>
      <c r="K2444">
        <v>2</v>
      </c>
      <c r="L2444" t="s">
        <v>1256</v>
      </c>
      <c r="M2444" t="s">
        <v>1257</v>
      </c>
      <c r="N2444" t="s">
        <v>1422</v>
      </c>
      <c r="O2444" t="s">
        <v>1253</v>
      </c>
      <c r="P2444">
        <v>30022099</v>
      </c>
      <c r="R2444">
        <v>13</v>
      </c>
      <c r="S2444">
        <v>14</v>
      </c>
      <c r="U2444">
        <v>7896382705366</v>
      </c>
      <c r="V2444">
        <v>0</v>
      </c>
      <c r="Z2444" t="s">
        <v>1260</v>
      </c>
      <c r="AA2444" t="s">
        <v>1261</v>
      </c>
      <c r="AB2444">
        <v>1</v>
      </c>
      <c r="AC2444" t="s">
        <v>1283</v>
      </c>
      <c r="AE2444">
        <v>45547</v>
      </c>
      <c r="AH2444">
        <v>0</v>
      </c>
      <c r="AK2444" t="s">
        <v>1260</v>
      </c>
      <c r="AM2444" t="s">
        <v>1260</v>
      </c>
      <c r="AN2444" t="s">
        <v>1260</v>
      </c>
      <c r="AQ2444" t="s">
        <v>1263</v>
      </c>
      <c r="AR2444" t="s">
        <v>1257</v>
      </c>
      <c r="AS2444" t="s">
        <v>1260</v>
      </c>
      <c r="AT2444">
        <v>1</v>
      </c>
      <c r="AX2444" t="s">
        <v>1260</v>
      </c>
      <c r="AY2444" t="s">
        <v>1264</v>
      </c>
      <c r="AZ2444" t="s">
        <v>1265</v>
      </c>
      <c r="BI2444" t="s">
        <v>1260</v>
      </c>
      <c r="BK2444" t="str">
        <f>LEFT(Tabela_BaseCadastro[[#This Row],[Descrição]],SEARCH(" ",Tabela_BaseCadastro[[#This Row],[Descrição]],1)-1)</f>
        <v>ALIMTA</v>
      </c>
      <c r="BL2444" t="str">
        <f>TEXT(Tabela_BaseCadastro[[#This Row],[Unidade Venda '[EAN8, UPC12, EAN13, e DUN14']]],"0000000000000")</f>
        <v>7896382705366</v>
      </c>
      <c r="BM2444" t="s">
        <v>5695</v>
      </c>
      <c r="BN2444" t="str">
        <f>IF(Tabela_BaseCadastro[[#This Row],[P.Ativo CMED]]="",Tabela_BaseCadastro[[#This Row],[DESCRIÇÃO DO PRINCIPIO ATIVO]],Tabela_BaseCadastro[[#This Row],[P.Ativo CMED]])</f>
        <v>PEMETREXEDE DISSÓDICO HEPTAIDRATADO</v>
      </c>
    </row>
    <row r="2445" spans="1:66" x14ac:dyDescent="0.25">
      <c r="A2445">
        <v>3318</v>
      </c>
      <c r="B2445" t="s">
        <v>5697</v>
      </c>
      <c r="C2445">
        <v>2094</v>
      </c>
      <c r="D2445" t="s">
        <v>5059</v>
      </c>
      <c r="E2445">
        <v>1</v>
      </c>
      <c r="F2445" t="s">
        <v>1253</v>
      </c>
      <c r="G2445">
        <v>1</v>
      </c>
      <c r="H2445" s="1" t="s">
        <v>1280</v>
      </c>
      <c r="I2445">
        <v>84</v>
      </c>
      <c r="J2445" t="s">
        <v>5060</v>
      </c>
      <c r="K2445">
        <v>2</v>
      </c>
      <c r="L2445" t="s">
        <v>1256</v>
      </c>
      <c r="M2445" t="s">
        <v>1257</v>
      </c>
      <c r="N2445" t="s">
        <v>1422</v>
      </c>
      <c r="O2445" t="s">
        <v>1253</v>
      </c>
      <c r="P2445">
        <v>30022099</v>
      </c>
      <c r="R2445">
        <v>13</v>
      </c>
      <c r="S2445">
        <v>14</v>
      </c>
      <c r="U2445">
        <v>7896382700941</v>
      </c>
      <c r="V2445">
        <v>0</v>
      </c>
      <c r="Z2445" t="s">
        <v>1260</v>
      </c>
      <c r="AA2445" t="s">
        <v>1261</v>
      </c>
      <c r="AB2445">
        <v>1</v>
      </c>
      <c r="AC2445" t="s">
        <v>1283</v>
      </c>
      <c r="AE2445">
        <v>45547</v>
      </c>
      <c r="AH2445">
        <v>0</v>
      </c>
      <c r="AK2445" t="s">
        <v>1260</v>
      </c>
      <c r="AM2445" t="s">
        <v>1260</v>
      </c>
      <c r="AN2445" t="s">
        <v>1260</v>
      </c>
      <c r="AQ2445" t="s">
        <v>1263</v>
      </c>
      <c r="AR2445" t="s">
        <v>1257</v>
      </c>
      <c r="AS2445" t="s">
        <v>1260</v>
      </c>
      <c r="AT2445">
        <v>1</v>
      </c>
      <c r="AX2445" t="s">
        <v>1260</v>
      </c>
      <c r="AY2445" t="s">
        <v>1264</v>
      </c>
      <c r="AZ2445" t="s">
        <v>1265</v>
      </c>
      <c r="BI2445" t="s">
        <v>1260</v>
      </c>
      <c r="BK2445" t="str">
        <f>LEFT(Tabela_BaseCadastro[[#This Row],[Descrição]],SEARCH(" ",Tabela_BaseCadastro[[#This Row],[Descrição]],1)-1)</f>
        <v>GEMZAR</v>
      </c>
      <c r="BL2445" t="str">
        <f>TEXT(Tabela_BaseCadastro[[#This Row],[Unidade Venda '[EAN8, UPC12, EAN13, e DUN14']]],"0000000000000")</f>
        <v>7896382700941</v>
      </c>
      <c r="BM2445" t="s">
        <v>4536</v>
      </c>
      <c r="BN2445" t="str">
        <f>IF(Tabela_BaseCadastro[[#This Row],[P.Ativo CMED]]="",Tabela_BaseCadastro[[#This Row],[DESCRIÇÃO DO PRINCIPIO ATIVO]],Tabela_BaseCadastro[[#This Row],[P.Ativo CMED]])</f>
        <v>CLORIDRATO DE GENCITABINA</v>
      </c>
    </row>
    <row r="2446" spans="1:66" x14ac:dyDescent="0.25">
      <c r="A2446">
        <v>3319</v>
      </c>
      <c r="B2446" t="s">
        <v>5698</v>
      </c>
      <c r="C2446">
        <v>2094</v>
      </c>
      <c r="D2446" t="s">
        <v>5059</v>
      </c>
      <c r="E2446">
        <v>1</v>
      </c>
      <c r="F2446" t="s">
        <v>1253</v>
      </c>
      <c r="G2446">
        <v>1</v>
      </c>
      <c r="H2446" s="1" t="s">
        <v>1280</v>
      </c>
      <c r="I2446">
        <v>84</v>
      </c>
      <c r="J2446" t="s">
        <v>5060</v>
      </c>
      <c r="K2446">
        <v>2</v>
      </c>
      <c r="L2446" t="s">
        <v>1256</v>
      </c>
      <c r="M2446" t="s">
        <v>1257</v>
      </c>
      <c r="N2446" t="s">
        <v>1422</v>
      </c>
      <c r="O2446" t="s">
        <v>1253</v>
      </c>
      <c r="P2446">
        <v>30022099</v>
      </c>
      <c r="R2446">
        <v>13</v>
      </c>
      <c r="S2446">
        <v>14</v>
      </c>
      <c r="U2446">
        <v>7896382700958</v>
      </c>
      <c r="V2446">
        <v>0</v>
      </c>
      <c r="Z2446" t="s">
        <v>1260</v>
      </c>
      <c r="AA2446" t="s">
        <v>1261</v>
      </c>
      <c r="AB2446">
        <v>1</v>
      </c>
      <c r="AC2446" t="s">
        <v>1283</v>
      </c>
      <c r="AE2446">
        <v>45547</v>
      </c>
      <c r="AH2446">
        <v>0</v>
      </c>
      <c r="AK2446" t="s">
        <v>1260</v>
      </c>
      <c r="AM2446" t="s">
        <v>1260</v>
      </c>
      <c r="AN2446" t="s">
        <v>1260</v>
      </c>
      <c r="AQ2446" t="s">
        <v>1263</v>
      </c>
      <c r="AR2446" t="s">
        <v>1257</v>
      </c>
      <c r="AS2446" t="s">
        <v>1260</v>
      </c>
      <c r="AT2446">
        <v>1</v>
      </c>
      <c r="AX2446" t="s">
        <v>1260</v>
      </c>
      <c r="AY2446" t="s">
        <v>1264</v>
      </c>
      <c r="AZ2446" t="s">
        <v>1265</v>
      </c>
      <c r="BI2446" t="s">
        <v>1260</v>
      </c>
      <c r="BK2446" t="str">
        <f>LEFT(Tabela_BaseCadastro[[#This Row],[Descrição]],SEARCH(" ",Tabela_BaseCadastro[[#This Row],[Descrição]],1)-1)</f>
        <v>GEMZAR</v>
      </c>
      <c r="BL2446" t="str">
        <f>TEXT(Tabela_BaseCadastro[[#This Row],[Unidade Venda '[EAN8, UPC12, EAN13, e DUN14']]],"0000000000000")</f>
        <v>7896382700958</v>
      </c>
      <c r="BM2446" t="s">
        <v>4536</v>
      </c>
      <c r="BN2446" t="str">
        <f>IF(Tabela_BaseCadastro[[#This Row],[P.Ativo CMED]]="",Tabela_BaseCadastro[[#This Row],[DESCRIÇÃO DO PRINCIPIO ATIVO]],Tabela_BaseCadastro[[#This Row],[P.Ativo CMED]])</f>
        <v>CLORIDRATO DE GENCITABINA</v>
      </c>
    </row>
    <row r="2447" spans="1:66" x14ac:dyDescent="0.25">
      <c r="A2447">
        <v>3320</v>
      </c>
      <c r="B2447" t="s">
        <v>5699</v>
      </c>
      <c r="C2447">
        <v>2094</v>
      </c>
      <c r="D2447" t="s">
        <v>5059</v>
      </c>
      <c r="E2447">
        <v>1</v>
      </c>
      <c r="F2447" t="s">
        <v>1253</v>
      </c>
      <c r="G2447">
        <v>7</v>
      </c>
      <c r="H2447" s="1" t="s">
        <v>1381</v>
      </c>
      <c r="I2447">
        <v>84</v>
      </c>
      <c r="J2447" t="s">
        <v>5060</v>
      </c>
      <c r="K2447">
        <v>1</v>
      </c>
      <c r="L2447" t="s">
        <v>1291</v>
      </c>
      <c r="M2447" t="s">
        <v>1257</v>
      </c>
      <c r="N2447" t="s">
        <v>1422</v>
      </c>
      <c r="O2447" t="s">
        <v>1253</v>
      </c>
      <c r="P2447">
        <v>30022099</v>
      </c>
      <c r="R2447">
        <v>13</v>
      </c>
      <c r="S2447">
        <v>14</v>
      </c>
      <c r="U2447">
        <v>7896382708091</v>
      </c>
      <c r="V2447">
        <v>0</v>
      </c>
      <c r="Z2447" t="s">
        <v>1260</v>
      </c>
      <c r="AA2447" t="s">
        <v>1261</v>
      </c>
      <c r="AB2447">
        <v>10</v>
      </c>
      <c r="AC2447" t="s">
        <v>1335</v>
      </c>
      <c r="AE2447">
        <v>45547</v>
      </c>
      <c r="AH2447">
        <v>0</v>
      </c>
      <c r="AK2447" t="s">
        <v>1260</v>
      </c>
      <c r="AM2447" t="s">
        <v>1260</v>
      </c>
      <c r="AN2447" t="s">
        <v>1260</v>
      </c>
      <c r="AQ2447" t="s">
        <v>1263</v>
      </c>
      <c r="AR2447" t="s">
        <v>1257</v>
      </c>
      <c r="AS2447" t="s">
        <v>1260</v>
      </c>
      <c r="AT2447">
        <v>1</v>
      </c>
      <c r="AX2447" t="s">
        <v>1260</v>
      </c>
      <c r="AY2447" t="s">
        <v>1264</v>
      </c>
      <c r="AZ2447" t="s">
        <v>1265</v>
      </c>
      <c r="BI2447" t="s">
        <v>1260</v>
      </c>
      <c r="BK2447" t="str">
        <f>LEFT(Tabela_BaseCadastro[[#This Row],[Descrição]],SEARCH(" ",Tabela_BaseCadastro[[#This Row],[Descrição]],1)-1)</f>
        <v>TALTZ</v>
      </c>
      <c r="BL2447" t="str">
        <f>TEXT(Tabela_BaseCadastro[[#This Row],[Unidade Venda '[EAN8, UPC12, EAN13, e DUN14']]],"0000000000000")</f>
        <v>7896382708091</v>
      </c>
      <c r="BM2447" t="s">
        <v>5700</v>
      </c>
      <c r="BN2447" t="str">
        <f>IF(Tabela_BaseCadastro[[#This Row],[P.Ativo CMED]]="",Tabela_BaseCadastro[[#This Row],[DESCRIÇÃO DO PRINCIPIO ATIVO]],Tabela_BaseCadastro[[#This Row],[P.Ativo CMED]])</f>
        <v>IXEQUIZUMABE</v>
      </c>
    </row>
    <row r="2448" spans="1:66" x14ac:dyDescent="0.25">
      <c r="A2448">
        <v>3321</v>
      </c>
      <c r="B2448" t="s">
        <v>5701</v>
      </c>
      <c r="C2448">
        <v>2094</v>
      </c>
      <c r="D2448" t="s">
        <v>5059</v>
      </c>
      <c r="E2448">
        <v>1</v>
      </c>
      <c r="F2448" t="s">
        <v>1253</v>
      </c>
      <c r="G2448">
        <v>1</v>
      </c>
      <c r="H2448" s="1" t="s">
        <v>1280</v>
      </c>
      <c r="I2448">
        <v>84</v>
      </c>
      <c r="J2448" t="s">
        <v>5060</v>
      </c>
      <c r="K2448">
        <v>2</v>
      </c>
      <c r="L2448" t="s">
        <v>1256</v>
      </c>
      <c r="M2448" t="s">
        <v>1257</v>
      </c>
      <c r="N2448" t="s">
        <v>1600</v>
      </c>
      <c r="O2448" t="s">
        <v>1275</v>
      </c>
      <c r="P2448">
        <v>30049079</v>
      </c>
      <c r="R2448">
        <v>13</v>
      </c>
      <c r="S2448">
        <v>14</v>
      </c>
      <c r="U2448">
        <v>7896382708275</v>
      </c>
      <c r="V2448">
        <v>0</v>
      </c>
      <c r="Z2448" t="s">
        <v>1260</v>
      </c>
      <c r="AA2448" t="s">
        <v>1261</v>
      </c>
      <c r="AB2448">
        <v>1</v>
      </c>
      <c r="AC2448" t="s">
        <v>1283</v>
      </c>
      <c r="AE2448">
        <v>45547</v>
      </c>
      <c r="AH2448">
        <v>0</v>
      </c>
      <c r="AK2448" t="s">
        <v>1260</v>
      </c>
      <c r="AM2448" t="s">
        <v>1260</v>
      </c>
      <c r="AN2448" t="s">
        <v>1260</v>
      </c>
      <c r="AQ2448" t="s">
        <v>1263</v>
      </c>
      <c r="AR2448" t="s">
        <v>1257</v>
      </c>
      <c r="AS2448" t="s">
        <v>1260</v>
      </c>
      <c r="AT2448">
        <v>1</v>
      </c>
      <c r="AX2448" t="s">
        <v>1260</v>
      </c>
      <c r="AY2448" t="s">
        <v>1264</v>
      </c>
      <c r="AZ2448" t="s">
        <v>1265</v>
      </c>
      <c r="BI2448" t="s">
        <v>1260</v>
      </c>
      <c r="BK2448" t="str">
        <f>LEFT(Tabela_BaseCadastro[[#This Row],[Descrição]],SEARCH(" ",Tabela_BaseCadastro[[#This Row],[Descrição]],1)-1)</f>
        <v>OLUMIANT</v>
      </c>
      <c r="BL2448" t="str">
        <f>TEXT(Tabela_BaseCadastro[[#This Row],[Unidade Venda '[EAN8, UPC12, EAN13, e DUN14']]],"0000000000000")</f>
        <v>7896382708275</v>
      </c>
      <c r="BM2448" t="s">
        <v>5702</v>
      </c>
      <c r="BN2448" t="str">
        <f>IF(Tabela_BaseCadastro[[#This Row],[P.Ativo CMED]]="",Tabela_BaseCadastro[[#This Row],[DESCRIÇÃO DO PRINCIPIO ATIVO]],Tabela_BaseCadastro[[#This Row],[P.Ativo CMED]])</f>
        <v>BARICITINIBE</v>
      </c>
    </row>
    <row r="2449" spans="1:66" x14ac:dyDescent="0.25">
      <c r="A2449">
        <v>3322</v>
      </c>
      <c r="B2449" t="s">
        <v>5703</v>
      </c>
      <c r="C2449">
        <v>2094</v>
      </c>
      <c r="D2449" t="s">
        <v>5059</v>
      </c>
      <c r="E2449">
        <v>1</v>
      </c>
      <c r="F2449" t="s">
        <v>1253</v>
      </c>
      <c r="G2449">
        <v>1</v>
      </c>
      <c r="H2449" s="1" t="s">
        <v>1280</v>
      </c>
      <c r="I2449">
        <v>84</v>
      </c>
      <c r="J2449" t="s">
        <v>5060</v>
      </c>
      <c r="K2449">
        <v>2</v>
      </c>
      <c r="L2449" t="s">
        <v>1256</v>
      </c>
      <c r="M2449" t="s">
        <v>1257</v>
      </c>
      <c r="N2449" t="s">
        <v>1600</v>
      </c>
      <c r="O2449" t="s">
        <v>1275</v>
      </c>
      <c r="P2449">
        <v>30049079</v>
      </c>
      <c r="R2449">
        <v>13</v>
      </c>
      <c r="S2449">
        <v>14</v>
      </c>
      <c r="U2449">
        <v>7896382708299</v>
      </c>
      <c r="V2449">
        <v>33223322</v>
      </c>
      <c r="Z2449" t="s">
        <v>1260</v>
      </c>
      <c r="AA2449" t="s">
        <v>1261</v>
      </c>
      <c r="AB2449">
        <v>1</v>
      </c>
      <c r="AC2449" t="s">
        <v>1283</v>
      </c>
      <c r="AE2449">
        <v>45547</v>
      </c>
      <c r="AH2449">
        <v>0</v>
      </c>
      <c r="AK2449" t="s">
        <v>1260</v>
      </c>
      <c r="AM2449" t="s">
        <v>1260</v>
      </c>
      <c r="AN2449" t="s">
        <v>1260</v>
      </c>
      <c r="AQ2449" t="s">
        <v>1263</v>
      </c>
      <c r="AR2449" t="s">
        <v>1257</v>
      </c>
      <c r="AS2449" t="s">
        <v>1260</v>
      </c>
      <c r="AT2449">
        <v>1</v>
      </c>
      <c r="AX2449" t="s">
        <v>1260</v>
      </c>
      <c r="AY2449" t="s">
        <v>1264</v>
      </c>
      <c r="AZ2449" t="s">
        <v>1265</v>
      </c>
      <c r="BI2449" t="s">
        <v>1260</v>
      </c>
      <c r="BK2449" t="str">
        <f>LEFT(Tabela_BaseCadastro[[#This Row],[Descrição]],SEARCH(" ",Tabela_BaseCadastro[[#This Row],[Descrição]],1)-1)</f>
        <v>OLUMIANT</v>
      </c>
      <c r="BL2449" t="str">
        <f>TEXT(Tabela_BaseCadastro[[#This Row],[Unidade Venda '[EAN8, UPC12, EAN13, e DUN14']]],"0000000000000")</f>
        <v>7896382708299</v>
      </c>
      <c r="BM2449" t="s">
        <v>5702</v>
      </c>
      <c r="BN2449" t="str">
        <f>IF(Tabela_BaseCadastro[[#This Row],[P.Ativo CMED]]="",Tabela_BaseCadastro[[#This Row],[DESCRIÇÃO DO PRINCIPIO ATIVO]],Tabela_BaseCadastro[[#This Row],[P.Ativo CMED]])</f>
        <v>BARICITINIBE</v>
      </c>
    </row>
    <row r="2450" spans="1:66" x14ac:dyDescent="0.25">
      <c r="A2450">
        <v>3323</v>
      </c>
      <c r="B2450" t="s">
        <v>5704</v>
      </c>
      <c r="C2450">
        <v>2300</v>
      </c>
      <c r="D2450" t="s">
        <v>177</v>
      </c>
      <c r="E2450">
        <v>5</v>
      </c>
      <c r="F2450" t="s">
        <v>2634</v>
      </c>
      <c r="G2450">
        <v>8</v>
      </c>
      <c r="H2450" s="1" t="s">
        <v>2635</v>
      </c>
      <c r="I2450">
        <v>88</v>
      </c>
      <c r="J2450" t="s">
        <v>5400</v>
      </c>
      <c r="M2450" t="s">
        <v>1257</v>
      </c>
      <c r="N2450" t="s">
        <v>4617</v>
      </c>
      <c r="O2450" t="s">
        <v>4618</v>
      </c>
      <c r="P2450">
        <v>90183921</v>
      </c>
      <c r="R2450">
        <v>13</v>
      </c>
      <c r="S2450">
        <v>14</v>
      </c>
      <c r="U2450">
        <v>7898943129970</v>
      </c>
      <c r="V2450">
        <v>0</v>
      </c>
      <c r="X2450" t="s">
        <v>5705</v>
      </c>
      <c r="Z2450" t="s">
        <v>1260</v>
      </c>
      <c r="AA2450" t="s">
        <v>1261</v>
      </c>
      <c r="AE2450">
        <v>45553</v>
      </c>
      <c r="AH2450">
        <v>0</v>
      </c>
      <c r="AK2450" t="s">
        <v>1260</v>
      </c>
      <c r="AM2450" t="s">
        <v>1260</v>
      </c>
      <c r="AN2450" t="s">
        <v>1260</v>
      </c>
      <c r="AQ2450" t="s">
        <v>1263</v>
      </c>
      <c r="AR2450" t="s">
        <v>1257</v>
      </c>
      <c r="AS2450" t="s">
        <v>1260</v>
      </c>
      <c r="AT2450">
        <v>1</v>
      </c>
      <c r="AX2450" t="s">
        <v>1260</v>
      </c>
      <c r="AY2450" t="s">
        <v>1264</v>
      </c>
      <c r="AZ2450" t="s">
        <v>1265</v>
      </c>
      <c r="BI2450" t="s">
        <v>1260</v>
      </c>
      <c r="BK2450" t="str">
        <f>LEFT(Tabela_BaseCadastro[[#This Row],[Descrição]],SEARCH(" ",Tabela_BaseCadastro[[#This Row],[Descrição]],1)-1)</f>
        <v>399-12</v>
      </c>
      <c r="BL2450" t="str">
        <f>TEXT(Tabela_BaseCadastro[[#This Row],[Unidade Venda '[EAN8, UPC12, EAN13, e DUN14']]],"0000000000000")</f>
        <v>7898943129970</v>
      </c>
      <c r="BN2450">
        <f>IF(Tabela_BaseCadastro[[#This Row],[P.Ativo CMED]]="",Tabela_BaseCadastro[[#This Row],[DESCRIÇÃO DO PRINCIPIO ATIVO]],Tabela_BaseCadastro[[#This Row],[P.Ativo CMED]])</f>
        <v>0</v>
      </c>
    </row>
    <row r="2451" spans="1:66" x14ac:dyDescent="0.25">
      <c r="A2451">
        <v>3324</v>
      </c>
      <c r="B2451" t="s">
        <v>5706</v>
      </c>
      <c r="C2451">
        <v>1657</v>
      </c>
      <c r="D2451" t="s">
        <v>13</v>
      </c>
      <c r="E2451">
        <v>5</v>
      </c>
      <c r="F2451" t="s">
        <v>2634</v>
      </c>
      <c r="G2451">
        <v>8</v>
      </c>
      <c r="H2451" s="1" t="s">
        <v>2635</v>
      </c>
      <c r="I2451">
        <v>47</v>
      </c>
      <c r="J2451" t="s">
        <v>3791</v>
      </c>
      <c r="M2451" t="s">
        <v>1257</v>
      </c>
      <c r="N2451" t="s">
        <v>3792</v>
      </c>
      <c r="O2451" t="s">
        <v>3793</v>
      </c>
      <c r="P2451">
        <v>30051090</v>
      </c>
      <c r="R2451">
        <v>13</v>
      </c>
      <c r="S2451">
        <v>14</v>
      </c>
      <c r="U2451">
        <v>707387802173</v>
      </c>
      <c r="V2451">
        <v>0</v>
      </c>
      <c r="X2451" t="s">
        <v>5707</v>
      </c>
      <c r="Z2451" t="s">
        <v>1260</v>
      </c>
      <c r="AA2451" t="s">
        <v>1261</v>
      </c>
      <c r="AE2451">
        <v>45553</v>
      </c>
      <c r="AH2451">
        <v>0</v>
      </c>
      <c r="AK2451" t="s">
        <v>1260</v>
      </c>
      <c r="AM2451" t="s">
        <v>1260</v>
      </c>
      <c r="AN2451" t="s">
        <v>1260</v>
      </c>
      <c r="AQ2451" t="s">
        <v>1263</v>
      </c>
      <c r="AR2451" t="s">
        <v>1257</v>
      </c>
      <c r="AS2451" t="s">
        <v>1260</v>
      </c>
      <c r="AT2451">
        <v>1</v>
      </c>
      <c r="AX2451" t="s">
        <v>1260</v>
      </c>
      <c r="AY2451" t="s">
        <v>1264</v>
      </c>
      <c r="AZ2451" t="s">
        <v>1265</v>
      </c>
      <c r="BI2451" t="s">
        <v>1260</v>
      </c>
      <c r="BK2451" t="str">
        <f>LEFT(Tabela_BaseCadastro[[#This Row],[Descrição]],SEARCH(" ",Tabela_BaseCadastro[[#This Row],[Descrição]],1)-1)</f>
        <v>1877R-2100</v>
      </c>
      <c r="BL2451" t="str">
        <f>TEXT(Tabela_BaseCadastro[[#This Row],[Unidade Venda '[EAN8, UPC12, EAN13, e DUN14']]],"0000000000000")</f>
        <v>0707387802173</v>
      </c>
      <c r="BN2451">
        <f>IF(Tabela_BaseCadastro[[#This Row],[P.Ativo CMED]]="",Tabela_BaseCadastro[[#This Row],[DESCRIÇÃO DO PRINCIPIO ATIVO]],Tabela_BaseCadastro[[#This Row],[P.Ativo CMED]])</f>
        <v>0</v>
      </c>
    </row>
    <row r="2452" spans="1:66" x14ac:dyDescent="0.25">
      <c r="A2452">
        <v>3325</v>
      </c>
      <c r="B2452" t="s">
        <v>5708</v>
      </c>
      <c r="C2452">
        <v>1657</v>
      </c>
      <c r="D2452" t="s">
        <v>13</v>
      </c>
      <c r="E2452">
        <v>5</v>
      </c>
      <c r="F2452" t="s">
        <v>2634</v>
      </c>
      <c r="G2452">
        <v>8</v>
      </c>
      <c r="H2452" s="1" t="s">
        <v>2635</v>
      </c>
      <c r="I2452">
        <v>47</v>
      </c>
      <c r="J2452" t="s">
        <v>3791</v>
      </c>
      <c r="M2452" t="s">
        <v>1257</v>
      </c>
      <c r="N2452">
        <v>901890990017</v>
      </c>
      <c r="O2452" t="s">
        <v>1275</v>
      </c>
      <c r="P2452">
        <v>90189099</v>
      </c>
      <c r="R2452">
        <v>13</v>
      </c>
      <c r="S2452">
        <v>14</v>
      </c>
      <c r="U2452">
        <v>0</v>
      </c>
      <c r="V2452">
        <v>0</v>
      </c>
      <c r="X2452" t="s">
        <v>5709</v>
      </c>
      <c r="Z2452" t="s">
        <v>1260</v>
      </c>
      <c r="AA2452" t="s">
        <v>1261</v>
      </c>
      <c r="AE2452">
        <v>45555</v>
      </c>
      <c r="AH2452">
        <v>0</v>
      </c>
      <c r="AK2452" t="s">
        <v>1260</v>
      </c>
      <c r="AM2452" t="s">
        <v>1260</v>
      </c>
      <c r="AN2452" t="s">
        <v>1260</v>
      </c>
      <c r="AQ2452" t="s">
        <v>1263</v>
      </c>
      <c r="AR2452" t="s">
        <v>1257</v>
      </c>
      <c r="AS2452" t="s">
        <v>1260</v>
      </c>
      <c r="AT2452">
        <v>1</v>
      </c>
      <c r="AX2452" t="s">
        <v>1260</v>
      </c>
      <c r="AY2452" t="s">
        <v>1264</v>
      </c>
      <c r="AZ2452" t="s">
        <v>1265</v>
      </c>
      <c r="BI2452" t="s">
        <v>1260</v>
      </c>
      <c r="BK2452" t="str">
        <f>LEFT(Tabela_BaseCadastro[[#This Row],[Descrição]],SEARCH(" ",Tabela_BaseCadastro[[#This Row],[Descrição]],1)-1)</f>
        <v>ESTETO</v>
      </c>
      <c r="BL2452" t="str">
        <f>TEXT(Tabela_BaseCadastro[[#This Row],[Unidade Venda '[EAN8, UPC12, EAN13, e DUN14']]],"0000000000000")</f>
        <v>0000000000000</v>
      </c>
      <c r="BM2452" t="s">
        <v>1565</v>
      </c>
      <c r="BN2452" t="str">
        <f>IF(Tabela_BaseCadastro[[#This Row],[P.Ativo CMED]]="",Tabela_BaseCadastro[[#This Row],[DESCRIÇÃO DO PRINCIPIO ATIVO]],Tabela_BaseCadastro[[#This Row],[P.Ativo CMED]])</f>
        <v>TISAGENLECLEUCEL</v>
      </c>
    </row>
    <row r="2453" spans="1:66" x14ac:dyDescent="0.25">
      <c r="A2453">
        <v>3326</v>
      </c>
      <c r="B2453" t="s">
        <v>5710</v>
      </c>
      <c r="C2453">
        <v>1657</v>
      </c>
      <c r="D2453" t="s">
        <v>13</v>
      </c>
      <c r="E2453">
        <v>5</v>
      </c>
      <c r="F2453" t="s">
        <v>2634</v>
      </c>
      <c r="G2453">
        <v>8</v>
      </c>
      <c r="H2453" s="1" t="s">
        <v>2635</v>
      </c>
      <c r="I2453">
        <v>47</v>
      </c>
      <c r="J2453" t="s">
        <v>3791</v>
      </c>
      <c r="M2453" t="s">
        <v>1257</v>
      </c>
      <c r="N2453">
        <v>901890990017</v>
      </c>
      <c r="O2453" t="s">
        <v>1275</v>
      </c>
      <c r="P2453">
        <v>90189099</v>
      </c>
      <c r="R2453">
        <v>13</v>
      </c>
      <c r="S2453">
        <v>14</v>
      </c>
      <c r="U2453">
        <v>0</v>
      </c>
      <c r="V2453">
        <v>0</v>
      </c>
      <c r="X2453" t="s">
        <v>5711</v>
      </c>
      <c r="Z2453" t="s">
        <v>1260</v>
      </c>
      <c r="AA2453" t="s">
        <v>1261</v>
      </c>
      <c r="AE2453">
        <v>45555</v>
      </c>
      <c r="AH2453">
        <v>0</v>
      </c>
      <c r="AK2453" t="s">
        <v>1260</v>
      </c>
      <c r="AM2453" t="s">
        <v>1260</v>
      </c>
      <c r="AN2453" t="s">
        <v>1260</v>
      </c>
      <c r="AQ2453" t="s">
        <v>1263</v>
      </c>
      <c r="AR2453" t="s">
        <v>1257</v>
      </c>
      <c r="AS2453" t="s">
        <v>1260</v>
      </c>
      <c r="AT2453">
        <v>1</v>
      </c>
      <c r="AX2453" t="s">
        <v>1260</v>
      </c>
      <c r="AY2453" t="s">
        <v>1264</v>
      </c>
      <c r="AZ2453" t="s">
        <v>1265</v>
      </c>
      <c r="BI2453" t="s">
        <v>1260</v>
      </c>
      <c r="BK2453" t="str">
        <f>LEFT(Tabela_BaseCadastro[[#This Row],[Descrição]],SEARCH(" ",Tabela_BaseCadastro[[#This Row],[Descrição]],1)-1)</f>
        <v>ESTETO</v>
      </c>
      <c r="BL2453" t="str">
        <f>TEXT(Tabela_BaseCadastro[[#This Row],[Unidade Venda '[EAN8, UPC12, EAN13, e DUN14']]],"0000000000000")</f>
        <v>0000000000000</v>
      </c>
      <c r="BM2453" t="s">
        <v>1565</v>
      </c>
      <c r="BN2453" t="str">
        <f>IF(Tabela_BaseCadastro[[#This Row],[P.Ativo CMED]]="",Tabela_BaseCadastro[[#This Row],[DESCRIÇÃO DO PRINCIPIO ATIVO]],Tabela_BaseCadastro[[#This Row],[P.Ativo CMED]])</f>
        <v>TISAGENLECLEUCEL</v>
      </c>
    </row>
    <row r="2454" spans="1:66" x14ac:dyDescent="0.25">
      <c r="A2454">
        <v>3327</v>
      </c>
      <c r="B2454" t="s">
        <v>5712</v>
      </c>
      <c r="C2454">
        <v>1899</v>
      </c>
      <c r="D2454" t="s">
        <v>4614</v>
      </c>
      <c r="E2454">
        <v>5</v>
      </c>
      <c r="F2454" t="s">
        <v>2634</v>
      </c>
      <c r="G2454">
        <v>8</v>
      </c>
      <c r="H2454" s="1" t="s">
        <v>2635</v>
      </c>
      <c r="I2454">
        <v>74</v>
      </c>
      <c r="J2454" t="s">
        <v>4615</v>
      </c>
      <c r="M2454" t="s">
        <v>1263</v>
      </c>
      <c r="N2454" t="s">
        <v>4617</v>
      </c>
      <c r="O2454" t="s">
        <v>4618</v>
      </c>
      <c r="P2454">
        <v>90183921</v>
      </c>
      <c r="R2454">
        <v>13</v>
      </c>
      <c r="S2454">
        <v>14</v>
      </c>
      <c r="U2454">
        <v>7898626111513</v>
      </c>
      <c r="V2454">
        <v>33273327</v>
      </c>
      <c r="X2454" t="s">
        <v>5713</v>
      </c>
      <c r="Z2454" t="s">
        <v>1260</v>
      </c>
      <c r="AA2454" t="s">
        <v>1261</v>
      </c>
      <c r="AE2454">
        <v>45555</v>
      </c>
      <c r="AH2454">
        <v>0</v>
      </c>
      <c r="AK2454" t="s">
        <v>1260</v>
      </c>
      <c r="AM2454" t="s">
        <v>1260</v>
      </c>
      <c r="AN2454" t="s">
        <v>1260</v>
      </c>
      <c r="AQ2454" t="s">
        <v>1263</v>
      </c>
      <c r="AR2454" t="s">
        <v>1257</v>
      </c>
      <c r="AS2454" t="s">
        <v>1260</v>
      </c>
      <c r="AT2454">
        <v>1</v>
      </c>
      <c r="AX2454" t="s">
        <v>1260</v>
      </c>
      <c r="AY2454" t="s">
        <v>1264</v>
      </c>
      <c r="AZ2454" t="s">
        <v>1265</v>
      </c>
      <c r="BI2454" t="s">
        <v>1260</v>
      </c>
      <c r="BK2454" t="str">
        <f>LEFT(Tabela_BaseCadastro[[#This Row],[Descrição]],SEARCH(" ",Tabela_BaseCadastro[[#This Row],[Descrição]],1)-1)</f>
        <v>3005.10.100</v>
      </c>
      <c r="BL2454" t="str">
        <f>TEXT(Tabela_BaseCadastro[[#This Row],[Unidade Venda '[EAN8, UPC12, EAN13, e DUN14']]],"0000000000000")</f>
        <v>7898626111513</v>
      </c>
      <c r="BN2454">
        <f>IF(Tabela_BaseCadastro[[#This Row],[P.Ativo CMED]]="",Tabela_BaseCadastro[[#This Row],[DESCRIÇÃO DO PRINCIPIO ATIVO]],Tabela_BaseCadastro[[#This Row],[P.Ativo CMED]])</f>
        <v>0</v>
      </c>
    </row>
    <row r="2455" spans="1:66" x14ac:dyDescent="0.25">
      <c r="A2455">
        <v>3328</v>
      </c>
      <c r="B2455" t="s">
        <v>5714</v>
      </c>
      <c r="C2455">
        <v>2315</v>
      </c>
      <c r="D2455" t="s">
        <v>1736</v>
      </c>
      <c r="E2455">
        <v>1</v>
      </c>
      <c r="F2455" t="s">
        <v>1253</v>
      </c>
      <c r="G2455">
        <v>2</v>
      </c>
      <c r="H2455" s="1" t="s">
        <v>1254</v>
      </c>
      <c r="I2455">
        <v>89</v>
      </c>
      <c r="J2455" t="s">
        <v>1737</v>
      </c>
      <c r="K2455">
        <v>2</v>
      </c>
      <c r="L2455" t="s">
        <v>1256</v>
      </c>
      <c r="M2455" t="s">
        <v>1257</v>
      </c>
      <c r="N2455" t="s">
        <v>5715</v>
      </c>
      <c r="O2455" t="s">
        <v>5716</v>
      </c>
      <c r="P2455">
        <v>30041012</v>
      </c>
      <c r="R2455">
        <v>13</v>
      </c>
      <c r="S2455">
        <v>14</v>
      </c>
      <c r="U2455">
        <v>7897595605276</v>
      </c>
      <c r="V2455">
        <v>0</v>
      </c>
      <c r="Z2455" t="s">
        <v>1260</v>
      </c>
      <c r="AA2455" t="s">
        <v>1261</v>
      </c>
      <c r="AB2455">
        <v>10</v>
      </c>
      <c r="AC2455" t="s">
        <v>1579</v>
      </c>
      <c r="AE2455">
        <v>45559</v>
      </c>
      <c r="AH2455">
        <v>0</v>
      </c>
      <c r="AK2455" t="s">
        <v>1260</v>
      </c>
      <c r="AM2455" t="s">
        <v>1260</v>
      </c>
      <c r="AN2455" t="s">
        <v>1260</v>
      </c>
      <c r="AQ2455" t="s">
        <v>1263</v>
      </c>
      <c r="AR2455" t="s">
        <v>1257</v>
      </c>
      <c r="AS2455" t="s">
        <v>1260</v>
      </c>
      <c r="AT2455">
        <v>1</v>
      </c>
      <c r="AX2455" t="s">
        <v>1260</v>
      </c>
      <c r="AY2455" t="s">
        <v>1264</v>
      </c>
      <c r="AZ2455" t="s">
        <v>1265</v>
      </c>
      <c r="BI2455" t="s">
        <v>1260</v>
      </c>
      <c r="BK2455" t="str">
        <f>LEFT(Tabela_BaseCadastro[[#This Row],[Descrição]],SEARCH(" ",Tabela_BaseCadastro[[#This Row],[Descrição]],1)-1)</f>
        <v>AMOX+CLAV</v>
      </c>
      <c r="BL2455" t="str">
        <f>TEXT(Tabela_BaseCadastro[[#This Row],[Unidade Venda '[EAN8, UPC12, EAN13, e DUN14']]],"0000000000000")</f>
        <v>7897595605276</v>
      </c>
      <c r="BM2455" t="s">
        <v>5717</v>
      </c>
      <c r="BN2455" t="str">
        <f>IF(Tabela_BaseCadastro[[#This Row],[P.Ativo CMED]]="",Tabela_BaseCadastro[[#This Row],[DESCRIÇÃO DO PRINCIPIO ATIVO]],Tabela_BaseCadastro[[#This Row],[P.Ativo CMED]])</f>
        <v>CLAVULANATO DE POTÁSSIO;AMOXICILINA</v>
      </c>
    </row>
    <row r="2456" spans="1:66" x14ac:dyDescent="0.25">
      <c r="A2456">
        <v>3329</v>
      </c>
      <c r="B2456" t="s">
        <v>5718</v>
      </c>
      <c r="C2456">
        <v>1657</v>
      </c>
      <c r="D2456" t="s">
        <v>13</v>
      </c>
      <c r="E2456">
        <v>5</v>
      </c>
      <c r="F2456" t="s">
        <v>2634</v>
      </c>
      <c r="G2456">
        <v>8</v>
      </c>
      <c r="H2456" s="1" t="s">
        <v>2635</v>
      </c>
      <c r="I2456">
        <v>47</v>
      </c>
      <c r="J2456" t="s">
        <v>3791</v>
      </c>
      <c r="M2456" t="s">
        <v>2412</v>
      </c>
      <c r="N2456" t="s">
        <v>3792</v>
      </c>
      <c r="O2456" t="s">
        <v>3793</v>
      </c>
      <c r="P2456">
        <v>30051090</v>
      </c>
      <c r="R2456">
        <v>14</v>
      </c>
      <c r="S2456">
        <v>14</v>
      </c>
      <c r="T2456">
        <v>14</v>
      </c>
      <c r="U2456">
        <v>50707387802252</v>
      </c>
      <c r="V2456">
        <v>0</v>
      </c>
      <c r="W2456">
        <v>50707387802252</v>
      </c>
      <c r="X2456" t="s">
        <v>163</v>
      </c>
      <c r="Z2456" t="s">
        <v>1260</v>
      </c>
      <c r="AA2456" t="s">
        <v>1261</v>
      </c>
      <c r="AE2456">
        <v>45559</v>
      </c>
      <c r="AH2456">
        <v>0</v>
      </c>
      <c r="AK2456" t="s">
        <v>1260</v>
      </c>
      <c r="AM2456" t="s">
        <v>1260</v>
      </c>
      <c r="AN2456" t="s">
        <v>1260</v>
      </c>
      <c r="AQ2456" t="s">
        <v>2412</v>
      </c>
      <c r="AR2456" t="s">
        <v>2415</v>
      </c>
      <c r="AS2456" t="s">
        <v>1260</v>
      </c>
      <c r="AT2456">
        <v>1</v>
      </c>
      <c r="AX2456" t="s">
        <v>1260</v>
      </c>
      <c r="AY2456" t="s">
        <v>1264</v>
      </c>
      <c r="AZ2456" t="s">
        <v>1265</v>
      </c>
      <c r="BI2456" t="s">
        <v>1260</v>
      </c>
      <c r="BK2456" t="str">
        <f>LEFT(Tabela_BaseCadastro[[#This Row],[Descrição]],SEARCH(" ",Tabela_BaseCadastro[[#This Row],[Descrição]],1)-1)</f>
        <v>1657R</v>
      </c>
      <c r="BL2456" t="str">
        <f>TEXT(Tabela_BaseCadastro[[#This Row],[Unidade Venda '[EAN8, UPC12, EAN13, e DUN14']]],"0000000000000")</f>
        <v>50707387802252</v>
      </c>
      <c r="BN2456">
        <f>IF(Tabela_BaseCadastro[[#This Row],[P.Ativo CMED]]="",Tabela_BaseCadastro[[#This Row],[DESCRIÇÃO DO PRINCIPIO ATIVO]],Tabela_BaseCadastro[[#This Row],[P.Ativo CMED]])</f>
        <v>0</v>
      </c>
    </row>
    <row r="2457" spans="1:66" x14ac:dyDescent="0.25">
      <c r="A2457">
        <v>3330</v>
      </c>
      <c r="B2457" t="s">
        <v>5719</v>
      </c>
      <c r="C2457">
        <v>2094</v>
      </c>
      <c r="D2457" t="s">
        <v>5059</v>
      </c>
      <c r="E2457">
        <v>1</v>
      </c>
      <c r="F2457" t="s">
        <v>1253</v>
      </c>
      <c r="G2457">
        <v>7</v>
      </c>
      <c r="H2457" s="1" t="s">
        <v>1381</v>
      </c>
      <c r="I2457">
        <v>84</v>
      </c>
      <c r="J2457" t="s">
        <v>5060</v>
      </c>
      <c r="K2457">
        <v>1</v>
      </c>
      <c r="L2457" t="s">
        <v>1291</v>
      </c>
      <c r="M2457" t="s">
        <v>1257</v>
      </c>
      <c r="N2457" t="s">
        <v>1877</v>
      </c>
      <c r="O2457" t="s">
        <v>1416</v>
      </c>
      <c r="P2457">
        <v>30021590</v>
      </c>
      <c r="R2457">
        <v>13</v>
      </c>
      <c r="S2457">
        <v>14</v>
      </c>
      <c r="U2457">
        <v>7896382708060</v>
      </c>
      <c r="V2457">
        <v>0</v>
      </c>
      <c r="Z2457" t="s">
        <v>1260</v>
      </c>
      <c r="AA2457" t="s">
        <v>1261</v>
      </c>
      <c r="AB2457">
        <v>10</v>
      </c>
      <c r="AC2457" t="s">
        <v>1335</v>
      </c>
      <c r="AE2457">
        <v>45559</v>
      </c>
      <c r="AH2457">
        <v>0</v>
      </c>
      <c r="AK2457" t="s">
        <v>1260</v>
      </c>
      <c r="AM2457" t="s">
        <v>1260</v>
      </c>
      <c r="AN2457" t="s">
        <v>1260</v>
      </c>
      <c r="AQ2457" t="s">
        <v>1263</v>
      </c>
      <c r="AR2457" t="s">
        <v>1257</v>
      </c>
      <c r="AS2457" t="s">
        <v>1260</v>
      </c>
      <c r="AT2457">
        <v>1</v>
      </c>
      <c r="AX2457" t="s">
        <v>1260</v>
      </c>
      <c r="AY2457" t="s">
        <v>1264</v>
      </c>
      <c r="AZ2457" t="s">
        <v>1265</v>
      </c>
      <c r="BI2457" t="s">
        <v>1260</v>
      </c>
      <c r="BK2457" t="str">
        <f>LEFT(Tabela_BaseCadastro[[#This Row],[Descrição]],SEARCH(" ",Tabela_BaseCadastro[[#This Row],[Descrição]],1)-1)</f>
        <v>TALTZ</v>
      </c>
      <c r="BL2457" t="str">
        <f>TEXT(Tabela_BaseCadastro[[#This Row],[Unidade Venda '[EAN8, UPC12, EAN13, e DUN14']]],"0000000000000")</f>
        <v>7896382708060</v>
      </c>
      <c r="BM2457" t="s">
        <v>5700</v>
      </c>
      <c r="BN2457" t="str">
        <f>IF(Tabela_BaseCadastro[[#This Row],[P.Ativo CMED]]="",Tabela_BaseCadastro[[#This Row],[DESCRIÇÃO DO PRINCIPIO ATIVO]],Tabela_BaseCadastro[[#This Row],[P.Ativo CMED]])</f>
        <v>IXEQUIZUMABE</v>
      </c>
    </row>
    <row r="2458" spans="1:66" x14ac:dyDescent="0.25">
      <c r="A2458">
        <v>3331</v>
      </c>
      <c r="B2458" t="s">
        <v>5720</v>
      </c>
      <c r="C2458">
        <v>2194</v>
      </c>
      <c r="D2458" t="s">
        <v>5166</v>
      </c>
      <c r="E2458">
        <v>5</v>
      </c>
      <c r="F2458" t="s">
        <v>2634</v>
      </c>
      <c r="G2458">
        <v>8</v>
      </c>
      <c r="H2458" s="1" t="s">
        <v>2635</v>
      </c>
      <c r="I2458">
        <v>86</v>
      </c>
      <c r="J2458" t="s">
        <v>5167</v>
      </c>
      <c r="M2458" t="s">
        <v>1257</v>
      </c>
      <c r="N2458" t="s">
        <v>5168</v>
      </c>
      <c r="O2458" t="s">
        <v>1275</v>
      </c>
      <c r="P2458">
        <v>90183929</v>
      </c>
      <c r="R2458">
        <v>13</v>
      </c>
      <c r="S2458">
        <v>13</v>
      </c>
      <c r="U2458">
        <v>1010202030300</v>
      </c>
      <c r="V2458">
        <v>0</v>
      </c>
      <c r="X2458" t="s">
        <v>1084</v>
      </c>
      <c r="Z2458" t="s">
        <v>1260</v>
      </c>
      <c r="AA2458" t="s">
        <v>1261</v>
      </c>
      <c r="AE2458">
        <v>45572</v>
      </c>
      <c r="AH2458">
        <v>0</v>
      </c>
      <c r="AK2458" t="s">
        <v>1260</v>
      </c>
      <c r="AM2458" t="s">
        <v>1260</v>
      </c>
      <c r="AN2458" t="s">
        <v>1260</v>
      </c>
      <c r="AQ2458" t="s">
        <v>1263</v>
      </c>
      <c r="AR2458" t="s">
        <v>1257</v>
      </c>
      <c r="AS2458" t="s">
        <v>1260</v>
      </c>
      <c r="AT2458">
        <v>1</v>
      </c>
      <c r="AX2458" t="s">
        <v>1260</v>
      </c>
      <c r="AY2458" t="s">
        <v>1264</v>
      </c>
      <c r="AZ2458" t="s">
        <v>1265</v>
      </c>
      <c r="BI2458" t="s">
        <v>1260</v>
      </c>
      <c r="BK2458" t="str">
        <f>LEFT(Tabela_BaseCadastro[[#This Row],[Descrição]],SEARCH(" ",Tabela_BaseCadastro[[#This Row],[Descrição]],1)-1)</f>
        <v>ET90PC</v>
      </c>
      <c r="BL2458" t="str">
        <f>TEXT(Tabela_BaseCadastro[[#This Row],[Unidade Venda '[EAN8, UPC12, EAN13, e DUN14']]],"0000000000000")</f>
        <v>1010202030300</v>
      </c>
      <c r="BN2458">
        <f>IF(Tabela_BaseCadastro[[#This Row],[P.Ativo CMED]]="",Tabela_BaseCadastro[[#This Row],[DESCRIÇÃO DO PRINCIPIO ATIVO]],Tabela_BaseCadastro[[#This Row],[P.Ativo CMED]])</f>
        <v>0</v>
      </c>
    </row>
    <row r="2459" spans="1:66" x14ac:dyDescent="0.25">
      <c r="A2459">
        <v>3332</v>
      </c>
      <c r="B2459" t="s">
        <v>5721</v>
      </c>
      <c r="C2459">
        <v>1657</v>
      </c>
      <c r="D2459" t="s">
        <v>13</v>
      </c>
      <c r="E2459">
        <v>5</v>
      </c>
      <c r="F2459" t="s">
        <v>2634</v>
      </c>
      <c r="G2459">
        <v>8</v>
      </c>
      <c r="H2459" s="1" t="s">
        <v>2635</v>
      </c>
      <c r="I2459">
        <v>47</v>
      </c>
      <c r="J2459" t="s">
        <v>3791</v>
      </c>
      <c r="M2459" t="s">
        <v>2412</v>
      </c>
      <c r="N2459" t="s">
        <v>4068</v>
      </c>
      <c r="O2459" t="s">
        <v>1275</v>
      </c>
      <c r="P2459">
        <v>90189099</v>
      </c>
      <c r="R2459">
        <v>13</v>
      </c>
      <c r="S2459">
        <v>13</v>
      </c>
      <c r="T2459">
        <v>8</v>
      </c>
      <c r="U2459">
        <v>1010101020202</v>
      </c>
      <c r="V2459">
        <v>1010101020202</v>
      </c>
      <c r="X2459">
        <v>809699239</v>
      </c>
      <c r="Z2459" t="s">
        <v>1617</v>
      </c>
      <c r="AA2459" t="s">
        <v>1261</v>
      </c>
      <c r="AE2459">
        <v>45572</v>
      </c>
      <c r="AH2459">
        <v>0</v>
      </c>
      <c r="AK2459" t="s">
        <v>1260</v>
      </c>
      <c r="AM2459" t="s">
        <v>1260</v>
      </c>
      <c r="AN2459" t="s">
        <v>1260</v>
      </c>
      <c r="AQ2459" t="s">
        <v>2412</v>
      </c>
      <c r="AR2459" t="s">
        <v>2415</v>
      </c>
      <c r="AS2459" t="s">
        <v>1260</v>
      </c>
      <c r="AT2459">
        <v>1</v>
      </c>
      <c r="AX2459" t="s">
        <v>1260</v>
      </c>
      <c r="AY2459" t="s">
        <v>1264</v>
      </c>
      <c r="AZ2459" t="s">
        <v>1265</v>
      </c>
      <c r="BI2459" t="s">
        <v>1260</v>
      </c>
      <c r="BK2459" t="str">
        <f>LEFT(Tabela_BaseCadastro[[#This Row],[Descrição]],SEARCH(" ",Tabela_BaseCadastro[[#This Row],[Descrição]],1)-1)</f>
        <v>UNIDADE</v>
      </c>
      <c r="BL2459" t="str">
        <f>TEXT(Tabela_BaseCadastro[[#This Row],[Unidade Venda '[EAN8, UPC12, EAN13, e DUN14']]],"0000000000000")</f>
        <v>1010101020202</v>
      </c>
      <c r="BN2459">
        <f>IF(Tabela_BaseCadastro[[#This Row],[P.Ativo CMED]]="",Tabela_BaseCadastro[[#This Row],[DESCRIÇÃO DO PRINCIPIO ATIVO]],Tabela_BaseCadastro[[#This Row],[P.Ativo CMED]])</f>
        <v>0</v>
      </c>
    </row>
    <row r="2460" spans="1:66" x14ac:dyDescent="0.25">
      <c r="A2460">
        <v>3334</v>
      </c>
      <c r="B2460" t="s">
        <v>5722</v>
      </c>
      <c r="C2460">
        <v>2327</v>
      </c>
      <c r="D2460" t="s">
        <v>2524</v>
      </c>
      <c r="E2460">
        <v>1</v>
      </c>
      <c r="F2460" t="s">
        <v>1253</v>
      </c>
      <c r="G2460">
        <v>16</v>
      </c>
      <c r="H2460" s="1" t="s">
        <v>1534</v>
      </c>
      <c r="I2460">
        <v>26</v>
      </c>
      <c r="J2460" t="s">
        <v>2525</v>
      </c>
      <c r="K2460">
        <v>1</v>
      </c>
      <c r="L2460" t="s">
        <v>1535</v>
      </c>
      <c r="M2460" t="s">
        <v>1257</v>
      </c>
      <c r="N2460" t="s">
        <v>1461</v>
      </c>
      <c r="O2460" t="s">
        <v>1269</v>
      </c>
      <c r="P2460">
        <v>30049069</v>
      </c>
      <c r="R2460">
        <v>13</v>
      </c>
      <c r="S2460">
        <v>13</v>
      </c>
      <c r="U2460">
        <v>7896637023979</v>
      </c>
      <c r="V2460">
        <v>7896637023979</v>
      </c>
      <c r="Z2460" t="s">
        <v>1260</v>
      </c>
      <c r="AA2460" t="s">
        <v>1261</v>
      </c>
      <c r="AB2460">
        <v>13</v>
      </c>
      <c r="AC2460" t="s">
        <v>2008</v>
      </c>
      <c r="AE2460">
        <v>45573</v>
      </c>
      <c r="AH2460">
        <v>0</v>
      </c>
      <c r="AK2460" t="s">
        <v>1260</v>
      </c>
      <c r="AM2460" t="s">
        <v>1260</v>
      </c>
      <c r="AN2460" t="s">
        <v>1260</v>
      </c>
      <c r="AQ2460" t="s">
        <v>1263</v>
      </c>
      <c r="AR2460" t="s">
        <v>1257</v>
      </c>
      <c r="AS2460" t="s">
        <v>1260</v>
      </c>
      <c r="AT2460">
        <v>1</v>
      </c>
      <c r="AX2460" t="s">
        <v>1260</v>
      </c>
      <c r="AY2460" t="s">
        <v>1264</v>
      </c>
      <c r="AZ2460" t="s">
        <v>1265</v>
      </c>
      <c r="BI2460" t="s">
        <v>1260</v>
      </c>
      <c r="BK2460" t="str">
        <f>LEFT(Tabela_BaseCadastro[[#This Row],[Descrição]],SEARCH(" ",Tabela_BaseCadastro[[#This Row],[Descrição]],1)-1)</f>
        <v>DONAREN</v>
      </c>
      <c r="BL2460" t="str">
        <f>TEXT(Tabela_BaseCadastro[[#This Row],[Unidade Venda '[EAN8, UPC12, EAN13, e DUN14']]],"0000000000000")</f>
        <v>7896637023979</v>
      </c>
      <c r="BM2460" t="s">
        <v>4267</v>
      </c>
      <c r="BN2460" t="str">
        <f>IF(Tabela_BaseCadastro[[#This Row],[P.Ativo CMED]]="",Tabela_BaseCadastro[[#This Row],[DESCRIÇÃO DO PRINCIPIO ATIVO]],Tabela_BaseCadastro[[#This Row],[P.Ativo CMED]])</f>
        <v>CLORIDRATO DE TRAZODONA</v>
      </c>
    </row>
    <row r="2461" spans="1:66" x14ac:dyDescent="0.25">
      <c r="A2461">
        <v>3335</v>
      </c>
      <c r="B2461" t="s">
        <v>213</v>
      </c>
      <c r="C2461">
        <v>1948</v>
      </c>
      <c r="D2461" t="s">
        <v>115</v>
      </c>
      <c r="E2461">
        <v>1</v>
      </c>
      <c r="F2461" t="s">
        <v>1253</v>
      </c>
      <c r="G2461">
        <v>1</v>
      </c>
      <c r="H2461" s="1" t="s">
        <v>1280</v>
      </c>
      <c r="I2461">
        <v>77</v>
      </c>
      <c r="J2461" t="s">
        <v>4769</v>
      </c>
      <c r="K2461">
        <v>1</v>
      </c>
      <c r="L2461" t="s">
        <v>1291</v>
      </c>
      <c r="M2461" t="s">
        <v>1257</v>
      </c>
      <c r="N2461" t="s">
        <v>1461</v>
      </c>
      <c r="O2461" t="s">
        <v>1269</v>
      </c>
      <c r="P2461">
        <v>30049069</v>
      </c>
      <c r="R2461">
        <v>13</v>
      </c>
      <c r="S2461">
        <v>13</v>
      </c>
      <c r="U2461">
        <v>7896015592059</v>
      </c>
      <c r="V2461">
        <v>0</v>
      </c>
      <c r="Z2461" t="s">
        <v>1260</v>
      </c>
      <c r="AA2461" t="s">
        <v>1261</v>
      </c>
      <c r="AB2461">
        <v>1</v>
      </c>
      <c r="AC2461" t="s">
        <v>1283</v>
      </c>
      <c r="AE2461">
        <v>45576</v>
      </c>
      <c r="AH2461">
        <v>0</v>
      </c>
      <c r="AK2461" t="s">
        <v>1260</v>
      </c>
      <c r="AM2461" t="s">
        <v>1260</v>
      </c>
      <c r="AN2461" t="s">
        <v>1260</v>
      </c>
      <c r="AQ2461" t="s">
        <v>1263</v>
      </c>
      <c r="AR2461" t="s">
        <v>1257</v>
      </c>
      <c r="AS2461" t="s">
        <v>1260</v>
      </c>
      <c r="AT2461">
        <v>1</v>
      </c>
      <c r="AX2461" t="s">
        <v>1260</v>
      </c>
      <c r="AY2461" t="s">
        <v>1264</v>
      </c>
      <c r="AZ2461" t="s">
        <v>1265</v>
      </c>
      <c r="BI2461" t="s">
        <v>1260</v>
      </c>
      <c r="BK2461" t="str">
        <f>LEFT(Tabela_BaseCadastro[[#This Row],[Descrição]],SEARCH(" ",Tabela_BaseCadastro[[#This Row],[Descrição]],1)-1)</f>
        <v>ZEJULA</v>
      </c>
      <c r="BL2461" t="str">
        <f>TEXT(Tabela_BaseCadastro[[#This Row],[Unidade Venda '[EAN8, UPC12, EAN13, e DUN14']]],"0000000000000")</f>
        <v>7896015592059</v>
      </c>
      <c r="BM2461" t="s">
        <v>5526</v>
      </c>
      <c r="BN2461" t="str">
        <f>IF(Tabela_BaseCadastro[[#This Row],[P.Ativo CMED]]="",Tabela_BaseCadastro[[#This Row],[DESCRIÇÃO DO PRINCIPIO ATIVO]],Tabela_BaseCadastro[[#This Row],[P.Ativo CMED]])</f>
        <v>TOSILATO DE NIRAPARIBE MONOIDRATADO</v>
      </c>
    </row>
    <row r="2462" spans="1:66" x14ac:dyDescent="0.25">
      <c r="A2462">
        <v>3336</v>
      </c>
      <c r="B2462" t="s">
        <v>5723</v>
      </c>
      <c r="C2462">
        <v>1899</v>
      </c>
      <c r="D2462" t="s">
        <v>4614</v>
      </c>
      <c r="E2462">
        <v>5</v>
      </c>
      <c r="F2462" t="s">
        <v>2634</v>
      </c>
      <c r="G2462">
        <v>8</v>
      </c>
      <c r="H2462" s="1" t="s">
        <v>2635</v>
      </c>
      <c r="I2462">
        <v>74</v>
      </c>
      <c r="J2462" t="s">
        <v>4615</v>
      </c>
      <c r="M2462" t="s">
        <v>1257</v>
      </c>
      <c r="N2462" t="s">
        <v>4617</v>
      </c>
      <c r="O2462" t="s">
        <v>4618</v>
      </c>
      <c r="P2462">
        <v>90189099</v>
      </c>
      <c r="R2462">
        <v>13</v>
      </c>
      <c r="S2462">
        <v>13</v>
      </c>
      <c r="U2462">
        <v>1234567891234</v>
      </c>
      <c r="V2462">
        <v>1234567891234</v>
      </c>
      <c r="Z2462" t="s">
        <v>1260</v>
      </c>
      <c r="AA2462" t="s">
        <v>1261</v>
      </c>
      <c r="AE2462">
        <v>45576</v>
      </c>
      <c r="AH2462">
        <v>0</v>
      </c>
      <c r="AK2462" t="s">
        <v>1260</v>
      </c>
      <c r="AM2462" t="s">
        <v>1260</v>
      </c>
      <c r="AN2462" t="s">
        <v>1260</v>
      </c>
      <c r="AQ2462" t="s">
        <v>1263</v>
      </c>
      <c r="AR2462" t="s">
        <v>1257</v>
      </c>
      <c r="AS2462" t="s">
        <v>1260</v>
      </c>
      <c r="AT2462">
        <v>1</v>
      </c>
      <c r="AX2462" t="s">
        <v>1260</v>
      </c>
      <c r="AY2462" t="s">
        <v>1264</v>
      </c>
      <c r="AZ2462" t="s">
        <v>1265</v>
      </c>
      <c r="BI2462" t="s">
        <v>1260</v>
      </c>
      <c r="BK2462" t="str">
        <f>LEFT(Tabela_BaseCadastro[[#This Row],[Descrição]],SEARCH(" ",Tabela_BaseCadastro[[#This Row],[Descrição]],1)-1)</f>
        <v>3004</v>
      </c>
      <c r="BL2462" t="str">
        <f>TEXT(Tabela_BaseCadastro[[#This Row],[Unidade Venda '[EAN8, UPC12, EAN13, e DUN14']]],"0000000000000")</f>
        <v>1234567891234</v>
      </c>
      <c r="BN2462">
        <f>IF(Tabela_BaseCadastro[[#This Row],[P.Ativo CMED]]="",Tabela_BaseCadastro[[#This Row],[DESCRIÇÃO DO PRINCIPIO ATIVO]],Tabela_BaseCadastro[[#This Row],[P.Ativo CMED]])</f>
        <v>0</v>
      </c>
    </row>
    <row r="2463" spans="1:66" x14ac:dyDescent="0.25">
      <c r="A2463">
        <v>3337</v>
      </c>
      <c r="B2463" t="s">
        <v>5224</v>
      </c>
      <c r="C2463">
        <v>2094</v>
      </c>
      <c r="D2463" t="s">
        <v>5059</v>
      </c>
      <c r="E2463">
        <v>1</v>
      </c>
      <c r="F2463" t="s">
        <v>1253</v>
      </c>
      <c r="G2463">
        <v>7</v>
      </c>
      <c r="H2463" s="1" t="s">
        <v>1381</v>
      </c>
      <c r="I2463">
        <v>84</v>
      </c>
      <c r="J2463" t="s">
        <v>5060</v>
      </c>
      <c r="K2463">
        <v>1</v>
      </c>
      <c r="L2463" t="s">
        <v>1291</v>
      </c>
      <c r="M2463" t="s">
        <v>1257</v>
      </c>
      <c r="N2463" t="s">
        <v>2418</v>
      </c>
      <c r="O2463" t="s">
        <v>1275</v>
      </c>
      <c r="P2463">
        <v>30043929</v>
      </c>
      <c r="R2463">
        <v>13</v>
      </c>
      <c r="S2463">
        <v>13</v>
      </c>
      <c r="U2463">
        <v>0</v>
      </c>
      <c r="V2463">
        <v>0</v>
      </c>
      <c r="W2463">
        <v>0</v>
      </c>
      <c r="X2463" t="s">
        <v>5724</v>
      </c>
      <c r="Z2463" t="s">
        <v>1260</v>
      </c>
      <c r="AA2463" t="s">
        <v>1261</v>
      </c>
      <c r="AB2463">
        <v>4</v>
      </c>
      <c r="AC2463" t="s">
        <v>1466</v>
      </c>
      <c r="AE2463">
        <v>45580</v>
      </c>
      <c r="AH2463">
        <v>0</v>
      </c>
      <c r="AK2463" t="s">
        <v>1260</v>
      </c>
      <c r="AM2463" t="s">
        <v>1260</v>
      </c>
      <c r="AN2463" t="s">
        <v>1260</v>
      </c>
      <c r="AQ2463" t="s">
        <v>1263</v>
      </c>
      <c r="AR2463" t="s">
        <v>1257</v>
      </c>
      <c r="AS2463" t="s">
        <v>1260</v>
      </c>
      <c r="AT2463">
        <v>1</v>
      </c>
      <c r="AX2463" t="s">
        <v>1260</v>
      </c>
      <c r="AY2463" t="s">
        <v>1264</v>
      </c>
      <c r="AZ2463" t="s">
        <v>1265</v>
      </c>
      <c r="BI2463" t="s">
        <v>1260</v>
      </c>
      <c r="BK2463" t="str">
        <f>LEFT(Tabela_BaseCadastro[[#This Row],[Descrição]],SEARCH(" ",Tabela_BaseCadastro[[#This Row],[Descrição]],1)-1)</f>
        <v>HUMALOG</v>
      </c>
      <c r="BL2463" t="str">
        <f>TEXT(Tabela_BaseCadastro[[#This Row],[Unidade Venda '[EAN8, UPC12, EAN13, e DUN14']]],"0000000000000")</f>
        <v>0000000000000</v>
      </c>
      <c r="BM2463" t="s">
        <v>1565</v>
      </c>
      <c r="BN2463" t="str">
        <f>IF(Tabela_BaseCadastro[[#This Row],[P.Ativo CMED]]="",Tabela_BaseCadastro[[#This Row],[DESCRIÇÃO DO PRINCIPIO ATIVO]],Tabela_BaseCadastro[[#This Row],[P.Ativo CMED]])</f>
        <v>TISAGENLECLEUCEL</v>
      </c>
    </row>
    <row r="2464" spans="1:66" x14ac:dyDescent="0.25">
      <c r="A2464">
        <v>3338</v>
      </c>
      <c r="B2464" t="s">
        <v>5725</v>
      </c>
      <c r="C2464">
        <v>1746</v>
      </c>
      <c r="D2464" t="s">
        <v>4383</v>
      </c>
      <c r="E2464">
        <v>1</v>
      </c>
      <c r="F2464" t="s">
        <v>1253</v>
      </c>
      <c r="G2464">
        <v>1</v>
      </c>
      <c r="H2464" s="1" t="s">
        <v>1280</v>
      </c>
      <c r="I2464">
        <v>55</v>
      </c>
      <c r="J2464" t="s">
        <v>4384</v>
      </c>
      <c r="K2464">
        <v>2</v>
      </c>
      <c r="L2464" t="s">
        <v>1256</v>
      </c>
      <c r="M2464" t="s">
        <v>1257</v>
      </c>
      <c r="N2464" t="s">
        <v>1323</v>
      </c>
      <c r="O2464" t="s">
        <v>1269</v>
      </c>
      <c r="P2464">
        <v>30049069</v>
      </c>
      <c r="R2464">
        <v>13</v>
      </c>
      <c r="S2464">
        <v>14</v>
      </c>
      <c r="U2464">
        <v>7898565165196</v>
      </c>
      <c r="V2464">
        <v>0</v>
      </c>
      <c r="Z2464" t="s">
        <v>1260</v>
      </c>
      <c r="AA2464" t="s">
        <v>1261</v>
      </c>
      <c r="AB2464">
        <v>1</v>
      </c>
      <c r="AC2464" t="s">
        <v>1283</v>
      </c>
      <c r="AE2464">
        <v>45581</v>
      </c>
      <c r="AH2464">
        <v>0</v>
      </c>
      <c r="AK2464" t="s">
        <v>1260</v>
      </c>
      <c r="AM2464" t="s">
        <v>1260</v>
      </c>
      <c r="AN2464" t="s">
        <v>1260</v>
      </c>
      <c r="AQ2464" t="s">
        <v>1263</v>
      </c>
      <c r="AR2464" t="s">
        <v>1257</v>
      </c>
      <c r="AS2464" t="s">
        <v>1260</v>
      </c>
      <c r="AT2464">
        <v>1</v>
      </c>
      <c r="AX2464" t="s">
        <v>1260</v>
      </c>
      <c r="AY2464" t="s">
        <v>1264</v>
      </c>
      <c r="AZ2464" t="s">
        <v>1265</v>
      </c>
      <c r="BI2464" t="s">
        <v>1260</v>
      </c>
      <c r="BK2464" t="str">
        <f>LEFT(Tabela_BaseCadastro[[#This Row],[Descrição]],SEARCH(" ",Tabela_BaseCadastro[[#This Row],[Descrição]],1)-1)</f>
        <v>MALATO</v>
      </c>
      <c r="BL2464" t="str">
        <f>TEXT(Tabela_BaseCadastro[[#This Row],[Unidade Venda '[EAN8, UPC12, EAN13, e DUN14']]],"0000000000000")</f>
        <v>7898565165196</v>
      </c>
      <c r="BM2464" t="s">
        <v>4738</v>
      </c>
      <c r="BN2464" t="str">
        <f>IF(Tabela_BaseCadastro[[#This Row],[P.Ativo CMED]]="",Tabela_BaseCadastro[[#This Row],[DESCRIÇÃO DO PRINCIPIO ATIVO]],Tabela_BaseCadastro[[#This Row],[P.Ativo CMED]])</f>
        <v>MALATO DE SUNITINIBE</v>
      </c>
    </row>
    <row r="2465" spans="1:66" x14ac:dyDescent="0.25">
      <c r="A2465">
        <v>3339</v>
      </c>
      <c r="B2465" t="s">
        <v>5726</v>
      </c>
      <c r="C2465">
        <v>1746</v>
      </c>
      <c r="D2465" t="s">
        <v>4383</v>
      </c>
      <c r="E2465">
        <v>1</v>
      </c>
      <c r="F2465" t="s">
        <v>1253</v>
      </c>
      <c r="G2465">
        <v>1</v>
      </c>
      <c r="H2465" s="1" t="s">
        <v>1280</v>
      </c>
      <c r="I2465">
        <v>55</v>
      </c>
      <c r="J2465" t="s">
        <v>4384</v>
      </c>
      <c r="K2465">
        <v>2</v>
      </c>
      <c r="L2465" t="s">
        <v>1256</v>
      </c>
      <c r="M2465" t="s">
        <v>1257</v>
      </c>
      <c r="N2465" t="s">
        <v>1323</v>
      </c>
      <c r="O2465" t="s">
        <v>1269</v>
      </c>
      <c r="P2465">
        <v>30049069</v>
      </c>
      <c r="R2465">
        <v>13</v>
      </c>
      <c r="S2465">
        <v>14</v>
      </c>
      <c r="U2465">
        <v>7898565165189</v>
      </c>
      <c r="V2465">
        <v>0</v>
      </c>
      <c r="Z2465" t="s">
        <v>1260</v>
      </c>
      <c r="AA2465" t="s">
        <v>1261</v>
      </c>
      <c r="AB2465">
        <v>1</v>
      </c>
      <c r="AC2465" t="s">
        <v>1283</v>
      </c>
      <c r="AE2465">
        <v>45581</v>
      </c>
      <c r="AH2465">
        <v>0</v>
      </c>
      <c r="AK2465" t="s">
        <v>1260</v>
      </c>
      <c r="AM2465" t="s">
        <v>1260</v>
      </c>
      <c r="AN2465" t="s">
        <v>1260</v>
      </c>
      <c r="AQ2465" t="s">
        <v>1263</v>
      </c>
      <c r="AR2465" t="s">
        <v>1257</v>
      </c>
      <c r="AS2465" t="s">
        <v>1260</v>
      </c>
      <c r="AT2465">
        <v>1</v>
      </c>
      <c r="AX2465" t="s">
        <v>1260</v>
      </c>
      <c r="AY2465" t="s">
        <v>1264</v>
      </c>
      <c r="AZ2465" t="s">
        <v>1265</v>
      </c>
      <c r="BI2465" t="s">
        <v>1260</v>
      </c>
      <c r="BK2465" t="str">
        <f>LEFT(Tabela_BaseCadastro[[#This Row],[Descrição]],SEARCH(" ",Tabela_BaseCadastro[[#This Row],[Descrição]],1)-1)</f>
        <v>MALATO</v>
      </c>
      <c r="BL2465" t="str">
        <f>TEXT(Tabela_BaseCadastro[[#This Row],[Unidade Venda '[EAN8, UPC12, EAN13, e DUN14']]],"0000000000000")</f>
        <v>7898565165189</v>
      </c>
      <c r="BM2465" t="s">
        <v>4738</v>
      </c>
      <c r="BN2465" t="str">
        <f>IF(Tabela_BaseCadastro[[#This Row],[P.Ativo CMED]]="",Tabela_BaseCadastro[[#This Row],[DESCRIÇÃO DO PRINCIPIO ATIVO]],Tabela_BaseCadastro[[#This Row],[P.Ativo CMED]])</f>
        <v>MALATO DE SUNITINIBE</v>
      </c>
    </row>
    <row r="2466" spans="1:66" x14ac:dyDescent="0.25">
      <c r="A2466">
        <v>3340</v>
      </c>
      <c r="B2466" t="s">
        <v>5727</v>
      </c>
      <c r="C2466">
        <v>1746</v>
      </c>
      <c r="D2466" t="s">
        <v>4383</v>
      </c>
      <c r="E2466">
        <v>1</v>
      </c>
      <c r="F2466" t="s">
        <v>1253</v>
      </c>
      <c r="G2466">
        <v>1</v>
      </c>
      <c r="H2466" s="1" t="s">
        <v>1280</v>
      </c>
      <c r="I2466">
        <v>55</v>
      </c>
      <c r="J2466" t="s">
        <v>4384</v>
      </c>
      <c r="K2466">
        <v>2</v>
      </c>
      <c r="L2466" t="s">
        <v>1256</v>
      </c>
      <c r="M2466" t="s">
        <v>1257</v>
      </c>
      <c r="N2466" t="s">
        <v>1323</v>
      </c>
      <c r="O2466" t="s">
        <v>1269</v>
      </c>
      <c r="P2466">
        <v>30049069</v>
      </c>
      <c r="R2466">
        <v>13</v>
      </c>
      <c r="S2466">
        <v>14</v>
      </c>
      <c r="U2466">
        <v>7898565165172</v>
      </c>
      <c r="V2466">
        <v>0</v>
      </c>
      <c r="Z2466" t="s">
        <v>1260</v>
      </c>
      <c r="AA2466" t="s">
        <v>1261</v>
      </c>
      <c r="AB2466">
        <v>1</v>
      </c>
      <c r="AC2466" t="s">
        <v>1283</v>
      </c>
      <c r="AE2466">
        <v>45581</v>
      </c>
      <c r="AH2466">
        <v>0</v>
      </c>
      <c r="AK2466" t="s">
        <v>1260</v>
      </c>
      <c r="AM2466" t="s">
        <v>1260</v>
      </c>
      <c r="AN2466" t="s">
        <v>1260</v>
      </c>
      <c r="AQ2466" t="s">
        <v>1263</v>
      </c>
      <c r="AR2466" t="s">
        <v>1257</v>
      </c>
      <c r="AS2466" t="s">
        <v>1260</v>
      </c>
      <c r="AT2466">
        <v>1</v>
      </c>
      <c r="AX2466" t="s">
        <v>1260</v>
      </c>
      <c r="AY2466" t="s">
        <v>1264</v>
      </c>
      <c r="AZ2466" t="s">
        <v>1265</v>
      </c>
      <c r="BI2466" t="s">
        <v>1260</v>
      </c>
      <c r="BK2466" t="str">
        <f>LEFT(Tabela_BaseCadastro[[#This Row],[Descrição]],SEARCH(" ",Tabela_BaseCadastro[[#This Row],[Descrição]],1)-1)</f>
        <v>MALATO</v>
      </c>
      <c r="BL2466" t="str">
        <f>TEXT(Tabela_BaseCadastro[[#This Row],[Unidade Venda '[EAN8, UPC12, EAN13, e DUN14']]],"0000000000000")</f>
        <v>7898565165172</v>
      </c>
      <c r="BM2466" t="s">
        <v>4738</v>
      </c>
      <c r="BN2466" t="str">
        <f>IF(Tabela_BaseCadastro[[#This Row],[P.Ativo CMED]]="",Tabela_BaseCadastro[[#This Row],[DESCRIÇÃO DO PRINCIPIO ATIVO]],Tabela_BaseCadastro[[#This Row],[P.Ativo CMED]])</f>
        <v>MALATO DE SUNITINIBE</v>
      </c>
    </row>
    <row r="2467" spans="1:66" x14ac:dyDescent="0.25">
      <c r="A2467">
        <v>3341</v>
      </c>
      <c r="B2467" t="s">
        <v>5728</v>
      </c>
      <c r="C2467">
        <v>2181</v>
      </c>
      <c r="D2467" t="s">
        <v>5102</v>
      </c>
      <c r="E2467">
        <v>1</v>
      </c>
      <c r="F2467" t="s">
        <v>1253</v>
      </c>
      <c r="G2467">
        <v>1</v>
      </c>
      <c r="H2467" s="1" t="s">
        <v>1280</v>
      </c>
      <c r="I2467">
        <v>85</v>
      </c>
      <c r="J2467" t="s">
        <v>5103</v>
      </c>
      <c r="K2467">
        <v>1</v>
      </c>
      <c r="L2467" t="s">
        <v>1291</v>
      </c>
      <c r="M2467" t="s">
        <v>1257</v>
      </c>
      <c r="N2467" t="s">
        <v>2543</v>
      </c>
      <c r="O2467" t="s">
        <v>1416</v>
      </c>
      <c r="P2467">
        <v>30021590</v>
      </c>
      <c r="R2467">
        <v>13</v>
      </c>
      <c r="S2467">
        <v>14</v>
      </c>
      <c r="T2467">
        <v>13</v>
      </c>
      <c r="U2467">
        <v>8054083025285</v>
      </c>
      <c r="V2467">
        <v>0</v>
      </c>
      <c r="W2467">
        <v>8054083025285</v>
      </c>
      <c r="Z2467" t="s">
        <v>1260</v>
      </c>
      <c r="AA2467" t="s">
        <v>1261</v>
      </c>
      <c r="AB2467">
        <v>1</v>
      </c>
      <c r="AC2467" t="s">
        <v>1283</v>
      </c>
      <c r="AE2467">
        <v>45583</v>
      </c>
      <c r="AH2467">
        <v>0</v>
      </c>
      <c r="AK2467" t="s">
        <v>1260</v>
      </c>
      <c r="AM2467" t="s">
        <v>1260</v>
      </c>
      <c r="AN2467" t="s">
        <v>1260</v>
      </c>
      <c r="AQ2467" t="s">
        <v>1263</v>
      </c>
      <c r="AR2467" t="s">
        <v>1257</v>
      </c>
      <c r="AS2467" t="s">
        <v>1260</v>
      </c>
      <c r="AT2467">
        <v>1</v>
      </c>
      <c r="AX2467" t="s">
        <v>1260</v>
      </c>
      <c r="AY2467" t="s">
        <v>1264</v>
      </c>
      <c r="AZ2467" t="s">
        <v>1265</v>
      </c>
      <c r="BI2467" t="s">
        <v>1260</v>
      </c>
      <c r="BK2467" t="str">
        <f>LEFT(Tabela_BaseCadastro[[#This Row],[Descrição]],SEARCH(" ",Tabela_BaseCadastro[[#This Row],[Descrição]],1)-1)</f>
        <v>EPKINLY</v>
      </c>
      <c r="BL2467" t="str">
        <f>TEXT(Tabela_BaseCadastro[[#This Row],[Unidade Venda '[EAN8, UPC12, EAN13, e DUN14']]],"0000000000000")</f>
        <v>8054083025285</v>
      </c>
      <c r="BM2467" t="s">
        <v>5729</v>
      </c>
      <c r="BN2467" t="str">
        <f>IF(Tabela_BaseCadastro[[#This Row],[P.Ativo CMED]]="",Tabela_BaseCadastro[[#This Row],[DESCRIÇÃO DO PRINCIPIO ATIVO]],Tabela_BaseCadastro[[#This Row],[P.Ativo CMED]])</f>
        <v>EPCORITAMABE</v>
      </c>
    </row>
    <row r="2468" spans="1:66" x14ac:dyDescent="0.25">
      <c r="A2468">
        <v>3342</v>
      </c>
      <c r="B2468" t="s">
        <v>5730</v>
      </c>
      <c r="C2468">
        <v>2181</v>
      </c>
      <c r="D2468" t="s">
        <v>5102</v>
      </c>
      <c r="E2468">
        <v>1</v>
      </c>
      <c r="F2468" t="s">
        <v>1253</v>
      </c>
      <c r="G2468">
        <v>1</v>
      </c>
      <c r="H2468" s="1" t="s">
        <v>1280</v>
      </c>
      <c r="I2468">
        <v>85</v>
      </c>
      <c r="J2468" t="s">
        <v>5103</v>
      </c>
      <c r="K2468">
        <v>1</v>
      </c>
      <c r="L2468" t="s">
        <v>1291</v>
      </c>
      <c r="M2468" t="s">
        <v>1257</v>
      </c>
      <c r="N2468" t="s">
        <v>2543</v>
      </c>
      <c r="O2468" t="s">
        <v>1416</v>
      </c>
      <c r="P2468">
        <v>30021590</v>
      </c>
      <c r="R2468">
        <v>13</v>
      </c>
      <c r="S2468">
        <v>14</v>
      </c>
      <c r="T2468">
        <v>13</v>
      </c>
      <c r="U2468">
        <v>8054083025292</v>
      </c>
      <c r="V2468">
        <v>0</v>
      </c>
      <c r="W2468">
        <v>8054083025292</v>
      </c>
      <c r="Z2468" t="s">
        <v>1260</v>
      </c>
      <c r="AA2468" t="s">
        <v>1261</v>
      </c>
      <c r="AB2468">
        <v>1</v>
      </c>
      <c r="AC2468" t="s">
        <v>1283</v>
      </c>
      <c r="AE2468">
        <v>45583</v>
      </c>
      <c r="AH2468">
        <v>0</v>
      </c>
      <c r="AK2468" t="s">
        <v>1260</v>
      </c>
      <c r="AM2468" t="s">
        <v>1260</v>
      </c>
      <c r="AN2468" t="s">
        <v>1260</v>
      </c>
      <c r="AQ2468" t="s">
        <v>1263</v>
      </c>
      <c r="AR2468" t="s">
        <v>1257</v>
      </c>
      <c r="AS2468" t="s">
        <v>1260</v>
      </c>
      <c r="AT2468">
        <v>1</v>
      </c>
      <c r="AX2468" t="s">
        <v>1260</v>
      </c>
      <c r="AY2468" t="s">
        <v>1264</v>
      </c>
      <c r="AZ2468" t="s">
        <v>1265</v>
      </c>
      <c r="BI2468" t="s">
        <v>1260</v>
      </c>
      <c r="BK2468" t="str">
        <f>LEFT(Tabela_BaseCadastro[[#This Row],[Descrição]],SEARCH(" ",Tabela_BaseCadastro[[#This Row],[Descrição]],1)-1)</f>
        <v>EPKINLY</v>
      </c>
      <c r="BL2468" t="str">
        <f>TEXT(Tabela_BaseCadastro[[#This Row],[Unidade Venda '[EAN8, UPC12, EAN13, e DUN14']]],"0000000000000")</f>
        <v>8054083025292</v>
      </c>
      <c r="BM2468" t="s">
        <v>5729</v>
      </c>
      <c r="BN2468" t="str">
        <f>IF(Tabela_BaseCadastro[[#This Row],[P.Ativo CMED]]="",Tabela_BaseCadastro[[#This Row],[DESCRIÇÃO DO PRINCIPIO ATIVO]],Tabela_BaseCadastro[[#This Row],[P.Ativo CMED]])</f>
        <v>EPCORITAMABE</v>
      </c>
    </row>
    <row r="2469" spans="1:66" x14ac:dyDescent="0.25">
      <c r="A2469">
        <v>3343</v>
      </c>
      <c r="B2469" t="s">
        <v>565</v>
      </c>
      <c r="C2469">
        <v>1577</v>
      </c>
      <c r="D2469" t="s">
        <v>2524</v>
      </c>
      <c r="E2469">
        <v>1</v>
      </c>
      <c r="F2469" t="s">
        <v>1253</v>
      </c>
      <c r="G2469">
        <v>18</v>
      </c>
      <c r="H2469" s="1" t="s">
        <v>1298</v>
      </c>
      <c r="I2469">
        <v>26</v>
      </c>
      <c r="J2469" t="s">
        <v>2525</v>
      </c>
      <c r="K2469">
        <v>2</v>
      </c>
      <c r="L2469" t="s">
        <v>1563</v>
      </c>
      <c r="M2469" t="s">
        <v>1257</v>
      </c>
      <c r="N2469" t="s">
        <v>4800</v>
      </c>
      <c r="O2469" t="s">
        <v>1409</v>
      </c>
      <c r="P2469">
        <v>30049099</v>
      </c>
      <c r="R2469">
        <v>13</v>
      </c>
      <c r="S2469">
        <v>14</v>
      </c>
      <c r="T2469">
        <v>13</v>
      </c>
      <c r="U2469">
        <v>7896637035958</v>
      </c>
      <c r="V2469">
        <v>0</v>
      </c>
      <c r="W2469">
        <v>7896637035958</v>
      </c>
      <c r="X2469">
        <v>3343</v>
      </c>
      <c r="Z2469" t="s">
        <v>1260</v>
      </c>
      <c r="AA2469" t="s">
        <v>1261</v>
      </c>
      <c r="AB2469">
        <v>741</v>
      </c>
      <c r="AC2469" t="s">
        <v>5642</v>
      </c>
      <c r="AE2469">
        <v>45587</v>
      </c>
      <c r="AH2469">
        <v>0</v>
      </c>
      <c r="AK2469" t="s">
        <v>1260</v>
      </c>
      <c r="AM2469" t="s">
        <v>1260</v>
      </c>
      <c r="AN2469" t="s">
        <v>1260</v>
      </c>
      <c r="AQ2469" t="s">
        <v>1263</v>
      </c>
      <c r="AR2469" t="s">
        <v>1257</v>
      </c>
      <c r="AS2469" t="s">
        <v>1260</v>
      </c>
      <c r="AT2469">
        <v>1</v>
      </c>
      <c r="AX2469" t="s">
        <v>1260</v>
      </c>
      <c r="AY2469" t="s">
        <v>1264</v>
      </c>
      <c r="AZ2469" t="s">
        <v>1265</v>
      </c>
      <c r="BI2469" t="s">
        <v>1260</v>
      </c>
      <c r="BK2469" t="str">
        <f>LEFT(Tabela_BaseCadastro[[#This Row],[Descrição]],SEARCH(" ",Tabela_BaseCadastro[[#This Row],[Descrição]],1)-1)</f>
        <v>ORTHOVISC</v>
      </c>
      <c r="BL2469" t="str">
        <f>TEXT(Tabela_BaseCadastro[[#This Row],[Unidade Venda '[EAN8, UPC12, EAN13, e DUN14']]],"0000000000000")</f>
        <v>7896637035958</v>
      </c>
      <c r="BN2469">
        <f>IF(Tabela_BaseCadastro[[#This Row],[P.Ativo CMED]]="",Tabela_BaseCadastro[[#This Row],[DESCRIÇÃO DO PRINCIPIO ATIVO]],Tabela_BaseCadastro[[#This Row],[P.Ativo CMED]])</f>
        <v>0</v>
      </c>
    </row>
    <row r="2470" spans="1:66" x14ac:dyDescent="0.25">
      <c r="A2470">
        <v>3344</v>
      </c>
      <c r="B2470" t="s">
        <v>5731</v>
      </c>
      <c r="C2470">
        <v>1899</v>
      </c>
      <c r="D2470" t="s">
        <v>4614</v>
      </c>
      <c r="E2470">
        <v>5</v>
      </c>
      <c r="F2470" t="s">
        <v>2634</v>
      </c>
      <c r="G2470">
        <v>8</v>
      </c>
      <c r="H2470" s="1" t="s">
        <v>2635</v>
      </c>
      <c r="I2470">
        <v>74</v>
      </c>
      <c r="J2470" t="s">
        <v>4615</v>
      </c>
      <c r="M2470" t="s">
        <v>1257</v>
      </c>
      <c r="N2470" t="s">
        <v>5189</v>
      </c>
      <c r="O2470" t="s">
        <v>2614</v>
      </c>
      <c r="P2470">
        <v>90183929</v>
      </c>
      <c r="R2470">
        <v>13</v>
      </c>
      <c r="S2470">
        <v>14</v>
      </c>
      <c r="U2470">
        <v>7898626113326</v>
      </c>
      <c r="V2470">
        <v>0</v>
      </c>
      <c r="X2470" t="s">
        <v>5732</v>
      </c>
      <c r="Z2470" t="s">
        <v>1260</v>
      </c>
      <c r="AA2470" t="s">
        <v>1261</v>
      </c>
      <c r="AE2470">
        <v>45589</v>
      </c>
      <c r="AH2470">
        <v>0</v>
      </c>
      <c r="AK2470" t="s">
        <v>1260</v>
      </c>
      <c r="AM2470" t="s">
        <v>1260</v>
      </c>
      <c r="AN2470" t="s">
        <v>1260</v>
      </c>
      <c r="AQ2470" t="s">
        <v>1263</v>
      </c>
      <c r="AR2470" t="s">
        <v>1257</v>
      </c>
      <c r="AS2470" t="s">
        <v>1260</v>
      </c>
      <c r="AT2470">
        <v>1</v>
      </c>
      <c r="AX2470" t="s">
        <v>1260</v>
      </c>
      <c r="AY2470" t="s">
        <v>1264</v>
      </c>
      <c r="AZ2470" t="s">
        <v>1265</v>
      </c>
      <c r="BI2470" t="s">
        <v>1260</v>
      </c>
      <c r="BK2470" t="str">
        <f>LEFT(Tabela_BaseCadastro[[#This Row],[Descrição]],SEARCH(" ",Tabela_BaseCadastro[[#This Row],[Descrição]],1)-1)</f>
        <v>3004.09</v>
      </c>
      <c r="BL2470" t="str">
        <f>TEXT(Tabela_BaseCadastro[[#This Row],[Unidade Venda '[EAN8, UPC12, EAN13, e DUN14']]],"0000000000000")</f>
        <v>7898626113326</v>
      </c>
      <c r="BN2470">
        <f>IF(Tabela_BaseCadastro[[#This Row],[P.Ativo CMED]]="",Tabela_BaseCadastro[[#This Row],[DESCRIÇÃO DO PRINCIPIO ATIVO]],Tabela_BaseCadastro[[#This Row],[P.Ativo CMED]])</f>
        <v>0</v>
      </c>
    </row>
    <row r="2471" spans="1:66" x14ac:dyDescent="0.25">
      <c r="A2471">
        <v>3345</v>
      </c>
      <c r="B2471" t="s">
        <v>5733</v>
      </c>
      <c r="C2471">
        <v>1657</v>
      </c>
      <c r="D2471" t="s">
        <v>13</v>
      </c>
      <c r="E2471">
        <v>5</v>
      </c>
      <c r="F2471" t="s">
        <v>2634</v>
      </c>
      <c r="G2471">
        <v>8</v>
      </c>
      <c r="H2471" s="1" t="s">
        <v>2635</v>
      </c>
      <c r="I2471">
        <v>47</v>
      </c>
      <c r="J2471" t="s">
        <v>3791</v>
      </c>
      <c r="M2471" t="s">
        <v>1257</v>
      </c>
      <c r="N2471" t="s">
        <v>3792</v>
      </c>
      <c r="O2471" t="s">
        <v>3793</v>
      </c>
      <c r="P2471">
        <v>30051090</v>
      </c>
      <c r="R2471">
        <v>13</v>
      </c>
      <c r="S2471">
        <v>14</v>
      </c>
      <c r="T2471">
        <v>13</v>
      </c>
      <c r="U2471">
        <v>707387807979</v>
      </c>
      <c r="V2471">
        <v>0</v>
      </c>
      <c r="W2471">
        <v>707387807979</v>
      </c>
      <c r="X2471" t="s">
        <v>401</v>
      </c>
      <c r="Z2471" t="s">
        <v>1260</v>
      </c>
      <c r="AA2471" t="s">
        <v>1261</v>
      </c>
      <c r="AE2471">
        <v>45589</v>
      </c>
      <c r="AH2471">
        <v>0</v>
      </c>
      <c r="AK2471" t="s">
        <v>1260</v>
      </c>
      <c r="AM2471" t="s">
        <v>1260</v>
      </c>
      <c r="AN2471" t="s">
        <v>1260</v>
      </c>
      <c r="AQ2471" t="s">
        <v>1263</v>
      </c>
      <c r="AR2471" t="s">
        <v>1257</v>
      </c>
      <c r="AS2471" t="s">
        <v>1260</v>
      </c>
      <c r="AT2471">
        <v>1</v>
      </c>
      <c r="AX2471" t="s">
        <v>1260</v>
      </c>
      <c r="AY2471" t="s">
        <v>1264</v>
      </c>
      <c r="AZ2471" t="s">
        <v>1265</v>
      </c>
      <c r="BI2471" t="s">
        <v>1260</v>
      </c>
      <c r="BK2471" t="str">
        <f>LEFT(Tabela_BaseCadastro[[#This Row],[Descrição]],SEARCH(" ",Tabela_BaseCadastro[[#This Row],[Descrição]],1)-1)</f>
        <v>1626W</v>
      </c>
      <c r="BL2471" t="str">
        <f>TEXT(Tabela_BaseCadastro[[#This Row],[Unidade Venda '[EAN8, UPC12, EAN13, e DUN14']]],"0000000000000")</f>
        <v>0707387807979</v>
      </c>
      <c r="BN2471">
        <f>IF(Tabela_BaseCadastro[[#This Row],[P.Ativo CMED]]="",Tabela_BaseCadastro[[#This Row],[DESCRIÇÃO DO PRINCIPIO ATIVO]],Tabela_BaseCadastro[[#This Row],[P.Ativo CMED]])</f>
        <v>0</v>
      </c>
    </row>
    <row r="2472" spans="1:66" x14ac:dyDescent="0.25">
      <c r="A2472">
        <v>3346</v>
      </c>
      <c r="B2472" t="s">
        <v>5734</v>
      </c>
      <c r="C2472">
        <v>2094</v>
      </c>
      <c r="D2472" t="s">
        <v>5059</v>
      </c>
      <c r="E2472">
        <v>1</v>
      </c>
      <c r="F2472" t="s">
        <v>1253</v>
      </c>
      <c r="G2472">
        <v>16</v>
      </c>
      <c r="H2472" s="1" t="s">
        <v>1534</v>
      </c>
      <c r="I2472">
        <v>84</v>
      </c>
      <c r="J2472" t="s">
        <v>5060</v>
      </c>
      <c r="K2472">
        <v>1</v>
      </c>
      <c r="L2472" t="s">
        <v>1535</v>
      </c>
      <c r="M2472" t="s">
        <v>1257</v>
      </c>
      <c r="N2472" t="s">
        <v>1274</v>
      </c>
      <c r="O2472" t="s">
        <v>1275</v>
      </c>
      <c r="P2472">
        <v>30049079</v>
      </c>
      <c r="R2472">
        <v>13</v>
      </c>
      <c r="S2472">
        <v>13</v>
      </c>
      <c r="T2472">
        <v>13</v>
      </c>
      <c r="U2472">
        <v>7896382706707</v>
      </c>
      <c r="V2472">
        <v>0</v>
      </c>
      <c r="X2472" t="s">
        <v>5735</v>
      </c>
      <c r="Z2472" t="s">
        <v>1260</v>
      </c>
      <c r="AA2472" t="s">
        <v>1261</v>
      </c>
      <c r="AB2472">
        <v>5</v>
      </c>
      <c r="AC2472" t="s">
        <v>1586</v>
      </c>
      <c r="AE2472">
        <v>45593</v>
      </c>
      <c r="AH2472">
        <v>0</v>
      </c>
      <c r="AK2472" t="s">
        <v>1260</v>
      </c>
      <c r="AM2472" t="s">
        <v>1260</v>
      </c>
      <c r="AN2472" t="s">
        <v>1260</v>
      </c>
      <c r="AQ2472" t="s">
        <v>1263</v>
      </c>
      <c r="AR2472" t="s">
        <v>1257</v>
      </c>
      <c r="AS2472" t="s">
        <v>1260</v>
      </c>
      <c r="AT2472">
        <v>1</v>
      </c>
      <c r="AX2472" t="s">
        <v>1260</v>
      </c>
      <c r="AY2472" t="s">
        <v>1264</v>
      </c>
      <c r="AZ2472" t="s">
        <v>1265</v>
      </c>
      <c r="BI2472" t="s">
        <v>1260</v>
      </c>
      <c r="BK2472" t="str">
        <f>LEFT(Tabela_BaseCadastro[[#This Row],[Descrição]],SEARCH(" ",Tabela_BaseCadastro[[#This Row],[Descrição]],1)-1)</f>
        <v>ZYPREXA</v>
      </c>
      <c r="BL2472" t="str">
        <f>TEXT(Tabela_BaseCadastro[[#This Row],[Unidade Venda '[EAN8, UPC12, EAN13, e DUN14']]],"0000000000000")</f>
        <v>7896382706707</v>
      </c>
      <c r="BM2472" t="s">
        <v>5478</v>
      </c>
      <c r="BN2472" t="str">
        <f>IF(Tabela_BaseCadastro[[#This Row],[P.Ativo CMED]]="",Tabela_BaseCadastro[[#This Row],[DESCRIÇÃO DO PRINCIPIO ATIVO]],Tabela_BaseCadastro[[#This Row],[P.Ativo CMED]])</f>
        <v>OLANZAPINA</v>
      </c>
    </row>
    <row r="2473" spans="1:66" x14ac:dyDescent="0.25">
      <c r="A2473">
        <v>3347</v>
      </c>
      <c r="B2473" t="s">
        <v>5736</v>
      </c>
      <c r="C2473">
        <v>1785</v>
      </c>
      <c r="D2473" t="s">
        <v>4492</v>
      </c>
      <c r="E2473">
        <v>1</v>
      </c>
      <c r="F2473" t="s">
        <v>1253</v>
      </c>
      <c r="G2473">
        <v>1</v>
      </c>
      <c r="H2473" s="1" t="s">
        <v>1280</v>
      </c>
      <c r="I2473">
        <v>59</v>
      </c>
      <c r="J2473" t="s">
        <v>4493</v>
      </c>
      <c r="K2473">
        <v>2</v>
      </c>
      <c r="L2473" t="s">
        <v>1256</v>
      </c>
      <c r="M2473" t="s">
        <v>1257</v>
      </c>
      <c r="N2473" t="s">
        <v>1422</v>
      </c>
      <c r="O2473" t="s">
        <v>1253</v>
      </c>
      <c r="P2473">
        <v>30022099</v>
      </c>
      <c r="R2473">
        <v>13</v>
      </c>
      <c r="S2473">
        <v>14</v>
      </c>
      <c r="U2473">
        <v>7891045164948</v>
      </c>
      <c r="V2473">
        <v>0</v>
      </c>
      <c r="Z2473" t="s">
        <v>1260</v>
      </c>
      <c r="AA2473" t="s">
        <v>1261</v>
      </c>
      <c r="AB2473">
        <v>1</v>
      </c>
      <c r="AC2473" t="s">
        <v>1283</v>
      </c>
      <c r="AE2473">
        <v>45594</v>
      </c>
      <c r="AH2473">
        <v>0</v>
      </c>
      <c r="AK2473" t="s">
        <v>1260</v>
      </c>
      <c r="AM2473" t="s">
        <v>1260</v>
      </c>
      <c r="AN2473" t="s">
        <v>1260</v>
      </c>
      <c r="AQ2473" t="s">
        <v>1263</v>
      </c>
      <c r="AR2473" t="s">
        <v>1257</v>
      </c>
      <c r="AS2473" t="s">
        <v>1260</v>
      </c>
      <c r="AT2473">
        <v>1</v>
      </c>
      <c r="AX2473" t="s">
        <v>1260</v>
      </c>
      <c r="AY2473" t="s">
        <v>1264</v>
      </c>
      <c r="AZ2473" t="s">
        <v>1265</v>
      </c>
      <c r="BI2473" t="s">
        <v>1260</v>
      </c>
      <c r="BK2473" t="str">
        <f>LEFT(Tabela_BaseCadastro[[#This Row],[Descrição]],SEARCH(" ",Tabela_BaseCadastro[[#This Row],[Descrição]],1)-1)</f>
        <v>BRAFTOVI</v>
      </c>
      <c r="BL2473" t="str">
        <f>TEXT(Tabela_BaseCadastro[[#This Row],[Unidade Venda '[EAN8, UPC12, EAN13, e DUN14']]],"0000000000000")</f>
        <v>7891045164948</v>
      </c>
      <c r="BM2473" t="s">
        <v>5737</v>
      </c>
      <c r="BN2473" t="str">
        <f>IF(Tabela_BaseCadastro[[#This Row],[P.Ativo CMED]]="",Tabela_BaseCadastro[[#This Row],[DESCRIÇÃO DO PRINCIPIO ATIVO]],Tabela_BaseCadastro[[#This Row],[P.Ativo CMED]])</f>
        <v>ENCORAFENIBE</v>
      </c>
    </row>
    <row r="2474" spans="1:66" x14ac:dyDescent="0.25">
      <c r="A2474">
        <v>3348</v>
      </c>
      <c r="B2474" t="s">
        <v>5738</v>
      </c>
      <c r="C2474">
        <v>1785</v>
      </c>
      <c r="D2474" t="s">
        <v>4492</v>
      </c>
      <c r="E2474">
        <v>1</v>
      </c>
      <c r="F2474" t="s">
        <v>1253</v>
      </c>
      <c r="G2474">
        <v>1</v>
      </c>
      <c r="H2474" s="1" t="s">
        <v>1280</v>
      </c>
      <c r="I2474">
        <v>59</v>
      </c>
      <c r="J2474" t="s">
        <v>4493</v>
      </c>
      <c r="K2474">
        <v>2</v>
      </c>
      <c r="L2474" t="s">
        <v>1256</v>
      </c>
      <c r="M2474" t="s">
        <v>1257</v>
      </c>
      <c r="N2474" t="s">
        <v>1274</v>
      </c>
      <c r="O2474" t="s">
        <v>1275</v>
      </c>
      <c r="P2474">
        <v>30049079</v>
      </c>
      <c r="R2474">
        <v>13</v>
      </c>
      <c r="S2474">
        <v>14</v>
      </c>
      <c r="U2474">
        <v>7891045164955</v>
      </c>
      <c r="V2474">
        <v>0</v>
      </c>
      <c r="Z2474" t="s">
        <v>1260</v>
      </c>
      <c r="AA2474" t="s">
        <v>1261</v>
      </c>
      <c r="AB2474">
        <v>1</v>
      </c>
      <c r="AC2474" t="s">
        <v>1283</v>
      </c>
      <c r="AE2474">
        <v>45594</v>
      </c>
      <c r="AH2474">
        <v>0</v>
      </c>
      <c r="AK2474" t="s">
        <v>1260</v>
      </c>
      <c r="AM2474" t="s">
        <v>1260</v>
      </c>
      <c r="AN2474" t="s">
        <v>1260</v>
      </c>
      <c r="AQ2474" t="s">
        <v>1263</v>
      </c>
      <c r="AR2474" t="s">
        <v>1257</v>
      </c>
      <c r="AS2474" t="s">
        <v>1260</v>
      </c>
      <c r="AT2474">
        <v>1</v>
      </c>
      <c r="AX2474" t="s">
        <v>1260</v>
      </c>
      <c r="AY2474" t="s">
        <v>1264</v>
      </c>
      <c r="AZ2474" t="s">
        <v>1265</v>
      </c>
      <c r="BI2474" t="s">
        <v>1260</v>
      </c>
      <c r="BK2474" t="str">
        <f>LEFT(Tabela_BaseCadastro[[#This Row],[Descrição]],SEARCH(" ",Tabela_BaseCadastro[[#This Row],[Descrição]],1)-1)</f>
        <v>BRAFTOVI</v>
      </c>
      <c r="BL2474" t="str">
        <f>TEXT(Tabela_BaseCadastro[[#This Row],[Unidade Venda '[EAN8, UPC12, EAN13, e DUN14']]],"0000000000000")</f>
        <v>7891045164955</v>
      </c>
      <c r="BM2474" t="s">
        <v>5737</v>
      </c>
      <c r="BN2474" t="str">
        <f>IF(Tabela_BaseCadastro[[#This Row],[P.Ativo CMED]]="",Tabela_BaseCadastro[[#This Row],[DESCRIÇÃO DO PRINCIPIO ATIVO]],Tabela_BaseCadastro[[#This Row],[P.Ativo CMED]])</f>
        <v>ENCORAFENIBE</v>
      </c>
    </row>
    <row r="2475" spans="1:66" x14ac:dyDescent="0.25">
      <c r="A2475">
        <v>3349</v>
      </c>
      <c r="B2475" t="s">
        <v>5739</v>
      </c>
      <c r="C2475">
        <v>1785</v>
      </c>
      <c r="D2475" t="s">
        <v>4492</v>
      </c>
      <c r="E2475">
        <v>1</v>
      </c>
      <c r="F2475" t="s">
        <v>1253</v>
      </c>
      <c r="G2475">
        <v>1</v>
      </c>
      <c r="H2475" s="1" t="s">
        <v>1280</v>
      </c>
      <c r="I2475">
        <v>59</v>
      </c>
      <c r="J2475" t="s">
        <v>4493</v>
      </c>
      <c r="K2475">
        <v>2</v>
      </c>
      <c r="L2475" t="s">
        <v>1256</v>
      </c>
      <c r="M2475" t="s">
        <v>1257</v>
      </c>
      <c r="N2475" t="s">
        <v>1268</v>
      </c>
      <c r="O2475" t="s">
        <v>1269</v>
      </c>
      <c r="P2475">
        <v>30049069</v>
      </c>
      <c r="R2475">
        <v>13</v>
      </c>
      <c r="S2475">
        <v>14</v>
      </c>
      <c r="U2475">
        <v>7891045164962</v>
      </c>
      <c r="V2475">
        <v>0</v>
      </c>
      <c r="Z2475" t="s">
        <v>1260</v>
      </c>
      <c r="AA2475" t="s">
        <v>1261</v>
      </c>
      <c r="AB2475">
        <v>1</v>
      </c>
      <c r="AC2475" t="s">
        <v>1283</v>
      </c>
      <c r="AE2475">
        <v>45596</v>
      </c>
      <c r="AH2475">
        <v>0</v>
      </c>
      <c r="AK2475" t="s">
        <v>1260</v>
      </c>
      <c r="AM2475" t="s">
        <v>1260</v>
      </c>
      <c r="AN2475" t="s">
        <v>1260</v>
      </c>
      <c r="AQ2475" t="s">
        <v>1263</v>
      </c>
      <c r="AR2475" t="s">
        <v>1257</v>
      </c>
      <c r="AS2475" t="s">
        <v>1260</v>
      </c>
      <c r="AT2475">
        <v>1</v>
      </c>
      <c r="AX2475" t="s">
        <v>1260</v>
      </c>
      <c r="AY2475" t="s">
        <v>1264</v>
      </c>
      <c r="AZ2475" t="s">
        <v>1265</v>
      </c>
      <c r="BI2475" t="s">
        <v>1260</v>
      </c>
      <c r="BK2475" t="str">
        <f>LEFT(Tabela_BaseCadastro[[#This Row],[Descrição]],SEARCH(" ",Tabela_BaseCadastro[[#This Row],[Descrição]],1)-1)</f>
        <v>MEKTOVI</v>
      </c>
      <c r="BL2475" t="str">
        <f>TEXT(Tabela_BaseCadastro[[#This Row],[Unidade Venda '[EAN8, UPC12, EAN13, e DUN14']]],"0000000000000")</f>
        <v>7891045164962</v>
      </c>
      <c r="BM2475" t="s">
        <v>5740</v>
      </c>
      <c r="BN2475" t="str">
        <f>IF(Tabela_BaseCadastro[[#This Row],[P.Ativo CMED]]="",Tabela_BaseCadastro[[#This Row],[DESCRIÇÃO DO PRINCIPIO ATIVO]],Tabela_BaseCadastro[[#This Row],[P.Ativo CMED]])</f>
        <v>BINIMETINIBE</v>
      </c>
    </row>
    <row r="2476" spans="1:66" x14ac:dyDescent="0.25">
      <c r="A2476">
        <v>3350</v>
      </c>
      <c r="B2476" t="s">
        <v>5741</v>
      </c>
      <c r="C2476">
        <v>2300</v>
      </c>
      <c r="D2476" t="s">
        <v>177</v>
      </c>
      <c r="E2476">
        <v>5</v>
      </c>
      <c r="F2476" t="s">
        <v>2634</v>
      </c>
      <c r="G2476">
        <v>8</v>
      </c>
      <c r="H2476" s="1" t="s">
        <v>2635</v>
      </c>
      <c r="I2476">
        <v>88</v>
      </c>
      <c r="J2476" t="s">
        <v>5400</v>
      </c>
      <c r="M2476" t="s">
        <v>1257</v>
      </c>
      <c r="N2476" t="s">
        <v>4617</v>
      </c>
      <c r="O2476" t="s">
        <v>4618</v>
      </c>
      <c r="P2476">
        <v>90183921</v>
      </c>
      <c r="R2476">
        <v>13</v>
      </c>
      <c r="S2476">
        <v>14</v>
      </c>
      <c r="U2476">
        <v>7898958242589</v>
      </c>
      <c r="V2476">
        <v>0</v>
      </c>
      <c r="X2476" t="s">
        <v>5742</v>
      </c>
      <c r="Z2476" t="s">
        <v>1260</v>
      </c>
      <c r="AA2476" t="s">
        <v>1261</v>
      </c>
      <c r="AE2476">
        <v>45601</v>
      </c>
      <c r="AH2476">
        <v>0</v>
      </c>
      <c r="AK2476" t="s">
        <v>1260</v>
      </c>
      <c r="AM2476" t="s">
        <v>1260</v>
      </c>
      <c r="AN2476" t="s">
        <v>1260</v>
      </c>
      <c r="AQ2476" t="s">
        <v>1263</v>
      </c>
      <c r="AR2476" t="s">
        <v>1257</v>
      </c>
      <c r="AS2476" t="s">
        <v>1260</v>
      </c>
      <c r="AT2476">
        <v>1</v>
      </c>
      <c r="AX2476" t="s">
        <v>1260</v>
      </c>
      <c r="AY2476" t="s">
        <v>1264</v>
      </c>
      <c r="AZ2476" t="s">
        <v>1265</v>
      </c>
      <c r="BI2476" t="s">
        <v>1617</v>
      </c>
      <c r="BK2476" t="str">
        <f>LEFT(Tabela_BaseCadastro[[#This Row],[Descrição]],SEARCH(" ",Tabela_BaseCadastro[[#This Row],[Descrição]],1)-1)</f>
        <v>356-15</v>
      </c>
      <c r="BL2476" t="str">
        <f>TEXT(Tabela_BaseCadastro[[#This Row],[Unidade Venda '[EAN8, UPC12, EAN13, e DUN14']]],"0000000000000")</f>
        <v>7898958242589</v>
      </c>
      <c r="BN2476">
        <f>IF(Tabela_BaseCadastro[[#This Row],[P.Ativo CMED]]="",Tabela_BaseCadastro[[#This Row],[DESCRIÇÃO DO PRINCIPIO ATIVO]],Tabela_BaseCadastro[[#This Row],[P.Ativo CMED]])</f>
        <v>0</v>
      </c>
    </row>
    <row r="2477" spans="1:66" x14ac:dyDescent="0.25">
      <c r="A2477">
        <v>3351</v>
      </c>
      <c r="B2477" t="s">
        <v>5743</v>
      </c>
      <c r="C2477">
        <v>2300</v>
      </c>
      <c r="D2477" t="s">
        <v>177</v>
      </c>
      <c r="E2477">
        <v>5</v>
      </c>
      <c r="F2477" t="s">
        <v>2634</v>
      </c>
      <c r="G2477">
        <v>8</v>
      </c>
      <c r="H2477" s="1" t="s">
        <v>2635</v>
      </c>
      <c r="I2477">
        <v>88</v>
      </c>
      <c r="J2477" t="s">
        <v>5400</v>
      </c>
      <c r="M2477" t="s">
        <v>1257</v>
      </c>
      <c r="N2477" t="s">
        <v>3332</v>
      </c>
      <c r="O2477" t="s">
        <v>1275</v>
      </c>
      <c r="P2477">
        <v>90183929</v>
      </c>
      <c r="R2477">
        <v>13</v>
      </c>
      <c r="S2477">
        <v>14</v>
      </c>
      <c r="U2477">
        <v>7898943128645</v>
      </c>
      <c r="V2477">
        <v>0</v>
      </c>
      <c r="X2477" t="s">
        <v>5744</v>
      </c>
      <c r="Z2477" t="s">
        <v>1260</v>
      </c>
      <c r="AA2477" t="s">
        <v>1261</v>
      </c>
      <c r="AE2477">
        <v>45601</v>
      </c>
      <c r="AH2477">
        <v>0</v>
      </c>
      <c r="AK2477" t="s">
        <v>1260</v>
      </c>
      <c r="AM2477" t="s">
        <v>1260</v>
      </c>
      <c r="AN2477" t="s">
        <v>1260</v>
      </c>
      <c r="AQ2477" t="s">
        <v>1263</v>
      </c>
      <c r="AR2477" t="s">
        <v>1257</v>
      </c>
      <c r="AS2477" t="s">
        <v>1260</v>
      </c>
      <c r="AT2477">
        <v>1</v>
      </c>
      <c r="AX2477" t="s">
        <v>1260</v>
      </c>
      <c r="AY2477" t="s">
        <v>1264</v>
      </c>
      <c r="AZ2477" t="s">
        <v>1265</v>
      </c>
      <c r="BI2477" t="s">
        <v>1260</v>
      </c>
      <c r="BK2477" t="str">
        <f>LEFT(Tabela_BaseCadastro[[#This Row],[Descrição]],SEARCH(" ",Tabela_BaseCadastro[[#This Row],[Descrição]],1)-1)</f>
        <v>475-18</v>
      </c>
      <c r="BL2477" t="str">
        <f>TEXT(Tabela_BaseCadastro[[#This Row],[Unidade Venda '[EAN8, UPC12, EAN13, e DUN14']]],"0000000000000")</f>
        <v>7898943128645</v>
      </c>
      <c r="BN2477">
        <f>IF(Tabela_BaseCadastro[[#This Row],[P.Ativo CMED]]="",Tabela_BaseCadastro[[#This Row],[DESCRIÇÃO DO PRINCIPIO ATIVO]],Tabela_BaseCadastro[[#This Row],[P.Ativo CMED]])</f>
        <v>0</v>
      </c>
    </row>
    <row r="2478" spans="1:66" x14ac:dyDescent="0.25">
      <c r="A2478">
        <v>3352</v>
      </c>
      <c r="B2478" t="s">
        <v>5745</v>
      </c>
      <c r="C2478">
        <v>2300</v>
      </c>
      <c r="D2478" t="s">
        <v>177</v>
      </c>
      <c r="E2478">
        <v>5</v>
      </c>
      <c r="F2478" t="s">
        <v>2634</v>
      </c>
      <c r="G2478">
        <v>8</v>
      </c>
      <c r="H2478" s="1" t="s">
        <v>2635</v>
      </c>
      <c r="I2478">
        <v>88</v>
      </c>
      <c r="J2478" t="s">
        <v>5400</v>
      </c>
      <c r="M2478" t="s">
        <v>1257</v>
      </c>
      <c r="N2478" t="s">
        <v>4617</v>
      </c>
      <c r="O2478" t="s">
        <v>4618</v>
      </c>
      <c r="P2478">
        <v>90183921</v>
      </c>
      <c r="R2478">
        <v>13</v>
      </c>
      <c r="S2478">
        <v>14</v>
      </c>
      <c r="U2478">
        <v>7898943128478</v>
      </c>
      <c r="V2478">
        <v>0</v>
      </c>
      <c r="X2478" t="s">
        <v>5746</v>
      </c>
      <c r="Z2478" t="s">
        <v>1260</v>
      </c>
      <c r="AA2478" t="s">
        <v>1261</v>
      </c>
      <c r="AE2478">
        <v>45601</v>
      </c>
      <c r="AH2478">
        <v>0</v>
      </c>
      <c r="AK2478" t="s">
        <v>1260</v>
      </c>
      <c r="AM2478" t="s">
        <v>1260</v>
      </c>
      <c r="AN2478" t="s">
        <v>1260</v>
      </c>
      <c r="AQ2478" t="s">
        <v>1263</v>
      </c>
      <c r="AR2478" t="s">
        <v>1257</v>
      </c>
      <c r="AS2478" t="s">
        <v>1260</v>
      </c>
      <c r="AT2478">
        <v>1</v>
      </c>
      <c r="AX2478" t="s">
        <v>1260</v>
      </c>
      <c r="AY2478" t="s">
        <v>1264</v>
      </c>
      <c r="AZ2478" t="s">
        <v>1265</v>
      </c>
      <c r="BI2478" t="s">
        <v>1260</v>
      </c>
      <c r="BK2478" t="str">
        <f>LEFT(Tabela_BaseCadastro[[#This Row],[Descrição]],SEARCH(" ",Tabela_BaseCadastro[[#This Row],[Descrição]],1)-1)</f>
        <v>420-10</v>
      </c>
      <c r="BL2478" t="str">
        <f>TEXT(Tabela_BaseCadastro[[#This Row],[Unidade Venda '[EAN8, UPC12, EAN13, e DUN14']]],"0000000000000")</f>
        <v>7898943128478</v>
      </c>
      <c r="BN2478">
        <f>IF(Tabela_BaseCadastro[[#This Row],[P.Ativo CMED]]="",Tabela_BaseCadastro[[#This Row],[DESCRIÇÃO DO PRINCIPIO ATIVO]],Tabela_BaseCadastro[[#This Row],[P.Ativo CMED]])</f>
        <v>0</v>
      </c>
    </row>
    <row r="2479" spans="1:66" x14ac:dyDescent="0.25">
      <c r="A2479">
        <v>3353</v>
      </c>
      <c r="B2479" t="s">
        <v>5747</v>
      </c>
      <c r="C2479">
        <v>2300</v>
      </c>
      <c r="D2479" t="s">
        <v>177</v>
      </c>
      <c r="E2479">
        <v>5</v>
      </c>
      <c r="F2479" t="s">
        <v>2634</v>
      </c>
      <c r="G2479">
        <v>8</v>
      </c>
      <c r="H2479" s="1" t="s">
        <v>2635</v>
      </c>
      <c r="I2479">
        <v>88</v>
      </c>
      <c r="J2479" t="s">
        <v>5400</v>
      </c>
      <c r="M2479" t="s">
        <v>1257</v>
      </c>
      <c r="N2479" t="s">
        <v>4617</v>
      </c>
      <c r="O2479" t="s">
        <v>4618</v>
      </c>
      <c r="P2479">
        <v>90183921</v>
      </c>
      <c r="R2479">
        <v>13</v>
      </c>
      <c r="S2479">
        <v>14</v>
      </c>
      <c r="U2479">
        <v>7898943128096</v>
      </c>
      <c r="V2479">
        <v>0</v>
      </c>
      <c r="X2479" t="s">
        <v>5748</v>
      </c>
      <c r="Z2479" t="s">
        <v>1260</v>
      </c>
      <c r="AA2479" t="s">
        <v>1261</v>
      </c>
      <c r="AE2479">
        <v>45601</v>
      </c>
      <c r="AH2479">
        <v>0</v>
      </c>
      <c r="AK2479" t="s">
        <v>1260</v>
      </c>
      <c r="AM2479" t="s">
        <v>1260</v>
      </c>
      <c r="AN2479" t="s">
        <v>1260</v>
      </c>
      <c r="AQ2479" t="s">
        <v>1263</v>
      </c>
      <c r="AR2479" t="s">
        <v>1257</v>
      </c>
      <c r="AS2479" t="s">
        <v>1260</v>
      </c>
      <c r="AT2479">
        <v>1</v>
      </c>
      <c r="AX2479" t="s">
        <v>1260</v>
      </c>
      <c r="AY2479" t="s">
        <v>1264</v>
      </c>
      <c r="AZ2479" t="s">
        <v>1265</v>
      </c>
      <c r="BI2479" t="s">
        <v>1260</v>
      </c>
      <c r="BK2479" t="str">
        <f>LEFT(Tabela_BaseCadastro[[#This Row],[Descrição]],SEARCH(" ",Tabela_BaseCadastro[[#This Row],[Descrição]],1)-1)</f>
        <v>391-12</v>
      </c>
      <c r="BL2479" t="str">
        <f>TEXT(Tabela_BaseCadastro[[#This Row],[Unidade Venda '[EAN8, UPC12, EAN13, e DUN14']]],"0000000000000")</f>
        <v>7898943128096</v>
      </c>
      <c r="BN2479">
        <f>IF(Tabela_BaseCadastro[[#This Row],[P.Ativo CMED]]="",Tabela_BaseCadastro[[#This Row],[DESCRIÇÃO DO PRINCIPIO ATIVO]],Tabela_BaseCadastro[[#This Row],[P.Ativo CMED]])</f>
        <v>0</v>
      </c>
    </row>
    <row r="2480" spans="1:66" x14ac:dyDescent="0.25">
      <c r="A2480">
        <v>3354</v>
      </c>
      <c r="B2480" t="s">
        <v>5749</v>
      </c>
      <c r="C2480">
        <v>2300</v>
      </c>
      <c r="D2480" t="s">
        <v>177</v>
      </c>
      <c r="E2480">
        <v>5</v>
      </c>
      <c r="F2480" t="s">
        <v>2634</v>
      </c>
      <c r="G2480">
        <v>8</v>
      </c>
      <c r="H2480" s="1" t="s">
        <v>2635</v>
      </c>
      <c r="I2480">
        <v>88</v>
      </c>
      <c r="J2480" t="s">
        <v>5400</v>
      </c>
      <c r="M2480" t="s">
        <v>1257</v>
      </c>
      <c r="N2480" t="s">
        <v>4617</v>
      </c>
      <c r="O2480" t="s">
        <v>4618</v>
      </c>
      <c r="P2480">
        <v>90183921</v>
      </c>
      <c r="R2480">
        <v>13</v>
      </c>
      <c r="S2480">
        <v>14</v>
      </c>
      <c r="U2480">
        <v>7898943129581</v>
      </c>
      <c r="V2480">
        <v>0</v>
      </c>
      <c r="X2480" t="s">
        <v>5750</v>
      </c>
      <c r="Z2480" t="s">
        <v>1260</v>
      </c>
      <c r="AA2480" t="s">
        <v>1261</v>
      </c>
      <c r="AE2480">
        <v>45601</v>
      </c>
      <c r="AH2480">
        <v>0</v>
      </c>
      <c r="AK2480" t="s">
        <v>1260</v>
      </c>
      <c r="AM2480" t="s">
        <v>1260</v>
      </c>
      <c r="AN2480" t="s">
        <v>1260</v>
      </c>
      <c r="AQ2480" t="s">
        <v>1263</v>
      </c>
      <c r="AR2480" t="s">
        <v>1257</v>
      </c>
      <c r="AS2480" t="s">
        <v>1260</v>
      </c>
      <c r="AT2480">
        <v>1</v>
      </c>
      <c r="AX2480" t="s">
        <v>1260</v>
      </c>
      <c r="AY2480" t="s">
        <v>1264</v>
      </c>
      <c r="AZ2480" t="s">
        <v>1265</v>
      </c>
      <c r="BI2480" t="s">
        <v>1260</v>
      </c>
      <c r="BK2480" t="str">
        <f>LEFT(Tabela_BaseCadastro[[#This Row],[Descrição]],SEARCH(" ",Tabela_BaseCadastro[[#This Row],[Descrição]],1)-1)</f>
        <v>420-04</v>
      </c>
      <c r="BL2480" t="str">
        <f>TEXT(Tabela_BaseCadastro[[#This Row],[Unidade Venda '[EAN8, UPC12, EAN13, e DUN14']]],"0000000000000")</f>
        <v>7898943129581</v>
      </c>
      <c r="BN2480">
        <f>IF(Tabela_BaseCadastro[[#This Row],[P.Ativo CMED]]="",Tabela_BaseCadastro[[#This Row],[DESCRIÇÃO DO PRINCIPIO ATIVO]],Tabela_BaseCadastro[[#This Row],[P.Ativo CMED]])</f>
        <v>0</v>
      </c>
    </row>
    <row r="2481" spans="1:66" x14ac:dyDescent="0.25">
      <c r="A2481">
        <v>3355</v>
      </c>
      <c r="B2481" t="s">
        <v>5751</v>
      </c>
      <c r="C2481">
        <v>2300</v>
      </c>
      <c r="D2481" t="s">
        <v>177</v>
      </c>
      <c r="E2481">
        <v>5</v>
      </c>
      <c r="F2481" t="s">
        <v>2634</v>
      </c>
      <c r="G2481">
        <v>8</v>
      </c>
      <c r="H2481" s="1" t="s">
        <v>2635</v>
      </c>
      <c r="I2481">
        <v>88</v>
      </c>
      <c r="J2481" t="s">
        <v>5400</v>
      </c>
      <c r="M2481" t="s">
        <v>1257</v>
      </c>
      <c r="N2481" t="s">
        <v>4617</v>
      </c>
      <c r="O2481" t="s">
        <v>4618</v>
      </c>
      <c r="P2481">
        <v>90183921</v>
      </c>
      <c r="R2481">
        <v>13</v>
      </c>
      <c r="S2481">
        <v>14</v>
      </c>
      <c r="U2481">
        <v>7898943128454</v>
      </c>
      <c r="V2481">
        <v>0</v>
      </c>
      <c r="X2481" t="s">
        <v>5752</v>
      </c>
      <c r="Z2481" t="s">
        <v>1260</v>
      </c>
      <c r="AA2481" t="s">
        <v>1261</v>
      </c>
      <c r="AE2481">
        <v>45601</v>
      </c>
      <c r="AH2481">
        <v>0</v>
      </c>
      <c r="AK2481" t="s">
        <v>1260</v>
      </c>
      <c r="AM2481" t="s">
        <v>1260</v>
      </c>
      <c r="AN2481" t="s">
        <v>1260</v>
      </c>
      <c r="AQ2481" t="s">
        <v>1263</v>
      </c>
      <c r="AR2481" t="s">
        <v>1257</v>
      </c>
      <c r="AS2481" t="s">
        <v>1260</v>
      </c>
      <c r="AT2481">
        <v>1</v>
      </c>
      <c r="AX2481" t="s">
        <v>1260</v>
      </c>
      <c r="AY2481" t="s">
        <v>1264</v>
      </c>
      <c r="AZ2481" t="s">
        <v>1265</v>
      </c>
      <c r="BI2481" t="s">
        <v>1260</v>
      </c>
      <c r="BK2481" t="str">
        <f>LEFT(Tabela_BaseCadastro[[#This Row],[Descrição]],SEARCH(" ",Tabela_BaseCadastro[[#This Row],[Descrição]],1)-1)</f>
        <v>420-06</v>
      </c>
      <c r="BL2481" t="str">
        <f>TEXT(Tabela_BaseCadastro[[#This Row],[Unidade Venda '[EAN8, UPC12, EAN13, e DUN14']]],"0000000000000")</f>
        <v>7898943128454</v>
      </c>
      <c r="BN2481">
        <f>IF(Tabela_BaseCadastro[[#This Row],[P.Ativo CMED]]="",Tabela_BaseCadastro[[#This Row],[DESCRIÇÃO DO PRINCIPIO ATIVO]],Tabela_BaseCadastro[[#This Row],[P.Ativo CMED]])</f>
        <v>0</v>
      </c>
    </row>
    <row r="2482" spans="1:66" x14ac:dyDescent="0.25">
      <c r="A2482">
        <v>3356</v>
      </c>
      <c r="B2482" t="s">
        <v>5753</v>
      </c>
      <c r="C2482">
        <v>2300</v>
      </c>
      <c r="D2482" t="s">
        <v>177</v>
      </c>
      <c r="E2482">
        <v>5</v>
      </c>
      <c r="F2482" t="s">
        <v>2634</v>
      </c>
      <c r="G2482">
        <v>8</v>
      </c>
      <c r="H2482" s="1" t="s">
        <v>2635</v>
      </c>
      <c r="I2482">
        <v>88</v>
      </c>
      <c r="J2482" t="s">
        <v>5400</v>
      </c>
      <c r="M2482" t="s">
        <v>1257</v>
      </c>
      <c r="N2482" t="s">
        <v>4617</v>
      </c>
      <c r="O2482" t="s">
        <v>4618</v>
      </c>
      <c r="P2482">
        <v>90183921</v>
      </c>
      <c r="R2482">
        <v>13</v>
      </c>
      <c r="S2482">
        <v>14</v>
      </c>
      <c r="U2482">
        <v>7898943128461</v>
      </c>
      <c r="V2482">
        <v>0</v>
      </c>
      <c r="X2482" t="s">
        <v>5754</v>
      </c>
      <c r="Z2482" t="s">
        <v>1260</v>
      </c>
      <c r="AA2482" t="s">
        <v>1261</v>
      </c>
      <c r="AE2482">
        <v>45601</v>
      </c>
      <c r="AH2482">
        <v>0</v>
      </c>
      <c r="AK2482" t="s">
        <v>1260</v>
      </c>
      <c r="AM2482" t="s">
        <v>1260</v>
      </c>
      <c r="AN2482" t="s">
        <v>1260</v>
      </c>
      <c r="AQ2482" t="s">
        <v>1263</v>
      </c>
      <c r="AR2482" t="s">
        <v>1257</v>
      </c>
      <c r="AS2482" t="s">
        <v>1260</v>
      </c>
      <c r="AT2482">
        <v>1</v>
      </c>
      <c r="AX2482" t="s">
        <v>1260</v>
      </c>
      <c r="AY2482" t="s">
        <v>1264</v>
      </c>
      <c r="AZ2482" t="s">
        <v>1265</v>
      </c>
      <c r="BI2482" t="s">
        <v>1260</v>
      </c>
      <c r="BK2482" t="str">
        <f>LEFT(Tabela_BaseCadastro[[#This Row],[Descrição]],SEARCH(" ",Tabela_BaseCadastro[[#This Row],[Descrição]],1)-1)</f>
        <v>420-08</v>
      </c>
      <c r="BL2482" t="str">
        <f>TEXT(Tabela_BaseCadastro[[#This Row],[Unidade Venda '[EAN8, UPC12, EAN13, e DUN14']]],"0000000000000")</f>
        <v>7898943128461</v>
      </c>
      <c r="BN2482">
        <f>IF(Tabela_BaseCadastro[[#This Row],[P.Ativo CMED]]="",Tabela_BaseCadastro[[#This Row],[DESCRIÇÃO DO PRINCIPIO ATIVO]],Tabela_BaseCadastro[[#This Row],[P.Ativo CMED]])</f>
        <v>0</v>
      </c>
    </row>
    <row r="2483" spans="1:66" x14ac:dyDescent="0.25">
      <c r="A2483">
        <v>3357</v>
      </c>
      <c r="B2483" t="s">
        <v>5755</v>
      </c>
      <c r="C2483">
        <v>2300</v>
      </c>
      <c r="D2483" t="s">
        <v>177</v>
      </c>
      <c r="E2483">
        <v>5</v>
      </c>
      <c r="F2483" t="s">
        <v>2634</v>
      </c>
      <c r="G2483">
        <v>8</v>
      </c>
      <c r="H2483" s="1" t="s">
        <v>2635</v>
      </c>
      <c r="I2483">
        <v>88</v>
      </c>
      <c r="J2483" t="s">
        <v>5400</v>
      </c>
      <c r="M2483" t="s">
        <v>1257</v>
      </c>
      <c r="N2483" t="s">
        <v>4617</v>
      </c>
      <c r="O2483" t="s">
        <v>4618</v>
      </c>
      <c r="P2483">
        <v>90183921</v>
      </c>
      <c r="R2483">
        <v>13</v>
      </c>
      <c r="S2483">
        <v>14</v>
      </c>
      <c r="U2483">
        <v>7898943128485</v>
      </c>
      <c r="V2483">
        <v>0</v>
      </c>
      <c r="X2483" t="s">
        <v>5756</v>
      </c>
      <c r="Z2483" t="s">
        <v>1260</v>
      </c>
      <c r="AA2483" t="s">
        <v>1261</v>
      </c>
      <c r="AE2483">
        <v>45601</v>
      </c>
      <c r="AH2483">
        <v>0</v>
      </c>
      <c r="AK2483" t="s">
        <v>1260</v>
      </c>
      <c r="AM2483" t="s">
        <v>1260</v>
      </c>
      <c r="AN2483" t="s">
        <v>1260</v>
      </c>
      <c r="AQ2483" t="s">
        <v>1263</v>
      </c>
      <c r="AR2483" t="s">
        <v>1257</v>
      </c>
      <c r="AS2483" t="s">
        <v>1260</v>
      </c>
      <c r="AT2483">
        <v>1</v>
      </c>
      <c r="AX2483" t="s">
        <v>1260</v>
      </c>
      <c r="AY2483" t="s">
        <v>1264</v>
      </c>
      <c r="AZ2483" t="s">
        <v>1265</v>
      </c>
      <c r="BI2483" t="s">
        <v>1260</v>
      </c>
      <c r="BK2483" t="str">
        <f>LEFT(Tabela_BaseCadastro[[#This Row],[Descrição]],SEARCH(" ",Tabela_BaseCadastro[[#This Row],[Descrição]],1)-1)</f>
        <v>420-12</v>
      </c>
      <c r="BL2483" t="str">
        <f>TEXT(Tabela_BaseCadastro[[#This Row],[Unidade Venda '[EAN8, UPC12, EAN13, e DUN14']]],"0000000000000")</f>
        <v>7898943128485</v>
      </c>
      <c r="BN2483">
        <f>IF(Tabela_BaseCadastro[[#This Row],[P.Ativo CMED]]="",Tabela_BaseCadastro[[#This Row],[DESCRIÇÃO DO PRINCIPIO ATIVO]],Tabela_BaseCadastro[[#This Row],[P.Ativo CMED]])</f>
        <v>0</v>
      </c>
    </row>
    <row r="2484" spans="1:66" x14ac:dyDescent="0.25">
      <c r="A2484">
        <v>3358</v>
      </c>
      <c r="B2484" t="s">
        <v>5757</v>
      </c>
      <c r="C2484">
        <v>2300</v>
      </c>
      <c r="D2484" t="s">
        <v>177</v>
      </c>
      <c r="E2484">
        <v>5</v>
      </c>
      <c r="F2484" t="s">
        <v>2634</v>
      </c>
      <c r="G2484">
        <v>8</v>
      </c>
      <c r="H2484" s="1" t="s">
        <v>2635</v>
      </c>
      <c r="I2484">
        <v>88</v>
      </c>
      <c r="J2484" t="s">
        <v>5400</v>
      </c>
      <c r="M2484" t="s">
        <v>1257</v>
      </c>
      <c r="N2484" t="s">
        <v>4617</v>
      </c>
      <c r="O2484" t="s">
        <v>4618</v>
      </c>
      <c r="P2484">
        <v>90183921</v>
      </c>
      <c r="R2484">
        <v>13</v>
      </c>
      <c r="S2484">
        <v>14</v>
      </c>
      <c r="U2484">
        <v>7898958242077</v>
      </c>
      <c r="V2484">
        <v>0</v>
      </c>
      <c r="X2484" t="s">
        <v>5758</v>
      </c>
      <c r="Z2484" t="s">
        <v>1260</v>
      </c>
      <c r="AA2484" t="s">
        <v>1261</v>
      </c>
      <c r="AE2484">
        <v>45601</v>
      </c>
      <c r="AH2484">
        <v>0</v>
      </c>
      <c r="AK2484" t="s">
        <v>1260</v>
      </c>
      <c r="AM2484" t="s">
        <v>1260</v>
      </c>
      <c r="AN2484" t="s">
        <v>1260</v>
      </c>
      <c r="AQ2484" t="s">
        <v>1263</v>
      </c>
      <c r="AR2484" t="s">
        <v>1257</v>
      </c>
      <c r="AS2484" t="s">
        <v>1260</v>
      </c>
      <c r="AT2484">
        <v>1</v>
      </c>
      <c r="AX2484" t="s">
        <v>1260</v>
      </c>
      <c r="AY2484" t="s">
        <v>1264</v>
      </c>
      <c r="AZ2484" t="s">
        <v>1265</v>
      </c>
      <c r="BI2484" t="s">
        <v>1260</v>
      </c>
      <c r="BK2484" t="str">
        <f>LEFT(Tabela_BaseCadastro[[#This Row],[Descrição]],SEARCH(" ",Tabela_BaseCadastro[[#This Row],[Descrição]],1)-1)</f>
        <v>331-18</v>
      </c>
      <c r="BL2484" t="str">
        <f>TEXT(Tabela_BaseCadastro[[#This Row],[Unidade Venda '[EAN8, UPC12, EAN13, e DUN14']]],"0000000000000")</f>
        <v>7898958242077</v>
      </c>
      <c r="BN2484">
        <f>IF(Tabela_BaseCadastro[[#This Row],[P.Ativo CMED]]="",Tabela_BaseCadastro[[#This Row],[DESCRIÇÃO DO PRINCIPIO ATIVO]],Tabela_BaseCadastro[[#This Row],[P.Ativo CMED]])</f>
        <v>0</v>
      </c>
    </row>
    <row r="2485" spans="1:66" x14ac:dyDescent="0.25">
      <c r="A2485">
        <v>3359</v>
      </c>
      <c r="B2485" t="s">
        <v>5759</v>
      </c>
      <c r="C2485">
        <v>2300</v>
      </c>
      <c r="D2485" t="s">
        <v>177</v>
      </c>
      <c r="E2485">
        <v>5</v>
      </c>
      <c r="F2485" t="s">
        <v>2634</v>
      </c>
      <c r="G2485">
        <v>8</v>
      </c>
      <c r="H2485" s="1" t="s">
        <v>2635</v>
      </c>
      <c r="I2485">
        <v>88</v>
      </c>
      <c r="J2485" t="s">
        <v>5400</v>
      </c>
      <c r="M2485" t="s">
        <v>1257</v>
      </c>
      <c r="N2485" t="s">
        <v>4617</v>
      </c>
      <c r="O2485" t="s">
        <v>4618</v>
      </c>
      <c r="P2485">
        <v>90183921</v>
      </c>
      <c r="R2485">
        <v>13</v>
      </c>
      <c r="S2485">
        <v>14</v>
      </c>
      <c r="U2485">
        <v>7898958242060</v>
      </c>
      <c r="V2485">
        <v>0</v>
      </c>
      <c r="X2485" t="s">
        <v>5760</v>
      </c>
      <c r="Z2485" t="s">
        <v>1260</v>
      </c>
      <c r="AA2485" t="s">
        <v>1261</v>
      </c>
      <c r="AE2485">
        <v>45601</v>
      </c>
      <c r="AH2485">
        <v>0</v>
      </c>
      <c r="AK2485" t="s">
        <v>1260</v>
      </c>
      <c r="AM2485" t="s">
        <v>1260</v>
      </c>
      <c r="AN2485" t="s">
        <v>1260</v>
      </c>
      <c r="AQ2485" t="s">
        <v>1263</v>
      </c>
      <c r="AR2485" t="s">
        <v>1257</v>
      </c>
      <c r="AS2485" t="s">
        <v>1260</v>
      </c>
      <c r="AT2485">
        <v>1</v>
      </c>
      <c r="AX2485" t="s">
        <v>1260</v>
      </c>
      <c r="AY2485" t="s">
        <v>1264</v>
      </c>
      <c r="AZ2485" t="s">
        <v>1265</v>
      </c>
      <c r="BI2485" t="s">
        <v>1260</v>
      </c>
      <c r="BK2485" t="str">
        <f>LEFT(Tabela_BaseCadastro[[#This Row],[Descrição]],SEARCH(" ",Tabela_BaseCadastro[[#This Row],[Descrição]],1)-1)</f>
        <v>331-16</v>
      </c>
      <c r="BL2485" t="str">
        <f>TEXT(Tabela_BaseCadastro[[#This Row],[Unidade Venda '[EAN8, UPC12, EAN13, e DUN14']]],"0000000000000")</f>
        <v>7898958242060</v>
      </c>
      <c r="BN2485">
        <f>IF(Tabela_BaseCadastro[[#This Row],[P.Ativo CMED]]="",Tabela_BaseCadastro[[#This Row],[DESCRIÇÃO DO PRINCIPIO ATIVO]],Tabela_BaseCadastro[[#This Row],[P.Ativo CMED]])</f>
        <v>0</v>
      </c>
    </row>
    <row r="2486" spans="1:66" x14ac:dyDescent="0.25">
      <c r="A2486">
        <v>3361</v>
      </c>
      <c r="B2486" t="s">
        <v>5761</v>
      </c>
      <c r="C2486">
        <v>2300</v>
      </c>
      <c r="D2486" t="s">
        <v>177</v>
      </c>
      <c r="E2486">
        <v>5</v>
      </c>
      <c r="F2486" t="s">
        <v>2634</v>
      </c>
      <c r="G2486">
        <v>8</v>
      </c>
      <c r="H2486" s="1" t="s">
        <v>2635</v>
      </c>
      <c r="I2486">
        <v>88</v>
      </c>
      <c r="J2486" t="s">
        <v>5400</v>
      </c>
      <c r="M2486" t="s">
        <v>1263</v>
      </c>
      <c r="N2486" t="s">
        <v>4682</v>
      </c>
      <c r="O2486" t="s">
        <v>4577</v>
      </c>
      <c r="P2486">
        <v>90189010</v>
      </c>
      <c r="R2486">
        <v>13</v>
      </c>
      <c r="S2486">
        <v>14</v>
      </c>
      <c r="U2486">
        <v>7898958242176</v>
      </c>
      <c r="V2486">
        <v>0</v>
      </c>
      <c r="X2486" t="s">
        <v>5762</v>
      </c>
      <c r="Z2486" t="s">
        <v>1260</v>
      </c>
      <c r="AA2486" t="s">
        <v>1261</v>
      </c>
      <c r="AE2486">
        <v>45601</v>
      </c>
      <c r="AH2486">
        <v>0</v>
      </c>
      <c r="AK2486" t="s">
        <v>1260</v>
      </c>
      <c r="AM2486" t="s">
        <v>1260</v>
      </c>
      <c r="AN2486" t="s">
        <v>1260</v>
      </c>
      <c r="AQ2486" t="s">
        <v>1263</v>
      </c>
      <c r="AR2486" t="s">
        <v>1257</v>
      </c>
      <c r="AS2486" t="s">
        <v>1260</v>
      </c>
      <c r="AT2486">
        <v>1</v>
      </c>
      <c r="AX2486" t="s">
        <v>1260</v>
      </c>
      <c r="AY2486" t="s">
        <v>1264</v>
      </c>
      <c r="AZ2486" t="s">
        <v>1265</v>
      </c>
      <c r="BI2486" t="s">
        <v>1260</v>
      </c>
      <c r="BK2486" t="str">
        <f>LEFT(Tabela_BaseCadastro[[#This Row],[Descrição]],SEARCH(" ",Tabela_BaseCadastro[[#This Row],[Descrição]],1)-1)</f>
        <v>VALVULA</v>
      </c>
      <c r="BL2486" t="str">
        <f>TEXT(Tabela_BaseCadastro[[#This Row],[Unidade Venda '[EAN8, UPC12, EAN13, e DUN14']]],"0000000000000")</f>
        <v>7898958242176</v>
      </c>
      <c r="BN2486">
        <f>IF(Tabela_BaseCadastro[[#This Row],[P.Ativo CMED]]="",Tabela_BaseCadastro[[#This Row],[DESCRIÇÃO DO PRINCIPIO ATIVO]],Tabela_BaseCadastro[[#This Row],[P.Ativo CMED]])</f>
        <v>0</v>
      </c>
    </row>
    <row r="2487" spans="1:66" x14ac:dyDescent="0.25">
      <c r="A2487">
        <v>3362</v>
      </c>
      <c r="B2487" t="s">
        <v>5763</v>
      </c>
      <c r="C2487">
        <v>2194</v>
      </c>
      <c r="D2487" t="s">
        <v>5166</v>
      </c>
      <c r="E2487">
        <v>5</v>
      </c>
      <c r="F2487" t="s">
        <v>2634</v>
      </c>
      <c r="G2487">
        <v>8</v>
      </c>
      <c r="H2487" s="1" t="s">
        <v>2635</v>
      </c>
      <c r="I2487">
        <v>86</v>
      </c>
      <c r="J2487" t="s">
        <v>5167</v>
      </c>
      <c r="M2487" t="s">
        <v>1263</v>
      </c>
      <c r="N2487" t="s">
        <v>5189</v>
      </c>
      <c r="O2487" t="s">
        <v>2614</v>
      </c>
      <c r="P2487">
        <v>90183929</v>
      </c>
      <c r="R2487">
        <v>13</v>
      </c>
      <c r="S2487">
        <v>14</v>
      </c>
      <c r="U2487">
        <v>0</v>
      </c>
      <c r="V2487">
        <v>0</v>
      </c>
      <c r="X2487">
        <v>97551504</v>
      </c>
      <c r="Z2487" t="s">
        <v>1260</v>
      </c>
      <c r="AA2487" t="s">
        <v>1261</v>
      </c>
      <c r="AE2487">
        <v>45601</v>
      </c>
      <c r="AH2487">
        <v>0</v>
      </c>
      <c r="AK2487" t="s">
        <v>1260</v>
      </c>
      <c r="AM2487" t="s">
        <v>1260</v>
      </c>
      <c r="AN2487" t="s">
        <v>1260</v>
      </c>
      <c r="AQ2487" t="s">
        <v>1263</v>
      </c>
      <c r="AR2487" t="s">
        <v>1257</v>
      </c>
      <c r="AS2487" t="s">
        <v>1260</v>
      </c>
      <c r="AT2487">
        <v>1</v>
      </c>
      <c r="AX2487" t="s">
        <v>1260</v>
      </c>
      <c r="AY2487" t="s">
        <v>1264</v>
      </c>
      <c r="AZ2487" t="s">
        <v>1265</v>
      </c>
      <c r="BI2487" t="s">
        <v>1260</v>
      </c>
      <c r="BK2487" t="str">
        <f>LEFT(Tabela_BaseCadastro[[#This Row],[Descrição]],SEARCH(" ",Tabela_BaseCadastro[[#This Row],[Descrição]],1)-1)</f>
        <v>97551504</v>
      </c>
      <c r="BL2487" t="str">
        <f>TEXT(Tabela_BaseCadastro[[#This Row],[Unidade Venda '[EAN8, UPC12, EAN13, e DUN14']]],"0000000000000")</f>
        <v>0000000000000</v>
      </c>
      <c r="BM2487" t="s">
        <v>1565</v>
      </c>
      <c r="BN2487" t="str">
        <f>IF(Tabela_BaseCadastro[[#This Row],[P.Ativo CMED]]="",Tabela_BaseCadastro[[#This Row],[DESCRIÇÃO DO PRINCIPIO ATIVO]],Tabela_BaseCadastro[[#This Row],[P.Ativo CMED]])</f>
        <v>TISAGENLECLEUCEL</v>
      </c>
    </row>
    <row r="2488" spans="1:66" x14ac:dyDescent="0.25">
      <c r="A2488">
        <v>3363</v>
      </c>
      <c r="B2488" t="s">
        <v>5764</v>
      </c>
      <c r="C2488">
        <v>2445</v>
      </c>
      <c r="D2488" t="s">
        <v>5765</v>
      </c>
      <c r="E2488">
        <v>1</v>
      </c>
      <c r="F2488" t="s">
        <v>1253</v>
      </c>
      <c r="G2488">
        <v>7</v>
      </c>
      <c r="H2488" s="1" t="s">
        <v>1381</v>
      </c>
      <c r="I2488">
        <v>93</v>
      </c>
      <c r="J2488" t="s">
        <v>5766</v>
      </c>
      <c r="K2488">
        <v>1</v>
      </c>
      <c r="L2488" t="s">
        <v>1291</v>
      </c>
      <c r="M2488" t="s">
        <v>1257</v>
      </c>
      <c r="N2488" t="s">
        <v>5767</v>
      </c>
      <c r="O2488" t="s">
        <v>1357</v>
      </c>
      <c r="P2488">
        <v>30021520</v>
      </c>
      <c r="R2488">
        <v>13</v>
      </c>
      <c r="S2488">
        <v>14</v>
      </c>
      <c r="U2488">
        <v>7898994611516</v>
      </c>
      <c r="V2488">
        <v>0</v>
      </c>
      <c r="X2488">
        <v>1039287</v>
      </c>
      <c r="Z2488" t="s">
        <v>1260</v>
      </c>
      <c r="AA2488" t="s">
        <v>1261</v>
      </c>
      <c r="AB2488">
        <v>10</v>
      </c>
      <c r="AC2488" t="s">
        <v>1335</v>
      </c>
      <c r="AE2488">
        <v>45602</v>
      </c>
      <c r="AH2488">
        <v>0</v>
      </c>
      <c r="AK2488" t="s">
        <v>1260</v>
      </c>
      <c r="AM2488" t="s">
        <v>1260</v>
      </c>
      <c r="AN2488" t="s">
        <v>1260</v>
      </c>
      <c r="AQ2488" t="s">
        <v>1263</v>
      </c>
      <c r="AR2488" t="s">
        <v>1257</v>
      </c>
      <c r="AS2488" t="s">
        <v>1260</v>
      </c>
      <c r="AT2488">
        <v>1</v>
      </c>
      <c r="AX2488" t="s">
        <v>1260</v>
      </c>
      <c r="AY2488" t="s">
        <v>1264</v>
      </c>
      <c r="AZ2488" t="s">
        <v>1265</v>
      </c>
      <c r="BI2488" t="s">
        <v>1260</v>
      </c>
      <c r="BK2488" t="str">
        <f>LEFT(Tabela_BaseCadastro[[#This Row],[Descrição]],SEARCH(" ",Tabela_BaseCadastro[[#This Row],[Descrição]],1)-1)</f>
        <v>BRENZYS</v>
      </c>
      <c r="BL2488" t="str">
        <f>TEXT(Tabela_BaseCadastro[[#This Row],[Unidade Venda '[EAN8, UPC12, EAN13, e DUN14']]],"0000000000000")</f>
        <v>7898994611516</v>
      </c>
      <c r="BM2488" t="s">
        <v>4992</v>
      </c>
      <c r="BN2488" t="str">
        <f>IF(Tabela_BaseCadastro[[#This Row],[P.Ativo CMED]]="",Tabela_BaseCadastro[[#This Row],[DESCRIÇÃO DO PRINCIPIO ATIVO]],Tabela_BaseCadastro[[#This Row],[P.Ativo CMED]])</f>
        <v>ETANERCEPTE</v>
      </c>
    </row>
    <row r="2489" spans="1:66" x14ac:dyDescent="0.25">
      <c r="A2489">
        <v>3364</v>
      </c>
      <c r="B2489" t="s">
        <v>5768</v>
      </c>
      <c r="C2489">
        <v>2445</v>
      </c>
      <c r="D2489" t="s">
        <v>5765</v>
      </c>
      <c r="E2489">
        <v>1</v>
      </c>
      <c r="F2489" t="s">
        <v>1253</v>
      </c>
      <c r="G2489">
        <v>7</v>
      </c>
      <c r="H2489" s="1" t="s">
        <v>1381</v>
      </c>
      <c r="I2489">
        <v>93</v>
      </c>
      <c r="J2489" t="s">
        <v>5766</v>
      </c>
      <c r="K2489">
        <v>1</v>
      </c>
      <c r="L2489" t="s">
        <v>1291</v>
      </c>
      <c r="M2489" t="s">
        <v>1257</v>
      </c>
      <c r="N2489" t="s">
        <v>5769</v>
      </c>
      <c r="O2489" t="s">
        <v>5770</v>
      </c>
      <c r="P2489">
        <v>30021590</v>
      </c>
      <c r="R2489">
        <v>13</v>
      </c>
      <c r="S2489">
        <v>14</v>
      </c>
      <c r="U2489">
        <v>7898994611561</v>
      </c>
      <c r="V2489">
        <v>0</v>
      </c>
      <c r="X2489">
        <v>1047851</v>
      </c>
      <c r="Z2489" t="s">
        <v>1260</v>
      </c>
      <c r="AA2489" t="s">
        <v>1261</v>
      </c>
      <c r="AB2489">
        <v>10</v>
      </c>
      <c r="AC2489" t="s">
        <v>1335</v>
      </c>
      <c r="AE2489">
        <v>45602</v>
      </c>
      <c r="AH2489">
        <v>0</v>
      </c>
      <c r="AK2489" t="s">
        <v>1260</v>
      </c>
      <c r="AM2489" t="s">
        <v>1260</v>
      </c>
      <c r="AN2489" t="s">
        <v>1260</v>
      </c>
      <c r="AQ2489" t="s">
        <v>1263</v>
      </c>
      <c r="AR2489" t="s">
        <v>1257</v>
      </c>
      <c r="AS2489" t="s">
        <v>1260</v>
      </c>
      <c r="AT2489">
        <v>1</v>
      </c>
      <c r="AX2489" t="s">
        <v>1260</v>
      </c>
      <c r="AY2489" t="s">
        <v>1264</v>
      </c>
      <c r="AZ2489" t="s">
        <v>1265</v>
      </c>
      <c r="BI2489" t="s">
        <v>1260</v>
      </c>
      <c r="BK2489" t="str">
        <f>LEFT(Tabela_BaseCadastro[[#This Row],[Descrição]],SEARCH(" ",Tabela_BaseCadastro[[#This Row],[Descrição]],1)-1)</f>
        <v>HADLIMA</v>
      </c>
      <c r="BL2489" t="str">
        <f>TEXT(Tabela_BaseCadastro[[#This Row],[Unidade Venda '[EAN8, UPC12, EAN13, e DUN14']]],"0000000000000")</f>
        <v>7898994611561</v>
      </c>
      <c r="BM2489" t="s">
        <v>5107</v>
      </c>
      <c r="BN2489" t="str">
        <f>IF(Tabela_BaseCadastro[[#This Row],[P.Ativo CMED]]="",Tabela_BaseCadastro[[#This Row],[DESCRIÇÃO DO PRINCIPIO ATIVO]],Tabela_BaseCadastro[[#This Row],[P.Ativo CMED]])</f>
        <v>ADALIMUMABE</v>
      </c>
    </row>
    <row r="2490" spans="1:66" x14ac:dyDescent="0.25">
      <c r="A2490">
        <v>3365</v>
      </c>
      <c r="B2490" t="s">
        <v>5771</v>
      </c>
      <c r="C2490">
        <v>2477</v>
      </c>
      <c r="D2490" t="s">
        <v>5765</v>
      </c>
      <c r="E2490">
        <v>1</v>
      </c>
      <c r="F2490" t="s">
        <v>1253</v>
      </c>
      <c r="G2490">
        <v>2</v>
      </c>
      <c r="H2490" s="1" t="s">
        <v>1254</v>
      </c>
      <c r="I2490">
        <v>93</v>
      </c>
      <c r="J2490" t="s">
        <v>5766</v>
      </c>
      <c r="K2490">
        <v>2</v>
      </c>
      <c r="L2490" t="s">
        <v>1256</v>
      </c>
      <c r="M2490" t="s">
        <v>1257</v>
      </c>
      <c r="N2490" t="s">
        <v>1936</v>
      </c>
      <c r="O2490" t="s">
        <v>1937</v>
      </c>
      <c r="P2490">
        <v>30066000</v>
      </c>
      <c r="R2490">
        <v>13</v>
      </c>
      <c r="S2490">
        <v>13</v>
      </c>
      <c r="T2490">
        <v>13</v>
      </c>
      <c r="U2490">
        <v>7897337716512</v>
      </c>
      <c r="V2490">
        <v>0</v>
      </c>
      <c r="W2490">
        <v>7897337716512</v>
      </c>
      <c r="X2490">
        <v>1046794</v>
      </c>
      <c r="Z2490" t="s">
        <v>1260</v>
      </c>
      <c r="AA2490" t="s">
        <v>1261</v>
      </c>
      <c r="AB2490">
        <v>26</v>
      </c>
      <c r="AC2490" t="s">
        <v>1870</v>
      </c>
      <c r="AE2490">
        <v>45602</v>
      </c>
      <c r="AH2490">
        <v>0</v>
      </c>
      <c r="AK2490" t="s">
        <v>1260</v>
      </c>
      <c r="AM2490" t="s">
        <v>1260</v>
      </c>
      <c r="AN2490" t="s">
        <v>1260</v>
      </c>
      <c r="AQ2490" t="s">
        <v>1263</v>
      </c>
      <c r="AR2490" t="s">
        <v>1257</v>
      </c>
      <c r="AS2490" t="s">
        <v>1260</v>
      </c>
      <c r="AT2490">
        <v>1</v>
      </c>
      <c r="AX2490" t="s">
        <v>1260</v>
      </c>
      <c r="AY2490" t="s">
        <v>1264</v>
      </c>
      <c r="AZ2490" t="s">
        <v>1265</v>
      </c>
      <c r="BI2490" t="s">
        <v>1260</v>
      </c>
      <c r="BK2490" t="str">
        <f>LEFT(Tabela_BaseCadastro[[#This Row],[Descrição]],SEARCH(" ",Tabela_BaseCadastro[[#This Row],[Descrição]],1)-1)</f>
        <v>IMPLANON</v>
      </c>
      <c r="BL2490" t="str">
        <f>TEXT(Tabela_BaseCadastro[[#This Row],[Unidade Venda '[EAN8, UPC12, EAN13, e DUN14']]],"0000000000000")</f>
        <v>7897337716512</v>
      </c>
      <c r="BM2490" t="s">
        <v>5772</v>
      </c>
      <c r="BN2490" t="str">
        <f>IF(Tabela_BaseCadastro[[#This Row],[P.Ativo CMED]]="",Tabela_BaseCadastro[[#This Row],[DESCRIÇÃO DO PRINCIPIO ATIVO]],Tabela_BaseCadastro[[#This Row],[P.Ativo CMED]])</f>
        <v>ETONOGESTREL</v>
      </c>
    </row>
    <row r="2491" spans="1:66" x14ac:dyDescent="0.25">
      <c r="A2491">
        <v>3366</v>
      </c>
      <c r="B2491" t="s">
        <v>5773</v>
      </c>
      <c r="C2491">
        <v>2445</v>
      </c>
      <c r="D2491" t="s">
        <v>5765</v>
      </c>
      <c r="E2491">
        <v>1</v>
      </c>
      <c r="F2491" t="s">
        <v>1253</v>
      </c>
      <c r="G2491">
        <v>1</v>
      </c>
      <c r="H2491" s="1" t="s">
        <v>1280</v>
      </c>
      <c r="I2491">
        <v>93</v>
      </c>
      <c r="J2491" t="s">
        <v>5766</v>
      </c>
      <c r="K2491">
        <v>1</v>
      </c>
      <c r="L2491" t="s">
        <v>1291</v>
      </c>
      <c r="M2491" t="s">
        <v>1257</v>
      </c>
      <c r="N2491" t="s">
        <v>1422</v>
      </c>
      <c r="O2491" t="s">
        <v>1253</v>
      </c>
      <c r="P2491">
        <v>30022099</v>
      </c>
      <c r="R2491">
        <v>13</v>
      </c>
      <c r="S2491">
        <v>14</v>
      </c>
      <c r="U2491">
        <v>7898994611592</v>
      </c>
      <c r="V2491">
        <v>0</v>
      </c>
      <c r="X2491">
        <v>1045030</v>
      </c>
      <c r="Z2491" t="s">
        <v>1260</v>
      </c>
      <c r="AA2491" t="s">
        <v>1261</v>
      </c>
      <c r="AB2491">
        <v>1</v>
      </c>
      <c r="AC2491" t="s">
        <v>1283</v>
      </c>
      <c r="AE2491">
        <v>45602</v>
      </c>
      <c r="AH2491">
        <v>0</v>
      </c>
      <c r="AK2491" t="s">
        <v>1260</v>
      </c>
      <c r="AM2491" t="s">
        <v>1260</v>
      </c>
      <c r="AN2491" t="s">
        <v>1260</v>
      </c>
      <c r="AQ2491" t="s">
        <v>1263</v>
      </c>
      <c r="AR2491" t="s">
        <v>1257</v>
      </c>
      <c r="AS2491" t="s">
        <v>1260</v>
      </c>
      <c r="AT2491">
        <v>1</v>
      </c>
      <c r="AX2491" t="s">
        <v>1260</v>
      </c>
      <c r="AY2491" t="s">
        <v>1264</v>
      </c>
      <c r="AZ2491" t="s">
        <v>1265</v>
      </c>
      <c r="BI2491" t="s">
        <v>1260</v>
      </c>
      <c r="BK2491" t="str">
        <f>LEFT(Tabela_BaseCadastro[[#This Row],[Descrição]],SEARCH(" ",Tabela_BaseCadastro[[#This Row],[Descrição]],1)-1)</f>
        <v>ONTRUZANT</v>
      </c>
      <c r="BL2491" t="str">
        <f>TEXT(Tabela_BaseCadastro[[#This Row],[Unidade Venda '[EAN8, UPC12, EAN13, e DUN14']]],"0000000000000")</f>
        <v>7898994611592</v>
      </c>
      <c r="BM2491" t="s">
        <v>1351</v>
      </c>
      <c r="BN2491" t="str">
        <f>IF(Tabela_BaseCadastro[[#This Row],[P.Ativo CMED]]="",Tabela_BaseCadastro[[#This Row],[DESCRIÇÃO DO PRINCIPIO ATIVO]],Tabela_BaseCadastro[[#This Row],[P.Ativo CMED]])</f>
        <v>TRASTUZUMABE</v>
      </c>
    </row>
    <row r="2492" spans="1:66" x14ac:dyDescent="0.25">
      <c r="A2492">
        <v>3367</v>
      </c>
      <c r="B2492" t="s">
        <v>5774</v>
      </c>
      <c r="C2492">
        <v>2445</v>
      </c>
      <c r="D2492" t="s">
        <v>5765</v>
      </c>
      <c r="E2492">
        <v>1</v>
      </c>
      <c r="F2492" t="s">
        <v>1253</v>
      </c>
      <c r="G2492">
        <v>1</v>
      </c>
      <c r="H2492" s="1" t="s">
        <v>1280</v>
      </c>
      <c r="I2492">
        <v>93</v>
      </c>
      <c r="J2492" t="s">
        <v>5766</v>
      </c>
      <c r="K2492">
        <v>1</v>
      </c>
      <c r="L2492" t="s">
        <v>1291</v>
      </c>
      <c r="M2492" t="s">
        <v>1257</v>
      </c>
      <c r="N2492" t="s">
        <v>1422</v>
      </c>
      <c r="O2492" t="s">
        <v>1253</v>
      </c>
      <c r="P2492">
        <v>30022099</v>
      </c>
      <c r="R2492">
        <v>13</v>
      </c>
      <c r="S2492">
        <v>14</v>
      </c>
      <c r="U2492">
        <v>7898994611547</v>
      </c>
      <c r="V2492">
        <v>0</v>
      </c>
      <c r="X2492">
        <v>1045025</v>
      </c>
      <c r="Z2492" t="s">
        <v>1260</v>
      </c>
      <c r="AA2492" t="s">
        <v>1261</v>
      </c>
      <c r="AB2492">
        <v>1</v>
      </c>
      <c r="AC2492" t="s">
        <v>1283</v>
      </c>
      <c r="AE2492">
        <v>45602</v>
      </c>
      <c r="AH2492">
        <v>0</v>
      </c>
      <c r="AK2492" t="s">
        <v>1260</v>
      </c>
      <c r="AM2492" t="s">
        <v>1260</v>
      </c>
      <c r="AN2492" t="s">
        <v>1260</v>
      </c>
      <c r="AQ2492" t="s">
        <v>1263</v>
      </c>
      <c r="AR2492" t="s">
        <v>1257</v>
      </c>
      <c r="AS2492" t="s">
        <v>1260</v>
      </c>
      <c r="AT2492">
        <v>1</v>
      </c>
      <c r="AX2492" t="s">
        <v>1260</v>
      </c>
      <c r="AY2492" t="s">
        <v>1264</v>
      </c>
      <c r="AZ2492" t="s">
        <v>1265</v>
      </c>
      <c r="BI2492" t="s">
        <v>1260</v>
      </c>
      <c r="BK2492" t="str">
        <f>LEFT(Tabela_BaseCadastro[[#This Row],[Descrição]],SEARCH(" ",Tabela_BaseCadastro[[#This Row],[Descrição]],1)-1)</f>
        <v>ONTRUZANT</v>
      </c>
      <c r="BL2492" t="str">
        <f>TEXT(Tabela_BaseCadastro[[#This Row],[Unidade Venda '[EAN8, UPC12, EAN13, e DUN14']]],"0000000000000")</f>
        <v>7898994611547</v>
      </c>
      <c r="BM2492" t="s">
        <v>1351</v>
      </c>
      <c r="BN2492" t="str">
        <f>IF(Tabela_BaseCadastro[[#This Row],[P.Ativo CMED]]="",Tabela_BaseCadastro[[#This Row],[DESCRIÇÃO DO PRINCIPIO ATIVO]],Tabela_BaseCadastro[[#This Row],[P.Ativo CMED]])</f>
        <v>TRASTUZUMABE</v>
      </c>
    </row>
    <row r="2493" spans="1:66" x14ac:dyDescent="0.25">
      <c r="A2493">
        <v>3368</v>
      </c>
      <c r="B2493" t="s">
        <v>5775</v>
      </c>
      <c r="C2493">
        <v>2445</v>
      </c>
      <c r="D2493" t="s">
        <v>5765</v>
      </c>
      <c r="E2493">
        <v>1</v>
      </c>
      <c r="F2493" t="s">
        <v>1253</v>
      </c>
      <c r="G2493">
        <v>19</v>
      </c>
      <c r="H2493" s="1" t="s">
        <v>3737</v>
      </c>
      <c r="I2493">
        <v>93</v>
      </c>
      <c r="J2493" t="s">
        <v>5766</v>
      </c>
      <c r="K2493">
        <v>1</v>
      </c>
      <c r="L2493" t="s">
        <v>1563</v>
      </c>
      <c r="M2493" t="s">
        <v>1257</v>
      </c>
      <c r="N2493" t="s">
        <v>1415</v>
      </c>
      <c r="O2493" t="s">
        <v>1416</v>
      </c>
      <c r="P2493">
        <v>30021590</v>
      </c>
      <c r="R2493">
        <v>13</v>
      </c>
      <c r="S2493">
        <v>14</v>
      </c>
      <c r="U2493">
        <v>7898994611530</v>
      </c>
      <c r="V2493">
        <v>0</v>
      </c>
      <c r="X2493">
        <v>1050654</v>
      </c>
      <c r="Z2493" t="s">
        <v>1260</v>
      </c>
      <c r="AA2493" t="s">
        <v>1261</v>
      </c>
      <c r="AB2493">
        <v>2</v>
      </c>
      <c r="AC2493" t="s">
        <v>5235</v>
      </c>
      <c r="AE2493">
        <v>45602</v>
      </c>
      <c r="AH2493">
        <v>0</v>
      </c>
      <c r="AK2493" t="s">
        <v>1260</v>
      </c>
      <c r="AM2493" t="s">
        <v>1260</v>
      </c>
      <c r="AN2493" t="s">
        <v>1260</v>
      </c>
      <c r="AQ2493" t="s">
        <v>1263</v>
      </c>
      <c r="AR2493" t="s">
        <v>1257</v>
      </c>
      <c r="AS2493" t="s">
        <v>1260</v>
      </c>
      <c r="AT2493">
        <v>1</v>
      </c>
      <c r="AX2493" t="s">
        <v>1260</v>
      </c>
      <c r="AY2493" t="s">
        <v>1264</v>
      </c>
      <c r="AZ2493" t="s">
        <v>1265</v>
      </c>
      <c r="BI2493" t="s">
        <v>1260</v>
      </c>
      <c r="BK2493" t="str">
        <f>LEFT(Tabela_BaseCadastro[[#This Row],[Descrição]],SEARCH(" ",Tabela_BaseCadastro[[#This Row],[Descrição]],1)-1)</f>
        <v>RENFLEXIS</v>
      </c>
      <c r="BL2493" t="str">
        <f>TEXT(Tabela_BaseCadastro[[#This Row],[Unidade Venda '[EAN8, UPC12, EAN13, e DUN14']]],"0000000000000")</f>
        <v>7898994611530</v>
      </c>
      <c r="BM2493" t="s">
        <v>4238</v>
      </c>
      <c r="BN2493" t="str">
        <f>IF(Tabela_BaseCadastro[[#This Row],[P.Ativo CMED]]="",Tabela_BaseCadastro[[#This Row],[DESCRIÇÃO DO PRINCIPIO ATIVO]],Tabela_BaseCadastro[[#This Row],[P.Ativo CMED]])</f>
        <v>INFLIXIMABE</v>
      </c>
    </row>
    <row r="2494" spans="1:66" x14ac:dyDescent="0.25">
      <c r="A2494">
        <v>3369</v>
      </c>
      <c r="B2494" t="s">
        <v>5776</v>
      </c>
      <c r="C2494">
        <v>2194</v>
      </c>
      <c r="D2494" t="s">
        <v>5166</v>
      </c>
      <c r="E2494">
        <v>5</v>
      </c>
      <c r="F2494" t="s">
        <v>2634</v>
      </c>
      <c r="G2494">
        <v>8</v>
      </c>
      <c r="H2494" s="1" t="s">
        <v>2635</v>
      </c>
      <c r="I2494">
        <v>86</v>
      </c>
      <c r="J2494" t="s">
        <v>5167</v>
      </c>
      <c r="M2494" t="s">
        <v>1257</v>
      </c>
      <c r="N2494" t="s">
        <v>3332</v>
      </c>
      <c r="O2494" t="s">
        <v>1275</v>
      </c>
      <c r="P2494">
        <v>90183929</v>
      </c>
      <c r="R2494">
        <v>13</v>
      </c>
      <c r="S2494">
        <v>14</v>
      </c>
      <c r="U2494">
        <v>0</v>
      </c>
      <c r="V2494">
        <v>0</v>
      </c>
      <c r="Z2494" t="s">
        <v>1260</v>
      </c>
      <c r="AA2494" t="s">
        <v>1261</v>
      </c>
      <c r="AE2494">
        <v>45603</v>
      </c>
      <c r="AH2494">
        <v>0</v>
      </c>
      <c r="AK2494" t="s">
        <v>1260</v>
      </c>
      <c r="AM2494" t="s">
        <v>1260</v>
      </c>
      <c r="AN2494" t="s">
        <v>1260</v>
      </c>
      <c r="AQ2494" t="s">
        <v>1263</v>
      </c>
      <c r="AR2494" t="s">
        <v>1257</v>
      </c>
      <c r="AS2494" t="s">
        <v>1260</v>
      </c>
      <c r="AT2494">
        <v>1</v>
      </c>
      <c r="AX2494" t="s">
        <v>1260</v>
      </c>
      <c r="AY2494" t="s">
        <v>1264</v>
      </c>
      <c r="AZ2494" t="s">
        <v>1265</v>
      </c>
      <c r="BI2494" t="s">
        <v>1260</v>
      </c>
      <c r="BK2494" t="str">
        <f>LEFT(Tabela_BaseCadastro[[#This Row],[Descrição]],SEARCH(" ",Tabela_BaseCadastro[[#This Row],[Descrição]],1)-1)</f>
        <v>94244804</v>
      </c>
      <c r="BL2494" t="str">
        <f>TEXT(Tabela_BaseCadastro[[#This Row],[Unidade Venda '[EAN8, UPC12, EAN13, e DUN14']]],"0000000000000")</f>
        <v>0000000000000</v>
      </c>
      <c r="BM2494" t="s">
        <v>1565</v>
      </c>
      <c r="BN2494" t="str">
        <f>IF(Tabela_BaseCadastro[[#This Row],[P.Ativo CMED]]="",Tabela_BaseCadastro[[#This Row],[DESCRIÇÃO DO PRINCIPIO ATIVO]],Tabela_BaseCadastro[[#This Row],[P.Ativo CMED]])</f>
        <v>TISAGENLECLEUCEL</v>
      </c>
    </row>
    <row r="2495" spans="1:66" x14ac:dyDescent="0.25">
      <c r="A2495">
        <v>3370</v>
      </c>
      <c r="B2495" t="s">
        <v>5777</v>
      </c>
      <c r="C2495">
        <v>2300</v>
      </c>
      <c r="D2495" t="s">
        <v>177</v>
      </c>
      <c r="E2495">
        <v>5</v>
      </c>
      <c r="F2495" t="s">
        <v>2634</v>
      </c>
      <c r="G2495">
        <v>8</v>
      </c>
      <c r="H2495" s="1" t="s">
        <v>2635</v>
      </c>
      <c r="I2495">
        <v>88</v>
      </c>
      <c r="J2495" t="s">
        <v>5400</v>
      </c>
      <c r="M2495" t="s">
        <v>1257</v>
      </c>
      <c r="N2495" t="s">
        <v>4617</v>
      </c>
      <c r="O2495" t="s">
        <v>4618</v>
      </c>
      <c r="P2495">
        <v>90183921</v>
      </c>
      <c r="R2495">
        <v>13</v>
      </c>
      <c r="S2495">
        <v>14</v>
      </c>
      <c r="U2495">
        <v>7898943129253</v>
      </c>
      <c r="V2495">
        <v>0</v>
      </c>
      <c r="X2495" t="s">
        <v>5778</v>
      </c>
      <c r="Z2495" t="s">
        <v>1260</v>
      </c>
      <c r="AA2495" t="s">
        <v>1261</v>
      </c>
      <c r="AE2495">
        <v>45603</v>
      </c>
      <c r="AH2495">
        <v>0</v>
      </c>
      <c r="AK2495" t="s">
        <v>1260</v>
      </c>
      <c r="AM2495" t="s">
        <v>1260</v>
      </c>
      <c r="AN2495" t="s">
        <v>1260</v>
      </c>
      <c r="AQ2495" t="s">
        <v>1263</v>
      </c>
      <c r="AR2495" t="s">
        <v>1257</v>
      </c>
      <c r="AS2495" t="s">
        <v>1260</v>
      </c>
      <c r="AT2495">
        <v>1</v>
      </c>
      <c r="AX2495" t="s">
        <v>1260</v>
      </c>
      <c r="AY2495" t="s">
        <v>1264</v>
      </c>
      <c r="AZ2495" t="s">
        <v>1265</v>
      </c>
      <c r="BI2495" t="s">
        <v>1260</v>
      </c>
      <c r="BK2495" t="str">
        <f>LEFT(Tabela_BaseCadastro[[#This Row],[Descrição]],SEARCH(" ",Tabela_BaseCadastro[[#This Row],[Descrição]],1)-1)</f>
        <v>350-18-17</v>
      </c>
      <c r="BL2495" t="str">
        <f>TEXT(Tabela_BaseCadastro[[#This Row],[Unidade Venda '[EAN8, UPC12, EAN13, e DUN14']]],"0000000000000")</f>
        <v>7898943129253</v>
      </c>
      <c r="BN2495">
        <f>IF(Tabela_BaseCadastro[[#This Row],[P.Ativo CMED]]="",Tabela_BaseCadastro[[#This Row],[DESCRIÇÃO DO PRINCIPIO ATIVO]],Tabela_BaseCadastro[[#This Row],[P.Ativo CMED]])</f>
        <v>0</v>
      </c>
    </row>
    <row r="2496" spans="1:66" x14ac:dyDescent="0.25">
      <c r="A2496">
        <v>3371</v>
      </c>
      <c r="B2496" t="s">
        <v>5779</v>
      </c>
      <c r="C2496">
        <v>2300</v>
      </c>
      <c r="D2496" t="s">
        <v>177</v>
      </c>
      <c r="E2496">
        <v>5</v>
      </c>
      <c r="F2496" t="s">
        <v>2634</v>
      </c>
      <c r="G2496">
        <v>8</v>
      </c>
      <c r="H2496" s="1" t="s">
        <v>2635</v>
      </c>
      <c r="I2496">
        <v>88</v>
      </c>
      <c r="J2496" t="s">
        <v>5400</v>
      </c>
      <c r="M2496" t="s">
        <v>1257</v>
      </c>
      <c r="N2496" t="s">
        <v>4698</v>
      </c>
      <c r="O2496" t="s">
        <v>4699</v>
      </c>
      <c r="P2496">
        <v>90189099</v>
      </c>
      <c r="R2496">
        <v>13</v>
      </c>
      <c r="S2496">
        <v>14</v>
      </c>
      <c r="T2496">
        <v>13</v>
      </c>
      <c r="U2496">
        <v>7898943129277</v>
      </c>
      <c r="V2496">
        <v>0</v>
      </c>
      <c r="W2496">
        <v>7898943129277</v>
      </c>
      <c r="X2496" t="s">
        <v>5780</v>
      </c>
      <c r="Z2496" t="s">
        <v>1260</v>
      </c>
      <c r="AA2496" t="s">
        <v>1261</v>
      </c>
      <c r="AE2496">
        <v>45603</v>
      </c>
      <c r="AH2496">
        <v>0</v>
      </c>
      <c r="AK2496" t="s">
        <v>1260</v>
      </c>
      <c r="AM2496" t="s">
        <v>1260</v>
      </c>
      <c r="AN2496" t="s">
        <v>1260</v>
      </c>
      <c r="AQ2496" t="s">
        <v>1263</v>
      </c>
      <c r="AR2496" t="s">
        <v>1257</v>
      </c>
      <c r="AS2496" t="s">
        <v>1260</v>
      </c>
      <c r="AT2496">
        <v>1</v>
      </c>
      <c r="AX2496" t="s">
        <v>1260</v>
      </c>
      <c r="AY2496" t="s">
        <v>1264</v>
      </c>
      <c r="AZ2496" t="s">
        <v>1265</v>
      </c>
      <c r="BI2496" t="s">
        <v>1260</v>
      </c>
      <c r="BK2496" t="str">
        <f>LEFT(Tabela_BaseCadastro[[#This Row],[Descrição]],SEARCH(" ",Tabela_BaseCadastro[[#This Row],[Descrição]],1)-1)</f>
        <v>350-18-34</v>
      </c>
      <c r="BL2496" t="str">
        <f>TEXT(Tabela_BaseCadastro[[#This Row],[Unidade Venda '[EAN8, UPC12, EAN13, e DUN14']]],"0000000000000")</f>
        <v>7898943129277</v>
      </c>
      <c r="BN2496">
        <f>IF(Tabela_BaseCadastro[[#This Row],[P.Ativo CMED]]="",Tabela_BaseCadastro[[#This Row],[DESCRIÇÃO DO PRINCIPIO ATIVO]],Tabela_BaseCadastro[[#This Row],[P.Ativo CMED]])</f>
        <v>0</v>
      </c>
    </row>
    <row r="2497" spans="1:66" x14ac:dyDescent="0.25">
      <c r="A2497">
        <v>3372</v>
      </c>
      <c r="B2497" t="s">
        <v>5781</v>
      </c>
      <c r="C2497">
        <v>2300</v>
      </c>
      <c r="D2497" t="s">
        <v>177</v>
      </c>
      <c r="E2497">
        <v>5</v>
      </c>
      <c r="F2497" t="s">
        <v>2634</v>
      </c>
      <c r="G2497">
        <v>8</v>
      </c>
      <c r="H2497" s="1" t="s">
        <v>2635</v>
      </c>
      <c r="I2497">
        <v>88</v>
      </c>
      <c r="J2497" t="s">
        <v>5400</v>
      </c>
      <c r="M2497" t="s">
        <v>1257</v>
      </c>
      <c r="N2497" t="s">
        <v>4698</v>
      </c>
      <c r="O2497" t="s">
        <v>4699</v>
      </c>
      <c r="P2497">
        <v>90189099</v>
      </c>
      <c r="R2497">
        <v>13</v>
      </c>
      <c r="S2497">
        <v>14</v>
      </c>
      <c r="U2497">
        <v>7898943129307</v>
      </c>
      <c r="V2497">
        <v>0</v>
      </c>
      <c r="X2497" t="s">
        <v>5782</v>
      </c>
      <c r="Z2497" t="s">
        <v>1260</v>
      </c>
      <c r="AA2497" t="s">
        <v>1261</v>
      </c>
      <c r="AE2497">
        <v>45603</v>
      </c>
      <c r="AH2497">
        <v>0</v>
      </c>
      <c r="AK2497" t="s">
        <v>1260</v>
      </c>
      <c r="AM2497" t="s">
        <v>1260</v>
      </c>
      <c r="AN2497" t="s">
        <v>1260</v>
      </c>
      <c r="AQ2497" t="s">
        <v>1263</v>
      </c>
      <c r="AR2497" t="s">
        <v>1257</v>
      </c>
      <c r="AS2497" t="s">
        <v>1260</v>
      </c>
      <c r="AT2497">
        <v>1</v>
      </c>
      <c r="AX2497" t="s">
        <v>1260</v>
      </c>
      <c r="AY2497" t="s">
        <v>1264</v>
      </c>
      <c r="AZ2497" t="s">
        <v>1265</v>
      </c>
      <c r="BI2497" t="s">
        <v>1260</v>
      </c>
      <c r="BK2497" t="str">
        <f>LEFT(Tabela_BaseCadastro[[#This Row],[Descrição]],SEARCH(" ",Tabela_BaseCadastro[[#This Row],[Descrição]],1)-1)</f>
        <v>350-24-17</v>
      </c>
      <c r="BL2497" t="str">
        <f>TEXT(Tabela_BaseCadastro[[#This Row],[Unidade Venda '[EAN8, UPC12, EAN13, e DUN14']]],"0000000000000")</f>
        <v>7898943129307</v>
      </c>
      <c r="BN2497">
        <f>IF(Tabela_BaseCadastro[[#This Row],[P.Ativo CMED]]="",Tabela_BaseCadastro[[#This Row],[DESCRIÇÃO DO PRINCIPIO ATIVO]],Tabela_BaseCadastro[[#This Row],[P.Ativo CMED]])</f>
        <v>0</v>
      </c>
    </row>
    <row r="2498" spans="1:66" x14ac:dyDescent="0.25">
      <c r="A2498">
        <v>3373</v>
      </c>
      <c r="B2498" t="s">
        <v>5783</v>
      </c>
      <c r="C2498">
        <v>2300</v>
      </c>
      <c r="D2498" t="s">
        <v>177</v>
      </c>
      <c r="E2498">
        <v>5</v>
      </c>
      <c r="F2498" t="s">
        <v>2634</v>
      </c>
      <c r="G2498">
        <v>8</v>
      </c>
      <c r="H2498" s="1" t="s">
        <v>2635</v>
      </c>
      <c r="I2498">
        <v>88</v>
      </c>
      <c r="J2498" t="s">
        <v>5400</v>
      </c>
      <c r="M2498" t="s">
        <v>1257</v>
      </c>
      <c r="N2498" t="s">
        <v>4698</v>
      </c>
      <c r="O2498" t="s">
        <v>4699</v>
      </c>
      <c r="P2498">
        <v>90189099</v>
      </c>
      <c r="R2498">
        <v>13</v>
      </c>
      <c r="S2498">
        <v>14</v>
      </c>
      <c r="U2498">
        <v>7898943129208</v>
      </c>
      <c r="V2498">
        <v>0</v>
      </c>
      <c r="X2498" t="s">
        <v>5784</v>
      </c>
      <c r="Z2498" t="s">
        <v>1260</v>
      </c>
      <c r="AA2498" t="s">
        <v>1261</v>
      </c>
      <c r="AE2498">
        <v>45603</v>
      </c>
      <c r="AH2498">
        <v>0</v>
      </c>
      <c r="AK2498" t="s">
        <v>1260</v>
      </c>
      <c r="AM2498" t="s">
        <v>1260</v>
      </c>
      <c r="AN2498" t="s">
        <v>1260</v>
      </c>
      <c r="AQ2498" t="s">
        <v>1263</v>
      </c>
      <c r="AR2498" t="s">
        <v>1257</v>
      </c>
      <c r="AS2498" t="s">
        <v>1260</v>
      </c>
      <c r="AT2498">
        <v>1</v>
      </c>
      <c r="AX2498" t="s">
        <v>1260</v>
      </c>
      <c r="AY2498" t="s">
        <v>1264</v>
      </c>
      <c r="AZ2498" t="s">
        <v>1265</v>
      </c>
      <c r="BI2498" t="s">
        <v>1260</v>
      </c>
      <c r="BK2498" t="str">
        <f>LEFT(Tabela_BaseCadastro[[#This Row],[Descrição]],SEARCH(" ",Tabela_BaseCadastro[[#This Row],[Descrição]],1)-1)</f>
        <v>350-24-12</v>
      </c>
      <c r="BL2498" t="str">
        <f>TEXT(Tabela_BaseCadastro[[#This Row],[Unidade Venda '[EAN8, UPC12, EAN13, e DUN14']]],"0000000000000")</f>
        <v>7898943129208</v>
      </c>
      <c r="BN2498">
        <f>IF(Tabela_BaseCadastro[[#This Row],[P.Ativo CMED]]="",Tabela_BaseCadastro[[#This Row],[DESCRIÇÃO DO PRINCIPIO ATIVO]],Tabela_BaseCadastro[[#This Row],[P.Ativo CMED]])</f>
        <v>0</v>
      </c>
    </row>
    <row r="2499" spans="1:66" x14ac:dyDescent="0.25">
      <c r="A2499">
        <v>3374</v>
      </c>
      <c r="B2499" t="s">
        <v>5785</v>
      </c>
      <c r="C2499">
        <v>2300</v>
      </c>
      <c r="D2499" t="s">
        <v>177</v>
      </c>
      <c r="E2499">
        <v>5</v>
      </c>
      <c r="F2499" t="s">
        <v>2634</v>
      </c>
      <c r="G2499">
        <v>8</v>
      </c>
      <c r="H2499" s="1" t="s">
        <v>2635</v>
      </c>
      <c r="I2499">
        <v>88</v>
      </c>
      <c r="J2499" t="s">
        <v>5400</v>
      </c>
      <c r="M2499" t="s">
        <v>1257</v>
      </c>
      <c r="N2499" t="s">
        <v>3332</v>
      </c>
      <c r="O2499" t="s">
        <v>1275</v>
      </c>
      <c r="P2499">
        <v>90183929</v>
      </c>
      <c r="R2499">
        <v>13</v>
      </c>
      <c r="S2499">
        <v>14</v>
      </c>
      <c r="U2499">
        <v>7898943129239</v>
      </c>
      <c r="V2499">
        <v>0</v>
      </c>
      <c r="X2499" t="s">
        <v>5786</v>
      </c>
      <c r="Z2499" t="s">
        <v>1260</v>
      </c>
      <c r="AA2499" t="s">
        <v>1261</v>
      </c>
      <c r="AE2499">
        <v>45603</v>
      </c>
      <c r="AH2499">
        <v>0</v>
      </c>
      <c r="AK2499" t="s">
        <v>1260</v>
      </c>
      <c r="AM2499" t="s">
        <v>1260</v>
      </c>
      <c r="AN2499" t="s">
        <v>1260</v>
      </c>
      <c r="AQ2499" t="s">
        <v>1263</v>
      </c>
      <c r="AR2499" t="s">
        <v>1257</v>
      </c>
      <c r="AS2499" t="s">
        <v>1260</v>
      </c>
      <c r="AT2499">
        <v>1</v>
      </c>
      <c r="AX2499" t="s">
        <v>1260</v>
      </c>
      <c r="AY2499" t="s">
        <v>1264</v>
      </c>
      <c r="AZ2499" t="s">
        <v>1265</v>
      </c>
      <c r="BI2499" t="s">
        <v>1260</v>
      </c>
      <c r="BK2499" t="str">
        <f>LEFT(Tabela_BaseCadastro[[#This Row],[Descrição]],SEARCH(" ",Tabela_BaseCadastro[[#This Row],[Descrição]],1)-1)</f>
        <v>544-35-D</v>
      </c>
      <c r="BL2499" t="str">
        <f>TEXT(Tabela_BaseCadastro[[#This Row],[Unidade Venda '[EAN8, UPC12, EAN13, e DUN14']]],"0000000000000")</f>
        <v>7898943129239</v>
      </c>
      <c r="BN2499">
        <f>IF(Tabela_BaseCadastro[[#This Row],[P.Ativo CMED]]="",Tabela_BaseCadastro[[#This Row],[DESCRIÇÃO DO PRINCIPIO ATIVO]],Tabela_BaseCadastro[[#This Row],[P.Ativo CMED]])</f>
        <v>0</v>
      </c>
    </row>
    <row r="2500" spans="1:66" x14ac:dyDescent="0.25">
      <c r="A2500">
        <v>3375</v>
      </c>
      <c r="B2500" t="s">
        <v>5787</v>
      </c>
      <c r="C2500">
        <v>2300</v>
      </c>
      <c r="D2500" t="s">
        <v>177</v>
      </c>
      <c r="E2500">
        <v>5</v>
      </c>
      <c r="F2500" t="s">
        <v>2634</v>
      </c>
      <c r="G2500">
        <v>8</v>
      </c>
      <c r="H2500" s="1" t="s">
        <v>2635</v>
      </c>
      <c r="I2500">
        <v>88</v>
      </c>
      <c r="J2500" t="s">
        <v>5400</v>
      </c>
      <c r="M2500" t="s">
        <v>1257</v>
      </c>
      <c r="N2500" t="s">
        <v>4698</v>
      </c>
      <c r="O2500" t="s">
        <v>4699</v>
      </c>
      <c r="P2500">
        <v>90189099</v>
      </c>
      <c r="R2500">
        <v>13</v>
      </c>
      <c r="S2500">
        <v>14</v>
      </c>
      <c r="U2500">
        <v>7898943129246</v>
      </c>
      <c r="V2500">
        <v>0</v>
      </c>
      <c r="X2500" t="s">
        <v>5788</v>
      </c>
      <c r="Z2500" t="s">
        <v>1260</v>
      </c>
      <c r="AA2500" t="s">
        <v>1261</v>
      </c>
      <c r="AE2500">
        <v>45603</v>
      </c>
      <c r="AH2500">
        <v>0</v>
      </c>
      <c r="AK2500" t="s">
        <v>1260</v>
      </c>
      <c r="AM2500" t="s">
        <v>1260</v>
      </c>
      <c r="AN2500" t="s">
        <v>1260</v>
      </c>
      <c r="AQ2500" t="s">
        <v>1263</v>
      </c>
      <c r="AR2500" t="s">
        <v>1257</v>
      </c>
      <c r="AS2500" t="s">
        <v>1260</v>
      </c>
      <c r="AT2500">
        <v>1</v>
      </c>
      <c r="AX2500" t="s">
        <v>1260</v>
      </c>
      <c r="AY2500" t="s">
        <v>1264</v>
      </c>
      <c r="AZ2500" t="s">
        <v>1265</v>
      </c>
      <c r="BI2500" t="s">
        <v>1260</v>
      </c>
      <c r="BK2500" t="str">
        <f>LEFT(Tabela_BaseCadastro[[#This Row],[Descrição]],SEARCH(" ",Tabela_BaseCadastro[[#This Row],[Descrição]],1)-1)</f>
        <v>544-50-D CAT</v>
      </c>
      <c r="BL2500" t="str">
        <f>TEXT(Tabela_BaseCadastro[[#This Row],[Unidade Venda '[EAN8, UPC12, EAN13, e DUN14']]],"0000000000000")</f>
        <v>7898943129246</v>
      </c>
      <c r="BN2500">
        <f>IF(Tabela_BaseCadastro[[#This Row],[P.Ativo CMED]]="",Tabela_BaseCadastro[[#This Row],[DESCRIÇÃO DO PRINCIPIO ATIVO]],Tabela_BaseCadastro[[#This Row],[P.Ativo CMED]])</f>
        <v>0</v>
      </c>
    </row>
    <row r="2501" spans="1:66" x14ac:dyDescent="0.25">
      <c r="A2501">
        <v>3376</v>
      </c>
      <c r="B2501" t="s">
        <v>5789</v>
      </c>
      <c r="C2501">
        <v>2300</v>
      </c>
      <c r="D2501" t="s">
        <v>177</v>
      </c>
      <c r="E2501">
        <v>5</v>
      </c>
      <c r="F2501" t="s">
        <v>2634</v>
      </c>
      <c r="G2501">
        <v>8</v>
      </c>
      <c r="H2501" s="1" t="s">
        <v>2635</v>
      </c>
      <c r="I2501">
        <v>88</v>
      </c>
      <c r="J2501" t="s">
        <v>5400</v>
      </c>
      <c r="M2501" t="s">
        <v>1257</v>
      </c>
      <c r="N2501" t="s">
        <v>3332</v>
      </c>
      <c r="O2501" t="s">
        <v>1275</v>
      </c>
      <c r="P2501">
        <v>90183929</v>
      </c>
      <c r="R2501">
        <v>13</v>
      </c>
      <c r="S2501">
        <v>14</v>
      </c>
      <c r="U2501">
        <v>7898958242220</v>
      </c>
      <c r="V2501">
        <v>0</v>
      </c>
      <c r="X2501" t="s">
        <v>5790</v>
      </c>
      <c r="Z2501" t="s">
        <v>1260</v>
      </c>
      <c r="AA2501" t="s">
        <v>1261</v>
      </c>
      <c r="AE2501">
        <v>45603</v>
      </c>
      <c r="AH2501">
        <v>0</v>
      </c>
      <c r="AK2501" t="s">
        <v>1260</v>
      </c>
      <c r="AM2501" t="s">
        <v>1260</v>
      </c>
      <c r="AN2501" t="s">
        <v>1260</v>
      </c>
      <c r="AQ2501" t="s">
        <v>1263</v>
      </c>
      <c r="AR2501" t="s">
        <v>1257</v>
      </c>
      <c r="AS2501" t="s">
        <v>1260</v>
      </c>
      <c r="AT2501">
        <v>1</v>
      </c>
      <c r="AX2501" t="s">
        <v>1260</v>
      </c>
      <c r="AY2501" t="s">
        <v>1264</v>
      </c>
      <c r="AZ2501" t="s">
        <v>1265</v>
      </c>
      <c r="BI2501" t="s">
        <v>1260</v>
      </c>
      <c r="BK2501" t="str">
        <f>LEFT(Tabela_BaseCadastro[[#This Row],[Descrição]],SEARCH(" ",Tabela_BaseCadastro[[#This Row],[Descrição]],1)-1)</f>
        <v>1500-10-05</v>
      </c>
      <c r="BL2501" t="str">
        <f>TEXT(Tabela_BaseCadastro[[#This Row],[Unidade Venda '[EAN8, UPC12, EAN13, e DUN14']]],"0000000000000")</f>
        <v>7898958242220</v>
      </c>
      <c r="BN2501">
        <f>IF(Tabela_BaseCadastro[[#This Row],[P.Ativo CMED]]="",Tabela_BaseCadastro[[#This Row],[DESCRIÇÃO DO PRINCIPIO ATIVO]],Tabela_BaseCadastro[[#This Row],[P.Ativo CMED]])</f>
        <v>0</v>
      </c>
    </row>
    <row r="2502" spans="1:66" x14ac:dyDescent="0.25">
      <c r="A2502">
        <v>3377</v>
      </c>
      <c r="B2502" t="s">
        <v>5791</v>
      </c>
      <c r="C2502">
        <v>2300</v>
      </c>
      <c r="D2502" t="s">
        <v>177</v>
      </c>
      <c r="E2502">
        <v>5</v>
      </c>
      <c r="F2502" t="s">
        <v>2634</v>
      </c>
      <c r="G2502">
        <v>8</v>
      </c>
      <c r="H2502" s="1" t="s">
        <v>2635</v>
      </c>
      <c r="I2502">
        <v>88</v>
      </c>
      <c r="J2502" t="s">
        <v>5400</v>
      </c>
      <c r="M2502" t="s">
        <v>1257</v>
      </c>
      <c r="N2502" t="s">
        <v>4698</v>
      </c>
      <c r="O2502" t="s">
        <v>4699</v>
      </c>
      <c r="P2502">
        <v>90189099</v>
      </c>
      <c r="R2502">
        <v>13</v>
      </c>
      <c r="S2502">
        <v>14</v>
      </c>
      <c r="U2502">
        <v>7898943129130</v>
      </c>
      <c r="V2502">
        <v>0</v>
      </c>
      <c r="X2502" t="s">
        <v>5792</v>
      </c>
      <c r="Z2502" t="s">
        <v>1260</v>
      </c>
      <c r="AA2502" t="s">
        <v>1261</v>
      </c>
      <c r="AE2502">
        <v>45603</v>
      </c>
      <c r="AH2502">
        <v>0</v>
      </c>
      <c r="AK2502" t="s">
        <v>1260</v>
      </c>
      <c r="AM2502" t="s">
        <v>1260</v>
      </c>
      <c r="AN2502" t="s">
        <v>1260</v>
      </c>
      <c r="AQ2502" t="s">
        <v>1263</v>
      </c>
      <c r="AR2502" t="s">
        <v>1257</v>
      </c>
      <c r="AS2502" t="s">
        <v>1260</v>
      </c>
      <c r="AT2502">
        <v>1</v>
      </c>
      <c r="AX2502" t="s">
        <v>1260</v>
      </c>
      <c r="AY2502" t="s">
        <v>1264</v>
      </c>
      <c r="AZ2502" t="s">
        <v>1265</v>
      </c>
      <c r="BI2502" t="s">
        <v>1260</v>
      </c>
      <c r="BK2502" t="str">
        <f>LEFT(Tabela_BaseCadastro[[#This Row],[Descrição]],SEARCH(" ",Tabela_BaseCadastro[[#This Row],[Descrição]],1)-1)</f>
        <v>A-650-02-30</v>
      </c>
      <c r="BL2502" t="str">
        <f>TEXT(Tabela_BaseCadastro[[#This Row],[Unidade Venda '[EAN8, UPC12, EAN13, e DUN14']]],"0000000000000")</f>
        <v>7898943129130</v>
      </c>
      <c r="BN2502">
        <f>IF(Tabela_BaseCadastro[[#This Row],[P.Ativo CMED]]="",Tabela_BaseCadastro[[#This Row],[DESCRIÇÃO DO PRINCIPIO ATIVO]],Tabela_BaseCadastro[[#This Row],[P.Ativo CMED]])</f>
        <v>0</v>
      </c>
    </row>
    <row r="2503" spans="1:66" x14ac:dyDescent="0.25">
      <c r="A2503">
        <v>3378</v>
      </c>
      <c r="B2503" t="s">
        <v>5793</v>
      </c>
      <c r="C2503">
        <v>2300</v>
      </c>
      <c r="D2503" t="s">
        <v>177</v>
      </c>
      <c r="E2503">
        <v>5</v>
      </c>
      <c r="F2503" t="s">
        <v>2634</v>
      </c>
      <c r="G2503">
        <v>8</v>
      </c>
      <c r="H2503" s="1" t="s">
        <v>2635</v>
      </c>
      <c r="I2503">
        <v>88</v>
      </c>
      <c r="J2503" t="s">
        <v>5400</v>
      </c>
      <c r="M2503" t="s">
        <v>1257</v>
      </c>
      <c r="N2503" t="s">
        <v>4617</v>
      </c>
      <c r="O2503" t="s">
        <v>4618</v>
      </c>
      <c r="P2503">
        <v>90183921</v>
      </c>
      <c r="R2503">
        <v>13</v>
      </c>
      <c r="S2503">
        <v>14</v>
      </c>
      <c r="U2503">
        <v>7898958242565</v>
      </c>
      <c r="V2503">
        <v>0</v>
      </c>
      <c r="X2503" t="s">
        <v>5794</v>
      </c>
      <c r="Z2503" t="s">
        <v>1260</v>
      </c>
      <c r="AA2503" t="s">
        <v>1261</v>
      </c>
      <c r="AE2503">
        <v>45603</v>
      </c>
      <c r="AH2503">
        <v>0</v>
      </c>
      <c r="AK2503" t="s">
        <v>1260</v>
      </c>
      <c r="AM2503" t="s">
        <v>1260</v>
      </c>
      <c r="AN2503" t="s">
        <v>1260</v>
      </c>
      <c r="AQ2503" t="s">
        <v>1263</v>
      </c>
      <c r="AR2503" t="s">
        <v>1257</v>
      </c>
      <c r="AS2503" t="s">
        <v>1260</v>
      </c>
      <c r="AT2503">
        <v>1</v>
      </c>
      <c r="AX2503" t="s">
        <v>1260</v>
      </c>
      <c r="AY2503" t="s">
        <v>1264</v>
      </c>
      <c r="AZ2503" t="s">
        <v>1265</v>
      </c>
      <c r="BI2503" t="s">
        <v>1260</v>
      </c>
      <c r="BK2503" t="str">
        <f>LEFT(Tabela_BaseCadastro[[#This Row],[Descrição]],SEARCH(" ",Tabela_BaseCadastro[[#This Row],[Descrição]],1)-1)</f>
        <v>356-11 KIT</v>
      </c>
      <c r="BL2503" t="str">
        <f>TEXT(Tabela_BaseCadastro[[#This Row],[Unidade Venda '[EAN8, UPC12, EAN13, e DUN14']]],"0000000000000")</f>
        <v>7898958242565</v>
      </c>
      <c r="BN2503">
        <f>IF(Tabela_BaseCadastro[[#This Row],[P.Ativo CMED]]="",Tabela_BaseCadastro[[#This Row],[DESCRIÇÃO DO PRINCIPIO ATIVO]],Tabela_BaseCadastro[[#This Row],[P.Ativo CMED]])</f>
        <v>0</v>
      </c>
    </row>
    <row r="2504" spans="1:66" x14ac:dyDescent="0.25">
      <c r="A2504">
        <v>3379</v>
      </c>
      <c r="B2504" t="s">
        <v>5795</v>
      </c>
      <c r="C2504">
        <v>2300</v>
      </c>
      <c r="D2504" t="s">
        <v>177</v>
      </c>
      <c r="E2504">
        <v>5</v>
      </c>
      <c r="F2504" t="s">
        <v>2634</v>
      </c>
      <c r="G2504">
        <v>8</v>
      </c>
      <c r="H2504" s="1" t="s">
        <v>2635</v>
      </c>
      <c r="I2504">
        <v>88</v>
      </c>
      <c r="J2504" t="s">
        <v>5400</v>
      </c>
      <c r="M2504" t="s">
        <v>1257</v>
      </c>
      <c r="N2504" t="s">
        <v>4617</v>
      </c>
      <c r="O2504" t="s">
        <v>4618</v>
      </c>
      <c r="P2504">
        <v>90183921</v>
      </c>
      <c r="R2504">
        <v>13</v>
      </c>
      <c r="S2504">
        <v>14</v>
      </c>
      <c r="U2504">
        <v>7898958242572</v>
      </c>
      <c r="V2504">
        <v>0</v>
      </c>
      <c r="X2504" t="s">
        <v>5796</v>
      </c>
      <c r="Z2504" t="s">
        <v>1260</v>
      </c>
      <c r="AA2504" t="s">
        <v>1261</v>
      </c>
      <c r="AE2504">
        <v>45603</v>
      </c>
      <c r="AH2504">
        <v>0</v>
      </c>
      <c r="AK2504" t="s">
        <v>1260</v>
      </c>
      <c r="AM2504" t="s">
        <v>1260</v>
      </c>
      <c r="AN2504" t="s">
        <v>1260</v>
      </c>
      <c r="AQ2504" t="s">
        <v>1263</v>
      </c>
      <c r="AR2504" t="s">
        <v>1257</v>
      </c>
      <c r="AS2504" t="s">
        <v>1260</v>
      </c>
      <c r="AT2504">
        <v>1</v>
      </c>
      <c r="AX2504" t="s">
        <v>1260</v>
      </c>
      <c r="AY2504" t="s">
        <v>1264</v>
      </c>
      <c r="AZ2504" t="s">
        <v>1265</v>
      </c>
      <c r="BI2504" t="s">
        <v>1260</v>
      </c>
      <c r="BK2504" t="str">
        <f>LEFT(Tabela_BaseCadastro[[#This Row],[Descrição]],SEARCH(" ",Tabela_BaseCadastro[[#This Row],[Descrição]],1)-1)</f>
        <v>356-13 KIT</v>
      </c>
      <c r="BL2504" t="str">
        <f>TEXT(Tabela_BaseCadastro[[#This Row],[Unidade Venda '[EAN8, UPC12, EAN13, e DUN14']]],"0000000000000")</f>
        <v>7898958242572</v>
      </c>
      <c r="BN2504">
        <f>IF(Tabela_BaseCadastro[[#This Row],[P.Ativo CMED]]="",Tabela_BaseCadastro[[#This Row],[DESCRIÇÃO DO PRINCIPIO ATIVO]],Tabela_BaseCadastro[[#This Row],[P.Ativo CMED]])</f>
        <v>0</v>
      </c>
    </row>
    <row r="2505" spans="1:66" x14ac:dyDescent="0.25">
      <c r="A2505">
        <v>3380</v>
      </c>
      <c r="B2505" t="s">
        <v>5797</v>
      </c>
      <c r="C2505">
        <v>2300</v>
      </c>
      <c r="D2505" t="s">
        <v>177</v>
      </c>
      <c r="E2505">
        <v>5</v>
      </c>
      <c r="F2505" t="s">
        <v>2634</v>
      </c>
      <c r="G2505">
        <v>8</v>
      </c>
      <c r="H2505" s="1" t="s">
        <v>2635</v>
      </c>
      <c r="I2505">
        <v>88</v>
      </c>
      <c r="J2505" t="s">
        <v>5400</v>
      </c>
      <c r="M2505" t="s">
        <v>1257</v>
      </c>
      <c r="N2505" t="s">
        <v>4617</v>
      </c>
      <c r="O2505" t="s">
        <v>4618</v>
      </c>
      <c r="P2505">
        <v>90183921</v>
      </c>
      <c r="R2505">
        <v>13</v>
      </c>
      <c r="S2505">
        <v>14</v>
      </c>
      <c r="U2505">
        <v>7898958242084</v>
      </c>
      <c r="V2505">
        <v>0</v>
      </c>
      <c r="X2505" t="s">
        <v>5798</v>
      </c>
      <c r="Z2505" t="s">
        <v>1260</v>
      </c>
      <c r="AA2505" t="s">
        <v>1261</v>
      </c>
      <c r="AE2505">
        <v>45603</v>
      </c>
      <c r="AH2505">
        <v>0</v>
      </c>
      <c r="AK2505" t="s">
        <v>1260</v>
      </c>
      <c r="AM2505" t="s">
        <v>1260</v>
      </c>
      <c r="AN2505" t="s">
        <v>1260</v>
      </c>
      <c r="AQ2505" t="s">
        <v>1263</v>
      </c>
      <c r="AR2505" t="s">
        <v>1257</v>
      </c>
      <c r="AS2505" t="s">
        <v>1260</v>
      </c>
      <c r="AT2505">
        <v>1</v>
      </c>
      <c r="AX2505" t="s">
        <v>1260</v>
      </c>
      <c r="AY2505" t="s">
        <v>1264</v>
      </c>
      <c r="AZ2505" t="s">
        <v>1265</v>
      </c>
      <c r="BI2505" t="s">
        <v>1260</v>
      </c>
      <c r="BK2505" t="str">
        <f>LEFT(Tabela_BaseCadastro[[#This Row],[Descrição]],SEARCH(" ",Tabela_BaseCadastro[[#This Row],[Descrição]],1)-1)</f>
        <v>331-20</v>
      </c>
      <c r="BL2505" t="str">
        <f>TEXT(Tabela_BaseCadastro[[#This Row],[Unidade Venda '[EAN8, UPC12, EAN13, e DUN14']]],"0000000000000")</f>
        <v>7898958242084</v>
      </c>
      <c r="BN2505">
        <f>IF(Tabela_BaseCadastro[[#This Row],[P.Ativo CMED]]="",Tabela_BaseCadastro[[#This Row],[DESCRIÇÃO DO PRINCIPIO ATIVO]],Tabela_BaseCadastro[[#This Row],[P.Ativo CMED]])</f>
        <v>0</v>
      </c>
    </row>
    <row r="2506" spans="1:66" x14ac:dyDescent="0.25">
      <c r="A2506">
        <v>3383</v>
      </c>
      <c r="B2506" t="s">
        <v>5799</v>
      </c>
      <c r="C2506">
        <v>2300</v>
      </c>
      <c r="D2506" t="s">
        <v>177</v>
      </c>
      <c r="E2506">
        <v>5</v>
      </c>
      <c r="F2506" t="s">
        <v>2634</v>
      </c>
      <c r="G2506">
        <v>8</v>
      </c>
      <c r="H2506" s="1" t="s">
        <v>2635</v>
      </c>
      <c r="I2506">
        <v>88</v>
      </c>
      <c r="J2506" t="s">
        <v>5400</v>
      </c>
      <c r="M2506" t="s">
        <v>1257</v>
      </c>
      <c r="N2506" t="s">
        <v>4698</v>
      </c>
      <c r="O2506" t="s">
        <v>4699</v>
      </c>
      <c r="P2506">
        <v>90189099</v>
      </c>
      <c r="R2506">
        <v>13</v>
      </c>
      <c r="S2506">
        <v>14</v>
      </c>
      <c r="U2506">
        <v>7898943129086</v>
      </c>
      <c r="V2506">
        <v>0</v>
      </c>
      <c r="X2506" t="s">
        <v>5800</v>
      </c>
      <c r="Z2506" t="s">
        <v>1260</v>
      </c>
      <c r="AA2506" t="s">
        <v>1261</v>
      </c>
      <c r="AE2506">
        <v>45603</v>
      </c>
      <c r="AH2506">
        <v>0</v>
      </c>
      <c r="AK2506" t="s">
        <v>1260</v>
      </c>
      <c r="AM2506" t="s">
        <v>1260</v>
      </c>
      <c r="AN2506" t="s">
        <v>1260</v>
      </c>
      <c r="AQ2506" t="s">
        <v>1263</v>
      </c>
      <c r="AR2506" t="s">
        <v>1257</v>
      </c>
      <c r="AS2506" t="s">
        <v>1260</v>
      </c>
      <c r="AT2506">
        <v>1</v>
      </c>
      <c r="AX2506" t="s">
        <v>1260</v>
      </c>
      <c r="AY2506" t="s">
        <v>1264</v>
      </c>
      <c r="AZ2506" t="s">
        <v>1265</v>
      </c>
      <c r="BI2506" t="s">
        <v>1260</v>
      </c>
      <c r="BK2506" t="str">
        <f>LEFT(Tabela_BaseCadastro[[#This Row],[Descrição]],SEARCH(" ",Tabela_BaseCadastro[[#This Row],[Descrição]],1)-1)</f>
        <v>A-650-04-65</v>
      </c>
      <c r="BL2506" t="str">
        <f>TEXT(Tabela_BaseCadastro[[#This Row],[Unidade Venda '[EAN8, UPC12, EAN13, e DUN14']]],"0000000000000")</f>
        <v>7898943129086</v>
      </c>
      <c r="BN2506">
        <f>IF(Tabela_BaseCadastro[[#This Row],[P.Ativo CMED]]="",Tabela_BaseCadastro[[#This Row],[DESCRIÇÃO DO PRINCIPIO ATIVO]],Tabela_BaseCadastro[[#This Row],[P.Ativo CMED]])</f>
        <v>0</v>
      </c>
    </row>
    <row r="2507" spans="1:66" x14ac:dyDescent="0.25">
      <c r="A2507">
        <v>3384</v>
      </c>
      <c r="B2507" t="s">
        <v>5801</v>
      </c>
      <c r="C2507">
        <v>2300</v>
      </c>
      <c r="D2507" t="s">
        <v>177</v>
      </c>
      <c r="E2507">
        <v>5</v>
      </c>
      <c r="F2507" t="s">
        <v>2634</v>
      </c>
      <c r="G2507">
        <v>8</v>
      </c>
      <c r="H2507" s="1" t="s">
        <v>2635</v>
      </c>
      <c r="I2507">
        <v>88</v>
      </c>
      <c r="J2507" t="s">
        <v>5400</v>
      </c>
      <c r="M2507" t="s">
        <v>1257</v>
      </c>
      <c r="N2507" t="s">
        <v>5802</v>
      </c>
      <c r="O2507" t="s">
        <v>2614</v>
      </c>
      <c r="P2507">
        <v>90183929</v>
      </c>
      <c r="R2507">
        <v>13</v>
      </c>
      <c r="S2507">
        <v>14</v>
      </c>
      <c r="U2507">
        <v>3384</v>
      </c>
      <c r="V2507">
        <v>3384</v>
      </c>
      <c r="W2507">
        <v>7898958242190</v>
      </c>
      <c r="X2507" t="s">
        <v>591</v>
      </c>
      <c r="Z2507" t="s">
        <v>1260</v>
      </c>
      <c r="AA2507" t="s">
        <v>1261</v>
      </c>
      <c r="AE2507">
        <v>45603</v>
      </c>
      <c r="AH2507">
        <v>0</v>
      </c>
      <c r="AK2507" t="s">
        <v>1260</v>
      </c>
      <c r="AM2507" t="s">
        <v>1260</v>
      </c>
      <c r="AN2507" t="s">
        <v>1260</v>
      </c>
      <c r="AQ2507" t="s">
        <v>1263</v>
      </c>
      <c r="AR2507" t="s">
        <v>1257</v>
      </c>
      <c r="AS2507" t="s">
        <v>1260</v>
      </c>
      <c r="AT2507">
        <v>1</v>
      </c>
      <c r="AX2507" t="s">
        <v>1260</v>
      </c>
      <c r="AY2507" t="s">
        <v>1264</v>
      </c>
      <c r="AZ2507" t="s">
        <v>1265</v>
      </c>
      <c r="BI2507" t="s">
        <v>1260</v>
      </c>
      <c r="BK2507" t="str">
        <f>LEFT(Tabela_BaseCadastro[[#This Row],[Descrição]],SEARCH(" ",Tabela_BaseCadastro[[#This Row],[Descrição]],1)-1)</f>
        <v>1500-30-09</v>
      </c>
      <c r="BL2507" t="str">
        <f>TEXT(Tabela_BaseCadastro[[#This Row],[Unidade Venda '[EAN8, UPC12, EAN13, e DUN14']]],"0000000000000")</f>
        <v>0000000003384</v>
      </c>
      <c r="BN2507">
        <f>IF(Tabela_BaseCadastro[[#This Row],[P.Ativo CMED]]="",Tabela_BaseCadastro[[#This Row],[DESCRIÇÃO DO PRINCIPIO ATIVO]],Tabela_BaseCadastro[[#This Row],[P.Ativo CMED]])</f>
        <v>0</v>
      </c>
    </row>
    <row r="2508" spans="1:66" x14ac:dyDescent="0.25">
      <c r="A2508">
        <v>3385</v>
      </c>
      <c r="B2508" t="s">
        <v>5803</v>
      </c>
      <c r="C2508">
        <v>1948</v>
      </c>
      <c r="D2508" t="s">
        <v>115</v>
      </c>
      <c r="E2508">
        <v>1</v>
      </c>
      <c r="F2508" t="s">
        <v>1253</v>
      </c>
      <c r="G2508">
        <v>16</v>
      </c>
      <c r="H2508" s="1" t="s">
        <v>1534</v>
      </c>
      <c r="I2508">
        <v>77</v>
      </c>
      <c r="J2508" t="s">
        <v>4769</v>
      </c>
      <c r="K2508">
        <v>1</v>
      </c>
      <c r="L2508" t="s">
        <v>1535</v>
      </c>
      <c r="M2508" t="s">
        <v>1257</v>
      </c>
      <c r="N2508" t="s">
        <v>1461</v>
      </c>
      <c r="O2508" t="s">
        <v>1269</v>
      </c>
      <c r="P2508">
        <v>30049069</v>
      </c>
      <c r="R2508">
        <v>13</v>
      </c>
      <c r="S2508">
        <v>14</v>
      </c>
      <c r="U2508">
        <v>0</v>
      </c>
      <c r="V2508">
        <v>0</v>
      </c>
      <c r="Z2508" t="s">
        <v>1260</v>
      </c>
      <c r="AA2508" t="s">
        <v>1261</v>
      </c>
      <c r="AB2508">
        <v>2</v>
      </c>
      <c r="AC2508" t="s">
        <v>2327</v>
      </c>
      <c r="AE2508">
        <v>45609</v>
      </c>
      <c r="AH2508">
        <v>0</v>
      </c>
      <c r="AK2508" t="s">
        <v>1260</v>
      </c>
      <c r="AM2508" t="s">
        <v>1260</v>
      </c>
      <c r="AN2508" t="s">
        <v>1260</v>
      </c>
      <c r="AQ2508" t="s">
        <v>1263</v>
      </c>
      <c r="AR2508" t="s">
        <v>1257</v>
      </c>
      <c r="AS2508" t="s">
        <v>1260</v>
      </c>
      <c r="AT2508">
        <v>1</v>
      </c>
      <c r="AX2508" t="s">
        <v>1260</v>
      </c>
      <c r="AY2508" t="s">
        <v>1264</v>
      </c>
      <c r="AZ2508" t="s">
        <v>1265</v>
      </c>
      <c r="BI2508" t="s">
        <v>1260</v>
      </c>
      <c r="BK2508" t="str">
        <f>LEFT(Tabela_BaseCadastro[[#This Row],[Descrição]],SEARCH(" ",Tabela_BaseCadastro[[#This Row],[Descrição]],1)-1)</f>
        <v>LAMICTAL</v>
      </c>
      <c r="BL2508" t="str">
        <f>TEXT(Tabela_BaseCadastro[[#This Row],[Unidade Venda '[EAN8, UPC12, EAN13, e DUN14']]],"0000000000000")</f>
        <v>0000000000000</v>
      </c>
      <c r="BM2508" t="s">
        <v>1565</v>
      </c>
      <c r="BN2508" t="str">
        <f>IF(Tabela_BaseCadastro[[#This Row],[P.Ativo CMED]]="",Tabela_BaseCadastro[[#This Row],[DESCRIÇÃO DO PRINCIPIO ATIVO]],Tabela_BaseCadastro[[#This Row],[P.Ativo CMED]])</f>
        <v>TISAGENLECLEUCEL</v>
      </c>
    </row>
    <row r="2509" spans="1:66" x14ac:dyDescent="0.25">
      <c r="A2509">
        <v>3386</v>
      </c>
      <c r="B2509" t="s">
        <v>5804</v>
      </c>
      <c r="C2509">
        <v>1370</v>
      </c>
      <c r="D2509" t="s">
        <v>1380</v>
      </c>
      <c r="E2509">
        <v>1</v>
      </c>
      <c r="F2509" t="s">
        <v>1253</v>
      </c>
      <c r="G2509">
        <v>2</v>
      </c>
      <c r="H2509" s="1" t="s">
        <v>1254</v>
      </c>
      <c r="I2509">
        <v>3</v>
      </c>
      <c r="J2509" t="s">
        <v>1382</v>
      </c>
      <c r="K2509">
        <v>2</v>
      </c>
      <c r="L2509" t="s">
        <v>1256</v>
      </c>
      <c r="M2509" t="s">
        <v>1257</v>
      </c>
      <c r="N2509" t="s">
        <v>2164</v>
      </c>
      <c r="O2509" t="s">
        <v>2165</v>
      </c>
      <c r="P2509">
        <v>30042073</v>
      </c>
      <c r="R2509">
        <v>14</v>
      </c>
      <c r="S2509">
        <v>14</v>
      </c>
      <c r="U2509">
        <v>0</v>
      </c>
      <c r="V2509">
        <v>0</v>
      </c>
      <c r="Z2509" t="s">
        <v>1260</v>
      </c>
      <c r="AA2509" t="s">
        <v>1261</v>
      </c>
      <c r="AB2509">
        <v>98</v>
      </c>
      <c r="AC2509" t="s">
        <v>1727</v>
      </c>
      <c r="AE2509">
        <v>45609</v>
      </c>
      <c r="AH2509">
        <v>0</v>
      </c>
      <c r="AK2509" t="s">
        <v>1260</v>
      </c>
      <c r="AM2509" t="s">
        <v>1260</v>
      </c>
      <c r="AN2509" t="s">
        <v>1260</v>
      </c>
      <c r="AQ2509" t="s">
        <v>1263</v>
      </c>
      <c r="AR2509" t="s">
        <v>1257</v>
      </c>
      <c r="AS2509" t="s">
        <v>1260</v>
      </c>
      <c r="AT2509">
        <v>1</v>
      </c>
      <c r="AX2509" t="s">
        <v>1260</v>
      </c>
      <c r="AY2509" t="s">
        <v>1264</v>
      </c>
      <c r="AZ2509" t="s">
        <v>1265</v>
      </c>
      <c r="BE2509">
        <v>112</v>
      </c>
      <c r="BF2509" t="s">
        <v>2286</v>
      </c>
      <c r="BI2509" t="s">
        <v>1260</v>
      </c>
      <c r="BK2509" t="str">
        <f>LEFT(Tabela_BaseCadastro[[#This Row],[Descrição]],SEARCH(" ",Tabela_BaseCadastro[[#This Row],[Descrição]],1)-1)</f>
        <v>SANDIMMUN</v>
      </c>
      <c r="BL2509" t="str">
        <f>TEXT(Tabela_BaseCadastro[[#This Row],[Unidade Venda '[EAN8, UPC12, EAN13, e DUN14']]],"0000000000000")</f>
        <v>0000000000000</v>
      </c>
      <c r="BM2509" t="s">
        <v>1565</v>
      </c>
      <c r="BN2509" t="str">
        <f>IF(Tabela_BaseCadastro[[#This Row],[P.Ativo CMED]]="",Tabela_BaseCadastro[[#This Row],[DESCRIÇÃO DO PRINCIPIO ATIVO]],Tabela_BaseCadastro[[#This Row],[P.Ativo CMED]])</f>
        <v>TISAGENLECLEUCEL</v>
      </c>
    </row>
    <row r="2510" spans="1:66" x14ac:dyDescent="0.25">
      <c r="A2510">
        <v>3387</v>
      </c>
      <c r="B2510" t="s">
        <v>5805</v>
      </c>
      <c r="C2510">
        <v>1160</v>
      </c>
      <c r="D2510" t="s">
        <v>1380</v>
      </c>
      <c r="E2510">
        <v>1</v>
      </c>
      <c r="F2510" t="s">
        <v>1253</v>
      </c>
      <c r="G2510">
        <v>1</v>
      </c>
      <c r="H2510" s="1" t="s">
        <v>1280</v>
      </c>
      <c r="I2510">
        <v>3</v>
      </c>
      <c r="J2510" t="s">
        <v>1382</v>
      </c>
      <c r="M2510" t="s">
        <v>1257</v>
      </c>
      <c r="N2510" t="s">
        <v>1306</v>
      </c>
      <c r="O2510" t="s">
        <v>1307</v>
      </c>
      <c r="P2510">
        <v>30049099</v>
      </c>
      <c r="R2510">
        <v>13</v>
      </c>
      <c r="S2510">
        <v>13</v>
      </c>
      <c r="U2510">
        <v>7896261022584</v>
      </c>
      <c r="V2510">
        <v>0</v>
      </c>
      <c r="Z2510" t="s">
        <v>1260</v>
      </c>
      <c r="AA2510" t="s">
        <v>1261</v>
      </c>
      <c r="AE2510">
        <v>45609</v>
      </c>
      <c r="AH2510">
        <v>0</v>
      </c>
      <c r="AK2510" t="s">
        <v>1260</v>
      </c>
      <c r="AM2510" t="s">
        <v>1260</v>
      </c>
      <c r="AN2510" t="s">
        <v>1260</v>
      </c>
      <c r="AQ2510" t="s">
        <v>1263</v>
      </c>
      <c r="AR2510" t="s">
        <v>1257</v>
      </c>
      <c r="AS2510" t="s">
        <v>1260</v>
      </c>
      <c r="AT2510">
        <v>1</v>
      </c>
      <c r="AX2510" t="s">
        <v>1260</v>
      </c>
      <c r="AY2510" t="s">
        <v>1264</v>
      </c>
      <c r="AZ2510" t="s">
        <v>1265</v>
      </c>
      <c r="BI2510" t="s">
        <v>1260</v>
      </c>
      <c r="BK2510" t="str">
        <f>LEFT(Tabela_BaseCadastro[[#This Row],[Descrição]],SEARCH(" ",Tabela_BaseCadastro[[#This Row],[Descrição]],1)-1)</f>
        <v>SCEMBLIX</v>
      </c>
      <c r="BL2510" t="str">
        <f>TEXT(Tabela_BaseCadastro[[#This Row],[Unidade Venda '[EAN8, UPC12, EAN13, e DUN14']]],"0000000000000")</f>
        <v>7896261022584</v>
      </c>
      <c r="BM2510" t="s">
        <v>5806</v>
      </c>
      <c r="BN2510" t="str">
        <f>IF(Tabela_BaseCadastro[[#This Row],[P.Ativo CMED]]="",Tabela_BaseCadastro[[#This Row],[DESCRIÇÃO DO PRINCIPIO ATIVO]],Tabela_BaseCadastro[[#This Row],[P.Ativo CMED]])</f>
        <v>CLORIDRATO DE ASCIMINIBE</v>
      </c>
    </row>
    <row r="2511" spans="1:66" x14ac:dyDescent="0.25">
      <c r="A2511">
        <v>3388</v>
      </c>
      <c r="B2511" t="s">
        <v>5807</v>
      </c>
      <c r="C2511">
        <v>1160</v>
      </c>
      <c r="D2511" t="s">
        <v>1380</v>
      </c>
      <c r="E2511">
        <v>1</v>
      </c>
      <c r="F2511" t="s">
        <v>1253</v>
      </c>
      <c r="G2511">
        <v>1</v>
      </c>
      <c r="H2511" s="1" t="s">
        <v>1280</v>
      </c>
      <c r="I2511">
        <v>3</v>
      </c>
      <c r="J2511" t="s">
        <v>1382</v>
      </c>
      <c r="M2511" t="s">
        <v>1263</v>
      </c>
      <c r="N2511" t="s">
        <v>1268</v>
      </c>
      <c r="O2511" t="s">
        <v>1269</v>
      </c>
      <c r="P2511">
        <v>30049069</v>
      </c>
      <c r="R2511">
        <v>13</v>
      </c>
      <c r="S2511">
        <v>13</v>
      </c>
      <c r="U2511">
        <v>7896261022591</v>
      </c>
      <c r="V2511">
        <v>0</v>
      </c>
      <c r="Z2511" t="s">
        <v>1260</v>
      </c>
      <c r="AA2511" t="s">
        <v>1261</v>
      </c>
      <c r="AE2511">
        <v>45609</v>
      </c>
      <c r="AH2511">
        <v>0</v>
      </c>
      <c r="AK2511" t="s">
        <v>1260</v>
      </c>
      <c r="AM2511" t="s">
        <v>1260</v>
      </c>
      <c r="AN2511" t="s">
        <v>1260</v>
      </c>
      <c r="AQ2511" t="s">
        <v>1263</v>
      </c>
      <c r="AR2511" t="s">
        <v>1257</v>
      </c>
      <c r="AS2511" t="s">
        <v>1260</v>
      </c>
      <c r="AT2511">
        <v>1</v>
      </c>
      <c r="AX2511" t="s">
        <v>1260</v>
      </c>
      <c r="AY2511" t="s">
        <v>1264</v>
      </c>
      <c r="AZ2511" t="s">
        <v>1265</v>
      </c>
      <c r="BI2511" t="s">
        <v>1260</v>
      </c>
      <c r="BK2511" t="str">
        <f>LEFT(Tabela_BaseCadastro[[#This Row],[Descrição]],SEARCH(" ",Tabela_BaseCadastro[[#This Row],[Descrição]],1)-1)</f>
        <v>SCEMBLIX</v>
      </c>
      <c r="BL2511" t="str">
        <f>TEXT(Tabela_BaseCadastro[[#This Row],[Unidade Venda '[EAN8, UPC12, EAN13, e DUN14']]],"0000000000000")</f>
        <v>7896261022591</v>
      </c>
      <c r="BM2511" t="s">
        <v>5806</v>
      </c>
      <c r="BN2511" t="str">
        <f>IF(Tabela_BaseCadastro[[#This Row],[P.Ativo CMED]]="",Tabela_BaseCadastro[[#This Row],[DESCRIÇÃO DO PRINCIPIO ATIVO]],Tabela_BaseCadastro[[#This Row],[P.Ativo CMED]])</f>
        <v>CLORIDRATO DE ASCIMINIBE</v>
      </c>
    </row>
    <row r="2512" spans="1:66" x14ac:dyDescent="0.25">
      <c r="A2512">
        <v>3389</v>
      </c>
      <c r="B2512" t="s">
        <v>5808</v>
      </c>
      <c r="C2512">
        <v>2456</v>
      </c>
      <c r="D2512" t="s">
        <v>5809</v>
      </c>
      <c r="E2512">
        <v>1</v>
      </c>
      <c r="F2512" t="s">
        <v>1253</v>
      </c>
      <c r="G2512">
        <v>1</v>
      </c>
      <c r="H2512" s="1" t="s">
        <v>1280</v>
      </c>
      <c r="I2512">
        <v>94</v>
      </c>
      <c r="J2512" t="s">
        <v>5810</v>
      </c>
      <c r="K2512">
        <v>2</v>
      </c>
      <c r="L2512" t="s">
        <v>1256</v>
      </c>
      <c r="M2512" t="s">
        <v>1257</v>
      </c>
      <c r="N2512" t="s">
        <v>1422</v>
      </c>
      <c r="O2512" t="s">
        <v>1253</v>
      </c>
      <c r="P2512">
        <v>30022099</v>
      </c>
      <c r="R2512">
        <v>13</v>
      </c>
      <c r="S2512">
        <v>14</v>
      </c>
      <c r="U2512">
        <v>7898994740926</v>
      </c>
      <c r="V2512">
        <v>0</v>
      </c>
      <c r="Z2512" t="s">
        <v>1260</v>
      </c>
      <c r="AA2512" t="s">
        <v>1261</v>
      </c>
      <c r="AB2512">
        <v>1</v>
      </c>
      <c r="AC2512" t="s">
        <v>1283</v>
      </c>
      <c r="AE2512">
        <v>45610</v>
      </c>
      <c r="AH2512">
        <v>0</v>
      </c>
      <c r="AK2512" t="s">
        <v>1260</v>
      </c>
      <c r="AM2512" t="s">
        <v>1260</v>
      </c>
      <c r="AN2512" t="s">
        <v>1260</v>
      </c>
      <c r="AQ2512" t="s">
        <v>1263</v>
      </c>
      <c r="AR2512" t="s">
        <v>1257</v>
      </c>
      <c r="AS2512" t="s">
        <v>1260</v>
      </c>
      <c r="AT2512">
        <v>1</v>
      </c>
      <c r="AX2512" t="s">
        <v>1260</v>
      </c>
      <c r="AY2512" t="s">
        <v>1264</v>
      </c>
      <c r="AZ2512" t="s">
        <v>1265</v>
      </c>
      <c r="BI2512" t="s">
        <v>1260</v>
      </c>
      <c r="BK2512" t="str">
        <f>LEFT(Tabela_BaseCadastro[[#This Row],[Descrição]],SEARCH(" ",Tabela_BaseCadastro[[#This Row],[Descrição]],1)-1)</f>
        <v>ICLUSIG</v>
      </c>
      <c r="BL2512" t="str">
        <f>TEXT(Tabela_BaseCadastro[[#This Row],[Unidade Venda '[EAN8, UPC12, EAN13, e DUN14']]],"0000000000000")</f>
        <v>7898994740926</v>
      </c>
      <c r="BM2512" t="s">
        <v>5811</v>
      </c>
      <c r="BN2512" t="str">
        <f>IF(Tabela_BaseCadastro[[#This Row],[P.Ativo CMED]]="",Tabela_BaseCadastro[[#This Row],[DESCRIÇÃO DO PRINCIPIO ATIVO]],Tabela_BaseCadastro[[#This Row],[P.Ativo CMED]])</f>
        <v>CLORIDRATO DE PONATINIBE</v>
      </c>
    </row>
    <row r="2513" spans="1:66" x14ac:dyDescent="0.25">
      <c r="A2513">
        <v>3390</v>
      </c>
      <c r="B2513" t="s">
        <v>5812</v>
      </c>
      <c r="C2513">
        <v>2456</v>
      </c>
      <c r="D2513" t="s">
        <v>5809</v>
      </c>
      <c r="E2513">
        <v>1</v>
      </c>
      <c r="F2513" t="s">
        <v>1253</v>
      </c>
      <c r="G2513">
        <v>1</v>
      </c>
      <c r="H2513" s="1" t="s">
        <v>1280</v>
      </c>
      <c r="I2513">
        <v>94</v>
      </c>
      <c r="J2513" t="s">
        <v>5810</v>
      </c>
      <c r="K2513">
        <v>1</v>
      </c>
      <c r="L2513" t="s">
        <v>1291</v>
      </c>
      <c r="M2513" t="s">
        <v>1257</v>
      </c>
      <c r="N2513" t="s">
        <v>1422</v>
      </c>
      <c r="O2513" t="s">
        <v>1253</v>
      </c>
      <c r="P2513">
        <v>30022099</v>
      </c>
      <c r="R2513">
        <v>13</v>
      </c>
      <c r="S2513">
        <v>14</v>
      </c>
      <c r="U2513">
        <v>7898994740940</v>
      </c>
      <c r="V2513">
        <v>0</v>
      </c>
      <c r="Z2513" t="s">
        <v>1260</v>
      </c>
      <c r="AA2513" t="s">
        <v>1261</v>
      </c>
      <c r="AB2513">
        <v>1</v>
      </c>
      <c r="AC2513" t="s">
        <v>1283</v>
      </c>
      <c r="AE2513">
        <v>45610</v>
      </c>
      <c r="AH2513">
        <v>0</v>
      </c>
      <c r="AK2513" t="s">
        <v>1260</v>
      </c>
      <c r="AM2513" t="s">
        <v>1260</v>
      </c>
      <c r="AN2513" t="s">
        <v>1260</v>
      </c>
      <c r="AQ2513" t="s">
        <v>1263</v>
      </c>
      <c r="AR2513" t="s">
        <v>1257</v>
      </c>
      <c r="AS2513" t="s">
        <v>1260</v>
      </c>
      <c r="AT2513">
        <v>1</v>
      </c>
      <c r="AX2513" t="s">
        <v>1260</v>
      </c>
      <c r="AY2513" t="s">
        <v>1264</v>
      </c>
      <c r="AZ2513" t="s">
        <v>1265</v>
      </c>
      <c r="BI2513" t="s">
        <v>1260</v>
      </c>
      <c r="BK2513" t="str">
        <f>LEFT(Tabela_BaseCadastro[[#This Row],[Descrição]],SEARCH(" ",Tabela_BaseCadastro[[#This Row],[Descrição]],1)-1)</f>
        <v>BELEODAQ</v>
      </c>
      <c r="BL2513" t="str">
        <f>TEXT(Tabela_BaseCadastro[[#This Row],[Unidade Venda '[EAN8, UPC12, EAN13, e DUN14']]],"0000000000000")</f>
        <v>7898994740940</v>
      </c>
      <c r="BM2513" t="s">
        <v>5813</v>
      </c>
      <c r="BN2513" t="str">
        <f>IF(Tabela_BaseCadastro[[#This Row],[P.Ativo CMED]]="",Tabela_BaseCadastro[[#This Row],[DESCRIÇÃO DO PRINCIPIO ATIVO]],Tabela_BaseCadastro[[#This Row],[P.Ativo CMED]])</f>
        <v>BELINOSTATE</v>
      </c>
    </row>
    <row r="2514" spans="1:66" x14ac:dyDescent="0.25">
      <c r="A2514">
        <v>3392</v>
      </c>
      <c r="B2514" t="s">
        <v>5814</v>
      </c>
      <c r="C2514">
        <v>2094</v>
      </c>
      <c r="D2514" t="s">
        <v>5059</v>
      </c>
      <c r="E2514">
        <v>1</v>
      </c>
      <c r="F2514" t="s">
        <v>1253</v>
      </c>
      <c r="G2514">
        <v>2</v>
      </c>
      <c r="H2514" s="1" t="s">
        <v>1254</v>
      </c>
      <c r="I2514">
        <v>84</v>
      </c>
      <c r="J2514" t="s">
        <v>5060</v>
      </c>
      <c r="K2514">
        <v>2</v>
      </c>
      <c r="L2514" t="s">
        <v>1256</v>
      </c>
      <c r="M2514" t="s">
        <v>1257</v>
      </c>
      <c r="N2514" t="s">
        <v>1274</v>
      </c>
      <c r="O2514" t="s">
        <v>1275</v>
      </c>
      <c r="P2514">
        <v>30049079</v>
      </c>
      <c r="R2514">
        <v>13</v>
      </c>
      <c r="S2514">
        <v>14</v>
      </c>
      <c r="U2514">
        <v>0</v>
      </c>
      <c r="V2514">
        <v>0</v>
      </c>
      <c r="Z2514" t="s">
        <v>1260</v>
      </c>
      <c r="AA2514" t="s">
        <v>1261</v>
      </c>
      <c r="AB2514">
        <v>17</v>
      </c>
      <c r="AC2514" t="s">
        <v>1574</v>
      </c>
      <c r="AE2514">
        <v>45617</v>
      </c>
      <c r="AH2514">
        <v>7</v>
      </c>
      <c r="AK2514" t="s">
        <v>1260</v>
      </c>
      <c r="AM2514" t="s">
        <v>1260</v>
      </c>
      <c r="AN2514" t="s">
        <v>1260</v>
      </c>
      <c r="AQ2514" t="s">
        <v>1263</v>
      </c>
      <c r="AR2514" t="s">
        <v>1257</v>
      </c>
      <c r="AS2514" t="s">
        <v>1260</v>
      </c>
      <c r="AT2514">
        <v>1</v>
      </c>
      <c r="AX2514" t="s">
        <v>1617</v>
      </c>
      <c r="AY2514" t="s">
        <v>1264</v>
      </c>
      <c r="AZ2514" t="s">
        <v>1265</v>
      </c>
      <c r="BI2514" t="s">
        <v>1260</v>
      </c>
      <c r="BK2514" t="str">
        <f>LEFT(Tabela_BaseCadastro[[#This Row],[Descrição]],SEARCH(" ",Tabela_BaseCadastro[[#This Row],[Descrição]],1)-1)</f>
        <v>EVISTA</v>
      </c>
      <c r="BL2514" t="str">
        <f>TEXT(Tabela_BaseCadastro[[#This Row],[Unidade Venda '[EAN8, UPC12, EAN13, e DUN14']]],"0000000000000")</f>
        <v>0000000000000</v>
      </c>
      <c r="BM2514" t="s">
        <v>1565</v>
      </c>
      <c r="BN2514" t="str">
        <f>IF(Tabela_BaseCadastro[[#This Row],[P.Ativo CMED]]="",Tabela_BaseCadastro[[#This Row],[DESCRIÇÃO DO PRINCIPIO ATIVO]],Tabela_BaseCadastro[[#This Row],[P.Ativo CMED]])</f>
        <v>TISAGENLECLEUCEL</v>
      </c>
    </row>
    <row r="2515" spans="1:66" x14ac:dyDescent="0.25">
      <c r="A2515">
        <v>3393</v>
      </c>
      <c r="B2515" t="s">
        <v>5815</v>
      </c>
      <c r="C2515">
        <v>1657</v>
      </c>
      <c r="D2515" t="s">
        <v>13</v>
      </c>
      <c r="E2515">
        <v>5</v>
      </c>
      <c r="F2515" t="s">
        <v>2634</v>
      </c>
      <c r="G2515">
        <v>8</v>
      </c>
      <c r="H2515" s="1" t="s">
        <v>2635</v>
      </c>
      <c r="I2515">
        <v>47</v>
      </c>
      <c r="J2515" t="s">
        <v>3791</v>
      </c>
      <c r="M2515" t="s">
        <v>1263</v>
      </c>
      <c r="N2515" t="s">
        <v>3977</v>
      </c>
      <c r="O2515" t="s">
        <v>2614</v>
      </c>
      <c r="P2515">
        <v>38221990</v>
      </c>
      <c r="R2515">
        <v>13</v>
      </c>
      <c r="S2515">
        <v>13</v>
      </c>
      <c r="T2515">
        <v>13</v>
      </c>
      <c r="U2515">
        <v>3070738778576</v>
      </c>
      <c r="V2515">
        <v>3070738778576</v>
      </c>
      <c r="W2515">
        <v>3070738778576</v>
      </c>
      <c r="X2515" t="s">
        <v>1123</v>
      </c>
      <c r="Z2515" t="s">
        <v>1260</v>
      </c>
      <c r="AA2515" t="s">
        <v>1261</v>
      </c>
      <c r="AE2515">
        <v>45621</v>
      </c>
      <c r="AH2515">
        <v>0</v>
      </c>
      <c r="AK2515" t="s">
        <v>1260</v>
      </c>
      <c r="AM2515" t="s">
        <v>1260</v>
      </c>
      <c r="AN2515" t="s">
        <v>1260</v>
      </c>
      <c r="AQ2515" t="s">
        <v>1263</v>
      </c>
      <c r="AR2515" t="s">
        <v>1257</v>
      </c>
      <c r="AS2515" t="s">
        <v>1260</v>
      </c>
      <c r="AT2515">
        <v>1</v>
      </c>
      <c r="AX2515" t="s">
        <v>1260</v>
      </c>
      <c r="AY2515" t="s">
        <v>1264</v>
      </c>
      <c r="AZ2515" t="s">
        <v>1265</v>
      </c>
      <c r="BI2515" t="s">
        <v>1260</v>
      </c>
      <c r="BK2515" t="str">
        <f>LEFT(Tabela_BaseCadastro[[#This Row],[Descrição]],SEARCH(" ",Tabela_BaseCadastro[[#This Row],[Descrição]],1)-1)</f>
        <v>INT</v>
      </c>
      <c r="BL2515" t="str">
        <f>TEXT(Tabela_BaseCadastro[[#This Row],[Unidade Venda '[EAN8, UPC12, EAN13, e DUN14']]],"0000000000000")</f>
        <v>3070738778576</v>
      </c>
      <c r="BN2515">
        <f>IF(Tabela_BaseCadastro[[#This Row],[P.Ativo CMED]]="",Tabela_BaseCadastro[[#This Row],[DESCRIÇÃO DO PRINCIPIO ATIVO]],Tabela_BaseCadastro[[#This Row],[P.Ativo CMED]])</f>
        <v>0</v>
      </c>
    </row>
    <row r="2516" spans="1:66" x14ac:dyDescent="0.25">
      <c r="A2516">
        <v>3394</v>
      </c>
      <c r="B2516" t="s">
        <v>5816</v>
      </c>
      <c r="C2516">
        <v>2300</v>
      </c>
      <c r="D2516" t="s">
        <v>177</v>
      </c>
      <c r="E2516">
        <v>5</v>
      </c>
      <c r="F2516" t="s">
        <v>2634</v>
      </c>
      <c r="G2516">
        <v>8</v>
      </c>
      <c r="H2516" s="1" t="s">
        <v>2635</v>
      </c>
      <c r="I2516">
        <v>88</v>
      </c>
      <c r="J2516" t="s">
        <v>5400</v>
      </c>
      <c r="M2516" t="s">
        <v>1257</v>
      </c>
      <c r="N2516" t="s">
        <v>3332</v>
      </c>
      <c r="O2516" t="s">
        <v>1275</v>
      </c>
      <c r="P2516">
        <v>90183929</v>
      </c>
      <c r="R2516">
        <v>13</v>
      </c>
      <c r="S2516">
        <v>14</v>
      </c>
      <c r="U2516">
        <v>7120931000000</v>
      </c>
      <c r="V2516">
        <v>0</v>
      </c>
      <c r="X2516" t="s">
        <v>5817</v>
      </c>
      <c r="Z2516" t="s">
        <v>1260</v>
      </c>
      <c r="AA2516" t="s">
        <v>1261</v>
      </c>
      <c r="AE2516">
        <v>45621</v>
      </c>
      <c r="AH2516">
        <v>0</v>
      </c>
      <c r="AK2516" t="s">
        <v>1260</v>
      </c>
      <c r="AM2516" t="s">
        <v>1260</v>
      </c>
      <c r="AN2516" t="s">
        <v>1260</v>
      </c>
      <c r="AQ2516" t="s">
        <v>1263</v>
      </c>
      <c r="AR2516" t="s">
        <v>1257</v>
      </c>
      <c r="AS2516" t="s">
        <v>1260</v>
      </c>
      <c r="AT2516">
        <v>1</v>
      </c>
      <c r="AX2516" t="s">
        <v>1260</v>
      </c>
      <c r="AY2516" t="s">
        <v>1264</v>
      </c>
      <c r="AZ2516" t="s">
        <v>1265</v>
      </c>
      <c r="BI2516" t="s">
        <v>1260</v>
      </c>
      <c r="BK2516" t="str">
        <f>LEFT(Tabela_BaseCadastro[[#This Row],[Descrição]],SEARCH(" ",Tabela_BaseCadastro[[#This Row],[Descrição]],1)-1)</f>
        <v>712-09-31</v>
      </c>
      <c r="BL2516" t="str">
        <f>TEXT(Tabela_BaseCadastro[[#This Row],[Unidade Venda '[EAN8, UPC12, EAN13, e DUN14']]],"0000000000000")</f>
        <v>7120931000000</v>
      </c>
      <c r="BN2516">
        <f>IF(Tabela_BaseCadastro[[#This Row],[P.Ativo CMED]]="",Tabela_BaseCadastro[[#This Row],[DESCRIÇÃO DO PRINCIPIO ATIVO]],Tabela_BaseCadastro[[#This Row],[P.Ativo CMED]])</f>
        <v>0</v>
      </c>
    </row>
    <row r="2517" spans="1:66" x14ac:dyDescent="0.25">
      <c r="A2517">
        <v>3395</v>
      </c>
      <c r="B2517" t="s">
        <v>5818</v>
      </c>
      <c r="C2517">
        <v>2277</v>
      </c>
      <c r="D2517" t="s">
        <v>79</v>
      </c>
      <c r="E2517">
        <v>1</v>
      </c>
      <c r="F2517" t="s">
        <v>1253</v>
      </c>
      <c r="G2517">
        <v>7</v>
      </c>
      <c r="H2517" s="1" t="s">
        <v>1381</v>
      </c>
      <c r="I2517">
        <v>73</v>
      </c>
      <c r="J2517" t="s">
        <v>4607</v>
      </c>
      <c r="K2517">
        <v>1</v>
      </c>
      <c r="L2517" t="s">
        <v>1291</v>
      </c>
      <c r="M2517" t="s">
        <v>1257</v>
      </c>
      <c r="N2517" t="s">
        <v>1348</v>
      </c>
      <c r="O2517" t="s">
        <v>1349</v>
      </c>
      <c r="P2517">
        <v>30021520</v>
      </c>
      <c r="Q2517">
        <v>3</v>
      </c>
      <c r="R2517">
        <v>13</v>
      </c>
      <c r="S2517">
        <v>13</v>
      </c>
      <c r="U2517">
        <v>8905056005462</v>
      </c>
      <c r="V2517">
        <v>0</v>
      </c>
      <c r="Z2517" t="s">
        <v>1260</v>
      </c>
      <c r="AA2517" t="s">
        <v>1261</v>
      </c>
      <c r="AB2517">
        <v>6</v>
      </c>
      <c r="AC2517" t="s">
        <v>1283</v>
      </c>
      <c r="AE2517">
        <v>45624</v>
      </c>
      <c r="AH2517">
        <v>0</v>
      </c>
      <c r="AK2517" t="s">
        <v>1260</v>
      </c>
      <c r="AM2517" t="s">
        <v>1260</v>
      </c>
      <c r="AN2517" t="s">
        <v>1260</v>
      </c>
      <c r="AQ2517" t="s">
        <v>1263</v>
      </c>
      <c r="AR2517" t="s">
        <v>1257</v>
      </c>
      <c r="AS2517" t="s">
        <v>1260</v>
      </c>
      <c r="AT2517">
        <v>1</v>
      </c>
      <c r="AX2517" t="s">
        <v>1260</v>
      </c>
      <c r="AY2517" t="s">
        <v>1264</v>
      </c>
      <c r="AZ2517" t="s">
        <v>1265</v>
      </c>
      <c r="BE2517">
        <v>11</v>
      </c>
      <c r="BF2517" t="s">
        <v>1358</v>
      </c>
      <c r="BI2517" t="s">
        <v>1260</v>
      </c>
      <c r="BK2517" t="str">
        <f>LEFT(Tabela_BaseCadastro[[#This Row],[Descrição]],SEARCH(" ",Tabela_BaseCadastro[[#This Row],[Descrição]],1)-1)</f>
        <v>ABEVMY</v>
      </c>
      <c r="BL2517" t="str">
        <f>TEXT(Tabela_BaseCadastro[[#This Row],[Unidade Venda '[EAN8, UPC12, EAN13, e DUN14']]],"0000000000000")</f>
        <v>8905056005462</v>
      </c>
      <c r="BM2517" t="s">
        <v>1358</v>
      </c>
      <c r="BN2517" t="str">
        <f>IF(Tabela_BaseCadastro[[#This Row],[P.Ativo CMED]]="",Tabela_BaseCadastro[[#This Row],[DESCRIÇÃO DO PRINCIPIO ATIVO]],Tabela_BaseCadastro[[#This Row],[P.Ativo CMED]])</f>
        <v>BEVACIZUMABE</v>
      </c>
    </row>
    <row r="2518" spans="1:66" x14ac:dyDescent="0.25">
      <c r="A2518">
        <v>3396</v>
      </c>
      <c r="B2518" t="s">
        <v>5819</v>
      </c>
      <c r="C2518">
        <v>2277</v>
      </c>
      <c r="D2518" t="s">
        <v>79</v>
      </c>
      <c r="E2518">
        <v>1</v>
      </c>
      <c r="F2518" t="s">
        <v>1253</v>
      </c>
      <c r="G2518">
        <v>7</v>
      </c>
      <c r="H2518" s="1" t="s">
        <v>1381</v>
      </c>
      <c r="I2518">
        <v>73</v>
      </c>
      <c r="J2518" t="s">
        <v>4607</v>
      </c>
      <c r="K2518">
        <v>1</v>
      </c>
      <c r="L2518" t="s">
        <v>1291</v>
      </c>
      <c r="M2518" t="s">
        <v>1257</v>
      </c>
      <c r="N2518" t="s">
        <v>1348</v>
      </c>
      <c r="O2518" t="s">
        <v>1349</v>
      </c>
      <c r="P2518">
        <v>30021520</v>
      </c>
      <c r="Q2518">
        <v>3</v>
      </c>
      <c r="R2518">
        <v>13</v>
      </c>
      <c r="S2518">
        <v>13</v>
      </c>
      <c r="U2518">
        <v>8905056005479</v>
      </c>
      <c r="V2518">
        <v>0</v>
      </c>
      <c r="Z2518" t="s">
        <v>1260</v>
      </c>
      <c r="AA2518" t="s">
        <v>1261</v>
      </c>
      <c r="AB2518">
        <v>6</v>
      </c>
      <c r="AC2518" t="s">
        <v>1283</v>
      </c>
      <c r="AE2518">
        <v>45624</v>
      </c>
      <c r="AH2518">
        <v>0</v>
      </c>
      <c r="AK2518" t="s">
        <v>1260</v>
      </c>
      <c r="AM2518" t="s">
        <v>1260</v>
      </c>
      <c r="AN2518" t="s">
        <v>1260</v>
      </c>
      <c r="AQ2518" t="s">
        <v>1263</v>
      </c>
      <c r="AR2518" t="s">
        <v>1257</v>
      </c>
      <c r="AS2518" t="s">
        <v>1260</v>
      </c>
      <c r="AT2518">
        <v>1</v>
      </c>
      <c r="AX2518" t="s">
        <v>1260</v>
      </c>
      <c r="AY2518" t="s">
        <v>1264</v>
      </c>
      <c r="AZ2518" t="s">
        <v>1265</v>
      </c>
      <c r="BE2518">
        <v>11</v>
      </c>
      <c r="BF2518" t="s">
        <v>1358</v>
      </c>
      <c r="BI2518" t="s">
        <v>1260</v>
      </c>
      <c r="BK2518" t="str">
        <f>LEFT(Tabela_BaseCadastro[[#This Row],[Descrição]],SEARCH(" ",Tabela_BaseCadastro[[#This Row],[Descrição]],1)-1)</f>
        <v>ABEVMY</v>
      </c>
      <c r="BL2518" t="str">
        <f>TEXT(Tabela_BaseCadastro[[#This Row],[Unidade Venda '[EAN8, UPC12, EAN13, e DUN14']]],"0000000000000")</f>
        <v>8905056005479</v>
      </c>
      <c r="BM2518" t="s">
        <v>1358</v>
      </c>
      <c r="BN2518" t="str">
        <f>IF(Tabela_BaseCadastro[[#This Row],[P.Ativo CMED]]="",Tabela_BaseCadastro[[#This Row],[DESCRIÇÃO DO PRINCIPIO ATIVO]],Tabela_BaseCadastro[[#This Row],[P.Ativo CMED]])</f>
        <v>BEVACIZUMABE</v>
      </c>
    </row>
    <row r="2519" spans="1:66" x14ac:dyDescent="0.25">
      <c r="A2519">
        <v>3397</v>
      </c>
      <c r="B2519" t="s">
        <v>5560</v>
      </c>
      <c r="C2519">
        <v>1944</v>
      </c>
      <c r="D2519" t="s">
        <v>5361</v>
      </c>
      <c r="E2519">
        <v>1</v>
      </c>
      <c r="F2519" t="s">
        <v>1253</v>
      </c>
      <c r="G2519">
        <v>2</v>
      </c>
      <c r="H2519" s="1" t="s">
        <v>1254</v>
      </c>
      <c r="I2519">
        <v>77</v>
      </c>
      <c r="J2519" t="s">
        <v>4769</v>
      </c>
      <c r="K2519">
        <v>2</v>
      </c>
      <c r="L2519" t="s">
        <v>1256</v>
      </c>
      <c r="M2519" t="s">
        <v>1257</v>
      </c>
      <c r="N2519" t="s">
        <v>1258</v>
      </c>
      <c r="O2519" t="s">
        <v>1259</v>
      </c>
      <c r="P2519">
        <v>30049039</v>
      </c>
      <c r="R2519">
        <v>13</v>
      </c>
      <c r="S2519">
        <v>14</v>
      </c>
      <c r="Z2519" t="s">
        <v>1260</v>
      </c>
      <c r="AA2519" t="s">
        <v>1261</v>
      </c>
      <c r="AB2519">
        <v>7</v>
      </c>
      <c r="AC2519" t="s">
        <v>1308</v>
      </c>
      <c r="AE2519">
        <v>45625</v>
      </c>
      <c r="AH2519">
        <v>0</v>
      </c>
      <c r="AK2519" t="s">
        <v>1260</v>
      </c>
      <c r="AM2519" t="s">
        <v>1260</v>
      </c>
      <c r="AN2519" t="s">
        <v>1260</v>
      </c>
      <c r="AQ2519" t="s">
        <v>1263</v>
      </c>
      <c r="AR2519" t="s">
        <v>1257</v>
      </c>
      <c r="AS2519" t="s">
        <v>1260</v>
      </c>
      <c r="AT2519">
        <v>1</v>
      </c>
      <c r="AX2519" t="s">
        <v>1260</v>
      </c>
      <c r="AY2519" t="s">
        <v>1264</v>
      </c>
      <c r="AZ2519" t="s">
        <v>1265</v>
      </c>
      <c r="BI2519" t="s">
        <v>1260</v>
      </c>
      <c r="BK2519" t="str">
        <f>LEFT(Tabela_BaseCadastro[[#This Row],[Descrição]],SEARCH(" ",Tabela_BaseCadastro[[#This Row],[Descrição]],1)-1)</f>
        <v>SERETIDE</v>
      </c>
      <c r="BL2519" t="str">
        <f>TEXT(Tabela_BaseCadastro[[#This Row],[Unidade Venda '[EAN8, UPC12, EAN13, e DUN14']]],"0000000000000")</f>
        <v>0000000000000</v>
      </c>
      <c r="BM2519" t="s">
        <v>1565</v>
      </c>
      <c r="BN2519" t="str">
        <f>IF(Tabela_BaseCadastro[[#This Row],[P.Ativo CMED]]="",Tabela_BaseCadastro[[#This Row],[DESCRIÇÃO DO PRINCIPIO ATIVO]],Tabela_BaseCadastro[[#This Row],[P.Ativo CMED]])</f>
        <v>TISAGENLECLEUCEL</v>
      </c>
    </row>
    <row r="2520" spans="1:66" x14ac:dyDescent="0.25">
      <c r="A2520">
        <v>3398</v>
      </c>
      <c r="B2520" t="s">
        <v>5820</v>
      </c>
      <c r="C2520">
        <v>1657</v>
      </c>
      <c r="D2520" t="s">
        <v>13</v>
      </c>
      <c r="E2520">
        <v>5</v>
      </c>
      <c r="F2520" t="s">
        <v>2634</v>
      </c>
      <c r="G2520">
        <v>8</v>
      </c>
      <c r="H2520" s="1" t="s">
        <v>2635</v>
      </c>
      <c r="I2520">
        <v>47</v>
      </c>
      <c r="J2520" t="s">
        <v>3791</v>
      </c>
      <c r="M2520" t="s">
        <v>1257</v>
      </c>
      <c r="N2520" t="s">
        <v>3792</v>
      </c>
      <c r="O2520" t="s">
        <v>3793</v>
      </c>
      <c r="P2520">
        <v>30051090</v>
      </c>
      <c r="R2520">
        <v>13</v>
      </c>
      <c r="S2520">
        <v>14</v>
      </c>
      <c r="U2520">
        <v>707387792381</v>
      </c>
      <c r="V2520">
        <v>0</v>
      </c>
      <c r="X2520" t="s">
        <v>986</v>
      </c>
      <c r="Z2520" t="s">
        <v>1260</v>
      </c>
      <c r="AA2520" t="s">
        <v>1261</v>
      </c>
      <c r="AE2520">
        <v>45629</v>
      </c>
      <c r="AH2520">
        <v>0</v>
      </c>
      <c r="AK2520" t="s">
        <v>1260</v>
      </c>
      <c r="AM2520" t="s">
        <v>1260</v>
      </c>
      <c r="AN2520" t="s">
        <v>1260</v>
      </c>
      <c r="AQ2520" t="s">
        <v>1263</v>
      </c>
      <c r="AR2520" t="s">
        <v>1257</v>
      </c>
      <c r="AS2520" t="s">
        <v>1260</v>
      </c>
      <c r="AT2520">
        <v>1</v>
      </c>
      <c r="AX2520" t="s">
        <v>1260</v>
      </c>
      <c r="AY2520" t="s">
        <v>1264</v>
      </c>
      <c r="AZ2520" t="s">
        <v>1265</v>
      </c>
      <c r="BI2520" t="s">
        <v>1260</v>
      </c>
      <c r="BK2520" t="str">
        <f>LEFT(Tabela_BaseCadastro[[#This Row],[Descrição]],SEARCH(" ",Tabela_BaseCadastro[[#This Row],[Descrição]],1)-1)</f>
        <v>HB004784607</v>
      </c>
      <c r="BL2520" t="str">
        <f>TEXT(Tabela_BaseCadastro[[#This Row],[Unidade Venda '[EAN8, UPC12, EAN13, e DUN14']]],"0000000000000")</f>
        <v>0707387792381</v>
      </c>
      <c r="BN2520">
        <f>IF(Tabela_BaseCadastro[[#This Row],[P.Ativo CMED]]="",Tabela_BaseCadastro[[#This Row],[DESCRIÇÃO DO PRINCIPIO ATIVO]],Tabela_BaseCadastro[[#This Row],[P.Ativo CMED]])</f>
        <v>0</v>
      </c>
    </row>
    <row r="2521" spans="1:66" x14ac:dyDescent="0.25">
      <c r="A2521">
        <v>3399</v>
      </c>
      <c r="B2521" t="s">
        <v>5821</v>
      </c>
      <c r="C2521">
        <v>1657</v>
      </c>
      <c r="D2521" t="s">
        <v>13</v>
      </c>
      <c r="E2521">
        <v>5</v>
      </c>
      <c r="F2521" t="s">
        <v>2634</v>
      </c>
      <c r="G2521">
        <v>8</v>
      </c>
      <c r="H2521" s="1" t="s">
        <v>2635</v>
      </c>
      <c r="I2521">
        <v>47</v>
      </c>
      <c r="J2521" t="s">
        <v>3791</v>
      </c>
      <c r="M2521" t="s">
        <v>1257</v>
      </c>
      <c r="N2521" t="s">
        <v>3792</v>
      </c>
      <c r="O2521" t="s">
        <v>3793</v>
      </c>
      <c r="P2521">
        <v>30051090</v>
      </c>
      <c r="R2521">
        <v>13</v>
      </c>
      <c r="S2521">
        <v>14</v>
      </c>
      <c r="U2521">
        <v>707387792374</v>
      </c>
      <c r="V2521">
        <v>0</v>
      </c>
      <c r="X2521" t="s">
        <v>341</v>
      </c>
      <c r="Z2521" t="s">
        <v>1260</v>
      </c>
      <c r="AA2521" t="s">
        <v>1261</v>
      </c>
      <c r="AE2521">
        <v>45629</v>
      </c>
      <c r="AH2521">
        <v>0</v>
      </c>
      <c r="AK2521" t="s">
        <v>1260</v>
      </c>
      <c r="AM2521" t="s">
        <v>1260</v>
      </c>
      <c r="AN2521" t="s">
        <v>1260</v>
      </c>
      <c r="AQ2521" t="s">
        <v>1263</v>
      </c>
      <c r="AR2521" t="s">
        <v>1257</v>
      </c>
      <c r="AS2521" t="s">
        <v>1260</v>
      </c>
      <c r="AT2521">
        <v>1</v>
      </c>
      <c r="AX2521" t="s">
        <v>1260</v>
      </c>
      <c r="AY2521" t="s">
        <v>1264</v>
      </c>
      <c r="AZ2521" t="s">
        <v>1265</v>
      </c>
      <c r="BI2521" t="s">
        <v>1260</v>
      </c>
      <c r="BK2521" t="str">
        <f>LEFT(Tabela_BaseCadastro[[#This Row],[Descrição]],SEARCH(" ",Tabela_BaseCadastro[[#This Row],[Descrição]],1)-1)</f>
        <v>HB004784623</v>
      </c>
      <c r="BL2521" t="str">
        <f>TEXT(Tabela_BaseCadastro[[#This Row],[Unidade Venda '[EAN8, UPC12, EAN13, e DUN14']]],"0000000000000")</f>
        <v>0707387792374</v>
      </c>
      <c r="BN2521">
        <f>IF(Tabela_BaseCadastro[[#This Row],[P.Ativo CMED]]="",Tabela_BaseCadastro[[#This Row],[DESCRIÇÃO DO PRINCIPIO ATIVO]],Tabela_BaseCadastro[[#This Row],[P.Ativo CMED]])</f>
        <v>0</v>
      </c>
    </row>
    <row r="2522" spans="1:66" x14ac:dyDescent="0.25">
      <c r="A2522">
        <v>3400</v>
      </c>
      <c r="B2522" t="s">
        <v>5822</v>
      </c>
      <c r="C2522">
        <v>2327</v>
      </c>
      <c r="D2522" t="s">
        <v>2524</v>
      </c>
      <c r="E2522">
        <v>1</v>
      </c>
      <c r="F2522" t="s">
        <v>1253</v>
      </c>
      <c r="G2522">
        <v>2</v>
      </c>
      <c r="H2522" s="1" t="s">
        <v>1254</v>
      </c>
      <c r="I2522">
        <v>26</v>
      </c>
      <c r="J2522" t="s">
        <v>2525</v>
      </c>
      <c r="K2522">
        <v>2</v>
      </c>
      <c r="L2522" t="s">
        <v>1256</v>
      </c>
      <c r="M2522" t="s">
        <v>1257</v>
      </c>
      <c r="N2522" t="s">
        <v>4186</v>
      </c>
      <c r="O2522" t="s">
        <v>1401</v>
      </c>
      <c r="P2522">
        <v>30049049</v>
      </c>
      <c r="R2522">
        <v>13</v>
      </c>
      <c r="S2522">
        <v>14</v>
      </c>
      <c r="T2522">
        <v>13</v>
      </c>
      <c r="U2522">
        <v>7896637023450</v>
      </c>
      <c r="V2522">
        <v>0</v>
      </c>
      <c r="W2522">
        <v>7896637023450</v>
      </c>
      <c r="X2522">
        <v>2345</v>
      </c>
      <c r="Z2522" t="s">
        <v>1260</v>
      </c>
      <c r="AA2522" t="s">
        <v>1261</v>
      </c>
      <c r="AB2522">
        <v>24</v>
      </c>
      <c r="AC2522" t="s">
        <v>1729</v>
      </c>
      <c r="AE2522">
        <v>45630</v>
      </c>
      <c r="AH2522">
        <v>0</v>
      </c>
      <c r="AK2522" t="s">
        <v>1260</v>
      </c>
      <c r="AM2522" t="s">
        <v>1260</v>
      </c>
      <c r="AN2522" t="s">
        <v>1260</v>
      </c>
      <c r="AQ2522" t="s">
        <v>1263</v>
      </c>
      <c r="AR2522" t="s">
        <v>1257</v>
      </c>
      <c r="AS2522" t="s">
        <v>1260</v>
      </c>
      <c r="AT2522">
        <v>1</v>
      </c>
      <c r="AX2522" t="s">
        <v>1260</v>
      </c>
      <c r="AY2522" t="s">
        <v>1264</v>
      </c>
      <c r="AZ2522" t="s">
        <v>1265</v>
      </c>
      <c r="BI2522" t="s">
        <v>1260</v>
      </c>
      <c r="BK2522" t="str">
        <f>LEFT(Tabela_BaseCadastro[[#This Row],[Descrição]],SEARCH(" ",Tabela_BaseCadastro[[#This Row],[Descrição]],1)-1)</f>
        <v>LONIUM</v>
      </c>
      <c r="BL2522" t="str">
        <f>TEXT(Tabela_BaseCadastro[[#This Row],[Unidade Venda '[EAN8, UPC12, EAN13, e DUN14']]],"0000000000000")</f>
        <v>7896637023450</v>
      </c>
      <c r="BM2522" t="s">
        <v>5823</v>
      </c>
      <c r="BN2522" t="str">
        <f>IF(Tabela_BaseCadastro[[#This Row],[P.Ativo CMED]]="",Tabela_BaseCadastro[[#This Row],[DESCRIÇÃO DO PRINCIPIO ATIVO]],Tabela_BaseCadastro[[#This Row],[P.Ativo CMED]])</f>
        <v>BROMETO DE OTILÔNIO</v>
      </c>
    </row>
    <row r="2523" spans="1:66" x14ac:dyDescent="0.25">
      <c r="A2523">
        <v>3401</v>
      </c>
      <c r="B2523" t="s">
        <v>5824</v>
      </c>
      <c r="C2523">
        <v>2194</v>
      </c>
      <c r="D2523" t="s">
        <v>5166</v>
      </c>
      <c r="E2523">
        <v>5</v>
      </c>
      <c r="F2523" t="s">
        <v>2634</v>
      </c>
      <c r="G2523">
        <v>8</v>
      </c>
      <c r="H2523" s="1" t="s">
        <v>2635</v>
      </c>
      <c r="I2523">
        <v>86</v>
      </c>
      <c r="J2523" t="s">
        <v>5167</v>
      </c>
      <c r="M2523" t="s">
        <v>1257</v>
      </c>
      <c r="N2523" t="s">
        <v>5189</v>
      </c>
      <c r="O2523" t="s">
        <v>2614</v>
      </c>
      <c r="P2523">
        <v>90183929</v>
      </c>
      <c r="R2523">
        <v>13</v>
      </c>
      <c r="S2523">
        <v>14</v>
      </c>
      <c r="U2523">
        <v>0</v>
      </c>
      <c r="V2523">
        <v>0</v>
      </c>
      <c r="X2523">
        <v>97913504</v>
      </c>
      <c r="Z2523" t="s">
        <v>1260</v>
      </c>
      <c r="AA2523" t="s">
        <v>1261</v>
      </c>
      <c r="AE2523">
        <v>45630</v>
      </c>
      <c r="AH2523">
        <v>0</v>
      </c>
      <c r="AK2523" t="s">
        <v>1260</v>
      </c>
      <c r="AM2523" t="s">
        <v>1260</v>
      </c>
      <c r="AN2523" t="s">
        <v>1260</v>
      </c>
      <c r="AQ2523" t="s">
        <v>1263</v>
      </c>
      <c r="AR2523" t="s">
        <v>1257</v>
      </c>
      <c r="AS2523" t="s">
        <v>1260</v>
      </c>
      <c r="AT2523">
        <v>1</v>
      </c>
      <c r="AX2523" t="s">
        <v>1260</v>
      </c>
      <c r="AY2523" t="s">
        <v>1264</v>
      </c>
      <c r="AZ2523" t="s">
        <v>1265</v>
      </c>
      <c r="BI2523" t="s">
        <v>1260</v>
      </c>
      <c r="BK2523" t="str">
        <f>LEFT(Tabela_BaseCadastro[[#This Row],[Descrição]],SEARCH(" ",Tabela_BaseCadastro[[#This Row],[Descrição]],1)-1)</f>
        <v>97913504</v>
      </c>
      <c r="BL2523" t="str">
        <f>TEXT(Tabela_BaseCadastro[[#This Row],[Unidade Venda '[EAN8, UPC12, EAN13, e DUN14']]],"0000000000000")</f>
        <v>0000000000000</v>
      </c>
      <c r="BM2523" t="s">
        <v>1565</v>
      </c>
      <c r="BN2523" t="str">
        <f>IF(Tabela_BaseCadastro[[#This Row],[P.Ativo CMED]]="",Tabela_BaseCadastro[[#This Row],[DESCRIÇÃO DO PRINCIPIO ATIVO]],Tabela_BaseCadastro[[#This Row],[P.Ativo CMED]])</f>
        <v>TISAGENLECLEUCEL</v>
      </c>
    </row>
    <row r="2524" spans="1:66" x14ac:dyDescent="0.25">
      <c r="A2524">
        <v>3402</v>
      </c>
      <c r="B2524" t="s">
        <v>5825</v>
      </c>
      <c r="C2524">
        <v>1785</v>
      </c>
      <c r="D2524" t="s">
        <v>4492</v>
      </c>
      <c r="E2524">
        <v>1</v>
      </c>
      <c r="F2524" t="s">
        <v>1253</v>
      </c>
      <c r="G2524">
        <v>2</v>
      </c>
      <c r="H2524" s="1" t="s">
        <v>1254</v>
      </c>
      <c r="I2524">
        <v>59</v>
      </c>
      <c r="J2524" t="s">
        <v>4493</v>
      </c>
      <c r="K2524">
        <v>2</v>
      </c>
      <c r="L2524" t="s">
        <v>1256</v>
      </c>
      <c r="M2524" t="s">
        <v>1263</v>
      </c>
      <c r="N2524" t="s">
        <v>1461</v>
      </c>
      <c r="O2524" t="s">
        <v>1269</v>
      </c>
      <c r="P2524">
        <v>30049069</v>
      </c>
      <c r="R2524">
        <v>13</v>
      </c>
      <c r="S2524">
        <v>13</v>
      </c>
      <c r="U2524">
        <v>7891268118094</v>
      </c>
      <c r="V2524">
        <v>0</v>
      </c>
      <c r="Z2524" t="s">
        <v>1260</v>
      </c>
      <c r="AA2524" t="s">
        <v>1261</v>
      </c>
      <c r="AB2524">
        <v>20</v>
      </c>
      <c r="AC2524" t="s">
        <v>1663</v>
      </c>
      <c r="AE2524">
        <v>45631</v>
      </c>
      <c r="AH2524">
        <v>0</v>
      </c>
      <c r="AK2524" t="s">
        <v>1260</v>
      </c>
      <c r="AM2524" t="s">
        <v>1260</v>
      </c>
      <c r="AN2524" t="s">
        <v>1260</v>
      </c>
      <c r="AQ2524" t="s">
        <v>1263</v>
      </c>
      <c r="AR2524" t="s">
        <v>1257</v>
      </c>
      <c r="AS2524" t="s">
        <v>1260</v>
      </c>
      <c r="AT2524">
        <v>1</v>
      </c>
      <c r="AX2524" t="s">
        <v>1260</v>
      </c>
      <c r="AY2524" t="s">
        <v>1264</v>
      </c>
      <c r="AZ2524" t="s">
        <v>1265</v>
      </c>
      <c r="BE2524">
        <v>411</v>
      </c>
      <c r="BF2524" t="s">
        <v>4635</v>
      </c>
      <c r="BI2524" t="s">
        <v>1260</v>
      </c>
      <c r="BK2524" t="str">
        <f>LEFT(Tabela_BaseCadastro[[#This Row],[Descrição]],SEARCH(" ",Tabela_BaseCadastro[[#This Row],[Descrição]],1)-1)</f>
        <v>ELIQUIS</v>
      </c>
      <c r="BL2524" t="str">
        <f>TEXT(Tabela_BaseCadastro[[#This Row],[Unidade Venda '[EAN8, UPC12, EAN13, e DUN14']]],"0000000000000")</f>
        <v>7891268118094</v>
      </c>
      <c r="BM2524" t="s">
        <v>4635</v>
      </c>
      <c r="BN2524" t="str">
        <f>IF(Tabela_BaseCadastro[[#This Row],[P.Ativo CMED]]="",Tabela_BaseCadastro[[#This Row],[DESCRIÇÃO DO PRINCIPIO ATIVO]],Tabela_BaseCadastro[[#This Row],[P.Ativo CMED]])</f>
        <v>APIXABANA</v>
      </c>
    </row>
    <row r="2525" spans="1:66" x14ac:dyDescent="0.25">
      <c r="A2525">
        <v>3403</v>
      </c>
      <c r="B2525" t="s">
        <v>5826</v>
      </c>
      <c r="C2525">
        <v>1785</v>
      </c>
      <c r="D2525" t="s">
        <v>4492</v>
      </c>
      <c r="E2525">
        <v>1</v>
      </c>
      <c r="F2525" t="s">
        <v>1253</v>
      </c>
      <c r="G2525">
        <v>7</v>
      </c>
      <c r="H2525" s="1" t="s">
        <v>1381</v>
      </c>
      <c r="I2525">
        <v>59</v>
      </c>
      <c r="J2525" t="s">
        <v>4493</v>
      </c>
      <c r="K2525">
        <v>1</v>
      </c>
      <c r="L2525" t="s">
        <v>1291</v>
      </c>
      <c r="M2525" t="s">
        <v>1257</v>
      </c>
      <c r="N2525" t="s">
        <v>2159</v>
      </c>
      <c r="O2525" t="s">
        <v>1275</v>
      </c>
      <c r="P2525">
        <v>30043999</v>
      </c>
      <c r="R2525">
        <v>13</v>
      </c>
      <c r="S2525">
        <v>14</v>
      </c>
      <c r="U2525">
        <v>7891045164757</v>
      </c>
      <c r="V2525">
        <v>0</v>
      </c>
      <c r="Z2525" t="s">
        <v>1260</v>
      </c>
      <c r="AA2525" t="s">
        <v>1261</v>
      </c>
      <c r="AB2525">
        <v>435</v>
      </c>
      <c r="AC2525" t="s">
        <v>4746</v>
      </c>
      <c r="AE2525">
        <v>45631</v>
      </c>
      <c r="AH2525">
        <v>0</v>
      </c>
      <c r="AK2525" t="s">
        <v>1260</v>
      </c>
      <c r="AM2525" t="s">
        <v>1260</v>
      </c>
      <c r="AN2525" t="s">
        <v>1260</v>
      </c>
      <c r="AQ2525" t="s">
        <v>1263</v>
      </c>
      <c r="AR2525" t="s">
        <v>1257</v>
      </c>
      <c r="AS2525" t="s">
        <v>1260</v>
      </c>
      <c r="AT2525">
        <v>1</v>
      </c>
      <c r="AX2525" t="s">
        <v>1260</v>
      </c>
      <c r="AY2525" t="s">
        <v>1264</v>
      </c>
      <c r="AZ2525" t="s">
        <v>1265</v>
      </c>
      <c r="BI2525" t="s">
        <v>1260</v>
      </c>
      <c r="BK2525" t="str">
        <f>LEFT(Tabela_BaseCadastro[[#This Row],[Descrição]],SEARCH(" ",Tabela_BaseCadastro[[#This Row],[Descrição]],1)-1)</f>
        <v>GENRYZON</v>
      </c>
      <c r="BL2525" t="str">
        <f>TEXT(Tabela_BaseCadastro[[#This Row],[Unidade Venda '[EAN8, UPC12, EAN13, e DUN14']]],"0000000000000")</f>
        <v>7891045164757</v>
      </c>
      <c r="BM2525" t="s">
        <v>5827</v>
      </c>
      <c r="BN2525" t="str">
        <f>IF(Tabela_BaseCadastro[[#This Row],[P.Ativo CMED]]="",Tabela_BaseCadastro[[#This Row],[DESCRIÇÃO DO PRINCIPIO ATIVO]],Tabela_BaseCadastro[[#This Row],[P.Ativo CMED]])</f>
        <v>SOMATROGONA</v>
      </c>
    </row>
    <row r="2526" spans="1:66" x14ac:dyDescent="0.25">
      <c r="A2526">
        <v>3404</v>
      </c>
      <c r="B2526" t="s">
        <v>5828</v>
      </c>
      <c r="C2526">
        <v>1785</v>
      </c>
      <c r="D2526" t="s">
        <v>4492</v>
      </c>
      <c r="E2526">
        <v>1</v>
      </c>
      <c r="F2526" t="s">
        <v>1253</v>
      </c>
      <c r="G2526">
        <v>7</v>
      </c>
      <c r="H2526" s="1" t="s">
        <v>1381</v>
      </c>
      <c r="I2526">
        <v>59</v>
      </c>
      <c r="J2526" t="s">
        <v>4493</v>
      </c>
      <c r="K2526">
        <v>1</v>
      </c>
      <c r="L2526" t="s">
        <v>1291</v>
      </c>
      <c r="M2526" t="s">
        <v>1257</v>
      </c>
      <c r="N2526" t="s">
        <v>2159</v>
      </c>
      <c r="O2526" t="s">
        <v>1275</v>
      </c>
      <c r="P2526">
        <v>30043999</v>
      </c>
      <c r="R2526">
        <v>13</v>
      </c>
      <c r="S2526">
        <v>14</v>
      </c>
      <c r="U2526">
        <v>7891045164764</v>
      </c>
      <c r="V2526">
        <v>0</v>
      </c>
      <c r="Z2526" t="s">
        <v>1260</v>
      </c>
      <c r="AA2526" t="s">
        <v>1261</v>
      </c>
      <c r="AB2526">
        <v>435</v>
      </c>
      <c r="AC2526" t="s">
        <v>4746</v>
      </c>
      <c r="AE2526">
        <v>45631</v>
      </c>
      <c r="AH2526">
        <v>0</v>
      </c>
      <c r="AK2526" t="s">
        <v>1260</v>
      </c>
      <c r="AM2526" t="s">
        <v>1260</v>
      </c>
      <c r="AN2526" t="s">
        <v>1260</v>
      </c>
      <c r="AQ2526" t="s">
        <v>1263</v>
      </c>
      <c r="AR2526" t="s">
        <v>1257</v>
      </c>
      <c r="AS2526" t="s">
        <v>1260</v>
      </c>
      <c r="AT2526">
        <v>1</v>
      </c>
      <c r="AX2526" t="s">
        <v>1260</v>
      </c>
      <c r="AY2526" t="s">
        <v>1264</v>
      </c>
      <c r="AZ2526" t="s">
        <v>1265</v>
      </c>
      <c r="BI2526" t="s">
        <v>1260</v>
      </c>
      <c r="BK2526" t="str">
        <f>LEFT(Tabela_BaseCadastro[[#This Row],[Descrição]],SEARCH(" ",Tabela_BaseCadastro[[#This Row],[Descrição]],1)-1)</f>
        <v>GENRYZON</v>
      </c>
      <c r="BL2526" t="str">
        <f>TEXT(Tabela_BaseCadastro[[#This Row],[Unidade Venda '[EAN8, UPC12, EAN13, e DUN14']]],"0000000000000")</f>
        <v>7891045164764</v>
      </c>
      <c r="BM2526" t="s">
        <v>5827</v>
      </c>
      <c r="BN2526" t="str">
        <f>IF(Tabela_BaseCadastro[[#This Row],[P.Ativo CMED]]="",Tabela_BaseCadastro[[#This Row],[DESCRIÇÃO DO PRINCIPIO ATIVO]],Tabela_BaseCadastro[[#This Row],[P.Ativo CMED]])</f>
        <v>SOMATROGONA</v>
      </c>
    </row>
    <row r="2527" spans="1:66" x14ac:dyDescent="0.25">
      <c r="A2527">
        <v>3405</v>
      </c>
      <c r="B2527" t="s">
        <v>5829</v>
      </c>
      <c r="C2527">
        <v>1785</v>
      </c>
      <c r="D2527" t="s">
        <v>4492</v>
      </c>
      <c r="E2527">
        <v>1</v>
      </c>
      <c r="F2527" t="s">
        <v>1253</v>
      </c>
      <c r="G2527">
        <v>1</v>
      </c>
      <c r="H2527" s="1" t="s">
        <v>1280</v>
      </c>
      <c r="I2527">
        <v>59</v>
      </c>
      <c r="J2527" t="s">
        <v>4493</v>
      </c>
      <c r="K2527">
        <v>1</v>
      </c>
      <c r="L2527" t="s">
        <v>1291</v>
      </c>
      <c r="M2527" t="s">
        <v>1257</v>
      </c>
      <c r="N2527" t="s">
        <v>1348</v>
      </c>
      <c r="O2527" t="s">
        <v>1349</v>
      </c>
      <c r="P2527">
        <v>30021520</v>
      </c>
      <c r="R2527">
        <v>13</v>
      </c>
      <c r="S2527">
        <v>14</v>
      </c>
      <c r="U2527">
        <v>7891045032278</v>
      </c>
      <c r="V2527">
        <v>0</v>
      </c>
      <c r="X2527" t="s">
        <v>277</v>
      </c>
      <c r="Z2527" t="s">
        <v>1260</v>
      </c>
      <c r="AA2527" t="s">
        <v>1261</v>
      </c>
      <c r="AB2527">
        <v>1</v>
      </c>
      <c r="AC2527" t="s">
        <v>1283</v>
      </c>
      <c r="AE2527">
        <v>45631</v>
      </c>
      <c r="AH2527">
        <v>0</v>
      </c>
      <c r="AK2527" t="s">
        <v>1260</v>
      </c>
      <c r="AM2527" t="s">
        <v>1260</v>
      </c>
      <c r="AN2527" t="s">
        <v>1260</v>
      </c>
      <c r="AQ2527" t="s">
        <v>1263</v>
      </c>
      <c r="AR2527" t="s">
        <v>1257</v>
      </c>
      <c r="AS2527" t="s">
        <v>1260</v>
      </c>
      <c r="AT2527">
        <v>1</v>
      </c>
      <c r="AX2527" t="s">
        <v>1260</v>
      </c>
      <c r="AY2527" t="s">
        <v>1264</v>
      </c>
      <c r="AZ2527" t="s">
        <v>1265</v>
      </c>
      <c r="BI2527" t="s">
        <v>1260</v>
      </c>
      <c r="BK2527" t="str">
        <f>LEFT(Tabela_BaseCadastro[[#This Row],[Descrição]],SEARCH(" ",Tabela_BaseCadastro[[#This Row],[Descrição]],1)-1)</f>
        <v>TRAZIMERA</v>
      </c>
      <c r="BL2527" t="str">
        <f>TEXT(Tabela_BaseCadastro[[#This Row],[Unidade Venda '[EAN8, UPC12, EAN13, e DUN14']]],"0000000000000")</f>
        <v>7891045032278</v>
      </c>
      <c r="BN2527">
        <f>IF(Tabela_BaseCadastro[[#This Row],[P.Ativo CMED]]="",Tabela_BaseCadastro[[#This Row],[DESCRIÇÃO DO PRINCIPIO ATIVO]],Tabela_BaseCadastro[[#This Row],[P.Ativo CMED]])</f>
        <v>0</v>
      </c>
    </row>
    <row r="2528" spans="1:66" x14ac:dyDescent="0.25">
      <c r="A2528">
        <v>3406</v>
      </c>
      <c r="B2528" t="s">
        <v>5830</v>
      </c>
      <c r="C2528">
        <v>1785</v>
      </c>
      <c r="D2528" t="s">
        <v>4492</v>
      </c>
      <c r="E2528">
        <v>1</v>
      </c>
      <c r="F2528" t="s">
        <v>1253</v>
      </c>
      <c r="G2528">
        <v>7</v>
      </c>
      <c r="H2528" s="1" t="s">
        <v>1381</v>
      </c>
      <c r="I2528">
        <v>59</v>
      </c>
      <c r="J2528" t="s">
        <v>4493</v>
      </c>
      <c r="K2528">
        <v>1</v>
      </c>
      <c r="L2528" t="s">
        <v>1291</v>
      </c>
      <c r="M2528" t="s">
        <v>1257</v>
      </c>
      <c r="N2528" t="s">
        <v>1877</v>
      </c>
      <c r="O2528" t="s">
        <v>1416</v>
      </c>
      <c r="P2528">
        <v>30021590</v>
      </c>
      <c r="R2528">
        <v>13</v>
      </c>
      <c r="S2528">
        <v>14</v>
      </c>
      <c r="U2528">
        <v>7891045032148</v>
      </c>
      <c r="V2528">
        <v>0</v>
      </c>
      <c r="Z2528" t="s">
        <v>1260</v>
      </c>
      <c r="AA2528" t="s">
        <v>1261</v>
      </c>
      <c r="AB2528">
        <v>10</v>
      </c>
      <c r="AC2528" t="s">
        <v>1335</v>
      </c>
      <c r="AE2528">
        <v>45631</v>
      </c>
      <c r="AH2528">
        <v>0</v>
      </c>
      <c r="AK2528" t="s">
        <v>1260</v>
      </c>
      <c r="AM2528" t="s">
        <v>1260</v>
      </c>
      <c r="AN2528" t="s">
        <v>1260</v>
      </c>
      <c r="AQ2528" t="s">
        <v>1263</v>
      </c>
      <c r="AR2528" t="s">
        <v>1257</v>
      </c>
      <c r="AS2528" t="s">
        <v>1260</v>
      </c>
      <c r="AT2528">
        <v>1</v>
      </c>
      <c r="AX2528" t="s">
        <v>1260</v>
      </c>
      <c r="AY2528" t="s">
        <v>1264</v>
      </c>
      <c r="AZ2528" t="s">
        <v>1265</v>
      </c>
      <c r="BI2528" t="s">
        <v>1260</v>
      </c>
      <c r="BK2528" t="str">
        <f>LEFT(Tabela_BaseCadastro[[#This Row],[Descrição]],SEARCH(" ",Tabela_BaseCadastro[[#This Row],[Descrição]],1)-1)</f>
        <v>XILFYA</v>
      </c>
      <c r="BL2528" t="str">
        <f>TEXT(Tabela_BaseCadastro[[#This Row],[Unidade Venda '[EAN8, UPC12, EAN13, e DUN14']]],"0000000000000")</f>
        <v>7891045032148</v>
      </c>
      <c r="BM2528" t="s">
        <v>4238</v>
      </c>
      <c r="BN2528" t="str">
        <f>IF(Tabela_BaseCadastro[[#This Row],[P.Ativo CMED]]="",Tabela_BaseCadastro[[#This Row],[DESCRIÇÃO DO PRINCIPIO ATIVO]],Tabela_BaseCadastro[[#This Row],[P.Ativo CMED]])</f>
        <v>INFLIXIMABE</v>
      </c>
    </row>
    <row r="2529" spans="1:66" x14ac:dyDescent="0.25">
      <c r="A2529">
        <v>3407</v>
      </c>
      <c r="B2529" t="s">
        <v>5831</v>
      </c>
      <c r="C2529">
        <v>1785</v>
      </c>
      <c r="D2529" t="s">
        <v>4492</v>
      </c>
      <c r="E2529">
        <v>1</v>
      </c>
      <c r="F2529" t="s">
        <v>1253</v>
      </c>
      <c r="G2529">
        <v>18</v>
      </c>
      <c r="H2529" s="1" t="s">
        <v>1298</v>
      </c>
      <c r="I2529">
        <v>59</v>
      </c>
      <c r="J2529" t="s">
        <v>4493</v>
      </c>
      <c r="K2529">
        <v>1</v>
      </c>
      <c r="L2529" t="s">
        <v>1256</v>
      </c>
      <c r="M2529" t="s">
        <v>1257</v>
      </c>
      <c r="N2529" t="s">
        <v>1577</v>
      </c>
      <c r="O2529" t="s">
        <v>1578</v>
      </c>
      <c r="P2529">
        <v>30042059</v>
      </c>
      <c r="R2529">
        <v>13</v>
      </c>
      <c r="S2529">
        <v>14</v>
      </c>
      <c r="U2529">
        <v>7891045164801</v>
      </c>
      <c r="V2529">
        <v>0</v>
      </c>
      <c r="Z2529" t="s">
        <v>1260</v>
      </c>
      <c r="AA2529" t="s">
        <v>1261</v>
      </c>
      <c r="AB2529">
        <v>4</v>
      </c>
      <c r="AC2529" t="s">
        <v>1579</v>
      </c>
      <c r="AE2529">
        <v>45631</v>
      </c>
      <c r="AH2529">
        <v>0</v>
      </c>
      <c r="AK2529" t="s">
        <v>1260</v>
      </c>
      <c r="AM2529" t="s">
        <v>1260</v>
      </c>
      <c r="AN2529" t="s">
        <v>1260</v>
      </c>
      <c r="AQ2529" t="s">
        <v>1263</v>
      </c>
      <c r="AR2529" t="s">
        <v>1257</v>
      </c>
      <c r="AS2529" t="s">
        <v>1260</v>
      </c>
      <c r="AT2529">
        <v>1</v>
      </c>
      <c r="AX2529" t="s">
        <v>1260</v>
      </c>
      <c r="AY2529" t="s">
        <v>1264</v>
      </c>
      <c r="AZ2529" t="s">
        <v>1265</v>
      </c>
      <c r="BI2529" t="s">
        <v>1260</v>
      </c>
      <c r="BK2529" t="str">
        <f>LEFT(Tabela_BaseCadastro[[#This Row],[Descrição]],SEARCH(" ",Tabela_BaseCadastro[[#This Row],[Descrição]],1)-1)</f>
        <v>ZINFORO</v>
      </c>
      <c r="BL2529" t="str">
        <f>TEXT(Tabela_BaseCadastro[[#This Row],[Unidade Venda '[EAN8, UPC12, EAN13, e DUN14']]],"0000000000000")</f>
        <v>7891045164801</v>
      </c>
      <c r="BM2529" t="s">
        <v>5832</v>
      </c>
      <c r="BN2529" t="str">
        <f>IF(Tabela_BaseCadastro[[#This Row],[P.Ativo CMED]]="",Tabela_BaseCadastro[[#This Row],[DESCRIÇÃO DO PRINCIPIO ATIVO]],Tabela_BaseCadastro[[#This Row],[P.Ativo CMED]])</f>
        <v>CEFTAROLINA FOSAMILA</v>
      </c>
    </row>
    <row r="2530" spans="1:66" x14ac:dyDescent="0.25">
      <c r="A2530">
        <v>3408</v>
      </c>
      <c r="B2530" t="s">
        <v>5833</v>
      </c>
      <c r="C2530">
        <v>1785</v>
      </c>
      <c r="D2530" t="s">
        <v>4492</v>
      </c>
      <c r="E2530">
        <v>1</v>
      </c>
      <c r="F2530" t="s">
        <v>1253</v>
      </c>
      <c r="G2530">
        <v>2</v>
      </c>
      <c r="H2530" s="1" t="s">
        <v>1254</v>
      </c>
      <c r="I2530">
        <v>59</v>
      </c>
      <c r="J2530" t="s">
        <v>4493</v>
      </c>
      <c r="K2530">
        <v>1</v>
      </c>
      <c r="L2530" t="s">
        <v>1291</v>
      </c>
      <c r="M2530" t="s">
        <v>1257</v>
      </c>
      <c r="N2530" t="s">
        <v>1738</v>
      </c>
      <c r="O2530" t="s">
        <v>1739</v>
      </c>
      <c r="P2530">
        <v>30042099</v>
      </c>
      <c r="R2530">
        <v>13</v>
      </c>
      <c r="S2530">
        <v>14</v>
      </c>
      <c r="U2530">
        <v>7891268111798</v>
      </c>
      <c r="V2530">
        <v>0</v>
      </c>
      <c r="Z2530" t="s">
        <v>1260</v>
      </c>
      <c r="AA2530" t="s">
        <v>1261</v>
      </c>
      <c r="AB2530">
        <v>859</v>
      </c>
      <c r="AC2530" t="s">
        <v>5584</v>
      </c>
      <c r="AE2530">
        <v>45631</v>
      </c>
      <c r="AH2530">
        <v>0</v>
      </c>
      <c r="AK2530" t="s">
        <v>1260</v>
      </c>
      <c r="AM2530" t="s">
        <v>1260</v>
      </c>
      <c r="AN2530" t="s">
        <v>1260</v>
      </c>
      <c r="AQ2530" t="s">
        <v>1263</v>
      </c>
      <c r="AR2530" t="s">
        <v>1257</v>
      </c>
      <c r="AS2530" t="s">
        <v>1260</v>
      </c>
      <c r="AT2530">
        <v>1</v>
      </c>
      <c r="AX2530" t="s">
        <v>1260</v>
      </c>
      <c r="AY2530" t="s">
        <v>1264</v>
      </c>
      <c r="AZ2530" t="s">
        <v>1265</v>
      </c>
      <c r="BI2530" t="s">
        <v>1260</v>
      </c>
      <c r="BK2530" t="str">
        <f>LEFT(Tabela_BaseCadastro[[#This Row],[Descrição]],SEARCH(" ",Tabela_BaseCadastro[[#This Row],[Descrição]],1)-1)</f>
        <v>ECALTA</v>
      </c>
      <c r="BL2530" t="str">
        <f>TEXT(Tabela_BaseCadastro[[#This Row],[Unidade Venda '[EAN8, UPC12, EAN13, e DUN14']]],"0000000000000")</f>
        <v>7891268111798</v>
      </c>
      <c r="BM2530" t="s">
        <v>4767</v>
      </c>
      <c r="BN2530" t="str">
        <f>IF(Tabela_BaseCadastro[[#This Row],[P.Ativo CMED]]="",Tabela_BaseCadastro[[#This Row],[DESCRIÇÃO DO PRINCIPIO ATIVO]],Tabela_BaseCadastro[[#This Row],[P.Ativo CMED]])</f>
        <v>ANIDULAFUNGINA</v>
      </c>
    </row>
    <row r="2531" spans="1:66" x14ac:dyDescent="0.25">
      <c r="A2531">
        <v>3409</v>
      </c>
      <c r="B2531" t="s">
        <v>5834</v>
      </c>
      <c r="C2531">
        <v>2312</v>
      </c>
      <c r="D2531" t="s">
        <v>5382</v>
      </c>
      <c r="E2531">
        <v>1</v>
      </c>
      <c r="F2531" t="s">
        <v>1253</v>
      </c>
      <c r="G2531">
        <v>16</v>
      </c>
      <c r="H2531" s="1" t="s">
        <v>1534</v>
      </c>
      <c r="I2531">
        <v>58</v>
      </c>
      <c r="J2531" t="s">
        <v>4465</v>
      </c>
      <c r="K2531">
        <v>1</v>
      </c>
      <c r="L2531" t="s">
        <v>1535</v>
      </c>
      <c r="M2531" t="s">
        <v>1257</v>
      </c>
      <c r="N2531" t="s">
        <v>5835</v>
      </c>
      <c r="O2531" t="s">
        <v>1259</v>
      </c>
      <c r="P2531">
        <v>30049059</v>
      </c>
      <c r="R2531">
        <v>13</v>
      </c>
      <c r="S2531">
        <v>14</v>
      </c>
      <c r="U2531">
        <v>7896094210370</v>
      </c>
      <c r="V2531">
        <v>0</v>
      </c>
      <c r="Z2531" t="s">
        <v>1260</v>
      </c>
      <c r="AA2531" t="s">
        <v>1261</v>
      </c>
      <c r="AB2531">
        <v>13</v>
      </c>
      <c r="AC2531" t="s">
        <v>2008</v>
      </c>
      <c r="AE2531">
        <v>45631</v>
      </c>
      <c r="AH2531">
        <v>0</v>
      </c>
      <c r="AK2531" t="s">
        <v>1260</v>
      </c>
      <c r="AM2531" t="s">
        <v>1260</v>
      </c>
      <c r="AN2531" t="s">
        <v>1260</v>
      </c>
      <c r="AQ2531" t="s">
        <v>1263</v>
      </c>
      <c r="AR2531" t="s">
        <v>1257</v>
      </c>
      <c r="AS2531" t="s">
        <v>1260</v>
      </c>
      <c r="AT2531">
        <v>1</v>
      </c>
      <c r="AX2531" t="s">
        <v>1260</v>
      </c>
      <c r="AY2531" t="s">
        <v>1264</v>
      </c>
      <c r="AZ2531" t="s">
        <v>1265</v>
      </c>
      <c r="BI2531" t="s">
        <v>1260</v>
      </c>
      <c r="BK2531" t="str">
        <f>LEFT(Tabela_BaseCadastro[[#This Row],[Descrição]],SEARCH(" ",Tabela_BaseCadastro[[#This Row],[Descrição]],1)-1)</f>
        <v>RECONTER</v>
      </c>
      <c r="BL2531" t="str">
        <f>TEXT(Tabela_BaseCadastro[[#This Row],[Unidade Venda '[EAN8, UPC12, EAN13, e DUN14']]],"0000000000000")</f>
        <v>7896094210370</v>
      </c>
      <c r="BM2531" t="s">
        <v>5836</v>
      </c>
      <c r="BN2531" t="str">
        <f>IF(Tabela_BaseCadastro[[#This Row],[P.Ativo CMED]]="",Tabela_BaseCadastro[[#This Row],[DESCRIÇÃO DO PRINCIPIO ATIVO]],Tabela_BaseCadastro[[#This Row],[P.Ativo CMED]])</f>
        <v>OXALATO DE ESCITALOPRAM</v>
      </c>
    </row>
    <row r="2532" spans="1:66" x14ac:dyDescent="0.25">
      <c r="A2532">
        <v>3410</v>
      </c>
      <c r="B2532" t="s">
        <v>5837</v>
      </c>
      <c r="C2532">
        <v>2094</v>
      </c>
      <c r="D2532" t="s">
        <v>5059</v>
      </c>
      <c r="E2532">
        <v>1</v>
      </c>
      <c r="F2532" t="s">
        <v>1253</v>
      </c>
      <c r="G2532">
        <v>2</v>
      </c>
      <c r="H2532" s="1" t="s">
        <v>1254</v>
      </c>
      <c r="I2532">
        <v>84</v>
      </c>
      <c r="J2532" t="s">
        <v>5060</v>
      </c>
      <c r="K2532">
        <v>2</v>
      </c>
      <c r="L2532" t="s">
        <v>1256</v>
      </c>
      <c r="M2532" t="s">
        <v>1257</v>
      </c>
      <c r="N2532" t="s">
        <v>1274</v>
      </c>
      <c r="O2532" t="s">
        <v>1275</v>
      </c>
      <c r="P2532">
        <v>30049079</v>
      </c>
      <c r="R2532">
        <v>13</v>
      </c>
      <c r="S2532">
        <v>14</v>
      </c>
      <c r="U2532">
        <v>7896382706660</v>
      </c>
      <c r="V2532">
        <v>0</v>
      </c>
      <c r="Z2532" t="s">
        <v>1260</v>
      </c>
      <c r="AA2532" t="s">
        <v>1261</v>
      </c>
      <c r="AB2532">
        <v>6</v>
      </c>
      <c r="AC2532" t="s">
        <v>1335</v>
      </c>
      <c r="AE2532">
        <v>45631</v>
      </c>
      <c r="AH2532">
        <v>0</v>
      </c>
      <c r="AK2532" t="s">
        <v>1260</v>
      </c>
      <c r="AM2532" t="s">
        <v>1260</v>
      </c>
      <c r="AN2532" t="s">
        <v>1260</v>
      </c>
      <c r="AQ2532" t="s">
        <v>1263</v>
      </c>
      <c r="AR2532" t="s">
        <v>1257</v>
      </c>
      <c r="AS2532" t="s">
        <v>1260</v>
      </c>
      <c r="AT2532">
        <v>1</v>
      </c>
      <c r="AX2532" t="s">
        <v>1260</v>
      </c>
      <c r="AY2532" t="s">
        <v>1264</v>
      </c>
      <c r="AZ2532" t="s">
        <v>1265</v>
      </c>
      <c r="BI2532" t="s">
        <v>1260</v>
      </c>
      <c r="BK2532" t="str">
        <f>LEFT(Tabela_BaseCadastro[[#This Row],[Descrição]],SEARCH(" ",Tabela_BaseCadastro[[#This Row],[Descrição]],1)-1)</f>
        <v>EVISTA</v>
      </c>
      <c r="BL2532" t="str">
        <f>TEXT(Tabela_BaseCadastro[[#This Row],[Unidade Venda '[EAN8, UPC12, EAN13, e DUN14']]],"0000000000000")</f>
        <v>7896382706660</v>
      </c>
      <c r="BM2532" t="s">
        <v>5838</v>
      </c>
      <c r="BN2532" t="str">
        <f>IF(Tabela_BaseCadastro[[#This Row],[P.Ativo CMED]]="",Tabela_BaseCadastro[[#This Row],[DESCRIÇÃO DO PRINCIPIO ATIVO]],Tabela_BaseCadastro[[#This Row],[P.Ativo CMED]])</f>
        <v>CLORIDRATO DE RALOXIFENO</v>
      </c>
    </row>
    <row r="2533" spans="1:66" x14ac:dyDescent="0.25">
      <c r="A2533">
        <v>3411</v>
      </c>
      <c r="B2533" t="s">
        <v>5839</v>
      </c>
      <c r="C2533">
        <v>2300</v>
      </c>
      <c r="D2533" t="s">
        <v>177</v>
      </c>
      <c r="E2533">
        <v>5</v>
      </c>
      <c r="F2533" t="s">
        <v>2634</v>
      </c>
      <c r="G2533">
        <v>8</v>
      </c>
      <c r="H2533" s="1" t="s">
        <v>2635</v>
      </c>
      <c r="I2533">
        <v>88</v>
      </c>
      <c r="J2533" t="s">
        <v>5400</v>
      </c>
      <c r="M2533" t="s">
        <v>1257</v>
      </c>
      <c r="N2533" t="s">
        <v>3332</v>
      </c>
      <c r="O2533" t="s">
        <v>1275</v>
      </c>
      <c r="P2533">
        <v>90183929</v>
      </c>
      <c r="R2533">
        <v>13</v>
      </c>
      <c r="S2533">
        <v>14</v>
      </c>
      <c r="U2533">
        <v>7898943128805</v>
      </c>
      <c r="V2533">
        <v>0</v>
      </c>
      <c r="W2533">
        <v>7898943128805</v>
      </c>
      <c r="X2533" t="s">
        <v>5840</v>
      </c>
      <c r="Z2533" t="s">
        <v>1260</v>
      </c>
      <c r="AA2533" t="s">
        <v>1261</v>
      </c>
      <c r="AE2533">
        <v>45631</v>
      </c>
      <c r="AH2533">
        <v>0</v>
      </c>
      <c r="AK2533" t="s">
        <v>1260</v>
      </c>
      <c r="AM2533" t="s">
        <v>1260</v>
      </c>
      <c r="AN2533" t="s">
        <v>1260</v>
      </c>
      <c r="AQ2533" t="s">
        <v>1263</v>
      </c>
      <c r="AR2533" t="s">
        <v>1257</v>
      </c>
      <c r="AS2533" t="s">
        <v>1260</v>
      </c>
      <c r="AT2533">
        <v>1</v>
      </c>
      <c r="AX2533" t="s">
        <v>1260</v>
      </c>
      <c r="AY2533" t="s">
        <v>1264</v>
      </c>
      <c r="AZ2533" t="s">
        <v>1265</v>
      </c>
      <c r="BI2533" t="s">
        <v>1260</v>
      </c>
      <c r="BK2533" t="str">
        <f>LEFT(Tabela_BaseCadastro[[#This Row],[Descrição]],SEARCH(" ",Tabela_BaseCadastro[[#This Row],[Descrição]],1)-1)</f>
        <v>712-15-42 CATE</v>
      </c>
      <c r="BL2533" t="str">
        <f>TEXT(Tabela_BaseCadastro[[#This Row],[Unidade Venda '[EAN8, UPC12, EAN13, e DUN14']]],"0000000000000")</f>
        <v>7898943128805</v>
      </c>
      <c r="BN2533">
        <f>IF(Tabela_BaseCadastro[[#This Row],[P.Ativo CMED]]="",Tabela_BaseCadastro[[#This Row],[DESCRIÇÃO DO PRINCIPIO ATIVO]],Tabela_BaseCadastro[[#This Row],[P.Ativo CMED]])</f>
        <v>0</v>
      </c>
    </row>
    <row r="2534" spans="1:66" x14ac:dyDescent="0.25">
      <c r="A2534">
        <v>3412</v>
      </c>
      <c r="B2534" t="s">
        <v>5841</v>
      </c>
      <c r="C2534">
        <v>2300</v>
      </c>
      <c r="D2534" t="s">
        <v>177</v>
      </c>
      <c r="E2534">
        <v>5</v>
      </c>
      <c r="F2534" t="s">
        <v>2634</v>
      </c>
      <c r="G2534">
        <v>8</v>
      </c>
      <c r="H2534" s="1" t="s">
        <v>2635</v>
      </c>
      <c r="I2534">
        <v>88</v>
      </c>
      <c r="J2534" t="s">
        <v>5400</v>
      </c>
      <c r="M2534" t="s">
        <v>1257</v>
      </c>
      <c r="N2534" t="s">
        <v>4698</v>
      </c>
      <c r="O2534" t="s">
        <v>4699</v>
      </c>
      <c r="P2534">
        <v>90189099</v>
      </c>
      <c r="R2534">
        <v>13</v>
      </c>
      <c r="S2534">
        <v>14</v>
      </c>
      <c r="U2534">
        <v>7898943129123</v>
      </c>
      <c r="V2534">
        <v>0</v>
      </c>
      <c r="X2534" t="s">
        <v>5842</v>
      </c>
      <c r="Z2534" t="s">
        <v>1260</v>
      </c>
      <c r="AA2534" t="s">
        <v>1261</v>
      </c>
      <c r="AE2534">
        <v>45631</v>
      </c>
      <c r="AH2534">
        <v>0</v>
      </c>
      <c r="AK2534" t="s">
        <v>1260</v>
      </c>
      <c r="AM2534" t="s">
        <v>1260</v>
      </c>
      <c r="AN2534" t="s">
        <v>1260</v>
      </c>
      <c r="AQ2534" t="s">
        <v>1263</v>
      </c>
      <c r="AR2534" t="s">
        <v>1257</v>
      </c>
      <c r="AS2534" t="s">
        <v>1260</v>
      </c>
      <c r="AT2534">
        <v>1</v>
      </c>
      <c r="AX2534" t="s">
        <v>1260</v>
      </c>
      <c r="AY2534" t="s">
        <v>1264</v>
      </c>
      <c r="AZ2534" t="s">
        <v>1265</v>
      </c>
      <c r="BI2534" t="s">
        <v>1260</v>
      </c>
      <c r="BK2534" t="str">
        <f>LEFT(Tabela_BaseCadastro[[#This Row],[Descrição]],SEARCH(" ",Tabela_BaseCadastro[[#This Row],[Descrição]],1)-1)</f>
        <v>544-60</v>
      </c>
      <c r="BL2534" t="str">
        <f>TEXT(Tabela_BaseCadastro[[#This Row],[Unidade Venda '[EAN8, UPC12, EAN13, e DUN14']]],"0000000000000")</f>
        <v>7898943129123</v>
      </c>
      <c r="BN2534">
        <f>IF(Tabela_BaseCadastro[[#This Row],[P.Ativo CMED]]="",Tabela_BaseCadastro[[#This Row],[DESCRIÇÃO DO PRINCIPIO ATIVO]],Tabela_BaseCadastro[[#This Row],[P.Ativo CMED]])</f>
        <v>0</v>
      </c>
    </row>
    <row r="2535" spans="1:66" x14ac:dyDescent="0.25">
      <c r="A2535">
        <v>3413</v>
      </c>
      <c r="B2535" t="s">
        <v>5843</v>
      </c>
      <c r="C2535">
        <v>2300</v>
      </c>
      <c r="D2535" t="s">
        <v>177</v>
      </c>
      <c r="E2535">
        <v>5</v>
      </c>
      <c r="F2535" t="s">
        <v>2634</v>
      </c>
      <c r="G2535">
        <v>8</v>
      </c>
      <c r="H2535" s="1" t="s">
        <v>2635</v>
      </c>
      <c r="I2535">
        <v>88</v>
      </c>
      <c r="J2535" t="s">
        <v>5400</v>
      </c>
      <c r="M2535" t="s">
        <v>1257</v>
      </c>
      <c r="N2535" t="s">
        <v>5844</v>
      </c>
      <c r="O2535" t="s">
        <v>1275</v>
      </c>
      <c r="P2535">
        <v>90189099</v>
      </c>
      <c r="R2535">
        <v>13</v>
      </c>
      <c r="S2535">
        <v>14</v>
      </c>
      <c r="U2535">
        <v>7898958242046</v>
      </c>
      <c r="V2535">
        <v>0</v>
      </c>
      <c r="X2535" t="s">
        <v>5845</v>
      </c>
      <c r="Z2535" t="s">
        <v>1260</v>
      </c>
      <c r="AA2535" t="s">
        <v>1261</v>
      </c>
      <c r="AE2535">
        <v>45631</v>
      </c>
      <c r="AH2535">
        <v>0</v>
      </c>
      <c r="AK2535" t="s">
        <v>1260</v>
      </c>
      <c r="AM2535" t="s">
        <v>1260</v>
      </c>
      <c r="AN2535" t="s">
        <v>1260</v>
      </c>
      <c r="AQ2535" t="s">
        <v>1263</v>
      </c>
      <c r="AR2535" t="s">
        <v>1257</v>
      </c>
      <c r="AS2535" t="s">
        <v>1260</v>
      </c>
      <c r="AT2535">
        <v>1</v>
      </c>
      <c r="AX2535" t="s">
        <v>1260</v>
      </c>
      <c r="AY2535" t="s">
        <v>1264</v>
      </c>
      <c r="AZ2535" t="s">
        <v>1265</v>
      </c>
      <c r="BI2535" t="s">
        <v>1260</v>
      </c>
      <c r="BK2535" t="str">
        <f>LEFT(Tabela_BaseCadastro[[#This Row],[Descrição]],SEARCH(" ",Tabela_BaseCadastro[[#This Row],[Descrição]],1)-1)</f>
        <v>SEVS16</v>
      </c>
      <c r="BL2535" t="str">
        <f>TEXT(Tabela_BaseCadastro[[#This Row],[Unidade Venda '[EAN8, UPC12, EAN13, e DUN14']]],"0000000000000")</f>
        <v>7898958242046</v>
      </c>
      <c r="BN2535">
        <f>IF(Tabela_BaseCadastro[[#This Row],[P.Ativo CMED]]="",Tabela_BaseCadastro[[#This Row],[DESCRIÇÃO DO PRINCIPIO ATIVO]],Tabela_BaseCadastro[[#This Row],[P.Ativo CMED]])</f>
        <v>0</v>
      </c>
    </row>
    <row r="2536" spans="1:66" x14ac:dyDescent="0.25">
      <c r="A2536">
        <v>3414</v>
      </c>
      <c r="B2536" t="s">
        <v>5846</v>
      </c>
      <c r="C2536">
        <v>2300</v>
      </c>
      <c r="D2536" t="s">
        <v>177</v>
      </c>
      <c r="E2536">
        <v>5</v>
      </c>
      <c r="F2536" t="s">
        <v>2634</v>
      </c>
      <c r="G2536">
        <v>8</v>
      </c>
      <c r="H2536" s="1" t="s">
        <v>2635</v>
      </c>
      <c r="I2536">
        <v>88</v>
      </c>
      <c r="J2536" t="s">
        <v>5400</v>
      </c>
      <c r="M2536" t="s">
        <v>1257</v>
      </c>
      <c r="N2536" t="s">
        <v>4955</v>
      </c>
      <c r="O2536" t="s">
        <v>1275</v>
      </c>
      <c r="P2536">
        <v>90189099</v>
      </c>
      <c r="R2536">
        <v>13</v>
      </c>
      <c r="S2536">
        <v>14</v>
      </c>
      <c r="U2536">
        <v>7898958242657</v>
      </c>
      <c r="V2536">
        <v>0</v>
      </c>
      <c r="W2536">
        <v>7898958242657</v>
      </c>
      <c r="X2536" t="s">
        <v>5847</v>
      </c>
      <c r="Z2536" t="s">
        <v>1260</v>
      </c>
      <c r="AA2536" t="s">
        <v>1261</v>
      </c>
      <c r="AE2536">
        <v>45631</v>
      </c>
      <c r="AH2536">
        <v>0</v>
      </c>
      <c r="AK2536" t="s">
        <v>1260</v>
      </c>
      <c r="AM2536" t="s">
        <v>1260</v>
      </c>
      <c r="AN2536" t="s">
        <v>1260</v>
      </c>
      <c r="AQ2536" t="s">
        <v>1263</v>
      </c>
      <c r="AR2536" t="s">
        <v>1257</v>
      </c>
      <c r="AS2536" t="s">
        <v>1260</v>
      </c>
      <c r="AT2536">
        <v>1</v>
      </c>
      <c r="AX2536" t="s">
        <v>1260</v>
      </c>
      <c r="AY2536" t="s">
        <v>1264</v>
      </c>
      <c r="AZ2536" t="s">
        <v>1265</v>
      </c>
      <c r="BI2536" t="s">
        <v>1260</v>
      </c>
      <c r="BK2536" t="str">
        <f>LEFT(Tabela_BaseCadastro[[#This Row],[Descrição]],SEARCH(" ",Tabela_BaseCadastro[[#This Row],[Descrição]],1)-1)</f>
        <v>SEVS10</v>
      </c>
      <c r="BL2536" t="str">
        <f>TEXT(Tabela_BaseCadastro[[#This Row],[Unidade Venda '[EAN8, UPC12, EAN13, e DUN14']]],"0000000000000")</f>
        <v>7898958242657</v>
      </c>
      <c r="BN2536">
        <f>IF(Tabela_BaseCadastro[[#This Row],[P.Ativo CMED]]="",Tabela_BaseCadastro[[#This Row],[DESCRIÇÃO DO PRINCIPIO ATIVO]],Tabela_BaseCadastro[[#This Row],[P.Ativo CMED]])</f>
        <v>0</v>
      </c>
    </row>
    <row r="2537" spans="1:66" x14ac:dyDescent="0.25">
      <c r="A2537">
        <v>3415</v>
      </c>
      <c r="B2537" t="s">
        <v>5848</v>
      </c>
      <c r="C2537">
        <v>2300</v>
      </c>
      <c r="D2537" t="s">
        <v>177</v>
      </c>
      <c r="E2537">
        <v>5</v>
      </c>
      <c r="F2537" t="s">
        <v>2634</v>
      </c>
      <c r="G2537">
        <v>8</v>
      </c>
      <c r="H2537" s="1" t="s">
        <v>2635</v>
      </c>
      <c r="I2537">
        <v>88</v>
      </c>
      <c r="J2537" t="s">
        <v>5400</v>
      </c>
      <c r="M2537" t="s">
        <v>1257</v>
      </c>
      <c r="N2537" t="s">
        <v>4698</v>
      </c>
      <c r="O2537" t="s">
        <v>4699</v>
      </c>
      <c r="P2537">
        <v>90189099</v>
      </c>
      <c r="R2537">
        <v>13</v>
      </c>
      <c r="S2537">
        <v>14</v>
      </c>
      <c r="U2537">
        <v>7898943129963</v>
      </c>
      <c r="V2537">
        <v>0</v>
      </c>
      <c r="W2537">
        <v>7898943129963</v>
      </c>
      <c r="X2537" t="s">
        <v>5849</v>
      </c>
      <c r="Z2537" t="s">
        <v>1260</v>
      </c>
      <c r="AA2537" t="s">
        <v>1261</v>
      </c>
      <c r="AE2537">
        <v>45631</v>
      </c>
      <c r="AH2537">
        <v>0</v>
      </c>
      <c r="AK2537" t="s">
        <v>1260</v>
      </c>
      <c r="AM2537" t="s">
        <v>1260</v>
      </c>
      <c r="AN2537" t="s">
        <v>1260</v>
      </c>
      <c r="AQ2537" t="s">
        <v>1263</v>
      </c>
      <c r="AR2537" t="s">
        <v>1257</v>
      </c>
      <c r="AS2537" t="s">
        <v>1260</v>
      </c>
      <c r="AT2537">
        <v>1</v>
      </c>
      <c r="AX2537" t="s">
        <v>1260</v>
      </c>
      <c r="AY2537" t="s">
        <v>1264</v>
      </c>
      <c r="AZ2537" t="s">
        <v>1265</v>
      </c>
      <c r="BI2537" t="s">
        <v>1260</v>
      </c>
      <c r="BK2537" t="str">
        <f>LEFT(Tabela_BaseCadastro[[#This Row],[Descrição]],SEARCH(" ",Tabela_BaseCadastro[[#This Row],[Descrição]],1)-1)</f>
        <v>398-12R</v>
      </c>
      <c r="BL2537" t="str">
        <f>TEXT(Tabela_BaseCadastro[[#This Row],[Unidade Venda '[EAN8, UPC12, EAN13, e DUN14']]],"0000000000000")</f>
        <v>7898943129963</v>
      </c>
      <c r="BN2537">
        <f>IF(Tabela_BaseCadastro[[#This Row],[P.Ativo CMED]]="",Tabela_BaseCadastro[[#This Row],[DESCRIÇÃO DO PRINCIPIO ATIVO]],Tabela_BaseCadastro[[#This Row],[P.Ativo CMED]])</f>
        <v>0</v>
      </c>
    </row>
    <row r="2538" spans="1:66" x14ac:dyDescent="0.25">
      <c r="A2538">
        <v>3416</v>
      </c>
      <c r="B2538" t="s">
        <v>5850</v>
      </c>
      <c r="C2538">
        <v>2300</v>
      </c>
      <c r="D2538" t="s">
        <v>177</v>
      </c>
      <c r="E2538">
        <v>5</v>
      </c>
      <c r="F2538" t="s">
        <v>2634</v>
      </c>
      <c r="G2538">
        <v>8</v>
      </c>
      <c r="H2538" s="1" t="s">
        <v>2635</v>
      </c>
      <c r="I2538">
        <v>88</v>
      </c>
      <c r="J2538" t="s">
        <v>5400</v>
      </c>
      <c r="M2538" t="s">
        <v>1257</v>
      </c>
      <c r="N2538" t="s">
        <v>4617</v>
      </c>
      <c r="O2538" t="s">
        <v>4618</v>
      </c>
      <c r="P2538">
        <v>90183921</v>
      </c>
      <c r="R2538">
        <v>13</v>
      </c>
      <c r="S2538">
        <v>14</v>
      </c>
      <c r="U2538">
        <v>7898943128829</v>
      </c>
      <c r="V2538">
        <v>0</v>
      </c>
      <c r="X2538" t="s">
        <v>5851</v>
      </c>
      <c r="Z2538" t="s">
        <v>1260</v>
      </c>
      <c r="AA2538" t="s">
        <v>1261</v>
      </c>
      <c r="AE2538">
        <v>45631</v>
      </c>
      <c r="AH2538">
        <v>0</v>
      </c>
      <c r="AK2538" t="s">
        <v>1260</v>
      </c>
      <c r="AM2538" t="s">
        <v>1260</v>
      </c>
      <c r="AN2538" t="s">
        <v>1260</v>
      </c>
      <c r="AQ2538" t="s">
        <v>1263</v>
      </c>
      <c r="AR2538" t="s">
        <v>1257</v>
      </c>
      <c r="AS2538" t="s">
        <v>1260</v>
      </c>
      <c r="AT2538">
        <v>1</v>
      </c>
      <c r="AX2538" t="s">
        <v>1260</v>
      </c>
      <c r="AY2538" t="s">
        <v>1264</v>
      </c>
      <c r="AZ2538" t="s">
        <v>1265</v>
      </c>
      <c r="BI2538" t="s">
        <v>1260</v>
      </c>
      <c r="BK2538" t="str">
        <f>LEFT(Tabela_BaseCadastro[[#This Row],[Descrição]],SEARCH(" ",Tabela_BaseCadastro[[#This Row],[Descrição]],1)-1)</f>
        <v>398-10R</v>
      </c>
      <c r="BL2538" t="str">
        <f>TEXT(Tabela_BaseCadastro[[#This Row],[Unidade Venda '[EAN8, UPC12, EAN13, e DUN14']]],"0000000000000")</f>
        <v>7898943128829</v>
      </c>
      <c r="BN2538">
        <f>IF(Tabela_BaseCadastro[[#This Row],[P.Ativo CMED]]="",Tabela_BaseCadastro[[#This Row],[DESCRIÇÃO DO PRINCIPIO ATIVO]],Tabela_BaseCadastro[[#This Row],[P.Ativo CMED]])</f>
        <v>0</v>
      </c>
    </row>
    <row r="2539" spans="1:66" x14ac:dyDescent="0.25">
      <c r="A2539">
        <v>3417</v>
      </c>
      <c r="B2539" t="s">
        <v>5852</v>
      </c>
      <c r="C2539">
        <v>2300</v>
      </c>
      <c r="D2539" t="s">
        <v>177</v>
      </c>
      <c r="E2539">
        <v>5</v>
      </c>
      <c r="F2539" t="s">
        <v>2634</v>
      </c>
      <c r="G2539">
        <v>8</v>
      </c>
      <c r="H2539" s="1" t="s">
        <v>2635</v>
      </c>
      <c r="I2539">
        <v>88</v>
      </c>
      <c r="J2539" t="s">
        <v>5400</v>
      </c>
      <c r="M2539" t="s">
        <v>1257</v>
      </c>
      <c r="N2539" t="s">
        <v>4617</v>
      </c>
      <c r="O2539" t="s">
        <v>4618</v>
      </c>
      <c r="P2539">
        <v>90183921</v>
      </c>
      <c r="R2539">
        <v>13</v>
      </c>
      <c r="S2539">
        <v>14</v>
      </c>
      <c r="U2539">
        <v>7898943128188</v>
      </c>
      <c r="V2539">
        <v>0</v>
      </c>
      <c r="X2539" t="s">
        <v>5853</v>
      </c>
      <c r="Z2539" t="s">
        <v>1260</v>
      </c>
      <c r="AA2539" t="s">
        <v>1261</v>
      </c>
      <c r="AE2539">
        <v>45631</v>
      </c>
      <c r="AH2539">
        <v>0</v>
      </c>
      <c r="AK2539" t="s">
        <v>1260</v>
      </c>
      <c r="AM2539" t="s">
        <v>1260</v>
      </c>
      <c r="AN2539" t="s">
        <v>1260</v>
      </c>
      <c r="AQ2539" t="s">
        <v>1263</v>
      </c>
      <c r="AR2539" t="s">
        <v>1257</v>
      </c>
      <c r="AS2539" t="s">
        <v>1260</v>
      </c>
      <c r="AT2539">
        <v>1</v>
      </c>
      <c r="AX2539" t="s">
        <v>1260</v>
      </c>
      <c r="AY2539" t="s">
        <v>1264</v>
      </c>
      <c r="AZ2539" t="s">
        <v>1265</v>
      </c>
      <c r="BI2539" t="s">
        <v>1260</v>
      </c>
      <c r="BK2539" t="str">
        <f>LEFT(Tabela_BaseCadastro[[#This Row],[Descrição]],SEARCH(" ",Tabela_BaseCadastro[[#This Row],[Descrição]],1)-1)</f>
        <v>398-12R</v>
      </c>
      <c r="BL2539" t="str">
        <f>TEXT(Tabela_BaseCadastro[[#This Row],[Unidade Venda '[EAN8, UPC12, EAN13, e DUN14']]],"0000000000000")</f>
        <v>7898943128188</v>
      </c>
      <c r="BN2539">
        <f>IF(Tabela_BaseCadastro[[#This Row],[P.Ativo CMED]]="",Tabela_BaseCadastro[[#This Row],[DESCRIÇÃO DO PRINCIPIO ATIVO]],Tabela_BaseCadastro[[#This Row],[P.Ativo CMED]])</f>
        <v>0</v>
      </c>
    </row>
    <row r="2540" spans="1:66" x14ac:dyDescent="0.25">
      <c r="A2540">
        <v>3418</v>
      </c>
      <c r="B2540" t="s">
        <v>5854</v>
      </c>
      <c r="C2540">
        <v>2300</v>
      </c>
      <c r="D2540" t="s">
        <v>177</v>
      </c>
      <c r="E2540">
        <v>5</v>
      </c>
      <c r="F2540" t="s">
        <v>2634</v>
      </c>
      <c r="G2540">
        <v>8</v>
      </c>
      <c r="H2540" s="1" t="s">
        <v>2635</v>
      </c>
      <c r="I2540">
        <v>88</v>
      </c>
      <c r="J2540" t="s">
        <v>5400</v>
      </c>
      <c r="M2540" t="s">
        <v>1257</v>
      </c>
      <c r="N2540" t="s">
        <v>3332</v>
      </c>
      <c r="O2540" t="s">
        <v>1275</v>
      </c>
      <c r="P2540">
        <v>90183929</v>
      </c>
      <c r="R2540">
        <v>13</v>
      </c>
      <c r="S2540">
        <v>14</v>
      </c>
      <c r="U2540">
        <v>7898943128935</v>
      </c>
      <c r="V2540">
        <v>0</v>
      </c>
      <c r="X2540" t="s">
        <v>5855</v>
      </c>
      <c r="Z2540" t="s">
        <v>1260</v>
      </c>
      <c r="AA2540" t="s">
        <v>1261</v>
      </c>
      <c r="AE2540">
        <v>45631</v>
      </c>
      <c r="AH2540">
        <v>0</v>
      </c>
      <c r="AK2540" t="s">
        <v>1260</v>
      </c>
      <c r="AM2540" t="s">
        <v>1260</v>
      </c>
      <c r="AN2540" t="s">
        <v>1260</v>
      </c>
      <c r="AQ2540" t="s">
        <v>1263</v>
      </c>
      <c r="AR2540" t="s">
        <v>1257</v>
      </c>
      <c r="AS2540" t="s">
        <v>1260</v>
      </c>
      <c r="AT2540">
        <v>1</v>
      </c>
      <c r="AX2540" t="s">
        <v>1260</v>
      </c>
      <c r="AY2540" t="s">
        <v>1264</v>
      </c>
      <c r="AZ2540" t="s">
        <v>1265</v>
      </c>
      <c r="BI2540" t="s">
        <v>1260</v>
      </c>
      <c r="BK2540" t="str">
        <f>LEFT(Tabela_BaseCadastro[[#This Row],[Descrição]],SEARCH(" ",Tabela_BaseCadastro[[#This Row],[Descrição]],1)-1)</f>
        <v>450-20</v>
      </c>
      <c r="BL2540" t="str">
        <f>TEXT(Tabela_BaseCadastro[[#This Row],[Unidade Venda '[EAN8, UPC12, EAN13, e DUN14']]],"0000000000000")</f>
        <v>7898943128935</v>
      </c>
      <c r="BN2540">
        <f>IF(Tabela_BaseCadastro[[#This Row],[P.Ativo CMED]]="",Tabela_BaseCadastro[[#This Row],[DESCRIÇÃO DO PRINCIPIO ATIVO]],Tabela_BaseCadastro[[#This Row],[P.Ativo CMED]])</f>
        <v>0</v>
      </c>
    </row>
    <row r="2541" spans="1:66" x14ac:dyDescent="0.25">
      <c r="A2541">
        <v>3419</v>
      </c>
      <c r="B2541" t="s">
        <v>5856</v>
      </c>
      <c r="C2541">
        <v>2300</v>
      </c>
      <c r="D2541" t="s">
        <v>177</v>
      </c>
      <c r="E2541">
        <v>5</v>
      </c>
      <c r="F2541" t="s">
        <v>2634</v>
      </c>
      <c r="G2541">
        <v>8</v>
      </c>
      <c r="H2541" s="1" t="s">
        <v>2635</v>
      </c>
      <c r="I2541">
        <v>88</v>
      </c>
      <c r="J2541" t="s">
        <v>5400</v>
      </c>
      <c r="M2541" t="s">
        <v>1257</v>
      </c>
      <c r="N2541" t="s">
        <v>4698</v>
      </c>
      <c r="O2541" t="s">
        <v>4699</v>
      </c>
      <c r="P2541">
        <v>90189099</v>
      </c>
      <c r="R2541">
        <v>13</v>
      </c>
      <c r="S2541">
        <v>14</v>
      </c>
      <c r="U2541">
        <v>7898943128898</v>
      </c>
      <c r="V2541">
        <v>0</v>
      </c>
      <c r="X2541" t="s">
        <v>5857</v>
      </c>
      <c r="Z2541" t="s">
        <v>1260</v>
      </c>
      <c r="AA2541" t="s">
        <v>1261</v>
      </c>
      <c r="AE2541">
        <v>45631</v>
      </c>
      <c r="AH2541">
        <v>0</v>
      </c>
      <c r="AK2541" t="s">
        <v>1260</v>
      </c>
      <c r="AM2541" t="s">
        <v>1260</v>
      </c>
      <c r="AN2541" t="s">
        <v>1260</v>
      </c>
      <c r="AQ2541" t="s">
        <v>1263</v>
      </c>
      <c r="AR2541" t="s">
        <v>1257</v>
      </c>
      <c r="AS2541" t="s">
        <v>1260</v>
      </c>
      <c r="AT2541">
        <v>1</v>
      </c>
      <c r="AX2541" t="s">
        <v>1260</v>
      </c>
      <c r="AY2541" t="s">
        <v>1264</v>
      </c>
      <c r="AZ2541" t="s">
        <v>1265</v>
      </c>
      <c r="BI2541" t="s">
        <v>1260</v>
      </c>
      <c r="BK2541" t="str">
        <f>LEFT(Tabela_BaseCadastro[[#This Row],[Descrição]],SEARCH(" ",Tabela_BaseCadastro[[#This Row],[Descrição]],1)-1)</f>
        <v>450-24</v>
      </c>
      <c r="BL2541" t="str">
        <f>TEXT(Tabela_BaseCadastro[[#This Row],[Unidade Venda '[EAN8, UPC12, EAN13, e DUN14']]],"0000000000000")</f>
        <v>7898943128898</v>
      </c>
      <c r="BN2541">
        <f>IF(Tabela_BaseCadastro[[#This Row],[P.Ativo CMED]]="",Tabela_BaseCadastro[[#This Row],[DESCRIÇÃO DO PRINCIPIO ATIVO]],Tabela_BaseCadastro[[#This Row],[P.Ativo CMED]])</f>
        <v>0</v>
      </c>
    </row>
    <row r="2542" spans="1:66" x14ac:dyDescent="0.25">
      <c r="A2542">
        <v>3420</v>
      </c>
      <c r="B2542" t="s">
        <v>5858</v>
      </c>
      <c r="C2542">
        <v>2300</v>
      </c>
      <c r="D2542" t="s">
        <v>177</v>
      </c>
      <c r="E2542">
        <v>5</v>
      </c>
      <c r="F2542" t="s">
        <v>2634</v>
      </c>
      <c r="G2542">
        <v>8</v>
      </c>
      <c r="H2542" s="1" t="s">
        <v>2635</v>
      </c>
      <c r="I2542">
        <v>88</v>
      </c>
      <c r="J2542" t="s">
        <v>5400</v>
      </c>
      <c r="M2542" t="s">
        <v>1257</v>
      </c>
      <c r="N2542" t="s">
        <v>4698</v>
      </c>
      <c r="O2542" t="s">
        <v>4699</v>
      </c>
      <c r="P2542">
        <v>90189099</v>
      </c>
      <c r="R2542">
        <v>13</v>
      </c>
      <c r="S2542">
        <v>14</v>
      </c>
      <c r="U2542">
        <v>7898943128621</v>
      </c>
      <c r="V2542">
        <v>0</v>
      </c>
      <c r="X2542" t="s">
        <v>5859</v>
      </c>
      <c r="Z2542" t="s">
        <v>1260</v>
      </c>
      <c r="AA2542" t="s">
        <v>1261</v>
      </c>
      <c r="AE2542">
        <v>45631</v>
      </c>
      <c r="AH2542">
        <v>0</v>
      </c>
      <c r="AK2542" t="s">
        <v>1260</v>
      </c>
      <c r="AM2542" t="s">
        <v>1260</v>
      </c>
      <c r="AN2542" t="s">
        <v>1260</v>
      </c>
      <c r="AQ2542" t="s">
        <v>1263</v>
      </c>
      <c r="AR2542" t="s">
        <v>1257</v>
      </c>
      <c r="AS2542" t="s">
        <v>1260</v>
      </c>
      <c r="AT2542">
        <v>1</v>
      </c>
      <c r="AX2542" t="s">
        <v>1260</v>
      </c>
      <c r="AY2542" t="s">
        <v>1264</v>
      </c>
      <c r="AZ2542" t="s">
        <v>1265</v>
      </c>
      <c r="BI2542" t="s">
        <v>1260</v>
      </c>
      <c r="BK2542" t="str">
        <f>LEFT(Tabela_BaseCadastro[[#This Row],[Descrição]],SEARCH(" ",Tabela_BaseCadastro[[#This Row],[Descrição]],1)-1)</f>
        <v>450-22</v>
      </c>
      <c r="BL2542" t="str">
        <f>TEXT(Tabela_BaseCadastro[[#This Row],[Unidade Venda '[EAN8, UPC12, EAN13, e DUN14']]],"0000000000000")</f>
        <v>7898943128621</v>
      </c>
      <c r="BN2542">
        <f>IF(Tabela_BaseCadastro[[#This Row],[P.Ativo CMED]]="",Tabela_BaseCadastro[[#This Row],[DESCRIÇÃO DO PRINCIPIO ATIVO]],Tabela_BaseCadastro[[#This Row],[P.Ativo CMED]])</f>
        <v>0</v>
      </c>
    </row>
    <row r="2543" spans="1:66" x14ac:dyDescent="0.25">
      <c r="A2543">
        <v>3421</v>
      </c>
      <c r="B2543" t="s">
        <v>5860</v>
      </c>
      <c r="C2543">
        <v>2300</v>
      </c>
      <c r="D2543" t="s">
        <v>177</v>
      </c>
      <c r="E2543">
        <v>5</v>
      </c>
      <c r="F2543" t="s">
        <v>2634</v>
      </c>
      <c r="G2543">
        <v>8</v>
      </c>
      <c r="H2543" s="1" t="s">
        <v>2635</v>
      </c>
      <c r="I2543">
        <v>88</v>
      </c>
      <c r="J2543" t="s">
        <v>5400</v>
      </c>
      <c r="M2543" t="s">
        <v>1257</v>
      </c>
      <c r="N2543" t="s">
        <v>4698</v>
      </c>
      <c r="O2543" t="s">
        <v>4699</v>
      </c>
      <c r="P2543">
        <v>90189099</v>
      </c>
      <c r="R2543">
        <v>13</v>
      </c>
      <c r="S2543">
        <v>14</v>
      </c>
      <c r="U2543">
        <v>7898943128669</v>
      </c>
      <c r="V2543">
        <v>0</v>
      </c>
      <c r="X2543" t="s">
        <v>5861</v>
      </c>
      <c r="Z2543" t="s">
        <v>1260</v>
      </c>
      <c r="AA2543" t="s">
        <v>1261</v>
      </c>
      <c r="AE2543">
        <v>45631</v>
      </c>
      <c r="AH2543">
        <v>0</v>
      </c>
      <c r="AK2543" t="s">
        <v>1260</v>
      </c>
      <c r="AM2543" t="s">
        <v>1260</v>
      </c>
      <c r="AN2543" t="s">
        <v>1260</v>
      </c>
      <c r="AQ2543" t="s">
        <v>1263</v>
      </c>
      <c r="AR2543" t="s">
        <v>1257</v>
      </c>
      <c r="AS2543" t="s">
        <v>1260</v>
      </c>
      <c r="AT2543">
        <v>1</v>
      </c>
      <c r="AX2543" t="s">
        <v>1260</v>
      </c>
      <c r="AY2543" t="s">
        <v>1264</v>
      </c>
      <c r="AZ2543" t="s">
        <v>1265</v>
      </c>
      <c r="BI2543" t="s">
        <v>1260</v>
      </c>
      <c r="BK2543" t="str">
        <f>LEFT(Tabela_BaseCadastro[[#This Row],[Descrição]],SEARCH(" ",Tabela_BaseCadastro[[#This Row],[Descrição]],1)-1)</f>
        <v>475-22</v>
      </c>
      <c r="BL2543" t="str">
        <f>TEXT(Tabela_BaseCadastro[[#This Row],[Unidade Venda '[EAN8, UPC12, EAN13, e DUN14']]],"0000000000000")</f>
        <v>7898943128669</v>
      </c>
      <c r="BN2543">
        <f>IF(Tabela_BaseCadastro[[#This Row],[P.Ativo CMED]]="",Tabela_BaseCadastro[[#This Row],[DESCRIÇÃO DO PRINCIPIO ATIVO]],Tabela_BaseCadastro[[#This Row],[P.Ativo CMED]])</f>
        <v>0</v>
      </c>
    </row>
    <row r="2544" spans="1:66" x14ac:dyDescent="0.25">
      <c r="A2544">
        <v>3422</v>
      </c>
      <c r="B2544" t="s">
        <v>5862</v>
      </c>
      <c r="C2544">
        <v>2300</v>
      </c>
      <c r="D2544" t="s">
        <v>177</v>
      </c>
      <c r="E2544">
        <v>5</v>
      </c>
      <c r="F2544" t="s">
        <v>2634</v>
      </c>
      <c r="G2544">
        <v>8</v>
      </c>
      <c r="H2544" s="1" t="s">
        <v>2635</v>
      </c>
      <c r="I2544">
        <v>88</v>
      </c>
      <c r="J2544" t="s">
        <v>5400</v>
      </c>
      <c r="M2544" t="s">
        <v>1257</v>
      </c>
      <c r="N2544" t="s">
        <v>3332</v>
      </c>
      <c r="O2544" t="s">
        <v>1275</v>
      </c>
      <c r="P2544">
        <v>90183929</v>
      </c>
      <c r="R2544">
        <v>13</v>
      </c>
      <c r="S2544">
        <v>14</v>
      </c>
      <c r="U2544">
        <v>7898943128652</v>
      </c>
      <c r="V2544">
        <v>0</v>
      </c>
      <c r="X2544" t="s">
        <v>5863</v>
      </c>
      <c r="Z2544" t="s">
        <v>1260</v>
      </c>
      <c r="AA2544" t="s">
        <v>1261</v>
      </c>
      <c r="AE2544">
        <v>45631</v>
      </c>
      <c r="AH2544">
        <v>0</v>
      </c>
      <c r="AK2544" t="s">
        <v>1260</v>
      </c>
      <c r="AM2544" t="s">
        <v>1260</v>
      </c>
      <c r="AN2544" t="s">
        <v>1260</v>
      </c>
      <c r="AQ2544" t="s">
        <v>1263</v>
      </c>
      <c r="AR2544" t="s">
        <v>1257</v>
      </c>
      <c r="AS2544" t="s">
        <v>1260</v>
      </c>
      <c r="AT2544">
        <v>1</v>
      </c>
      <c r="AX2544" t="s">
        <v>1260</v>
      </c>
      <c r="AY2544" t="s">
        <v>1264</v>
      </c>
      <c r="AZ2544" t="s">
        <v>1265</v>
      </c>
      <c r="BI2544" t="s">
        <v>1260</v>
      </c>
      <c r="BK2544" t="str">
        <f>LEFT(Tabela_BaseCadastro[[#This Row],[Descrição]],SEARCH(" ",Tabela_BaseCadastro[[#This Row],[Descrição]],1)-1)</f>
        <v>475-20</v>
      </c>
      <c r="BL2544" t="str">
        <f>TEXT(Tabela_BaseCadastro[[#This Row],[Unidade Venda '[EAN8, UPC12, EAN13, e DUN14']]],"0000000000000")</f>
        <v>7898943128652</v>
      </c>
      <c r="BN2544">
        <f>IF(Tabela_BaseCadastro[[#This Row],[P.Ativo CMED]]="",Tabela_BaseCadastro[[#This Row],[DESCRIÇÃO DO PRINCIPIO ATIVO]],Tabela_BaseCadastro[[#This Row],[P.Ativo CMED]])</f>
        <v>0</v>
      </c>
    </row>
    <row r="2545" spans="1:66" x14ac:dyDescent="0.25">
      <c r="A2545">
        <v>3423</v>
      </c>
      <c r="B2545" t="s">
        <v>5864</v>
      </c>
      <c r="C2545">
        <v>2300</v>
      </c>
      <c r="D2545" t="s">
        <v>177</v>
      </c>
      <c r="E2545">
        <v>5</v>
      </c>
      <c r="F2545" t="s">
        <v>2634</v>
      </c>
      <c r="G2545">
        <v>8</v>
      </c>
      <c r="H2545" s="1" t="s">
        <v>2635</v>
      </c>
      <c r="I2545">
        <v>88</v>
      </c>
      <c r="J2545" t="s">
        <v>5400</v>
      </c>
      <c r="M2545" t="s">
        <v>1257</v>
      </c>
      <c r="N2545" t="s">
        <v>3332</v>
      </c>
      <c r="O2545" t="s">
        <v>1275</v>
      </c>
      <c r="P2545">
        <v>90183929</v>
      </c>
      <c r="R2545">
        <v>13</v>
      </c>
      <c r="S2545">
        <v>14</v>
      </c>
      <c r="U2545">
        <v>7898943128676</v>
      </c>
      <c r="V2545">
        <v>0</v>
      </c>
      <c r="X2545" t="s">
        <v>5865</v>
      </c>
      <c r="Z2545" t="s">
        <v>1260</v>
      </c>
      <c r="AA2545" t="s">
        <v>1261</v>
      </c>
      <c r="AE2545">
        <v>45631</v>
      </c>
      <c r="AH2545">
        <v>0</v>
      </c>
      <c r="AK2545" t="s">
        <v>1260</v>
      </c>
      <c r="AM2545" t="s">
        <v>1260</v>
      </c>
      <c r="AN2545" t="s">
        <v>1260</v>
      </c>
      <c r="AQ2545" t="s">
        <v>1263</v>
      </c>
      <c r="AR2545" t="s">
        <v>1257</v>
      </c>
      <c r="AS2545" t="s">
        <v>1260</v>
      </c>
      <c r="AT2545">
        <v>1</v>
      </c>
      <c r="AX2545" t="s">
        <v>1260</v>
      </c>
      <c r="AY2545" t="s">
        <v>1264</v>
      </c>
      <c r="AZ2545" t="s">
        <v>1265</v>
      </c>
      <c r="BI2545" t="s">
        <v>1260</v>
      </c>
      <c r="BK2545" t="str">
        <f>LEFT(Tabela_BaseCadastro[[#This Row],[Descrição]],SEARCH(" ",Tabela_BaseCadastro[[#This Row],[Descrição]],1)-1)</f>
        <v>475-24</v>
      </c>
      <c r="BL2545" t="str">
        <f>TEXT(Tabela_BaseCadastro[[#This Row],[Unidade Venda '[EAN8, UPC12, EAN13, e DUN14']]],"0000000000000")</f>
        <v>7898943128676</v>
      </c>
      <c r="BN2545">
        <f>IF(Tabela_BaseCadastro[[#This Row],[P.Ativo CMED]]="",Tabela_BaseCadastro[[#This Row],[DESCRIÇÃO DO PRINCIPIO ATIVO]],Tabela_BaseCadastro[[#This Row],[P.Ativo CMED]])</f>
        <v>0</v>
      </c>
    </row>
    <row r="2546" spans="1:66" x14ac:dyDescent="0.25">
      <c r="A2546">
        <v>3424</v>
      </c>
      <c r="B2546" t="s">
        <v>5866</v>
      </c>
      <c r="C2546">
        <v>2300</v>
      </c>
      <c r="D2546" t="s">
        <v>177</v>
      </c>
      <c r="E2546">
        <v>5</v>
      </c>
      <c r="F2546" t="s">
        <v>2634</v>
      </c>
      <c r="G2546">
        <v>8</v>
      </c>
      <c r="H2546" s="1" t="s">
        <v>2635</v>
      </c>
      <c r="I2546">
        <v>88</v>
      </c>
      <c r="J2546" t="s">
        <v>5400</v>
      </c>
      <c r="M2546" t="s">
        <v>1257</v>
      </c>
      <c r="N2546" t="s">
        <v>5867</v>
      </c>
      <c r="O2546" t="s">
        <v>5868</v>
      </c>
      <c r="P2546">
        <v>90192010</v>
      </c>
      <c r="R2546">
        <v>13</v>
      </c>
      <c r="S2546">
        <v>14</v>
      </c>
      <c r="U2546">
        <v>7898660490278</v>
      </c>
      <c r="V2546">
        <v>0</v>
      </c>
      <c r="W2546">
        <v>7898660490278</v>
      </c>
      <c r="X2546" t="s">
        <v>5869</v>
      </c>
      <c r="Z2546" t="s">
        <v>1260</v>
      </c>
      <c r="AA2546" t="s">
        <v>1261</v>
      </c>
      <c r="AE2546">
        <v>45631</v>
      </c>
      <c r="AH2546">
        <v>0</v>
      </c>
      <c r="AK2546" t="s">
        <v>1260</v>
      </c>
      <c r="AM2546" t="s">
        <v>1260</v>
      </c>
      <c r="AN2546" t="s">
        <v>1260</v>
      </c>
      <c r="AQ2546" t="s">
        <v>1263</v>
      </c>
      <c r="AR2546" t="s">
        <v>1257</v>
      </c>
      <c r="AS2546" t="s">
        <v>1260</v>
      </c>
      <c r="AT2546">
        <v>1</v>
      </c>
      <c r="AX2546" t="s">
        <v>1260</v>
      </c>
      <c r="AY2546" t="s">
        <v>1264</v>
      </c>
      <c r="AZ2546" t="s">
        <v>1265</v>
      </c>
      <c r="BI2546" t="s">
        <v>1260</v>
      </c>
      <c r="BK2546" t="str">
        <f>LEFT(Tabela_BaseCadastro[[#This Row],[Descrição]],SEARCH(" ",Tabela_BaseCadastro[[#This Row],[Descrição]],1)-1)</f>
        <v>551-3-1</v>
      </c>
      <c r="BL2546" t="str">
        <f>TEXT(Tabela_BaseCadastro[[#This Row],[Unidade Venda '[EAN8, UPC12, EAN13, e DUN14']]],"0000000000000")</f>
        <v>7898660490278</v>
      </c>
      <c r="BN2546">
        <f>IF(Tabela_BaseCadastro[[#This Row],[P.Ativo CMED]]="",Tabela_BaseCadastro[[#This Row],[DESCRIÇÃO DO PRINCIPIO ATIVO]],Tabela_BaseCadastro[[#This Row],[P.Ativo CMED]])</f>
        <v>0</v>
      </c>
    </row>
    <row r="2547" spans="1:66" x14ac:dyDescent="0.25">
      <c r="A2547">
        <v>3425</v>
      </c>
      <c r="B2547" t="s">
        <v>4115</v>
      </c>
      <c r="C2547">
        <v>1657</v>
      </c>
      <c r="D2547" t="s">
        <v>13</v>
      </c>
      <c r="E2547">
        <v>5</v>
      </c>
      <c r="F2547" t="s">
        <v>2634</v>
      </c>
      <c r="G2547">
        <v>8</v>
      </c>
      <c r="H2547" s="1" t="s">
        <v>2635</v>
      </c>
      <c r="I2547">
        <v>47</v>
      </c>
      <c r="J2547" t="s">
        <v>3791</v>
      </c>
      <c r="M2547" t="s">
        <v>2412</v>
      </c>
      <c r="N2547" t="s">
        <v>4116</v>
      </c>
      <c r="O2547" t="s">
        <v>4117</v>
      </c>
      <c r="P2547">
        <v>30059020</v>
      </c>
      <c r="R2547">
        <v>13</v>
      </c>
      <c r="S2547">
        <v>13</v>
      </c>
      <c r="U2547">
        <v>3425</v>
      </c>
      <c r="V2547">
        <v>0</v>
      </c>
      <c r="X2547" t="s">
        <v>5870</v>
      </c>
      <c r="Z2547" t="s">
        <v>1260</v>
      </c>
      <c r="AA2547" t="s">
        <v>1261</v>
      </c>
      <c r="AE2547">
        <v>45631</v>
      </c>
      <c r="AH2547">
        <v>0</v>
      </c>
      <c r="AK2547" t="s">
        <v>1260</v>
      </c>
      <c r="AM2547" t="s">
        <v>1260</v>
      </c>
      <c r="AN2547" t="s">
        <v>1260</v>
      </c>
      <c r="AQ2547" t="s">
        <v>2412</v>
      </c>
      <c r="AR2547" t="s">
        <v>2415</v>
      </c>
      <c r="AS2547" t="s">
        <v>1260</v>
      </c>
      <c r="AT2547">
        <v>1</v>
      </c>
      <c r="AX2547" t="s">
        <v>1260</v>
      </c>
      <c r="AY2547" t="s">
        <v>1264</v>
      </c>
      <c r="AZ2547" t="s">
        <v>1265</v>
      </c>
      <c r="BI2547" t="s">
        <v>1260</v>
      </c>
      <c r="BK2547" t="str">
        <f>LEFT(Tabela_BaseCadastro[[#This Row],[Descrição]],SEARCH(" ",Tabela_BaseCadastro[[#This Row],[Descrição]],1)-1)</f>
        <v>6640</v>
      </c>
      <c r="BL2547" t="str">
        <f>TEXT(Tabela_BaseCadastro[[#This Row],[Unidade Venda '[EAN8, UPC12, EAN13, e DUN14']]],"0000000000000")</f>
        <v>0000000003425</v>
      </c>
      <c r="BN2547">
        <f>IF(Tabela_BaseCadastro[[#This Row],[P.Ativo CMED]]="",Tabela_BaseCadastro[[#This Row],[DESCRIÇÃO DO PRINCIPIO ATIVO]],Tabela_BaseCadastro[[#This Row],[P.Ativo CMED]])</f>
        <v>0</v>
      </c>
    </row>
    <row r="2548" spans="1:66" x14ac:dyDescent="0.25">
      <c r="A2548">
        <v>3426</v>
      </c>
      <c r="B2548" t="s">
        <v>5871</v>
      </c>
      <c r="C2548">
        <v>2312</v>
      </c>
      <c r="D2548" t="s">
        <v>5382</v>
      </c>
      <c r="E2548">
        <v>1</v>
      </c>
      <c r="F2548" t="s">
        <v>1253</v>
      </c>
      <c r="G2548">
        <v>2</v>
      </c>
      <c r="H2548" s="1" t="s">
        <v>1254</v>
      </c>
      <c r="I2548">
        <v>58</v>
      </c>
      <c r="J2548" t="s">
        <v>4465</v>
      </c>
      <c r="K2548">
        <v>2</v>
      </c>
      <c r="L2548" t="s">
        <v>1256</v>
      </c>
      <c r="M2548" t="s">
        <v>1257</v>
      </c>
      <c r="N2548" t="s">
        <v>5872</v>
      </c>
      <c r="O2548" t="s">
        <v>5873</v>
      </c>
      <c r="P2548">
        <v>30049062</v>
      </c>
      <c r="R2548">
        <v>13</v>
      </c>
      <c r="S2548">
        <v>13</v>
      </c>
      <c r="U2548">
        <v>7896094200982</v>
      </c>
      <c r="V2548">
        <v>7896094200982</v>
      </c>
      <c r="Z2548" t="s">
        <v>1260</v>
      </c>
      <c r="AA2548" t="s">
        <v>1261</v>
      </c>
      <c r="AB2548">
        <v>5</v>
      </c>
      <c r="AC2548" t="s">
        <v>1262</v>
      </c>
      <c r="AE2548">
        <v>45636</v>
      </c>
      <c r="AH2548">
        <v>0</v>
      </c>
      <c r="AK2548" t="s">
        <v>1260</v>
      </c>
      <c r="AM2548" t="s">
        <v>1260</v>
      </c>
      <c r="AN2548" t="s">
        <v>1260</v>
      </c>
      <c r="AQ2548" t="s">
        <v>1263</v>
      </c>
      <c r="AR2548" t="s">
        <v>1257</v>
      </c>
      <c r="AS2548" t="s">
        <v>1260</v>
      </c>
      <c r="AT2548">
        <v>1</v>
      </c>
      <c r="AX2548" t="s">
        <v>1260</v>
      </c>
      <c r="AY2548" t="s">
        <v>1264</v>
      </c>
      <c r="AZ2548" t="s">
        <v>1265</v>
      </c>
      <c r="BI2548" t="s">
        <v>1260</v>
      </c>
      <c r="BK2548" t="str">
        <f>LEFT(Tabela_BaseCadastro[[#This Row],[Descrição]],SEARCH(" ",Tabela_BaseCadastro[[#This Row],[Descrição]],1)-1)</f>
        <v>CALTREN</v>
      </c>
      <c r="BL2548" t="str">
        <f>TEXT(Tabela_BaseCadastro[[#This Row],[Unidade Venda '[EAN8, UPC12, EAN13, e DUN14']]],"0000000000000")</f>
        <v>7896094200982</v>
      </c>
      <c r="BM2548" t="s">
        <v>5874</v>
      </c>
      <c r="BN2548" t="str">
        <f>IF(Tabela_BaseCadastro[[#This Row],[P.Ativo CMED]]="",Tabela_BaseCadastro[[#This Row],[DESCRIÇÃO DO PRINCIPIO ATIVO]],Tabela_BaseCadastro[[#This Row],[P.Ativo CMED]])</f>
        <v>NITRENDIPINO</v>
      </c>
    </row>
    <row r="2549" spans="1:66" x14ac:dyDescent="0.25">
      <c r="A2549">
        <v>3428</v>
      </c>
      <c r="B2549" t="s">
        <v>5875</v>
      </c>
      <c r="C2549">
        <v>1657</v>
      </c>
      <c r="D2549" t="s">
        <v>13</v>
      </c>
      <c r="E2549">
        <v>5</v>
      </c>
      <c r="F2549" t="s">
        <v>2634</v>
      </c>
      <c r="G2549">
        <v>8</v>
      </c>
      <c r="H2549" s="1" t="s">
        <v>2635</v>
      </c>
      <c r="I2549">
        <v>47</v>
      </c>
      <c r="J2549" t="s">
        <v>3791</v>
      </c>
      <c r="M2549" t="s">
        <v>2412</v>
      </c>
      <c r="N2549" t="s">
        <v>4116</v>
      </c>
      <c r="O2549" t="s">
        <v>4117</v>
      </c>
      <c r="P2549">
        <v>30059020</v>
      </c>
      <c r="R2549">
        <v>13</v>
      </c>
      <c r="S2549">
        <v>13</v>
      </c>
      <c r="U2549">
        <v>0</v>
      </c>
      <c r="V2549">
        <v>0</v>
      </c>
      <c r="X2549" t="s">
        <v>5876</v>
      </c>
      <c r="Z2549" t="s">
        <v>1260</v>
      </c>
      <c r="AA2549" t="s">
        <v>1261</v>
      </c>
      <c r="AE2549">
        <v>45638</v>
      </c>
      <c r="AH2549">
        <v>0</v>
      </c>
      <c r="AK2549" t="s">
        <v>1260</v>
      </c>
      <c r="AM2549" t="s">
        <v>1260</v>
      </c>
      <c r="AN2549" t="s">
        <v>1260</v>
      </c>
      <c r="AQ2549" t="s">
        <v>2412</v>
      </c>
      <c r="AR2549" t="s">
        <v>2415</v>
      </c>
      <c r="AS2549" t="s">
        <v>1260</v>
      </c>
      <c r="AT2549">
        <v>1</v>
      </c>
      <c r="AX2549" t="s">
        <v>1260</v>
      </c>
      <c r="AY2549" t="s">
        <v>1264</v>
      </c>
      <c r="AZ2549" t="s">
        <v>1265</v>
      </c>
      <c r="BI2549" t="s">
        <v>1260</v>
      </c>
      <c r="BK2549" t="str">
        <f>LEFT(Tabela_BaseCadastro[[#This Row],[Descrição]],SEARCH(" ",Tabela_BaseCadastro[[#This Row],[Descrição]],1)-1)</f>
        <v>6650</v>
      </c>
      <c r="BL2549" t="str">
        <f>TEXT(Tabela_BaseCadastro[[#This Row],[Unidade Venda '[EAN8, UPC12, EAN13, e DUN14']]],"0000000000000")</f>
        <v>0000000000000</v>
      </c>
      <c r="BM2549" t="s">
        <v>1565</v>
      </c>
      <c r="BN2549" t="str">
        <f>IF(Tabela_BaseCadastro[[#This Row],[P.Ativo CMED]]="",Tabela_BaseCadastro[[#This Row],[DESCRIÇÃO DO PRINCIPIO ATIVO]],Tabela_BaseCadastro[[#This Row],[P.Ativo CMED]])</f>
        <v>TISAGENLECLEUCEL</v>
      </c>
    </row>
    <row r="2550" spans="1:66" x14ac:dyDescent="0.25">
      <c r="A2550">
        <v>3429</v>
      </c>
      <c r="B2550" t="s">
        <v>5877</v>
      </c>
      <c r="C2550">
        <v>2327</v>
      </c>
      <c r="D2550" t="s">
        <v>2524</v>
      </c>
      <c r="E2550">
        <v>1</v>
      </c>
      <c r="F2550" t="s">
        <v>1253</v>
      </c>
      <c r="G2550">
        <v>18</v>
      </c>
      <c r="H2550" s="1" t="s">
        <v>1298</v>
      </c>
      <c r="I2550">
        <v>26</v>
      </c>
      <c r="J2550" t="s">
        <v>2525</v>
      </c>
      <c r="K2550">
        <v>1</v>
      </c>
      <c r="L2550" t="s">
        <v>1256</v>
      </c>
      <c r="M2550" t="s">
        <v>1257</v>
      </c>
      <c r="N2550" t="s">
        <v>4191</v>
      </c>
      <c r="O2550" t="s">
        <v>4192</v>
      </c>
      <c r="P2550">
        <v>30049039</v>
      </c>
      <c r="R2550">
        <v>13</v>
      </c>
      <c r="S2550">
        <v>14</v>
      </c>
      <c r="U2550">
        <v>7896637037303</v>
      </c>
      <c r="V2550">
        <v>0</v>
      </c>
      <c r="Z2550" t="s">
        <v>1260</v>
      </c>
      <c r="AA2550" t="s">
        <v>1261</v>
      </c>
      <c r="AB2550">
        <v>856</v>
      </c>
      <c r="AC2550" t="s">
        <v>5878</v>
      </c>
      <c r="AE2550">
        <v>45645</v>
      </c>
      <c r="AH2550">
        <v>0</v>
      </c>
      <c r="AK2550" t="s">
        <v>1260</v>
      </c>
      <c r="AM2550" t="s">
        <v>1260</v>
      </c>
      <c r="AN2550" t="s">
        <v>1260</v>
      </c>
      <c r="AQ2550" t="s">
        <v>1263</v>
      </c>
      <c r="AR2550" t="s">
        <v>1257</v>
      </c>
      <c r="AS2550" t="s">
        <v>1260</v>
      </c>
      <c r="AT2550">
        <v>1</v>
      </c>
      <c r="AX2550" t="s">
        <v>1260</v>
      </c>
      <c r="AY2550" t="s">
        <v>1264</v>
      </c>
      <c r="AZ2550" t="s">
        <v>1265</v>
      </c>
      <c r="BI2550" t="s">
        <v>1260</v>
      </c>
      <c r="BK2550" t="str">
        <f>LEFT(Tabela_BaseCadastro[[#This Row],[Descrição]],SEARCH(" ",Tabela_BaseCadastro[[#This Row],[Descrição]],1)-1)</f>
        <v>INIBINA</v>
      </c>
      <c r="BL2550" t="str">
        <f>TEXT(Tabela_BaseCadastro[[#This Row],[Unidade Venda '[EAN8, UPC12, EAN13, e DUN14']]],"0000000000000")</f>
        <v>7896637037303</v>
      </c>
      <c r="BM2550" t="s">
        <v>5879</v>
      </c>
      <c r="BN2550" t="str">
        <f>IF(Tabela_BaseCadastro[[#This Row],[P.Ativo CMED]]="",Tabela_BaseCadastro[[#This Row],[DESCRIÇÃO DO PRINCIPIO ATIVO]],Tabela_BaseCadastro[[#This Row],[P.Ativo CMED]])</f>
        <v>CLORIDRATO DE ISOXSUPRINA</v>
      </c>
    </row>
    <row r="2551" spans="1:66" x14ac:dyDescent="0.25">
      <c r="A2551">
        <v>3430</v>
      </c>
      <c r="B2551" t="s">
        <v>5880</v>
      </c>
      <c r="C2551">
        <v>2300</v>
      </c>
      <c r="D2551" t="s">
        <v>177</v>
      </c>
      <c r="E2551">
        <v>5</v>
      </c>
      <c r="F2551" t="s">
        <v>2634</v>
      </c>
      <c r="G2551">
        <v>8</v>
      </c>
      <c r="H2551" s="1" t="s">
        <v>2635</v>
      </c>
      <c r="I2551">
        <v>88</v>
      </c>
      <c r="J2551" t="s">
        <v>5400</v>
      </c>
      <c r="M2551" t="s">
        <v>1257</v>
      </c>
      <c r="N2551" t="s">
        <v>5867</v>
      </c>
      <c r="O2551" t="s">
        <v>5868</v>
      </c>
      <c r="P2551">
        <v>90192010</v>
      </c>
      <c r="R2551">
        <v>13</v>
      </c>
      <c r="S2551">
        <v>14</v>
      </c>
      <c r="U2551">
        <v>7898660490292</v>
      </c>
      <c r="V2551">
        <v>0</v>
      </c>
      <c r="X2551" t="s">
        <v>5881</v>
      </c>
      <c r="Z2551" t="s">
        <v>1260</v>
      </c>
      <c r="AA2551" t="s">
        <v>1261</v>
      </c>
      <c r="AE2551">
        <v>45645</v>
      </c>
      <c r="AH2551">
        <v>0</v>
      </c>
      <c r="AK2551" t="s">
        <v>1260</v>
      </c>
      <c r="AM2551" t="s">
        <v>1260</v>
      </c>
      <c r="AN2551" t="s">
        <v>1260</v>
      </c>
      <c r="AQ2551" t="s">
        <v>1263</v>
      </c>
      <c r="AR2551" t="s">
        <v>1257</v>
      </c>
      <c r="AS2551" t="s">
        <v>1260</v>
      </c>
      <c r="AT2551">
        <v>1</v>
      </c>
      <c r="AX2551" t="s">
        <v>1260</v>
      </c>
      <c r="AY2551" t="s">
        <v>1264</v>
      </c>
      <c r="AZ2551" t="s">
        <v>1265</v>
      </c>
      <c r="BI2551" t="s">
        <v>1260</v>
      </c>
      <c r="BK2551" t="str">
        <f>LEFT(Tabela_BaseCadastro[[#This Row],[Descrição]],SEARCH(" ",Tabela_BaseCadastro[[#This Row],[Descrição]],1)-1)</f>
        <v>551.1.1</v>
      </c>
      <c r="BL2551" t="str">
        <f>TEXT(Tabela_BaseCadastro[[#This Row],[Unidade Venda '[EAN8, UPC12, EAN13, e DUN14']]],"0000000000000")</f>
        <v>7898660490292</v>
      </c>
      <c r="BN2551">
        <f>IF(Tabela_BaseCadastro[[#This Row],[P.Ativo CMED]]="",Tabela_BaseCadastro[[#This Row],[DESCRIÇÃO DO PRINCIPIO ATIVO]],Tabela_BaseCadastro[[#This Row],[P.Ativo CMED]])</f>
        <v>0</v>
      </c>
    </row>
    <row r="2552" spans="1:66" x14ac:dyDescent="0.25">
      <c r="A2552">
        <v>3431</v>
      </c>
      <c r="B2552" t="s">
        <v>5882</v>
      </c>
      <c r="C2552">
        <v>2218</v>
      </c>
      <c r="D2552" t="s">
        <v>2683</v>
      </c>
      <c r="E2552">
        <v>1</v>
      </c>
      <c r="F2552" t="s">
        <v>1253</v>
      </c>
      <c r="G2552">
        <v>1</v>
      </c>
      <c r="H2552" s="1" t="s">
        <v>1280</v>
      </c>
      <c r="I2552">
        <v>33</v>
      </c>
      <c r="J2552" t="s">
        <v>2684</v>
      </c>
      <c r="K2552">
        <v>1</v>
      </c>
      <c r="L2552" t="s">
        <v>1291</v>
      </c>
      <c r="M2552" t="s">
        <v>1263</v>
      </c>
      <c r="N2552" t="s">
        <v>2543</v>
      </c>
      <c r="O2552" t="s">
        <v>1416</v>
      </c>
      <c r="P2552">
        <v>30021590</v>
      </c>
      <c r="R2552">
        <v>13</v>
      </c>
      <c r="S2552">
        <v>13</v>
      </c>
      <c r="T2552">
        <v>13</v>
      </c>
      <c r="U2552">
        <v>7892953209738</v>
      </c>
      <c r="V2552">
        <v>0</v>
      </c>
      <c r="W2552">
        <v>7892953209738</v>
      </c>
      <c r="X2552">
        <v>952384</v>
      </c>
      <c r="Z2552" t="s">
        <v>1260</v>
      </c>
      <c r="AA2552" t="s">
        <v>1261</v>
      </c>
      <c r="AB2552">
        <v>1</v>
      </c>
      <c r="AC2552" t="s">
        <v>1283</v>
      </c>
      <c r="AE2552">
        <v>45645</v>
      </c>
      <c r="AH2552">
        <v>0</v>
      </c>
      <c r="AK2552" t="s">
        <v>1260</v>
      </c>
      <c r="AM2552" t="s">
        <v>1260</v>
      </c>
      <c r="AN2552" t="s">
        <v>1260</v>
      </c>
      <c r="AQ2552" t="s">
        <v>4377</v>
      </c>
      <c r="AR2552" t="s">
        <v>4378</v>
      </c>
      <c r="AS2552" t="s">
        <v>1260</v>
      </c>
      <c r="AT2552">
        <v>1</v>
      </c>
      <c r="AX2552" t="s">
        <v>1260</v>
      </c>
      <c r="AY2552" t="s">
        <v>1264</v>
      </c>
      <c r="AZ2552" t="s">
        <v>1265</v>
      </c>
      <c r="BI2552" t="s">
        <v>1260</v>
      </c>
      <c r="BK2552" t="str">
        <f>LEFT(Tabela_BaseCadastro[[#This Row],[Descrição]],SEARCH(" ",Tabela_BaseCadastro[[#This Row],[Descrição]],1)-1)</f>
        <v>LIBTAYO</v>
      </c>
      <c r="BL2552" t="str">
        <f>TEXT(Tabela_BaseCadastro[[#This Row],[Unidade Venda '[EAN8, UPC12, EAN13, e DUN14']]],"0000000000000")</f>
        <v>7892953209738</v>
      </c>
      <c r="BM2552" t="s">
        <v>5883</v>
      </c>
      <c r="BN2552" t="str">
        <f>IF(Tabela_BaseCadastro[[#This Row],[P.Ativo CMED]]="",Tabela_BaseCadastro[[#This Row],[DESCRIÇÃO DO PRINCIPIO ATIVO]],Tabela_BaseCadastro[[#This Row],[P.Ativo CMED]])</f>
        <v>CEMIPLIMABE</v>
      </c>
    </row>
    <row r="2553" spans="1:66" x14ac:dyDescent="0.25">
      <c r="A2553">
        <v>3433</v>
      </c>
      <c r="B2553" t="s">
        <v>5884</v>
      </c>
      <c r="C2553">
        <v>2194</v>
      </c>
      <c r="D2553" t="s">
        <v>5166</v>
      </c>
      <c r="E2553">
        <v>5</v>
      </c>
      <c r="F2553" t="s">
        <v>2634</v>
      </c>
      <c r="G2553">
        <v>8</v>
      </c>
      <c r="H2553" s="1" t="s">
        <v>2635</v>
      </c>
      <c r="I2553">
        <v>86</v>
      </c>
      <c r="J2553" t="s">
        <v>5167</v>
      </c>
      <c r="M2553" t="s">
        <v>1257</v>
      </c>
      <c r="N2553" t="s">
        <v>5168</v>
      </c>
      <c r="O2553" t="s">
        <v>1275</v>
      </c>
      <c r="P2553">
        <v>90183929</v>
      </c>
      <c r="R2553">
        <v>13</v>
      </c>
      <c r="S2553">
        <v>14</v>
      </c>
      <c r="U2553">
        <v>6948097020607</v>
      </c>
      <c r="V2553">
        <v>0</v>
      </c>
      <c r="X2553" t="s">
        <v>1086</v>
      </c>
      <c r="Z2553" t="s">
        <v>1260</v>
      </c>
      <c r="AA2553" t="s">
        <v>1261</v>
      </c>
      <c r="AE2553">
        <v>45646</v>
      </c>
      <c r="AH2553">
        <v>0</v>
      </c>
      <c r="AK2553" t="s">
        <v>1260</v>
      </c>
      <c r="AM2553" t="s">
        <v>1260</v>
      </c>
      <c r="AN2553" t="s">
        <v>1260</v>
      </c>
      <c r="AQ2553" t="s">
        <v>1263</v>
      </c>
      <c r="AR2553" t="s">
        <v>1257</v>
      </c>
      <c r="AS2553" t="s">
        <v>1260</v>
      </c>
      <c r="AT2553">
        <v>1</v>
      </c>
      <c r="AX2553" t="s">
        <v>1260</v>
      </c>
      <c r="AY2553" t="s">
        <v>1264</v>
      </c>
      <c r="AZ2553" t="s">
        <v>1265</v>
      </c>
      <c r="BI2553" t="s">
        <v>1260</v>
      </c>
      <c r="BK2553" t="str">
        <f>LEFT(Tabela_BaseCadastro[[#This Row],[Descrição]],SEARCH(" ",Tabela_BaseCadastro[[#This Row],[Descrição]],1)-1)</f>
        <v>ET35P</v>
      </c>
      <c r="BL2553" t="str">
        <f>TEXT(Tabela_BaseCadastro[[#This Row],[Unidade Venda '[EAN8, UPC12, EAN13, e DUN14']]],"0000000000000")</f>
        <v>6948097020607</v>
      </c>
      <c r="BN2553">
        <f>IF(Tabela_BaseCadastro[[#This Row],[P.Ativo CMED]]="",Tabela_BaseCadastro[[#This Row],[DESCRIÇÃO DO PRINCIPIO ATIVO]],Tabela_BaseCadastro[[#This Row],[P.Ativo CMED]])</f>
        <v>0</v>
      </c>
    </row>
    <row r="2554" spans="1:66" x14ac:dyDescent="0.25">
      <c r="A2554">
        <v>3434</v>
      </c>
      <c r="B2554" t="s">
        <v>5885</v>
      </c>
      <c r="C2554">
        <v>2194</v>
      </c>
      <c r="D2554" t="s">
        <v>5166</v>
      </c>
      <c r="E2554">
        <v>5</v>
      </c>
      <c r="F2554" t="s">
        <v>2634</v>
      </c>
      <c r="G2554">
        <v>8</v>
      </c>
      <c r="H2554" s="1" t="s">
        <v>2635</v>
      </c>
      <c r="I2554">
        <v>86</v>
      </c>
      <c r="J2554" t="s">
        <v>5167</v>
      </c>
      <c r="M2554" t="s">
        <v>1257</v>
      </c>
      <c r="N2554" t="s">
        <v>3332</v>
      </c>
      <c r="O2554" t="s">
        <v>1275</v>
      </c>
      <c r="P2554">
        <v>90183929</v>
      </c>
      <c r="R2554">
        <v>13</v>
      </c>
      <c r="S2554">
        <v>14</v>
      </c>
      <c r="U2554">
        <v>0</v>
      </c>
      <c r="V2554">
        <v>0</v>
      </c>
      <c r="X2554" t="s">
        <v>820</v>
      </c>
      <c r="Z2554" t="s">
        <v>1260</v>
      </c>
      <c r="AA2554" t="s">
        <v>1261</v>
      </c>
      <c r="AE2554">
        <v>45652</v>
      </c>
      <c r="AH2554">
        <v>0</v>
      </c>
      <c r="AK2554" t="s">
        <v>1260</v>
      </c>
      <c r="AM2554" t="s">
        <v>1260</v>
      </c>
      <c r="AN2554" t="s">
        <v>1260</v>
      </c>
      <c r="AQ2554" t="s">
        <v>1263</v>
      </c>
      <c r="AR2554" t="s">
        <v>1257</v>
      </c>
      <c r="AS2554" t="s">
        <v>1260</v>
      </c>
      <c r="AT2554">
        <v>1</v>
      </c>
      <c r="AX2554" t="s">
        <v>1260</v>
      </c>
      <c r="AY2554" t="s">
        <v>1264</v>
      </c>
      <c r="AZ2554" t="s">
        <v>1265</v>
      </c>
      <c r="BI2554" t="s">
        <v>1260</v>
      </c>
      <c r="BK2554" t="str">
        <f>LEFT(Tabela_BaseCadastro[[#This Row],[Descrição]],SEARCH(" ",Tabela_BaseCadastro[[#This Row],[Descrição]],1)-1)</f>
        <v>94064804</v>
      </c>
      <c r="BL2554" t="str">
        <f>TEXT(Tabela_BaseCadastro[[#This Row],[Unidade Venda '[EAN8, UPC12, EAN13, e DUN14']]],"0000000000000")</f>
        <v>0000000000000</v>
      </c>
      <c r="BM2554" t="s">
        <v>1565</v>
      </c>
      <c r="BN2554" t="str">
        <f>IF(Tabela_BaseCadastro[[#This Row],[P.Ativo CMED]]="",Tabela_BaseCadastro[[#This Row],[DESCRIÇÃO DO PRINCIPIO ATIVO]],Tabela_BaseCadastro[[#This Row],[P.Ativo CMED]])</f>
        <v>TISAGENLECLEUCEL</v>
      </c>
    </row>
    <row r="2555" spans="1:66" x14ac:dyDescent="0.25">
      <c r="A2555">
        <v>3435</v>
      </c>
      <c r="B2555" t="s">
        <v>5886</v>
      </c>
      <c r="C2555">
        <v>2194</v>
      </c>
      <c r="D2555" t="s">
        <v>5166</v>
      </c>
      <c r="E2555">
        <v>5</v>
      </c>
      <c r="F2555" t="s">
        <v>2634</v>
      </c>
      <c r="G2555">
        <v>8</v>
      </c>
      <c r="H2555" s="1" t="s">
        <v>2635</v>
      </c>
      <c r="I2555">
        <v>86</v>
      </c>
      <c r="J2555" t="s">
        <v>5167</v>
      </c>
      <c r="M2555" t="s">
        <v>1257</v>
      </c>
      <c r="N2555" t="s">
        <v>3332</v>
      </c>
      <c r="O2555" t="s">
        <v>1275</v>
      </c>
      <c r="P2555">
        <v>90183929</v>
      </c>
      <c r="R2555">
        <v>13</v>
      </c>
      <c r="S2555">
        <v>14</v>
      </c>
      <c r="U2555">
        <v>0</v>
      </c>
      <c r="V2555">
        <v>0</v>
      </c>
      <c r="X2555">
        <v>94540704</v>
      </c>
      <c r="Z2555" t="s">
        <v>1260</v>
      </c>
      <c r="AA2555" t="s">
        <v>1261</v>
      </c>
      <c r="AE2555">
        <v>45652</v>
      </c>
      <c r="AH2555">
        <v>0</v>
      </c>
      <c r="AK2555" t="s">
        <v>1260</v>
      </c>
      <c r="AM2555" t="s">
        <v>1260</v>
      </c>
      <c r="AN2555" t="s">
        <v>1260</v>
      </c>
      <c r="AQ2555" t="s">
        <v>1263</v>
      </c>
      <c r="AR2555" t="s">
        <v>1257</v>
      </c>
      <c r="AS2555" t="s">
        <v>1260</v>
      </c>
      <c r="AT2555">
        <v>1</v>
      </c>
      <c r="AX2555" t="s">
        <v>1260</v>
      </c>
      <c r="AY2555" t="s">
        <v>1264</v>
      </c>
      <c r="AZ2555" t="s">
        <v>1265</v>
      </c>
      <c r="BI2555" t="s">
        <v>1260</v>
      </c>
      <c r="BK2555" t="str">
        <f>LEFT(Tabela_BaseCadastro[[#This Row],[Descrição]],SEARCH(" ",Tabela_BaseCadastro[[#This Row],[Descrição]],1)-1)</f>
        <v>94540704</v>
      </c>
      <c r="BL2555" t="str">
        <f>TEXT(Tabela_BaseCadastro[[#This Row],[Unidade Venda '[EAN8, UPC12, EAN13, e DUN14']]],"0000000000000")</f>
        <v>0000000000000</v>
      </c>
      <c r="BM2555" t="s">
        <v>1565</v>
      </c>
      <c r="BN2555" t="str">
        <f>IF(Tabela_BaseCadastro[[#This Row],[P.Ativo CMED]]="",Tabela_BaseCadastro[[#This Row],[DESCRIÇÃO DO PRINCIPIO ATIVO]],Tabela_BaseCadastro[[#This Row],[P.Ativo CMED]])</f>
        <v>TISAGENLECLEUCEL</v>
      </c>
    </row>
    <row r="2556" spans="1:66" x14ac:dyDescent="0.25">
      <c r="A2556">
        <v>3436</v>
      </c>
      <c r="B2556" t="s">
        <v>5887</v>
      </c>
      <c r="C2556">
        <v>2333</v>
      </c>
      <c r="D2556" t="s">
        <v>4650</v>
      </c>
      <c r="E2556">
        <v>5</v>
      </c>
      <c r="F2556" t="s">
        <v>2634</v>
      </c>
      <c r="G2556">
        <v>8</v>
      </c>
      <c r="H2556" s="1" t="s">
        <v>2635</v>
      </c>
      <c r="I2556">
        <v>91</v>
      </c>
      <c r="J2556" t="s">
        <v>4650</v>
      </c>
      <c r="M2556" t="s">
        <v>1257</v>
      </c>
      <c r="N2556" t="s">
        <v>3332</v>
      </c>
      <c r="O2556" t="s">
        <v>1275</v>
      </c>
      <c r="P2556">
        <v>90183929</v>
      </c>
      <c r="R2556">
        <v>13</v>
      </c>
      <c r="S2556">
        <v>14</v>
      </c>
      <c r="U2556">
        <v>7898526463279</v>
      </c>
      <c r="V2556">
        <v>7898526463279</v>
      </c>
      <c r="X2556" t="s">
        <v>1109</v>
      </c>
      <c r="Z2556" t="s">
        <v>1260</v>
      </c>
      <c r="AA2556" t="s">
        <v>1261</v>
      </c>
      <c r="AE2556">
        <v>45656</v>
      </c>
      <c r="AH2556">
        <v>0</v>
      </c>
      <c r="AK2556" t="s">
        <v>1260</v>
      </c>
      <c r="AM2556" t="s">
        <v>1260</v>
      </c>
      <c r="AN2556" t="s">
        <v>1260</v>
      </c>
      <c r="AQ2556" t="s">
        <v>1263</v>
      </c>
      <c r="AR2556" t="s">
        <v>1257</v>
      </c>
      <c r="AS2556" t="s">
        <v>1260</v>
      </c>
      <c r="AT2556">
        <v>1</v>
      </c>
      <c r="AX2556" t="s">
        <v>1260</v>
      </c>
      <c r="AY2556" t="s">
        <v>1264</v>
      </c>
      <c r="AZ2556" t="s">
        <v>1265</v>
      </c>
      <c r="BI2556" t="s">
        <v>1260</v>
      </c>
      <c r="BK2556" t="str">
        <f>LEFT(Tabela_BaseCadastro[[#This Row],[Descrição]],SEARCH(" ",Tabela_BaseCadastro[[#This Row],[Descrição]],1)-1)</f>
        <v>BIO</v>
      </c>
      <c r="BL2556" t="str">
        <f>TEXT(Tabela_BaseCadastro[[#This Row],[Unidade Venda '[EAN8, UPC12, EAN13, e DUN14']]],"0000000000000")</f>
        <v>7898526463279</v>
      </c>
      <c r="BN2556">
        <f>IF(Tabela_BaseCadastro[[#This Row],[P.Ativo CMED]]="",Tabela_BaseCadastro[[#This Row],[DESCRIÇÃO DO PRINCIPIO ATIVO]],Tabela_BaseCadastro[[#This Row],[P.Ativo CMED]])</f>
        <v>0</v>
      </c>
    </row>
    <row r="2557" spans="1:66" x14ac:dyDescent="0.25">
      <c r="A2557">
        <v>3437</v>
      </c>
      <c r="B2557" t="s">
        <v>5888</v>
      </c>
      <c r="C2557">
        <v>2333</v>
      </c>
      <c r="D2557" t="s">
        <v>4650</v>
      </c>
      <c r="E2557">
        <v>5</v>
      </c>
      <c r="F2557" t="s">
        <v>2634</v>
      </c>
      <c r="G2557">
        <v>8</v>
      </c>
      <c r="H2557" s="1" t="s">
        <v>2635</v>
      </c>
      <c r="I2557">
        <v>91</v>
      </c>
      <c r="J2557" t="s">
        <v>4650</v>
      </c>
      <c r="M2557" t="s">
        <v>1257</v>
      </c>
      <c r="N2557" t="s">
        <v>3332</v>
      </c>
      <c r="O2557" t="s">
        <v>1275</v>
      </c>
      <c r="P2557">
        <v>90183929</v>
      </c>
      <c r="R2557">
        <v>13</v>
      </c>
      <c r="S2557">
        <v>14</v>
      </c>
      <c r="U2557">
        <v>7898526463439</v>
      </c>
      <c r="V2557">
        <v>7898526463439</v>
      </c>
      <c r="X2557" t="s">
        <v>1111</v>
      </c>
      <c r="Z2557" t="s">
        <v>1260</v>
      </c>
      <c r="AA2557" t="s">
        <v>1261</v>
      </c>
      <c r="AE2557">
        <v>45656</v>
      </c>
      <c r="AH2557">
        <v>0</v>
      </c>
      <c r="AK2557" t="s">
        <v>1260</v>
      </c>
      <c r="AM2557" t="s">
        <v>1260</v>
      </c>
      <c r="AN2557" t="s">
        <v>1260</v>
      </c>
      <c r="AQ2557" t="s">
        <v>1263</v>
      </c>
      <c r="AR2557" t="s">
        <v>1257</v>
      </c>
      <c r="AS2557" t="s">
        <v>1260</v>
      </c>
      <c r="AT2557">
        <v>1</v>
      </c>
      <c r="AX2557" t="s">
        <v>1260</v>
      </c>
      <c r="AY2557" t="s">
        <v>1264</v>
      </c>
      <c r="AZ2557" t="s">
        <v>1265</v>
      </c>
      <c r="BI2557" t="s">
        <v>1260</v>
      </c>
      <c r="BK2557" t="str">
        <f>LEFT(Tabela_BaseCadastro[[#This Row],[Descrição]],SEARCH(" ",Tabela_BaseCadastro[[#This Row],[Descrição]],1)-1)</f>
        <v>BIO</v>
      </c>
      <c r="BL2557" t="str">
        <f>TEXT(Tabela_BaseCadastro[[#This Row],[Unidade Venda '[EAN8, UPC12, EAN13, e DUN14']]],"0000000000000")</f>
        <v>7898526463439</v>
      </c>
      <c r="BN2557">
        <f>IF(Tabela_BaseCadastro[[#This Row],[P.Ativo CMED]]="",Tabela_BaseCadastro[[#This Row],[DESCRIÇÃO DO PRINCIPIO ATIVO]],Tabela_BaseCadastro[[#This Row],[P.Ativo CMED]])</f>
        <v>0</v>
      </c>
    </row>
    <row r="2558" spans="1:66" x14ac:dyDescent="0.25">
      <c r="A2558">
        <v>3438</v>
      </c>
      <c r="B2558" t="s">
        <v>5889</v>
      </c>
      <c r="C2558">
        <v>2312</v>
      </c>
      <c r="D2558" t="s">
        <v>5382</v>
      </c>
      <c r="E2558">
        <v>1</v>
      </c>
      <c r="F2558" t="s">
        <v>1253</v>
      </c>
      <c r="G2558">
        <v>16</v>
      </c>
      <c r="H2558" s="1" t="s">
        <v>1534</v>
      </c>
      <c r="I2558">
        <v>58</v>
      </c>
      <c r="J2558" t="s">
        <v>4465</v>
      </c>
      <c r="K2558">
        <v>1</v>
      </c>
      <c r="L2558" t="s">
        <v>1535</v>
      </c>
      <c r="M2558" t="s">
        <v>1257</v>
      </c>
      <c r="N2558" t="s">
        <v>5835</v>
      </c>
      <c r="O2558" t="s">
        <v>1259</v>
      </c>
      <c r="P2558">
        <v>30049059</v>
      </c>
      <c r="R2558">
        <v>13</v>
      </c>
      <c r="S2558">
        <v>14</v>
      </c>
      <c r="T2558">
        <v>13</v>
      </c>
      <c r="U2558">
        <v>7896094207349</v>
      </c>
      <c r="V2558">
        <v>0</v>
      </c>
      <c r="W2558">
        <v>7896094207349</v>
      </c>
      <c r="Z2558" t="s">
        <v>1260</v>
      </c>
      <c r="AA2558" t="s">
        <v>1261</v>
      </c>
      <c r="AB2558">
        <v>5</v>
      </c>
      <c r="AC2558" t="s">
        <v>1586</v>
      </c>
      <c r="AE2558">
        <v>45664</v>
      </c>
      <c r="AH2558">
        <v>0</v>
      </c>
      <c r="AK2558" t="s">
        <v>1260</v>
      </c>
      <c r="AM2558" t="s">
        <v>1260</v>
      </c>
      <c r="AN2558" t="s">
        <v>1260</v>
      </c>
      <c r="AQ2558" t="s">
        <v>1263</v>
      </c>
      <c r="AR2558" t="s">
        <v>1257</v>
      </c>
      <c r="AS2558" t="s">
        <v>1260</v>
      </c>
      <c r="AT2558">
        <v>1</v>
      </c>
      <c r="AX2558" t="s">
        <v>1260</v>
      </c>
      <c r="AY2558" t="s">
        <v>1264</v>
      </c>
      <c r="AZ2558" t="s">
        <v>1265</v>
      </c>
      <c r="BI2558" t="s">
        <v>1260</v>
      </c>
      <c r="BK2558" t="str">
        <f>LEFT(Tabela_BaseCadastro[[#This Row],[Descrição]],SEARCH(" ",Tabela_BaseCadastro[[#This Row],[Descrição]],1)-1)</f>
        <v>STAVIGILE</v>
      </c>
      <c r="BL2558" t="str">
        <f>TEXT(Tabela_BaseCadastro[[#This Row],[Unidade Venda '[EAN8, UPC12, EAN13, e DUN14']]],"0000000000000")</f>
        <v>7896094207349</v>
      </c>
      <c r="BM2558" t="s">
        <v>5890</v>
      </c>
      <c r="BN2558" t="str">
        <f>IF(Tabela_BaseCadastro[[#This Row],[P.Ativo CMED]]="",Tabela_BaseCadastro[[#This Row],[DESCRIÇÃO DO PRINCIPIO ATIVO]],Tabela_BaseCadastro[[#This Row],[P.Ativo CMED]])</f>
        <v>MODAFINILA</v>
      </c>
    </row>
    <row r="2559" spans="1:66" x14ac:dyDescent="0.25">
      <c r="A2559">
        <v>3439</v>
      </c>
      <c r="B2559" t="s">
        <v>5891</v>
      </c>
      <c r="C2559">
        <v>2327</v>
      </c>
      <c r="D2559" t="s">
        <v>2524</v>
      </c>
      <c r="E2559">
        <v>1</v>
      </c>
      <c r="F2559" t="s">
        <v>1253</v>
      </c>
      <c r="G2559">
        <v>16</v>
      </c>
      <c r="H2559" s="1" t="s">
        <v>1534</v>
      </c>
      <c r="I2559">
        <v>26</v>
      </c>
      <c r="J2559" t="s">
        <v>2525</v>
      </c>
      <c r="K2559">
        <v>1</v>
      </c>
      <c r="L2559" t="s">
        <v>1535</v>
      </c>
      <c r="M2559" t="s">
        <v>1257</v>
      </c>
      <c r="N2559" t="s">
        <v>1461</v>
      </c>
      <c r="O2559" t="s">
        <v>1269</v>
      </c>
      <c r="P2559">
        <v>30049069</v>
      </c>
      <c r="R2559">
        <v>13</v>
      </c>
      <c r="S2559">
        <v>14</v>
      </c>
      <c r="U2559">
        <v>7896637032339</v>
      </c>
      <c r="V2559">
        <v>0</v>
      </c>
      <c r="Z2559" t="s">
        <v>1260</v>
      </c>
      <c r="AA2559" t="s">
        <v>1261</v>
      </c>
      <c r="AB2559">
        <v>13</v>
      </c>
      <c r="AC2559" t="s">
        <v>2008</v>
      </c>
      <c r="AE2559">
        <v>45666</v>
      </c>
      <c r="AH2559">
        <v>0</v>
      </c>
      <c r="AK2559" t="s">
        <v>1260</v>
      </c>
      <c r="AM2559" t="s">
        <v>1260</v>
      </c>
      <c r="AN2559" t="s">
        <v>1260</v>
      </c>
      <c r="AQ2559" t="s">
        <v>1263</v>
      </c>
      <c r="AR2559" t="s">
        <v>1257</v>
      </c>
      <c r="AS2559" t="s">
        <v>1260</v>
      </c>
      <c r="AT2559">
        <v>1</v>
      </c>
      <c r="AX2559" t="s">
        <v>1260</v>
      </c>
      <c r="AY2559" t="s">
        <v>1264</v>
      </c>
      <c r="AZ2559" t="s">
        <v>1265</v>
      </c>
      <c r="BD2559" t="s">
        <v>5892</v>
      </c>
      <c r="BI2559" t="s">
        <v>1260</v>
      </c>
      <c r="BK2559" t="str">
        <f>LEFT(Tabela_BaseCadastro[[#This Row],[Descrição]],SEARCH(" ",Tabela_BaseCadastro[[#This Row],[Descrição]],1)-1)</f>
        <v>INSERIS</v>
      </c>
      <c r="BL2559" t="str">
        <f>TEXT(Tabela_BaseCadastro[[#This Row],[Unidade Venda '[EAN8, UPC12, EAN13, e DUN14']]],"0000000000000")</f>
        <v>7896637032339</v>
      </c>
      <c r="BM2559" t="s">
        <v>4267</v>
      </c>
      <c r="BN2559" t="str">
        <f>IF(Tabela_BaseCadastro[[#This Row],[P.Ativo CMED]]="",Tabela_BaseCadastro[[#This Row],[DESCRIÇÃO DO PRINCIPIO ATIVO]],Tabela_BaseCadastro[[#This Row],[P.Ativo CMED]])</f>
        <v>CLORIDRATO DE TRAZODONA</v>
      </c>
    </row>
    <row r="2560" spans="1:66" x14ac:dyDescent="0.25">
      <c r="A2560">
        <v>3440</v>
      </c>
      <c r="B2560" t="s">
        <v>5893</v>
      </c>
      <c r="C2560">
        <v>1899</v>
      </c>
      <c r="D2560" t="s">
        <v>4614</v>
      </c>
      <c r="E2560">
        <v>5</v>
      </c>
      <c r="F2560" t="s">
        <v>2634</v>
      </c>
      <c r="G2560">
        <v>8</v>
      </c>
      <c r="H2560" s="1" t="s">
        <v>2635</v>
      </c>
      <c r="I2560">
        <v>74</v>
      </c>
      <c r="J2560" t="s">
        <v>4615</v>
      </c>
      <c r="M2560" t="s">
        <v>1257</v>
      </c>
      <c r="N2560" t="s">
        <v>4617</v>
      </c>
      <c r="O2560" t="s">
        <v>4618</v>
      </c>
      <c r="P2560">
        <v>90183921</v>
      </c>
      <c r="R2560">
        <v>13</v>
      </c>
      <c r="S2560">
        <v>14</v>
      </c>
      <c r="U2560">
        <v>0</v>
      </c>
      <c r="V2560">
        <v>7898626115207</v>
      </c>
      <c r="X2560" t="s">
        <v>5894</v>
      </c>
      <c r="Z2560" t="s">
        <v>1260</v>
      </c>
      <c r="AA2560" t="s">
        <v>1261</v>
      </c>
      <c r="AE2560">
        <v>45666</v>
      </c>
      <c r="AH2560">
        <v>0</v>
      </c>
      <c r="AK2560" t="s">
        <v>1260</v>
      </c>
      <c r="AM2560" t="s">
        <v>1260</v>
      </c>
      <c r="AN2560" t="s">
        <v>1260</v>
      </c>
      <c r="AQ2560" t="s">
        <v>1263</v>
      </c>
      <c r="AR2560" t="s">
        <v>1257</v>
      </c>
      <c r="AS2560" t="s">
        <v>1260</v>
      </c>
      <c r="AT2560">
        <v>1</v>
      </c>
      <c r="AX2560" t="s">
        <v>1260</v>
      </c>
      <c r="AY2560" t="s">
        <v>1264</v>
      </c>
      <c r="AZ2560" t="s">
        <v>1265</v>
      </c>
      <c r="BI2560" t="s">
        <v>1260</v>
      </c>
      <c r="BK2560" t="str">
        <f>LEFT(Tabela_BaseCadastro[[#This Row],[Descrição]],SEARCH(" ",Tabela_BaseCadastro[[#This Row],[Descrição]],1)-1)</f>
        <v>2012.16.25</v>
      </c>
      <c r="BL2560" t="str">
        <f>TEXT(Tabela_BaseCadastro[[#This Row],[Unidade Venda '[EAN8, UPC12, EAN13, e DUN14']]],"0000000000000")</f>
        <v>0000000000000</v>
      </c>
      <c r="BM2560" t="s">
        <v>1565</v>
      </c>
      <c r="BN2560" t="str">
        <f>IF(Tabela_BaseCadastro[[#This Row],[P.Ativo CMED]]="",Tabela_BaseCadastro[[#This Row],[DESCRIÇÃO DO PRINCIPIO ATIVO]],Tabela_BaseCadastro[[#This Row],[P.Ativo CMED]])</f>
        <v>TISAGENLECLEUCEL</v>
      </c>
    </row>
    <row r="2561" spans="1:66" x14ac:dyDescent="0.25">
      <c r="A2561">
        <v>3441</v>
      </c>
      <c r="B2561" t="s">
        <v>5895</v>
      </c>
      <c r="C2561">
        <v>2300</v>
      </c>
      <c r="D2561" t="s">
        <v>177</v>
      </c>
      <c r="E2561">
        <v>5</v>
      </c>
      <c r="F2561" t="s">
        <v>2634</v>
      </c>
      <c r="G2561">
        <v>8</v>
      </c>
      <c r="H2561" s="1" t="s">
        <v>2635</v>
      </c>
      <c r="I2561">
        <v>88</v>
      </c>
      <c r="J2561" t="s">
        <v>5400</v>
      </c>
      <c r="M2561" t="s">
        <v>1257</v>
      </c>
      <c r="N2561" t="s">
        <v>5416</v>
      </c>
      <c r="O2561" t="s">
        <v>5417</v>
      </c>
      <c r="P2561">
        <v>90183910</v>
      </c>
      <c r="R2561">
        <v>13</v>
      </c>
      <c r="S2561">
        <v>14</v>
      </c>
      <c r="U2561">
        <v>7898660490971</v>
      </c>
      <c r="V2561">
        <v>0</v>
      </c>
      <c r="X2561" t="s">
        <v>5896</v>
      </c>
      <c r="Z2561" t="s">
        <v>1260</v>
      </c>
      <c r="AA2561" t="s">
        <v>1261</v>
      </c>
      <c r="AE2561">
        <v>45673</v>
      </c>
      <c r="AH2561">
        <v>0</v>
      </c>
      <c r="AK2561" t="s">
        <v>1260</v>
      </c>
      <c r="AM2561" t="s">
        <v>1260</v>
      </c>
      <c r="AN2561" t="s">
        <v>1260</v>
      </c>
      <c r="AQ2561" t="s">
        <v>1263</v>
      </c>
      <c r="AR2561" t="s">
        <v>1257</v>
      </c>
      <c r="AS2561" t="s">
        <v>1260</v>
      </c>
      <c r="AT2561">
        <v>1</v>
      </c>
      <c r="AX2561" t="s">
        <v>1260</v>
      </c>
      <c r="AY2561" t="s">
        <v>1264</v>
      </c>
      <c r="AZ2561" t="s">
        <v>1265</v>
      </c>
      <c r="BI2561" t="s">
        <v>1260</v>
      </c>
      <c r="BK2561" t="str">
        <f>LEFT(Tabela_BaseCadastro[[#This Row],[Descrição]],SEARCH(" ",Tabela_BaseCadastro[[#This Row],[Descrição]],1)-1)</f>
        <v>150-2020YS</v>
      </c>
      <c r="BL2561" t="str">
        <f>TEXT(Tabela_BaseCadastro[[#This Row],[Unidade Venda '[EAN8, UPC12, EAN13, e DUN14']]],"0000000000000")</f>
        <v>7898660490971</v>
      </c>
      <c r="BN2561">
        <f>IF(Tabela_BaseCadastro[[#This Row],[P.Ativo CMED]]="",Tabela_BaseCadastro[[#This Row],[DESCRIÇÃO DO PRINCIPIO ATIVO]],Tabela_BaseCadastro[[#This Row],[P.Ativo CMED]])</f>
        <v>0</v>
      </c>
    </row>
    <row r="2562" spans="1:66" x14ac:dyDescent="0.25">
      <c r="A2562">
        <v>3442</v>
      </c>
      <c r="B2562" t="s">
        <v>5897</v>
      </c>
      <c r="C2562">
        <v>2300</v>
      </c>
      <c r="D2562" t="s">
        <v>177</v>
      </c>
      <c r="E2562">
        <v>5</v>
      </c>
      <c r="F2562" t="s">
        <v>2634</v>
      </c>
      <c r="G2562">
        <v>8</v>
      </c>
      <c r="H2562" s="1" t="s">
        <v>2635</v>
      </c>
      <c r="I2562">
        <v>88</v>
      </c>
      <c r="J2562" t="s">
        <v>5400</v>
      </c>
      <c r="M2562" t="s">
        <v>1257</v>
      </c>
      <c r="N2562" t="s">
        <v>4698</v>
      </c>
      <c r="O2562" t="s">
        <v>4699</v>
      </c>
      <c r="P2562">
        <v>90189099</v>
      </c>
      <c r="R2562">
        <v>13</v>
      </c>
      <c r="S2562">
        <v>14</v>
      </c>
      <c r="U2562">
        <v>7898943128799</v>
      </c>
      <c r="V2562">
        <v>0</v>
      </c>
      <c r="X2562" t="s">
        <v>5898</v>
      </c>
      <c r="Z2562" t="s">
        <v>1260</v>
      </c>
      <c r="AA2562" t="s">
        <v>1261</v>
      </c>
      <c r="AE2562">
        <v>45673</v>
      </c>
      <c r="AH2562">
        <v>0</v>
      </c>
      <c r="AK2562" t="s">
        <v>1260</v>
      </c>
      <c r="AM2562" t="s">
        <v>1260</v>
      </c>
      <c r="AN2562" t="s">
        <v>1260</v>
      </c>
      <c r="AQ2562" t="s">
        <v>1263</v>
      </c>
      <c r="AR2562" t="s">
        <v>1257</v>
      </c>
      <c r="AS2562" t="s">
        <v>1260</v>
      </c>
      <c r="AT2562">
        <v>1</v>
      </c>
      <c r="AX2562" t="s">
        <v>1260</v>
      </c>
      <c r="AY2562" t="s">
        <v>1264</v>
      </c>
      <c r="AZ2562" t="s">
        <v>1265</v>
      </c>
      <c r="BI2562" t="s">
        <v>1260</v>
      </c>
      <c r="BK2562" t="str">
        <f>LEFT(Tabela_BaseCadastro[[#This Row],[Descrição]],SEARCH(" ",Tabela_BaseCadastro[[#This Row],[Descrição]],1)-1)</f>
        <v>712-12-37</v>
      </c>
      <c r="BL2562" t="str">
        <f>TEXT(Tabela_BaseCadastro[[#This Row],[Unidade Venda '[EAN8, UPC12, EAN13, e DUN14']]],"0000000000000")</f>
        <v>7898943128799</v>
      </c>
      <c r="BN2562">
        <f>IF(Tabela_BaseCadastro[[#This Row],[P.Ativo CMED]]="",Tabela_BaseCadastro[[#This Row],[DESCRIÇÃO DO PRINCIPIO ATIVO]],Tabela_BaseCadastro[[#This Row],[P.Ativo CMED]])</f>
        <v>0</v>
      </c>
    </row>
    <row r="2563" spans="1:66" x14ac:dyDescent="0.25">
      <c r="A2563">
        <v>3443</v>
      </c>
      <c r="B2563" t="s">
        <v>5899</v>
      </c>
      <c r="C2563">
        <v>2300</v>
      </c>
      <c r="D2563" t="s">
        <v>177</v>
      </c>
      <c r="E2563">
        <v>5</v>
      </c>
      <c r="F2563" t="s">
        <v>2634</v>
      </c>
      <c r="G2563">
        <v>8</v>
      </c>
      <c r="H2563" s="1" t="s">
        <v>2635</v>
      </c>
      <c r="I2563">
        <v>88</v>
      </c>
      <c r="J2563" t="s">
        <v>5400</v>
      </c>
      <c r="M2563" t="s">
        <v>1257</v>
      </c>
      <c r="N2563" t="s">
        <v>5450</v>
      </c>
      <c r="O2563" t="s">
        <v>2614</v>
      </c>
      <c r="P2563">
        <v>90189099</v>
      </c>
      <c r="R2563">
        <v>13</v>
      </c>
      <c r="S2563">
        <v>14</v>
      </c>
      <c r="U2563">
        <v>7898660491145</v>
      </c>
      <c r="V2563">
        <v>0</v>
      </c>
      <c r="X2563" t="s">
        <v>5900</v>
      </c>
      <c r="Z2563" t="s">
        <v>1260</v>
      </c>
      <c r="AA2563" t="s">
        <v>1261</v>
      </c>
      <c r="AE2563">
        <v>45673</v>
      </c>
      <c r="AH2563">
        <v>0</v>
      </c>
      <c r="AK2563" t="s">
        <v>1260</v>
      </c>
      <c r="AM2563" t="s">
        <v>1260</v>
      </c>
      <c r="AN2563" t="s">
        <v>1260</v>
      </c>
      <c r="AQ2563" t="s">
        <v>1263</v>
      </c>
      <c r="AR2563" t="s">
        <v>1257</v>
      </c>
      <c r="AS2563" t="s">
        <v>1260</v>
      </c>
      <c r="AT2563">
        <v>1</v>
      </c>
      <c r="AX2563" t="s">
        <v>1260</v>
      </c>
      <c r="AY2563" t="s">
        <v>1264</v>
      </c>
      <c r="AZ2563" t="s">
        <v>1265</v>
      </c>
      <c r="BI2563" t="s">
        <v>1260</v>
      </c>
      <c r="BK2563" t="str">
        <f>LEFT(Tabela_BaseCadastro[[#This Row],[Descrição]],SEARCH(" ",Tabela_BaseCadastro[[#This Row],[Descrição]],1)-1)</f>
        <v>EXTV16-4</v>
      </c>
      <c r="BL2563" t="str">
        <f>TEXT(Tabela_BaseCadastro[[#This Row],[Unidade Venda '[EAN8, UPC12, EAN13, e DUN14']]],"0000000000000")</f>
        <v>7898660491145</v>
      </c>
      <c r="BN2563">
        <f>IF(Tabela_BaseCadastro[[#This Row],[P.Ativo CMED]]="",Tabela_BaseCadastro[[#This Row],[DESCRIÇÃO DO PRINCIPIO ATIVO]],Tabela_BaseCadastro[[#This Row],[P.Ativo CMED]])</f>
        <v>0</v>
      </c>
    </row>
    <row r="2564" spans="1:66" x14ac:dyDescent="0.25">
      <c r="A2564">
        <v>3444</v>
      </c>
      <c r="B2564" t="s">
        <v>5901</v>
      </c>
      <c r="C2564">
        <v>2300</v>
      </c>
      <c r="D2564" t="s">
        <v>177</v>
      </c>
      <c r="E2564">
        <v>5</v>
      </c>
      <c r="F2564" t="s">
        <v>2634</v>
      </c>
      <c r="G2564">
        <v>8</v>
      </c>
      <c r="H2564" s="1" t="s">
        <v>2635</v>
      </c>
      <c r="I2564">
        <v>88</v>
      </c>
      <c r="J2564" t="s">
        <v>5400</v>
      </c>
      <c r="M2564" t="s">
        <v>1257</v>
      </c>
      <c r="N2564" t="s">
        <v>3332</v>
      </c>
      <c r="O2564" t="s">
        <v>1275</v>
      </c>
      <c r="P2564">
        <v>90183929</v>
      </c>
      <c r="R2564">
        <v>13</v>
      </c>
      <c r="S2564">
        <v>14</v>
      </c>
      <c r="U2564">
        <v>7898958242237</v>
      </c>
      <c r="V2564">
        <v>0</v>
      </c>
      <c r="X2564" t="s">
        <v>5902</v>
      </c>
      <c r="Z2564" t="s">
        <v>1260</v>
      </c>
      <c r="AA2564" t="s">
        <v>1261</v>
      </c>
      <c r="AE2564">
        <v>45673</v>
      </c>
      <c r="AH2564">
        <v>0</v>
      </c>
      <c r="AK2564" t="s">
        <v>1260</v>
      </c>
      <c r="AM2564" t="s">
        <v>1260</v>
      </c>
      <c r="AN2564" t="s">
        <v>1260</v>
      </c>
      <c r="AQ2564" t="s">
        <v>1263</v>
      </c>
      <c r="AR2564" t="s">
        <v>1257</v>
      </c>
      <c r="AS2564" t="s">
        <v>1260</v>
      </c>
      <c r="AT2564">
        <v>1</v>
      </c>
      <c r="AX2564" t="s">
        <v>1260</v>
      </c>
      <c r="AY2564" t="s">
        <v>1264</v>
      </c>
      <c r="AZ2564" t="s">
        <v>1265</v>
      </c>
      <c r="BI2564" t="s">
        <v>1260</v>
      </c>
      <c r="BK2564" t="str">
        <f>LEFT(Tabela_BaseCadastro[[#This Row],[Descrição]],SEARCH(" ",Tabela_BaseCadastro[[#This Row],[Descrição]],1)-1)</f>
        <v>1500-20-09</v>
      </c>
      <c r="BL2564" t="str">
        <f>TEXT(Tabela_BaseCadastro[[#This Row],[Unidade Venda '[EAN8, UPC12, EAN13, e DUN14']]],"0000000000000")</f>
        <v>7898958242237</v>
      </c>
      <c r="BN2564">
        <f>IF(Tabela_BaseCadastro[[#This Row],[P.Ativo CMED]]="",Tabela_BaseCadastro[[#This Row],[DESCRIÇÃO DO PRINCIPIO ATIVO]],Tabela_BaseCadastro[[#This Row],[P.Ativo CMED]])</f>
        <v>0</v>
      </c>
    </row>
    <row r="2565" spans="1:66" x14ac:dyDescent="0.25">
      <c r="A2565">
        <v>3445</v>
      </c>
      <c r="B2565" t="s">
        <v>5903</v>
      </c>
      <c r="C2565">
        <v>2300</v>
      </c>
      <c r="D2565" t="s">
        <v>177</v>
      </c>
      <c r="E2565">
        <v>5</v>
      </c>
      <c r="F2565" t="s">
        <v>2634</v>
      </c>
      <c r="G2565">
        <v>8</v>
      </c>
      <c r="H2565" s="1" t="s">
        <v>2635</v>
      </c>
      <c r="I2565">
        <v>88</v>
      </c>
      <c r="J2565" t="s">
        <v>5400</v>
      </c>
      <c r="M2565" t="s">
        <v>1257</v>
      </c>
      <c r="N2565" t="s">
        <v>4955</v>
      </c>
      <c r="O2565" t="s">
        <v>1275</v>
      </c>
      <c r="P2565">
        <v>90189099</v>
      </c>
      <c r="R2565">
        <v>13</v>
      </c>
      <c r="S2565">
        <v>14</v>
      </c>
      <c r="U2565">
        <v>7898958242558</v>
      </c>
      <c r="V2565">
        <v>0</v>
      </c>
      <c r="X2565" t="s">
        <v>5904</v>
      </c>
      <c r="Z2565" t="s">
        <v>1260</v>
      </c>
      <c r="AA2565" t="s">
        <v>1261</v>
      </c>
      <c r="AE2565">
        <v>45673</v>
      </c>
      <c r="AH2565">
        <v>0</v>
      </c>
      <c r="AK2565" t="s">
        <v>1260</v>
      </c>
      <c r="AM2565" t="s">
        <v>1260</v>
      </c>
      <c r="AN2565" t="s">
        <v>1260</v>
      </c>
      <c r="AQ2565" t="s">
        <v>1263</v>
      </c>
      <c r="AR2565" t="s">
        <v>1257</v>
      </c>
      <c r="AS2565" t="s">
        <v>1260</v>
      </c>
      <c r="AT2565">
        <v>1</v>
      </c>
      <c r="AX2565" t="s">
        <v>1260</v>
      </c>
      <c r="AY2565" t="s">
        <v>1264</v>
      </c>
      <c r="AZ2565" t="s">
        <v>1265</v>
      </c>
      <c r="BI2565" t="s">
        <v>1260</v>
      </c>
      <c r="BK2565" t="str">
        <f>LEFT(Tabela_BaseCadastro[[#This Row],[Descrição]],SEARCH(" ",Tabela_BaseCadastro[[#This Row],[Descrição]],1)-1)</f>
        <v>358-20</v>
      </c>
      <c r="BL2565" t="str">
        <f>TEXT(Tabela_BaseCadastro[[#This Row],[Unidade Venda '[EAN8, UPC12, EAN13, e DUN14']]],"0000000000000")</f>
        <v>7898958242558</v>
      </c>
      <c r="BN2565">
        <f>IF(Tabela_BaseCadastro[[#This Row],[P.Ativo CMED]]="",Tabela_BaseCadastro[[#This Row],[DESCRIÇÃO DO PRINCIPIO ATIVO]],Tabela_BaseCadastro[[#This Row],[P.Ativo CMED]])</f>
        <v>0</v>
      </c>
    </row>
    <row r="2566" spans="1:66" x14ac:dyDescent="0.25">
      <c r="A2566">
        <v>3446</v>
      </c>
      <c r="B2566" t="s">
        <v>5905</v>
      </c>
      <c r="C2566">
        <v>2300</v>
      </c>
      <c r="D2566" t="s">
        <v>177</v>
      </c>
      <c r="E2566">
        <v>5</v>
      </c>
      <c r="F2566" t="s">
        <v>2634</v>
      </c>
      <c r="G2566">
        <v>8</v>
      </c>
      <c r="H2566" s="1" t="s">
        <v>2635</v>
      </c>
      <c r="I2566">
        <v>88</v>
      </c>
      <c r="J2566" t="s">
        <v>5400</v>
      </c>
      <c r="M2566" t="s">
        <v>1257</v>
      </c>
      <c r="N2566" t="s">
        <v>4617</v>
      </c>
      <c r="O2566" t="s">
        <v>4618</v>
      </c>
      <c r="P2566">
        <v>90183921</v>
      </c>
      <c r="R2566">
        <v>13</v>
      </c>
      <c r="S2566">
        <v>14</v>
      </c>
      <c r="U2566">
        <v>7898943128812</v>
      </c>
      <c r="V2566">
        <v>0</v>
      </c>
      <c r="X2566" t="s">
        <v>5906</v>
      </c>
      <c r="Z2566" t="s">
        <v>1260</v>
      </c>
      <c r="AA2566" t="s">
        <v>1261</v>
      </c>
      <c r="AE2566">
        <v>45673</v>
      </c>
      <c r="AH2566">
        <v>0</v>
      </c>
      <c r="AK2566" t="s">
        <v>1260</v>
      </c>
      <c r="AM2566" t="s">
        <v>1260</v>
      </c>
      <c r="AN2566" t="s">
        <v>1260</v>
      </c>
      <c r="AQ2566" t="s">
        <v>1263</v>
      </c>
      <c r="AR2566" t="s">
        <v>1257</v>
      </c>
      <c r="AS2566" t="s">
        <v>1260</v>
      </c>
      <c r="AT2566">
        <v>1</v>
      </c>
      <c r="AX2566" t="s">
        <v>1260</v>
      </c>
      <c r="AY2566" t="s">
        <v>1264</v>
      </c>
      <c r="AZ2566" t="s">
        <v>1265</v>
      </c>
      <c r="BI2566" t="s">
        <v>1260</v>
      </c>
      <c r="BK2566" t="str">
        <f>LEFT(Tabela_BaseCadastro[[#This Row],[Descrição]],SEARCH(" ",Tabela_BaseCadastro[[#This Row],[Descrição]],1)-1)</f>
        <v>391-10</v>
      </c>
      <c r="BL2566" t="str">
        <f>TEXT(Tabela_BaseCadastro[[#This Row],[Unidade Venda '[EAN8, UPC12, EAN13, e DUN14']]],"0000000000000")</f>
        <v>7898943128812</v>
      </c>
      <c r="BN2566">
        <f>IF(Tabela_BaseCadastro[[#This Row],[P.Ativo CMED]]="",Tabela_BaseCadastro[[#This Row],[DESCRIÇÃO DO PRINCIPIO ATIVO]],Tabela_BaseCadastro[[#This Row],[P.Ativo CMED]])</f>
        <v>0</v>
      </c>
    </row>
    <row r="2567" spans="1:66" x14ac:dyDescent="0.25">
      <c r="A2567">
        <v>3447</v>
      </c>
      <c r="B2567" t="s">
        <v>5907</v>
      </c>
      <c r="C2567">
        <v>2495</v>
      </c>
      <c r="D2567" t="s">
        <v>5664</v>
      </c>
      <c r="E2567">
        <v>5</v>
      </c>
      <c r="F2567" t="s">
        <v>2634</v>
      </c>
      <c r="G2567">
        <v>8</v>
      </c>
      <c r="H2567" s="1" t="s">
        <v>2635</v>
      </c>
      <c r="I2567">
        <v>96</v>
      </c>
      <c r="J2567" t="s">
        <v>5908</v>
      </c>
      <c r="M2567" t="s">
        <v>1257</v>
      </c>
      <c r="N2567" t="s">
        <v>4312</v>
      </c>
      <c r="O2567" t="s">
        <v>1275</v>
      </c>
      <c r="P2567">
        <v>90183929</v>
      </c>
      <c r="R2567">
        <v>13</v>
      </c>
      <c r="S2567">
        <v>14</v>
      </c>
      <c r="U2567">
        <v>7899780169792</v>
      </c>
      <c r="V2567">
        <v>0</v>
      </c>
      <c r="X2567" t="s">
        <v>5909</v>
      </c>
      <c r="Z2567" t="s">
        <v>1260</v>
      </c>
      <c r="AA2567" t="s">
        <v>1261</v>
      </c>
      <c r="AE2567">
        <v>45673</v>
      </c>
      <c r="AH2567">
        <v>0</v>
      </c>
      <c r="AK2567" t="s">
        <v>1260</v>
      </c>
      <c r="AM2567" t="s">
        <v>1260</v>
      </c>
      <c r="AN2567" t="s">
        <v>1260</v>
      </c>
      <c r="AQ2567" t="s">
        <v>1263</v>
      </c>
      <c r="AR2567" t="s">
        <v>1257</v>
      </c>
      <c r="AS2567" t="s">
        <v>1260</v>
      </c>
      <c r="AT2567">
        <v>1</v>
      </c>
      <c r="AX2567" t="s">
        <v>1260</v>
      </c>
      <c r="AY2567" t="s">
        <v>1264</v>
      </c>
      <c r="AZ2567" t="s">
        <v>1265</v>
      </c>
      <c r="BI2567" t="s">
        <v>1260</v>
      </c>
      <c r="BK2567" t="str">
        <f>LEFT(Tabela_BaseCadastro[[#This Row],[Descrição]],SEARCH(" ",Tabela_BaseCadastro[[#This Row],[Descrição]],1)-1)</f>
        <v>A01A02253F</v>
      </c>
      <c r="BL2567" t="str">
        <f>TEXT(Tabela_BaseCadastro[[#This Row],[Unidade Venda '[EAN8, UPC12, EAN13, e DUN14']]],"0000000000000")</f>
        <v>7899780169792</v>
      </c>
      <c r="BN2567">
        <f>IF(Tabela_BaseCadastro[[#This Row],[P.Ativo CMED]]="",Tabela_BaseCadastro[[#This Row],[DESCRIÇÃO DO PRINCIPIO ATIVO]],Tabela_BaseCadastro[[#This Row],[P.Ativo CMED]])</f>
        <v>0</v>
      </c>
    </row>
    <row r="2568" spans="1:66" x14ac:dyDescent="0.25">
      <c r="A2568">
        <v>3448</v>
      </c>
      <c r="B2568" t="s">
        <v>5910</v>
      </c>
      <c r="C2568">
        <v>2495</v>
      </c>
      <c r="D2568" t="s">
        <v>5664</v>
      </c>
      <c r="E2568">
        <v>5</v>
      </c>
      <c r="F2568" t="s">
        <v>2634</v>
      </c>
      <c r="G2568">
        <v>8</v>
      </c>
      <c r="H2568" s="1" t="s">
        <v>2635</v>
      </c>
      <c r="I2568">
        <v>96</v>
      </c>
      <c r="J2568" t="s">
        <v>5908</v>
      </c>
      <c r="M2568" t="s">
        <v>1257</v>
      </c>
      <c r="N2568" t="s">
        <v>4312</v>
      </c>
      <c r="O2568" t="s">
        <v>1275</v>
      </c>
      <c r="P2568">
        <v>90183929</v>
      </c>
      <c r="R2568">
        <v>13</v>
      </c>
      <c r="S2568">
        <v>14</v>
      </c>
      <c r="U2568">
        <v>7899780169808</v>
      </c>
      <c r="V2568">
        <v>0</v>
      </c>
      <c r="X2568" t="s">
        <v>5911</v>
      </c>
      <c r="Z2568" t="s">
        <v>1260</v>
      </c>
      <c r="AA2568" t="s">
        <v>1261</v>
      </c>
      <c r="AE2568">
        <v>45673</v>
      </c>
      <c r="AH2568">
        <v>0</v>
      </c>
      <c r="AK2568" t="s">
        <v>1260</v>
      </c>
      <c r="AM2568" t="s">
        <v>1260</v>
      </c>
      <c r="AN2568" t="s">
        <v>1260</v>
      </c>
      <c r="AQ2568" t="s">
        <v>1263</v>
      </c>
      <c r="AR2568" t="s">
        <v>1257</v>
      </c>
      <c r="AS2568" t="s">
        <v>1260</v>
      </c>
      <c r="AT2568">
        <v>1</v>
      </c>
      <c r="AX2568" t="s">
        <v>1260</v>
      </c>
      <c r="AY2568" t="s">
        <v>1264</v>
      </c>
      <c r="AZ2568" t="s">
        <v>1265</v>
      </c>
      <c r="BI2568" t="s">
        <v>1260</v>
      </c>
      <c r="BK2568" t="str">
        <f>LEFT(Tabela_BaseCadastro[[#This Row],[Descrição]],SEARCH(" ",Tabela_BaseCadastro[[#This Row],[Descrição]],1)-1)</f>
        <v>A01A02303F</v>
      </c>
      <c r="BL2568" t="str">
        <f>TEXT(Tabela_BaseCadastro[[#This Row],[Unidade Venda '[EAN8, UPC12, EAN13, e DUN14']]],"0000000000000")</f>
        <v>7899780169808</v>
      </c>
      <c r="BN2568">
        <f>IF(Tabela_BaseCadastro[[#This Row],[P.Ativo CMED]]="",Tabela_BaseCadastro[[#This Row],[DESCRIÇÃO DO PRINCIPIO ATIVO]],Tabela_BaseCadastro[[#This Row],[P.Ativo CMED]])</f>
        <v>0</v>
      </c>
    </row>
    <row r="2569" spans="1:66" x14ac:dyDescent="0.25">
      <c r="A2569">
        <v>3449</v>
      </c>
      <c r="B2569" t="s">
        <v>5912</v>
      </c>
      <c r="C2569">
        <v>2495</v>
      </c>
      <c r="D2569" t="s">
        <v>5664</v>
      </c>
      <c r="E2569">
        <v>5</v>
      </c>
      <c r="F2569" t="s">
        <v>2634</v>
      </c>
      <c r="G2569">
        <v>8</v>
      </c>
      <c r="H2569" s="1" t="s">
        <v>2635</v>
      </c>
      <c r="I2569">
        <v>96</v>
      </c>
      <c r="J2569" t="s">
        <v>5908</v>
      </c>
      <c r="M2569" t="s">
        <v>1257</v>
      </c>
      <c r="N2569" t="s">
        <v>4312</v>
      </c>
      <c r="O2569" t="s">
        <v>1275</v>
      </c>
      <c r="P2569">
        <v>90183929</v>
      </c>
      <c r="R2569">
        <v>13</v>
      </c>
      <c r="S2569">
        <v>13</v>
      </c>
      <c r="U2569">
        <v>7899780169815</v>
      </c>
      <c r="V2569">
        <v>7899780169815</v>
      </c>
      <c r="W2569">
        <v>7899780169815</v>
      </c>
      <c r="X2569" t="s">
        <v>5913</v>
      </c>
      <c r="Z2569" t="s">
        <v>1260</v>
      </c>
      <c r="AA2569" t="s">
        <v>1261</v>
      </c>
      <c r="AE2569">
        <v>45673</v>
      </c>
      <c r="AH2569">
        <v>0</v>
      </c>
      <c r="AK2569" t="s">
        <v>1260</v>
      </c>
      <c r="AM2569" t="s">
        <v>1260</v>
      </c>
      <c r="AN2569" t="s">
        <v>1260</v>
      </c>
      <c r="AQ2569" t="s">
        <v>1263</v>
      </c>
      <c r="AR2569" t="s">
        <v>1257</v>
      </c>
      <c r="AS2569" t="s">
        <v>1260</v>
      </c>
      <c r="AT2569">
        <v>1</v>
      </c>
      <c r="AX2569" t="s">
        <v>1260</v>
      </c>
      <c r="AY2569" t="s">
        <v>1264</v>
      </c>
      <c r="AZ2569" t="s">
        <v>1265</v>
      </c>
      <c r="BI2569" t="s">
        <v>1260</v>
      </c>
      <c r="BK2569" t="str">
        <f>LEFT(Tabela_BaseCadastro[[#This Row],[Descrição]],SEARCH(" ",Tabela_BaseCadastro[[#This Row],[Descrição]],1)-1)</f>
        <v>A01A02353F</v>
      </c>
      <c r="BL2569" t="str">
        <f>TEXT(Tabela_BaseCadastro[[#This Row],[Unidade Venda '[EAN8, UPC12, EAN13, e DUN14']]],"0000000000000")</f>
        <v>7899780169815</v>
      </c>
      <c r="BN2569">
        <f>IF(Tabela_BaseCadastro[[#This Row],[P.Ativo CMED]]="",Tabela_BaseCadastro[[#This Row],[DESCRIÇÃO DO PRINCIPIO ATIVO]],Tabela_BaseCadastro[[#This Row],[P.Ativo CMED]])</f>
        <v>0</v>
      </c>
    </row>
    <row r="2570" spans="1:66" x14ac:dyDescent="0.25">
      <c r="A2570">
        <v>3450</v>
      </c>
      <c r="B2570" t="s">
        <v>5914</v>
      </c>
      <c r="C2570">
        <v>2495</v>
      </c>
      <c r="D2570" t="s">
        <v>5664</v>
      </c>
      <c r="E2570">
        <v>5</v>
      </c>
      <c r="F2570" t="s">
        <v>2634</v>
      </c>
      <c r="G2570">
        <v>8</v>
      </c>
      <c r="H2570" s="1" t="s">
        <v>2635</v>
      </c>
      <c r="I2570">
        <v>96</v>
      </c>
      <c r="J2570" t="s">
        <v>5908</v>
      </c>
      <c r="M2570" t="s">
        <v>1257</v>
      </c>
      <c r="N2570" t="s">
        <v>4312</v>
      </c>
      <c r="O2570" t="s">
        <v>1275</v>
      </c>
      <c r="P2570">
        <v>90183929</v>
      </c>
      <c r="R2570">
        <v>13</v>
      </c>
      <c r="S2570">
        <v>14</v>
      </c>
      <c r="U2570">
        <v>7899780169822</v>
      </c>
      <c r="V2570">
        <v>0</v>
      </c>
      <c r="X2570" t="s">
        <v>5915</v>
      </c>
      <c r="Z2570" t="s">
        <v>1260</v>
      </c>
      <c r="AA2570" t="s">
        <v>1261</v>
      </c>
      <c r="AE2570">
        <v>45673</v>
      </c>
      <c r="AH2570">
        <v>0</v>
      </c>
      <c r="AK2570" t="s">
        <v>1260</v>
      </c>
      <c r="AM2570" t="s">
        <v>1260</v>
      </c>
      <c r="AN2570" t="s">
        <v>1260</v>
      </c>
      <c r="AQ2570" t="s">
        <v>1263</v>
      </c>
      <c r="AR2570" t="s">
        <v>1257</v>
      </c>
      <c r="AS2570" t="s">
        <v>1260</v>
      </c>
      <c r="AT2570">
        <v>1</v>
      </c>
      <c r="AX2570" t="s">
        <v>1260</v>
      </c>
      <c r="AY2570" t="s">
        <v>1264</v>
      </c>
      <c r="AZ2570" t="s">
        <v>1265</v>
      </c>
      <c r="BI2570" t="s">
        <v>1260</v>
      </c>
      <c r="BK2570" t="str">
        <f>LEFT(Tabela_BaseCadastro[[#This Row],[Descrição]],SEARCH(" ",Tabela_BaseCadastro[[#This Row],[Descrição]],1)-1)</f>
        <v>A01A02403F</v>
      </c>
      <c r="BL2570" t="str">
        <f>TEXT(Tabela_BaseCadastro[[#This Row],[Unidade Venda '[EAN8, UPC12, EAN13, e DUN14']]],"0000000000000")</f>
        <v>7899780169822</v>
      </c>
      <c r="BN2570">
        <f>IF(Tabela_BaseCadastro[[#This Row],[P.Ativo CMED]]="",Tabela_BaseCadastro[[#This Row],[DESCRIÇÃO DO PRINCIPIO ATIVO]],Tabela_BaseCadastro[[#This Row],[P.Ativo CMED]])</f>
        <v>0</v>
      </c>
    </row>
    <row r="2571" spans="1:66" x14ac:dyDescent="0.25">
      <c r="A2571">
        <v>3451</v>
      </c>
      <c r="B2571" t="s">
        <v>5916</v>
      </c>
      <c r="C2571">
        <v>2495</v>
      </c>
      <c r="D2571" t="s">
        <v>5664</v>
      </c>
      <c r="E2571">
        <v>5</v>
      </c>
      <c r="F2571" t="s">
        <v>2634</v>
      </c>
      <c r="G2571">
        <v>8</v>
      </c>
      <c r="H2571" s="1" t="s">
        <v>2635</v>
      </c>
      <c r="I2571">
        <v>96</v>
      </c>
      <c r="J2571" t="s">
        <v>5908</v>
      </c>
      <c r="M2571" t="s">
        <v>1257</v>
      </c>
      <c r="N2571" t="s">
        <v>4312</v>
      </c>
      <c r="O2571" t="s">
        <v>1275</v>
      </c>
      <c r="P2571">
        <v>90183929</v>
      </c>
      <c r="R2571">
        <v>13</v>
      </c>
      <c r="S2571">
        <v>14</v>
      </c>
      <c r="U2571">
        <v>7899780169839</v>
      </c>
      <c r="V2571">
        <v>0</v>
      </c>
      <c r="X2571" t="s">
        <v>5917</v>
      </c>
      <c r="Z2571" t="s">
        <v>1260</v>
      </c>
      <c r="AA2571" t="s">
        <v>1261</v>
      </c>
      <c r="AE2571">
        <v>45673</v>
      </c>
      <c r="AH2571">
        <v>0</v>
      </c>
      <c r="AK2571" t="s">
        <v>1260</v>
      </c>
      <c r="AM2571" t="s">
        <v>1260</v>
      </c>
      <c r="AN2571" t="s">
        <v>1260</v>
      </c>
      <c r="AQ2571" t="s">
        <v>1263</v>
      </c>
      <c r="AR2571" t="s">
        <v>1257</v>
      </c>
      <c r="AS2571" t="s">
        <v>1260</v>
      </c>
      <c r="AT2571">
        <v>1</v>
      </c>
      <c r="AX2571" t="s">
        <v>1260</v>
      </c>
      <c r="AY2571" t="s">
        <v>1264</v>
      </c>
      <c r="AZ2571" t="s">
        <v>1265</v>
      </c>
      <c r="BI2571" t="s">
        <v>1260</v>
      </c>
      <c r="BK2571" t="str">
        <f>LEFT(Tabela_BaseCadastro[[#This Row],[Descrição]],SEARCH(" ",Tabela_BaseCadastro[[#This Row],[Descrição]],1)-1)</f>
        <v>A01A02453F</v>
      </c>
      <c r="BL2571" t="str">
        <f>TEXT(Tabela_BaseCadastro[[#This Row],[Unidade Venda '[EAN8, UPC12, EAN13, e DUN14']]],"0000000000000")</f>
        <v>7899780169839</v>
      </c>
      <c r="BN2571">
        <f>IF(Tabela_BaseCadastro[[#This Row],[P.Ativo CMED]]="",Tabela_BaseCadastro[[#This Row],[DESCRIÇÃO DO PRINCIPIO ATIVO]],Tabela_BaseCadastro[[#This Row],[P.Ativo CMED]])</f>
        <v>0</v>
      </c>
    </row>
    <row r="2572" spans="1:66" x14ac:dyDescent="0.25">
      <c r="A2572">
        <v>3452</v>
      </c>
      <c r="B2572" t="s">
        <v>5918</v>
      </c>
      <c r="C2572">
        <v>1496</v>
      </c>
      <c r="D2572" t="s">
        <v>1715</v>
      </c>
      <c r="E2572">
        <v>1</v>
      </c>
      <c r="F2572" t="s">
        <v>1253</v>
      </c>
      <c r="G2572">
        <v>1</v>
      </c>
      <c r="H2572" s="1" t="s">
        <v>1280</v>
      </c>
      <c r="I2572">
        <v>20</v>
      </c>
      <c r="J2572" t="s">
        <v>1716</v>
      </c>
      <c r="K2572">
        <v>1</v>
      </c>
      <c r="L2572" t="s">
        <v>1291</v>
      </c>
      <c r="M2572" t="s">
        <v>1257</v>
      </c>
      <c r="N2572" t="s">
        <v>1422</v>
      </c>
      <c r="O2572" t="s">
        <v>1253</v>
      </c>
      <c r="P2572">
        <v>30022099</v>
      </c>
      <c r="R2572">
        <v>13</v>
      </c>
      <c r="S2572">
        <v>14</v>
      </c>
      <c r="U2572">
        <v>7899337001124</v>
      </c>
      <c r="V2572">
        <v>0</v>
      </c>
      <c r="Z2572" t="s">
        <v>1260</v>
      </c>
      <c r="AA2572" t="s">
        <v>1261</v>
      </c>
      <c r="AB2572">
        <v>1</v>
      </c>
      <c r="AC2572" t="s">
        <v>1283</v>
      </c>
      <c r="AE2572">
        <v>45680</v>
      </c>
      <c r="AH2572">
        <v>0</v>
      </c>
      <c r="AK2572" t="s">
        <v>1260</v>
      </c>
      <c r="AM2572" t="s">
        <v>1260</v>
      </c>
      <c r="AN2572" t="s">
        <v>1260</v>
      </c>
      <c r="AQ2572" t="s">
        <v>1263</v>
      </c>
      <c r="AR2572" t="s">
        <v>1257</v>
      </c>
      <c r="AS2572" t="s">
        <v>1260</v>
      </c>
      <c r="AT2572">
        <v>1</v>
      </c>
      <c r="AX2572" t="s">
        <v>1260</v>
      </c>
      <c r="AY2572" t="s">
        <v>1264</v>
      </c>
      <c r="AZ2572" t="s">
        <v>1265</v>
      </c>
      <c r="BI2572" t="s">
        <v>1260</v>
      </c>
      <c r="BK2572" t="str">
        <f>LEFT(Tabela_BaseCadastro[[#This Row],[Descrição]],SEARCH(" ",Tabela_BaseCadastro[[#This Row],[Descrição]],1)-1)</f>
        <v>VYLOY</v>
      </c>
      <c r="BL2572" t="str">
        <f>TEXT(Tabela_BaseCadastro[[#This Row],[Unidade Venda '[EAN8, UPC12, EAN13, e DUN14']]],"0000000000000")</f>
        <v>7899337001124</v>
      </c>
      <c r="BM2572" t="s">
        <v>5919</v>
      </c>
      <c r="BN2572" t="str">
        <f>IF(Tabela_BaseCadastro[[#This Row],[P.Ativo CMED]]="",Tabela_BaseCadastro[[#This Row],[DESCRIÇÃO DO PRINCIPIO ATIVO]],Tabela_BaseCadastro[[#This Row],[P.Ativo CMED]])</f>
        <v>ZOLBETUXIMABE</v>
      </c>
    </row>
    <row r="2573" spans="1:66" x14ac:dyDescent="0.25">
      <c r="A2573">
        <v>3453</v>
      </c>
      <c r="B2573" t="s">
        <v>5920</v>
      </c>
      <c r="C2573">
        <v>2500</v>
      </c>
      <c r="D2573" t="s">
        <v>5921</v>
      </c>
      <c r="E2573">
        <v>5</v>
      </c>
      <c r="F2573" t="s">
        <v>2634</v>
      </c>
      <c r="G2573">
        <v>8</v>
      </c>
      <c r="H2573" s="1" t="s">
        <v>2635</v>
      </c>
      <c r="I2573">
        <v>97</v>
      </c>
      <c r="J2573" t="s">
        <v>5922</v>
      </c>
      <c r="M2573" t="s">
        <v>1257</v>
      </c>
      <c r="N2573" t="s">
        <v>5923</v>
      </c>
      <c r="O2573" t="s">
        <v>5868</v>
      </c>
      <c r="P2573">
        <v>90192010</v>
      </c>
      <c r="R2573">
        <v>13</v>
      </c>
      <c r="S2573">
        <v>14</v>
      </c>
      <c r="U2573">
        <v>0</v>
      </c>
      <c r="V2573">
        <v>0</v>
      </c>
      <c r="X2573">
        <v>1000035</v>
      </c>
      <c r="Z2573" t="s">
        <v>1260</v>
      </c>
      <c r="AA2573" t="s">
        <v>1261</v>
      </c>
      <c r="AE2573">
        <v>45685</v>
      </c>
      <c r="AH2573">
        <v>0</v>
      </c>
      <c r="AK2573" t="s">
        <v>1260</v>
      </c>
      <c r="AM2573" t="s">
        <v>1260</v>
      </c>
      <c r="AN2573" t="s">
        <v>1260</v>
      </c>
      <c r="AQ2573" t="s">
        <v>1263</v>
      </c>
      <c r="AR2573" t="s">
        <v>1257</v>
      </c>
      <c r="AS2573" t="s">
        <v>1260</v>
      </c>
      <c r="AT2573">
        <v>1</v>
      </c>
      <c r="AX2573" t="s">
        <v>1260</v>
      </c>
      <c r="AY2573" t="s">
        <v>1264</v>
      </c>
      <c r="AZ2573" t="s">
        <v>1265</v>
      </c>
      <c r="BI2573" t="s">
        <v>1260</v>
      </c>
      <c r="BK2573" t="str">
        <f>LEFT(Tabela_BaseCadastro[[#This Row],[Descrição]],SEARCH(" ",Tabela_BaseCadastro[[#This Row],[Descrição]],1)-1)</f>
        <v>1000035</v>
      </c>
      <c r="BL2573" t="str">
        <f>TEXT(Tabela_BaseCadastro[[#This Row],[Unidade Venda '[EAN8, UPC12, EAN13, e DUN14']]],"0000000000000")</f>
        <v>0000000000000</v>
      </c>
      <c r="BM2573" t="s">
        <v>1565</v>
      </c>
      <c r="BN2573" t="str">
        <f>IF(Tabela_BaseCadastro[[#This Row],[P.Ativo CMED]]="",Tabela_BaseCadastro[[#This Row],[DESCRIÇÃO DO PRINCIPIO ATIVO]],Tabela_BaseCadastro[[#This Row],[P.Ativo CMED]])</f>
        <v>TISAGENLECLEUCEL</v>
      </c>
    </row>
    <row r="2574" spans="1:66" x14ac:dyDescent="0.25">
      <c r="A2574">
        <v>3454</v>
      </c>
      <c r="B2574" t="s">
        <v>5924</v>
      </c>
      <c r="C2574">
        <v>2500</v>
      </c>
      <c r="D2574" t="s">
        <v>5921</v>
      </c>
      <c r="E2574">
        <v>5</v>
      </c>
      <c r="F2574" t="s">
        <v>2634</v>
      </c>
      <c r="G2574">
        <v>8</v>
      </c>
      <c r="H2574" s="1" t="s">
        <v>2635</v>
      </c>
      <c r="I2574">
        <v>97</v>
      </c>
      <c r="J2574" t="s">
        <v>5922</v>
      </c>
      <c r="M2574" t="s">
        <v>1257</v>
      </c>
      <c r="N2574" t="s">
        <v>5923</v>
      </c>
      <c r="O2574" t="s">
        <v>5868</v>
      </c>
      <c r="P2574">
        <v>90192010</v>
      </c>
      <c r="R2574">
        <v>13</v>
      </c>
      <c r="S2574">
        <v>14</v>
      </c>
      <c r="U2574">
        <v>0</v>
      </c>
      <c r="V2574">
        <v>0</v>
      </c>
      <c r="X2574">
        <v>1100050</v>
      </c>
      <c r="Z2574" t="s">
        <v>1260</v>
      </c>
      <c r="AA2574" t="s">
        <v>1261</v>
      </c>
      <c r="AE2574">
        <v>45685</v>
      </c>
      <c r="AH2574">
        <v>0</v>
      </c>
      <c r="AK2574" t="s">
        <v>1260</v>
      </c>
      <c r="AM2574" t="s">
        <v>1260</v>
      </c>
      <c r="AN2574" t="s">
        <v>1260</v>
      </c>
      <c r="AQ2574" t="s">
        <v>1263</v>
      </c>
      <c r="AR2574" t="s">
        <v>1257</v>
      </c>
      <c r="AS2574" t="s">
        <v>1260</v>
      </c>
      <c r="AT2574">
        <v>1</v>
      </c>
      <c r="AX2574" t="s">
        <v>1260</v>
      </c>
      <c r="AY2574" t="s">
        <v>1264</v>
      </c>
      <c r="AZ2574" t="s">
        <v>1265</v>
      </c>
      <c r="BI2574" t="s">
        <v>1260</v>
      </c>
      <c r="BK2574" t="str">
        <f>LEFT(Tabela_BaseCadastro[[#This Row],[Descrição]],SEARCH(" ",Tabela_BaseCadastro[[#This Row],[Descrição]],1)-1)</f>
        <v>1100050</v>
      </c>
      <c r="BL2574" t="str">
        <f>TEXT(Tabela_BaseCadastro[[#This Row],[Unidade Venda '[EAN8, UPC12, EAN13, e DUN14']]],"0000000000000")</f>
        <v>0000000000000</v>
      </c>
      <c r="BM2574" t="s">
        <v>1565</v>
      </c>
      <c r="BN2574" t="str">
        <f>IF(Tabela_BaseCadastro[[#This Row],[P.Ativo CMED]]="",Tabela_BaseCadastro[[#This Row],[DESCRIÇÃO DO PRINCIPIO ATIVO]],Tabela_BaseCadastro[[#This Row],[P.Ativo CMED]])</f>
        <v>TISAGENLECLEUCEL</v>
      </c>
    </row>
    <row r="2575" spans="1:66" x14ac:dyDescent="0.25">
      <c r="A2575">
        <v>3455</v>
      </c>
      <c r="B2575" t="s">
        <v>5925</v>
      </c>
      <c r="C2575">
        <v>2500</v>
      </c>
      <c r="D2575" t="s">
        <v>5921</v>
      </c>
      <c r="E2575">
        <v>5</v>
      </c>
      <c r="F2575" t="s">
        <v>2634</v>
      </c>
      <c r="G2575">
        <v>8</v>
      </c>
      <c r="H2575" s="1" t="s">
        <v>2635</v>
      </c>
      <c r="I2575">
        <v>97</v>
      </c>
      <c r="J2575" t="s">
        <v>5922</v>
      </c>
      <c r="M2575" t="s">
        <v>1257</v>
      </c>
      <c r="N2575" t="s">
        <v>5923</v>
      </c>
      <c r="O2575" t="s">
        <v>5868</v>
      </c>
      <c r="P2575">
        <v>90192010</v>
      </c>
      <c r="R2575">
        <v>13</v>
      </c>
      <c r="S2575">
        <v>14</v>
      </c>
      <c r="U2575">
        <v>0</v>
      </c>
      <c r="V2575">
        <v>0</v>
      </c>
      <c r="X2575">
        <v>1110055</v>
      </c>
      <c r="Z2575" t="s">
        <v>1260</v>
      </c>
      <c r="AA2575" t="s">
        <v>1261</v>
      </c>
      <c r="AE2575">
        <v>45685</v>
      </c>
      <c r="AH2575">
        <v>0</v>
      </c>
      <c r="AK2575" t="s">
        <v>1260</v>
      </c>
      <c r="AM2575" t="s">
        <v>1260</v>
      </c>
      <c r="AN2575" t="s">
        <v>1260</v>
      </c>
      <c r="AQ2575" t="s">
        <v>1263</v>
      </c>
      <c r="AR2575" t="s">
        <v>1257</v>
      </c>
      <c r="AS2575" t="s">
        <v>1260</v>
      </c>
      <c r="AT2575">
        <v>1</v>
      </c>
      <c r="AX2575" t="s">
        <v>1260</v>
      </c>
      <c r="AY2575" t="s">
        <v>1264</v>
      </c>
      <c r="AZ2575" t="s">
        <v>1265</v>
      </c>
      <c r="BI2575" t="s">
        <v>1260</v>
      </c>
      <c r="BK2575" t="str">
        <f>LEFT(Tabela_BaseCadastro[[#This Row],[Descrição]],SEARCH(" ",Tabela_BaseCadastro[[#This Row],[Descrição]],1)-1)</f>
        <v>1110055</v>
      </c>
      <c r="BL2575" t="str">
        <f>TEXT(Tabela_BaseCadastro[[#This Row],[Unidade Venda '[EAN8, UPC12, EAN13, e DUN14']]],"0000000000000")</f>
        <v>0000000000000</v>
      </c>
      <c r="BM2575" t="s">
        <v>1565</v>
      </c>
      <c r="BN2575" t="str">
        <f>IF(Tabela_BaseCadastro[[#This Row],[P.Ativo CMED]]="",Tabela_BaseCadastro[[#This Row],[DESCRIÇÃO DO PRINCIPIO ATIVO]],Tabela_BaseCadastro[[#This Row],[P.Ativo CMED]])</f>
        <v>TISAGENLECLEUCEL</v>
      </c>
    </row>
    <row r="2576" spans="1:66" x14ac:dyDescent="0.25">
      <c r="A2576">
        <v>3456</v>
      </c>
      <c r="B2576" t="s">
        <v>5926</v>
      </c>
      <c r="C2576">
        <v>2500</v>
      </c>
      <c r="D2576" t="s">
        <v>5921</v>
      </c>
      <c r="E2576">
        <v>5</v>
      </c>
      <c r="F2576" t="s">
        <v>2634</v>
      </c>
      <c r="G2576">
        <v>8</v>
      </c>
      <c r="H2576" s="1" t="s">
        <v>2635</v>
      </c>
      <c r="I2576">
        <v>97</v>
      </c>
      <c r="J2576" t="s">
        <v>5922</v>
      </c>
      <c r="M2576" t="s">
        <v>1257</v>
      </c>
      <c r="N2576" t="s">
        <v>5923</v>
      </c>
      <c r="O2576" t="s">
        <v>5868</v>
      </c>
      <c r="P2576">
        <v>90192010</v>
      </c>
      <c r="R2576">
        <v>13</v>
      </c>
      <c r="S2576">
        <v>14</v>
      </c>
      <c r="U2576">
        <v>0</v>
      </c>
      <c r="V2576">
        <v>0</v>
      </c>
      <c r="X2576">
        <v>1111570</v>
      </c>
      <c r="Z2576" t="s">
        <v>1260</v>
      </c>
      <c r="AA2576" t="s">
        <v>1261</v>
      </c>
      <c r="AE2576">
        <v>45685</v>
      </c>
      <c r="AH2576">
        <v>0</v>
      </c>
      <c r="AK2576" t="s">
        <v>1260</v>
      </c>
      <c r="AM2576" t="s">
        <v>1260</v>
      </c>
      <c r="AN2576" t="s">
        <v>1260</v>
      </c>
      <c r="AQ2576" t="s">
        <v>1263</v>
      </c>
      <c r="AR2576" t="s">
        <v>1257</v>
      </c>
      <c r="AS2576" t="s">
        <v>1260</v>
      </c>
      <c r="AT2576">
        <v>1</v>
      </c>
      <c r="AX2576" t="s">
        <v>1260</v>
      </c>
      <c r="AY2576" t="s">
        <v>1264</v>
      </c>
      <c r="AZ2576" t="s">
        <v>1265</v>
      </c>
      <c r="BI2576" t="s">
        <v>1260</v>
      </c>
      <c r="BK2576" t="str">
        <f>LEFT(Tabela_BaseCadastro[[#This Row],[Descrição]],SEARCH(" ",Tabela_BaseCadastro[[#This Row],[Descrição]],1)-1)</f>
        <v>1111570</v>
      </c>
      <c r="BL2576" t="str">
        <f>TEXT(Tabela_BaseCadastro[[#This Row],[Unidade Venda '[EAN8, UPC12, EAN13, e DUN14']]],"0000000000000")</f>
        <v>0000000000000</v>
      </c>
      <c r="BM2576" t="s">
        <v>1565</v>
      </c>
      <c r="BN2576" t="str">
        <f>IF(Tabela_BaseCadastro[[#This Row],[P.Ativo CMED]]="",Tabela_BaseCadastro[[#This Row],[DESCRIÇÃO DO PRINCIPIO ATIVO]],Tabela_BaseCadastro[[#This Row],[P.Ativo CMED]])</f>
        <v>TISAGENLECLEUCEL</v>
      </c>
    </row>
    <row r="2577" spans="1:66" x14ac:dyDescent="0.25">
      <c r="A2577">
        <v>3457</v>
      </c>
      <c r="B2577" t="s">
        <v>5927</v>
      </c>
      <c r="C2577">
        <v>2500</v>
      </c>
      <c r="D2577" t="s">
        <v>5921</v>
      </c>
      <c r="E2577">
        <v>5</v>
      </c>
      <c r="F2577" t="s">
        <v>2634</v>
      </c>
      <c r="G2577">
        <v>8</v>
      </c>
      <c r="H2577" s="1" t="s">
        <v>2635</v>
      </c>
      <c r="I2577">
        <v>97</v>
      </c>
      <c r="J2577" t="s">
        <v>5922</v>
      </c>
      <c r="M2577" t="s">
        <v>1257</v>
      </c>
      <c r="N2577" t="s">
        <v>5923</v>
      </c>
      <c r="O2577" t="s">
        <v>5868</v>
      </c>
      <c r="P2577">
        <v>90192010</v>
      </c>
      <c r="R2577">
        <v>13</v>
      </c>
      <c r="S2577">
        <v>14</v>
      </c>
      <c r="U2577">
        <v>0</v>
      </c>
      <c r="V2577">
        <v>0</v>
      </c>
      <c r="X2577" t="s">
        <v>900</v>
      </c>
      <c r="Z2577" t="s">
        <v>1260</v>
      </c>
      <c r="AA2577" t="s">
        <v>1261</v>
      </c>
      <c r="AE2577">
        <v>45685</v>
      </c>
      <c r="AH2577">
        <v>0</v>
      </c>
      <c r="AK2577" t="s">
        <v>1260</v>
      </c>
      <c r="AM2577" t="s">
        <v>1260</v>
      </c>
      <c r="AN2577" t="s">
        <v>1260</v>
      </c>
      <c r="AQ2577" t="s">
        <v>1263</v>
      </c>
      <c r="AR2577" t="s">
        <v>1257</v>
      </c>
      <c r="AS2577" t="s">
        <v>1260</v>
      </c>
      <c r="AT2577">
        <v>1</v>
      </c>
      <c r="AX2577" t="s">
        <v>1260</v>
      </c>
      <c r="AY2577" t="s">
        <v>1264</v>
      </c>
      <c r="AZ2577" t="s">
        <v>1265</v>
      </c>
      <c r="BI2577" t="s">
        <v>1260</v>
      </c>
      <c r="BK2577" t="str">
        <f>LEFT(Tabela_BaseCadastro[[#This Row],[Descrição]],SEARCH(" ",Tabela_BaseCadastro[[#This Row],[Descrição]],1)-1)</f>
        <v>1111065</v>
      </c>
      <c r="BL2577" t="str">
        <f>TEXT(Tabela_BaseCadastro[[#This Row],[Unidade Venda '[EAN8, UPC12, EAN13, e DUN14']]],"0000000000000")</f>
        <v>0000000000000</v>
      </c>
      <c r="BM2577" t="s">
        <v>1565</v>
      </c>
      <c r="BN2577" t="str">
        <f>IF(Tabela_BaseCadastro[[#This Row],[P.Ativo CMED]]="",Tabela_BaseCadastro[[#This Row],[DESCRIÇÃO DO PRINCIPIO ATIVO]],Tabela_BaseCadastro[[#This Row],[P.Ativo CMED]])</f>
        <v>TISAGENLECLEUCEL</v>
      </c>
    </row>
    <row r="2578" spans="1:66" x14ac:dyDescent="0.25">
      <c r="A2578">
        <v>3458</v>
      </c>
      <c r="B2578" t="s">
        <v>5928</v>
      </c>
      <c r="C2578">
        <v>2500</v>
      </c>
      <c r="D2578" t="s">
        <v>5921</v>
      </c>
      <c r="E2578">
        <v>5</v>
      </c>
      <c r="F2578" t="s">
        <v>2634</v>
      </c>
      <c r="G2578">
        <v>8</v>
      </c>
      <c r="H2578" s="1" t="s">
        <v>2635</v>
      </c>
      <c r="I2578">
        <v>97</v>
      </c>
      <c r="J2578" t="s">
        <v>5922</v>
      </c>
      <c r="M2578" t="s">
        <v>1257</v>
      </c>
      <c r="N2578" t="s">
        <v>5923</v>
      </c>
      <c r="O2578" t="s">
        <v>5868</v>
      </c>
      <c r="P2578">
        <v>90192010</v>
      </c>
      <c r="R2578">
        <v>13</v>
      </c>
      <c r="S2578">
        <v>14</v>
      </c>
      <c r="U2578">
        <v>0</v>
      </c>
      <c r="V2578">
        <v>0</v>
      </c>
      <c r="X2578">
        <v>1112080</v>
      </c>
      <c r="Z2578" t="s">
        <v>1260</v>
      </c>
      <c r="AA2578" t="s">
        <v>1261</v>
      </c>
      <c r="AE2578">
        <v>45685</v>
      </c>
      <c r="AH2578">
        <v>0</v>
      </c>
      <c r="AK2578" t="s">
        <v>1260</v>
      </c>
      <c r="AM2578" t="s">
        <v>1260</v>
      </c>
      <c r="AN2578" t="s">
        <v>1260</v>
      </c>
      <c r="AQ2578" t="s">
        <v>1263</v>
      </c>
      <c r="AR2578" t="s">
        <v>1257</v>
      </c>
      <c r="AS2578" t="s">
        <v>1260</v>
      </c>
      <c r="AT2578">
        <v>1</v>
      </c>
      <c r="AX2578" t="s">
        <v>1260</v>
      </c>
      <c r="AY2578" t="s">
        <v>1264</v>
      </c>
      <c r="AZ2578" t="s">
        <v>1265</v>
      </c>
      <c r="BI2578" t="s">
        <v>1260</v>
      </c>
      <c r="BK2578" t="str">
        <f>LEFT(Tabela_BaseCadastro[[#This Row],[Descrição]],SEARCH(" ",Tabela_BaseCadastro[[#This Row],[Descrição]],1)-1)</f>
        <v>1112080</v>
      </c>
      <c r="BL2578" t="str">
        <f>TEXT(Tabela_BaseCadastro[[#This Row],[Unidade Venda '[EAN8, UPC12, EAN13, e DUN14']]],"0000000000000")</f>
        <v>0000000000000</v>
      </c>
      <c r="BM2578" t="s">
        <v>1565</v>
      </c>
      <c r="BN2578" t="str">
        <f>IF(Tabela_BaseCadastro[[#This Row],[P.Ativo CMED]]="",Tabela_BaseCadastro[[#This Row],[DESCRIÇÃO DO PRINCIPIO ATIVO]],Tabela_BaseCadastro[[#This Row],[P.Ativo CMED]])</f>
        <v>TISAGENLECLEUCEL</v>
      </c>
    </row>
    <row r="2579" spans="1:66" x14ac:dyDescent="0.25">
      <c r="A2579">
        <v>3459</v>
      </c>
      <c r="B2579" t="s">
        <v>5929</v>
      </c>
      <c r="C2579">
        <v>2500</v>
      </c>
      <c r="D2579" t="s">
        <v>5921</v>
      </c>
      <c r="E2579">
        <v>5</v>
      </c>
      <c r="F2579" t="s">
        <v>2634</v>
      </c>
      <c r="G2579">
        <v>8</v>
      </c>
      <c r="H2579" s="1" t="s">
        <v>2635</v>
      </c>
      <c r="I2579">
        <v>97</v>
      </c>
      <c r="J2579" t="s">
        <v>5922</v>
      </c>
      <c r="M2579" t="s">
        <v>1257</v>
      </c>
      <c r="N2579" t="s">
        <v>5923</v>
      </c>
      <c r="O2579" t="s">
        <v>5868</v>
      </c>
      <c r="P2579">
        <v>90192010</v>
      </c>
      <c r="R2579">
        <v>13</v>
      </c>
      <c r="S2579">
        <v>14</v>
      </c>
      <c r="U2579">
        <v>0</v>
      </c>
      <c r="V2579">
        <v>0</v>
      </c>
      <c r="X2579">
        <v>1113090</v>
      </c>
      <c r="Z2579" t="s">
        <v>1260</v>
      </c>
      <c r="AA2579" t="s">
        <v>1261</v>
      </c>
      <c r="AE2579">
        <v>45685</v>
      </c>
      <c r="AH2579">
        <v>0</v>
      </c>
      <c r="AK2579" t="s">
        <v>1260</v>
      </c>
      <c r="AM2579" t="s">
        <v>1260</v>
      </c>
      <c r="AN2579" t="s">
        <v>1260</v>
      </c>
      <c r="AQ2579" t="s">
        <v>1263</v>
      </c>
      <c r="AR2579" t="s">
        <v>1257</v>
      </c>
      <c r="AS2579" t="s">
        <v>1260</v>
      </c>
      <c r="AT2579">
        <v>1</v>
      </c>
      <c r="AX2579" t="s">
        <v>1260</v>
      </c>
      <c r="AY2579" t="s">
        <v>1264</v>
      </c>
      <c r="AZ2579" t="s">
        <v>1265</v>
      </c>
      <c r="BI2579" t="s">
        <v>1260</v>
      </c>
      <c r="BK2579" t="str">
        <f>LEFT(Tabela_BaseCadastro[[#This Row],[Descrição]],SEARCH(" ",Tabela_BaseCadastro[[#This Row],[Descrição]],1)-1)</f>
        <v>1113090</v>
      </c>
      <c r="BL2579" t="str">
        <f>TEXT(Tabela_BaseCadastro[[#This Row],[Unidade Venda '[EAN8, UPC12, EAN13, e DUN14']]],"0000000000000")</f>
        <v>0000000000000</v>
      </c>
      <c r="BM2579" t="s">
        <v>1565</v>
      </c>
      <c r="BN2579" t="str">
        <f>IF(Tabela_BaseCadastro[[#This Row],[P.Ativo CMED]]="",Tabela_BaseCadastro[[#This Row],[DESCRIÇÃO DO PRINCIPIO ATIVO]],Tabela_BaseCadastro[[#This Row],[P.Ativo CMED]])</f>
        <v>TISAGENLECLEUCEL</v>
      </c>
    </row>
    <row r="2580" spans="1:66" x14ac:dyDescent="0.25">
      <c r="A2580">
        <v>3460</v>
      </c>
      <c r="B2580" t="s">
        <v>5930</v>
      </c>
      <c r="C2580">
        <v>2500</v>
      </c>
      <c r="D2580" t="s">
        <v>5921</v>
      </c>
      <c r="E2580">
        <v>5</v>
      </c>
      <c r="F2580" t="s">
        <v>2634</v>
      </c>
      <c r="G2580">
        <v>8</v>
      </c>
      <c r="H2580" s="1" t="s">
        <v>2635</v>
      </c>
      <c r="I2580">
        <v>97</v>
      </c>
      <c r="J2580" t="s">
        <v>5922</v>
      </c>
      <c r="M2580" t="s">
        <v>1257</v>
      </c>
      <c r="N2580" t="s">
        <v>5923</v>
      </c>
      <c r="O2580" t="s">
        <v>5868</v>
      </c>
      <c r="P2580">
        <v>90192010</v>
      </c>
      <c r="R2580">
        <v>13</v>
      </c>
      <c r="S2580">
        <v>14</v>
      </c>
      <c r="U2580">
        <v>0</v>
      </c>
      <c r="V2580">
        <v>0</v>
      </c>
      <c r="X2580" t="s">
        <v>902</v>
      </c>
      <c r="Z2580" t="s">
        <v>1260</v>
      </c>
      <c r="AA2580" t="s">
        <v>1261</v>
      </c>
      <c r="AE2580">
        <v>45685</v>
      </c>
      <c r="AH2580">
        <v>0</v>
      </c>
      <c r="AK2580" t="s">
        <v>1260</v>
      </c>
      <c r="AM2580" t="s">
        <v>1260</v>
      </c>
      <c r="AN2580" t="s">
        <v>1260</v>
      </c>
      <c r="AQ2580" t="s">
        <v>1263</v>
      </c>
      <c r="AR2580" t="s">
        <v>1257</v>
      </c>
      <c r="AS2580" t="s">
        <v>1260</v>
      </c>
      <c r="AT2580">
        <v>1</v>
      </c>
      <c r="AX2580" t="s">
        <v>1260</v>
      </c>
      <c r="AY2580" t="s">
        <v>1264</v>
      </c>
      <c r="AZ2580" t="s">
        <v>1265</v>
      </c>
      <c r="BI2580" t="s">
        <v>1260</v>
      </c>
      <c r="BK2580" t="str">
        <f>LEFT(Tabela_BaseCadastro[[#This Row],[Descrição]],SEARCH(" ",Tabela_BaseCadastro[[#This Row],[Descrição]],1)-1)</f>
        <v>1114100</v>
      </c>
      <c r="BL2580" t="str">
        <f>TEXT(Tabela_BaseCadastro[[#This Row],[Unidade Venda '[EAN8, UPC12, EAN13, e DUN14']]],"0000000000000")</f>
        <v>0000000000000</v>
      </c>
      <c r="BM2580" t="s">
        <v>1565</v>
      </c>
      <c r="BN2580" t="str">
        <f>IF(Tabela_BaseCadastro[[#This Row],[P.Ativo CMED]]="",Tabela_BaseCadastro[[#This Row],[DESCRIÇÃO DO PRINCIPIO ATIVO]],Tabela_BaseCadastro[[#This Row],[P.Ativo CMED]])</f>
        <v>TISAGENLECLEUCEL</v>
      </c>
    </row>
    <row r="2581" spans="1:66" x14ac:dyDescent="0.25">
      <c r="A2581">
        <v>3461</v>
      </c>
      <c r="B2581" t="s">
        <v>5931</v>
      </c>
      <c r="C2581">
        <v>2500</v>
      </c>
      <c r="D2581" t="s">
        <v>5921</v>
      </c>
      <c r="E2581">
        <v>5</v>
      </c>
      <c r="F2581" t="s">
        <v>2634</v>
      </c>
      <c r="G2581">
        <v>8</v>
      </c>
      <c r="H2581" s="1" t="s">
        <v>2635</v>
      </c>
      <c r="I2581">
        <v>97</v>
      </c>
      <c r="J2581" t="s">
        <v>5922</v>
      </c>
      <c r="M2581" t="s">
        <v>1257</v>
      </c>
      <c r="N2581" t="s">
        <v>5923</v>
      </c>
      <c r="O2581" t="s">
        <v>5868</v>
      </c>
      <c r="P2581">
        <v>90192010</v>
      </c>
      <c r="R2581">
        <v>13</v>
      </c>
      <c r="S2581">
        <v>14</v>
      </c>
      <c r="U2581">
        <v>0</v>
      </c>
      <c r="V2581">
        <v>0</v>
      </c>
      <c r="X2581" t="s">
        <v>904</v>
      </c>
      <c r="Z2581" t="s">
        <v>1260</v>
      </c>
      <c r="AA2581" t="s">
        <v>1261</v>
      </c>
      <c r="AE2581">
        <v>45685</v>
      </c>
      <c r="AH2581">
        <v>0</v>
      </c>
      <c r="AK2581" t="s">
        <v>1260</v>
      </c>
      <c r="AM2581" t="s">
        <v>1260</v>
      </c>
      <c r="AN2581" t="s">
        <v>1260</v>
      </c>
      <c r="AQ2581" t="s">
        <v>1263</v>
      </c>
      <c r="AR2581" t="s">
        <v>1257</v>
      </c>
      <c r="AS2581" t="s">
        <v>1260</v>
      </c>
      <c r="AT2581">
        <v>1</v>
      </c>
      <c r="AX2581" t="s">
        <v>1260</v>
      </c>
      <c r="AY2581" t="s">
        <v>1264</v>
      </c>
      <c r="AZ2581" t="s">
        <v>1265</v>
      </c>
      <c r="BI2581" t="s">
        <v>1260</v>
      </c>
      <c r="BK2581" t="str">
        <f>LEFT(Tabela_BaseCadastro[[#This Row],[Descrição]],SEARCH(" ",Tabela_BaseCadastro[[#This Row],[Descrição]],1)-1)</f>
        <v>1115120</v>
      </c>
      <c r="BL2581" t="str">
        <f>TEXT(Tabela_BaseCadastro[[#This Row],[Unidade Venda '[EAN8, UPC12, EAN13, e DUN14']]],"0000000000000")</f>
        <v>0000000000000</v>
      </c>
      <c r="BM2581" t="s">
        <v>1565</v>
      </c>
      <c r="BN2581" t="str">
        <f>IF(Tabela_BaseCadastro[[#This Row],[P.Ativo CMED]]="",Tabela_BaseCadastro[[#This Row],[DESCRIÇÃO DO PRINCIPIO ATIVO]],Tabela_BaseCadastro[[#This Row],[P.Ativo CMED]])</f>
        <v>TISAGENLECLEUCEL</v>
      </c>
    </row>
    <row r="2582" spans="1:66" x14ac:dyDescent="0.25">
      <c r="A2582">
        <v>3462</v>
      </c>
      <c r="B2582" t="s">
        <v>5932</v>
      </c>
      <c r="C2582">
        <v>2500</v>
      </c>
      <c r="D2582" t="s">
        <v>5921</v>
      </c>
      <c r="E2582">
        <v>5</v>
      </c>
      <c r="F2582" t="s">
        <v>2634</v>
      </c>
      <c r="G2582">
        <v>8</v>
      </c>
      <c r="H2582" s="1" t="s">
        <v>2635</v>
      </c>
      <c r="I2582">
        <v>97</v>
      </c>
      <c r="J2582" t="s">
        <v>5922</v>
      </c>
      <c r="M2582" t="s">
        <v>1257</v>
      </c>
      <c r="N2582" t="s">
        <v>5923</v>
      </c>
      <c r="O2582" t="s">
        <v>5868</v>
      </c>
      <c r="P2582">
        <v>90192010</v>
      </c>
      <c r="R2582">
        <v>13</v>
      </c>
      <c r="S2582">
        <v>14</v>
      </c>
      <c r="U2582">
        <v>0</v>
      </c>
      <c r="V2582">
        <v>0</v>
      </c>
      <c r="X2582">
        <v>1107085</v>
      </c>
      <c r="Z2582" t="s">
        <v>1260</v>
      </c>
      <c r="AA2582" t="s">
        <v>1261</v>
      </c>
      <c r="AE2582">
        <v>45685</v>
      </c>
      <c r="AH2582">
        <v>0</v>
      </c>
      <c r="AK2582" t="s">
        <v>1260</v>
      </c>
      <c r="AM2582" t="s">
        <v>1260</v>
      </c>
      <c r="AN2582" t="s">
        <v>1260</v>
      </c>
      <c r="AQ2582" t="s">
        <v>1263</v>
      </c>
      <c r="AR2582" t="s">
        <v>1257</v>
      </c>
      <c r="AS2582" t="s">
        <v>1260</v>
      </c>
      <c r="AT2582">
        <v>1</v>
      </c>
      <c r="AX2582" t="s">
        <v>1260</v>
      </c>
      <c r="AY2582" t="s">
        <v>1264</v>
      </c>
      <c r="AZ2582" t="s">
        <v>1265</v>
      </c>
      <c r="BI2582" t="s">
        <v>1260</v>
      </c>
      <c r="BK2582" t="str">
        <f>LEFT(Tabela_BaseCadastro[[#This Row],[Descrição]],SEARCH(" ",Tabela_BaseCadastro[[#This Row],[Descrição]],1)-1)</f>
        <v>1107085</v>
      </c>
      <c r="BL2582" t="str">
        <f>TEXT(Tabela_BaseCadastro[[#This Row],[Unidade Venda '[EAN8, UPC12, EAN13, e DUN14']]],"0000000000000")</f>
        <v>0000000000000</v>
      </c>
      <c r="BM2582" t="s">
        <v>1565</v>
      </c>
      <c r="BN2582" t="str">
        <f>IF(Tabela_BaseCadastro[[#This Row],[P.Ativo CMED]]="",Tabela_BaseCadastro[[#This Row],[DESCRIÇÃO DO PRINCIPIO ATIVO]],Tabela_BaseCadastro[[#This Row],[P.Ativo CMED]])</f>
        <v>TISAGENLECLEUCEL</v>
      </c>
    </row>
    <row r="2583" spans="1:66" x14ac:dyDescent="0.25">
      <c r="A2583">
        <v>3463</v>
      </c>
      <c r="B2583" t="s">
        <v>5933</v>
      </c>
      <c r="C2583">
        <v>2500</v>
      </c>
      <c r="D2583" t="s">
        <v>5921</v>
      </c>
      <c r="E2583">
        <v>5</v>
      </c>
      <c r="F2583" t="s">
        <v>2634</v>
      </c>
      <c r="G2583">
        <v>8</v>
      </c>
      <c r="H2583" s="1" t="s">
        <v>2635</v>
      </c>
      <c r="I2583">
        <v>97</v>
      </c>
      <c r="J2583" t="s">
        <v>5922</v>
      </c>
      <c r="M2583" t="s">
        <v>1257</v>
      </c>
      <c r="N2583" t="s">
        <v>5923</v>
      </c>
      <c r="O2583" t="s">
        <v>5868</v>
      </c>
      <c r="P2583">
        <v>90192010</v>
      </c>
      <c r="R2583">
        <v>13</v>
      </c>
      <c r="S2583">
        <v>14</v>
      </c>
      <c r="U2583">
        <v>0</v>
      </c>
      <c r="V2583">
        <v>0</v>
      </c>
      <c r="X2583">
        <v>1123000</v>
      </c>
      <c r="Z2583" t="s">
        <v>1260</v>
      </c>
      <c r="AA2583" t="s">
        <v>1261</v>
      </c>
      <c r="AE2583">
        <v>45685</v>
      </c>
      <c r="AH2583">
        <v>0</v>
      </c>
      <c r="AK2583" t="s">
        <v>1260</v>
      </c>
      <c r="AM2583" t="s">
        <v>1260</v>
      </c>
      <c r="AN2583" t="s">
        <v>1260</v>
      </c>
      <c r="AQ2583" t="s">
        <v>1263</v>
      </c>
      <c r="AR2583" t="s">
        <v>1257</v>
      </c>
      <c r="AS2583" t="s">
        <v>1260</v>
      </c>
      <c r="AT2583">
        <v>1</v>
      </c>
      <c r="AX2583" t="s">
        <v>1260</v>
      </c>
      <c r="AY2583" t="s">
        <v>1264</v>
      </c>
      <c r="AZ2583" t="s">
        <v>1265</v>
      </c>
      <c r="BI2583" t="s">
        <v>1260</v>
      </c>
      <c r="BK2583" t="str">
        <f>LEFT(Tabela_BaseCadastro[[#This Row],[Descrição]],SEARCH(" ",Tabela_BaseCadastro[[#This Row],[Descrição]],1)-1)</f>
        <v>1123000</v>
      </c>
      <c r="BL2583" t="str">
        <f>TEXT(Tabela_BaseCadastro[[#This Row],[Unidade Venda '[EAN8, UPC12, EAN13, e DUN14']]],"0000000000000")</f>
        <v>0000000000000</v>
      </c>
      <c r="BM2583" t="s">
        <v>1565</v>
      </c>
      <c r="BN2583" t="str">
        <f>IF(Tabela_BaseCadastro[[#This Row],[P.Ativo CMED]]="",Tabela_BaseCadastro[[#This Row],[DESCRIÇÃO DO PRINCIPIO ATIVO]],Tabela_BaseCadastro[[#This Row],[P.Ativo CMED]])</f>
        <v>TISAGENLECLEUCEL</v>
      </c>
    </row>
    <row r="2584" spans="1:66" x14ac:dyDescent="0.25">
      <c r="A2584">
        <v>3464</v>
      </c>
      <c r="B2584" t="s">
        <v>5934</v>
      </c>
      <c r="C2584">
        <v>2500</v>
      </c>
      <c r="D2584" t="s">
        <v>5921</v>
      </c>
      <c r="E2584">
        <v>5</v>
      </c>
      <c r="F2584" t="s">
        <v>2634</v>
      </c>
      <c r="G2584">
        <v>8</v>
      </c>
      <c r="H2584" s="1" t="s">
        <v>2635</v>
      </c>
      <c r="I2584">
        <v>97</v>
      </c>
      <c r="J2584" t="s">
        <v>5922</v>
      </c>
      <c r="M2584" t="s">
        <v>1257</v>
      </c>
      <c r="N2584" t="s">
        <v>5923</v>
      </c>
      <c r="O2584" t="s">
        <v>5868</v>
      </c>
      <c r="P2584">
        <v>90192010</v>
      </c>
      <c r="R2584">
        <v>13</v>
      </c>
      <c r="S2584">
        <v>14</v>
      </c>
      <c r="U2584">
        <v>0</v>
      </c>
      <c r="V2584">
        <v>0</v>
      </c>
      <c r="X2584">
        <v>1124000</v>
      </c>
      <c r="Z2584" t="s">
        <v>1260</v>
      </c>
      <c r="AA2584" t="s">
        <v>1261</v>
      </c>
      <c r="AE2584">
        <v>45685</v>
      </c>
      <c r="AH2584">
        <v>0</v>
      </c>
      <c r="AK2584" t="s">
        <v>1260</v>
      </c>
      <c r="AM2584" t="s">
        <v>1260</v>
      </c>
      <c r="AN2584" t="s">
        <v>1260</v>
      </c>
      <c r="AQ2584" t="s">
        <v>1263</v>
      </c>
      <c r="AR2584" t="s">
        <v>1257</v>
      </c>
      <c r="AS2584" t="s">
        <v>1260</v>
      </c>
      <c r="AT2584">
        <v>1</v>
      </c>
      <c r="AX2584" t="s">
        <v>1260</v>
      </c>
      <c r="AY2584" t="s">
        <v>1264</v>
      </c>
      <c r="AZ2584" t="s">
        <v>1265</v>
      </c>
      <c r="BI2584" t="s">
        <v>1260</v>
      </c>
      <c r="BK2584" t="str">
        <f>LEFT(Tabela_BaseCadastro[[#This Row],[Descrição]],SEARCH(" ",Tabela_BaseCadastro[[#This Row],[Descrição]],1)-1)</f>
        <v>1124000</v>
      </c>
      <c r="BL2584" t="str">
        <f>TEXT(Tabela_BaseCadastro[[#This Row],[Unidade Venda '[EAN8, UPC12, EAN13, e DUN14']]],"0000000000000")</f>
        <v>0000000000000</v>
      </c>
      <c r="BM2584" t="s">
        <v>1565</v>
      </c>
      <c r="BN2584" t="str">
        <f>IF(Tabela_BaseCadastro[[#This Row],[P.Ativo CMED]]="",Tabela_BaseCadastro[[#This Row],[DESCRIÇÃO DO PRINCIPIO ATIVO]],Tabela_BaseCadastro[[#This Row],[P.Ativo CMED]])</f>
        <v>TISAGENLECLEUCEL</v>
      </c>
    </row>
    <row r="2585" spans="1:66" x14ac:dyDescent="0.25">
      <c r="A2585">
        <v>3465</v>
      </c>
      <c r="B2585" t="s">
        <v>5935</v>
      </c>
      <c r="C2585">
        <v>2500</v>
      </c>
      <c r="D2585" t="s">
        <v>5921</v>
      </c>
      <c r="E2585">
        <v>5</v>
      </c>
      <c r="F2585" t="s">
        <v>2634</v>
      </c>
      <c r="G2585">
        <v>8</v>
      </c>
      <c r="H2585" s="1" t="s">
        <v>2635</v>
      </c>
      <c r="I2585">
        <v>97</v>
      </c>
      <c r="J2585" t="s">
        <v>5922</v>
      </c>
      <c r="M2585" t="s">
        <v>1257</v>
      </c>
      <c r="N2585" t="s">
        <v>5923</v>
      </c>
      <c r="O2585" t="s">
        <v>5868</v>
      </c>
      <c r="P2585">
        <v>90192010</v>
      </c>
      <c r="R2585">
        <v>13</v>
      </c>
      <c r="S2585">
        <v>14</v>
      </c>
      <c r="U2585">
        <v>0</v>
      </c>
      <c r="V2585">
        <v>0</v>
      </c>
      <c r="X2585">
        <v>1125000</v>
      </c>
      <c r="Z2585" t="s">
        <v>1260</v>
      </c>
      <c r="AA2585" t="s">
        <v>1261</v>
      </c>
      <c r="AE2585">
        <v>45685</v>
      </c>
      <c r="AH2585">
        <v>0</v>
      </c>
      <c r="AK2585" t="s">
        <v>1260</v>
      </c>
      <c r="AM2585" t="s">
        <v>1260</v>
      </c>
      <c r="AN2585" t="s">
        <v>1260</v>
      </c>
      <c r="AQ2585" t="s">
        <v>1263</v>
      </c>
      <c r="AR2585" t="s">
        <v>1257</v>
      </c>
      <c r="AS2585" t="s">
        <v>1260</v>
      </c>
      <c r="AT2585">
        <v>1</v>
      </c>
      <c r="AX2585" t="s">
        <v>1260</v>
      </c>
      <c r="AY2585" t="s">
        <v>1264</v>
      </c>
      <c r="AZ2585" t="s">
        <v>1265</v>
      </c>
      <c r="BI2585" t="s">
        <v>1260</v>
      </c>
      <c r="BK2585" t="str">
        <f>LEFT(Tabela_BaseCadastro[[#This Row],[Descrição]],SEARCH(" ",Tabela_BaseCadastro[[#This Row],[Descrição]],1)-1)</f>
        <v>1125000</v>
      </c>
      <c r="BL2585" t="str">
        <f>TEXT(Tabela_BaseCadastro[[#This Row],[Unidade Venda '[EAN8, UPC12, EAN13, e DUN14']]],"0000000000000")</f>
        <v>0000000000000</v>
      </c>
      <c r="BM2585" t="s">
        <v>1565</v>
      </c>
      <c r="BN2585" t="str">
        <f>IF(Tabela_BaseCadastro[[#This Row],[P.Ativo CMED]]="",Tabela_BaseCadastro[[#This Row],[DESCRIÇÃO DO PRINCIPIO ATIVO]],Tabela_BaseCadastro[[#This Row],[P.Ativo CMED]])</f>
        <v>TISAGENLECLEUCEL</v>
      </c>
    </row>
    <row r="2586" spans="1:66" x14ac:dyDescent="0.25">
      <c r="A2586">
        <v>3466</v>
      </c>
      <c r="B2586" t="s">
        <v>5936</v>
      </c>
      <c r="C2586">
        <v>2500</v>
      </c>
      <c r="D2586" t="s">
        <v>5921</v>
      </c>
      <c r="E2586">
        <v>5</v>
      </c>
      <c r="F2586" t="s">
        <v>2634</v>
      </c>
      <c r="G2586">
        <v>8</v>
      </c>
      <c r="H2586" s="1" t="s">
        <v>2635</v>
      </c>
      <c r="I2586">
        <v>97</v>
      </c>
      <c r="J2586" t="s">
        <v>5922</v>
      </c>
      <c r="M2586" t="s">
        <v>1257</v>
      </c>
      <c r="N2586" t="s">
        <v>5923</v>
      </c>
      <c r="O2586" t="s">
        <v>5868</v>
      </c>
      <c r="P2586">
        <v>90192010</v>
      </c>
      <c r="R2586">
        <v>13</v>
      </c>
      <c r="S2586">
        <v>14</v>
      </c>
      <c r="U2586">
        <v>0</v>
      </c>
      <c r="V2586">
        <v>0</v>
      </c>
      <c r="X2586">
        <v>1126000</v>
      </c>
      <c r="Z2586" t="s">
        <v>1260</v>
      </c>
      <c r="AA2586" t="s">
        <v>1261</v>
      </c>
      <c r="AE2586">
        <v>45685</v>
      </c>
      <c r="AH2586">
        <v>0</v>
      </c>
      <c r="AK2586" t="s">
        <v>1260</v>
      </c>
      <c r="AM2586" t="s">
        <v>1260</v>
      </c>
      <c r="AN2586" t="s">
        <v>1260</v>
      </c>
      <c r="AQ2586" t="s">
        <v>1263</v>
      </c>
      <c r="AR2586" t="s">
        <v>1257</v>
      </c>
      <c r="AS2586" t="s">
        <v>1260</v>
      </c>
      <c r="AT2586">
        <v>1</v>
      </c>
      <c r="AX2586" t="s">
        <v>1260</v>
      </c>
      <c r="AY2586" t="s">
        <v>1264</v>
      </c>
      <c r="AZ2586" t="s">
        <v>1265</v>
      </c>
      <c r="BI2586" t="s">
        <v>1260</v>
      </c>
      <c r="BK2586" t="str">
        <f>LEFT(Tabela_BaseCadastro[[#This Row],[Descrição]],SEARCH(" ",Tabela_BaseCadastro[[#This Row],[Descrição]],1)-1)</f>
        <v>1126000</v>
      </c>
      <c r="BL2586" t="str">
        <f>TEXT(Tabela_BaseCadastro[[#This Row],[Unidade Venda '[EAN8, UPC12, EAN13, e DUN14']]],"0000000000000")</f>
        <v>0000000000000</v>
      </c>
      <c r="BM2586" t="s">
        <v>1565</v>
      </c>
      <c r="BN2586" t="str">
        <f>IF(Tabela_BaseCadastro[[#This Row],[P.Ativo CMED]]="",Tabela_BaseCadastro[[#This Row],[DESCRIÇÃO DO PRINCIPIO ATIVO]],Tabela_BaseCadastro[[#This Row],[P.Ativo CMED]])</f>
        <v>TISAGENLECLEUCEL</v>
      </c>
    </row>
    <row r="2587" spans="1:66" x14ac:dyDescent="0.25">
      <c r="A2587">
        <v>3467</v>
      </c>
      <c r="B2587" t="s">
        <v>5937</v>
      </c>
      <c r="C2587">
        <v>2500</v>
      </c>
      <c r="D2587" t="s">
        <v>5921</v>
      </c>
      <c r="E2587">
        <v>5</v>
      </c>
      <c r="F2587" t="s">
        <v>2634</v>
      </c>
      <c r="G2587">
        <v>8</v>
      </c>
      <c r="H2587" s="1" t="s">
        <v>2635</v>
      </c>
      <c r="I2587">
        <v>97</v>
      </c>
      <c r="J2587" t="s">
        <v>5922</v>
      </c>
      <c r="M2587" t="s">
        <v>1257</v>
      </c>
      <c r="N2587" t="s">
        <v>5923</v>
      </c>
      <c r="O2587" t="s">
        <v>5868</v>
      </c>
      <c r="P2587">
        <v>90192010</v>
      </c>
      <c r="R2587">
        <v>13</v>
      </c>
      <c r="S2587">
        <v>14</v>
      </c>
      <c r="U2587">
        <v>0</v>
      </c>
      <c r="V2587">
        <v>0</v>
      </c>
      <c r="X2587">
        <v>1127000</v>
      </c>
      <c r="Z2587" t="s">
        <v>1260</v>
      </c>
      <c r="AA2587" t="s">
        <v>1261</v>
      </c>
      <c r="AE2587">
        <v>45685</v>
      </c>
      <c r="AH2587">
        <v>0</v>
      </c>
      <c r="AK2587" t="s">
        <v>1260</v>
      </c>
      <c r="AM2587" t="s">
        <v>1260</v>
      </c>
      <c r="AN2587" t="s">
        <v>1260</v>
      </c>
      <c r="AQ2587" t="s">
        <v>1263</v>
      </c>
      <c r="AR2587" t="s">
        <v>1257</v>
      </c>
      <c r="AS2587" t="s">
        <v>1260</v>
      </c>
      <c r="AT2587">
        <v>1</v>
      </c>
      <c r="AX2587" t="s">
        <v>1260</v>
      </c>
      <c r="AY2587" t="s">
        <v>1264</v>
      </c>
      <c r="AZ2587" t="s">
        <v>1265</v>
      </c>
      <c r="BI2587" t="s">
        <v>1260</v>
      </c>
      <c r="BK2587" t="str">
        <f>LEFT(Tabela_BaseCadastro[[#This Row],[Descrição]],SEARCH(" ",Tabela_BaseCadastro[[#This Row],[Descrição]],1)-1)</f>
        <v>1127000</v>
      </c>
      <c r="BL2587" t="str">
        <f>TEXT(Tabela_BaseCadastro[[#This Row],[Unidade Venda '[EAN8, UPC12, EAN13, e DUN14']]],"0000000000000")</f>
        <v>0000000000000</v>
      </c>
      <c r="BM2587" t="s">
        <v>1565</v>
      </c>
      <c r="BN2587" t="str">
        <f>IF(Tabela_BaseCadastro[[#This Row],[P.Ativo CMED]]="",Tabela_BaseCadastro[[#This Row],[DESCRIÇÃO DO PRINCIPIO ATIVO]],Tabela_BaseCadastro[[#This Row],[P.Ativo CMED]])</f>
        <v>TISAGENLECLEUCEL</v>
      </c>
    </row>
    <row r="2588" spans="1:66" x14ac:dyDescent="0.25">
      <c r="A2588">
        <v>3468</v>
      </c>
      <c r="B2588" t="s">
        <v>5938</v>
      </c>
      <c r="C2588">
        <v>2500</v>
      </c>
      <c r="D2588" t="s">
        <v>5921</v>
      </c>
      <c r="E2588">
        <v>5</v>
      </c>
      <c r="F2588" t="s">
        <v>2634</v>
      </c>
      <c r="G2588">
        <v>8</v>
      </c>
      <c r="H2588" s="1" t="s">
        <v>2635</v>
      </c>
      <c r="I2588">
        <v>97</v>
      </c>
      <c r="J2588" t="s">
        <v>5922</v>
      </c>
      <c r="M2588" t="s">
        <v>1257</v>
      </c>
      <c r="N2588" t="s">
        <v>4698</v>
      </c>
      <c r="O2588" t="s">
        <v>4699</v>
      </c>
      <c r="P2588">
        <v>90189099</v>
      </c>
      <c r="R2588">
        <v>13</v>
      </c>
      <c r="S2588">
        <v>14</v>
      </c>
      <c r="U2588">
        <v>0</v>
      </c>
      <c r="V2588">
        <v>0</v>
      </c>
      <c r="X2588">
        <v>1128000</v>
      </c>
      <c r="Z2588" t="s">
        <v>1260</v>
      </c>
      <c r="AA2588" t="s">
        <v>1261</v>
      </c>
      <c r="AE2588">
        <v>45685</v>
      </c>
      <c r="AH2588">
        <v>0</v>
      </c>
      <c r="AK2588" t="s">
        <v>1260</v>
      </c>
      <c r="AM2588" t="s">
        <v>1260</v>
      </c>
      <c r="AN2588" t="s">
        <v>1260</v>
      </c>
      <c r="AQ2588" t="s">
        <v>1263</v>
      </c>
      <c r="AR2588" t="s">
        <v>1257</v>
      </c>
      <c r="AS2588" t="s">
        <v>1260</v>
      </c>
      <c r="AT2588">
        <v>1</v>
      </c>
      <c r="AX2588" t="s">
        <v>1260</v>
      </c>
      <c r="AY2588" t="s">
        <v>1264</v>
      </c>
      <c r="AZ2588" t="s">
        <v>1265</v>
      </c>
      <c r="BI2588" t="s">
        <v>1260</v>
      </c>
      <c r="BK2588" t="str">
        <f>LEFT(Tabela_BaseCadastro[[#This Row],[Descrição]],SEARCH(" ",Tabela_BaseCadastro[[#This Row],[Descrição]],1)-1)</f>
        <v>1128000</v>
      </c>
      <c r="BL2588" t="str">
        <f>TEXT(Tabela_BaseCadastro[[#This Row],[Unidade Venda '[EAN8, UPC12, EAN13, e DUN14']]],"0000000000000")</f>
        <v>0000000000000</v>
      </c>
      <c r="BM2588" t="s">
        <v>1565</v>
      </c>
      <c r="BN2588" t="str">
        <f>IF(Tabela_BaseCadastro[[#This Row],[P.Ativo CMED]]="",Tabela_BaseCadastro[[#This Row],[DESCRIÇÃO DO PRINCIPIO ATIVO]],Tabela_BaseCadastro[[#This Row],[P.Ativo CMED]])</f>
        <v>TISAGENLECLEUCEL</v>
      </c>
    </row>
    <row r="2589" spans="1:66" x14ac:dyDescent="0.25">
      <c r="A2589">
        <v>3469</v>
      </c>
      <c r="B2589" t="s">
        <v>5939</v>
      </c>
      <c r="C2589">
        <v>2500</v>
      </c>
      <c r="D2589" t="s">
        <v>5921</v>
      </c>
      <c r="E2589">
        <v>5</v>
      </c>
      <c r="F2589" t="s">
        <v>2634</v>
      </c>
      <c r="G2589">
        <v>8</v>
      </c>
      <c r="H2589" s="1" t="s">
        <v>2635</v>
      </c>
      <c r="I2589">
        <v>97</v>
      </c>
      <c r="J2589" t="s">
        <v>5922</v>
      </c>
      <c r="M2589" t="s">
        <v>1257</v>
      </c>
      <c r="N2589" t="s">
        <v>5923</v>
      </c>
      <c r="O2589" t="s">
        <v>5868</v>
      </c>
      <c r="P2589">
        <v>90192010</v>
      </c>
      <c r="R2589">
        <v>13</v>
      </c>
      <c r="S2589">
        <v>14</v>
      </c>
      <c r="U2589">
        <v>0</v>
      </c>
      <c r="V2589">
        <v>0</v>
      </c>
      <c r="X2589">
        <v>1129000</v>
      </c>
      <c r="Z2589" t="s">
        <v>1260</v>
      </c>
      <c r="AA2589" t="s">
        <v>1261</v>
      </c>
      <c r="AE2589">
        <v>45685</v>
      </c>
      <c r="AH2589">
        <v>0</v>
      </c>
      <c r="AK2589" t="s">
        <v>1260</v>
      </c>
      <c r="AM2589" t="s">
        <v>1260</v>
      </c>
      <c r="AN2589" t="s">
        <v>1260</v>
      </c>
      <c r="AQ2589" t="s">
        <v>1263</v>
      </c>
      <c r="AR2589" t="s">
        <v>1257</v>
      </c>
      <c r="AS2589" t="s">
        <v>1260</v>
      </c>
      <c r="AT2589">
        <v>1</v>
      </c>
      <c r="AX2589" t="s">
        <v>1260</v>
      </c>
      <c r="AY2589" t="s">
        <v>1264</v>
      </c>
      <c r="AZ2589" t="s">
        <v>1265</v>
      </c>
      <c r="BI2589" t="s">
        <v>1260</v>
      </c>
      <c r="BK2589" t="str">
        <f>LEFT(Tabela_BaseCadastro[[#This Row],[Descrição]],SEARCH(" ",Tabela_BaseCadastro[[#This Row],[Descrição]],1)-1)</f>
        <v>1129000</v>
      </c>
      <c r="BL2589" t="str">
        <f>TEXT(Tabela_BaseCadastro[[#This Row],[Unidade Venda '[EAN8, UPC12, EAN13, e DUN14']]],"0000000000000")</f>
        <v>0000000000000</v>
      </c>
      <c r="BM2589" t="s">
        <v>1565</v>
      </c>
      <c r="BN2589" t="str">
        <f>IF(Tabela_BaseCadastro[[#This Row],[P.Ativo CMED]]="",Tabela_BaseCadastro[[#This Row],[DESCRIÇÃO DO PRINCIPIO ATIVO]],Tabela_BaseCadastro[[#This Row],[P.Ativo CMED]])</f>
        <v>TISAGENLECLEUCEL</v>
      </c>
    </row>
    <row r="2590" spans="1:66" x14ac:dyDescent="0.25">
      <c r="A2590">
        <v>3470</v>
      </c>
      <c r="B2590" t="s">
        <v>5940</v>
      </c>
      <c r="C2590">
        <v>2500</v>
      </c>
      <c r="D2590" t="s">
        <v>5921</v>
      </c>
      <c r="E2590">
        <v>5</v>
      </c>
      <c r="F2590" t="s">
        <v>2634</v>
      </c>
      <c r="G2590">
        <v>8</v>
      </c>
      <c r="H2590" s="1" t="s">
        <v>2635</v>
      </c>
      <c r="I2590">
        <v>97</v>
      </c>
      <c r="J2590" t="s">
        <v>5922</v>
      </c>
      <c r="M2590" t="s">
        <v>1257</v>
      </c>
      <c r="N2590" t="s">
        <v>5923</v>
      </c>
      <c r="O2590" t="s">
        <v>5868</v>
      </c>
      <c r="P2590">
        <v>90192010</v>
      </c>
      <c r="R2590">
        <v>13</v>
      </c>
      <c r="S2590">
        <v>14</v>
      </c>
      <c r="U2590">
        <v>0</v>
      </c>
      <c r="V2590">
        <v>0</v>
      </c>
      <c r="X2590">
        <v>1137015</v>
      </c>
      <c r="Z2590" t="s">
        <v>1260</v>
      </c>
      <c r="AA2590" t="s">
        <v>1261</v>
      </c>
      <c r="AE2590">
        <v>45685</v>
      </c>
      <c r="AH2590">
        <v>0</v>
      </c>
      <c r="AK2590" t="s">
        <v>1260</v>
      </c>
      <c r="AM2590" t="s">
        <v>1260</v>
      </c>
      <c r="AN2590" t="s">
        <v>1260</v>
      </c>
      <c r="AQ2590" t="s">
        <v>1263</v>
      </c>
      <c r="AR2590" t="s">
        <v>1257</v>
      </c>
      <c r="AS2590" t="s">
        <v>1260</v>
      </c>
      <c r="AT2590">
        <v>1</v>
      </c>
      <c r="AX2590" t="s">
        <v>1260</v>
      </c>
      <c r="AY2590" t="s">
        <v>1264</v>
      </c>
      <c r="AZ2590" t="s">
        <v>1265</v>
      </c>
      <c r="BI2590" t="s">
        <v>1260</v>
      </c>
      <c r="BK2590" t="str">
        <f>LEFT(Tabela_BaseCadastro[[#This Row],[Descrição]],SEARCH(" ",Tabela_BaseCadastro[[#This Row],[Descrição]],1)-1)</f>
        <v>1137015</v>
      </c>
      <c r="BL2590" t="str">
        <f>TEXT(Tabela_BaseCadastro[[#This Row],[Unidade Venda '[EAN8, UPC12, EAN13, e DUN14']]],"0000000000000")</f>
        <v>0000000000000</v>
      </c>
      <c r="BM2590" t="s">
        <v>1565</v>
      </c>
      <c r="BN2590" t="str">
        <f>IF(Tabela_BaseCadastro[[#This Row],[P.Ativo CMED]]="",Tabela_BaseCadastro[[#This Row],[DESCRIÇÃO DO PRINCIPIO ATIVO]],Tabela_BaseCadastro[[#This Row],[P.Ativo CMED]])</f>
        <v>TISAGENLECLEUCEL</v>
      </c>
    </row>
    <row r="2591" spans="1:66" x14ac:dyDescent="0.25">
      <c r="A2591">
        <v>3471</v>
      </c>
      <c r="B2591" t="s">
        <v>5941</v>
      </c>
      <c r="C2591">
        <v>2500</v>
      </c>
      <c r="D2591" t="s">
        <v>5921</v>
      </c>
      <c r="E2591">
        <v>5</v>
      </c>
      <c r="F2591" t="s">
        <v>2634</v>
      </c>
      <c r="G2591">
        <v>8</v>
      </c>
      <c r="H2591" s="1" t="s">
        <v>2635</v>
      </c>
      <c r="I2591">
        <v>97</v>
      </c>
      <c r="J2591" t="s">
        <v>5922</v>
      </c>
      <c r="M2591" t="s">
        <v>1257</v>
      </c>
      <c r="N2591" t="s">
        <v>5923</v>
      </c>
      <c r="O2591" t="s">
        <v>5868</v>
      </c>
      <c r="P2591">
        <v>90192010</v>
      </c>
      <c r="R2591">
        <v>13</v>
      </c>
      <c r="S2591">
        <v>14</v>
      </c>
      <c r="U2591">
        <v>0</v>
      </c>
      <c r="V2591">
        <v>0</v>
      </c>
      <c r="X2591">
        <v>1144017</v>
      </c>
      <c r="Z2591" t="s">
        <v>1260</v>
      </c>
      <c r="AA2591" t="s">
        <v>1261</v>
      </c>
      <c r="AE2591">
        <v>45685</v>
      </c>
      <c r="AH2591">
        <v>0</v>
      </c>
      <c r="AK2591" t="s">
        <v>1260</v>
      </c>
      <c r="AM2591" t="s">
        <v>1260</v>
      </c>
      <c r="AN2591" t="s">
        <v>1260</v>
      </c>
      <c r="AQ2591" t="s">
        <v>1263</v>
      </c>
      <c r="AR2591" t="s">
        <v>1257</v>
      </c>
      <c r="AS2591" t="s">
        <v>1260</v>
      </c>
      <c r="AT2591">
        <v>1</v>
      </c>
      <c r="AX2591" t="s">
        <v>1260</v>
      </c>
      <c r="AY2591" t="s">
        <v>1264</v>
      </c>
      <c r="AZ2591" t="s">
        <v>1265</v>
      </c>
      <c r="BI2591" t="s">
        <v>1260</v>
      </c>
      <c r="BK2591" t="str">
        <f>LEFT(Tabela_BaseCadastro[[#This Row],[Descrição]],SEARCH(" ",Tabela_BaseCadastro[[#This Row],[Descrição]],1)-1)</f>
        <v>1144017</v>
      </c>
      <c r="BL2591" t="str">
        <f>TEXT(Tabela_BaseCadastro[[#This Row],[Unidade Venda '[EAN8, UPC12, EAN13, e DUN14']]],"0000000000000")</f>
        <v>0000000000000</v>
      </c>
      <c r="BM2591" t="s">
        <v>1565</v>
      </c>
      <c r="BN2591" t="str">
        <f>IF(Tabela_BaseCadastro[[#This Row],[P.Ativo CMED]]="",Tabela_BaseCadastro[[#This Row],[DESCRIÇÃO DO PRINCIPIO ATIVO]],Tabela_BaseCadastro[[#This Row],[P.Ativo CMED]])</f>
        <v>TISAGENLECLEUCEL</v>
      </c>
    </row>
    <row r="2592" spans="1:66" x14ac:dyDescent="0.25">
      <c r="A2592">
        <v>3472</v>
      </c>
      <c r="B2592" t="s">
        <v>5942</v>
      </c>
      <c r="C2592">
        <v>2500</v>
      </c>
      <c r="D2592" t="s">
        <v>5921</v>
      </c>
      <c r="E2592">
        <v>5</v>
      </c>
      <c r="F2592" t="s">
        <v>2634</v>
      </c>
      <c r="G2592">
        <v>8</v>
      </c>
      <c r="H2592" s="1" t="s">
        <v>2635</v>
      </c>
      <c r="I2592">
        <v>97</v>
      </c>
      <c r="J2592" t="s">
        <v>5922</v>
      </c>
      <c r="M2592" t="s">
        <v>1257</v>
      </c>
      <c r="N2592" t="s">
        <v>5923</v>
      </c>
      <c r="O2592" t="s">
        <v>5868</v>
      </c>
      <c r="P2592">
        <v>90192010</v>
      </c>
      <c r="R2592">
        <v>13</v>
      </c>
      <c r="S2592">
        <v>14</v>
      </c>
      <c r="U2592">
        <v>0</v>
      </c>
      <c r="V2592">
        <v>0</v>
      </c>
      <c r="X2592">
        <v>1181015</v>
      </c>
      <c r="Z2592" t="s">
        <v>1260</v>
      </c>
      <c r="AA2592" t="s">
        <v>1261</v>
      </c>
      <c r="AE2592">
        <v>45685</v>
      </c>
      <c r="AH2592">
        <v>0</v>
      </c>
      <c r="AK2592" t="s">
        <v>1260</v>
      </c>
      <c r="AM2592" t="s">
        <v>1260</v>
      </c>
      <c r="AN2592" t="s">
        <v>1260</v>
      </c>
      <c r="AQ2592" t="s">
        <v>1263</v>
      </c>
      <c r="AR2592" t="s">
        <v>1257</v>
      </c>
      <c r="AS2592" t="s">
        <v>1260</v>
      </c>
      <c r="AT2592">
        <v>1</v>
      </c>
      <c r="AX2592" t="s">
        <v>1260</v>
      </c>
      <c r="AY2592" t="s">
        <v>1264</v>
      </c>
      <c r="AZ2592" t="s">
        <v>1265</v>
      </c>
      <c r="BI2592" t="s">
        <v>1260</v>
      </c>
      <c r="BK2592" t="str">
        <f>LEFT(Tabela_BaseCadastro[[#This Row],[Descrição]],SEARCH(" ",Tabela_BaseCadastro[[#This Row],[Descrição]],1)-1)</f>
        <v>1181015</v>
      </c>
      <c r="BL2592" t="str">
        <f>TEXT(Tabela_BaseCadastro[[#This Row],[Unidade Venda '[EAN8, UPC12, EAN13, e DUN14']]],"0000000000000")</f>
        <v>0000000000000</v>
      </c>
      <c r="BM2592" t="s">
        <v>1565</v>
      </c>
      <c r="BN2592" t="str">
        <f>IF(Tabela_BaseCadastro[[#This Row],[P.Ativo CMED]]="",Tabela_BaseCadastro[[#This Row],[DESCRIÇÃO DO PRINCIPIO ATIVO]],Tabela_BaseCadastro[[#This Row],[P.Ativo CMED]])</f>
        <v>TISAGENLECLEUCEL</v>
      </c>
    </row>
    <row r="2593" spans="1:66" x14ac:dyDescent="0.25">
      <c r="A2593">
        <v>3473</v>
      </c>
      <c r="B2593" t="s">
        <v>5943</v>
      </c>
      <c r="C2593">
        <v>2500</v>
      </c>
      <c r="D2593" t="s">
        <v>5921</v>
      </c>
      <c r="E2593">
        <v>5</v>
      </c>
      <c r="F2593" t="s">
        <v>2634</v>
      </c>
      <c r="G2593">
        <v>8</v>
      </c>
      <c r="H2593" s="1" t="s">
        <v>2635</v>
      </c>
      <c r="I2593">
        <v>97</v>
      </c>
      <c r="J2593" t="s">
        <v>5922</v>
      </c>
      <c r="M2593" t="s">
        <v>1257</v>
      </c>
      <c r="N2593" t="s">
        <v>5944</v>
      </c>
      <c r="O2593" t="s">
        <v>5868</v>
      </c>
      <c r="P2593">
        <v>90192010</v>
      </c>
      <c r="R2593">
        <v>13</v>
      </c>
      <c r="S2593">
        <v>14</v>
      </c>
      <c r="U2593">
        <v>0</v>
      </c>
      <c r="V2593">
        <v>0</v>
      </c>
      <c r="X2593">
        <v>1161004</v>
      </c>
      <c r="Z2593" t="s">
        <v>1260</v>
      </c>
      <c r="AA2593" t="s">
        <v>1261</v>
      </c>
      <c r="AE2593">
        <v>45685</v>
      </c>
      <c r="AH2593">
        <v>0</v>
      </c>
      <c r="AK2593" t="s">
        <v>1260</v>
      </c>
      <c r="AM2593" t="s">
        <v>1260</v>
      </c>
      <c r="AN2593" t="s">
        <v>1260</v>
      </c>
      <c r="AQ2593" t="s">
        <v>1263</v>
      </c>
      <c r="AR2593" t="s">
        <v>1257</v>
      </c>
      <c r="AS2593" t="s">
        <v>1260</v>
      </c>
      <c r="AT2593">
        <v>1</v>
      </c>
      <c r="AX2593" t="s">
        <v>1260</v>
      </c>
      <c r="AY2593" t="s">
        <v>1264</v>
      </c>
      <c r="AZ2593" t="s">
        <v>1265</v>
      </c>
      <c r="BI2593" t="s">
        <v>1260</v>
      </c>
      <c r="BK2593" t="str">
        <f>LEFT(Tabela_BaseCadastro[[#This Row],[Descrição]],SEARCH(" ",Tabela_BaseCadastro[[#This Row],[Descrição]],1)-1)</f>
        <v>1161004</v>
      </c>
      <c r="BL2593" t="str">
        <f>TEXT(Tabela_BaseCadastro[[#This Row],[Unidade Venda '[EAN8, UPC12, EAN13, e DUN14']]],"0000000000000")</f>
        <v>0000000000000</v>
      </c>
      <c r="BM2593" t="s">
        <v>1565</v>
      </c>
      <c r="BN2593" t="str">
        <f>IF(Tabela_BaseCadastro[[#This Row],[P.Ativo CMED]]="",Tabela_BaseCadastro[[#This Row],[DESCRIÇÃO DO PRINCIPIO ATIVO]],Tabela_BaseCadastro[[#This Row],[P.Ativo CMED]])</f>
        <v>TISAGENLECLEUCEL</v>
      </c>
    </row>
    <row r="2594" spans="1:66" x14ac:dyDescent="0.25">
      <c r="A2594">
        <v>3474</v>
      </c>
      <c r="B2594" t="s">
        <v>5945</v>
      </c>
      <c r="C2594">
        <v>2500</v>
      </c>
      <c r="D2594" t="s">
        <v>5921</v>
      </c>
      <c r="E2594">
        <v>5</v>
      </c>
      <c r="F2594" t="s">
        <v>2634</v>
      </c>
      <c r="G2594">
        <v>8</v>
      </c>
      <c r="H2594" s="1" t="s">
        <v>2635</v>
      </c>
      <c r="I2594">
        <v>97</v>
      </c>
      <c r="J2594" t="s">
        <v>5922</v>
      </c>
      <c r="M2594" t="s">
        <v>1257</v>
      </c>
      <c r="N2594" t="s">
        <v>5923</v>
      </c>
      <c r="O2594" t="s">
        <v>5868</v>
      </c>
      <c r="P2594">
        <v>90192010</v>
      </c>
      <c r="R2594">
        <v>13</v>
      </c>
      <c r="S2594">
        <v>14</v>
      </c>
      <c r="U2594">
        <v>0</v>
      </c>
      <c r="V2594">
        <v>0</v>
      </c>
      <c r="X2594">
        <v>1192000</v>
      </c>
      <c r="Z2594" t="s">
        <v>1260</v>
      </c>
      <c r="AA2594" t="s">
        <v>1261</v>
      </c>
      <c r="AE2594">
        <v>45685</v>
      </c>
      <c r="AH2594">
        <v>0</v>
      </c>
      <c r="AK2594" t="s">
        <v>1260</v>
      </c>
      <c r="AM2594" t="s">
        <v>1260</v>
      </c>
      <c r="AN2594" t="s">
        <v>1260</v>
      </c>
      <c r="AQ2594" t="s">
        <v>1263</v>
      </c>
      <c r="AR2594" t="s">
        <v>1257</v>
      </c>
      <c r="AS2594" t="s">
        <v>1260</v>
      </c>
      <c r="AT2594">
        <v>1</v>
      </c>
      <c r="AX2594" t="s">
        <v>1260</v>
      </c>
      <c r="AY2594" t="s">
        <v>1264</v>
      </c>
      <c r="AZ2594" t="s">
        <v>1265</v>
      </c>
      <c r="BI2594" t="s">
        <v>1260</v>
      </c>
      <c r="BK2594" t="str">
        <f>LEFT(Tabela_BaseCadastro[[#This Row],[Descrição]],SEARCH(" ",Tabela_BaseCadastro[[#This Row],[Descrição]],1)-1)</f>
        <v>1192000</v>
      </c>
      <c r="BL2594" t="str">
        <f>TEXT(Tabela_BaseCadastro[[#This Row],[Unidade Venda '[EAN8, UPC12, EAN13, e DUN14']]],"0000000000000")</f>
        <v>0000000000000</v>
      </c>
      <c r="BM2594" t="s">
        <v>1565</v>
      </c>
      <c r="BN2594" t="str">
        <f>IF(Tabela_BaseCadastro[[#This Row],[P.Ativo CMED]]="",Tabela_BaseCadastro[[#This Row],[DESCRIÇÃO DO PRINCIPIO ATIVO]],Tabela_BaseCadastro[[#This Row],[P.Ativo CMED]])</f>
        <v>TISAGENLECLEUCEL</v>
      </c>
    </row>
    <row r="2595" spans="1:66" x14ac:dyDescent="0.25">
      <c r="A2595">
        <v>3475</v>
      </c>
      <c r="B2595" t="s">
        <v>5946</v>
      </c>
      <c r="C2595">
        <v>2500</v>
      </c>
      <c r="D2595" t="s">
        <v>5921</v>
      </c>
      <c r="E2595">
        <v>5</v>
      </c>
      <c r="F2595" t="s">
        <v>2634</v>
      </c>
      <c r="G2595">
        <v>8</v>
      </c>
      <c r="H2595" s="1" t="s">
        <v>2635</v>
      </c>
      <c r="I2595">
        <v>97</v>
      </c>
      <c r="J2595" t="s">
        <v>5922</v>
      </c>
      <c r="M2595" t="s">
        <v>1257</v>
      </c>
      <c r="N2595" t="s">
        <v>5923</v>
      </c>
      <c r="O2595" t="s">
        <v>5868</v>
      </c>
      <c r="P2595">
        <v>90192010</v>
      </c>
      <c r="R2595">
        <v>13</v>
      </c>
      <c r="S2595">
        <v>14</v>
      </c>
      <c r="U2595">
        <v>0</v>
      </c>
      <c r="V2595">
        <v>0</v>
      </c>
      <c r="X2595">
        <v>1200050</v>
      </c>
      <c r="Z2595" t="s">
        <v>1260</v>
      </c>
      <c r="AA2595" t="s">
        <v>1261</v>
      </c>
      <c r="AE2595">
        <v>45685</v>
      </c>
      <c r="AH2595">
        <v>0</v>
      </c>
      <c r="AK2595" t="s">
        <v>1260</v>
      </c>
      <c r="AM2595" t="s">
        <v>1260</v>
      </c>
      <c r="AN2595" t="s">
        <v>1260</v>
      </c>
      <c r="AQ2595" t="s">
        <v>1263</v>
      </c>
      <c r="AR2595" t="s">
        <v>1257</v>
      </c>
      <c r="AS2595" t="s">
        <v>1260</v>
      </c>
      <c r="AT2595">
        <v>1</v>
      </c>
      <c r="AX2595" t="s">
        <v>1260</v>
      </c>
      <c r="AY2595" t="s">
        <v>1264</v>
      </c>
      <c r="AZ2595" t="s">
        <v>1265</v>
      </c>
      <c r="BI2595" t="s">
        <v>1260</v>
      </c>
      <c r="BK2595" t="str">
        <f>LEFT(Tabela_BaseCadastro[[#This Row],[Descrição]],SEARCH(" ",Tabela_BaseCadastro[[#This Row],[Descrição]],1)-1)</f>
        <v>1200050</v>
      </c>
      <c r="BL2595" t="str">
        <f>TEXT(Tabela_BaseCadastro[[#This Row],[Unidade Venda '[EAN8, UPC12, EAN13, e DUN14']]],"0000000000000")</f>
        <v>0000000000000</v>
      </c>
      <c r="BM2595" t="s">
        <v>1565</v>
      </c>
      <c r="BN2595" t="str">
        <f>IF(Tabela_BaseCadastro[[#This Row],[P.Ativo CMED]]="",Tabela_BaseCadastro[[#This Row],[DESCRIÇÃO DO PRINCIPIO ATIVO]],Tabela_BaseCadastro[[#This Row],[P.Ativo CMED]])</f>
        <v>TISAGENLECLEUCEL</v>
      </c>
    </row>
    <row r="2596" spans="1:66" x14ac:dyDescent="0.25">
      <c r="A2596">
        <v>3476</v>
      </c>
      <c r="B2596" t="s">
        <v>5947</v>
      </c>
      <c r="C2596">
        <v>2500</v>
      </c>
      <c r="D2596" t="s">
        <v>5921</v>
      </c>
      <c r="E2596">
        <v>5</v>
      </c>
      <c r="F2596" t="s">
        <v>2634</v>
      </c>
      <c r="G2596">
        <v>8</v>
      </c>
      <c r="H2596" s="1" t="s">
        <v>2635</v>
      </c>
      <c r="I2596">
        <v>97</v>
      </c>
      <c r="J2596" t="s">
        <v>5922</v>
      </c>
      <c r="M2596" t="s">
        <v>1257</v>
      </c>
      <c r="N2596" t="s">
        <v>5923</v>
      </c>
      <c r="O2596" t="s">
        <v>5868</v>
      </c>
      <c r="P2596">
        <v>90192010</v>
      </c>
      <c r="R2596">
        <v>13</v>
      </c>
      <c r="S2596">
        <v>14</v>
      </c>
      <c r="U2596">
        <v>0</v>
      </c>
      <c r="V2596">
        <v>0</v>
      </c>
      <c r="X2596">
        <v>1206000</v>
      </c>
      <c r="Z2596" t="s">
        <v>1260</v>
      </c>
      <c r="AA2596" t="s">
        <v>1261</v>
      </c>
      <c r="AE2596">
        <v>45685</v>
      </c>
      <c r="AH2596">
        <v>0</v>
      </c>
      <c r="AK2596" t="s">
        <v>1260</v>
      </c>
      <c r="AM2596" t="s">
        <v>1260</v>
      </c>
      <c r="AN2596" t="s">
        <v>1260</v>
      </c>
      <c r="AQ2596" t="s">
        <v>1263</v>
      </c>
      <c r="AR2596" t="s">
        <v>1257</v>
      </c>
      <c r="AS2596" t="s">
        <v>1260</v>
      </c>
      <c r="AT2596">
        <v>1</v>
      </c>
      <c r="AX2596" t="s">
        <v>1260</v>
      </c>
      <c r="AY2596" t="s">
        <v>1264</v>
      </c>
      <c r="AZ2596" t="s">
        <v>1265</v>
      </c>
      <c r="BI2596" t="s">
        <v>1260</v>
      </c>
      <c r="BK2596" t="str">
        <f>LEFT(Tabela_BaseCadastro[[#This Row],[Descrição]],SEARCH(" ",Tabela_BaseCadastro[[#This Row],[Descrição]],1)-1)</f>
        <v>1206000</v>
      </c>
      <c r="BL2596" t="str">
        <f>TEXT(Tabela_BaseCadastro[[#This Row],[Unidade Venda '[EAN8, UPC12, EAN13, e DUN14']]],"0000000000000")</f>
        <v>0000000000000</v>
      </c>
      <c r="BM2596" t="s">
        <v>1565</v>
      </c>
      <c r="BN2596" t="str">
        <f>IF(Tabela_BaseCadastro[[#This Row],[P.Ativo CMED]]="",Tabela_BaseCadastro[[#This Row],[DESCRIÇÃO DO PRINCIPIO ATIVO]],Tabela_BaseCadastro[[#This Row],[P.Ativo CMED]])</f>
        <v>TISAGENLECLEUCEL</v>
      </c>
    </row>
    <row r="2597" spans="1:66" x14ac:dyDescent="0.25">
      <c r="A2597">
        <v>3477</v>
      </c>
      <c r="B2597" t="s">
        <v>5948</v>
      </c>
      <c r="C2597">
        <v>2500</v>
      </c>
      <c r="D2597" t="s">
        <v>5921</v>
      </c>
      <c r="E2597">
        <v>5</v>
      </c>
      <c r="F2597" t="s">
        <v>2634</v>
      </c>
      <c r="G2597">
        <v>8</v>
      </c>
      <c r="H2597" s="1" t="s">
        <v>2635</v>
      </c>
      <c r="I2597">
        <v>97</v>
      </c>
      <c r="J2597" t="s">
        <v>5922</v>
      </c>
      <c r="M2597" t="s">
        <v>1257</v>
      </c>
      <c r="N2597" t="s">
        <v>5923</v>
      </c>
      <c r="O2597" t="s">
        <v>5868</v>
      </c>
      <c r="P2597">
        <v>90192010</v>
      </c>
      <c r="R2597">
        <v>13</v>
      </c>
      <c r="S2597">
        <v>14</v>
      </c>
      <c r="U2597">
        <v>0</v>
      </c>
      <c r="V2597">
        <v>0</v>
      </c>
      <c r="X2597">
        <v>1453015</v>
      </c>
      <c r="Z2597" t="s">
        <v>1260</v>
      </c>
      <c r="AA2597" t="s">
        <v>1261</v>
      </c>
      <c r="AE2597">
        <v>45685</v>
      </c>
      <c r="AH2597">
        <v>0</v>
      </c>
      <c r="AK2597" t="s">
        <v>1260</v>
      </c>
      <c r="AM2597" t="s">
        <v>1260</v>
      </c>
      <c r="AN2597" t="s">
        <v>1260</v>
      </c>
      <c r="AQ2597" t="s">
        <v>1263</v>
      </c>
      <c r="AR2597" t="s">
        <v>1257</v>
      </c>
      <c r="AS2597" t="s">
        <v>1260</v>
      </c>
      <c r="AT2597">
        <v>1</v>
      </c>
      <c r="AX2597" t="s">
        <v>1260</v>
      </c>
      <c r="AY2597" t="s">
        <v>1264</v>
      </c>
      <c r="AZ2597" t="s">
        <v>1265</v>
      </c>
      <c r="BI2597" t="s">
        <v>1260</v>
      </c>
      <c r="BK2597" t="str">
        <f>LEFT(Tabela_BaseCadastro[[#This Row],[Descrição]],SEARCH(" ",Tabela_BaseCadastro[[#This Row],[Descrição]],1)-1)</f>
        <v>1453015</v>
      </c>
      <c r="BL2597" t="str">
        <f>TEXT(Tabela_BaseCadastro[[#This Row],[Unidade Venda '[EAN8, UPC12, EAN13, e DUN14']]],"0000000000000")</f>
        <v>0000000000000</v>
      </c>
      <c r="BM2597" t="s">
        <v>1565</v>
      </c>
      <c r="BN2597" t="str">
        <f>IF(Tabela_BaseCadastro[[#This Row],[P.Ativo CMED]]="",Tabela_BaseCadastro[[#This Row],[DESCRIÇÃO DO PRINCIPIO ATIVO]],Tabela_BaseCadastro[[#This Row],[P.Ativo CMED]])</f>
        <v>TISAGENLECLEUCEL</v>
      </c>
    </row>
    <row r="2598" spans="1:66" x14ac:dyDescent="0.25">
      <c r="A2598">
        <v>3478</v>
      </c>
      <c r="B2598" t="s">
        <v>5949</v>
      </c>
      <c r="C2598">
        <v>2500</v>
      </c>
      <c r="D2598" t="s">
        <v>5921</v>
      </c>
      <c r="E2598">
        <v>5</v>
      </c>
      <c r="F2598" t="s">
        <v>2634</v>
      </c>
      <c r="G2598">
        <v>8</v>
      </c>
      <c r="H2598" s="1" t="s">
        <v>2635</v>
      </c>
      <c r="I2598">
        <v>97</v>
      </c>
      <c r="J2598" t="s">
        <v>5922</v>
      </c>
      <c r="M2598" t="s">
        <v>1257</v>
      </c>
      <c r="N2598" t="s">
        <v>5923</v>
      </c>
      <c r="O2598" t="s">
        <v>5868</v>
      </c>
      <c r="P2598">
        <v>90192010</v>
      </c>
      <c r="R2598">
        <v>13</v>
      </c>
      <c r="S2598">
        <v>14</v>
      </c>
      <c r="U2598">
        <v>0</v>
      </c>
      <c r="V2598">
        <v>0</v>
      </c>
      <c r="X2598">
        <v>1454015</v>
      </c>
      <c r="Z2598" t="s">
        <v>1260</v>
      </c>
      <c r="AA2598" t="s">
        <v>1261</v>
      </c>
      <c r="AE2598">
        <v>45685</v>
      </c>
      <c r="AH2598">
        <v>0</v>
      </c>
      <c r="AK2598" t="s">
        <v>1260</v>
      </c>
      <c r="AM2598" t="s">
        <v>1260</v>
      </c>
      <c r="AN2598" t="s">
        <v>1260</v>
      </c>
      <c r="AQ2598" t="s">
        <v>1263</v>
      </c>
      <c r="AR2598" t="s">
        <v>1257</v>
      </c>
      <c r="AS2598" t="s">
        <v>1260</v>
      </c>
      <c r="AT2598">
        <v>1</v>
      </c>
      <c r="AX2598" t="s">
        <v>1260</v>
      </c>
      <c r="AY2598" t="s">
        <v>1264</v>
      </c>
      <c r="AZ2598" t="s">
        <v>1265</v>
      </c>
      <c r="BI2598" t="s">
        <v>1260</v>
      </c>
      <c r="BK2598" t="str">
        <f>LEFT(Tabela_BaseCadastro[[#This Row],[Descrição]],SEARCH(" ",Tabela_BaseCadastro[[#This Row],[Descrição]],1)-1)</f>
        <v>1454015</v>
      </c>
      <c r="BL2598" t="str">
        <f>TEXT(Tabela_BaseCadastro[[#This Row],[Unidade Venda '[EAN8, UPC12, EAN13, e DUN14']]],"0000000000000")</f>
        <v>0000000000000</v>
      </c>
      <c r="BM2598" t="s">
        <v>1565</v>
      </c>
      <c r="BN2598" t="str">
        <f>IF(Tabela_BaseCadastro[[#This Row],[P.Ativo CMED]]="",Tabela_BaseCadastro[[#This Row],[DESCRIÇÃO DO PRINCIPIO ATIVO]],Tabela_BaseCadastro[[#This Row],[P.Ativo CMED]])</f>
        <v>TISAGENLECLEUCEL</v>
      </c>
    </row>
    <row r="2599" spans="1:66" x14ac:dyDescent="0.25">
      <c r="A2599">
        <v>3479</v>
      </c>
      <c r="B2599" t="s">
        <v>5950</v>
      </c>
      <c r="C2599">
        <v>1657</v>
      </c>
      <c r="D2599" t="s">
        <v>13</v>
      </c>
      <c r="E2599">
        <v>5</v>
      </c>
      <c r="F2599" t="s">
        <v>2634</v>
      </c>
      <c r="G2599">
        <v>8</v>
      </c>
      <c r="H2599" s="1" t="s">
        <v>2635</v>
      </c>
      <c r="I2599">
        <v>47</v>
      </c>
      <c r="J2599" t="s">
        <v>3791</v>
      </c>
      <c r="M2599" t="s">
        <v>1257</v>
      </c>
      <c r="N2599" t="s">
        <v>3792</v>
      </c>
      <c r="O2599" t="s">
        <v>3793</v>
      </c>
      <c r="P2599">
        <v>30051090</v>
      </c>
      <c r="R2599">
        <v>14</v>
      </c>
      <c r="S2599">
        <v>14</v>
      </c>
      <c r="U2599">
        <v>50707387807684</v>
      </c>
      <c r="V2599">
        <v>0</v>
      </c>
      <c r="W2599">
        <v>50707387807684</v>
      </c>
      <c r="X2599" t="s">
        <v>347</v>
      </c>
      <c r="Z2599" t="s">
        <v>1260</v>
      </c>
      <c r="AA2599" t="s">
        <v>1261</v>
      </c>
      <c r="AE2599">
        <v>45688</v>
      </c>
      <c r="AH2599">
        <v>0</v>
      </c>
      <c r="AK2599" t="s">
        <v>1260</v>
      </c>
      <c r="AM2599" t="s">
        <v>1260</v>
      </c>
      <c r="AN2599" t="s">
        <v>1260</v>
      </c>
      <c r="AQ2599" t="s">
        <v>1263</v>
      </c>
      <c r="AR2599" t="s">
        <v>1257</v>
      </c>
      <c r="AS2599" t="s">
        <v>1260</v>
      </c>
      <c r="AT2599">
        <v>1</v>
      </c>
      <c r="AX2599" t="s">
        <v>1260</v>
      </c>
      <c r="AY2599" t="s">
        <v>1264</v>
      </c>
      <c r="AZ2599" t="s">
        <v>1265</v>
      </c>
      <c r="BI2599" t="s">
        <v>1260</v>
      </c>
      <c r="BK2599" t="str">
        <f>LEFT(Tabela_BaseCadastro[[#This Row],[Descrição]],SEARCH(" ",Tabela_BaseCadastro[[#This Row],[Descrição]],1)-1)</f>
        <v>1610</v>
      </c>
      <c r="BL2599" t="str">
        <f>TEXT(Tabela_BaseCadastro[[#This Row],[Unidade Venda '[EAN8, UPC12, EAN13, e DUN14']]],"0000000000000")</f>
        <v>50707387807684</v>
      </c>
      <c r="BN2599">
        <f>IF(Tabela_BaseCadastro[[#This Row],[P.Ativo CMED]]="",Tabela_BaseCadastro[[#This Row],[DESCRIÇÃO DO PRINCIPIO ATIVO]],Tabela_BaseCadastro[[#This Row],[P.Ativo CMED]])</f>
        <v>0</v>
      </c>
    </row>
    <row r="2600" spans="1:66" x14ac:dyDescent="0.25">
      <c r="A2600">
        <v>3480</v>
      </c>
      <c r="B2600" t="s">
        <v>5951</v>
      </c>
      <c r="C2600">
        <v>1657</v>
      </c>
      <c r="D2600" t="s">
        <v>13</v>
      </c>
      <c r="E2600">
        <v>5</v>
      </c>
      <c r="F2600" t="s">
        <v>2634</v>
      </c>
      <c r="G2600">
        <v>8</v>
      </c>
      <c r="H2600" s="1" t="s">
        <v>2635</v>
      </c>
      <c r="I2600">
        <v>47</v>
      </c>
      <c r="J2600" t="s">
        <v>3791</v>
      </c>
      <c r="M2600" t="s">
        <v>1257</v>
      </c>
      <c r="N2600" t="s">
        <v>3792</v>
      </c>
      <c r="O2600" t="s">
        <v>3793</v>
      </c>
      <c r="P2600">
        <v>30051090</v>
      </c>
      <c r="R2600">
        <v>14</v>
      </c>
      <c r="S2600">
        <v>14</v>
      </c>
      <c r="U2600">
        <v>50707387807769</v>
      </c>
      <c r="V2600">
        <v>0</v>
      </c>
      <c r="X2600" t="s">
        <v>5952</v>
      </c>
      <c r="Z2600" t="s">
        <v>1260</v>
      </c>
      <c r="AA2600" t="s">
        <v>1261</v>
      </c>
      <c r="AE2600">
        <v>45688</v>
      </c>
      <c r="AH2600">
        <v>0</v>
      </c>
      <c r="AK2600" t="s">
        <v>1260</v>
      </c>
      <c r="AM2600" t="s">
        <v>1260</v>
      </c>
      <c r="AN2600" t="s">
        <v>1260</v>
      </c>
      <c r="AQ2600" t="s">
        <v>1263</v>
      </c>
      <c r="AR2600" t="s">
        <v>1257</v>
      </c>
      <c r="AS2600" t="s">
        <v>1260</v>
      </c>
      <c r="AT2600">
        <v>1</v>
      </c>
      <c r="AX2600" t="s">
        <v>1260</v>
      </c>
      <c r="AY2600" t="s">
        <v>1264</v>
      </c>
      <c r="AZ2600" t="s">
        <v>1265</v>
      </c>
      <c r="BI2600" t="s">
        <v>1260</v>
      </c>
      <c r="BK2600" t="str">
        <f>LEFT(Tabela_BaseCadastro[[#This Row],[Descrição]],SEARCH(" ",Tabela_BaseCadastro[[#This Row],[Descrição]],1)-1)</f>
        <v>1655</v>
      </c>
      <c r="BL2600" t="str">
        <f>TEXT(Tabela_BaseCadastro[[#This Row],[Unidade Venda '[EAN8, UPC12, EAN13, e DUN14']]],"0000000000000")</f>
        <v>50707387807769</v>
      </c>
      <c r="BN2600">
        <f>IF(Tabela_BaseCadastro[[#This Row],[P.Ativo CMED]]="",Tabela_BaseCadastro[[#This Row],[DESCRIÇÃO DO PRINCIPIO ATIVO]],Tabela_BaseCadastro[[#This Row],[P.Ativo CMED]])</f>
        <v>0</v>
      </c>
    </row>
    <row r="2601" spans="1:66" x14ac:dyDescent="0.25">
      <c r="A2601">
        <v>3482</v>
      </c>
      <c r="B2601" t="s">
        <v>5953</v>
      </c>
      <c r="C2601">
        <v>2500</v>
      </c>
      <c r="D2601" t="s">
        <v>5921</v>
      </c>
      <c r="E2601">
        <v>5</v>
      </c>
      <c r="F2601" t="s">
        <v>2634</v>
      </c>
      <c r="G2601">
        <v>8</v>
      </c>
      <c r="H2601" s="1" t="s">
        <v>2635</v>
      </c>
      <c r="I2601">
        <v>97</v>
      </c>
      <c r="J2601" t="s">
        <v>5922</v>
      </c>
      <c r="M2601" t="s">
        <v>1257</v>
      </c>
      <c r="N2601" t="s">
        <v>5923</v>
      </c>
      <c r="O2601" t="s">
        <v>5868</v>
      </c>
      <c r="P2601">
        <v>90192010</v>
      </c>
      <c r="R2601">
        <v>13</v>
      </c>
      <c r="S2601">
        <v>14</v>
      </c>
      <c r="U2601">
        <v>0</v>
      </c>
      <c r="V2601">
        <v>0</v>
      </c>
      <c r="X2601">
        <v>1511000</v>
      </c>
      <c r="Z2601" t="s">
        <v>1260</v>
      </c>
      <c r="AA2601" t="s">
        <v>1261</v>
      </c>
      <c r="AE2601">
        <v>45688</v>
      </c>
      <c r="AH2601">
        <v>0</v>
      </c>
      <c r="AK2601" t="s">
        <v>1260</v>
      </c>
      <c r="AM2601" t="s">
        <v>1260</v>
      </c>
      <c r="AN2601" t="s">
        <v>1260</v>
      </c>
      <c r="AQ2601" t="s">
        <v>1263</v>
      </c>
      <c r="AR2601" t="s">
        <v>1257</v>
      </c>
      <c r="AS2601" t="s">
        <v>1260</v>
      </c>
      <c r="AT2601">
        <v>1</v>
      </c>
      <c r="AX2601" t="s">
        <v>1260</v>
      </c>
      <c r="AY2601" t="s">
        <v>1264</v>
      </c>
      <c r="AZ2601" t="s">
        <v>1265</v>
      </c>
      <c r="BI2601" t="s">
        <v>1260</v>
      </c>
      <c r="BK2601" t="str">
        <f>LEFT(Tabela_BaseCadastro[[#This Row],[Descrição]],SEARCH(" ",Tabela_BaseCadastro[[#This Row],[Descrição]],1)-1)</f>
        <v>1511000</v>
      </c>
      <c r="BL2601" t="str">
        <f>TEXT(Tabela_BaseCadastro[[#This Row],[Unidade Venda '[EAN8, UPC12, EAN13, e DUN14']]],"0000000000000")</f>
        <v>0000000000000</v>
      </c>
      <c r="BM2601" t="s">
        <v>1565</v>
      </c>
      <c r="BN2601" t="str">
        <f>IF(Tabela_BaseCadastro[[#This Row],[P.Ativo CMED]]="",Tabela_BaseCadastro[[#This Row],[DESCRIÇÃO DO PRINCIPIO ATIVO]],Tabela_BaseCadastro[[#This Row],[P.Ativo CMED]])</f>
        <v>TISAGENLECLEUCEL</v>
      </c>
    </row>
    <row r="2602" spans="1:66" x14ac:dyDescent="0.25">
      <c r="A2602">
        <v>3483</v>
      </c>
      <c r="B2602" t="s">
        <v>5954</v>
      </c>
      <c r="C2602">
        <v>2500</v>
      </c>
      <c r="D2602" t="s">
        <v>5921</v>
      </c>
      <c r="E2602">
        <v>5</v>
      </c>
      <c r="F2602" t="s">
        <v>2634</v>
      </c>
      <c r="G2602">
        <v>8</v>
      </c>
      <c r="H2602" s="1" t="s">
        <v>2635</v>
      </c>
      <c r="I2602">
        <v>97</v>
      </c>
      <c r="J2602" t="s">
        <v>5922</v>
      </c>
      <c r="M2602" t="s">
        <v>1257</v>
      </c>
      <c r="N2602" t="s">
        <v>5923</v>
      </c>
      <c r="O2602" t="s">
        <v>5868</v>
      </c>
      <c r="P2602">
        <v>90192010</v>
      </c>
      <c r="R2602">
        <v>13</v>
      </c>
      <c r="S2602">
        <v>14</v>
      </c>
      <c r="U2602">
        <v>0</v>
      </c>
      <c r="V2602">
        <v>0</v>
      </c>
      <c r="X2602">
        <v>1512000</v>
      </c>
      <c r="Z2602" t="s">
        <v>1260</v>
      </c>
      <c r="AA2602" t="s">
        <v>1261</v>
      </c>
      <c r="AE2602">
        <v>45688</v>
      </c>
      <c r="AH2602">
        <v>0</v>
      </c>
      <c r="AK2602" t="s">
        <v>1260</v>
      </c>
      <c r="AM2602" t="s">
        <v>1260</v>
      </c>
      <c r="AN2602" t="s">
        <v>1260</v>
      </c>
      <c r="AQ2602" t="s">
        <v>1263</v>
      </c>
      <c r="AR2602" t="s">
        <v>1257</v>
      </c>
      <c r="AS2602" t="s">
        <v>1260</v>
      </c>
      <c r="AT2602">
        <v>1</v>
      </c>
      <c r="AX2602" t="s">
        <v>1260</v>
      </c>
      <c r="AY2602" t="s">
        <v>1264</v>
      </c>
      <c r="AZ2602" t="s">
        <v>1265</v>
      </c>
      <c r="BI2602" t="s">
        <v>1260</v>
      </c>
      <c r="BK2602" t="str">
        <f>LEFT(Tabela_BaseCadastro[[#This Row],[Descrição]],SEARCH(" ",Tabela_BaseCadastro[[#This Row],[Descrição]],1)-1)</f>
        <v>1512000</v>
      </c>
      <c r="BL2602" t="str">
        <f>TEXT(Tabela_BaseCadastro[[#This Row],[Unidade Venda '[EAN8, UPC12, EAN13, e DUN14']]],"0000000000000")</f>
        <v>0000000000000</v>
      </c>
      <c r="BM2602" t="s">
        <v>1565</v>
      </c>
      <c r="BN2602" t="str">
        <f>IF(Tabela_BaseCadastro[[#This Row],[P.Ativo CMED]]="",Tabela_BaseCadastro[[#This Row],[DESCRIÇÃO DO PRINCIPIO ATIVO]],Tabela_BaseCadastro[[#This Row],[P.Ativo CMED]])</f>
        <v>TISAGENLECLEUCEL</v>
      </c>
    </row>
    <row r="2603" spans="1:66" x14ac:dyDescent="0.25">
      <c r="A2603">
        <v>3484</v>
      </c>
      <c r="B2603" t="s">
        <v>5955</v>
      </c>
      <c r="C2603">
        <v>2500</v>
      </c>
      <c r="D2603" t="s">
        <v>5921</v>
      </c>
      <c r="E2603">
        <v>5</v>
      </c>
      <c r="F2603" t="s">
        <v>2634</v>
      </c>
      <c r="G2603">
        <v>8</v>
      </c>
      <c r="H2603" s="1" t="s">
        <v>2635</v>
      </c>
      <c r="I2603">
        <v>97</v>
      </c>
      <c r="J2603" t="s">
        <v>5922</v>
      </c>
      <c r="M2603" t="s">
        <v>1257</v>
      </c>
      <c r="N2603" t="s">
        <v>5923</v>
      </c>
      <c r="O2603" t="s">
        <v>5868</v>
      </c>
      <c r="P2603">
        <v>90192010</v>
      </c>
      <c r="R2603">
        <v>13</v>
      </c>
      <c r="S2603">
        <v>14</v>
      </c>
      <c r="U2603">
        <v>0</v>
      </c>
      <c r="V2603">
        <v>0</v>
      </c>
      <c r="X2603">
        <v>1513000</v>
      </c>
      <c r="Z2603" t="s">
        <v>1260</v>
      </c>
      <c r="AA2603" t="s">
        <v>1261</v>
      </c>
      <c r="AE2603">
        <v>45688</v>
      </c>
      <c r="AH2603">
        <v>0</v>
      </c>
      <c r="AK2603" t="s">
        <v>1260</v>
      </c>
      <c r="AM2603" t="s">
        <v>1260</v>
      </c>
      <c r="AN2603" t="s">
        <v>1260</v>
      </c>
      <c r="AQ2603" t="s">
        <v>1263</v>
      </c>
      <c r="AR2603" t="s">
        <v>1257</v>
      </c>
      <c r="AS2603" t="s">
        <v>1260</v>
      </c>
      <c r="AT2603">
        <v>1</v>
      </c>
      <c r="AX2603" t="s">
        <v>1260</v>
      </c>
      <c r="AY2603" t="s">
        <v>1264</v>
      </c>
      <c r="AZ2603" t="s">
        <v>1265</v>
      </c>
      <c r="BI2603" t="s">
        <v>1260</v>
      </c>
      <c r="BK2603" t="str">
        <f>LEFT(Tabela_BaseCadastro[[#This Row],[Descrição]],SEARCH(" ",Tabela_BaseCadastro[[#This Row],[Descrição]],1)-1)</f>
        <v>1513000</v>
      </c>
      <c r="BL2603" t="str">
        <f>TEXT(Tabela_BaseCadastro[[#This Row],[Unidade Venda '[EAN8, UPC12, EAN13, e DUN14']]],"0000000000000")</f>
        <v>0000000000000</v>
      </c>
      <c r="BM2603" t="s">
        <v>1565</v>
      </c>
      <c r="BN2603" t="str">
        <f>IF(Tabela_BaseCadastro[[#This Row],[P.Ativo CMED]]="",Tabela_BaseCadastro[[#This Row],[DESCRIÇÃO DO PRINCIPIO ATIVO]],Tabela_BaseCadastro[[#This Row],[P.Ativo CMED]])</f>
        <v>TISAGENLECLEUCEL</v>
      </c>
    </row>
    <row r="2604" spans="1:66" x14ac:dyDescent="0.25">
      <c r="A2604">
        <v>3485</v>
      </c>
      <c r="B2604" t="s">
        <v>5956</v>
      </c>
      <c r="C2604">
        <v>2500</v>
      </c>
      <c r="D2604" t="s">
        <v>5921</v>
      </c>
      <c r="E2604">
        <v>5</v>
      </c>
      <c r="F2604" t="s">
        <v>2634</v>
      </c>
      <c r="G2604">
        <v>8</v>
      </c>
      <c r="H2604" s="1" t="s">
        <v>2635</v>
      </c>
      <c r="I2604">
        <v>97</v>
      </c>
      <c r="J2604" t="s">
        <v>5922</v>
      </c>
      <c r="M2604" t="s">
        <v>1257</v>
      </c>
      <c r="N2604" t="s">
        <v>5923</v>
      </c>
      <c r="O2604" t="s">
        <v>5868</v>
      </c>
      <c r="P2604">
        <v>90192010</v>
      </c>
      <c r="R2604">
        <v>13</v>
      </c>
      <c r="S2604">
        <v>14</v>
      </c>
      <c r="U2604">
        <v>0</v>
      </c>
      <c r="V2604">
        <v>0</v>
      </c>
      <c r="X2604">
        <v>1514000</v>
      </c>
      <c r="Z2604" t="s">
        <v>1260</v>
      </c>
      <c r="AA2604" t="s">
        <v>1261</v>
      </c>
      <c r="AE2604">
        <v>45688</v>
      </c>
      <c r="AH2604">
        <v>0</v>
      </c>
      <c r="AK2604" t="s">
        <v>1260</v>
      </c>
      <c r="AM2604" t="s">
        <v>1260</v>
      </c>
      <c r="AN2604" t="s">
        <v>1260</v>
      </c>
      <c r="AQ2604" t="s">
        <v>1263</v>
      </c>
      <c r="AR2604" t="s">
        <v>1257</v>
      </c>
      <c r="AS2604" t="s">
        <v>1260</v>
      </c>
      <c r="AT2604">
        <v>1</v>
      </c>
      <c r="AX2604" t="s">
        <v>1260</v>
      </c>
      <c r="AY2604" t="s">
        <v>1264</v>
      </c>
      <c r="AZ2604" t="s">
        <v>1265</v>
      </c>
      <c r="BI2604" t="s">
        <v>1260</v>
      </c>
      <c r="BK2604" t="str">
        <f>LEFT(Tabela_BaseCadastro[[#This Row],[Descrição]],SEARCH(" ",Tabela_BaseCadastro[[#This Row],[Descrição]],1)-1)</f>
        <v>1514000</v>
      </c>
      <c r="BL2604" t="str">
        <f>TEXT(Tabela_BaseCadastro[[#This Row],[Unidade Venda '[EAN8, UPC12, EAN13, e DUN14']]],"0000000000000")</f>
        <v>0000000000000</v>
      </c>
      <c r="BM2604" t="s">
        <v>1565</v>
      </c>
      <c r="BN2604" t="str">
        <f>IF(Tabela_BaseCadastro[[#This Row],[P.Ativo CMED]]="",Tabela_BaseCadastro[[#This Row],[DESCRIÇÃO DO PRINCIPIO ATIVO]],Tabela_BaseCadastro[[#This Row],[P.Ativo CMED]])</f>
        <v>TISAGENLECLEUCEL</v>
      </c>
    </row>
    <row r="2605" spans="1:66" x14ac:dyDescent="0.25">
      <c r="A2605">
        <v>3486</v>
      </c>
      <c r="B2605" t="s">
        <v>5957</v>
      </c>
      <c r="C2605">
        <v>2500</v>
      </c>
      <c r="D2605" t="s">
        <v>5921</v>
      </c>
      <c r="E2605">
        <v>5</v>
      </c>
      <c r="F2605" t="s">
        <v>2634</v>
      </c>
      <c r="G2605">
        <v>8</v>
      </c>
      <c r="H2605" s="1" t="s">
        <v>2635</v>
      </c>
      <c r="I2605">
        <v>97</v>
      </c>
      <c r="J2605" t="s">
        <v>5922</v>
      </c>
      <c r="M2605" t="s">
        <v>1257</v>
      </c>
      <c r="N2605" t="s">
        <v>5923</v>
      </c>
      <c r="O2605" t="s">
        <v>5868</v>
      </c>
      <c r="P2605">
        <v>90192010</v>
      </c>
      <c r="R2605">
        <v>13</v>
      </c>
      <c r="S2605">
        <v>14</v>
      </c>
      <c r="U2605">
        <v>0</v>
      </c>
      <c r="V2605">
        <v>0</v>
      </c>
      <c r="X2605">
        <v>1515000</v>
      </c>
      <c r="Z2605" t="s">
        <v>1260</v>
      </c>
      <c r="AA2605" t="s">
        <v>1261</v>
      </c>
      <c r="AE2605">
        <v>45688</v>
      </c>
      <c r="AH2605">
        <v>0</v>
      </c>
      <c r="AK2605" t="s">
        <v>1260</v>
      </c>
      <c r="AM2605" t="s">
        <v>1260</v>
      </c>
      <c r="AN2605" t="s">
        <v>1260</v>
      </c>
      <c r="AQ2605" t="s">
        <v>1263</v>
      </c>
      <c r="AR2605" t="s">
        <v>1257</v>
      </c>
      <c r="AS2605" t="s">
        <v>1260</v>
      </c>
      <c r="AT2605">
        <v>1</v>
      </c>
      <c r="AX2605" t="s">
        <v>1260</v>
      </c>
      <c r="AY2605" t="s">
        <v>1264</v>
      </c>
      <c r="AZ2605" t="s">
        <v>1265</v>
      </c>
      <c r="BI2605" t="s">
        <v>1260</v>
      </c>
      <c r="BK2605" t="str">
        <f>LEFT(Tabela_BaseCadastro[[#This Row],[Descrição]],SEARCH(" ",Tabela_BaseCadastro[[#This Row],[Descrição]],1)-1)</f>
        <v>1515000</v>
      </c>
      <c r="BL2605" t="str">
        <f>TEXT(Tabela_BaseCadastro[[#This Row],[Unidade Venda '[EAN8, UPC12, EAN13, e DUN14']]],"0000000000000")</f>
        <v>0000000000000</v>
      </c>
      <c r="BM2605" t="s">
        <v>1565</v>
      </c>
      <c r="BN2605" t="str">
        <f>IF(Tabela_BaseCadastro[[#This Row],[P.Ativo CMED]]="",Tabela_BaseCadastro[[#This Row],[DESCRIÇÃO DO PRINCIPIO ATIVO]],Tabela_BaseCadastro[[#This Row],[P.Ativo CMED]])</f>
        <v>TISAGENLECLEUCEL</v>
      </c>
    </row>
    <row r="2606" spans="1:66" x14ac:dyDescent="0.25">
      <c r="A2606">
        <v>3487</v>
      </c>
      <c r="B2606" t="s">
        <v>5958</v>
      </c>
      <c r="C2606">
        <v>2500</v>
      </c>
      <c r="D2606" t="s">
        <v>5921</v>
      </c>
      <c r="E2606">
        <v>5</v>
      </c>
      <c r="F2606" t="s">
        <v>2634</v>
      </c>
      <c r="G2606">
        <v>8</v>
      </c>
      <c r="H2606" s="1" t="s">
        <v>2635</v>
      </c>
      <c r="I2606">
        <v>97</v>
      </c>
      <c r="J2606" t="s">
        <v>5922</v>
      </c>
      <c r="M2606" t="s">
        <v>1257</v>
      </c>
      <c r="N2606" t="s">
        <v>5923</v>
      </c>
      <c r="O2606" t="s">
        <v>5868</v>
      </c>
      <c r="P2606">
        <v>90192010</v>
      </c>
      <c r="R2606">
        <v>13</v>
      </c>
      <c r="S2606">
        <v>14</v>
      </c>
      <c r="U2606">
        <v>0</v>
      </c>
      <c r="V2606">
        <v>0</v>
      </c>
      <c r="X2606">
        <v>1516000</v>
      </c>
      <c r="Z2606" t="s">
        <v>1260</v>
      </c>
      <c r="AA2606" t="s">
        <v>1261</v>
      </c>
      <c r="AE2606">
        <v>45688</v>
      </c>
      <c r="AH2606">
        <v>0</v>
      </c>
      <c r="AK2606" t="s">
        <v>1260</v>
      </c>
      <c r="AM2606" t="s">
        <v>1260</v>
      </c>
      <c r="AN2606" t="s">
        <v>1260</v>
      </c>
      <c r="AQ2606" t="s">
        <v>1263</v>
      </c>
      <c r="AR2606" t="s">
        <v>1257</v>
      </c>
      <c r="AS2606" t="s">
        <v>1260</v>
      </c>
      <c r="AT2606">
        <v>1</v>
      </c>
      <c r="AX2606" t="s">
        <v>1260</v>
      </c>
      <c r="AY2606" t="s">
        <v>1264</v>
      </c>
      <c r="AZ2606" t="s">
        <v>1265</v>
      </c>
      <c r="BI2606" t="s">
        <v>1260</v>
      </c>
      <c r="BK2606" t="str">
        <f>LEFT(Tabela_BaseCadastro[[#This Row],[Descrição]],SEARCH(" ",Tabela_BaseCadastro[[#This Row],[Descrição]],1)-1)</f>
        <v>1516000</v>
      </c>
      <c r="BL2606" t="str">
        <f>TEXT(Tabela_BaseCadastro[[#This Row],[Unidade Venda '[EAN8, UPC12, EAN13, e DUN14']]],"0000000000000")</f>
        <v>0000000000000</v>
      </c>
      <c r="BM2606" t="s">
        <v>1565</v>
      </c>
      <c r="BN2606" t="str">
        <f>IF(Tabela_BaseCadastro[[#This Row],[P.Ativo CMED]]="",Tabela_BaseCadastro[[#This Row],[DESCRIÇÃO DO PRINCIPIO ATIVO]],Tabela_BaseCadastro[[#This Row],[P.Ativo CMED]])</f>
        <v>TISAGENLECLEUCEL</v>
      </c>
    </row>
    <row r="2607" spans="1:66" x14ac:dyDescent="0.25">
      <c r="A2607">
        <v>3488</v>
      </c>
      <c r="B2607" t="s">
        <v>5959</v>
      </c>
      <c r="C2607">
        <v>2500</v>
      </c>
      <c r="D2607" t="s">
        <v>5921</v>
      </c>
      <c r="E2607">
        <v>5</v>
      </c>
      <c r="F2607" t="s">
        <v>2634</v>
      </c>
      <c r="G2607">
        <v>8</v>
      </c>
      <c r="H2607" s="1" t="s">
        <v>2635</v>
      </c>
      <c r="I2607">
        <v>97</v>
      </c>
      <c r="J2607" t="s">
        <v>5922</v>
      </c>
      <c r="M2607" t="s">
        <v>1257</v>
      </c>
      <c r="N2607" t="s">
        <v>5923</v>
      </c>
      <c r="O2607" t="s">
        <v>5868</v>
      </c>
      <c r="P2607">
        <v>90192010</v>
      </c>
      <c r="R2607">
        <v>13</v>
      </c>
      <c r="S2607">
        <v>14</v>
      </c>
      <c r="U2607">
        <v>0</v>
      </c>
      <c r="V2607">
        <v>0</v>
      </c>
      <c r="X2607">
        <v>1517000</v>
      </c>
      <c r="Z2607" t="s">
        <v>1260</v>
      </c>
      <c r="AA2607" t="s">
        <v>1261</v>
      </c>
      <c r="AE2607">
        <v>45688</v>
      </c>
      <c r="AH2607">
        <v>0</v>
      </c>
      <c r="AK2607" t="s">
        <v>1260</v>
      </c>
      <c r="AM2607" t="s">
        <v>1260</v>
      </c>
      <c r="AN2607" t="s">
        <v>1260</v>
      </c>
      <c r="AQ2607" t="s">
        <v>1263</v>
      </c>
      <c r="AR2607" t="s">
        <v>1257</v>
      </c>
      <c r="AS2607" t="s">
        <v>1260</v>
      </c>
      <c r="AT2607">
        <v>1</v>
      </c>
      <c r="AX2607" t="s">
        <v>1260</v>
      </c>
      <c r="AY2607" t="s">
        <v>1264</v>
      </c>
      <c r="AZ2607" t="s">
        <v>1265</v>
      </c>
      <c r="BI2607" t="s">
        <v>1260</v>
      </c>
      <c r="BK2607" t="str">
        <f>LEFT(Tabela_BaseCadastro[[#This Row],[Descrição]],SEARCH(" ",Tabela_BaseCadastro[[#This Row],[Descrição]],1)-1)</f>
        <v>1517000</v>
      </c>
      <c r="BL2607" t="str">
        <f>TEXT(Tabela_BaseCadastro[[#This Row],[Unidade Venda '[EAN8, UPC12, EAN13, e DUN14']]],"0000000000000")</f>
        <v>0000000000000</v>
      </c>
      <c r="BM2607" t="s">
        <v>1565</v>
      </c>
      <c r="BN2607" t="str">
        <f>IF(Tabela_BaseCadastro[[#This Row],[P.Ativo CMED]]="",Tabela_BaseCadastro[[#This Row],[DESCRIÇÃO DO PRINCIPIO ATIVO]],Tabela_BaseCadastro[[#This Row],[P.Ativo CMED]])</f>
        <v>TISAGENLECLEUCEL</v>
      </c>
    </row>
    <row r="2608" spans="1:66" x14ac:dyDescent="0.25">
      <c r="A2608">
        <v>3489</v>
      </c>
      <c r="B2608" t="s">
        <v>5960</v>
      </c>
      <c r="C2608">
        <v>2500</v>
      </c>
      <c r="D2608" t="s">
        <v>5921</v>
      </c>
      <c r="E2608">
        <v>5</v>
      </c>
      <c r="F2608" t="s">
        <v>2634</v>
      </c>
      <c r="G2608">
        <v>8</v>
      </c>
      <c r="H2608" s="1" t="s">
        <v>2635</v>
      </c>
      <c r="I2608">
        <v>97</v>
      </c>
      <c r="J2608" t="s">
        <v>5922</v>
      </c>
      <c r="M2608" t="s">
        <v>1257</v>
      </c>
      <c r="N2608" t="s">
        <v>5923</v>
      </c>
      <c r="O2608" t="s">
        <v>5868</v>
      </c>
      <c r="P2608">
        <v>90192010</v>
      </c>
      <c r="R2608">
        <v>13</v>
      </c>
      <c r="S2608">
        <v>14</v>
      </c>
      <c r="U2608">
        <v>0</v>
      </c>
      <c r="V2608">
        <v>0</v>
      </c>
      <c r="X2608">
        <v>2000000</v>
      </c>
      <c r="Z2608" t="s">
        <v>1260</v>
      </c>
      <c r="AA2608" t="s">
        <v>1261</v>
      </c>
      <c r="AE2608">
        <v>45688</v>
      </c>
      <c r="AH2608">
        <v>0</v>
      </c>
      <c r="AK2608" t="s">
        <v>1260</v>
      </c>
      <c r="AM2608" t="s">
        <v>1260</v>
      </c>
      <c r="AN2608" t="s">
        <v>1260</v>
      </c>
      <c r="AQ2608" t="s">
        <v>1263</v>
      </c>
      <c r="AR2608" t="s">
        <v>1257</v>
      </c>
      <c r="AS2608" t="s">
        <v>1260</v>
      </c>
      <c r="AT2608">
        <v>1</v>
      </c>
      <c r="AX2608" t="s">
        <v>1260</v>
      </c>
      <c r="AY2608" t="s">
        <v>1264</v>
      </c>
      <c r="AZ2608" t="s">
        <v>1265</v>
      </c>
      <c r="BI2608" t="s">
        <v>1260</v>
      </c>
      <c r="BK2608" t="str">
        <f>LEFT(Tabela_BaseCadastro[[#This Row],[Descrição]],SEARCH(" ",Tabela_BaseCadastro[[#This Row],[Descrição]],1)-1)</f>
        <v>2000000</v>
      </c>
      <c r="BL2608" t="str">
        <f>TEXT(Tabela_BaseCadastro[[#This Row],[Unidade Venda '[EAN8, UPC12, EAN13, e DUN14']]],"0000000000000")</f>
        <v>0000000000000</v>
      </c>
      <c r="BM2608" t="s">
        <v>1565</v>
      </c>
      <c r="BN2608" t="str">
        <f>IF(Tabela_BaseCadastro[[#This Row],[P.Ativo CMED]]="",Tabela_BaseCadastro[[#This Row],[DESCRIÇÃO DO PRINCIPIO ATIVO]],Tabela_BaseCadastro[[#This Row],[P.Ativo CMED]])</f>
        <v>TISAGENLECLEUCEL</v>
      </c>
    </row>
    <row r="2609" spans="1:66" x14ac:dyDescent="0.25">
      <c r="A2609">
        <v>3490</v>
      </c>
      <c r="B2609" t="s">
        <v>5961</v>
      </c>
      <c r="C2609">
        <v>2500</v>
      </c>
      <c r="D2609" t="s">
        <v>5921</v>
      </c>
      <c r="E2609">
        <v>5</v>
      </c>
      <c r="F2609" t="s">
        <v>2634</v>
      </c>
      <c r="G2609">
        <v>8</v>
      </c>
      <c r="H2609" s="1" t="s">
        <v>2635</v>
      </c>
      <c r="I2609">
        <v>97</v>
      </c>
      <c r="J2609" t="s">
        <v>5922</v>
      </c>
      <c r="M2609" t="s">
        <v>1257</v>
      </c>
      <c r="N2609" t="s">
        <v>5923</v>
      </c>
      <c r="O2609" t="s">
        <v>5868</v>
      </c>
      <c r="P2609">
        <v>90192010</v>
      </c>
      <c r="R2609">
        <v>13</v>
      </c>
      <c r="S2609">
        <v>14</v>
      </c>
      <c r="U2609">
        <v>0</v>
      </c>
      <c r="V2609">
        <v>0</v>
      </c>
      <c r="X2609">
        <v>2072000</v>
      </c>
      <c r="Z2609" t="s">
        <v>1260</v>
      </c>
      <c r="AA2609" t="s">
        <v>1261</v>
      </c>
      <c r="AE2609">
        <v>45688</v>
      </c>
      <c r="AH2609">
        <v>0</v>
      </c>
      <c r="AK2609" t="s">
        <v>1260</v>
      </c>
      <c r="AM2609" t="s">
        <v>1260</v>
      </c>
      <c r="AN2609" t="s">
        <v>1260</v>
      </c>
      <c r="AQ2609" t="s">
        <v>1263</v>
      </c>
      <c r="AR2609" t="s">
        <v>1257</v>
      </c>
      <c r="AS2609" t="s">
        <v>1260</v>
      </c>
      <c r="AT2609">
        <v>1</v>
      </c>
      <c r="AX2609" t="s">
        <v>1260</v>
      </c>
      <c r="AY2609" t="s">
        <v>1264</v>
      </c>
      <c r="AZ2609" t="s">
        <v>1265</v>
      </c>
      <c r="BI2609" t="s">
        <v>1260</v>
      </c>
      <c r="BK2609" t="str">
        <f>LEFT(Tabela_BaseCadastro[[#This Row],[Descrição]],SEARCH(" ",Tabela_BaseCadastro[[#This Row],[Descrição]],1)-1)</f>
        <v>2072000</v>
      </c>
      <c r="BL2609" t="str">
        <f>TEXT(Tabela_BaseCadastro[[#This Row],[Unidade Venda '[EAN8, UPC12, EAN13, e DUN14']]],"0000000000000")</f>
        <v>0000000000000</v>
      </c>
      <c r="BM2609" t="s">
        <v>1565</v>
      </c>
      <c r="BN2609" t="str">
        <f>IF(Tabela_BaseCadastro[[#This Row],[P.Ativo CMED]]="",Tabela_BaseCadastro[[#This Row],[DESCRIÇÃO DO PRINCIPIO ATIVO]],Tabela_BaseCadastro[[#This Row],[P.Ativo CMED]])</f>
        <v>TISAGENLECLEUCEL</v>
      </c>
    </row>
    <row r="2610" spans="1:66" x14ac:dyDescent="0.25">
      <c r="A2610">
        <v>3491</v>
      </c>
      <c r="B2610" t="s">
        <v>5962</v>
      </c>
      <c r="C2610">
        <v>2500</v>
      </c>
      <c r="D2610" t="s">
        <v>5921</v>
      </c>
      <c r="E2610">
        <v>5</v>
      </c>
      <c r="F2610" t="s">
        <v>2634</v>
      </c>
      <c r="G2610">
        <v>8</v>
      </c>
      <c r="H2610" s="1" t="s">
        <v>2635</v>
      </c>
      <c r="I2610">
        <v>97</v>
      </c>
      <c r="J2610" t="s">
        <v>5922</v>
      </c>
      <c r="M2610" t="s">
        <v>1257</v>
      </c>
      <c r="N2610" t="s">
        <v>5923</v>
      </c>
      <c r="O2610" t="s">
        <v>5868</v>
      </c>
      <c r="P2610">
        <v>90192010</v>
      </c>
      <c r="R2610">
        <v>13</v>
      </c>
      <c r="S2610">
        <v>14</v>
      </c>
      <c r="U2610">
        <v>0</v>
      </c>
      <c r="V2610">
        <v>0</v>
      </c>
      <c r="X2610">
        <v>2152000</v>
      </c>
      <c r="Z2610" t="s">
        <v>1260</v>
      </c>
      <c r="AA2610" t="s">
        <v>1261</v>
      </c>
      <c r="AE2610">
        <v>45688</v>
      </c>
      <c r="AH2610">
        <v>0</v>
      </c>
      <c r="AK2610" t="s">
        <v>1260</v>
      </c>
      <c r="AM2610" t="s">
        <v>1260</v>
      </c>
      <c r="AN2610" t="s">
        <v>1260</v>
      </c>
      <c r="AQ2610" t="s">
        <v>1263</v>
      </c>
      <c r="AR2610" t="s">
        <v>1257</v>
      </c>
      <c r="AS2610" t="s">
        <v>1260</v>
      </c>
      <c r="AT2610">
        <v>1</v>
      </c>
      <c r="AX2610" t="s">
        <v>1260</v>
      </c>
      <c r="AY2610" t="s">
        <v>1264</v>
      </c>
      <c r="AZ2610" t="s">
        <v>1265</v>
      </c>
      <c r="BI2610" t="s">
        <v>1260</v>
      </c>
      <c r="BK2610" t="str">
        <f>LEFT(Tabela_BaseCadastro[[#This Row],[Descrição]],SEARCH(" ",Tabela_BaseCadastro[[#This Row],[Descrição]],1)-1)</f>
        <v>2152000</v>
      </c>
      <c r="BL2610" t="str">
        <f>TEXT(Tabela_BaseCadastro[[#This Row],[Unidade Venda '[EAN8, UPC12, EAN13, e DUN14']]],"0000000000000")</f>
        <v>0000000000000</v>
      </c>
      <c r="BM2610" t="s">
        <v>1565</v>
      </c>
      <c r="BN2610" t="str">
        <f>IF(Tabela_BaseCadastro[[#This Row],[P.Ativo CMED]]="",Tabela_BaseCadastro[[#This Row],[DESCRIÇÃO DO PRINCIPIO ATIVO]],Tabela_BaseCadastro[[#This Row],[P.Ativo CMED]])</f>
        <v>TISAGENLECLEUCEL</v>
      </c>
    </row>
    <row r="2611" spans="1:66" x14ac:dyDescent="0.25">
      <c r="A2611">
        <v>3492</v>
      </c>
      <c r="B2611" t="s">
        <v>5963</v>
      </c>
      <c r="C2611">
        <v>2500</v>
      </c>
      <c r="D2611" t="s">
        <v>5921</v>
      </c>
      <c r="E2611">
        <v>5</v>
      </c>
      <c r="F2611" t="s">
        <v>2634</v>
      </c>
      <c r="G2611">
        <v>8</v>
      </c>
      <c r="H2611" s="1" t="s">
        <v>2635</v>
      </c>
      <c r="I2611">
        <v>97</v>
      </c>
      <c r="J2611" t="s">
        <v>5922</v>
      </c>
      <c r="M2611" t="s">
        <v>1257</v>
      </c>
      <c r="N2611" t="s">
        <v>5964</v>
      </c>
      <c r="O2611" t="s">
        <v>2614</v>
      </c>
      <c r="P2611">
        <v>38249979</v>
      </c>
      <c r="R2611">
        <v>13</v>
      </c>
      <c r="S2611">
        <v>14</v>
      </c>
      <c r="U2611">
        <v>5030267063642</v>
      </c>
      <c r="V2611">
        <v>0</v>
      </c>
      <c r="X2611">
        <v>2179000</v>
      </c>
      <c r="Z2611" t="s">
        <v>1260</v>
      </c>
      <c r="AA2611" t="s">
        <v>1261</v>
      </c>
      <c r="AE2611">
        <v>45688</v>
      </c>
      <c r="AH2611">
        <v>0</v>
      </c>
      <c r="AK2611" t="s">
        <v>1260</v>
      </c>
      <c r="AM2611" t="s">
        <v>1260</v>
      </c>
      <c r="AN2611" t="s">
        <v>1260</v>
      </c>
      <c r="AQ2611" t="s">
        <v>1263</v>
      </c>
      <c r="AR2611" t="s">
        <v>1257</v>
      </c>
      <c r="AS2611" t="s">
        <v>1260</v>
      </c>
      <c r="AT2611">
        <v>1</v>
      </c>
      <c r="AX2611" t="s">
        <v>1260</v>
      </c>
      <c r="AY2611" t="s">
        <v>1264</v>
      </c>
      <c r="AZ2611" t="s">
        <v>1265</v>
      </c>
      <c r="BI2611" t="s">
        <v>1260</v>
      </c>
      <c r="BK2611" t="str">
        <f>LEFT(Tabela_BaseCadastro[[#This Row],[Descrição]],SEARCH(" ",Tabela_BaseCadastro[[#This Row],[Descrição]],1)-1)</f>
        <v>2179000</v>
      </c>
      <c r="BL2611" t="str">
        <f>TEXT(Tabela_BaseCadastro[[#This Row],[Unidade Venda '[EAN8, UPC12, EAN13, e DUN14']]],"0000000000000")</f>
        <v>5030267063642</v>
      </c>
      <c r="BN2611">
        <f>IF(Tabela_BaseCadastro[[#This Row],[P.Ativo CMED]]="",Tabela_BaseCadastro[[#This Row],[DESCRIÇÃO DO PRINCIPIO ATIVO]],Tabela_BaseCadastro[[#This Row],[P.Ativo CMED]])</f>
        <v>0</v>
      </c>
    </row>
    <row r="2612" spans="1:66" x14ac:dyDescent="0.25">
      <c r="A2612">
        <v>3493</v>
      </c>
      <c r="B2612" t="s">
        <v>5965</v>
      </c>
      <c r="C2612">
        <v>2500</v>
      </c>
      <c r="D2612" t="s">
        <v>5921</v>
      </c>
      <c r="E2612">
        <v>5</v>
      </c>
      <c r="F2612" t="s">
        <v>2634</v>
      </c>
      <c r="G2612">
        <v>8</v>
      </c>
      <c r="H2612" s="1" t="s">
        <v>2635</v>
      </c>
      <c r="I2612">
        <v>97</v>
      </c>
      <c r="J2612" t="s">
        <v>5922</v>
      </c>
      <c r="M2612" t="s">
        <v>1257</v>
      </c>
      <c r="N2612" t="s">
        <v>5923</v>
      </c>
      <c r="O2612" t="s">
        <v>5868</v>
      </c>
      <c r="P2612">
        <v>90192010</v>
      </c>
      <c r="R2612">
        <v>13</v>
      </c>
      <c r="S2612">
        <v>14</v>
      </c>
      <c r="U2612">
        <v>0</v>
      </c>
      <c r="V2612">
        <v>0</v>
      </c>
      <c r="X2612">
        <v>3240001</v>
      </c>
      <c r="Z2612" t="s">
        <v>1260</v>
      </c>
      <c r="AA2612" t="s">
        <v>1261</v>
      </c>
      <c r="AE2612">
        <v>45688</v>
      </c>
      <c r="AH2612">
        <v>0</v>
      </c>
      <c r="AK2612" t="s">
        <v>1260</v>
      </c>
      <c r="AM2612" t="s">
        <v>1260</v>
      </c>
      <c r="AN2612" t="s">
        <v>1260</v>
      </c>
      <c r="AQ2612" t="s">
        <v>1263</v>
      </c>
      <c r="AR2612" t="s">
        <v>1257</v>
      </c>
      <c r="AS2612" t="s">
        <v>1260</v>
      </c>
      <c r="AT2612">
        <v>1</v>
      </c>
      <c r="AX2612" t="s">
        <v>1260</v>
      </c>
      <c r="AY2612" t="s">
        <v>1264</v>
      </c>
      <c r="AZ2612" t="s">
        <v>1265</v>
      </c>
      <c r="BI2612" t="s">
        <v>1260</v>
      </c>
      <c r="BK2612" t="str">
        <f>LEFT(Tabela_BaseCadastro[[#This Row],[Descrição]],SEARCH(" ",Tabela_BaseCadastro[[#This Row],[Descrição]],1)-1)</f>
        <v>3240001</v>
      </c>
      <c r="BL2612" t="str">
        <f>TEXT(Tabela_BaseCadastro[[#This Row],[Unidade Venda '[EAN8, UPC12, EAN13, e DUN14']]],"0000000000000")</f>
        <v>0000000000000</v>
      </c>
      <c r="BM2612" t="s">
        <v>1565</v>
      </c>
      <c r="BN2612" t="str">
        <f>IF(Tabela_BaseCadastro[[#This Row],[P.Ativo CMED]]="",Tabela_BaseCadastro[[#This Row],[DESCRIÇÃO DO PRINCIPIO ATIVO]],Tabela_BaseCadastro[[#This Row],[P.Ativo CMED]])</f>
        <v>TISAGENLECLEUCEL</v>
      </c>
    </row>
    <row r="2613" spans="1:66" x14ac:dyDescent="0.25">
      <c r="A2613">
        <v>3494</v>
      </c>
      <c r="B2613" t="s">
        <v>5966</v>
      </c>
      <c r="C2613">
        <v>2500</v>
      </c>
      <c r="D2613" t="s">
        <v>5921</v>
      </c>
      <c r="E2613">
        <v>5</v>
      </c>
      <c r="F2613" t="s">
        <v>2634</v>
      </c>
      <c r="G2613">
        <v>8</v>
      </c>
      <c r="H2613" s="1" t="s">
        <v>2635</v>
      </c>
      <c r="I2613">
        <v>97</v>
      </c>
      <c r="J2613" t="s">
        <v>5922</v>
      </c>
      <c r="M2613" t="s">
        <v>1257</v>
      </c>
      <c r="N2613" t="s">
        <v>5923</v>
      </c>
      <c r="O2613" t="s">
        <v>5868</v>
      </c>
      <c r="P2613">
        <v>90192010</v>
      </c>
      <c r="R2613">
        <v>13</v>
      </c>
      <c r="S2613">
        <v>14</v>
      </c>
      <c r="U2613">
        <v>0</v>
      </c>
      <c r="V2613">
        <v>0</v>
      </c>
      <c r="X2613">
        <v>3720001</v>
      </c>
      <c r="Z2613" t="s">
        <v>1260</v>
      </c>
      <c r="AA2613" t="s">
        <v>1261</v>
      </c>
      <c r="AE2613">
        <v>45688</v>
      </c>
      <c r="AH2613">
        <v>0</v>
      </c>
      <c r="AK2613" t="s">
        <v>1260</v>
      </c>
      <c r="AM2613" t="s">
        <v>1260</v>
      </c>
      <c r="AN2613" t="s">
        <v>1260</v>
      </c>
      <c r="AQ2613" t="s">
        <v>1263</v>
      </c>
      <c r="AR2613" t="s">
        <v>1257</v>
      </c>
      <c r="AS2613" t="s">
        <v>1260</v>
      </c>
      <c r="AT2613">
        <v>1</v>
      </c>
      <c r="AX2613" t="s">
        <v>1260</v>
      </c>
      <c r="AY2613" t="s">
        <v>1264</v>
      </c>
      <c r="AZ2613" t="s">
        <v>1265</v>
      </c>
      <c r="BI2613" t="s">
        <v>1260</v>
      </c>
      <c r="BK2613" t="str">
        <f>LEFT(Tabela_BaseCadastro[[#This Row],[Descrição]],SEARCH(" ",Tabela_BaseCadastro[[#This Row],[Descrição]],1)-1)</f>
        <v>3720001</v>
      </c>
      <c r="BL2613" t="str">
        <f>TEXT(Tabela_BaseCadastro[[#This Row],[Unidade Venda '[EAN8, UPC12, EAN13, e DUN14']]],"0000000000000")</f>
        <v>0000000000000</v>
      </c>
      <c r="BM2613" t="s">
        <v>1565</v>
      </c>
      <c r="BN2613" t="str">
        <f>IF(Tabela_BaseCadastro[[#This Row],[P.Ativo CMED]]="",Tabela_BaseCadastro[[#This Row],[DESCRIÇÃO DO PRINCIPIO ATIVO]],Tabela_BaseCadastro[[#This Row],[P.Ativo CMED]])</f>
        <v>TISAGENLECLEUCEL</v>
      </c>
    </row>
    <row r="2614" spans="1:66" x14ac:dyDescent="0.25">
      <c r="A2614">
        <v>3495</v>
      </c>
      <c r="B2614" t="s">
        <v>5967</v>
      </c>
      <c r="C2614">
        <v>2500</v>
      </c>
      <c r="D2614" t="s">
        <v>5921</v>
      </c>
      <c r="E2614">
        <v>5</v>
      </c>
      <c r="F2614" t="s">
        <v>2634</v>
      </c>
      <c r="G2614">
        <v>8</v>
      </c>
      <c r="H2614" s="1" t="s">
        <v>2635</v>
      </c>
      <c r="I2614">
        <v>97</v>
      </c>
      <c r="J2614" t="s">
        <v>5922</v>
      </c>
      <c r="M2614" t="s">
        <v>1257</v>
      </c>
      <c r="N2614" t="s">
        <v>5923</v>
      </c>
      <c r="O2614" t="s">
        <v>5868</v>
      </c>
      <c r="P2614">
        <v>90192010</v>
      </c>
      <c r="R2614">
        <v>13</v>
      </c>
      <c r="S2614">
        <v>14</v>
      </c>
      <c r="U2614">
        <v>0</v>
      </c>
      <c r="V2614">
        <v>0</v>
      </c>
      <c r="X2614">
        <v>4503000</v>
      </c>
      <c r="Z2614" t="s">
        <v>1260</v>
      </c>
      <c r="AA2614" t="s">
        <v>1261</v>
      </c>
      <c r="AE2614">
        <v>45688</v>
      </c>
      <c r="AH2614">
        <v>0</v>
      </c>
      <c r="AK2614" t="s">
        <v>1260</v>
      </c>
      <c r="AM2614" t="s">
        <v>1260</v>
      </c>
      <c r="AN2614" t="s">
        <v>1260</v>
      </c>
      <c r="AQ2614" t="s">
        <v>1263</v>
      </c>
      <c r="AR2614" t="s">
        <v>1257</v>
      </c>
      <c r="AS2614" t="s">
        <v>1260</v>
      </c>
      <c r="AT2614">
        <v>1</v>
      </c>
      <c r="AX2614" t="s">
        <v>1260</v>
      </c>
      <c r="AY2614" t="s">
        <v>1264</v>
      </c>
      <c r="AZ2614" t="s">
        <v>1265</v>
      </c>
      <c r="BI2614" t="s">
        <v>1260</v>
      </c>
      <c r="BK2614" t="str">
        <f>LEFT(Tabela_BaseCadastro[[#This Row],[Descrição]],SEARCH(" ",Tabela_BaseCadastro[[#This Row],[Descrição]],1)-1)</f>
        <v>4503000</v>
      </c>
      <c r="BL2614" t="str">
        <f>TEXT(Tabela_BaseCadastro[[#This Row],[Unidade Venda '[EAN8, UPC12, EAN13, e DUN14']]],"0000000000000")</f>
        <v>0000000000000</v>
      </c>
      <c r="BM2614" t="s">
        <v>1565</v>
      </c>
      <c r="BN2614" t="str">
        <f>IF(Tabela_BaseCadastro[[#This Row],[P.Ativo CMED]]="",Tabela_BaseCadastro[[#This Row],[DESCRIÇÃO DO PRINCIPIO ATIVO]],Tabela_BaseCadastro[[#This Row],[P.Ativo CMED]])</f>
        <v>TISAGENLECLEUCEL</v>
      </c>
    </row>
    <row r="2615" spans="1:66" x14ac:dyDescent="0.25">
      <c r="A2615">
        <v>3496</v>
      </c>
      <c r="B2615" t="s">
        <v>5968</v>
      </c>
      <c r="C2615">
        <v>2500</v>
      </c>
      <c r="D2615" t="s">
        <v>5921</v>
      </c>
      <c r="E2615">
        <v>5</v>
      </c>
      <c r="F2615" t="s">
        <v>2634</v>
      </c>
      <c r="G2615">
        <v>8</v>
      </c>
      <c r="H2615" s="1" t="s">
        <v>2635</v>
      </c>
      <c r="I2615">
        <v>97</v>
      </c>
      <c r="J2615" t="s">
        <v>5922</v>
      </c>
      <c r="M2615" t="s">
        <v>1257</v>
      </c>
      <c r="N2615" t="s">
        <v>5923</v>
      </c>
      <c r="O2615" t="s">
        <v>5868</v>
      </c>
      <c r="P2615">
        <v>90192010</v>
      </c>
      <c r="R2615">
        <v>13</v>
      </c>
      <c r="S2615">
        <v>14</v>
      </c>
      <c r="U2615">
        <v>0</v>
      </c>
      <c r="V2615">
        <v>0</v>
      </c>
      <c r="X2615">
        <v>5000000</v>
      </c>
      <c r="Z2615" t="s">
        <v>1260</v>
      </c>
      <c r="AA2615" t="s">
        <v>1261</v>
      </c>
      <c r="AE2615">
        <v>45688</v>
      </c>
      <c r="AH2615">
        <v>0</v>
      </c>
      <c r="AK2615" t="s">
        <v>1260</v>
      </c>
      <c r="AM2615" t="s">
        <v>1260</v>
      </c>
      <c r="AN2615" t="s">
        <v>1260</v>
      </c>
      <c r="AQ2615" t="s">
        <v>1263</v>
      </c>
      <c r="AR2615" t="s">
        <v>1257</v>
      </c>
      <c r="AS2615" t="s">
        <v>1260</v>
      </c>
      <c r="AT2615">
        <v>1</v>
      </c>
      <c r="AX2615" t="s">
        <v>1260</v>
      </c>
      <c r="AY2615" t="s">
        <v>1264</v>
      </c>
      <c r="AZ2615" t="s">
        <v>1265</v>
      </c>
      <c r="BI2615" t="s">
        <v>1260</v>
      </c>
      <c r="BK2615" t="str">
        <f>LEFT(Tabela_BaseCadastro[[#This Row],[Descrição]],SEARCH(" ",Tabela_BaseCadastro[[#This Row],[Descrição]],1)-1)</f>
        <v>5000000</v>
      </c>
      <c r="BL2615" t="str">
        <f>TEXT(Tabela_BaseCadastro[[#This Row],[Unidade Venda '[EAN8, UPC12, EAN13, e DUN14']]],"0000000000000")</f>
        <v>0000000000000</v>
      </c>
      <c r="BM2615" t="s">
        <v>1565</v>
      </c>
      <c r="BN2615" t="str">
        <f>IF(Tabela_BaseCadastro[[#This Row],[P.Ativo CMED]]="",Tabela_BaseCadastro[[#This Row],[DESCRIÇÃO DO PRINCIPIO ATIVO]],Tabela_BaseCadastro[[#This Row],[P.Ativo CMED]])</f>
        <v>TISAGENLECLEUCEL</v>
      </c>
    </row>
    <row r="2616" spans="1:66" x14ac:dyDescent="0.25">
      <c r="A2616">
        <v>3497</v>
      </c>
      <c r="B2616" t="s">
        <v>5969</v>
      </c>
      <c r="C2616">
        <v>2500</v>
      </c>
      <c r="D2616" t="s">
        <v>5921</v>
      </c>
      <c r="E2616">
        <v>5</v>
      </c>
      <c r="F2616" t="s">
        <v>2634</v>
      </c>
      <c r="G2616">
        <v>8</v>
      </c>
      <c r="H2616" s="1" t="s">
        <v>2635</v>
      </c>
      <c r="I2616">
        <v>97</v>
      </c>
      <c r="J2616" t="s">
        <v>5922</v>
      </c>
      <c r="M2616" t="s">
        <v>1257</v>
      </c>
      <c r="N2616" t="s">
        <v>5923</v>
      </c>
      <c r="O2616" t="s">
        <v>5868</v>
      </c>
      <c r="P2616">
        <v>90192010</v>
      </c>
      <c r="R2616">
        <v>13</v>
      </c>
      <c r="S2616">
        <v>14</v>
      </c>
      <c r="U2616">
        <v>0</v>
      </c>
      <c r="V2616">
        <v>0</v>
      </c>
      <c r="X2616">
        <v>7040000</v>
      </c>
      <c r="Z2616" t="s">
        <v>1260</v>
      </c>
      <c r="AA2616" t="s">
        <v>1261</v>
      </c>
      <c r="AE2616">
        <v>45688</v>
      </c>
      <c r="AH2616">
        <v>0</v>
      </c>
      <c r="AK2616" t="s">
        <v>1260</v>
      </c>
      <c r="AM2616" t="s">
        <v>1260</v>
      </c>
      <c r="AN2616" t="s">
        <v>1260</v>
      </c>
      <c r="AQ2616" t="s">
        <v>1263</v>
      </c>
      <c r="AR2616" t="s">
        <v>1257</v>
      </c>
      <c r="AS2616" t="s">
        <v>1260</v>
      </c>
      <c r="AT2616">
        <v>1</v>
      </c>
      <c r="AX2616" t="s">
        <v>1260</v>
      </c>
      <c r="AY2616" t="s">
        <v>1264</v>
      </c>
      <c r="AZ2616" t="s">
        <v>1265</v>
      </c>
      <c r="BI2616" t="s">
        <v>1260</v>
      </c>
      <c r="BK2616" t="str">
        <f>LEFT(Tabela_BaseCadastro[[#This Row],[Descrição]],SEARCH(" ",Tabela_BaseCadastro[[#This Row],[Descrição]],1)-1)</f>
        <v>7040000</v>
      </c>
      <c r="BL2616" t="str">
        <f>TEXT(Tabela_BaseCadastro[[#This Row],[Unidade Venda '[EAN8, UPC12, EAN13, e DUN14']]],"0000000000000")</f>
        <v>0000000000000</v>
      </c>
      <c r="BM2616" t="s">
        <v>1565</v>
      </c>
      <c r="BN2616" t="str">
        <f>IF(Tabela_BaseCadastro[[#This Row],[P.Ativo CMED]]="",Tabela_BaseCadastro[[#This Row],[DESCRIÇÃO DO PRINCIPIO ATIVO]],Tabela_BaseCadastro[[#This Row],[P.Ativo CMED]])</f>
        <v>TISAGENLECLEUCEL</v>
      </c>
    </row>
    <row r="2617" spans="1:66" x14ac:dyDescent="0.25">
      <c r="A2617">
        <v>3498</v>
      </c>
      <c r="B2617" t="s">
        <v>5970</v>
      </c>
      <c r="C2617">
        <v>2500</v>
      </c>
      <c r="D2617" t="s">
        <v>5921</v>
      </c>
      <c r="E2617">
        <v>5</v>
      </c>
      <c r="F2617" t="s">
        <v>2634</v>
      </c>
      <c r="G2617">
        <v>8</v>
      </c>
      <c r="H2617" s="1" t="s">
        <v>2635</v>
      </c>
      <c r="I2617">
        <v>97</v>
      </c>
      <c r="J2617" t="s">
        <v>5922</v>
      </c>
      <c r="M2617" t="s">
        <v>1257</v>
      </c>
      <c r="N2617" t="s">
        <v>5923</v>
      </c>
      <c r="O2617" t="s">
        <v>5868</v>
      </c>
      <c r="P2617">
        <v>90192010</v>
      </c>
      <c r="R2617">
        <v>13</v>
      </c>
      <c r="S2617">
        <v>14</v>
      </c>
      <c r="U2617">
        <v>0</v>
      </c>
      <c r="V2617">
        <v>0</v>
      </c>
      <c r="X2617">
        <v>7041000</v>
      </c>
      <c r="Z2617" t="s">
        <v>1260</v>
      </c>
      <c r="AA2617" t="s">
        <v>1261</v>
      </c>
      <c r="AE2617">
        <v>45688</v>
      </c>
      <c r="AH2617">
        <v>0</v>
      </c>
      <c r="AK2617" t="s">
        <v>1260</v>
      </c>
      <c r="AM2617" t="s">
        <v>1260</v>
      </c>
      <c r="AN2617" t="s">
        <v>1260</v>
      </c>
      <c r="AQ2617" t="s">
        <v>1263</v>
      </c>
      <c r="AR2617" t="s">
        <v>1257</v>
      </c>
      <c r="AS2617" t="s">
        <v>1260</v>
      </c>
      <c r="AT2617">
        <v>1</v>
      </c>
      <c r="AX2617" t="s">
        <v>1260</v>
      </c>
      <c r="AY2617" t="s">
        <v>1264</v>
      </c>
      <c r="AZ2617" t="s">
        <v>1265</v>
      </c>
      <c r="BI2617" t="s">
        <v>1260</v>
      </c>
      <c r="BK2617" t="str">
        <f>LEFT(Tabela_BaseCadastro[[#This Row],[Descrição]],SEARCH(" ",Tabela_BaseCadastro[[#This Row],[Descrição]],1)-1)</f>
        <v>7041000</v>
      </c>
      <c r="BL2617" t="str">
        <f>TEXT(Tabela_BaseCadastro[[#This Row],[Unidade Venda '[EAN8, UPC12, EAN13, e DUN14']]],"0000000000000")</f>
        <v>0000000000000</v>
      </c>
      <c r="BM2617" t="s">
        <v>1565</v>
      </c>
      <c r="BN2617" t="str">
        <f>IF(Tabela_BaseCadastro[[#This Row],[P.Ativo CMED]]="",Tabela_BaseCadastro[[#This Row],[DESCRIÇÃO DO PRINCIPIO ATIVO]],Tabela_BaseCadastro[[#This Row],[P.Ativo CMED]])</f>
        <v>TISAGENLECLEUCEL</v>
      </c>
    </row>
    <row r="2618" spans="1:66" x14ac:dyDescent="0.25">
      <c r="A2618">
        <v>3499</v>
      </c>
      <c r="B2618" t="s">
        <v>5971</v>
      </c>
      <c r="C2618">
        <v>2500</v>
      </c>
      <c r="D2618" t="s">
        <v>5921</v>
      </c>
      <c r="E2618">
        <v>5</v>
      </c>
      <c r="F2618" t="s">
        <v>2634</v>
      </c>
      <c r="G2618">
        <v>8</v>
      </c>
      <c r="H2618" s="1" t="s">
        <v>2635</v>
      </c>
      <c r="I2618">
        <v>97</v>
      </c>
      <c r="J2618" t="s">
        <v>5922</v>
      </c>
      <c r="M2618" t="s">
        <v>1257</v>
      </c>
      <c r="N2618" t="s">
        <v>5923</v>
      </c>
      <c r="O2618" t="s">
        <v>5868</v>
      </c>
      <c r="P2618">
        <v>90192010</v>
      </c>
      <c r="R2618">
        <v>13</v>
      </c>
      <c r="S2618">
        <v>14</v>
      </c>
      <c r="U2618">
        <v>0</v>
      </c>
      <c r="V2618">
        <v>0</v>
      </c>
      <c r="X2618">
        <v>7042000</v>
      </c>
      <c r="Z2618" t="s">
        <v>1260</v>
      </c>
      <c r="AA2618" t="s">
        <v>1261</v>
      </c>
      <c r="AE2618">
        <v>45688</v>
      </c>
      <c r="AH2618">
        <v>0</v>
      </c>
      <c r="AK2618" t="s">
        <v>1260</v>
      </c>
      <c r="AM2618" t="s">
        <v>1260</v>
      </c>
      <c r="AN2618" t="s">
        <v>1260</v>
      </c>
      <c r="AQ2618" t="s">
        <v>1263</v>
      </c>
      <c r="AR2618" t="s">
        <v>1257</v>
      </c>
      <c r="AS2618" t="s">
        <v>1260</v>
      </c>
      <c r="AT2618">
        <v>1</v>
      </c>
      <c r="AX2618" t="s">
        <v>1260</v>
      </c>
      <c r="AY2618" t="s">
        <v>1264</v>
      </c>
      <c r="AZ2618" t="s">
        <v>1265</v>
      </c>
      <c r="BI2618" t="s">
        <v>1260</v>
      </c>
      <c r="BK2618" t="str">
        <f>LEFT(Tabela_BaseCadastro[[#This Row],[Descrição]],SEARCH(" ",Tabela_BaseCadastro[[#This Row],[Descrição]],1)-1)</f>
        <v>7042000</v>
      </c>
      <c r="BL2618" t="str">
        <f>TEXT(Tabela_BaseCadastro[[#This Row],[Unidade Venda '[EAN8, UPC12, EAN13, e DUN14']]],"0000000000000")</f>
        <v>0000000000000</v>
      </c>
      <c r="BM2618" t="s">
        <v>1565</v>
      </c>
      <c r="BN2618" t="str">
        <f>IF(Tabela_BaseCadastro[[#This Row],[P.Ativo CMED]]="",Tabela_BaseCadastro[[#This Row],[DESCRIÇÃO DO PRINCIPIO ATIVO]],Tabela_BaseCadastro[[#This Row],[P.Ativo CMED]])</f>
        <v>TISAGENLECLEUCEL</v>
      </c>
    </row>
    <row r="2619" spans="1:66" x14ac:dyDescent="0.25">
      <c r="A2619">
        <v>3500</v>
      </c>
      <c r="B2619" t="s">
        <v>5972</v>
      </c>
      <c r="C2619">
        <v>2500</v>
      </c>
      <c r="D2619" t="s">
        <v>5921</v>
      </c>
      <c r="E2619">
        <v>5</v>
      </c>
      <c r="F2619" t="s">
        <v>2634</v>
      </c>
      <c r="G2619">
        <v>8</v>
      </c>
      <c r="H2619" s="1" t="s">
        <v>2635</v>
      </c>
      <c r="I2619">
        <v>97</v>
      </c>
      <c r="J2619" t="s">
        <v>5922</v>
      </c>
      <c r="M2619" t="s">
        <v>1257</v>
      </c>
      <c r="N2619" t="s">
        <v>5923</v>
      </c>
      <c r="O2619" t="s">
        <v>5868</v>
      </c>
      <c r="P2619">
        <v>90192010</v>
      </c>
      <c r="R2619">
        <v>13</v>
      </c>
      <c r="S2619">
        <v>14</v>
      </c>
      <c r="U2619">
        <v>0</v>
      </c>
      <c r="V2619">
        <v>0</v>
      </c>
      <c r="X2619">
        <v>7043000</v>
      </c>
      <c r="Z2619" t="s">
        <v>1260</v>
      </c>
      <c r="AA2619" t="s">
        <v>1261</v>
      </c>
      <c r="AE2619">
        <v>45688</v>
      </c>
      <c r="AH2619">
        <v>0</v>
      </c>
      <c r="AK2619" t="s">
        <v>1260</v>
      </c>
      <c r="AM2619" t="s">
        <v>1260</v>
      </c>
      <c r="AN2619" t="s">
        <v>1260</v>
      </c>
      <c r="AQ2619" t="s">
        <v>1263</v>
      </c>
      <c r="AR2619" t="s">
        <v>1257</v>
      </c>
      <c r="AS2619" t="s">
        <v>1260</v>
      </c>
      <c r="AT2619">
        <v>1</v>
      </c>
      <c r="AX2619" t="s">
        <v>1260</v>
      </c>
      <c r="AY2619" t="s">
        <v>1264</v>
      </c>
      <c r="AZ2619" t="s">
        <v>1265</v>
      </c>
      <c r="BI2619" t="s">
        <v>1260</v>
      </c>
      <c r="BK2619" t="str">
        <f>LEFT(Tabela_BaseCadastro[[#This Row],[Descrição]],SEARCH(" ",Tabela_BaseCadastro[[#This Row],[Descrição]],1)-1)</f>
        <v>7043000</v>
      </c>
      <c r="BL2619" t="str">
        <f>TEXT(Tabela_BaseCadastro[[#This Row],[Unidade Venda '[EAN8, UPC12, EAN13, e DUN14']]],"0000000000000")</f>
        <v>0000000000000</v>
      </c>
      <c r="BM2619" t="s">
        <v>1565</v>
      </c>
      <c r="BN2619" t="str">
        <f>IF(Tabela_BaseCadastro[[#This Row],[P.Ativo CMED]]="",Tabela_BaseCadastro[[#This Row],[DESCRIÇÃO DO PRINCIPIO ATIVO]],Tabela_BaseCadastro[[#This Row],[P.Ativo CMED]])</f>
        <v>TISAGENLECLEUCEL</v>
      </c>
    </row>
    <row r="2620" spans="1:66" x14ac:dyDescent="0.25">
      <c r="A2620">
        <v>3501</v>
      </c>
      <c r="B2620" t="s">
        <v>5973</v>
      </c>
      <c r="C2620">
        <v>2500</v>
      </c>
      <c r="D2620" t="s">
        <v>5921</v>
      </c>
      <c r="E2620">
        <v>5</v>
      </c>
      <c r="F2620" t="s">
        <v>2634</v>
      </c>
      <c r="G2620">
        <v>8</v>
      </c>
      <c r="H2620" s="1" t="s">
        <v>2635</v>
      </c>
      <c r="I2620">
        <v>97</v>
      </c>
      <c r="J2620" t="s">
        <v>5922</v>
      </c>
      <c r="M2620" t="s">
        <v>1257</v>
      </c>
      <c r="N2620" t="s">
        <v>5923</v>
      </c>
      <c r="O2620" t="s">
        <v>5868</v>
      </c>
      <c r="P2620">
        <v>90192010</v>
      </c>
      <c r="R2620">
        <v>13</v>
      </c>
      <c r="S2620">
        <v>14</v>
      </c>
      <c r="U2620">
        <v>0</v>
      </c>
      <c r="V2620">
        <v>0</v>
      </c>
      <c r="X2620">
        <v>7044000</v>
      </c>
      <c r="Z2620" t="s">
        <v>1260</v>
      </c>
      <c r="AA2620" t="s">
        <v>1261</v>
      </c>
      <c r="AE2620">
        <v>45688</v>
      </c>
      <c r="AH2620">
        <v>0</v>
      </c>
      <c r="AK2620" t="s">
        <v>1260</v>
      </c>
      <c r="AM2620" t="s">
        <v>1260</v>
      </c>
      <c r="AN2620" t="s">
        <v>1260</v>
      </c>
      <c r="AQ2620" t="s">
        <v>1263</v>
      </c>
      <c r="AR2620" t="s">
        <v>1257</v>
      </c>
      <c r="AS2620" t="s">
        <v>1260</v>
      </c>
      <c r="AT2620">
        <v>1</v>
      </c>
      <c r="AX2620" t="s">
        <v>1260</v>
      </c>
      <c r="AY2620" t="s">
        <v>1264</v>
      </c>
      <c r="AZ2620" t="s">
        <v>1265</v>
      </c>
      <c r="BI2620" t="s">
        <v>1260</v>
      </c>
      <c r="BK2620" t="str">
        <f>LEFT(Tabela_BaseCadastro[[#This Row],[Descrição]],SEARCH(" ",Tabela_BaseCadastro[[#This Row],[Descrição]],1)-1)</f>
        <v>7044000</v>
      </c>
      <c r="BL2620" t="str">
        <f>TEXT(Tabela_BaseCadastro[[#This Row],[Unidade Venda '[EAN8, UPC12, EAN13, e DUN14']]],"0000000000000")</f>
        <v>0000000000000</v>
      </c>
      <c r="BM2620" t="s">
        <v>1565</v>
      </c>
      <c r="BN2620" t="str">
        <f>IF(Tabela_BaseCadastro[[#This Row],[P.Ativo CMED]]="",Tabela_BaseCadastro[[#This Row],[DESCRIÇÃO DO PRINCIPIO ATIVO]],Tabela_BaseCadastro[[#This Row],[P.Ativo CMED]])</f>
        <v>TISAGENLECLEUCEL</v>
      </c>
    </row>
    <row r="2621" spans="1:66" x14ac:dyDescent="0.25">
      <c r="A2621">
        <v>3502</v>
      </c>
      <c r="B2621" t="s">
        <v>5974</v>
      </c>
      <c r="C2621">
        <v>2500</v>
      </c>
      <c r="D2621" t="s">
        <v>5921</v>
      </c>
      <c r="E2621">
        <v>5</v>
      </c>
      <c r="F2621" t="s">
        <v>2634</v>
      </c>
      <c r="G2621">
        <v>8</v>
      </c>
      <c r="H2621" s="1" t="s">
        <v>2635</v>
      </c>
      <c r="I2621">
        <v>97</v>
      </c>
      <c r="J2621" t="s">
        <v>5922</v>
      </c>
      <c r="M2621" t="s">
        <v>1257</v>
      </c>
      <c r="N2621" t="s">
        <v>5923</v>
      </c>
      <c r="O2621" t="s">
        <v>5868</v>
      </c>
      <c r="P2621">
        <v>90192010</v>
      </c>
      <c r="R2621">
        <v>13</v>
      </c>
      <c r="S2621">
        <v>14</v>
      </c>
      <c r="U2621">
        <v>0</v>
      </c>
      <c r="V2621">
        <v>0</v>
      </c>
      <c r="X2621">
        <v>7150000</v>
      </c>
      <c r="Z2621" t="s">
        <v>1260</v>
      </c>
      <c r="AA2621" t="s">
        <v>1261</v>
      </c>
      <c r="AE2621">
        <v>45688</v>
      </c>
      <c r="AH2621">
        <v>0</v>
      </c>
      <c r="AK2621" t="s">
        <v>1260</v>
      </c>
      <c r="AM2621" t="s">
        <v>1260</v>
      </c>
      <c r="AN2621" t="s">
        <v>1260</v>
      </c>
      <c r="AQ2621" t="s">
        <v>1263</v>
      </c>
      <c r="AR2621" t="s">
        <v>1257</v>
      </c>
      <c r="AS2621" t="s">
        <v>1260</v>
      </c>
      <c r="AT2621">
        <v>1</v>
      </c>
      <c r="AX2621" t="s">
        <v>1260</v>
      </c>
      <c r="AY2621" t="s">
        <v>1264</v>
      </c>
      <c r="AZ2621" t="s">
        <v>1265</v>
      </c>
      <c r="BI2621" t="s">
        <v>1260</v>
      </c>
      <c r="BK2621" t="str">
        <f>LEFT(Tabela_BaseCadastro[[#This Row],[Descrição]],SEARCH(" ",Tabela_BaseCadastro[[#This Row],[Descrição]],1)-1)</f>
        <v>7150000</v>
      </c>
      <c r="BL2621" t="str">
        <f>TEXT(Tabela_BaseCadastro[[#This Row],[Unidade Venda '[EAN8, UPC12, EAN13, e DUN14']]],"0000000000000")</f>
        <v>0000000000000</v>
      </c>
      <c r="BM2621" t="s">
        <v>1565</v>
      </c>
      <c r="BN2621" t="str">
        <f>IF(Tabela_BaseCadastro[[#This Row],[P.Ativo CMED]]="",Tabela_BaseCadastro[[#This Row],[DESCRIÇÃO DO PRINCIPIO ATIVO]],Tabela_BaseCadastro[[#This Row],[P.Ativo CMED]])</f>
        <v>TISAGENLECLEUCEL</v>
      </c>
    </row>
    <row r="2622" spans="1:66" x14ac:dyDescent="0.25">
      <c r="A2622">
        <v>3503</v>
      </c>
      <c r="B2622" t="s">
        <v>5975</v>
      </c>
      <c r="C2622">
        <v>2500</v>
      </c>
      <c r="D2622" t="s">
        <v>5921</v>
      </c>
      <c r="E2622">
        <v>5</v>
      </c>
      <c r="F2622" t="s">
        <v>2634</v>
      </c>
      <c r="G2622">
        <v>8</v>
      </c>
      <c r="H2622" s="1" t="s">
        <v>2635</v>
      </c>
      <c r="I2622">
        <v>97</v>
      </c>
      <c r="J2622" t="s">
        <v>5922</v>
      </c>
      <c r="M2622" t="s">
        <v>1257</v>
      </c>
      <c r="N2622" t="s">
        <v>5923</v>
      </c>
      <c r="O2622" t="s">
        <v>5868</v>
      </c>
      <c r="P2622">
        <v>90192010</v>
      </c>
      <c r="R2622">
        <v>13</v>
      </c>
      <c r="S2622">
        <v>14</v>
      </c>
      <c r="U2622">
        <v>0</v>
      </c>
      <c r="V2622">
        <v>0</v>
      </c>
      <c r="X2622">
        <v>7152060</v>
      </c>
      <c r="Z2622" t="s">
        <v>1260</v>
      </c>
      <c r="AA2622" t="s">
        <v>1261</v>
      </c>
      <c r="AE2622">
        <v>45688</v>
      </c>
      <c r="AH2622">
        <v>0</v>
      </c>
      <c r="AK2622" t="s">
        <v>1260</v>
      </c>
      <c r="AM2622" t="s">
        <v>1260</v>
      </c>
      <c r="AN2622" t="s">
        <v>1260</v>
      </c>
      <c r="AQ2622" t="s">
        <v>1263</v>
      </c>
      <c r="AR2622" t="s">
        <v>1257</v>
      </c>
      <c r="AS2622" t="s">
        <v>1260</v>
      </c>
      <c r="AT2622">
        <v>1</v>
      </c>
      <c r="AX2622" t="s">
        <v>1260</v>
      </c>
      <c r="AY2622" t="s">
        <v>1264</v>
      </c>
      <c r="AZ2622" t="s">
        <v>1265</v>
      </c>
      <c r="BI2622" t="s">
        <v>1260</v>
      </c>
      <c r="BK2622" t="str">
        <f>LEFT(Tabela_BaseCadastro[[#This Row],[Descrição]],SEARCH(" ",Tabela_BaseCadastro[[#This Row],[Descrição]],1)-1)</f>
        <v>7152060</v>
      </c>
      <c r="BL2622" t="str">
        <f>TEXT(Tabela_BaseCadastro[[#This Row],[Unidade Venda '[EAN8, UPC12, EAN13, e DUN14']]],"0000000000000")</f>
        <v>0000000000000</v>
      </c>
      <c r="BM2622" t="s">
        <v>1565</v>
      </c>
      <c r="BN2622" t="str">
        <f>IF(Tabela_BaseCadastro[[#This Row],[P.Ativo CMED]]="",Tabela_BaseCadastro[[#This Row],[DESCRIÇÃO DO PRINCIPIO ATIVO]],Tabela_BaseCadastro[[#This Row],[P.Ativo CMED]])</f>
        <v>TISAGENLECLEUCEL</v>
      </c>
    </row>
    <row r="2623" spans="1:66" x14ac:dyDescent="0.25">
      <c r="A2623">
        <v>3504</v>
      </c>
      <c r="B2623" t="s">
        <v>5976</v>
      </c>
      <c r="C2623">
        <v>2500</v>
      </c>
      <c r="D2623" t="s">
        <v>5921</v>
      </c>
      <c r="E2623">
        <v>5</v>
      </c>
      <c r="F2623" t="s">
        <v>2634</v>
      </c>
      <c r="G2623">
        <v>8</v>
      </c>
      <c r="H2623" s="1" t="s">
        <v>2635</v>
      </c>
      <c r="I2623">
        <v>97</v>
      </c>
      <c r="J2623" t="s">
        <v>5922</v>
      </c>
      <c r="M2623" t="s">
        <v>1257</v>
      </c>
      <c r="N2623" t="s">
        <v>5923</v>
      </c>
      <c r="O2623" t="s">
        <v>5868</v>
      </c>
      <c r="P2623">
        <v>90192010</v>
      </c>
      <c r="R2623">
        <v>13</v>
      </c>
      <c r="S2623">
        <v>14</v>
      </c>
      <c r="U2623">
        <v>0</v>
      </c>
      <c r="V2623">
        <v>0</v>
      </c>
      <c r="X2623">
        <v>7290000</v>
      </c>
      <c r="Z2623" t="s">
        <v>1260</v>
      </c>
      <c r="AA2623" t="s">
        <v>1261</v>
      </c>
      <c r="AE2623">
        <v>45688</v>
      </c>
      <c r="AH2623">
        <v>0</v>
      </c>
      <c r="AK2623" t="s">
        <v>1260</v>
      </c>
      <c r="AM2623" t="s">
        <v>1260</v>
      </c>
      <c r="AN2623" t="s">
        <v>1260</v>
      </c>
      <c r="AQ2623" t="s">
        <v>1263</v>
      </c>
      <c r="AR2623" t="s">
        <v>1257</v>
      </c>
      <c r="AS2623" t="s">
        <v>1260</v>
      </c>
      <c r="AT2623">
        <v>1</v>
      </c>
      <c r="AX2623" t="s">
        <v>1260</v>
      </c>
      <c r="AY2623" t="s">
        <v>1264</v>
      </c>
      <c r="AZ2623" t="s">
        <v>1265</v>
      </c>
      <c r="BI2623" t="s">
        <v>1260</v>
      </c>
      <c r="BK2623" t="str">
        <f>LEFT(Tabela_BaseCadastro[[#This Row],[Descrição]],SEARCH(" ",Tabela_BaseCadastro[[#This Row],[Descrição]],1)-1)</f>
        <v>7290000</v>
      </c>
      <c r="BL2623" t="str">
        <f>TEXT(Tabela_BaseCadastro[[#This Row],[Unidade Venda '[EAN8, UPC12, EAN13, e DUN14']]],"0000000000000")</f>
        <v>0000000000000</v>
      </c>
      <c r="BM2623" t="s">
        <v>1565</v>
      </c>
      <c r="BN2623" t="str">
        <f>IF(Tabela_BaseCadastro[[#This Row],[P.Ativo CMED]]="",Tabela_BaseCadastro[[#This Row],[DESCRIÇÃO DO PRINCIPIO ATIVO]],Tabela_BaseCadastro[[#This Row],[P.Ativo CMED]])</f>
        <v>TISAGENLECLEUCEL</v>
      </c>
    </row>
    <row r="2624" spans="1:66" x14ac:dyDescent="0.25">
      <c r="A2624">
        <v>3505</v>
      </c>
      <c r="B2624" t="s">
        <v>5977</v>
      </c>
      <c r="C2624">
        <v>2500</v>
      </c>
      <c r="D2624" t="s">
        <v>5921</v>
      </c>
      <c r="E2624">
        <v>5</v>
      </c>
      <c r="F2624" t="s">
        <v>2634</v>
      </c>
      <c r="G2624">
        <v>8</v>
      </c>
      <c r="H2624" s="1" t="s">
        <v>2635</v>
      </c>
      <c r="I2624">
        <v>97</v>
      </c>
      <c r="J2624" t="s">
        <v>5922</v>
      </c>
      <c r="M2624" t="s">
        <v>1257</v>
      </c>
      <c r="N2624" t="s">
        <v>5923</v>
      </c>
      <c r="O2624" t="s">
        <v>5868</v>
      </c>
      <c r="P2624">
        <v>90192010</v>
      </c>
      <c r="R2624">
        <v>13</v>
      </c>
      <c r="S2624">
        <v>14</v>
      </c>
      <c r="U2624">
        <v>0</v>
      </c>
      <c r="V2624">
        <v>0</v>
      </c>
      <c r="X2624">
        <v>7291000</v>
      </c>
      <c r="Z2624" t="s">
        <v>1260</v>
      </c>
      <c r="AA2624" t="s">
        <v>1261</v>
      </c>
      <c r="AE2624">
        <v>45688</v>
      </c>
      <c r="AH2624">
        <v>0</v>
      </c>
      <c r="AK2624" t="s">
        <v>1260</v>
      </c>
      <c r="AM2624" t="s">
        <v>1260</v>
      </c>
      <c r="AN2624" t="s">
        <v>1260</v>
      </c>
      <c r="AQ2624" t="s">
        <v>1263</v>
      </c>
      <c r="AR2624" t="s">
        <v>1257</v>
      </c>
      <c r="AS2624" t="s">
        <v>1260</v>
      </c>
      <c r="AT2624">
        <v>1</v>
      </c>
      <c r="AX2624" t="s">
        <v>1260</v>
      </c>
      <c r="AY2624" t="s">
        <v>1264</v>
      </c>
      <c r="AZ2624" t="s">
        <v>1265</v>
      </c>
      <c r="BI2624" t="s">
        <v>1260</v>
      </c>
      <c r="BK2624" t="str">
        <f>LEFT(Tabela_BaseCadastro[[#This Row],[Descrição]],SEARCH(" ",Tabela_BaseCadastro[[#This Row],[Descrição]],1)-1)</f>
        <v>7291000</v>
      </c>
      <c r="BL2624" t="str">
        <f>TEXT(Tabela_BaseCadastro[[#This Row],[Unidade Venda '[EAN8, UPC12, EAN13, e DUN14']]],"0000000000000")</f>
        <v>0000000000000</v>
      </c>
      <c r="BM2624" t="s">
        <v>1565</v>
      </c>
      <c r="BN2624" t="str">
        <f>IF(Tabela_BaseCadastro[[#This Row],[P.Ativo CMED]]="",Tabela_BaseCadastro[[#This Row],[DESCRIÇÃO DO PRINCIPIO ATIVO]],Tabela_BaseCadastro[[#This Row],[P.Ativo CMED]])</f>
        <v>TISAGENLECLEUCEL</v>
      </c>
    </row>
    <row r="2625" spans="1:66" x14ac:dyDescent="0.25">
      <c r="A2625">
        <v>3506</v>
      </c>
      <c r="B2625" t="s">
        <v>5978</v>
      </c>
      <c r="C2625">
        <v>2500</v>
      </c>
      <c r="D2625" t="s">
        <v>5921</v>
      </c>
      <c r="E2625">
        <v>5</v>
      </c>
      <c r="F2625" t="s">
        <v>2634</v>
      </c>
      <c r="G2625">
        <v>8</v>
      </c>
      <c r="H2625" s="1" t="s">
        <v>2635</v>
      </c>
      <c r="I2625">
        <v>97</v>
      </c>
      <c r="J2625" t="s">
        <v>5922</v>
      </c>
      <c r="M2625" t="s">
        <v>1257</v>
      </c>
      <c r="N2625" t="s">
        <v>5923</v>
      </c>
      <c r="O2625" t="s">
        <v>5868</v>
      </c>
      <c r="P2625">
        <v>90192010</v>
      </c>
      <c r="R2625">
        <v>13</v>
      </c>
      <c r="S2625">
        <v>14</v>
      </c>
      <c r="U2625">
        <v>0</v>
      </c>
      <c r="V2625">
        <v>0</v>
      </c>
      <c r="X2625">
        <v>7292000</v>
      </c>
      <c r="Z2625" t="s">
        <v>1260</v>
      </c>
      <c r="AA2625" t="s">
        <v>1261</v>
      </c>
      <c r="AE2625">
        <v>45688</v>
      </c>
      <c r="AH2625">
        <v>0</v>
      </c>
      <c r="AK2625" t="s">
        <v>1260</v>
      </c>
      <c r="AM2625" t="s">
        <v>1260</v>
      </c>
      <c r="AN2625" t="s">
        <v>1260</v>
      </c>
      <c r="AQ2625" t="s">
        <v>1263</v>
      </c>
      <c r="AR2625" t="s">
        <v>1257</v>
      </c>
      <c r="AS2625" t="s">
        <v>1260</v>
      </c>
      <c r="AT2625">
        <v>1</v>
      </c>
      <c r="AX2625" t="s">
        <v>1260</v>
      </c>
      <c r="AY2625" t="s">
        <v>1264</v>
      </c>
      <c r="AZ2625" t="s">
        <v>1265</v>
      </c>
      <c r="BI2625" t="s">
        <v>1260</v>
      </c>
      <c r="BK2625" t="str">
        <f>LEFT(Tabela_BaseCadastro[[#This Row],[Descrição]],SEARCH(" ",Tabela_BaseCadastro[[#This Row],[Descrição]],1)-1)</f>
        <v>7292000</v>
      </c>
      <c r="BL2625" t="str">
        <f>TEXT(Tabela_BaseCadastro[[#This Row],[Unidade Venda '[EAN8, UPC12, EAN13, e DUN14']]],"0000000000000")</f>
        <v>0000000000000</v>
      </c>
      <c r="BM2625" t="s">
        <v>1565</v>
      </c>
      <c r="BN2625" t="str">
        <f>IF(Tabela_BaseCadastro[[#This Row],[P.Ativo CMED]]="",Tabela_BaseCadastro[[#This Row],[DESCRIÇÃO DO PRINCIPIO ATIVO]],Tabela_BaseCadastro[[#This Row],[P.Ativo CMED]])</f>
        <v>TISAGENLECLEUCEL</v>
      </c>
    </row>
    <row r="2626" spans="1:66" x14ac:dyDescent="0.25">
      <c r="A2626">
        <v>3507</v>
      </c>
      <c r="B2626" t="s">
        <v>5979</v>
      </c>
      <c r="C2626">
        <v>2500</v>
      </c>
      <c r="D2626" t="s">
        <v>5921</v>
      </c>
      <c r="E2626">
        <v>5</v>
      </c>
      <c r="F2626" t="s">
        <v>2634</v>
      </c>
      <c r="G2626">
        <v>8</v>
      </c>
      <c r="H2626" s="1" t="s">
        <v>2635</v>
      </c>
      <c r="I2626">
        <v>97</v>
      </c>
      <c r="J2626" t="s">
        <v>5922</v>
      </c>
      <c r="M2626" t="s">
        <v>1257</v>
      </c>
      <c r="N2626" t="s">
        <v>5923</v>
      </c>
      <c r="O2626" t="s">
        <v>5868</v>
      </c>
      <c r="P2626">
        <v>90192010</v>
      </c>
      <c r="R2626">
        <v>13</v>
      </c>
      <c r="S2626">
        <v>14</v>
      </c>
      <c r="U2626">
        <v>0</v>
      </c>
      <c r="V2626">
        <v>0</v>
      </c>
      <c r="X2626">
        <v>7293000</v>
      </c>
      <c r="Z2626" t="s">
        <v>1260</v>
      </c>
      <c r="AA2626" t="s">
        <v>1261</v>
      </c>
      <c r="AE2626">
        <v>45688</v>
      </c>
      <c r="AH2626">
        <v>0</v>
      </c>
      <c r="AK2626" t="s">
        <v>1260</v>
      </c>
      <c r="AM2626" t="s">
        <v>1260</v>
      </c>
      <c r="AN2626" t="s">
        <v>1260</v>
      </c>
      <c r="AQ2626" t="s">
        <v>1263</v>
      </c>
      <c r="AR2626" t="s">
        <v>1257</v>
      </c>
      <c r="AS2626" t="s">
        <v>1260</v>
      </c>
      <c r="AT2626">
        <v>1</v>
      </c>
      <c r="AX2626" t="s">
        <v>1260</v>
      </c>
      <c r="AY2626" t="s">
        <v>1264</v>
      </c>
      <c r="AZ2626" t="s">
        <v>1265</v>
      </c>
      <c r="BI2626" t="s">
        <v>1260</v>
      </c>
      <c r="BK2626" t="str">
        <f>LEFT(Tabela_BaseCadastro[[#This Row],[Descrição]],SEARCH(" ",Tabela_BaseCadastro[[#This Row],[Descrição]],1)-1)</f>
        <v>7293000</v>
      </c>
      <c r="BL2626" t="str">
        <f>TEXT(Tabela_BaseCadastro[[#This Row],[Unidade Venda '[EAN8, UPC12, EAN13, e DUN14']]],"0000000000000")</f>
        <v>0000000000000</v>
      </c>
      <c r="BM2626" t="s">
        <v>1565</v>
      </c>
      <c r="BN2626" t="str">
        <f>IF(Tabela_BaseCadastro[[#This Row],[P.Ativo CMED]]="",Tabela_BaseCadastro[[#This Row],[DESCRIÇÃO DO PRINCIPIO ATIVO]],Tabela_BaseCadastro[[#This Row],[P.Ativo CMED]])</f>
        <v>TISAGENLECLEUCEL</v>
      </c>
    </row>
    <row r="2627" spans="1:66" x14ac:dyDescent="0.25">
      <c r="A2627">
        <v>3508</v>
      </c>
      <c r="B2627" t="s">
        <v>5980</v>
      </c>
      <c r="C2627">
        <v>2500</v>
      </c>
      <c r="D2627" t="s">
        <v>5921</v>
      </c>
      <c r="E2627">
        <v>5</v>
      </c>
      <c r="F2627" t="s">
        <v>2634</v>
      </c>
      <c r="G2627">
        <v>8</v>
      </c>
      <c r="H2627" s="1" t="s">
        <v>2635</v>
      </c>
      <c r="I2627">
        <v>97</v>
      </c>
      <c r="J2627" t="s">
        <v>5922</v>
      </c>
      <c r="M2627" t="s">
        <v>1257</v>
      </c>
      <c r="N2627" t="s">
        <v>5923</v>
      </c>
      <c r="O2627" t="s">
        <v>5868</v>
      </c>
      <c r="P2627">
        <v>90192010</v>
      </c>
      <c r="R2627">
        <v>13</v>
      </c>
      <c r="S2627">
        <v>14</v>
      </c>
      <c r="U2627">
        <v>0</v>
      </c>
      <c r="V2627">
        <v>0</v>
      </c>
      <c r="X2627">
        <v>7294000</v>
      </c>
      <c r="Z2627" t="s">
        <v>1260</v>
      </c>
      <c r="AA2627" t="s">
        <v>1261</v>
      </c>
      <c r="AE2627">
        <v>45688</v>
      </c>
      <c r="AH2627">
        <v>0</v>
      </c>
      <c r="AK2627" t="s">
        <v>1260</v>
      </c>
      <c r="AM2627" t="s">
        <v>1260</v>
      </c>
      <c r="AN2627" t="s">
        <v>1260</v>
      </c>
      <c r="AQ2627" t="s">
        <v>1263</v>
      </c>
      <c r="AR2627" t="s">
        <v>1257</v>
      </c>
      <c r="AS2627" t="s">
        <v>1260</v>
      </c>
      <c r="AT2627">
        <v>1</v>
      </c>
      <c r="AX2627" t="s">
        <v>1260</v>
      </c>
      <c r="AY2627" t="s">
        <v>1264</v>
      </c>
      <c r="AZ2627" t="s">
        <v>1265</v>
      </c>
      <c r="BI2627" t="s">
        <v>1260</v>
      </c>
      <c r="BK2627" t="str">
        <f>LEFT(Tabela_BaseCadastro[[#This Row],[Descrição]],SEARCH(" ",Tabela_BaseCadastro[[#This Row],[Descrição]],1)-1)</f>
        <v>7294000</v>
      </c>
      <c r="BL2627" t="str">
        <f>TEXT(Tabela_BaseCadastro[[#This Row],[Unidade Venda '[EAN8, UPC12, EAN13, e DUN14']]],"0000000000000")</f>
        <v>0000000000000</v>
      </c>
      <c r="BM2627" t="s">
        <v>1565</v>
      </c>
      <c r="BN2627" t="str">
        <f>IF(Tabela_BaseCadastro[[#This Row],[P.Ativo CMED]]="",Tabela_BaseCadastro[[#This Row],[DESCRIÇÃO DO PRINCIPIO ATIVO]],Tabela_BaseCadastro[[#This Row],[P.Ativo CMED]])</f>
        <v>TISAGENLECLEUCEL</v>
      </c>
    </row>
    <row r="2628" spans="1:66" x14ac:dyDescent="0.25">
      <c r="A2628">
        <v>3509</v>
      </c>
      <c r="B2628" t="s">
        <v>5981</v>
      </c>
      <c r="C2628">
        <v>2500</v>
      </c>
      <c r="D2628" t="s">
        <v>5921</v>
      </c>
      <c r="E2628">
        <v>5</v>
      </c>
      <c r="F2628" t="s">
        <v>2634</v>
      </c>
      <c r="G2628">
        <v>8</v>
      </c>
      <c r="H2628" s="1" t="s">
        <v>2635</v>
      </c>
      <c r="I2628">
        <v>97</v>
      </c>
      <c r="J2628" t="s">
        <v>5922</v>
      </c>
      <c r="M2628" t="s">
        <v>1257</v>
      </c>
      <c r="N2628" t="s">
        <v>5923</v>
      </c>
      <c r="O2628" t="s">
        <v>5868</v>
      </c>
      <c r="P2628">
        <v>90192010</v>
      </c>
      <c r="R2628">
        <v>13</v>
      </c>
      <c r="S2628">
        <v>14</v>
      </c>
      <c r="U2628">
        <v>0</v>
      </c>
      <c r="V2628">
        <v>0</v>
      </c>
      <c r="X2628">
        <v>7295000</v>
      </c>
      <c r="Z2628" t="s">
        <v>1260</v>
      </c>
      <c r="AA2628" t="s">
        <v>1261</v>
      </c>
      <c r="AE2628">
        <v>45688</v>
      </c>
      <c r="AH2628">
        <v>0</v>
      </c>
      <c r="AK2628" t="s">
        <v>1260</v>
      </c>
      <c r="AM2628" t="s">
        <v>1260</v>
      </c>
      <c r="AN2628" t="s">
        <v>1260</v>
      </c>
      <c r="AQ2628" t="s">
        <v>1263</v>
      </c>
      <c r="AR2628" t="s">
        <v>1257</v>
      </c>
      <c r="AS2628" t="s">
        <v>1260</v>
      </c>
      <c r="AT2628">
        <v>1</v>
      </c>
      <c r="AX2628" t="s">
        <v>1260</v>
      </c>
      <c r="AY2628" t="s">
        <v>1264</v>
      </c>
      <c r="AZ2628" t="s">
        <v>1265</v>
      </c>
      <c r="BI2628" t="s">
        <v>1260</v>
      </c>
      <c r="BK2628" t="str">
        <f>LEFT(Tabela_BaseCadastro[[#This Row],[Descrição]],SEARCH(" ",Tabela_BaseCadastro[[#This Row],[Descrição]],1)-1)</f>
        <v>7295000</v>
      </c>
      <c r="BL2628" t="str">
        <f>TEXT(Tabela_BaseCadastro[[#This Row],[Unidade Venda '[EAN8, UPC12, EAN13, e DUN14']]],"0000000000000")</f>
        <v>0000000000000</v>
      </c>
      <c r="BM2628" t="s">
        <v>1565</v>
      </c>
      <c r="BN2628" t="str">
        <f>IF(Tabela_BaseCadastro[[#This Row],[P.Ativo CMED]]="",Tabela_BaseCadastro[[#This Row],[DESCRIÇÃO DO PRINCIPIO ATIVO]],Tabela_BaseCadastro[[#This Row],[P.Ativo CMED]])</f>
        <v>TISAGENLECLEUCEL</v>
      </c>
    </row>
    <row r="2629" spans="1:66" x14ac:dyDescent="0.25">
      <c r="A2629">
        <v>3510</v>
      </c>
      <c r="B2629" t="s">
        <v>5982</v>
      </c>
      <c r="C2629">
        <v>2500</v>
      </c>
      <c r="D2629" t="s">
        <v>5921</v>
      </c>
      <c r="E2629">
        <v>5</v>
      </c>
      <c r="F2629" t="s">
        <v>2634</v>
      </c>
      <c r="G2629">
        <v>8</v>
      </c>
      <c r="H2629" s="1" t="s">
        <v>2635</v>
      </c>
      <c r="I2629">
        <v>97</v>
      </c>
      <c r="J2629" t="s">
        <v>5922</v>
      </c>
      <c r="M2629" t="s">
        <v>1257</v>
      </c>
      <c r="N2629" t="s">
        <v>5923</v>
      </c>
      <c r="O2629" t="s">
        <v>5868</v>
      </c>
      <c r="P2629">
        <v>90192010</v>
      </c>
      <c r="R2629">
        <v>13</v>
      </c>
      <c r="S2629">
        <v>14</v>
      </c>
      <c r="U2629">
        <v>0</v>
      </c>
      <c r="V2629">
        <v>0</v>
      </c>
      <c r="X2629">
        <v>7296000</v>
      </c>
      <c r="Z2629" t="s">
        <v>1260</v>
      </c>
      <c r="AA2629" t="s">
        <v>1261</v>
      </c>
      <c r="AE2629">
        <v>45688</v>
      </c>
      <c r="AH2629">
        <v>0</v>
      </c>
      <c r="AK2629" t="s">
        <v>1260</v>
      </c>
      <c r="AM2629" t="s">
        <v>1260</v>
      </c>
      <c r="AN2629" t="s">
        <v>1260</v>
      </c>
      <c r="AQ2629" t="s">
        <v>1263</v>
      </c>
      <c r="AR2629" t="s">
        <v>1257</v>
      </c>
      <c r="AS2629" t="s">
        <v>1260</v>
      </c>
      <c r="AT2629">
        <v>1</v>
      </c>
      <c r="AX2629" t="s">
        <v>1260</v>
      </c>
      <c r="AY2629" t="s">
        <v>1264</v>
      </c>
      <c r="AZ2629" t="s">
        <v>1265</v>
      </c>
      <c r="BI2629" t="s">
        <v>1260</v>
      </c>
      <c r="BK2629" t="str">
        <f>LEFT(Tabela_BaseCadastro[[#This Row],[Descrição]],SEARCH(" ",Tabela_BaseCadastro[[#This Row],[Descrição]],1)-1)</f>
        <v>7296000</v>
      </c>
      <c r="BL2629" t="str">
        <f>TEXT(Tabela_BaseCadastro[[#This Row],[Unidade Venda '[EAN8, UPC12, EAN13, e DUN14']]],"0000000000000")</f>
        <v>0000000000000</v>
      </c>
      <c r="BM2629" t="s">
        <v>1565</v>
      </c>
      <c r="BN2629" t="str">
        <f>IF(Tabela_BaseCadastro[[#This Row],[P.Ativo CMED]]="",Tabela_BaseCadastro[[#This Row],[DESCRIÇÃO DO PRINCIPIO ATIVO]],Tabela_BaseCadastro[[#This Row],[P.Ativo CMED]])</f>
        <v>TISAGENLECLEUCEL</v>
      </c>
    </row>
    <row r="2630" spans="1:66" x14ac:dyDescent="0.25">
      <c r="A2630">
        <v>3511</v>
      </c>
      <c r="B2630" t="s">
        <v>5983</v>
      </c>
      <c r="C2630">
        <v>2500</v>
      </c>
      <c r="D2630" t="s">
        <v>5921</v>
      </c>
      <c r="E2630">
        <v>5</v>
      </c>
      <c r="F2630" t="s">
        <v>2634</v>
      </c>
      <c r="G2630">
        <v>8</v>
      </c>
      <c r="H2630" s="1" t="s">
        <v>2635</v>
      </c>
      <c r="I2630">
        <v>97</v>
      </c>
      <c r="J2630" t="s">
        <v>5922</v>
      </c>
      <c r="M2630" t="s">
        <v>1257</v>
      </c>
      <c r="N2630" t="s">
        <v>5984</v>
      </c>
      <c r="O2630" t="s">
        <v>2614</v>
      </c>
      <c r="P2630">
        <v>90192090</v>
      </c>
      <c r="R2630">
        <v>13</v>
      </c>
      <c r="S2630">
        <v>14</v>
      </c>
      <c r="U2630">
        <v>0</v>
      </c>
      <c r="V2630">
        <v>0</v>
      </c>
      <c r="X2630">
        <v>8001000</v>
      </c>
      <c r="Z2630" t="s">
        <v>1260</v>
      </c>
      <c r="AA2630" t="s">
        <v>1261</v>
      </c>
      <c r="AE2630">
        <v>45688</v>
      </c>
      <c r="AH2630">
        <v>0</v>
      </c>
      <c r="AK2630" t="s">
        <v>1260</v>
      </c>
      <c r="AM2630" t="s">
        <v>1260</v>
      </c>
      <c r="AN2630" t="s">
        <v>1260</v>
      </c>
      <c r="AQ2630" t="s">
        <v>1263</v>
      </c>
      <c r="AR2630" t="s">
        <v>1257</v>
      </c>
      <c r="AS2630" t="s">
        <v>1260</v>
      </c>
      <c r="AT2630">
        <v>1</v>
      </c>
      <c r="AX2630" t="s">
        <v>1260</v>
      </c>
      <c r="AY2630" t="s">
        <v>1264</v>
      </c>
      <c r="AZ2630" t="s">
        <v>1265</v>
      </c>
      <c r="BI2630" t="s">
        <v>1260</v>
      </c>
      <c r="BK2630" t="str">
        <f>LEFT(Tabela_BaseCadastro[[#This Row],[Descrição]],SEARCH(" ",Tabela_BaseCadastro[[#This Row],[Descrição]],1)-1)</f>
        <v>8001000</v>
      </c>
      <c r="BL2630" t="str">
        <f>TEXT(Tabela_BaseCadastro[[#This Row],[Unidade Venda '[EAN8, UPC12, EAN13, e DUN14']]],"0000000000000")</f>
        <v>0000000000000</v>
      </c>
      <c r="BM2630" t="s">
        <v>1565</v>
      </c>
      <c r="BN2630" t="str">
        <f>IF(Tabela_BaseCadastro[[#This Row],[P.Ativo CMED]]="",Tabela_BaseCadastro[[#This Row],[DESCRIÇÃO DO PRINCIPIO ATIVO]],Tabela_BaseCadastro[[#This Row],[P.Ativo CMED]])</f>
        <v>TISAGENLECLEUCEL</v>
      </c>
    </row>
    <row r="2631" spans="1:66" x14ac:dyDescent="0.25">
      <c r="A2631">
        <v>3512</v>
      </c>
      <c r="B2631" t="s">
        <v>5985</v>
      </c>
      <c r="C2631">
        <v>2500</v>
      </c>
      <c r="D2631" t="s">
        <v>5921</v>
      </c>
      <c r="E2631">
        <v>5</v>
      </c>
      <c r="F2631" t="s">
        <v>2634</v>
      </c>
      <c r="G2631">
        <v>8</v>
      </c>
      <c r="H2631" s="1" t="s">
        <v>2635</v>
      </c>
      <c r="I2631">
        <v>97</v>
      </c>
      <c r="J2631" t="s">
        <v>5922</v>
      </c>
      <c r="M2631" t="s">
        <v>1257</v>
      </c>
      <c r="N2631" t="s">
        <v>5984</v>
      </c>
      <c r="O2631" t="s">
        <v>2614</v>
      </c>
      <c r="P2631">
        <v>90192090</v>
      </c>
      <c r="R2631">
        <v>13</v>
      </c>
      <c r="S2631">
        <v>14</v>
      </c>
      <c r="U2631">
        <v>0</v>
      </c>
      <c r="V2631">
        <v>0</v>
      </c>
      <c r="X2631">
        <v>8002000</v>
      </c>
      <c r="Z2631" t="s">
        <v>1260</v>
      </c>
      <c r="AA2631" t="s">
        <v>1261</v>
      </c>
      <c r="AE2631">
        <v>45688</v>
      </c>
      <c r="AH2631">
        <v>0</v>
      </c>
      <c r="AK2631" t="s">
        <v>1260</v>
      </c>
      <c r="AM2631" t="s">
        <v>1260</v>
      </c>
      <c r="AN2631" t="s">
        <v>1260</v>
      </c>
      <c r="AQ2631" t="s">
        <v>1263</v>
      </c>
      <c r="AR2631" t="s">
        <v>1257</v>
      </c>
      <c r="AS2631" t="s">
        <v>1260</v>
      </c>
      <c r="AT2631">
        <v>1</v>
      </c>
      <c r="AX2631" t="s">
        <v>1260</v>
      </c>
      <c r="AY2631" t="s">
        <v>1264</v>
      </c>
      <c r="AZ2631" t="s">
        <v>1265</v>
      </c>
      <c r="BI2631" t="s">
        <v>1260</v>
      </c>
      <c r="BK2631" t="str">
        <f>LEFT(Tabela_BaseCadastro[[#This Row],[Descrição]],SEARCH(" ",Tabela_BaseCadastro[[#This Row],[Descrição]],1)-1)</f>
        <v>8002000</v>
      </c>
      <c r="BL2631" t="str">
        <f>TEXT(Tabela_BaseCadastro[[#This Row],[Unidade Venda '[EAN8, UPC12, EAN13, e DUN14']]],"0000000000000")</f>
        <v>0000000000000</v>
      </c>
      <c r="BM2631" t="s">
        <v>1565</v>
      </c>
      <c r="BN2631" t="str">
        <f>IF(Tabela_BaseCadastro[[#This Row],[P.Ativo CMED]]="",Tabela_BaseCadastro[[#This Row],[DESCRIÇÃO DO PRINCIPIO ATIVO]],Tabela_BaseCadastro[[#This Row],[P.Ativo CMED]])</f>
        <v>TISAGENLECLEUCEL</v>
      </c>
    </row>
    <row r="2632" spans="1:66" x14ac:dyDescent="0.25">
      <c r="A2632">
        <v>3513</v>
      </c>
      <c r="B2632" t="s">
        <v>5986</v>
      </c>
      <c r="C2632">
        <v>2500</v>
      </c>
      <c r="D2632" t="s">
        <v>5921</v>
      </c>
      <c r="E2632">
        <v>5</v>
      </c>
      <c r="F2632" t="s">
        <v>2634</v>
      </c>
      <c r="G2632">
        <v>8</v>
      </c>
      <c r="H2632" s="1" t="s">
        <v>2635</v>
      </c>
      <c r="I2632">
        <v>97</v>
      </c>
      <c r="J2632" t="s">
        <v>5922</v>
      </c>
      <c r="M2632" t="s">
        <v>1257</v>
      </c>
      <c r="N2632" t="s">
        <v>5984</v>
      </c>
      <c r="O2632" t="s">
        <v>2614</v>
      </c>
      <c r="P2632">
        <v>90192090</v>
      </c>
      <c r="R2632">
        <v>13</v>
      </c>
      <c r="S2632">
        <v>14</v>
      </c>
      <c r="U2632">
        <v>0</v>
      </c>
      <c r="V2632">
        <v>0</v>
      </c>
      <c r="X2632">
        <v>8003000</v>
      </c>
      <c r="Z2632" t="s">
        <v>1260</v>
      </c>
      <c r="AA2632" t="s">
        <v>1261</v>
      </c>
      <c r="AE2632">
        <v>45688</v>
      </c>
      <c r="AH2632">
        <v>0</v>
      </c>
      <c r="AK2632" t="s">
        <v>1260</v>
      </c>
      <c r="AM2632" t="s">
        <v>1260</v>
      </c>
      <c r="AN2632" t="s">
        <v>1260</v>
      </c>
      <c r="AQ2632" t="s">
        <v>1263</v>
      </c>
      <c r="AR2632" t="s">
        <v>1257</v>
      </c>
      <c r="AS2632" t="s">
        <v>1260</v>
      </c>
      <c r="AT2632">
        <v>1</v>
      </c>
      <c r="AX2632" t="s">
        <v>1260</v>
      </c>
      <c r="AY2632" t="s">
        <v>1264</v>
      </c>
      <c r="AZ2632" t="s">
        <v>1265</v>
      </c>
      <c r="BI2632" t="s">
        <v>1260</v>
      </c>
      <c r="BK2632" t="str">
        <f>LEFT(Tabela_BaseCadastro[[#This Row],[Descrição]],SEARCH(" ",Tabela_BaseCadastro[[#This Row],[Descrição]],1)-1)</f>
        <v>8003000</v>
      </c>
      <c r="BL2632" t="str">
        <f>TEXT(Tabela_BaseCadastro[[#This Row],[Unidade Venda '[EAN8, UPC12, EAN13, e DUN14']]],"0000000000000")</f>
        <v>0000000000000</v>
      </c>
      <c r="BM2632" t="s">
        <v>1565</v>
      </c>
      <c r="BN2632" t="str">
        <f>IF(Tabela_BaseCadastro[[#This Row],[P.Ativo CMED]]="",Tabela_BaseCadastro[[#This Row],[DESCRIÇÃO DO PRINCIPIO ATIVO]],Tabela_BaseCadastro[[#This Row],[P.Ativo CMED]])</f>
        <v>TISAGENLECLEUCEL</v>
      </c>
    </row>
    <row r="2633" spans="1:66" x14ac:dyDescent="0.25">
      <c r="A2633">
        <v>3514</v>
      </c>
      <c r="B2633" t="s">
        <v>5987</v>
      </c>
      <c r="C2633">
        <v>2500</v>
      </c>
      <c r="D2633" t="s">
        <v>5921</v>
      </c>
      <c r="E2633">
        <v>5</v>
      </c>
      <c r="F2633" t="s">
        <v>2634</v>
      </c>
      <c r="G2633">
        <v>8</v>
      </c>
      <c r="H2633" s="1" t="s">
        <v>2635</v>
      </c>
      <c r="I2633">
        <v>97</v>
      </c>
      <c r="J2633" t="s">
        <v>5922</v>
      </c>
      <c r="M2633" t="s">
        <v>1257</v>
      </c>
      <c r="N2633" t="s">
        <v>5984</v>
      </c>
      <c r="O2633" t="s">
        <v>2614</v>
      </c>
      <c r="P2633">
        <v>90192090</v>
      </c>
      <c r="R2633">
        <v>13</v>
      </c>
      <c r="S2633">
        <v>14</v>
      </c>
      <c r="U2633">
        <v>0</v>
      </c>
      <c r="V2633">
        <v>0</v>
      </c>
      <c r="X2633">
        <v>8004000</v>
      </c>
      <c r="Z2633" t="s">
        <v>1260</v>
      </c>
      <c r="AA2633" t="s">
        <v>1261</v>
      </c>
      <c r="AE2633">
        <v>45688</v>
      </c>
      <c r="AH2633">
        <v>0</v>
      </c>
      <c r="AK2633" t="s">
        <v>1260</v>
      </c>
      <c r="AM2633" t="s">
        <v>1260</v>
      </c>
      <c r="AN2633" t="s">
        <v>1260</v>
      </c>
      <c r="AQ2633" t="s">
        <v>1263</v>
      </c>
      <c r="AR2633" t="s">
        <v>1257</v>
      </c>
      <c r="AS2633" t="s">
        <v>1260</v>
      </c>
      <c r="AT2633">
        <v>1</v>
      </c>
      <c r="AX2633" t="s">
        <v>1260</v>
      </c>
      <c r="AY2633" t="s">
        <v>1264</v>
      </c>
      <c r="AZ2633" t="s">
        <v>1265</v>
      </c>
      <c r="BI2633" t="s">
        <v>1260</v>
      </c>
      <c r="BK2633" t="str">
        <f>LEFT(Tabela_BaseCadastro[[#This Row],[Descrição]],SEARCH(" ",Tabela_BaseCadastro[[#This Row],[Descrição]],1)-1)</f>
        <v>8004000</v>
      </c>
      <c r="BL2633" t="str">
        <f>TEXT(Tabela_BaseCadastro[[#This Row],[Unidade Venda '[EAN8, UPC12, EAN13, e DUN14']]],"0000000000000")</f>
        <v>0000000000000</v>
      </c>
      <c r="BM2633" t="s">
        <v>1565</v>
      </c>
      <c r="BN2633" t="str">
        <f>IF(Tabela_BaseCadastro[[#This Row],[P.Ativo CMED]]="",Tabela_BaseCadastro[[#This Row],[DESCRIÇÃO DO PRINCIPIO ATIVO]],Tabela_BaseCadastro[[#This Row],[P.Ativo CMED]])</f>
        <v>TISAGENLECLEUCEL</v>
      </c>
    </row>
    <row r="2634" spans="1:66" x14ac:dyDescent="0.25">
      <c r="A2634">
        <v>3515</v>
      </c>
      <c r="B2634" t="s">
        <v>5988</v>
      </c>
      <c r="C2634">
        <v>2500</v>
      </c>
      <c r="D2634" t="s">
        <v>5921</v>
      </c>
      <c r="E2634">
        <v>5</v>
      </c>
      <c r="F2634" t="s">
        <v>2634</v>
      </c>
      <c r="G2634">
        <v>8</v>
      </c>
      <c r="H2634" s="1" t="s">
        <v>2635</v>
      </c>
      <c r="I2634">
        <v>97</v>
      </c>
      <c r="J2634" t="s">
        <v>5922</v>
      </c>
      <c r="M2634" t="s">
        <v>1257</v>
      </c>
      <c r="N2634" t="s">
        <v>5984</v>
      </c>
      <c r="O2634" t="s">
        <v>2614</v>
      </c>
      <c r="P2634">
        <v>90192090</v>
      </c>
      <c r="R2634">
        <v>13</v>
      </c>
      <c r="S2634">
        <v>14</v>
      </c>
      <c r="U2634">
        <v>0</v>
      </c>
      <c r="V2634">
        <v>0</v>
      </c>
      <c r="X2634">
        <v>8005000</v>
      </c>
      <c r="Z2634" t="s">
        <v>1260</v>
      </c>
      <c r="AA2634" t="s">
        <v>1261</v>
      </c>
      <c r="AE2634">
        <v>45688</v>
      </c>
      <c r="AH2634">
        <v>0</v>
      </c>
      <c r="AK2634" t="s">
        <v>1260</v>
      </c>
      <c r="AM2634" t="s">
        <v>1260</v>
      </c>
      <c r="AN2634" t="s">
        <v>1260</v>
      </c>
      <c r="AQ2634" t="s">
        <v>1263</v>
      </c>
      <c r="AR2634" t="s">
        <v>1257</v>
      </c>
      <c r="AS2634" t="s">
        <v>1260</v>
      </c>
      <c r="AT2634">
        <v>1</v>
      </c>
      <c r="AX2634" t="s">
        <v>1260</v>
      </c>
      <c r="AY2634" t="s">
        <v>1264</v>
      </c>
      <c r="AZ2634" t="s">
        <v>1265</v>
      </c>
      <c r="BI2634" t="s">
        <v>1260</v>
      </c>
      <c r="BK2634" t="str">
        <f>LEFT(Tabela_BaseCadastro[[#This Row],[Descrição]],SEARCH(" ",Tabela_BaseCadastro[[#This Row],[Descrição]],1)-1)</f>
        <v>8005000</v>
      </c>
      <c r="BL2634" t="str">
        <f>TEXT(Tabela_BaseCadastro[[#This Row],[Unidade Venda '[EAN8, UPC12, EAN13, e DUN14']]],"0000000000000")</f>
        <v>0000000000000</v>
      </c>
      <c r="BM2634" t="s">
        <v>1565</v>
      </c>
      <c r="BN2634" t="str">
        <f>IF(Tabela_BaseCadastro[[#This Row],[P.Ativo CMED]]="",Tabela_BaseCadastro[[#This Row],[DESCRIÇÃO DO PRINCIPIO ATIVO]],Tabela_BaseCadastro[[#This Row],[P.Ativo CMED]])</f>
        <v>TISAGENLECLEUCEL</v>
      </c>
    </row>
    <row r="2635" spans="1:66" x14ac:dyDescent="0.25">
      <c r="A2635">
        <v>3516</v>
      </c>
      <c r="B2635" t="s">
        <v>5989</v>
      </c>
      <c r="C2635">
        <v>2500</v>
      </c>
      <c r="D2635" t="s">
        <v>5921</v>
      </c>
      <c r="E2635">
        <v>5</v>
      </c>
      <c r="F2635" t="s">
        <v>2634</v>
      </c>
      <c r="G2635">
        <v>8</v>
      </c>
      <c r="H2635" s="1" t="s">
        <v>2635</v>
      </c>
      <c r="I2635">
        <v>97</v>
      </c>
      <c r="J2635" t="s">
        <v>5922</v>
      </c>
      <c r="M2635" t="s">
        <v>1257</v>
      </c>
      <c r="N2635" t="s">
        <v>5984</v>
      </c>
      <c r="O2635" t="s">
        <v>2614</v>
      </c>
      <c r="P2635">
        <v>90192090</v>
      </c>
      <c r="R2635">
        <v>13</v>
      </c>
      <c r="S2635">
        <v>14</v>
      </c>
      <c r="U2635">
        <v>0</v>
      </c>
      <c r="V2635">
        <v>0</v>
      </c>
      <c r="X2635">
        <v>8015000</v>
      </c>
      <c r="Z2635" t="s">
        <v>1260</v>
      </c>
      <c r="AA2635" t="s">
        <v>1261</v>
      </c>
      <c r="AE2635">
        <v>45688</v>
      </c>
      <c r="AH2635">
        <v>0</v>
      </c>
      <c r="AK2635" t="s">
        <v>1260</v>
      </c>
      <c r="AM2635" t="s">
        <v>1260</v>
      </c>
      <c r="AN2635" t="s">
        <v>1260</v>
      </c>
      <c r="AQ2635" t="s">
        <v>1263</v>
      </c>
      <c r="AR2635" t="s">
        <v>1257</v>
      </c>
      <c r="AS2635" t="s">
        <v>1260</v>
      </c>
      <c r="AT2635">
        <v>1</v>
      </c>
      <c r="AX2635" t="s">
        <v>1260</v>
      </c>
      <c r="AY2635" t="s">
        <v>1264</v>
      </c>
      <c r="AZ2635" t="s">
        <v>1265</v>
      </c>
      <c r="BI2635" t="s">
        <v>1260</v>
      </c>
      <c r="BK2635" t="str">
        <f>LEFT(Tabela_BaseCadastro[[#This Row],[Descrição]],SEARCH(" ",Tabela_BaseCadastro[[#This Row],[Descrição]],1)-1)</f>
        <v>8015000</v>
      </c>
      <c r="BL2635" t="str">
        <f>TEXT(Tabela_BaseCadastro[[#This Row],[Unidade Venda '[EAN8, UPC12, EAN13, e DUN14']]],"0000000000000")</f>
        <v>0000000000000</v>
      </c>
      <c r="BM2635" t="s">
        <v>1565</v>
      </c>
      <c r="BN2635" t="str">
        <f>IF(Tabela_BaseCadastro[[#This Row],[P.Ativo CMED]]="",Tabela_BaseCadastro[[#This Row],[DESCRIÇÃO DO PRINCIPIO ATIVO]],Tabela_BaseCadastro[[#This Row],[P.Ativo CMED]])</f>
        <v>TISAGENLECLEUCEL</v>
      </c>
    </row>
    <row r="2636" spans="1:66" x14ac:dyDescent="0.25">
      <c r="A2636">
        <v>3517</v>
      </c>
      <c r="B2636" t="s">
        <v>5990</v>
      </c>
      <c r="C2636">
        <v>2500</v>
      </c>
      <c r="D2636" t="s">
        <v>5921</v>
      </c>
      <c r="E2636">
        <v>5</v>
      </c>
      <c r="F2636" t="s">
        <v>2634</v>
      </c>
      <c r="G2636">
        <v>8</v>
      </c>
      <c r="H2636" s="1" t="s">
        <v>2635</v>
      </c>
      <c r="I2636">
        <v>97</v>
      </c>
      <c r="J2636" t="s">
        <v>5922</v>
      </c>
      <c r="M2636" t="s">
        <v>1257</v>
      </c>
      <c r="N2636" t="s">
        <v>5984</v>
      </c>
      <c r="O2636" t="s">
        <v>2614</v>
      </c>
      <c r="P2636">
        <v>90192090</v>
      </c>
      <c r="R2636">
        <v>13</v>
      </c>
      <c r="S2636">
        <v>14</v>
      </c>
      <c r="U2636">
        <v>0</v>
      </c>
      <c r="V2636">
        <v>0</v>
      </c>
      <c r="X2636">
        <v>8025000</v>
      </c>
      <c r="Z2636" t="s">
        <v>1260</v>
      </c>
      <c r="AA2636" t="s">
        <v>1261</v>
      </c>
      <c r="AE2636">
        <v>45688</v>
      </c>
      <c r="AH2636">
        <v>0</v>
      </c>
      <c r="AK2636" t="s">
        <v>1260</v>
      </c>
      <c r="AM2636" t="s">
        <v>1260</v>
      </c>
      <c r="AN2636" t="s">
        <v>1260</v>
      </c>
      <c r="AQ2636" t="s">
        <v>1263</v>
      </c>
      <c r="AR2636" t="s">
        <v>1257</v>
      </c>
      <c r="AS2636" t="s">
        <v>1260</v>
      </c>
      <c r="AT2636">
        <v>1</v>
      </c>
      <c r="AX2636" t="s">
        <v>1260</v>
      </c>
      <c r="AY2636" t="s">
        <v>1264</v>
      </c>
      <c r="AZ2636" t="s">
        <v>1265</v>
      </c>
      <c r="BI2636" t="s">
        <v>1260</v>
      </c>
      <c r="BK2636" t="str">
        <f>LEFT(Tabela_BaseCadastro[[#This Row],[Descrição]],SEARCH(" ",Tabela_BaseCadastro[[#This Row],[Descrição]],1)-1)</f>
        <v>8025000</v>
      </c>
      <c r="BL2636" t="str">
        <f>TEXT(Tabela_BaseCadastro[[#This Row],[Unidade Venda '[EAN8, UPC12, EAN13, e DUN14']]],"0000000000000")</f>
        <v>0000000000000</v>
      </c>
      <c r="BM2636" t="s">
        <v>1565</v>
      </c>
      <c r="BN2636" t="str">
        <f>IF(Tabela_BaseCadastro[[#This Row],[P.Ativo CMED]]="",Tabela_BaseCadastro[[#This Row],[DESCRIÇÃO DO PRINCIPIO ATIVO]],Tabela_BaseCadastro[[#This Row],[P.Ativo CMED]])</f>
        <v>TISAGENLECLEUCEL</v>
      </c>
    </row>
    <row r="2637" spans="1:66" x14ac:dyDescent="0.25">
      <c r="A2637">
        <v>3518</v>
      </c>
      <c r="B2637" t="s">
        <v>5991</v>
      </c>
      <c r="C2637">
        <v>2500</v>
      </c>
      <c r="D2637" t="s">
        <v>5921</v>
      </c>
      <c r="E2637">
        <v>5</v>
      </c>
      <c r="F2637" t="s">
        <v>2634</v>
      </c>
      <c r="G2637">
        <v>8</v>
      </c>
      <c r="H2637" s="1" t="s">
        <v>2635</v>
      </c>
      <c r="I2637">
        <v>97</v>
      </c>
      <c r="J2637" t="s">
        <v>5922</v>
      </c>
      <c r="M2637" t="s">
        <v>1257</v>
      </c>
      <c r="N2637" t="s">
        <v>5944</v>
      </c>
      <c r="O2637" t="s">
        <v>5868</v>
      </c>
      <c r="P2637">
        <v>90192010</v>
      </c>
      <c r="R2637">
        <v>13</v>
      </c>
      <c r="S2637">
        <v>14</v>
      </c>
      <c r="U2637">
        <v>0</v>
      </c>
      <c r="V2637">
        <v>0</v>
      </c>
      <c r="X2637">
        <v>8040070</v>
      </c>
      <c r="Z2637" t="s">
        <v>1260</v>
      </c>
      <c r="AA2637" t="s">
        <v>1261</v>
      </c>
      <c r="AE2637">
        <v>45688</v>
      </c>
      <c r="AH2637">
        <v>0</v>
      </c>
      <c r="AK2637" t="s">
        <v>1260</v>
      </c>
      <c r="AM2637" t="s">
        <v>1260</v>
      </c>
      <c r="AN2637" t="s">
        <v>1260</v>
      </c>
      <c r="AQ2637" t="s">
        <v>1263</v>
      </c>
      <c r="AR2637" t="s">
        <v>1257</v>
      </c>
      <c r="AS2637" t="s">
        <v>1260</v>
      </c>
      <c r="AT2637">
        <v>1</v>
      </c>
      <c r="AX2637" t="s">
        <v>1260</v>
      </c>
      <c r="AY2637" t="s">
        <v>1264</v>
      </c>
      <c r="AZ2637" t="s">
        <v>1265</v>
      </c>
      <c r="BI2637" t="s">
        <v>1260</v>
      </c>
      <c r="BK2637" t="str">
        <f>LEFT(Tabela_BaseCadastro[[#This Row],[Descrição]],SEARCH(" ",Tabela_BaseCadastro[[#This Row],[Descrição]],1)-1)</f>
        <v>8040070</v>
      </c>
      <c r="BL2637" t="str">
        <f>TEXT(Tabela_BaseCadastro[[#This Row],[Unidade Venda '[EAN8, UPC12, EAN13, e DUN14']]],"0000000000000")</f>
        <v>0000000000000</v>
      </c>
      <c r="BM2637" t="s">
        <v>1565</v>
      </c>
      <c r="BN2637" t="str">
        <f>IF(Tabela_BaseCadastro[[#This Row],[P.Ativo CMED]]="",Tabela_BaseCadastro[[#This Row],[DESCRIÇÃO DO PRINCIPIO ATIVO]],Tabela_BaseCadastro[[#This Row],[P.Ativo CMED]])</f>
        <v>TISAGENLECLEUCEL</v>
      </c>
    </row>
    <row r="2638" spans="1:66" x14ac:dyDescent="0.25">
      <c r="A2638">
        <v>3519</v>
      </c>
      <c r="B2638" t="s">
        <v>5992</v>
      </c>
      <c r="C2638">
        <v>2500</v>
      </c>
      <c r="D2638" t="s">
        <v>5921</v>
      </c>
      <c r="E2638">
        <v>5</v>
      </c>
      <c r="F2638" t="s">
        <v>2634</v>
      </c>
      <c r="G2638">
        <v>8</v>
      </c>
      <c r="H2638" s="1" t="s">
        <v>2635</v>
      </c>
      <c r="I2638">
        <v>97</v>
      </c>
      <c r="J2638" t="s">
        <v>5922</v>
      </c>
      <c r="M2638" t="s">
        <v>1257</v>
      </c>
      <c r="N2638" t="s">
        <v>5944</v>
      </c>
      <c r="O2638" t="s">
        <v>5868</v>
      </c>
      <c r="P2638">
        <v>90192010</v>
      </c>
      <c r="R2638">
        <v>13</v>
      </c>
      <c r="S2638">
        <v>14</v>
      </c>
      <c r="U2638">
        <v>0</v>
      </c>
      <c r="V2638">
        <v>0</v>
      </c>
      <c r="X2638">
        <v>8050030</v>
      </c>
      <c r="Z2638" t="s">
        <v>1260</v>
      </c>
      <c r="AA2638" t="s">
        <v>1261</v>
      </c>
      <c r="AE2638">
        <v>45688</v>
      </c>
      <c r="AH2638">
        <v>0</v>
      </c>
      <c r="AK2638" t="s">
        <v>1260</v>
      </c>
      <c r="AM2638" t="s">
        <v>1260</v>
      </c>
      <c r="AN2638" t="s">
        <v>1260</v>
      </c>
      <c r="AQ2638" t="s">
        <v>1263</v>
      </c>
      <c r="AR2638" t="s">
        <v>1257</v>
      </c>
      <c r="AS2638" t="s">
        <v>1260</v>
      </c>
      <c r="AT2638">
        <v>1</v>
      </c>
      <c r="AX2638" t="s">
        <v>1260</v>
      </c>
      <c r="AY2638" t="s">
        <v>1264</v>
      </c>
      <c r="AZ2638" t="s">
        <v>1265</v>
      </c>
      <c r="BI2638" t="s">
        <v>1260</v>
      </c>
      <c r="BK2638" t="str">
        <f>LEFT(Tabela_BaseCadastro[[#This Row],[Descrição]],SEARCH(" ",Tabela_BaseCadastro[[#This Row],[Descrição]],1)-1)</f>
        <v>8050030</v>
      </c>
      <c r="BL2638" t="str">
        <f>TEXT(Tabela_BaseCadastro[[#This Row],[Unidade Venda '[EAN8, UPC12, EAN13, e DUN14']]],"0000000000000")</f>
        <v>0000000000000</v>
      </c>
      <c r="BM2638" t="s">
        <v>1565</v>
      </c>
      <c r="BN2638" t="str">
        <f>IF(Tabela_BaseCadastro[[#This Row],[P.Ativo CMED]]="",Tabela_BaseCadastro[[#This Row],[DESCRIÇÃO DO PRINCIPIO ATIVO]],Tabela_BaseCadastro[[#This Row],[P.Ativo CMED]])</f>
        <v>TISAGENLECLEUCEL</v>
      </c>
    </row>
    <row r="2639" spans="1:66" x14ac:dyDescent="0.25">
      <c r="A2639">
        <v>3520</v>
      </c>
      <c r="B2639" t="s">
        <v>5993</v>
      </c>
      <c r="C2639">
        <v>2500</v>
      </c>
      <c r="D2639" t="s">
        <v>5921</v>
      </c>
      <c r="E2639">
        <v>5</v>
      </c>
      <c r="F2639" t="s">
        <v>2634</v>
      </c>
      <c r="G2639">
        <v>8</v>
      </c>
      <c r="H2639" s="1" t="s">
        <v>2635</v>
      </c>
      <c r="I2639">
        <v>97</v>
      </c>
      <c r="J2639" t="s">
        <v>5922</v>
      </c>
      <c r="M2639" t="s">
        <v>1257</v>
      </c>
      <c r="N2639" t="s">
        <v>5944</v>
      </c>
      <c r="O2639" t="s">
        <v>5868</v>
      </c>
      <c r="P2639">
        <v>90192010</v>
      </c>
      <c r="R2639">
        <v>13</v>
      </c>
      <c r="S2639">
        <v>14</v>
      </c>
      <c r="U2639">
        <v>0</v>
      </c>
      <c r="V2639">
        <v>0</v>
      </c>
      <c r="X2639">
        <v>8050055</v>
      </c>
      <c r="Z2639" t="s">
        <v>1260</v>
      </c>
      <c r="AA2639" t="s">
        <v>1261</v>
      </c>
      <c r="AE2639">
        <v>45688</v>
      </c>
      <c r="AH2639">
        <v>0</v>
      </c>
      <c r="AK2639" t="s">
        <v>1260</v>
      </c>
      <c r="AM2639" t="s">
        <v>1260</v>
      </c>
      <c r="AN2639" t="s">
        <v>1260</v>
      </c>
      <c r="AQ2639" t="s">
        <v>1263</v>
      </c>
      <c r="AR2639" t="s">
        <v>1257</v>
      </c>
      <c r="AS2639" t="s">
        <v>1260</v>
      </c>
      <c r="AT2639">
        <v>1</v>
      </c>
      <c r="AX2639" t="s">
        <v>1260</v>
      </c>
      <c r="AY2639" t="s">
        <v>1264</v>
      </c>
      <c r="AZ2639" t="s">
        <v>1265</v>
      </c>
      <c r="BI2639" t="s">
        <v>1260</v>
      </c>
      <c r="BK2639" t="str">
        <f>LEFT(Tabela_BaseCadastro[[#This Row],[Descrição]],SEARCH(" ",Tabela_BaseCadastro[[#This Row],[Descrição]],1)-1)</f>
        <v>8050055</v>
      </c>
      <c r="BL2639" t="str">
        <f>TEXT(Tabela_BaseCadastro[[#This Row],[Unidade Venda '[EAN8, UPC12, EAN13, e DUN14']]],"0000000000000")</f>
        <v>0000000000000</v>
      </c>
      <c r="BM2639" t="s">
        <v>1565</v>
      </c>
      <c r="BN2639" t="str">
        <f>IF(Tabela_BaseCadastro[[#This Row],[P.Ativo CMED]]="",Tabela_BaseCadastro[[#This Row],[DESCRIÇÃO DO PRINCIPIO ATIVO]],Tabela_BaseCadastro[[#This Row],[P.Ativo CMED]])</f>
        <v>TISAGENLECLEUCEL</v>
      </c>
    </row>
    <row r="2640" spans="1:66" x14ac:dyDescent="0.25">
      <c r="A2640">
        <v>3521</v>
      </c>
      <c r="B2640" t="s">
        <v>5994</v>
      </c>
      <c r="C2640">
        <v>2500</v>
      </c>
      <c r="D2640" t="s">
        <v>5921</v>
      </c>
      <c r="E2640">
        <v>5</v>
      </c>
      <c r="F2640" t="s">
        <v>2634</v>
      </c>
      <c r="G2640">
        <v>8</v>
      </c>
      <c r="H2640" s="1" t="s">
        <v>2635</v>
      </c>
      <c r="I2640">
        <v>97</v>
      </c>
      <c r="J2640" t="s">
        <v>5922</v>
      </c>
      <c r="M2640" t="s">
        <v>1257</v>
      </c>
      <c r="N2640" t="s">
        <v>5944</v>
      </c>
      <c r="O2640" t="s">
        <v>5868</v>
      </c>
      <c r="P2640">
        <v>90192010</v>
      </c>
      <c r="R2640">
        <v>13</v>
      </c>
      <c r="S2640">
        <v>14</v>
      </c>
      <c r="U2640">
        <v>0</v>
      </c>
      <c r="V2640">
        <v>0</v>
      </c>
      <c r="X2640">
        <v>8060070</v>
      </c>
      <c r="Z2640" t="s">
        <v>1260</v>
      </c>
      <c r="AA2640" t="s">
        <v>1261</v>
      </c>
      <c r="AE2640">
        <v>45688</v>
      </c>
      <c r="AH2640">
        <v>0</v>
      </c>
      <c r="AK2640" t="s">
        <v>1260</v>
      </c>
      <c r="AM2640" t="s">
        <v>1260</v>
      </c>
      <c r="AN2640" t="s">
        <v>1260</v>
      </c>
      <c r="AQ2640" t="s">
        <v>1263</v>
      </c>
      <c r="AR2640" t="s">
        <v>1257</v>
      </c>
      <c r="AS2640" t="s">
        <v>1260</v>
      </c>
      <c r="AT2640">
        <v>1</v>
      </c>
      <c r="AX2640" t="s">
        <v>1260</v>
      </c>
      <c r="AY2640" t="s">
        <v>1264</v>
      </c>
      <c r="AZ2640" t="s">
        <v>1265</v>
      </c>
      <c r="BI2640" t="s">
        <v>1260</v>
      </c>
      <c r="BK2640" t="str">
        <f>LEFT(Tabela_BaseCadastro[[#This Row],[Descrição]],SEARCH(" ",Tabela_BaseCadastro[[#This Row],[Descrição]],1)-1)</f>
        <v>8060070</v>
      </c>
      <c r="BL2640" t="str">
        <f>TEXT(Tabela_BaseCadastro[[#This Row],[Unidade Venda '[EAN8, UPC12, EAN13, e DUN14']]],"0000000000000")</f>
        <v>0000000000000</v>
      </c>
      <c r="BM2640" t="s">
        <v>1565</v>
      </c>
      <c r="BN2640" t="str">
        <f>IF(Tabela_BaseCadastro[[#This Row],[P.Ativo CMED]]="",Tabela_BaseCadastro[[#This Row],[DESCRIÇÃO DO PRINCIPIO ATIVO]],Tabela_BaseCadastro[[#This Row],[P.Ativo CMED]])</f>
        <v>TISAGENLECLEUCEL</v>
      </c>
    </row>
    <row r="2641" spans="1:66" x14ac:dyDescent="0.25">
      <c r="A2641">
        <v>3522</v>
      </c>
      <c r="B2641" t="s">
        <v>5995</v>
      </c>
      <c r="C2641">
        <v>2500</v>
      </c>
      <c r="D2641" t="s">
        <v>5921</v>
      </c>
      <c r="E2641">
        <v>5</v>
      </c>
      <c r="F2641" t="s">
        <v>2634</v>
      </c>
      <c r="G2641">
        <v>8</v>
      </c>
      <c r="H2641" s="1" t="s">
        <v>2635</v>
      </c>
      <c r="I2641">
        <v>97</v>
      </c>
      <c r="J2641" t="s">
        <v>5922</v>
      </c>
      <c r="M2641" t="s">
        <v>1257</v>
      </c>
      <c r="N2641" t="s">
        <v>5189</v>
      </c>
      <c r="O2641" t="s">
        <v>2614</v>
      </c>
      <c r="P2641">
        <v>90183929</v>
      </c>
      <c r="R2641">
        <v>13</v>
      </c>
      <c r="S2641">
        <v>14</v>
      </c>
      <c r="U2641">
        <v>0</v>
      </c>
      <c r="V2641">
        <v>0</v>
      </c>
      <c r="X2641">
        <v>8070015</v>
      </c>
      <c r="Z2641" t="s">
        <v>1260</v>
      </c>
      <c r="AA2641" t="s">
        <v>1261</v>
      </c>
      <c r="AE2641">
        <v>45688</v>
      </c>
      <c r="AH2641">
        <v>0</v>
      </c>
      <c r="AK2641" t="s">
        <v>1260</v>
      </c>
      <c r="AM2641" t="s">
        <v>1260</v>
      </c>
      <c r="AN2641" t="s">
        <v>1260</v>
      </c>
      <c r="AQ2641" t="s">
        <v>1263</v>
      </c>
      <c r="AR2641" t="s">
        <v>1257</v>
      </c>
      <c r="AS2641" t="s">
        <v>1260</v>
      </c>
      <c r="AT2641">
        <v>1</v>
      </c>
      <c r="AX2641" t="s">
        <v>1260</v>
      </c>
      <c r="AY2641" t="s">
        <v>1264</v>
      </c>
      <c r="AZ2641" t="s">
        <v>1265</v>
      </c>
      <c r="BI2641" t="s">
        <v>1260</v>
      </c>
      <c r="BK2641" t="str">
        <f>LEFT(Tabela_BaseCadastro[[#This Row],[Descrição]],SEARCH(" ",Tabela_BaseCadastro[[#This Row],[Descrição]],1)-1)</f>
        <v>8070015</v>
      </c>
      <c r="BL2641" t="str">
        <f>TEXT(Tabela_BaseCadastro[[#This Row],[Unidade Venda '[EAN8, UPC12, EAN13, e DUN14']]],"0000000000000")</f>
        <v>0000000000000</v>
      </c>
      <c r="BM2641" t="s">
        <v>1565</v>
      </c>
      <c r="BN2641" t="str">
        <f>IF(Tabela_BaseCadastro[[#This Row],[P.Ativo CMED]]="",Tabela_BaseCadastro[[#This Row],[DESCRIÇÃO DO PRINCIPIO ATIVO]],Tabela_BaseCadastro[[#This Row],[P.Ativo CMED]])</f>
        <v>TISAGENLECLEUCEL</v>
      </c>
    </row>
    <row r="2642" spans="1:66" x14ac:dyDescent="0.25">
      <c r="A2642">
        <v>3523</v>
      </c>
      <c r="B2642" t="s">
        <v>5996</v>
      </c>
      <c r="C2642">
        <v>2500</v>
      </c>
      <c r="D2642" t="s">
        <v>5921</v>
      </c>
      <c r="E2642">
        <v>5</v>
      </c>
      <c r="F2642" t="s">
        <v>2634</v>
      </c>
      <c r="G2642">
        <v>8</v>
      </c>
      <c r="H2642" s="1" t="s">
        <v>2635</v>
      </c>
      <c r="I2642">
        <v>97</v>
      </c>
      <c r="J2642" t="s">
        <v>5922</v>
      </c>
      <c r="M2642" t="s">
        <v>1257</v>
      </c>
      <c r="N2642" t="s">
        <v>5189</v>
      </c>
      <c r="O2642" t="s">
        <v>2614</v>
      </c>
      <c r="P2642">
        <v>90183929</v>
      </c>
      <c r="R2642">
        <v>13</v>
      </c>
      <c r="S2642">
        <v>14</v>
      </c>
      <c r="U2642">
        <v>0</v>
      </c>
      <c r="V2642">
        <v>0</v>
      </c>
      <c r="X2642">
        <v>8080010</v>
      </c>
      <c r="Z2642" t="s">
        <v>1260</v>
      </c>
      <c r="AA2642" t="s">
        <v>1261</v>
      </c>
      <c r="AE2642">
        <v>45688</v>
      </c>
      <c r="AH2642">
        <v>0</v>
      </c>
      <c r="AK2642" t="s">
        <v>1260</v>
      </c>
      <c r="AM2642" t="s">
        <v>1260</v>
      </c>
      <c r="AN2642" t="s">
        <v>1260</v>
      </c>
      <c r="AQ2642" t="s">
        <v>1263</v>
      </c>
      <c r="AR2642" t="s">
        <v>1257</v>
      </c>
      <c r="AS2642" t="s">
        <v>1260</v>
      </c>
      <c r="AT2642">
        <v>1</v>
      </c>
      <c r="AX2642" t="s">
        <v>1260</v>
      </c>
      <c r="AY2642" t="s">
        <v>1264</v>
      </c>
      <c r="AZ2642" t="s">
        <v>1265</v>
      </c>
      <c r="BI2642" t="s">
        <v>1260</v>
      </c>
      <c r="BK2642" t="str">
        <f>LEFT(Tabela_BaseCadastro[[#This Row],[Descrição]],SEARCH(" ",Tabela_BaseCadastro[[#This Row],[Descrição]],1)-1)</f>
        <v>8080010</v>
      </c>
      <c r="BL2642" t="str">
        <f>TEXT(Tabela_BaseCadastro[[#This Row],[Unidade Venda '[EAN8, UPC12, EAN13, e DUN14']]],"0000000000000")</f>
        <v>0000000000000</v>
      </c>
      <c r="BM2642" t="s">
        <v>1565</v>
      </c>
      <c r="BN2642" t="str">
        <f>IF(Tabela_BaseCadastro[[#This Row],[P.Ativo CMED]]="",Tabela_BaseCadastro[[#This Row],[DESCRIÇÃO DO PRINCIPIO ATIVO]],Tabela_BaseCadastro[[#This Row],[P.Ativo CMED]])</f>
        <v>TISAGENLECLEUCEL</v>
      </c>
    </row>
    <row r="2643" spans="1:66" x14ac:dyDescent="0.25">
      <c r="A2643">
        <v>3524</v>
      </c>
      <c r="B2643" t="s">
        <v>5997</v>
      </c>
      <c r="C2643">
        <v>2500</v>
      </c>
      <c r="D2643" t="s">
        <v>5921</v>
      </c>
      <c r="E2643">
        <v>5</v>
      </c>
      <c r="F2643" t="s">
        <v>2634</v>
      </c>
      <c r="G2643">
        <v>8</v>
      </c>
      <c r="H2643" s="1" t="s">
        <v>2635</v>
      </c>
      <c r="I2643">
        <v>97</v>
      </c>
      <c r="J2643" t="s">
        <v>5922</v>
      </c>
      <c r="M2643" t="s">
        <v>1257</v>
      </c>
      <c r="N2643" t="s">
        <v>5984</v>
      </c>
      <c r="O2643" t="s">
        <v>2614</v>
      </c>
      <c r="P2643">
        <v>90192090</v>
      </c>
      <c r="R2643">
        <v>13</v>
      </c>
      <c r="S2643">
        <v>14</v>
      </c>
      <c r="U2643">
        <v>0</v>
      </c>
      <c r="V2643">
        <v>0</v>
      </c>
      <c r="X2643">
        <v>8201000</v>
      </c>
      <c r="Z2643" t="s">
        <v>1260</v>
      </c>
      <c r="AA2643" t="s">
        <v>1261</v>
      </c>
      <c r="AE2643">
        <v>45688</v>
      </c>
      <c r="AH2643">
        <v>0</v>
      </c>
      <c r="AK2643" t="s">
        <v>1260</v>
      </c>
      <c r="AM2643" t="s">
        <v>1260</v>
      </c>
      <c r="AN2643" t="s">
        <v>1260</v>
      </c>
      <c r="AQ2643" t="s">
        <v>1263</v>
      </c>
      <c r="AR2643" t="s">
        <v>1257</v>
      </c>
      <c r="AS2643" t="s">
        <v>1260</v>
      </c>
      <c r="AT2643">
        <v>1</v>
      </c>
      <c r="AX2643" t="s">
        <v>1260</v>
      </c>
      <c r="AY2643" t="s">
        <v>1264</v>
      </c>
      <c r="AZ2643" t="s">
        <v>1265</v>
      </c>
      <c r="BI2643" t="s">
        <v>1260</v>
      </c>
      <c r="BK2643" t="str">
        <f>LEFT(Tabela_BaseCadastro[[#This Row],[Descrição]],SEARCH(" ",Tabela_BaseCadastro[[#This Row],[Descrição]],1)-1)</f>
        <v>8201000</v>
      </c>
      <c r="BL2643" t="str">
        <f>TEXT(Tabela_BaseCadastro[[#This Row],[Unidade Venda '[EAN8, UPC12, EAN13, e DUN14']]],"0000000000000")</f>
        <v>0000000000000</v>
      </c>
      <c r="BM2643" t="s">
        <v>1565</v>
      </c>
      <c r="BN2643" t="str">
        <f>IF(Tabela_BaseCadastro[[#This Row],[P.Ativo CMED]]="",Tabela_BaseCadastro[[#This Row],[DESCRIÇÃO DO PRINCIPIO ATIVO]],Tabela_BaseCadastro[[#This Row],[P.Ativo CMED]])</f>
        <v>TISAGENLECLEUCEL</v>
      </c>
    </row>
    <row r="2644" spans="1:66" x14ac:dyDescent="0.25">
      <c r="A2644">
        <v>3525</v>
      </c>
      <c r="B2644" t="s">
        <v>5998</v>
      </c>
      <c r="C2644">
        <v>2500</v>
      </c>
      <c r="D2644" t="s">
        <v>5921</v>
      </c>
      <c r="E2644">
        <v>5</v>
      </c>
      <c r="F2644" t="s">
        <v>2634</v>
      </c>
      <c r="G2644">
        <v>8</v>
      </c>
      <c r="H2644" s="1" t="s">
        <v>2635</v>
      </c>
      <c r="I2644">
        <v>97</v>
      </c>
      <c r="J2644" t="s">
        <v>5922</v>
      </c>
      <c r="M2644" t="s">
        <v>1257</v>
      </c>
      <c r="N2644" t="s">
        <v>5984</v>
      </c>
      <c r="O2644" t="s">
        <v>2614</v>
      </c>
      <c r="P2644">
        <v>90192090</v>
      </c>
      <c r="R2644">
        <v>13</v>
      </c>
      <c r="S2644">
        <v>14</v>
      </c>
      <c r="U2644">
        <v>0</v>
      </c>
      <c r="V2644">
        <v>0</v>
      </c>
      <c r="X2644">
        <v>8202000</v>
      </c>
      <c r="Z2644" t="s">
        <v>1260</v>
      </c>
      <c r="AA2644" t="s">
        <v>1261</v>
      </c>
      <c r="AE2644">
        <v>45688</v>
      </c>
      <c r="AH2644">
        <v>0</v>
      </c>
      <c r="AK2644" t="s">
        <v>1260</v>
      </c>
      <c r="AM2644" t="s">
        <v>1260</v>
      </c>
      <c r="AN2644" t="s">
        <v>1260</v>
      </c>
      <c r="AQ2644" t="s">
        <v>1263</v>
      </c>
      <c r="AR2644" t="s">
        <v>1257</v>
      </c>
      <c r="AS2644" t="s">
        <v>1260</v>
      </c>
      <c r="AT2644">
        <v>1</v>
      </c>
      <c r="AX2644" t="s">
        <v>1260</v>
      </c>
      <c r="AY2644" t="s">
        <v>1264</v>
      </c>
      <c r="AZ2644" t="s">
        <v>1265</v>
      </c>
      <c r="BI2644" t="s">
        <v>1260</v>
      </c>
      <c r="BK2644" t="str">
        <f>LEFT(Tabela_BaseCadastro[[#This Row],[Descrição]],SEARCH(" ",Tabela_BaseCadastro[[#This Row],[Descrição]],1)-1)</f>
        <v>8202000</v>
      </c>
      <c r="BL2644" t="str">
        <f>TEXT(Tabela_BaseCadastro[[#This Row],[Unidade Venda '[EAN8, UPC12, EAN13, e DUN14']]],"0000000000000")</f>
        <v>0000000000000</v>
      </c>
      <c r="BM2644" t="s">
        <v>1565</v>
      </c>
      <c r="BN2644" t="str">
        <f>IF(Tabela_BaseCadastro[[#This Row],[P.Ativo CMED]]="",Tabela_BaseCadastro[[#This Row],[DESCRIÇÃO DO PRINCIPIO ATIVO]],Tabela_BaseCadastro[[#This Row],[P.Ativo CMED]])</f>
        <v>TISAGENLECLEUCEL</v>
      </c>
    </row>
    <row r="2645" spans="1:66" x14ac:dyDescent="0.25">
      <c r="A2645">
        <v>3526</v>
      </c>
      <c r="B2645" t="s">
        <v>5999</v>
      </c>
      <c r="C2645">
        <v>2500</v>
      </c>
      <c r="D2645" t="s">
        <v>5921</v>
      </c>
      <c r="E2645">
        <v>5</v>
      </c>
      <c r="F2645" t="s">
        <v>2634</v>
      </c>
      <c r="G2645">
        <v>8</v>
      </c>
      <c r="H2645" s="1" t="s">
        <v>2635</v>
      </c>
      <c r="I2645">
        <v>97</v>
      </c>
      <c r="J2645" t="s">
        <v>5922</v>
      </c>
      <c r="M2645" t="s">
        <v>1257</v>
      </c>
      <c r="N2645" t="s">
        <v>5984</v>
      </c>
      <c r="O2645" t="s">
        <v>2614</v>
      </c>
      <c r="P2645">
        <v>90192090</v>
      </c>
      <c r="R2645">
        <v>13</v>
      </c>
      <c r="S2645">
        <v>14</v>
      </c>
      <c r="U2645">
        <v>0</v>
      </c>
      <c r="V2645">
        <v>0</v>
      </c>
      <c r="X2645">
        <v>8203000</v>
      </c>
      <c r="Z2645" t="s">
        <v>1260</v>
      </c>
      <c r="AA2645" t="s">
        <v>1261</v>
      </c>
      <c r="AE2645">
        <v>45688</v>
      </c>
      <c r="AH2645">
        <v>0</v>
      </c>
      <c r="AK2645" t="s">
        <v>1260</v>
      </c>
      <c r="AM2645" t="s">
        <v>1260</v>
      </c>
      <c r="AN2645" t="s">
        <v>1260</v>
      </c>
      <c r="AQ2645" t="s">
        <v>1263</v>
      </c>
      <c r="AR2645" t="s">
        <v>1257</v>
      </c>
      <c r="AS2645" t="s">
        <v>1260</v>
      </c>
      <c r="AT2645">
        <v>1</v>
      </c>
      <c r="AX2645" t="s">
        <v>1260</v>
      </c>
      <c r="AY2645" t="s">
        <v>1264</v>
      </c>
      <c r="AZ2645" t="s">
        <v>1265</v>
      </c>
      <c r="BI2645" t="s">
        <v>1260</v>
      </c>
      <c r="BK2645" t="str">
        <f>LEFT(Tabela_BaseCadastro[[#This Row],[Descrição]],SEARCH(" ",Tabela_BaseCadastro[[#This Row],[Descrição]],1)-1)</f>
        <v>8203000</v>
      </c>
      <c r="BL2645" t="str">
        <f>TEXT(Tabela_BaseCadastro[[#This Row],[Unidade Venda '[EAN8, UPC12, EAN13, e DUN14']]],"0000000000000")</f>
        <v>0000000000000</v>
      </c>
      <c r="BM2645" t="s">
        <v>1565</v>
      </c>
      <c r="BN2645" t="str">
        <f>IF(Tabela_BaseCadastro[[#This Row],[P.Ativo CMED]]="",Tabela_BaseCadastro[[#This Row],[DESCRIÇÃO DO PRINCIPIO ATIVO]],Tabela_BaseCadastro[[#This Row],[P.Ativo CMED]])</f>
        <v>TISAGENLECLEUCEL</v>
      </c>
    </row>
    <row r="2646" spans="1:66" x14ac:dyDescent="0.25">
      <c r="A2646">
        <v>3527</v>
      </c>
      <c r="B2646" t="s">
        <v>6000</v>
      </c>
      <c r="C2646">
        <v>2500</v>
      </c>
      <c r="D2646" t="s">
        <v>5921</v>
      </c>
      <c r="E2646">
        <v>5</v>
      </c>
      <c r="F2646" t="s">
        <v>2634</v>
      </c>
      <c r="G2646">
        <v>8</v>
      </c>
      <c r="H2646" s="1" t="s">
        <v>2635</v>
      </c>
      <c r="I2646">
        <v>97</v>
      </c>
      <c r="J2646" t="s">
        <v>5922</v>
      </c>
      <c r="M2646" t="s">
        <v>1257</v>
      </c>
      <c r="N2646" t="s">
        <v>5984</v>
      </c>
      <c r="O2646" t="s">
        <v>2614</v>
      </c>
      <c r="P2646">
        <v>90192090</v>
      </c>
      <c r="R2646">
        <v>13</v>
      </c>
      <c r="S2646">
        <v>14</v>
      </c>
      <c r="U2646">
        <v>0</v>
      </c>
      <c r="V2646">
        <v>0</v>
      </c>
      <c r="X2646">
        <v>8204000</v>
      </c>
      <c r="Z2646" t="s">
        <v>1260</v>
      </c>
      <c r="AA2646" t="s">
        <v>1261</v>
      </c>
      <c r="AE2646">
        <v>45688</v>
      </c>
      <c r="AH2646">
        <v>0</v>
      </c>
      <c r="AK2646" t="s">
        <v>1260</v>
      </c>
      <c r="AM2646" t="s">
        <v>1260</v>
      </c>
      <c r="AN2646" t="s">
        <v>1260</v>
      </c>
      <c r="AQ2646" t="s">
        <v>1263</v>
      </c>
      <c r="AR2646" t="s">
        <v>1257</v>
      </c>
      <c r="AS2646" t="s">
        <v>1260</v>
      </c>
      <c r="AT2646">
        <v>1</v>
      </c>
      <c r="AX2646" t="s">
        <v>1260</v>
      </c>
      <c r="AY2646" t="s">
        <v>1264</v>
      </c>
      <c r="AZ2646" t="s">
        <v>1265</v>
      </c>
      <c r="BI2646" t="s">
        <v>1260</v>
      </c>
      <c r="BK2646" t="str">
        <f>LEFT(Tabela_BaseCadastro[[#This Row],[Descrição]],SEARCH(" ",Tabela_BaseCadastro[[#This Row],[Descrição]],1)-1)</f>
        <v>8204000</v>
      </c>
      <c r="BL2646" t="str">
        <f>TEXT(Tabela_BaseCadastro[[#This Row],[Unidade Venda '[EAN8, UPC12, EAN13, e DUN14']]],"0000000000000")</f>
        <v>0000000000000</v>
      </c>
      <c r="BM2646" t="s">
        <v>1565</v>
      </c>
      <c r="BN2646" t="str">
        <f>IF(Tabela_BaseCadastro[[#This Row],[P.Ativo CMED]]="",Tabela_BaseCadastro[[#This Row],[DESCRIÇÃO DO PRINCIPIO ATIVO]],Tabela_BaseCadastro[[#This Row],[P.Ativo CMED]])</f>
        <v>TISAGENLECLEUCEL</v>
      </c>
    </row>
    <row r="2647" spans="1:66" x14ac:dyDescent="0.25">
      <c r="A2647">
        <v>3528</v>
      </c>
      <c r="B2647" t="s">
        <v>6001</v>
      </c>
      <c r="C2647">
        <v>2500</v>
      </c>
      <c r="D2647" t="s">
        <v>5921</v>
      </c>
      <c r="E2647">
        <v>5</v>
      </c>
      <c r="F2647" t="s">
        <v>2634</v>
      </c>
      <c r="G2647">
        <v>8</v>
      </c>
      <c r="H2647" s="1" t="s">
        <v>2635</v>
      </c>
      <c r="I2647">
        <v>97</v>
      </c>
      <c r="J2647" t="s">
        <v>5922</v>
      </c>
      <c r="M2647" t="s">
        <v>1257</v>
      </c>
      <c r="N2647" t="s">
        <v>5984</v>
      </c>
      <c r="O2647" t="s">
        <v>2614</v>
      </c>
      <c r="P2647">
        <v>90192090</v>
      </c>
      <c r="R2647">
        <v>13</v>
      </c>
      <c r="S2647">
        <v>14</v>
      </c>
      <c r="U2647">
        <v>0</v>
      </c>
      <c r="V2647">
        <v>0</v>
      </c>
      <c r="X2647">
        <v>8205000</v>
      </c>
      <c r="Z2647" t="s">
        <v>1260</v>
      </c>
      <c r="AA2647" t="s">
        <v>1261</v>
      </c>
      <c r="AE2647">
        <v>45688</v>
      </c>
      <c r="AH2647">
        <v>0</v>
      </c>
      <c r="AK2647" t="s">
        <v>1260</v>
      </c>
      <c r="AM2647" t="s">
        <v>1260</v>
      </c>
      <c r="AN2647" t="s">
        <v>1260</v>
      </c>
      <c r="AQ2647" t="s">
        <v>1263</v>
      </c>
      <c r="AR2647" t="s">
        <v>1257</v>
      </c>
      <c r="AS2647" t="s">
        <v>1260</v>
      </c>
      <c r="AT2647">
        <v>1</v>
      </c>
      <c r="AX2647" t="s">
        <v>1260</v>
      </c>
      <c r="AY2647" t="s">
        <v>1264</v>
      </c>
      <c r="AZ2647" t="s">
        <v>1265</v>
      </c>
      <c r="BI2647" t="s">
        <v>1260</v>
      </c>
      <c r="BK2647" t="str">
        <f>LEFT(Tabela_BaseCadastro[[#This Row],[Descrição]],SEARCH(" ",Tabela_BaseCadastro[[#This Row],[Descrição]],1)-1)</f>
        <v>8205000</v>
      </c>
      <c r="BL2647" t="str">
        <f>TEXT(Tabela_BaseCadastro[[#This Row],[Unidade Venda '[EAN8, UPC12, EAN13, e DUN14']]],"0000000000000")</f>
        <v>0000000000000</v>
      </c>
      <c r="BM2647" t="s">
        <v>1565</v>
      </c>
      <c r="BN2647" t="str">
        <f>IF(Tabela_BaseCadastro[[#This Row],[P.Ativo CMED]]="",Tabela_BaseCadastro[[#This Row],[DESCRIÇÃO DO PRINCIPIO ATIVO]],Tabela_BaseCadastro[[#This Row],[P.Ativo CMED]])</f>
        <v>TISAGENLECLEUCEL</v>
      </c>
    </row>
    <row r="2648" spans="1:66" x14ac:dyDescent="0.25">
      <c r="A2648">
        <v>3529</v>
      </c>
      <c r="B2648" t="s">
        <v>6002</v>
      </c>
      <c r="C2648">
        <v>2500</v>
      </c>
      <c r="D2648" t="s">
        <v>5921</v>
      </c>
      <c r="E2648">
        <v>5</v>
      </c>
      <c r="F2648" t="s">
        <v>2634</v>
      </c>
      <c r="G2648">
        <v>8</v>
      </c>
      <c r="H2648" s="1" t="s">
        <v>2635</v>
      </c>
      <c r="I2648">
        <v>97</v>
      </c>
      <c r="J2648" t="s">
        <v>5922</v>
      </c>
      <c r="M2648" t="s">
        <v>1257</v>
      </c>
      <c r="N2648" t="s">
        <v>5984</v>
      </c>
      <c r="O2648" t="s">
        <v>2614</v>
      </c>
      <c r="P2648">
        <v>90192090</v>
      </c>
      <c r="R2648">
        <v>13</v>
      </c>
      <c r="S2648">
        <v>14</v>
      </c>
      <c r="U2648">
        <v>0</v>
      </c>
      <c r="V2648">
        <v>0</v>
      </c>
      <c r="X2648">
        <v>8215000</v>
      </c>
      <c r="Z2648" t="s">
        <v>1260</v>
      </c>
      <c r="AA2648" t="s">
        <v>1261</v>
      </c>
      <c r="AE2648">
        <v>45688</v>
      </c>
      <c r="AH2648">
        <v>0</v>
      </c>
      <c r="AK2648" t="s">
        <v>1260</v>
      </c>
      <c r="AM2648" t="s">
        <v>1260</v>
      </c>
      <c r="AN2648" t="s">
        <v>1260</v>
      </c>
      <c r="AQ2648" t="s">
        <v>1263</v>
      </c>
      <c r="AR2648" t="s">
        <v>1257</v>
      </c>
      <c r="AS2648" t="s">
        <v>1260</v>
      </c>
      <c r="AT2648">
        <v>1</v>
      </c>
      <c r="AX2648" t="s">
        <v>1260</v>
      </c>
      <c r="AY2648" t="s">
        <v>1264</v>
      </c>
      <c r="AZ2648" t="s">
        <v>1265</v>
      </c>
      <c r="BI2648" t="s">
        <v>1260</v>
      </c>
      <c r="BK2648" t="str">
        <f>LEFT(Tabela_BaseCadastro[[#This Row],[Descrição]],SEARCH(" ",Tabela_BaseCadastro[[#This Row],[Descrição]],1)-1)</f>
        <v>8215000</v>
      </c>
      <c r="BL2648" t="str">
        <f>TEXT(Tabela_BaseCadastro[[#This Row],[Unidade Venda '[EAN8, UPC12, EAN13, e DUN14']]],"0000000000000")</f>
        <v>0000000000000</v>
      </c>
      <c r="BM2648" t="s">
        <v>1565</v>
      </c>
      <c r="BN2648" t="str">
        <f>IF(Tabela_BaseCadastro[[#This Row],[P.Ativo CMED]]="",Tabela_BaseCadastro[[#This Row],[DESCRIÇÃO DO PRINCIPIO ATIVO]],Tabela_BaseCadastro[[#This Row],[P.Ativo CMED]])</f>
        <v>TISAGENLECLEUCEL</v>
      </c>
    </row>
    <row r="2649" spans="1:66" x14ac:dyDescent="0.25">
      <c r="A2649">
        <v>3530</v>
      </c>
      <c r="B2649" t="s">
        <v>6003</v>
      </c>
      <c r="C2649">
        <v>2500</v>
      </c>
      <c r="D2649" t="s">
        <v>5921</v>
      </c>
      <c r="E2649">
        <v>5</v>
      </c>
      <c r="F2649" t="s">
        <v>2634</v>
      </c>
      <c r="G2649">
        <v>8</v>
      </c>
      <c r="H2649" s="1" t="s">
        <v>2635</v>
      </c>
      <c r="I2649">
        <v>97</v>
      </c>
      <c r="J2649" t="s">
        <v>5922</v>
      </c>
      <c r="M2649" t="s">
        <v>1257</v>
      </c>
      <c r="N2649" t="s">
        <v>5984</v>
      </c>
      <c r="O2649" t="s">
        <v>2614</v>
      </c>
      <c r="P2649">
        <v>90192090</v>
      </c>
      <c r="R2649">
        <v>13</v>
      </c>
      <c r="S2649">
        <v>14</v>
      </c>
      <c r="U2649">
        <v>0</v>
      </c>
      <c r="V2649">
        <v>0</v>
      </c>
      <c r="X2649">
        <v>8225000</v>
      </c>
      <c r="Z2649" t="s">
        <v>1260</v>
      </c>
      <c r="AA2649" t="s">
        <v>1261</v>
      </c>
      <c r="AE2649">
        <v>45688</v>
      </c>
      <c r="AH2649">
        <v>0</v>
      </c>
      <c r="AK2649" t="s">
        <v>1260</v>
      </c>
      <c r="AM2649" t="s">
        <v>1260</v>
      </c>
      <c r="AN2649" t="s">
        <v>1260</v>
      </c>
      <c r="AQ2649" t="s">
        <v>1263</v>
      </c>
      <c r="AR2649" t="s">
        <v>1257</v>
      </c>
      <c r="AS2649" t="s">
        <v>1260</v>
      </c>
      <c r="AT2649">
        <v>1</v>
      </c>
      <c r="AX2649" t="s">
        <v>1260</v>
      </c>
      <c r="AY2649" t="s">
        <v>1264</v>
      </c>
      <c r="AZ2649" t="s">
        <v>1265</v>
      </c>
      <c r="BI2649" t="s">
        <v>1260</v>
      </c>
      <c r="BK2649" t="str">
        <f>LEFT(Tabela_BaseCadastro[[#This Row],[Descrição]],SEARCH(" ",Tabela_BaseCadastro[[#This Row],[Descrição]],1)-1)</f>
        <v>8225000</v>
      </c>
      <c r="BL2649" t="str">
        <f>TEXT(Tabela_BaseCadastro[[#This Row],[Unidade Venda '[EAN8, UPC12, EAN13, e DUN14']]],"0000000000000")</f>
        <v>0000000000000</v>
      </c>
      <c r="BM2649" t="s">
        <v>1565</v>
      </c>
      <c r="BN2649" t="str">
        <f>IF(Tabela_BaseCadastro[[#This Row],[P.Ativo CMED]]="",Tabela_BaseCadastro[[#This Row],[DESCRIÇÃO DO PRINCIPIO ATIVO]],Tabela_BaseCadastro[[#This Row],[P.Ativo CMED]])</f>
        <v>TISAGENLECLEUCEL</v>
      </c>
    </row>
    <row r="2650" spans="1:66" x14ac:dyDescent="0.25">
      <c r="A2650">
        <v>3531</v>
      </c>
      <c r="B2650" t="s">
        <v>6004</v>
      </c>
      <c r="C2650">
        <v>2500</v>
      </c>
      <c r="D2650" t="s">
        <v>5921</v>
      </c>
      <c r="E2650">
        <v>5</v>
      </c>
      <c r="F2650" t="s">
        <v>2634</v>
      </c>
      <c r="G2650">
        <v>8</v>
      </c>
      <c r="H2650" s="1" t="s">
        <v>2635</v>
      </c>
      <c r="I2650">
        <v>97</v>
      </c>
      <c r="J2650" t="s">
        <v>5922</v>
      </c>
      <c r="M2650" t="s">
        <v>1257</v>
      </c>
      <c r="N2650" t="s">
        <v>5923</v>
      </c>
      <c r="O2650" t="s">
        <v>5868</v>
      </c>
      <c r="P2650">
        <v>90192010</v>
      </c>
      <c r="R2650">
        <v>13</v>
      </c>
      <c r="S2650">
        <v>14</v>
      </c>
      <c r="U2650">
        <v>0</v>
      </c>
      <c r="V2650">
        <v>0</v>
      </c>
      <c r="X2650" t="s">
        <v>6005</v>
      </c>
      <c r="Z2650" t="s">
        <v>1260</v>
      </c>
      <c r="AA2650" t="s">
        <v>1261</v>
      </c>
      <c r="AE2650">
        <v>45688</v>
      </c>
      <c r="AH2650">
        <v>0</v>
      </c>
      <c r="AK2650" t="s">
        <v>1260</v>
      </c>
      <c r="AM2650" t="s">
        <v>1260</v>
      </c>
      <c r="AN2650" t="s">
        <v>1260</v>
      </c>
      <c r="AQ2650" t="s">
        <v>1263</v>
      </c>
      <c r="AR2650" t="s">
        <v>1257</v>
      </c>
      <c r="AS2650" t="s">
        <v>1260</v>
      </c>
      <c r="AT2650">
        <v>1</v>
      </c>
      <c r="AX2650" t="s">
        <v>1260</v>
      </c>
      <c r="AY2650" t="s">
        <v>1264</v>
      </c>
      <c r="AZ2650" t="s">
        <v>1265</v>
      </c>
      <c r="BI2650" t="s">
        <v>1260</v>
      </c>
      <c r="BK2650" t="str">
        <f>LEFT(Tabela_BaseCadastro[[#This Row],[Descrição]],SEARCH(" ",Tabela_BaseCadastro[[#This Row],[Descrição]],1)-1)</f>
        <v>REACH700</v>
      </c>
      <c r="BL2650" t="str">
        <f>TEXT(Tabela_BaseCadastro[[#This Row],[Unidade Venda '[EAN8, UPC12, EAN13, e DUN14']]],"0000000000000")</f>
        <v>0000000000000</v>
      </c>
      <c r="BM2650" t="s">
        <v>1565</v>
      </c>
      <c r="BN2650" t="str">
        <f>IF(Tabela_BaseCadastro[[#This Row],[P.Ativo CMED]]="",Tabela_BaseCadastro[[#This Row],[DESCRIÇÃO DO PRINCIPIO ATIVO]],Tabela_BaseCadastro[[#This Row],[P.Ativo CMED]])</f>
        <v>TISAGENLECLEUCEL</v>
      </c>
    </row>
    <row r="2651" spans="1:66" x14ac:dyDescent="0.25">
      <c r="A2651">
        <v>3532</v>
      </c>
      <c r="B2651" t="s">
        <v>6006</v>
      </c>
      <c r="C2651">
        <v>2500</v>
      </c>
      <c r="D2651" t="s">
        <v>5921</v>
      </c>
      <c r="E2651">
        <v>5</v>
      </c>
      <c r="F2651" t="s">
        <v>2634</v>
      </c>
      <c r="G2651">
        <v>8</v>
      </c>
      <c r="H2651" s="1" t="s">
        <v>2635</v>
      </c>
      <c r="I2651">
        <v>97</v>
      </c>
      <c r="J2651" t="s">
        <v>5922</v>
      </c>
      <c r="M2651" t="s">
        <v>1257</v>
      </c>
      <c r="N2651" t="s">
        <v>5923</v>
      </c>
      <c r="O2651" t="s">
        <v>5868</v>
      </c>
      <c r="P2651">
        <v>90192010</v>
      </c>
      <c r="R2651">
        <v>13</v>
      </c>
      <c r="S2651">
        <v>14</v>
      </c>
      <c r="U2651">
        <v>0</v>
      </c>
      <c r="V2651">
        <v>0</v>
      </c>
      <c r="X2651" t="s">
        <v>6007</v>
      </c>
      <c r="Z2651" t="s">
        <v>1260</v>
      </c>
      <c r="AA2651" t="s">
        <v>1261</v>
      </c>
      <c r="AE2651">
        <v>45688</v>
      </c>
      <c r="AH2651">
        <v>0</v>
      </c>
      <c r="AK2651" t="s">
        <v>1260</v>
      </c>
      <c r="AM2651" t="s">
        <v>1260</v>
      </c>
      <c r="AN2651" t="s">
        <v>1260</v>
      </c>
      <c r="AQ2651" t="s">
        <v>1263</v>
      </c>
      <c r="AR2651" t="s">
        <v>1257</v>
      </c>
      <c r="AS2651" t="s">
        <v>1260</v>
      </c>
      <c r="AT2651">
        <v>1</v>
      </c>
      <c r="AX2651" t="s">
        <v>1260</v>
      </c>
      <c r="AY2651" t="s">
        <v>1264</v>
      </c>
      <c r="AZ2651" t="s">
        <v>1265</v>
      </c>
      <c r="BI2651" t="s">
        <v>1260</v>
      </c>
      <c r="BK2651" t="str">
        <f>LEFT(Tabela_BaseCadastro[[#This Row],[Descrição]],SEARCH(" ",Tabela_BaseCadastro[[#This Row],[Descrição]],1)-1)</f>
        <v>REACH720</v>
      </c>
      <c r="BL2651" t="str">
        <f>TEXT(Tabela_BaseCadastro[[#This Row],[Unidade Venda '[EAN8, UPC12, EAN13, e DUN14']]],"0000000000000")</f>
        <v>0000000000000</v>
      </c>
      <c r="BM2651" t="s">
        <v>1565</v>
      </c>
      <c r="BN2651" t="str">
        <f>IF(Tabela_BaseCadastro[[#This Row],[P.Ativo CMED]]="",Tabela_BaseCadastro[[#This Row],[DESCRIÇÃO DO PRINCIPIO ATIVO]],Tabela_BaseCadastro[[#This Row],[P.Ativo CMED]])</f>
        <v>TISAGENLECLEUCEL</v>
      </c>
    </row>
    <row r="2652" spans="1:66" x14ac:dyDescent="0.25">
      <c r="A2652">
        <v>3533</v>
      </c>
      <c r="B2652" t="s">
        <v>6008</v>
      </c>
      <c r="C2652">
        <v>1785</v>
      </c>
      <c r="D2652" t="s">
        <v>4492</v>
      </c>
      <c r="E2652">
        <v>1</v>
      </c>
      <c r="F2652" t="s">
        <v>1253</v>
      </c>
      <c r="G2652">
        <v>1</v>
      </c>
      <c r="H2652" s="1" t="s">
        <v>1280</v>
      </c>
      <c r="I2652">
        <v>59</v>
      </c>
      <c r="J2652" t="s">
        <v>4493</v>
      </c>
      <c r="K2652">
        <v>2</v>
      </c>
      <c r="L2652" t="s">
        <v>1256</v>
      </c>
      <c r="M2652" t="s">
        <v>1257</v>
      </c>
      <c r="N2652" t="s">
        <v>1461</v>
      </c>
      <c r="O2652" t="s">
        <v>1269</v>
      </c>
      <c r="P2652">
        <v>30049069</v>
      </c>
      <c r="R2652">
        <v>13</v>
      </c>
      <c r="S2652">
        <v>14</v>
      </c>
      <c r="U2652">
        <v>7891045164658</v>
      </c>
      <c r="V2652">
        <v>0</v>
      </c>
      <c r="Z2652" t="s">
        <v>1260</v>
      </c>
      <c r="AA2652" t="s">
        <v>1261</v>
      </c>
      <c r="AB2652">
        <v>1</v>
      </c>
      <c r="AC2652" t="s">
        <v>1283</v>
      </c>
      <c r="AE2652">
        <v>45688</v>
      </c>
      <c r="AH2652">
        <v>0</v>
      </c>
      <c r="AK2652" t="s">
        <v>1260</v>
      </c>
      <c r="AM2652" t="s">
        <v>1260</v>
      </c>
      <c r="AN2652" t="s">
        <v>1260</v>
      </c>
      <c r="AQ2652" t="s">
        <v>1263</v>
      </c>
      <c r="AR2652" t="s">
        <v>1257</v>
      </c>
      <c r="AS2652" t="s">
        <v>1260</v>
      </c>
      <c r="AT2652">
        <v>1</v>
      </c>
      <c r="AX2652" t="s">
        <v>1260</v>
      </c>
      <c r="AY2652" t="s">
        <v>1264</v>
      </c>
      <c r="AZ2652" t="s">
        <v>1265</v>
      </c>
      <c r="BI2652" t="s">
        <v>1260</v>
      </c>
      <c r="BK2652" t="str">
        <f>LEFT(Tabela_BaseCadastro[[#This Row],[Descrição]],SEARCH(" ",Tabela_BaseCadastro[[#This Row],[Descrição]],1)-1)</f>
        <v>BOSULIF</v>
      </c>
      <c r="BL2652" t="str">
        <f>TEXT(Tabela_BaseCadastro[[#This Row],[Unidade Venda '[EAN8, UPC12, EAN13, e DUN14']]],"0000000000000")</f>
        <v>7891045164658</v>
      </c>
      <c r="BM2652" t="s">
        <v>6009</v>
      </c>
      <c r="BN2652" t="str">
        <f>IF(Tabela_BaseCadastro[[#This Row],[P.Ativo CMED]]="",Tabela_BaseCadastro[[#This Row],[DESCRIÇÃO DO PRINCIPIO ATIVO]],Tabela_BaseCadastro[[#This Row],[P.Ativo CMED]])</f>
        <v>BOSUTINIBE MONOIDRATADO</v>
      </c>
    </row>
    <row r="2653" spans="1:66" x14ac:dyDescent="0.25">
      <c r="A2653">
        <v>3535</v>
      </c>
      <c r="B2653" t="s">
        <v>6010</v>
      </c>
      <c r="C2653">
        <v>1785</v>
      </c>
      <c r="D2653" t="s">
        <v>4492</v>
      </c>
      <c r="E2653">
        <v>1</v>
      </c>
      <c r="F2653" t="s">
        <v>1253</v>
      </c>
      <c r="G2653">
        <v>2</v>
      </c>
      <c r="H2653" s="1" t="s">
        <v>1254</v>
      </c>
      <c r="I2653">
        <v>59</v>
      </c>
      <c r="J2653" t="s">
        <v>4493</v>
      </c>
      <c r="K2653">
        <v>2</v>
      </c>
      <c r="L2653" t="s">
        <v>1256</v>
      </c>
      <c r="M2653" t="s">
        <v>1257</v>
      </c>
      <c r="N2653" t="s">
        <v>1600</v>
      </c>
      <c r="O2653" t="s">
        <v>1275</v>
      </c>
      <c r="P2653">
        <v>30049079</v>
      </c>
      <c r="R2653">
        <v>13</v>
      </c>
      <c r="S2653">
        <v>14</v>
      </c>
      <c r="T2653">
        <v>13</v>
      </c>
      <c r="U2653">
        <v>7891045164566</v>
      </c>
      <c r="V2653">
        <v>0</v>
      </c>
      <c r="W2653">
        <v>7891045164566</v>
      </c>
      <c r="X2653" t="s">
        <v>702</v>
      </c>
      <c r="Z2653" t="s">
        <v>1260</v>
      </c>
      <c r="AA2653" t="s">
        <v>1261</v>
      </c>
      <c r="AB2653">
        <v>98</v>
      </c>
      <c r="AC2653" t="s">
        <v>1727</v>
      </c>
      <c r="AE2653">
        <v>45701</v>
      </c>
      <c r="AH2653">
        <v>0</v>
      </c>
      <c r="AK2653" t="s">
        <v>1260</v>
      </c>
      <c r="AM2653" t="s">
        <v>1260</v>
      </c>
      <c r="AN2653" t="s">
        <v>1260</v>
      </c>
      <c r="AQ2653" t="s">
        <v>1263</v>
      </c>
      <c r="AR2653" t="s">
        <v>1257</v>
      </c>
      <c r="AS2653" t="s">
        <v>1260</v>
      </c>
      <c r="AT2653">
        <v>1</v>
      </c>
      <c r="AX2653" t="s">
        <v>1260</v>
      </c>
      <c r="AY2653" t="s">
        <v>1264</v>
      </c>
      <c r="AZ2653" t="s">
        <v>1265</v>
      </c>
      <c r="BD2653">
        <v>121100491</v>
      </c>
      <c r="BI2653" t="s">
        <v>1260</v>
      </c>
      <c r="BK2653" t="str">
        <f>LEFT(Tabela_BaseCadastro[[#This Row],[Descrição]],SEARCH(" ",Tabela_BaseCadastro[[#This Row],[Descrição]],1)-1)</f>
        <v>CIBINQO</v>
      </c>
      <c r="BL2653" t="str">
        <f>TEXT(Tabela_BaseCadastro[[#This Row],[Unidade Venda '[EAN8, UPC12, EAN13, e DUN14']]],"0000000000000")</f>
        <v>7891045164566</v>
      </c>
      <c r="BM2653" t="s">
        <v>6011</v>
      </c>
      <c r="BN2653" t="str">
        <f>IF(Tabela_BaseCadastro[[#This Row],[P.Ativo CMED]]="",Tabela_BaseCadastro[[#This Row],[DESCRIÇÃO DO PRINCIPIO ATIVO]],Tabela_BaseCadastro[[#This Row],[P.Ativo CMED]])</f>
        <v>ABROCITINIBE</v>
      </c>
    </row>
    <row r="2654" spans="1:66" x14ac:dyDescent="0.25">
      <c r="A2654">
        <v>3536</v>
      </c>
      <c r="B2654" t="s">
        <v>6012</v>
      </c>
      <c r="C2654">
        <v>1785</v>
      </c>
      <c r="D2654" t="s">
        <v>4492</v>
      </c>
      <c r="E2654">
        <v>1</v>
      </c>
      <c r="F2654" t="s">
        <v>1253</v>
      </c>
      <c r="G2654">
        <v>2</v>
      </c>
      <c r="H2654" s="1" t="s">
        <v>1254</v>
      </c>
      <c r="I2654">
        <v>59</v>
      </c>
      <c r="J2654" t="s">
        <v>4493</v>
      </c>
      <c r="K2654">
        <v>2</v>
      </c>
      <c r="L2654" t="s">
        <v>1256</v>
      </c>
      <c r="M2654" t="s">
        <v>1257</v>
      </c>
      <c r="N2654" t="s">
        <v>1461</v>
      </c>
      <c r="O2654" t="s">
        <v>1269</v>
      </c>
      <c r="P2654">
        <v>30049069</v>
      </c>
      <c r="R2654">
        <v>13</v>
      </c>
      <c r="S2654">
        <v>14</v>
      </c>
      <c r="U2654">
        <v>7891045165686</v>
      </c>
      <c r="V2654">
        <v>0</v>
      </c>
      <c r="Z2654" t="s">
        <v>1260</v>
      </c>
      <c r="AA2654" t="s">
        <v>1261</v>
      </c>
      <c r="AB2654">
        <v>6</v>
      </c>
      <c r="AC2654" t="s">
        <v>1335</v>
      </c>
      <c r="AE2654">
        <v>45706</v>
      </c>
      <c r="AH2654">
        <v>0</v>
      </c>
      <c r="AK2654" t="s">
        <v>1260</v>
      </c>
      <c r="AM2654" t="s">
        <v>1260</v>
      </c>
      <c r="AN2654" t="s">
        <v>1260</v>
      </c>
      <c r="AQ2654" t="s">
        <v>1263</v>
      </c>
      <c r="AR2654" t="s">
        <v>1257</v>
      </c>
      <c r="AS2654" t="s">
        <v>1260</v>
      </c>
      <c r="AT2654">
        <v>1</v>
      </c>
      <c r="AX2654" t="s">
        <v>1260</v>
      </c>
      <c r="AY2654" t="s">
        <v>1264</v>
      </c>
      <c r="AZ2654" t="s">
        <v>1265</v>
      </c>
      <c r="BI2654" t="s">
        <v>1260</v>
      </c>
      <c r="BK2654" t="str">
        <f>LEFT(Tabela_BaseCadastro[[#This Row],[Descrição]],SEARCH(" ",Tabela_BaseCadastro[[#This Row],[Descrição]],1)-1)</f>
        <v>LITFULO</v>
      </c>
      <c r="BL2654" t="str">
        <f>TEXT(Tabela_BaseCadastro[[#This Row],[Unidade Venda '[EAN8, UPC12, EAN13, e DUN14']]],"0000000000000")</f>
        <v>7891045165686</v>
      </c>
      <c r="BM2654" t="s">
        <v>6013</v>
      </c>
      <c r="BN2654" t="str">
        <f>IF(Tabela_BaseCadastro[[#This Row],[P.Ativo CMED]]="",Tabela_BaseCadastro[[#This Row],[DESCRIÇÃO DO PRINCIPIO ATIVO]],Tabela_BaseCadastro[[#This Row],[P.Ativo CMED]])</f>
        <v>TOSILATO DE RITLECITINIBE</v>
      </c>
    </row>
    <row r="2655" spans="1:66" x14ac:dyDescent="0.25">
      <c r="A2655">
        <v>3537</v>
      </c>
      <c r="B2655" t="s">
        <v>6014</v>
      </c>
      <c r="C2655">
        <v>2312</v>
      </c>
      <c r="D2655" t="s">
        <v>5382</v>
      </c>
      <c r="E2655">
        <v>1</v>
      </c>
      <c r="F2655" t="s">
        <v>1253</v>
      </c>
      <c r="G2655">
        <v>2</v>
      </c>
      <c r="H2655" s="1" t="s">
        <v>1254</v>
      </c>
      <c r="I2655">
        <v>58</v>
      </c>
      <c r="J2655" t="s">
        <v>4465</v>
      </c>
      <c r="K2655">
        <v>2</v>
      </c>
      <c r="L2655" t="s">
        <v>1256</v>
      </c>
      <c r="M2655" t="s">
        <v>1257</v>
      </c>
      <c r="N2655" t="s">
        <v>5835</v>
      </c>
      <c r="O2655" t="s">
        <v>1259</v>
      </c>
      <c r="P2655">
        <v>30049059</v>
      </c>
      <c r="R2655">
        <v>13</v>
      </c>
      <c r="S2655">
        <v>14</v>
      </c>
      <c r="U2655">
        <v>7896094201507</v>
      </c>
      <c r="V2655">
        <v>0</v>
      </c>
      <c r="Z2655" t="s">
        <v>1260</v>
      </c>
      <c r="AA2655" t="s">
        <v>1261</v>
      </c>
      <c r="AB2655">
        <v>7</v>
      </c>
      <c r="AC2655" t="s">
        <v>1308</v>
      </c>
      <c r="AE2655">
        <v>45706</v>
      </c>
      <c r="AH2655">
        <v>0</v>
      </c>
      <c r="AK2655" t="s">
        <v>1260</v>
      </c>
      <c r="AM2655" t="s">
        <v>1260</v>
      </c>
      <c r="AN2655" t="s">
        <v>1260</v>
      </c>
      <c r="AQ2655" t="s">
        <v>1263</v>
      </c>
      <c r="AR2655" t="s">
        <v>1257</v>
      </c>
      <c r="AS2655" t="s">
        <v>1260</v>
      </c>
      <c r="AT2655">
        <v>1</v>
      </c>
      <c r="AX2655" t="s">
        <v>1260</v>
      </c>
      <c r="AY2655" t="s">
        <v>1264</v>
      </c>
      <c r="AZ2655" t="s">
        <v>1265</v>
      </c>
      <c r="BI2655" t="s">
        <v>1260</v>
      </c>
      <c r="BK2655" t="str">
        <f>LEFT(Tabela_BaseCadastro[[#This Row],[Descrição]],SEARCH(" ",Tabela_BaseCadastro[[#This Row],[Descrição]],1)-1)</f>
        <v>PLURAIR</v>
      </c>
      <c r="BL2655" t="str">
        <f>TEXT(Tabela_BaseCadastro[[#This Row],[Unidade Venda '[EAN8, UPC12, EAN13, e DUN14']]],"0000000000000")</f>
        <v>7896094201507</v>
      </c>
      <c r="BM2655" t="s">
        <v>4783</v>
      </c>
      <c r="BN2655" t="str">
        <f>IF(Tabela_BaseCadastro[[#This Row],[P.Ativo CMED]]="",Tabela_BaseCadastro[[#This Row],[DESCRIÇÃO DO PRINCIPIO ATIVO]],Tabela_BaseCadastro[[#This Row],[P.Ativo CMED]])</f>
        <v>PROPIONATO DE FLUTICASONA</v>
      </c>
    </row>
    <row r="2656" spans="1:66" x14ac:dyDescent="0.25">
      <c r="A2656">
        <v>3538</v>
      </c>
      <c r="B2656" t="s">
        <v>6015</v>
      </c>
      <c r="C2656">
        <v>2300</v>
      </c>
      <c r="D2656" t="s">
        <v>177</v>
      </c>
      <c r="E2656">
        <v>5</v>
      </c>
      <c r="F2656" t="s">
        <v>2634</v>
      </c>
      <c r="G2656">
        <v>8</v>
      </c>
      <c r="H2656" s="1" t="s">
        <v>2635</v>
      </c>
      <c r="I2656">
        <v>88</v>
      </c>
      <c r="J2656" t="s">
        <v>5400</v>
      </c>
      <c r="M2656" t="s">
        <v>1257</v>
      </c>
      <c r="N2656" t="s">
        <v>4698</v>
      </c>
      <c r="O2656" t="s">
        <v>4699</v>
      </c>
      <c r="P2656">
        <v>90189099</v>
      </c>
      <c r="R2656">
        <v>13</v>
      </c>
      <c r="S2656">
        <v>14</v>
      </c>
      <c r="U2656">
        <v>7898943129062</v>
      </c>
      <c r="V2656">
        <v>0</v>
      </c>
      <c r="X2656" t="s">
        <v>6016</v>
      </c>
      <c r="Z2656" t="s">
        <v>1260</v>
      </c>
      <c r="AA2656" t="s">
        <v>1261</v>
      </c>
      <c r="AE2656">
        <v>45707</v>
      </c>
      <c r="AH2656">
        <v>0</v>
      </c>
      <c r="AK2656" t="s">
        <v>1260</v>
      </c>
      <c r="AM2656" t="s">
        <v>1260</v>
      </c>
      <c r="AN2656" t="s">
        <v>1260</v>
      </c>
      <c r="AQ2656" t="s">
        <v>1263</v>
      </c>
      <c r="AR2656" t="s">
        <v>1257</v>
      </c>
      <c r="AS2656" t="s">
        <v>1260</v>
      </c>
      <c r="AT2656">
        <v>1</v>
      </c>
      <c r="AX2656" t="s">
        <v>1260</v>
      </c>
      <c r="AY2656" t="s">
        <v>1264</v>
      </c>
      <c r="AZ2656" t="s">
        <v>1265</v>
      </c>
      <c r="BI2656" t="s">
        <v>1260</v>
      </c>
      <c r="BK2656" t="str">
        <f>LEFT(Tabela_BaseCadastro[[#This Row],[Descrição]],SEARCH(" ",Tabela_BaseCadastro[[#This Row],[Descrição]],1)-1)</f>
        <v>A-650-05-65</v>
      </c>
      <c r="BL2656" t="str">
        <f>TEXT(Tabela_BaseCadastro[[#This Row],[Unidade Venda '[EAN8, UPC12, EAN13, e DUN14']]],"0000000000000")</f>
        <v>7898943129062</v>
      </c>
      <c r="BN2656">
        <f>IF(Tabela_BaseCadastro[[#This Row],[P.Ativo CMED]]="",Tabela_BaseCadastro[[#This Row],[DESCRIÇÃO DO PRINCIPIO ATIVO]],Tabela_BaseCadastro[[#This Row],[P.Ativo CMED]])</f>
        <v>0</v>
      </c>
    </row>
    <row r="2657" spans="1:66" x14ac:dyDescent="0.25">
      <c r="A2657">
        <v>3539</v>
      </c>
      <c r="B2657" t="s">
        <v>6017</v>
      </c>
      <c r="C2657">
        <v>2300</v>
      </c>
      <c r="D2657" t="s">
        <v>177</v>
      </c>
      <c r="E2657">
        <v>5</v>
      </c>
      <c r="F2657" t="s">
        <v>2634</v>
      </c>
      <c r="G2657">
        <v>8</v>
      </c>
      <c r="H2657" s="1" t="s">
        <v>2635</v>
      </c>
      <c r="I2657">
        <v>88</v>
      </c>
      <c r="J2657" t="s">
        <v>5400</v>
      </c>
      <c r="M2657" t="s">
        <v>1257</v>
      </c>
      <c r="N2657" t="s">
        <v>4698</v>
      </c>
      <c r="O2657" t="s">
        <v>4699</v>
      </c>
      <c r="P2657">
        <v>90189099</v>
      </c>
      <c r="R2657">
        <v>13</v>
      </c>
      <c r="S2657">
        <v>14</v>
      </c>
      <c r="U2657">
        <v>7898943129178</v>
      </c>
      <c r="V2657">
        <v>0</v>
      </c>
      <c r="X2657" t="s">
        <v>6018</v>
      </c>
      <c r="Z2657" t="s">
        <v>1260</v>
      </c>
      <c r="AA2657" t="s">
        <v>1261</v>
      </c>
      <c r="AE2657">
        <v>45707</v>
      </c>
      <c r="AH2657">
        <v>0</v>
      </c>
      <c r="AK2657" t="s">
        <v>1260</v>
      </c>
      <c r="AM2657" t="s">
        <v>1260</v>
      </c>
      <c r="AN2657" t="s">
        <v>1260</v>
      </c>
      <c r="AQ2657" t="s">
        <v>1263</v>
      </c>
      <c r="AR2657" t="s">
        <v>1257</v>
      </c>
      <c r="AS2657" t="s">
        <v>1260</v>
      </c>
      <c r="AT2657">
        <v>1</v>
      </c>
      <c r="AX2657" t="s">
        <v>1260</v>
      </c>
      <c r="AY2657" t="s">
        <v>1264</v>
      </c>
      <c r="AZ2657" t="s">
        <v>1265</v>
      </c>
      <c r="BI2657" t="s">
        <v>1260</v>
      </c>
      <c r="BK2657" t="str">
        <f>LEFT(Tabela_BaseCadastro[[#This Row],[Descrição]],SEARCH(" ",Tabela_BaseCadastro[[#This Row],[Descrição]],1)-1)</f>
        <v>TE350-03*1</v>
      </c>
      <c r="BL2657" t="str">
        <f>TEXT(Tabela_BaseCadastro[[#This Row],[Unidade Venda '[EAN8, UPC12, EAN13, e DUN14']]],"0000000000000")</f>
        <v>7898943129178</v>
      </c>
      <c r="BN2657">
        <f>IF(Tabela_BaseCadastro[[#This Row],[P.Ativo CMED]]="",Tabela_BaseCadastro[[#This Row],[DESCRIÇÃO DO PRINCIPIO ATIVO]],Tabela_BaseCadastro[[#This Row],[P.Ativo CMED]])</f>
        <v>0</v>
      </c>
    </row>
    <row r="2658" spans="1:66" x14ac:dyDescent="0.25">
      <c r="A2658">
        <v>3540</v>
      </c>
      <c r="B2658" t="s">
        <v>6019</v>
      </c>
      <c r="C2658">
        <v>2300</v>
      </c>
      <c r="D2658" t="s">
        <v>177</v>
      </c>
      <c r="E2658">
        <v>5</v>
      </c>
      <c r="F2658" t="s">
        <v>2634</v>
      </c>
      <c r="G2658">
        <v>8</v>
      </c>
      <c r="H2658" s="1" t="s">
        <v>2635</v>
      </c>
      <c r="I2658">
        <v>88</v>
      </c>
      <c r="J2658" t="s">
        <v>5400</v>
      </c>
      <c r="M2658" t="s">
        <v>1257</v>
      </c>
      <c r="N2658" t="s">
        <v>4698</v>
      </c>
      <c r="O2658" t="s">
        <v>4699</v>
      </c>
      <c r="P2658">
        <v>90189099</v>
      </c>
      <c r="R2658">
        <v>13</v>
      </c>
      <c r="S2658">
        <v>14</v>
      </c>
      <c r="U2658">
        <v>7898943129185</v>
      </c>
      <c r="V2658">
        <v>0</v>
      </c>
      <c r="X2658" t="s">
        <v>6020</v>
      </c>
      <c r="Z2658" t="s">
        <v>1260</v>
      </c>
      <c r="AA2658" t="s">
        <v>1261</v>
      </c>
      <c r="AE2658">
        <v>45707</v>
      </c>
      <c r="AH2658">
        <v>0</v>
      </c>
      <c r="AK2658" t="s">
        <v>1260</v>
      </c>
      <c r="AM2658" t="s">
        <v>1260</v>
      </c>
      <c r="AN2658" t="s">
        <v>1260</v>
      </c>
      <c r="AQ2658" t="s">
        <v>1263</v>
      </c>
      <c r="AR2658" t="s">
        <v>1257</v>
      </c>
      <c r="AS2658" t="s">
        <v>1260</v>
      </c>
      <c r="AT2658">
        <v>1</v>
      </c>
      <c r="AX2658" t="s">
        <v>1260</v>
      </c>
      <c r="AY2658" t="s">
        <v>1264</v>
      </c>
      <c r="AZ2658" t="s">
        <v>1265</v>
      </c>
      <c r="BI2658" t="s">
        <v>1260</v>
      </c>
      <c r="BK2658" t="str">
        <f>LEFT(Tabela_BaseCadastro[[#This Row],[Descrição]],SEARCH(" ",Tabela_BaseCadastro[[#This Row],[Descrição]],1)-1)</f>
        <v>TE350-03*2</v>
      </c>
      <c r="BL2658" t="str">
        <f>TEXT(Tabela_BaseCadastro[[#This Row],[Unidade Venda '[EAN8, UPC12, EAN13, e DUN14']]],"0000000000000")</f>
        <v>7898943129185</v>
      </c>
      <c r="BN2658">
        <f>IF(Tabela_BaseCadastro[[#This Row],[P.Ativo CMED]]="",Tabela_BaseCadastro[[#This Row],[DESCRIÇÃO DO PRINCIPIO ATIVO]],Tabela_BaseCadastro[[#This Row],[P.Ativo CMED]])</f>
        <v>0</v>
      </c>
    </row>
    <row r="2659" spans="1:66" x14ac:dyDescent="0.25">
      <c r="A2659">
        <v>3541</v>
      </c>
      <c r="B2659" t="s">
        <v>6021</v>
      </c>
      <c r="C2659">
        <v>2300</v>
      </c>
      <c r="D2659" t="s">
        <v>177</v>
      </c>
      <c r="E2659">
        <v>5</v>
      </c>
      <c r="F2659" t="s">
        <v>2634</v>
      </c>
      <c r="G2659">
        <v>8</v>
      </c>
      <c r="H2659" s="1" t="s">
        <v>2635</v>
      </c>
      <c r="I2659">
        <v>88</v>
      </c>
      <c r="J2659" t="s">
        <v>5400</v>
      </c>
      <c r="M2659" t="s">
        <v>1257</v>
      </c>
      <c r="N2659" t="s">
        <v>4698</v>
      </c>
      <c r="O2659" t="s">
        <v>4699</v>
      </c>
      <c r="P2659">
        <v>90189099</v>
      </c>
      <c r="R2659">
        <v>13</v>
      </c>
      <c r="S2659">
        <v>14</v>
      </c>
      <c r="U2659">
        <v>7898943129192</v>
      </c>
      <c r="V2659">
        <v>0</v>
      </c>
      <c r="X2659" t="s">
        <v>6022</v>
      </c>
      <c r="Z2659" t="s">
        <v>1260</v>
      </c>
      <c r="AA2659" t="s">
        <v>1261</v>
      </c>
      <c r="AE2659">
        <v>45707</v>
      </c>
      <c r="AH2659">
        <v>0</v>
      </c>
      <c r="AK2659" t="s">
        <v>1260</v>
      </c>
      <c r="AM2659" t="s">
        <v>1260</v>
      </c>
      <c r="AN2659" t="s">
        <v>1260</v>
      </c>
      <c r="AQ2659" t="s">
        <v>1263</v>
      </c>
      <c r="AR2659" t="s">
        <v>1257</v>
      </c>
      <c r="AS2659" t="s">
        <v>1260</v>
      </c>
      <c r="AT2659">
        <v>1</v>
      </c>
      <c r="AX2659" t="s">
        <v>1260</v>
      </c>
      <c r="AY2659" t="s">
        <v>1264</v>
      </c>
      <c r="AZ2659" t="s">
        <v>1265</v>
      </c>
      <c r="BI2659" t="s">
        <v>1260</v>
      </c>
      <c r="BK2659" t="str">
        <f>LEFT(Tabela_BaseCadastro[[#This Row],[Descrição]],SEARCH(" ",Tabela_BaseCadastro[[#This Row],[Descrição]],1)-1)</f>
        <v>TE350-03*3</v>
      </c>
      <c r="BL2659" t="str">
        <f>TEXT(Tabela_BaseCadastro[[#This Row],[Unidade Venda '[EAN8, UPC12, EAN13, e DUN14']]],"0000000000000")</f>
        <v>7898943129192</v>
      </c>
      <c r="BN2659">
        <f>IF(Tabela_BaseCadastro[[#This Row],[P.Ativo CMED]]="",Tabela_BaseCadastro[[#This Row],[DESCRIÇÃO DO PRINCIPIO ATIVO]],Tabela_BaseCadastro[[#This Row],[P.Ativo CMED]])</f>
        <v>0</v>
      </c>
    </row>
    <row r="2660" spans="1:66" x14ac:dyDescent="0.25">
      <c r="A2660">
        <v>3542</v>
      </c>
      <c r="B2660" t="s">
        <v>6023</v>
      </c>
      <c r="C2660">
        <v>2300</v>
      </c>
      <c r="D2660" t="s">
        <v>177</v>
      </c>
      <c r="E2660">
        <v>5</v>
      </c>
      <c r="F2660" t="s">
        <v>2634</v>
      </c>
      <c r="G2660">
        <v>8</v>
      </c>
      <c r="H2660" s="1" t="s">
        <v>2635</v>
      </c>
      <c r="I2660">
        <v>88</v>
      </c>
      <c r="J2660" t="s">
        <v>5400</v>
      </c>
      <c r="M2660" t="s">
        <v>1257</v>
      </c>
      <c r="N2660" t="s">
        <v>4698</v>
      </c>
      <c r="O2660" t="s">
        <v>4699</v>
      </c>
      <c r="P2660">
        <v>90189099</v>
      </c>
      <c r="R2660">
        <v>13</v>
      </c>
      <c r="S2660">
        <v>14</v>
      </c>
      <c r="U2660">
        <v>7898958242435</v>
      </c>
      <c r="V2660">
        <v>0</v>
      </c>
      <c r="X2660" t="s">
        <v>6024</v>
      </c>
      <c r="Z2660" t="s">
        <v>1260</v>
      </c>
      <c r="AA2660" t="s">
        <v>1261</v>
      </c>
      <c r="AE2660">
        <v>45707</v>
      </c>
      <c r="AH2660">
        <v>0</v>
      </c>
      <c r="AK2660" t="s">
        <v>1260</v>
      </c>
      <c r="AM2660" t="s">
        <v>1260</v>
      </c>
      <c r="AN2660" t="s">
        <v>1260</v>
      </c>
      <c r="AQ2660" t="s">
        <v>1263</v>
      </c>
      <c r="AR2660" t="s">
        <v>1257</v>
      </c>
      <c r="AS2660" t="s">
        <v>1260</v>
      </c>
      <c r="AT2660">
        <v>1</v>
      </c>
      <c r="AX2660" t="s">
        <v>1260</v>
      </c>
      <c r="AY2660" t="s">
        <v>1264</v>
      </c>
      <c r="AZ2660" t="s">
        <v>1265</v>
      </c>
      <c r="BI2660" t="s">
        <v>1260</v>
      </c>
      <c r="BK2660" t="str">
        <f>LEFT(Tabela_BaseCadastro[[#This Row],[Descrição]],SEARCH(" ",Tabela_BaseCadastro[[#This Row],[Descrição]],1)-1)</f>
        <v>TE350-03*4</v>
      </c>
      <c r="BL2660" t="str">
        <f>TEXT(Tabela_BaseCadastro[[#This Row],[Unidade Venda '[EAN8, UPC12, EAN13, e DUN14']]],"0000000000000")</f>
        <v>7898958242435</v>
      </c>
      <c r="BN2660">
        <f>IF(Tabela_BaseCadastro[[#This Row],[P.Ativo CMED]]="",Tabela_BaseCadastro[[#This Row],[DESCRIÇÃO DO PRINCIPIO ATIVO]],Tabela_BaseCadastro[[#This Row],[P.Ativo CMED]])</f>
        <v>0</v>
      </c>
    </row>
    <row r="2661" spans="1:66" x14ac:dyDescent="0.25">
      <c r="A2661">
        <v>3543</v>
      </c>
      <c r="B2661" t="s">
        <v>6025</v>
      </c>
      <c r="C2661">
        <v>2300</v>
      </c>
      <c r="D2661" t="s">
        <v>177</v>
      </c>
      <c r="E2661">
        <v>5</v>
      </c>
      <c r="F2661" t="s">
        <v>2634</v>
      </c>
      <c r="G2661">
        <v>8</v>
      </c>
      <c r="H2661" s="1" t="s">
        <v>2635</v>
      </c>
      <c r="I2661">
        <v>88</v>
      </c>
      <c r="J2661" t="s">
        <v>5400</v>
      </c>
      <c r="M2661" t="s">
        <v>1257</v>
      </c>
      <c r="N2661" t="s">
        <v>4698</v>
      </c>
      <c r="O2661" t="s">
        <v>4699</v>
      </c>
      <c r="P2661">
        <v>90189099</v>
      </c>
      <c r="R2661">
        <v>13</v>
      </c>
      <c r="S2661">
        <v>14</v>
      </c>
      <c r="U2661">
        <v>7898958242138</v>
      </c>
      <c r="V2661">
        <v>0</v>
      </c>
      <c r="X2661" t="s">
        <v>6026</v>
      </c>
      <c r="Z2661" t="s">
        <v>1260</v>
      </c>
      <c r="AA2661" t="s">
        <v>1261</v>
      </c>
      <c r="AE2661">
        <v>45707</v>
      </c>
      <c r="AH2661">
        <v>0</v>
      </c>
      <c r="AK2661" t="s">
        <v>1260</v>
      </c>
      <c r="AM2661" t="s">
        <v>1260</v>
      </c>
      <c r="AN2661" t="s">
        <v>1260</v>
      </c>
      <c r="AQ2661" t="s">
        <v>1263</v>
      </c>
      <c r="AR2661" t="s">
        <v>1257</v>
      </c>
      <c r="AS2661" t="s">
        <v>1260</v>
      </c>
      <c r="AT2661">
        <v>1</v>
      </c>
      <c r="AX2661" t="s">
        <v>1260</v>
      </c>
      <c r="AY2661" t="s">
        <v>1264</v>
      </c>
      <c r="AZ2661" t="s">
        <v>1265</v>
      </c>
      <c r="BI2661" t="s">
        <v>1260</v>
      </c>
      <c r="BK2661" t="str">
        <f>LEFT(Tabela_BaseCadastro[[#This Row],[Descrição]],SEARCH(" ",Tabela_BaseCadastro[[#This Row],[Descrição]],1)-1)</f>
        <v>TE350-03*5</v>
      </c>
      <c r="BL2661" t="str">
        <f>TEXT(Tabela_BaseCadastro[[#This Row],[Unidade Venda '[EAN8, UPC12, EAN13, e DUN14']]],"0000000000000")</f>
        <v>7898958242138</v>
      </c>
      <c r="BN2661">
        <f>IF(Tabela_BaseCadastro[[#This Row],[P.Ativo CMED]]="",Tabela_BaseCadastro[[#This Row],[DESCRIÇÃO DO PRINCIPIO ATIVO]],Tabela_BaseCadastro[[#This Row],[P.Ativo CMED]])</f>
        <v>0</v>
      </c>
    </row>
    <row r="2662" spans="1:66" x14ac:dyDescent="0.25">
      <c r="A2662">
        <v>3544</v>
      </c>
      <c r="B2662" t="s">
        <v>6027</v>
      </c>
      <c r="C2662">
        <v>1939</v>
      </c>
      <c r="D2662" t="s">
        <v>2759</v>
      </c>
      <c r="E2662">
        <v>5</v>
      </c>
      <c r="F2662" t="s">
        <v>2634</v>
      </c>
      <c r="G2662">
        <v>8</v>
      </c>
      <c r="H2662" s="1" t="s">
        <v>2635</v>
      </c>
      <c r="I2662">
        <v>39</v>
      </c>
      <c r="J2662" t="s">
        <v>2761</v>
      </c>
      <c r="M2662" t="s">
        <v>1257</v>
      </c>
      <c r="N2662" t="s">
        <v>6028</v>
      </c>
      <c r="O2662" t="s">
        <v>4109</v>
      </c>
      <c r="P2662">
        <v>90183219</v>
      </c>
      <c r="R2662">
        <v>13</v>
      </c>
      <c r="S2662">
        <v>14</v>
      </c>
      <c r="U2662">
        <v>4806017510381</v>
      </c>
      <c r="V2662">
        <v>0</v>
      </c>
      <c r="X2662" t="s">
        <v>6029</v>
      </c>
      <c r="Z2662" t="s">
        <v>1260</v>
      </c>
      <c r="AA2662" t="s">
        <v>1261</v>
      </c>
      <c r="AE2662">
        <v>45713</v>
      </c>
      <c r="AH2662">
        <v>0</v>
      </c>
      <c r="AK2662" t="s">
        <v>1260</v>
      </c>
      <c r="AM2662" t="s">
        <v>1260</v>
      </c>
      <c r="AN2662" t="s">
        <v>1260</v>
      </c>
      <c r="AQ2662" t="s">
        <v>2412</v>
      </c>
      <c r="AR2662" t="s">
        <v>2415</v>
      </c>
      <c r="AS2662" t="s">
        <v>1260</v>
      </c>
      <c r="AT2662">
        <v>1</v>
      </c>
      <c r="AX2662" t="s">
        <v>1260</v>
      </c>
      <c r="AY2662" t="s">
        <v>1264</v>
      </c>
      <c r="AZ2662" t="s">
        <v>1265</v>
      </c>
      <c r="BI2662" t="s">
        <v>1260</v>
      </c>
      <c r="BK2662" t="str">
        <f>LEFT(Tabela_BaseCadastro[[#This Row],[Descrição]],SEARCH(" ",Tabela_BaseCadastro[[#This Row],[Descrição]],1)-1)</f>
        <v>SG3+2538M</v>
      </c>
      <c r="BL2662" t="str">
        <f>TEXT(Tabela_BaseCadastro[[#This Row],[Unidade Venda '[EAN8, UPC12, EAN13, e DUN14']]],"0000000000000")</f>
        <v>4806017510381</v>
      </c>
      <c r="BN2662">
        <f>IF(Tabela_BaseCadastro[[#This Row],[P.Ativo CMED]]="",Tabela_BaseCadastro[[#This Row],[DESCRIÇÃO DO PRINCIPIO ATIVO]],Tabela_BaseCadastro[[#This Row],[P.Ativo CMED]])</f>
        <v>0</v>
      </c>
    </row>
    <row r="2663" spans="1:66" x14ac:dyDescent="0.25">
      <c r="A2663">
        <v>3545</v>
      </c>
      <c r="B2663" t="s">
        <v>6030</v>
      </c>
      <c r="C2663">
        <v>2300</v>
      </c>
      <c r="D2663" t="s">
        <v>177</v>
      </c>
      <c r="E2663">
        <v>5</v>
      </c>
      <c r="F2663" t="s">
        <v>2634</v>
      </c>
      <c r="G2663">
        <v>8</v>
      </c>
      <c r="H2663" s="1" t="s">
        <v>2635</v>
      </c>
      <c r="I2663">
        <v>88</v>
      </c>
      <c r="J2663" t="s">
        <v>5400</v>
      </c>
      <c r="M2663" t="s">
        <v>1257</v>
      </c>
      <c r="N2663" t="s">
        <v>3332</v>
      </c>
      <c r="O2663" t="s">
        <v>1275</v>
      </c>
      <c r="P2663">
        <v>90183929</v>
      </c>
      <c r="R2663">
        <v>13</v>
      </c>
      <c r="S2663">
        <v>14</v>
      </c>
      <c r="U2663">
        <v>7898943129055</v>
      </c>
      <c r="V2663">
        <v>0</v>
      </c>
      <c r="X2663" t="s">
        <v>6031</v>
      </c>
      <c r="Z2663" t="s">
        <v>1260</v>
      </c>
      <c r="AA2663" t="s">
        <v>1261</v>
      </c>
      <c r="AE2663">
        <v>45713</v>
      </c>
      <c r="AH2663">
        <v>0</v>
      </c>
      <c r="AK2663" t="s">
        <v>1260</v>
      </c>
      <c r="AM2663" t="s">
        <v>1260</v>
      </c>
      <c r="AN2663" t="s">
        <v>1260</v>
      </c>
      <c r="AQ2663" t="s">
        <v>1263</v>
      </c>
      <c r="AR2663" t="s">
        <v>1257</v>
      </c>
      <c r="AS2663" t="s">
        <v>1260</v>
      </c>
      <c r="AT2663">
        <v>1</v>
      </c>
      <c r="AX2663" t="s">
        <v>1260</v>
      </c>
      <c r="AY2663" t="s">
        <v>1264</v>
      </c>
      <c r="AZ2663" t="s">
        <v>1265</v>
      </c>
      <c r="BI2663" t="s">
        <v>1260</v>
      </c>
      <c r="BK2663" t="str">
        <f>LEFT(Tabela_BaseCadastro[[#This Row],[Descrição]],SEARCH(" ",Tabela_BaseCadastro[[#This Row],[Descrição]],1)-1)</f>
        <v>A-650-19-50</v>
      </c>
      <c r="BL2663" t="str">
        <f>TEXT(Tabela_BaseCadastro[[#This Row],[Unidade Venda '[EAN8, UPC12, EAN13, e DUN14']]],"0000000000000")</f>
        <v>7898943129055</v>
      </c>
      <c r="BN2663">
        <f>IF(Tabela_BaseCadastro[[#This Row],[P.Ativo CMED]]="",Tabela_BaseCadastro[[#This Row],[DESCRIÇÃO DO PRINCIPIO ATIVO]],Tabela_BaseCadastro[[#This Row],[P.Ativo CMED]])</f>
        <v>0</v>
      </c>
    </row>
    <row r="2664" spans="1:66" x14ac:dyDescent="0.25">
      <c r="A2664">
        <v>3546</v>
      </c>
      <c r="B2664" t="s">
        <v>6032</v>
      </c>
      <c r="C2664">
        <v>2300</v>
      </c>
      <c r="D2664" t="s">
        <v>177</v>
      </c>
      <c r="E2664">
        <v>5</v>
      </c>
      <c r="F2664" t="s">
        <v>2634</v>
      </c>
      <c r="G2664">
        <v>8</v>
      </c>
      <c r="H2664" s="1" t="s">
        <v>2635</v>
      </c>
      <c r="I2664">
        <v>88</v>
      </c>
      <c r="J2664" t="s">
        <v>5400</v>
      </c>
      <c r="M2664" t="s">
        <v>1257</v>
      </c>
      <c r="N2664" t="s">
        <v>4617</v>
      </c>
      <c r="O2664" t="s">
        <v>4618</v>
      </c>
      <c r="P2664">
        <v>90183921</v>
      </c>
      <c r="R2664">
        <v>13</v>
      </c>
      <c r="S2664">
        <v>14</v>
      </c>
      <c r="U2664">
        <v>0</v>
      </c>
      <c r="V2664">
        <v>0</v>
      </c>
      <c r="X2664" t="s">
        <v>6033</v>
      </c>
      <c r="Z2664" t="s">
        <v>1260</v>
      </c>
      <c r="AA2664" t="s">
        <v>1261</v>
      </c>
      <c r="AE2664">
        <v>45714</v>
      </c>
      <c r="AH2664">
        <v>0</v>
      </c>
      <c r="AK2664" t="s">
        <v>1260</v>
      </c>
      <c r="AM2664" t="s">
        <v>1260</v>
      </c>
      <c r="AN2664" t="s">
        <v>1260</v>
      </c>
      <c r="AQ2664" t="s">
        <v>1263</v>
      </c>
      <c r="AR2664" t="s">
        <v>1257</v>
      </c>
      <c r="AS2664" t="s">
        <v>1260</v>
      </c>
      <c r="AT2664">
        <v>1</v>
      </c>
      <c r="AX2664" t="s">
        <v>1260</v>
      </c>
      <c r="AY2664" t="s">
        <v>1264</v>
      </c>
      <c r="AZ2664" t="s">
        <v>1265</v>
      </c>
      <c r="BI2664" t="s">
        <v>1260</v>
      </c>
      <c r="BK2664" t="str">
        <f>LEFT(Tabela_BaseCadastro[[#This Row],[Descrição]],SEARCH(" ",Tabela_BaseCadastro[[#This Row],[Descrição]],1)-1)</f>
        <v>SGA-04</v>
      </c>
      <c r="BL2664" t="str">
        <f>TEXT(Tabela_BaseCadastro[[#This Row],[Unidade Venda '[EAN8, UPC12, EAN13, e DUN14']]],"0000000000000")</f>
        <v>0000000000000</v>
      </c>
      <c r="BM2664" t="s">
        <v>1565</v>
      </c>
      <c r="BN2664" t="str">
        <f>IF(Tabela_BaseCadastro[[#This Row],[P.Ativo CMED]]="",Tabela_BaseCadastro[[#This Row],[DESCRIÇÃO DO PRINCIPIO ATIVO]],Tabela_BaseCadastro[[#This Row],[P.Ativo CMED]])</f>
        <v>TISAGENLECLEUCEL</v>
      </c>
    </row>
    <row r="2665" spans="1:66" x14ac:dyDescent="0.25">
      <c r="A2665">
        <v>3547</v>
      </c>
      <c r="B2665" t="s">
        <v>3839</v>
      </c>
      <c r="C2665">
        <v>1657</v>
      </c>
      <c r="D2665" t="s">
        <v>13</v>
      </c>
      <c r="E2665">
        <v>5</v>
      </c>
      <c r="F2665" t="s">
        <v>2634</v>
      </c>
      <c r="G2665">
        <v>8</v>
      </c>
      <c r="H2665" s="1" t="s">
        <v>2635</v>
      </c>
      <c r="I2665">
        <v>47</v>
      </c>
      <c r="J2665" t="s">
        <v>3791</v>
      </c>
      <c r="M2665" t="s">
        <v>2412</v>
      </c>
      <c r="N2665" t="s">
        <v>3792</v>
      </c>
      <c r="O2665" t="s">
        <v>3793</v>
      </c>
      <c r="P2665">
        <v>30051090</v>
      </c>
      <c r="R2665">
        <v>13</v>
      </c>
      <c r="S2665">
        <v>13</v>
      </c>
      <c r="U2665">
        <v>7891040357789</v>
      </c>
      <c r="V2665">
        <v>0</v>
      </c>
      <c r="W2665">
        <v>7891040357789</v>
      </c>
      <c r="X2665" t="s">
        <v>344</v>
      </c>
      <c r="Z2665" t="s">
        <v>1260</v>
      </c>
      <c r="AA2665" t="s">
        <v>1261</v>
      </c>
      <c r="AE2665">
        <v>45714</v>
      </c>
      <c r="AH2665">
        <v>0</v>
      </c>
      <c r="AK2665" t="s">
        <v>1260</v>
      </c>
      <c r="AM2665" t="s">
        <v>1260</v>
      </c>
      <c r="AN2665" t="s">
        <v>1260</v>
      </c>
      <c r="AQ2665" t="s">
        <v>2412</v>
      </c>
      <c r="AR2665" t="s">
        <v>2415</v>
      </c>
      <c r="AS2665" t="s">
        <v>1260</v>
      </c>
      <c r="AT2665">
        <v>1</v>
      </c>
      <c r="AX2665" t="s">
        <v>1260</v>
      </c>
      <c r="AY2665" t="s">
        <v>1264</v>
      </c>
      <c r="AZ2665" t="s">
        <v>1265</v>
      </c>
      <c r="BI2665" t="s">
        <v>1260</v>
      </c>
      <c r="BK2665" t="str">
        <f>LEFT(Tabela_BaseCadastro[[#This Row],[Descrição]],SEARCH(" ",Tabela_BaseCadastro[[#This Row],[Descrição]],1)-1)</f>
        <v>1683</v>
      </c>
      <c r="BL2665" t="str">
        <f>TEXT(Tabela_BaseCadastro[[#This Row],[Unidade Venda '[EAN8, UPC12, EAN13, e DUN14']]],"0000000000000")</f>
        <v>7891040357789</v>
      </c>
      <c r="BN2665">
        <f>IF(Tabela_BaseCadastro[[#This Row],[P.Ativo CMED]]="",Tabela_BaseCadastro[[#This Row],[DESCRIÇÃO DO PRINCIPIO ATIVO]],Tabela_BaseCadastro[[#This Row],[P.Ativo CMED]])</f>
        <v>0</v>
      </c>
    </row>
    <row r="2666" spans="1:66" x14ac:dyDescent="0.25">
      <c r="A2666">
        <v>3549</v>
      </c>
      <c r="B2666" t="s">
        <v>6034</v>
      </c>
      <c r="C2666">
        <v>2312</v>
      </c>
      <c r="D2666" t="s">
        <v>5382</v>
      </c>
      <c r="E2666">
        <v>1</v>
      </c>
      <c r="F2666" t="s">
        <v>1253</v>
      </c>
      <c r="G2666">
        <v>2</v>
      </c>
      <c r="H2666" s="1" t="s">
        <v>1254</v>
      </c>
      <c r="I2666">
        <v>58</v>
      </c>
      <c r="J2666" t="s">
        <v>4465</v>
      </c>
      <c r="K2666">
        <v>2</v>
      </c>
      <c r="L2666" t="s">
        <v>1256</v>
      </c>
      <c r="M2666" t="s">
        <v>1257</v>
      </c>
      <c r="N2666" t="s">
        <v>1461</v>
      </c>
      <c r="O2666" t="s">
        <v>1269</v>
      </c>
      <c r="P2666">
        <v>30049069</v>
      </c>
      <c r="R2666">
        <v>13</v>
      </c>
      <c r="S2666">
        <v>13</v>
      </c>
      <c r="T2666">
        <v>13</v>
      </c>
      <c r="U2666">
        <v>7896094210967</v>
      </c>
      <c r="V2666">
        <v>7896094210967</v>
      </c>
      <c r="W2666">
        <v>7896094210967</v>
      </c>
      <c r="Z2666" t="s">
        <v>1260</v>
      </c>
      <c r="AA2666" t="s">
        <v>1261</v>
      </c>
      <c r="AB2666">
        <v>22</v>
      </c>
      <c r="AC2666" t="s">
        <v>2397</v>
      </c>
      <c r="AE2666">
        <v>45721</v>
      </c>
      <c r="AH2666">
        <v>0</v>
      </c>
      <c r="AK2666" t="s">
        <v>1260</v>
      </c>
      <c r="AM2666" t="s">
        <v>1260</v>
      </c>
      <c r="AN2666" t="s">
        <v>1260</v>
      </c>
      <c r="AQ2666" t="s">
        <v>1263</v>
      </c>
      <c r="AR2666" t="s">
        <v>1257</v>
      </c>
      <c r="AS2666" t="s">
        <v>1260</v>
      </c>
      <c r="AT2666">
        <v>1</v>
      </c>
      <c r="AX2666" t="s">
        <v>1260</v>
      </c>
      <c r="AY2666" t="s">
        <v>1264</v>
      </c>
      <c r="AZ2666" t="s">
        <v>1265</v>
      </c>
      <c r="BI2666" t="s">
        <v>1260</v>
      </c>
      <c r="BK2666" t="str">
        <f>LEFT(Tabela_BaseCadastro[[#This Row],[Descrição]],SEARCH(" ",Tabela_BaseCadastro[[#This Row],[Descrição]],1)-1)</f>
        <v>ARTAG</v>
      </c>
      <c r="BL2666" t="str">
        <f>TEXT(Tabela_BaseCadastro[[#This Row],[Unidade Venda '[EAN8, UPC12, EAN13, e DUN14']]],"0000000000000")</f>
        <v>7896094210967</v>
      </c>
      <c r="BM2666" t="s">
        <v>1480</v>
      </c>
      <c r="BN2666" t="str">
        <f>IF(Tabela_BaseCadastro[[#This Row],[P.Ativo CMED]]="",Tabela_BaseCadastro[[#This Row],[DESCRIÇÃO DO PRINCIPIO ATIVO]],Tabela_BaseCadastro[[#This Row],[P.Ativo CMED]])</f>
        <v>TICAGRELOR</v>
      </c>
    </row>
    <row r="2667" spans="1:66" x14ac:dyDescent="0.25">
      <c r="A2667">
        <v>3550</v>
      </c>
      <c r="B2667" t="s">
        <v>3869</v>
      </c>
      <c r="C2667">
        <v>1657</v>
      </c>
      <c r="D2667" t="s">
        <v>13</v>
      </c>
      <c r="E2667">
        <v>5</v>
      </c>
      <c r="F2667" t="s">
        <v>2634</v>
      </c>
      <c r="G2667">
        <v>8</v>
      </c>
      <c r="H2667" s="1" t="s">
        <v>2635</v>
      </c>
      <c r="I2667">
        <v>47</v>
      </c>
      <c r="J2667" t="s">
        <v>3791</v>
      </c>
      <c r="M2667" t="s">
        <v>2412</v>
      </c>
      <c r="N2667" t="s">
        <v>3792</v>
      </c>
      <c r="O2667" t="s">
        <v>3793</v>
      </c>
      <c r="P2667">
        <v>30051090</v>
      </c>
      <c r="R2667">
        <v>13</v>
      </c>
      <c r="S2667">
        <v>13</v>
      </c>
      <c r="T2667">
        <v>13</v>
      </c>
      <c r="U2667">
        <v>707387807788</v>
      </c>
      <c r="V2667">
        <v>0</v>
      </c>
      <c r="W2667">
        <v>707387807788</v>
      </c>
      <c r="X2667" t="s">
        <v>166</v>
      </c>
      <c r="Z2667" t="s">
        <v>1260</v>
      </c>
      <c r="AA2667" t="s">
        <v>1261</v>
      </c>
      <c r="AE2667">
        <v>45723</v>
      </c>
      <c r="AH2667">
        <v>0</v>
      </c>
      <c r="AK2667" t="s">
        <v>1260</v>
      </c>
      <c r="AM2667" t="s">
        <v>1260</v>
      </c>
      <c r="AN2667" t="s">
        <v>1260</v>
      </c>
      <c r="AQ2667" t="s">
        <v>2412</v>
      </c>
      <c r="AR2667" t="s">
        <v>2415</v>
      </c>
      <c r="AS2667" t="s">
        <v>1260</v>
      </c>
      <c r="AT2667">
        <v>1</v>
      </c>
      <c r="AX2667" t="s">
        <v>1260</v>
      </c>
      <c r="AY2667" t="s">
        <v>1264</v>
      </c>
      <c r="AZ2667" t="s">
        <v>1265</v>
      </c>
      <c r="BI2667" t="s">
        <v>1260</v>
      </c>
      <c r="BK2667" t="str">
        <f>LEFT(Tabela_BaseCadastro[[#This Row],[Descrição]],SEARCH(" ",Tabela_BaseCadastro[[#This Row],[Descrição]],1)-1)</f>
        <v>1622</v>
      </c>
      <c r="BL2667" t="str">
        <f>TEXT(Tabela_BaseCadastro[[#This Row],[Unidade Venda '[EAN8, UPC12, EAN13, e DUN14']]],"0000000000000")</f>
        <v>0707387807788</v>
      </c>
      <c r="BN2667">
        <f>IF(Tabela_BaseCadastro[[#This Row],[P.Ativo CMED]]="",Tabela_BaseCadastro[[#This Row],[DESCRIÇÃO DO PRINCIPIO ATIVO]],Tabela_BaseCadastro[[#This Row],[P.Ativo CMED]])</f>
        <v>0</v>
      </c>
    </row>
    <row r="2668" spans="1:66" x14ac:dyDescent="0.25">
      <c r="A2668">
        <v>3551</v>
      </c>
      <c r="B2668" t="s">
        <v>3831</v>
      </c>
      <c r="C2668">
        <v>1657</v>
      </c>
      <c r="D2668" t="s">
        <v>13</v>
      </c>
      <c r="E2668">
        <v>5</v>
      </c>
      <c r="F2668" t="s">
        <v>2634</v>
      </c>
      <c r="G2668">
        <v>8</v>
      </c>
      <c r="H2668" s="1" t="s">
        <v>2635</v>
      </c>
      <c r="I2668">
        <v>47</v>
      </c>
      <c r="J2668" t="s">
        <v>3791</v>
      </c>
      <c r="M2668" t="s">
        <v>2412</v>
      </c>
      <c r="N2668" t="s">
        <v>3792</v>
      </c>
      <c r="O2668" t="s">
        <v>3793</v>
      </c>
      <c r="P2668">
        <v>30051090</v>
      </c>
      <c r="R2668">
        <v>14</v>
      </c>
      <c r="S2668">
        <v>13</v>
      </c>
      <c r="T2668">
        <v>14</v>
      </c>
      <c r="U2668">
        <v>30707387802241</v>
      </c>
      <c r="V2668">
        <v>0</v>
      </c>
      <c r="W2668">
        <v>30707387802241</v>
      </c>
      <c r="X2668" t="s">
        <v>429</v>
      </c>
      <c r="Z2668" t="s">
        <v>1260</v>
      </c>
      <c r="AA2668" t="s">
        <v>1261</v>
      </c>
      <c r="AE2668">
        <v>45723</v>
      </c>
      <c r="AH2668">
        <v>0</v>
      </c>
      <c r="AK2668" t="s">
        <v>1260</v>
      </c>
      <c r="AM2668" t="s">
        <v>1260</v>
      </c>
      <c r="AN2668" t="s">
        <v>1260</v>
      </c>
      <c r="AQ2668" t="s">
        <v>2412</v>
      </c>
      <c r="AR2668" t="s">
        <v>2415</v>
      </c>
      <c r="AS2668" t="s">
        <v>1260</v>
      </c>
      <c r="AT2668">
        <v>1</v>
      </c>
      <c r="AX2668" t="s">
        <v>1260</v>
      </c>
      <c r="AY2668" t="s">
        <v>1264</v>
      </c>
      <c r="AZ2668" t="s">
        <v>1265</v>
      </c>
      <c r="BI2668" t="s">
        <v>1260</v>
      </c>
      <c r="BK2668" t="str">
        <f>LEFT(Tabela_BaseCadastro[[#This Row],[Descrição]],SEARCH(" ",Tabela_BaseCadastro[[#This Row],[Descrição]],1)-1)</f>
        <v>1660R</v>
      </c>
      <c r="BL2668" t="str">
        <f>TEXT(Tabela_BaseCadastro[[#This Row],[Unidade Venda '[EAN8, UPC12, EAN13, e DUN14']]],"0000000000000")</f>
        <v>30707387802241</v>
      </c>
      <c r="BN2668">
        <f>IF(Tabela_BaseCadastro[[#This Row],[P.Ativo CMED]]="",Tabela_BaseCadastro[[#This Row],[DESCRIÇÃO DO PRINCIPIO ATIVO]],Tabela_BaseCadastro[[#This Row],[P.Ativo CMED]])</f>
        <v>0</v>
      </c>
    </row>
    <row r="2669" spans="1:66" x14ac:dyDescent="0.25">
      <c r="A2669">
        <v>3552</v>
      </c>
      <c r="B2669" t="s">
        <v>6035</v>
      </c>
      <c r="C2669">
        <v>1785</v>
      </c>
      <c r="D2669" t="s">
        <v>4492</v>
      </c>
      <c r="E2669">
        <v>1</v>
      </c>
      <c r="F2669" t="s">
        <v>1253</v>
      </c>
      <c r="G2669">
        <v>2</v>
      </c>
      <c r="H2669" s="1" t="s">
        <v>1254</v>
      </c>
      <c r="I2669">
        <v>59</v>
      </c>
      <c r="J2669" t="s">
        <v>4493</v>
      </c>
      <c r="K2669">
        <v>2</v>
      </c>
      <c r="L2669" t="s">
        <v>1256</v>
      </c>
      <c r="M2669" t="s">
        <v>1257</v>
      </c>
      <c r="N2669" t="s">
        <v>6036</v>
      </c>
      <c r="O2669" t="s">
        <v>6037</v>
      </c>
      <c r="P2669">
        <v>30043210</v>
      </c>
      <c r="R2669">
        <v>13</v>
      </c>
      <c r="S2669">
        <v>14</v>
      </c>
      <c r="U2669">
        <v>7891268101706</v>
      </c>
      <c r="V2669">
        <v>0</v>
      </c>
      <c r="Z2669" t="s">
        <v>1260</v>
      </c>
      <c r="AA2669" t="s">
        <v>1261</v>
      </c>
      <c r="AB2669">
        <v>6</v>
      </c>
      <c r="AC2669" t="s">
        <v>1335</v>
      </c>
      <c r="AE2669">
        <v>45729</v>
      </c>
      <c r="AH2669">
        <v>0</v>
      </c>
      <c r="AK2669" t="s">
        <v>1260</v>
      </c>
      <c r="AM2669" t="s">
        <v>1260</v>
      </c>
      <c r="AN2669" t="s">
        <v>1260</v>
      </c>
      <c r="AQ2669" t="s">
        <v>1263</v>
      </c>
      <c r="AR2669" t="s">
        <v>1257</v>
      </c>
      <c r="AS2669" t="s">
        <v>1260</v>
      </c>
      <c r="AT2669">
        <v>1</v>
      </c>
      <c r="AX2669" t="s">
        <v>1260</v>
      </c>
      <c r="AY2669" t="s">
        <v>1264</v>
      </c>
      <c r="AZ2669" t="s">
        <v>1265</v>
      </c>
      <c r="BI2669" t="s">
        <v>1260</v>
      </c>
      <c r="BK2669" t="str">
        <f>LEFT(Tabela_BaseCadastro[[#This Row],[Descrição]],SEARCH(" ",Tabela_BaseCadastro[[#This Row],[Descrição]],1)-1)</f>
        <v>DEPO-MEDROL</v>
      </c>
      <c r="BL2669" t="str">
        <f>TEXT(Tabela_BaseCadastro[[#This Row],[Unidade Venda '[EAN8, UPC12, EAN13, e DUN14']]],"0000000000000")</f>
        <v>7891268101706</v>
      </c>
      <c r="BM2669" t="s">
        <v>6038</v>
      </c>
      <c r="BN2669" t="str">
        <f>IF(Tabela_BaseCadastro[[#This Row],[P.Ativo CMED]]="",Tabela_BaseCadastro[[#This Row],[DESCRIÇÃO DO PRINCIPIO ATIVO]],Tabela_BaseCadastro[[#This Row],[P.Ativo CMED]])</f>
        <v>ACETATO DE METILPREDNISOLONA</v>
      </c>
    </row>
    <row r="2670" spans="1:66" x14ac:dyDescent="0.25">
      <c r="A2670">
        <v>3553</v>
      </c>
      <c r="B2670" t="s">
        <v>6039</v>
      </c>
      <c r="C2670">
        <v>169</v>
      </c>
      <c r="D2670" t="s">
        <v>2569</v>
      </c>
      <c r="E2670">
        <v>3</v>
      </c>
      <c r="F2670" t="s">
        <v>2410</v>
      </c>
      <c r="G2670">
        <v>5</v>
      </c>
      <c r="H2670" s="1" t="s">
        <v>2410</v>
      </c>
      <c r="I2670">
        <v>61</v>
      </c>
      <c r="J2670" t="s">
        <v>6040</v>
      </c>
      <c r="M2670" t="s">
        <v>2412</v>
      </c>
      <c r="N2670" t="s">
        <v>4594</v>
      </c>
      <c r="O2670" t="s">
        <v>1275</v>
      </c>
      <c r="P2670">
        <v>39232190</v>
      </c>
      <c r="R2670">
        <v>13</v>
      </c>
      <c r="S2670">
        <v>13</v>
      </c>
      <c r="U2670">
        <v>7891498041513</v>
      </c>
      <c r="V2670">
        <v>7891498041513</v>
      </c>
      <c r="Z2670" t="s">
        <v>1260</v>
      </c>
      <c r="AA2670" t="s">
        <v>1261</v>
      </c>
      <c r="AE2670">
        <v>45734</v>
      </c>
      <c r="AH2670">
        <v>0</v>
      </c>
      <c r="AK2670" t="s">
        <v>1260</v>
      </c>
      <c r="AQ2670" t="s">
        <v>2412</v>
      </c>
      <c r="AR2670" t="s">
        <v>2415</v>
      </c>
      <c r="AS2670" t="s">
        <v>1260</v>
      </c>
      <c r="AT2670">
        <v>1</v>
      </c>
      <c r="AY2670" t="s">
        <v>1264</v>
      </c>
      <c r="AZ2670" t="s">
        <v>1265</v>
      </c>
      <c r="BK2670" t="str">
        <f>LEFT(Tabela_BaseCadastro[[#This Row],[Descrição]],SEARCH(" ",Tabela_BaseCadastro[[#This Row],[Descrição]],1)-1)</f>
        <v>ITEM</v>
      </c>
      <c r="BL2670" t="str">
        <f>TEXT(Tabela_BaseCadastro[[#This Row],[Unidade Venda '[EAN8, UPC12, EAN13, e DUN14']]],"0000000000000")</f>
        <v>7891498041513</v>
      </c>
      <c r="BN2670">
        <f>IF(Tabela_BaseCadastro[[#This Row],[P.Ativo CMED]]="",Tabela_BaseCadastro[[#This Row],[DESCRIÇÃO DO PRINCIPIO ATIVO]],Tabela_BaseCadastro[[#This Row],[P.Ativo CMED]])</f>
        <v>0</v>
      </c>
    </row>
    <row r="2671" spans="1:66" x14ac:dyDescent="0.25">
      <c r="A2671">
        <v>3558</v>
      </c>
      <c r="B2671" t="s">
        <v>6041</v>
      </c>
      <c r="C2671">
        <v>2194</v>
      </c>
      <c r="D2671" t="s">
        <v>5166</v>
      </c>
      <c r="E2671">
        <v>5</v>
      </c>
      <c r="F2671" t="s">
        <v>2634</v>
      </c>
      <c r="G2671">
        <v>8</v>
      </c>
      <c r="H2671" s="1" t="s">
        <v>2635</v>
      </c>
      <c r="I2671">
        <v>86</v>
      </c>
      <c r="J2671" t="s">
        <v>5167</v>
      </c>
      <c r="M2671" t="s">
        <v>1257</v>
      </c>
      <c r="N2671" t="s">
        <v>3332</v>
      </c>
      <c r="O2671" t="s">
        <v>1275</v>
      </c>
      <c r="P2671">
        <v>90183929</v>
      </c>
      <c r="R2671">
        <v>13</v>
      </c>
      <c r="S2671">
        <v>14</v>
      </c>
      <c r="T2671">
        <v>13</v>
      </c>
      <c r="U2671">
        <v>3558</v>
      </c>
      <c r="V2671">
        <v>0</v>
      </c>
      <c r="W2671">
        <v>0</v>
      </c>
      <c r="X2671">
        <v>94514804</v>
      </c>
      <c r="Z2671" t="s">
        <v>1260</v>
      </c>
      <c r="AA2671" t="s">
        <v>1261</v>
      </c>
      <c r="AE2671">
        <v>45736</v>
      </c>
      <c r="AH2671">
        <v>0</v>
      </c>
      <c r="AK2671" t="s">
        <v>1260</v>
      </c>
      <c r="AQ2671" t="s">
        <v>1263</v>
      </c>
      <c r="AR2671" t="s">
        <v>1257</v>
      </c>
      <c r="AS2671" t="s">
        <v>1260</v>
      </c>
      <c r="AT2671">
        <v>1</v>
      </c>
      <c r="AY2671" t="s">
        <v>1264</v>
      </c>
      <c r="AZ2671" t="s">
        <v>1265</v>
      </c>
      <c r="BK2671" t="str">
        <f>LEFT(Tabela_BaseCadastro[[#This Row],[Descrição]],SEARCH(" ",Tabela_BaseCadastro[[#This Row],[Descrição]],1)-1)</f>
        <v>94514804</v>
      </c>
      <c r="BL2671" t="str">
        <f>TEXT(Tabela_BaseCadastro[[#This Row],[Unidade Venda '[EAN8, UPC12, EAN13, e DUN14']]],"0000000000000")</f>
        <v>0000000003558</v>
      </c>
      <c r="BN2671">
        <f>IF(Tabela_BaseCadastro[[#This Row],[P.Ativo CMED]]="",Tabela_BaseCadastro[[#This Row],[DESCRIÇÃO DO PRINCIPIO ATIVO]],Tabela_BaseCadastro[[#This Row],[P.Ativo CMED]])</f>
        <v>0</v>
      </c>
    </row>
    <row r="2672" spans="1:66" x14ac:dyDescent="0.25">
      <c r="A2672">
        <v>3560</v>
      </c>
      <c r="B2672" t="s">
        <v>6042</v>
      </c>
      <c r="C2672">
        <v>1128</v>
      </c>
      <c r="D2672" t="s">
        <v>1346</v>
      </c>
      <c r="E2672">
        <v>1</v>
      </c>
      <c r="F2672" t="s">
        <v>1253</v>
      </c>
      <c r="G2672">
        <v>7</v>
      </c>
      <c r="H2672" s="1" t="s">
        <v>1381</v>
      </c>
      <c r="I2672">
        <v>2</v>
      </c>
      <c r="J2672" t="s">
        <v>1347</v>
      </c>
      <c r="K2672">
        <v>1</v>
      </c>
      <c r="L2672" t="s">
        <v>1291</v>
      </c>
      <c r="M2672" t="s">
        <v>1263</v>
      </c>
      <c r="N2672" t="s">
        <v>1436</v>
      </c>
      <c r="O2672" t="s">
        <v>1416</v>
      </c>
      <c r="P2672">
        <v>30021590</v>
      </c>
      <c r="R2672">
        <v>13</v>
      </c>
      <c r="S2672">
        <v>14</v>
      </c>
      <c r="T2672">
        <v>13</v>
      </c>
      <c r="U2672">
        <v>7613326010054</v>
      </c>
      <c r="V2672">
        <v>0</v>
      </c>
      <c r="W2672">
        <v>7613326010054</v>
      </c>
      <c r="X2672">
        <v>10220491</v>
      </c>
      <c r="Z2672" t="s">
        <v>1260</v>
      </c>
      <c r="AA2672" t="s">
        <v>1261</v>
      </c>
      <c r="AE2672">
        <v>45742</v>
      </c>
      <c r="AH2672">
        <v>0</v>
      </c>
      <c r="AK2672" t="s">
        <v>1260</v>
      </c>
      <c r="AQ2672" t="s">
        <v>1263</v>
      </c>
      <c r="AR2672" t="s">
        <v>1257</v>
      </c>
      <c r="AS2672" t="s">
        <v>1260</v>
      </c>
      <c r="AT2672">
        <v>1</v>
      </c>
      <c r="AY2672" t="s">
        <v>1264</v>
      </c>
      <c r="AZ2672" t="s">
        <v>1265</v>
      </c>
      <c r="BK2672" t="str">
        <f>LEFT(Tabela_BaseCadastro[[#This Row],[Descrição]],SEARCH(" ",Tabela_BaseCadastro[[#This Row],[Descrição]],1)-1)</f>
        <v>HEMCIBRA</v>
      </c>
      <c r="BL2672" t="str">
        <f>TEXT(Tabela_BaseCadastro[[#This Row],[Unidade Venda '[EAN8, UPC12, EAN13, e DUN14']]],"0000000000000")</f>
        <v>7613326010054</v>
      </c>
      <c r="BM2672" t="s">
        <v>6043</v>
      </c>
      <c r="BN2672" t="str">
        <f>IF(Tabela_BaseCadastro[[#This Row],[P.Ativo CMED]]="",Tabela_BaseCadastro[[#This Row],[DESCRIÇÃO DO PRINCIPIO ATIVO]],Tabela_BaseCadastro[[#This Row],[P.Ativo CMED]])</f>
        <v>EMICIZUMABE</v>
      </c>
    </row>
    <row r="2673" spans="1:66" x14ac:dyDescent="0.25">
      <c r="A2673">
        <v>3561</v>
      </c>
      <c r="B2673" t="s">
        <v>6044</v>
      </c>
      <c r="C2673">
        <v>1657</v>
      </c>
      <c r="D2673" t="s">
        <v>13</v>
      </c>
      <c r="E2673">
        <v>5</v>
      </c>
      <c r="F2673" t="s">
        <v>2634</v>
      </c>
      <c r="G2673">
        <v>8</v>
      </c>
      <c r="H2673" s="1" t="s">
        <v>2635</v>
      </c>
      <c r="I2673">
        <v>47</v>
      </c>
      <c r="J2673" t="s">
        <v>3791</v>
      </c>
      <c r="M2673" t="s">
        <v>1263</v>
      </c>
      <c r="N2673" t="s">
        <v>3792</v>
      </c>
      <c r="O2673" t="s">
        <v>3793</v>
      </c>
      <c r="P2673">
        <v>30051090</v>
      </c>
      <c r="R2673">
        <v>13</v>
      </c>
      <c r="S2673">
        <v>14</v>
      </c>
      <c r="T2673">
        <v>13</v>
      </c>
      <c r="U2673">
        <v>707387808358</v>
      </c>
      <c r="V2673">
        <v>0</v>
      </c>
      <c r="W2673">
        <v>707387808358</v>
      </c>
      <c r="X2673" t="s">
        <v>395</v>
      </c>
      <c r="Z2673" t="s">
        <v>1260</v>
      </c>
      <c r="AA2673" t="s">
        <v>1261</v>
      </c>
      <c r="AE2673">
        <v>45743</v>
      </c>
      <c r="AH2673">
        <v>0</v>
      </c>
      <c r="AK2673" t="s">
        <v>1260</v>
      </c>
      <c r="AQ2673" t="s">
        <v>1263</v>
      </c>
      <c r="AR2673" t="s">
        <v>1257</v>
      </c>
      <c r="AS2673" t="s">
        <v>1260</v>
      </c>
      <c r="AT2673">
        <v>1</v>
      </c>
      <c r="AU2673">
        <v>1</v>
      </c>
      <c r="AY2673" t="s">
        <v>1264</v>
      </c>
      <c r="AZ2673" t="s">
        <v>1265</v>
      </c>
      <c r="BK2673" t="str">
        <f>LEFT(Tabela_BaseCadastro[[#This Row],[Descrição]],SEARCH(" ",Tabela_BaseCadastro[[#This Row],[Descrição]],1)-1)</f>
        <v>1685</v>
      </c>
      <c r="BL2673" t="str">
        <f>TEXT(Tabela_BaseCadastro[[#This Row],[Unidade Venda '[EAN8, UPC12, EAN13, e DUN14']]],"0000000000000")</f>
        <v>0707387808358</v>
      </c>
      <c r="BN2673">
        <f>IF(Tabela_BaseCadastro[[#This Row],[P.Ativo CMED]]="",Tabela_BaseCadastro[[#This Row],[DESCRIÇÃO DO PRINCIPIO ATIVO]],Tabela_BaseCadastro[[#This Row],[P.Ativo CMED]])</f>
        <v>0</v>
      </c>
    </row>
    <row r="2674" spans="1:66" x14ac:dyDescent="0.25">
      <c r="A2674">
        <v>3562</v>
      </c>
      <c r="B2674" t="s">
        <v>6045</v>
      </c>
      <c r="C2674">
        <v>2300</v>
      </c>
      <c r="D2674" t="s">
        <v>177</v>
      </c>
      <c r="E2674">
        <v>5</v>
      </c>
      <c r="F2674" t="s">
        <v>2634</v>
      </c>
      <c r="G2674">
        <v>8</v>
      </c>
      <c r="H2674" s="1" t="s">
        <v>2635</v>
      </c>
      <c r="I2674">
        <v>88</v>
      </c>
      <c r="J2674" t="s">
        <v>5400</v>
      </c>
      <c r="M2674" t="s">
        <v>1263</v>
      </c>
      <c r="N2674" t="s">
        <v>3332</v>
      </c>
      <c r="O2674" t="s">
        <v>1275</v>
      </c>
      <c r="P2674">
        <v>90183929</v>
      </c>
      <c r="R2674">
        <v>13</v>
      </c>
      <c r="S2674">
        <v>14</v>
      </c>
      <c r="T2674">
        <v>13</v>
      </c>
      <c r="U2674">
        <v>7898943129604</v>
      </c>
      <c r="V2674">
        <v>0</v>
      </c>
      <c r="W2674">
        <v>7898943129604</v>
      </c>
      <c r="X2674" t="s">
        <v>594</v>
      </c>
      <c r="Z2674" t="s">
        <v>1260</v>
      </c>
      <c r="AA2674" t="s">
        <v>1261</v>
      </c>
      <c r="AE2674">
        <v>45744</v>
      </c>
      <c r="AH2674">
        <v>0</v>
      </c>
      <c r="AK2674" t="s">
        <v>1260</v>
      </c>
      <c r="AQ2674" t="s">
        <v>1263</v>
      </c>
      <c r="AR2674" t="s">
        <v>1257</v>
      </c>
      <c r="AS2674" t="s">
        <v>1260</v>
      </c>
      <c r="AT2674">
        <v>1</v>
      </c>
      <c r="AY2674" t="s">
        <v>1264</v>
      </c>
      <c r="AZ2674" t="s">
        <v>1265</v>
      </c>
      <c r="BK2674" t="str">
        <f>LEFT(Tabela_BaseCadastro[[#This Row],[Descrição]],SEARCH(" ",Tabela_BaseCadastro[[#This Row],[Descrição]],1)-1)</f>
        <v>450-16</v>
      </c>
      <c r="BL2674" t="str">
        <f>TEXT(Tabela_BaseCadastro[[#This Row],[Unidade Venda '[EAN8, UPC12, EAN13, e DUN14']]],"0000000000000")</f>
        <v>7898943129604</v>
      </c>
      <c r="BN2674">
        <f>IF(Tabela_BaseCadastro[[#This Row],[P.Ativo CMED]]="",Tabela_BaseCadastro[[#This Row],[DESCRIÇÃO DO PRINCIPIO ATIVO]],Tabela_BaseCadastro[[#This Row],[P.Ativo CMED]])</f>
        <v>0</v>
      </c>
    </row>
    <row r="2675" spans="1:66" x14ac:dyDescent="0.25">
      <c r="A2675">
        <v>3564</v>
      </c>
      <c r="B2675" t="s">
        <v>6046</v>
      </c>
      <c r="C2675">
        <v>1899</v>
      </c>
      <c r="D2675" t="s">
        <v>4614</v>
      </c>
      <c r="E2675">
        <v>5</v>
      </c>
      <c r="F2675" t="s">
        <v>2634</v>
      </c>
      <c r="G2675">
        <v>8</v>
      </c>
      <c r="H2675" s="1" t="s">
        <v>2635</v>
      </c>
      <c r="I2675">
        <v>74</v>
      </c>
      <c r="J2675" t="s">
        <v>4615</v>
      </c>
      <c r="M2675" t="s">
        <v>1263</v>
      </c>
      <c r="N2675" t="s">
        <v>3332</v>
      </c>
      <c r="O2675" t="s">
        <v>1275</v>
      </c>
      <c r="P2675">
        <v>90183929</v>
      </c>
      <c r="R2675">
        <v>13</v>
      </c>
      <c r="S2675">
        <v>13</v>
      </c>
      <c r="T2675">
        <v>13</v>
      </c>
      <c r="U2675">
        <v>0</v>
      </c>
      <c r="V2675">
        <v>0</v>
      </c>
      <c r="W2675">
        <v>0</v>
      </c>
      <c r="X2675" t="s">
        <v>6047</v>
      </c>
      <c r="Z2675" t="s">
        <v>1260</v>
      </c>
      <c r="AA2675" t="s">
        <v>1261</v>
      </c>
      <c r="AE2675">
        <v>45749</v>
      </c>
      <c r="AH2675">
        <v>0</v>
      </c>
      <c r="AK2675" t="s">
        <v>1260</v>
      </c>
      <c r="AQ2675" t="s">
        <v>1263</v>
      </c>
      <c r="AR2675" t="s">
        <v>1257</v>
      </c>
      <c r="AS2675" t="s">
        <v>1260</v>
      </c>
      <c r="AT2675">
        <v>1</v>
      </c>
      <c r="AY2675" t="s">
        <v>1264</v>
      </c>
      <c r="AZ2675" t="s">
        <v>1265</v>
      </c>
      <c r="BK2675" t="str">
        <f>LEFT(Tabela_BaseCadastro[[#This Row],[Descrição]],SEARCH(" ",Tabela_BaseCadastro[[#This Row],[Descrição]],1)-1)</f>
        <v>5003.01.20-1</v>
      </c>
      <c r="BL2675" t="str">
        <f>TEXT(Tabela_BaseCadastro[[#This Row],[Unidade Venda '[EAN8, UPC12, EAN13, e DUN14']]],"0000000000000")</f>
        <v>0000000000000</v>
      </c>
      <c r="BM2675" t="s">
        <v>1565</v>
      </c>
      <c r="BN2675" t="str">
        <f>IF(Tabela_BaseCadastro[[#This Row],[P.Ativo CMED]]="",Tabela_BaseCadastro[[#This Row],[DESCRIÇÃO DO PRINCIPIO ATIVO]],Tabela_BaseCadastro[[#This Row],[P.Ativo CMED]])</f>
        <v>TISAGENLECLEUCEL</v>
      </c>
    </row>
    <row r="2676" spans="1:66" x14ac:dyDescent="0.25">
      <c r="A2676">
        <v>3565</v>
      </c>
      <c r="B2676" t="s">
        <v>6048</v>
      </c>
      <c r="C2676">
        <v>1128</v>
      </c>
      <c r="D2676" t="s">
        <v>1346</v>
      </c>
      <c r="E2676">
        <v>3</v>
      </c>
      <c r="F2676" t="s">
        <v>2410</v>
      </c>
      <c r="G2676">
        <v>5</v>
      </c>
      <c r="H2676" s="1" t="s">
        <v>2410</v>
      </c>
      <c r="I2676">
        <v>2</v>
      </c>
      <c r="J2676" t="s">
        <v>1347</v>
      </c>
      <c r="M2676" t="s">
        <v>1263</v>
      </c>
      <c r="N2676" t="s">
        <v>6049</v>
      </c>
      <c r="O2676" t="s">
        <v>2705</v>
      </c>
      <c r="P2676">
        <v>90183119</v>
      </c>
      <c r="R2676">
        <v>13</v>
      </c>
      <c r="S2676">
        <v>14</v>
      </c>
      <c r="T2676">
        <v>13</v>
      </c>
      <c r="U2676">
        <v>3565</v>
      </c>
      <c r="V2676">
        <v>0</v>
      </c>
      <c r="W2676">
        <v>0</v>
      </c>
      <c r="X2676">
        <v>81422029</v>
      </c>
      <c r="Z2676" t="s">
        <v>1260</v>
      </c>
      <c r="AA2676" t="s">
        <v>1261</v>
      </c>
      <c r="AE2676">
        <v>45750</v>
      </c>
      <c r="AH2676">
        <v>0</v>
      </c>
      <c r="AK2676" t="s">
        <v>1260</v>
      </c>
      <c r="AQ2676" t="s">
        <v>1263</v>
      </c>
      <c r="AR2676" t="s">
        <v>1257</v>
      </c>
      <c r="AS2676" t="s">
        <v>1260</v>
      </c>
      <c r="AT2676">
        <v>1</v>
      </c>
      <c r="AY2676" t="s">
        <v>1264</v>
      </c>
      <c r="AZ2676" t="s">
        <v>1265</v>
      </c>
      <c r="BK2676" t="str">
        <f>LEFT(Tabela_BaseCadastro[[#This Row],[Descrição]],SEARCH(" ",Tabela_BaseCadastro[[#This Row],[Descrição]],1)-1)</f>
        <v>KIT</v>
      </c>
      <c r="BL2676" t="str">
        <f>TEXT(Tabela_BaseCadastro[[#This Row],[Unidade Venda '[EAN8, UPC12, EAN13, e DUN14']]],"0000000000000")</f>
        <v>0000000003565</v>
      </c>
      <c r="BN2676">
        <f>IF(Tabela_BaseCadastro[[#This Row],[P.Ativo CMED]]="",Tabela_BaseCadastro[[#This Row],[DESCRIÇÃO DO PRINCIPIO ATIVO]],Tabela_BaseCadastro[[#This Row],[P.Ativo CMED]])</f>
        <v>0</v>
      </c>
    </row>
    <row r="2677" spans="1:66" x14ac:dyDescent="0.25">
      <c r="A2677">
        <v>3567</v>
      </c>
      <c r="B2677" t="s">
        <v>6050</v>
      </c>
      <c r="C2677">
        <v>1657</v>
      </c>
      <c r="D2677" t="s">
        <v>13</v>
      </c>
      <c r="E2677">
        <v>5</v>
      </c>
      <c r="F2677" t="s">
        <v>2634</v>
      </c>
      <c r="G2677">
        <v>8</v>
      </c>
      <c r="H2677" s="1" t="s">
        <v>2635</v>
      </c>
      <c r="I2677">
        <v>47</v>
      </c>
      <c r="J2677" t="s">
        <v>3791</v>
      </c>
      <c r="M2677" t="s">
        <v>1263</v>
      </c>
      <c r="N2677" t="s">
        <v>4698</v>
      </c>
      <c r="O2677" t="s">
        <v>4699</v>
      </c>
      <c r="P2677">
        <v>90189099</v>
      </c>
      <c r="R2677">
        <v>13</v>
      </c>
      <c r="S2677">
        <v>13</v>
      </c>
      <c r="T2677">
        <v>13</v>
      </c>
      <c r="U2677">
        <v>707387813758</v>
      </c>
      <c r="V2677">
        <v>0</v>
      </c>
      <c r="W2677">
        <v>0</v>
      </c>
      <c r="X2677" t="s">
        <v>6051</v>
      </c>
      <c r="Z2677" t="s">
        <v>1260</v>
      </c>
      <c r="AA2677" t="s">
        <v>1261</v>
      </c>
      <c r="AE2677">
        <v>45751</v>
      </c>
      <c r="AH2677">
        <v>0</v>
      </c>
      <c r="AK2677" t="s">
        <v>1260</v>
      </c>
      <c r="AQ2677" t="s">
        <v>1263</v>
      </c>
      <c r="AR2677" t="s">
        <v>1257</v>
      </c>
      <c r="AS2677" t="s">
        <v>1260</v>
      </c>
      <c r="AT2677">
        <v>1</v>
      </c>
      <c r="AY2677" t="s">
        <v>1264</v>
      </c>
      <c r="AZ2677" t="s">
        <v>1265</v>
      </c>
      <c r="BK2677" t="str">
        <f>LEFT(Tabela_BaseCadastro[[#This Row],[Descrição]],SEARCH(" ",Tabela_BaseCadastro[[#This Row],[Descrição]],1)-1)</f>
        <v>HB004825749</v>
      </c>
      <c r="BL2677" t="str">
        <f>TEXT(Tabela_BaseCadastro[[#This Row],[Unidade Venda '[EAN8, UPC12, EAN13, e DUN14']]],"0000000000000")</f>
        <v>0707387813758</v>
      </c>
      <c r="BN2677">
        <f>IF(Tabela_BaseCadastro[[#This Row],[P.Ativo CMED]]="",Tabela_BaseCadastro[[#This Row],[DESCRIÇÃO DO PRINCIPIO ATIVO]],Tabela_BaseCadastro[[#This Row],[P.Ativo CMED]])</f>
        <v>0</v>
      </c>
    </row>
    <row r="2678" spans="1:66" x14ac:dyDescent="0.25">
      <c r="A2678">
        <v>3568</v>
      </c>
      <c r="B2678" t="s">
        <v>6052</v>
      </c>
      <c r="C2678">
        <v>1657</v>
      </c>
      <c r="D2678" t="s">
        <v>13</v>
      </c>
      <c r="E2678">
        <v>5</v>
      </c>
      <c r="F2678" t="s">
        <v>2634</v>
      </c>
      <c r="G2678">
        <v>8</v>
      </c>
      <c r="H2678" s="1" t="s">
        <v>2635</v>
      </c>
      <c r="I2678">
        <v>47</v>
      </c>
      <c r="J2678" t="s">
        <v>3791</v>
      </c>
      <c r="M2678" t="s">
        <v>1263</v>
      </c>
      <c r="N2678" t="s">
        <v>4698</v>
      </c>
      <c r="O2678" t="s">
        <v>4699</v>
      </c>
      <c r="P2678">
        <v>90189099</v>
      </c>
      <c r="R2678">
        <v>13</v>
      </c>
      <c r="S2678">
        <v>14</v>
      </c>
      <c r="T2678">
        <v>13</v>
      </c>
      <c r="U2678">
        <v>707387813772</v>
      </c>
      <c r="V2678">
        <v>0</v>
      </c>
      <c r="W2678">
        <v>0</v>
      </c>
      <c r="X2678" t="s">
        <v>6053</v>
      </c>
      <c r="Z2678" t="s">
        <v>1260</v>
      </c>
      <c r="AA2678" t="s">
        <v>1261</v>
      </c>
      <c r="AE2678">
        <v>45751</v>
      </c>
      <c r="AH2678">
        <v>0</v>
      </c>
      <c r="AK2678" t="s">
        <v>1260</v>
      </c>
      <c r="AQ2678" t="s">
        <v>1263</v>
      </c>
      <c r="AR2678" t="s">
        <v>1257</v>
      </c>
      <c r="AS2678" t="s">
        <v>1260</v>
      </c>
      <c r="AT2678">
        <v>1</v>
      </c>
      <c r="AY2678" t="s">
        <v>1264</v>
      </c>
      <c r="AZ2678" t="s">
        <v>1265</v>
      </c>
      <c r="BK2678" t="str">
        <f>LEFT(Tabela_BaseCadastro[[#This Row],[Descrição]],SEARCH(" ",Tabela_BaseCadastro[[#This Row],[Descrição]],1)-1)</f>
        <v>HB004825756</v>
      </c>
      <c r="BL2678" t="str">
        <f>TEXT(Tabela_BaseCadastro[[#This Row],[Unidade Venda '[EAN8, UPC12, EAN13, e DUN14']]],"0000000000000")</f>
        <v>0707387813772</v>
      </c>
      <c r="BN2678">
        <f>IF(Tabela_BaseCadastro[[#This Row],[P.Ativo CMED]]="",Tabela_BaseCadastro[[#This Row],[DESCRIÇÃO DO PRINCIPIO ATIVO]],Tabela_BaseCadastro[[#This Row],[P.Ativo CMED]])</f>
        <v>0</v>
      </c>
    </row>
    <row r="2679" spans="1:66" x14ac:dyDescent="0.25">
      <c r="A2679">
        <v>3570</v>
      </c>
      <c r="B2679" t="s">
        <v>6054</v>
      </c>
      <c r="C2679">
        <v>2300</v>
      </c>
      <c r="D2679" t="s">
        <v>177</v>
      </c>
      <c r="E2679">
        <v>5</v>
      </c>
      <c r="F2679" t="s">
        <v>2634</v>
      </c>
      <c r="G2679">
        <v>8</v>
      </c>
      <c r="H2679" s="1" t="s">
        <v>2635</v>
      </c>
      <c r="I2679">
        <v>88</v>
      </c>
      <c r="J2679" t="s">
        <v>5400</v>
      </c>
      <c r="M2679" t="s">
        <v>1263</v>
      </c>
      <c r="N2679" t="s">
        <v>4617</v>
      </c>
      <c r="O2679" t="s">
        <v>4618</v>
      </c>
      <c r="P2679">
        <v>90183921</v>
      </c>
      <c r="R2679">
        <v>13</v>
      </c>
      <c r="S2679">
        <v>14</v>
      </c>
      <c r="T2679">
        <v>13</v>
      </c>
      <c r="U2679">
        <v>0</v>
      </c>
      <c r="V2679">
        <v>0</v>
      </c>
      <c r="X2679" t="s">
        <v>6055</v>
      </c>
      <c r="Z2679" t="s">
        <v>1260</v>
      </c>
      <c r="AA2679" t="s">
        <v>1261</v>
      </c>
      <c r="AE2679">
        <v>45751</v>
      </c>
      <c r="AH2679">
        <v>0</v>
      </c>
      <c r="AK2679" t="s">
        <v>1260</v>
      </c>
      <c r="AQ2679" t="s">
        <v>1263</v>
      </c>
      <c r="AR2679" t="s">
        <v>1257</v>
      </c>
      <c r="AS2679" t="s">
        <v>1260</v>
      </c>
      <c r="AT2679">
        <v>1</v>
      </c>
      <c r="AY2679" t="s">
        <v>1264</v>
      </c>
      <c r="AZ2679" t="s">
        <v>1265</v>
      </c>
      <c r="BK2679" t="str">
        <f>LEFT(Tabela_BaseCadastro[[#This Row],[Descrição]],SEARCH(" ",Tabela_BaseCadastro[[#This Row],[Descrição]],1)-1)</f>
        <v>351-CDE-18FR</v>
      </c>
      <c r="BL2679" t="str">
        <f>TEXT(Tabela_BaseCadastro[[#This Row],[Unidade Venda '[EAN8, UPC12, EAN13, e DUN14']]],"0000000000000")</f>
        <v>0000000000000</v>
      </c>
      <c r="BM2679" t="s">
        <v>1565</v>
      </c>
      <c r="BN2679" t="str">
        <f>IF(Tabela_BaseCadastro[[#This Row],[P.Ativo CMED]]="",Tabela_BaseCadastro[[#This Row],[DESCRIÇÃO DO PRINCIPIO ATIVO]],Tabela_BaseCadastro[[#This Row],[P.Ativo CMED]])</f>
        <v>TISAGENLECLEUCEL</v>
      </c>
    </row>
    <row r="2680" spans="1:66" x14ac:dyDescent="0.25">
      <c r="A2680">
        <v>3571</v>
      </c>
      <c r="B2680" t="s">
        <v>6056</v>
      </c>
      <c r="C2680">
        <v>2300</v>
      </c>
      <c r="D2680" t="s">
        <v>177</v>
      </c>
      <c r="E2680">
        <v>5</v>
      </c>
      <c r="F2680" t="s">
        <v>2634</v>
      </c>
      <c r="G2680">
        <v>8</v>
      </c>
      <c r="H2680" s="1" t="s">
        <v>2635</v>
      </c>
      <c r="I2680">
        <v>88</v>
      </c>
      <c r="J2680" t="s">
        <v>5400</v>
      </c>
      <c r="M2680" t="s">
        <v>1263</v>
      </c>
      <c r="N2680" t="s">
        <v>4617</v>
      </c>
      <c r="O2680" t="s">
        <v>4618</v>
      </c>
      <c r="P2680">
        <v>90183921</v>
      </c>
      <c r="R2680">
        <v>13</v>
      </c>
      <c r="S2680">
        <v>14</v>
      </c>
      <c r="T2680">
        <v>13</v>
      </c>
      <c r="U2680">
        <v>0</v>
      </c>
      <c r="V2680">
        <v>0</v>
      </c>
      <c r="W2680">
        <v>0</v>
      </c>
      <c r="X2680" t="s">
        <v>6057</v>
      </c>
      <c r="Z2680" t="s">
        <v>1260</v>
      </c>
      <c r="AA2680" t="s">
        <v>1261</v>
      </c>
      <c r="AE2680">
        <v>45751</v>
      </c>
      <c r="AH2680">
        <v>0</v>
      </c>
      <c r="AK2680" t="s">
        <v>1260</v>
      </c>
      <c r="AQ2680" t="s">
        <v>1263</v>
      </c>
      <c r="AR2680" t="s">
        <v>1257</v>
      </c>
      <c r="AS2680" t="s">
        <v>1260</v>
      </c>
      <c r="AT2680">
        <v>1</v>
      </c>
      <c r="AY2680" t="s">
        <v>1264</v>
      </c>
      <c r="AZ2680" t="s">
        <v>1265</v>
      </c>
      <c r="BK2680" t="str">
        <f>LEFT(Tabela_BaseCadastro[[#This Row],[Descrição]],SEARCH(" ",Tabela_BaseCadastro[[#This Row],[Descrição]],1)-1)</f>
        <v>351-CDE-20FR</v>
      </c>
      <c r="BL2680" t="str">
        <f>TEXT(Tabela_BaseCadastro[[#This Row],[Unidade Venda '[EAN8, UPC12, EAN13, e DUN14']]],"0000000000000")</f>
        <v>0000000000000</v>
      </c>
      <c r="BM2680" t="s">
        <v>1565</v>
      </c>
      <c r="BN2680" t="str">
        <f>IF(Tabela_BaseCadastro[[#This Row],[P.Ativo CMED]]="",Tabela_BaseCadastro[[#This Row],[DESCRIÇÃO DO PRINCIPIO ATIVO]],Tabela_BaseCadastro[[#This Row],[P.Ativo CMED]])</f>
        <v>TISAGENLECLEUCEL</v>
      </c>
    </row>
    <row r="2681" spans="1:66" x14ac:dyDescent="0.25">
      <c r="A2681">
        <v>3572</v>
      </c>
      <c r="B2681" t="s">
        <v>6058</v>
      </c>
      <c r="C2681">
        <v>2300</v>
      </c>
      <c r="D2681" t="s">
        <v>177</v>
      </c>
      <c r="E2681">
        <v>5</v>
      </c>
      <c r="F2681" t="s">
        <v>2634</v>
      </c>
      <c r="G2681">
        <v>8</v>
      </c>
      <c r="H2681" s="1" t="s">
        <v>2635</v>
      </c>
      <c r="I2681">
        <v>88</v>
      </c>
      <c r="J2681" t="s">
        <v>5400</v>
      </c>
      <c r="M2681" t="s">
        <v>1263</v>
      </c>
      <c r="N2681" t="s">
        <v>4617</v>
      </c>
      <c r="O2681" t="s">
        <v>4618</v>
      </c>
      <c r="P2681">
        <v>90183921</v>
      </c>
      <c r="R2681">
        <v>13</v>
      </c>
      <c r="S2681">
        <v>14</v>
      </c>
      <c r="T2681">
        <v>13</v>
      </c>
      <c r="U2681">
        <v>0</v>
      </c>
      <c r="V2681">
        <v>0</v>
      </c>
      <c r="W2681">
        <v>0</v>
      </c>
      <c r="X2681" t="s">
        <v>6059</v>
      </c>
      <c r="Z2681" t="s">
        <v>1260</v>
      </c>
      <c r="AA2681" t="s">
        <v>1261</v>
      </c>
      <c r="AE2681">
        <v>45751</v>
      </c>
      <c r="AH2681">
        <v>0</v>
      </c>
      <c r="AK2681" t="s">
        <v>1260</v>
      </c>
      <c r="AQ2681" t="s">
        <v>1263</v>
      </c>
      <c r="AR2681" t="s">
        <v>1257</v>
      </c>
      <c r="AS2681" t="s">
        <v>1260</v>
      </c>
      <c r="AT2681">
        <v>1</v>
      </c>
      <c r="AY2681" t="s">
        <v>1264</v>
      </c>
      <c r="AZ2681" t="s">
        <v>1265</v>
      </c>
      <c r="BK2681" t="str">
        <f>LEFT(Tabela_BaseCadastro[[#This Row],[Descrição]],SEARCH(" ",Tabela_BaseCadastro[[#This Row],[Descrição]],1)-1)</f>
        <v>351-CDE-24FR</v>
      </c>
      <c r="BL2681" t="str">
        <f>TEXT(Tabela_BaseCadastro[[#This Row],[Unidade Venda '[EAN8, UPC12, EAN13, e DUN14']]],"0000000000000")</f>
        <v>0000000000000</v>
      </c>
      <c r="BM2681" t="s">
        <v>1565</v>
      </c>
      <c r="BN2681" t="str">
        <f>IF(Tabela_BaseCadastro[[#This Row],[P.Ativo CMED]]="",Tabela_BaseCadastro[[#This Row],[DESCRIÇÃO DO PRINCIPIO ATIVO]],Tabela_BaseCadastro[[#This Row],[P.Ativo CMED]])</f>
        <v>TISAGENLECLEUCEL</v>
      </c>
    </row>
    <row r="2682" spans="1:66" x14ac:dyDescent="0.25">
      <c r="A2682">
        <v>3573</v>
      </c>
      <c r="B2682" t="s">
        <v>6060</v>
      </c>
      <c r="C2682">
        <v>2194</v>
      </c>
      <c r="D2682" t="s">
        <v>5166</v>
      </c>
      <c r="E2682">
        <v>5</v>
      </c>
      <c r="F2682" t="s">
        <v>2634</v>
      </c>
      <c r="G2682">
        <v>8</v>
      </c>
      <c r="H2682" s="1" t="s">
        <v>2635</v>
      </c>
      <c r="I2682">
        <v>86</v>
      </c>
      <c r="J2682" t="s">
        <v>5167</v>
      </c>
      <c r="M2682" t="s">
        <v>1263</v>
      </c>
      <c r="N2682" t="s">
        <v>5168</v>
      </c>
      <c r="O2682" t="s">
        <v>1275</v>
      </c>
      <c r="P2682">
        <v>90183929</v>
      </c>
      <c r="R2682">
        <v>13</v>
      </c>
      <c r="S2682">
        <v>14</v>
      </c>
      <c r="T2682">
        <v>13</v>
      </c>
      <c r="U2682">
        <v>0</v>
      </c>
      <c r="V2682">
        <v>0</v>
      </c>
      <c r="W2682">
        <v>0</v>
      </c>
      <c r="X2682">
        <v>97551604</v>
      </c>
      <c r="Z2682" t="s">
        <v>1260</v>
      </c>
      <c r="AA2682" t="s">
        <v>1261</v>
      </c>
      <c r="AE2682">
        <v>45754</v>
      </c>
      <c r="AH2682">
        <v>0</v>
      </c>
      <c r="AK2682" t="s">
        <v>1260</v>
      </c>
      <c r="AQ2682" t="s">
        <v>1263</v>
      </c>
      <c r="AR2682" t="s">
        <v>1257</v>
      </c>
      <c r="AS2682" t="s">
        <v>1260</v>
      </c>
      <c r="AT2682">
        <v>1</v>
      </c>
      <c r="AY2682" t="s">
        <v>1264</v>
      </c>
      <c r="AZ2682" t="s">
        <v>1265</v>
      </c>
      <c r="BK2682" t="str">
        <f>LEFT(Tabela_BaseCadastro[[#This Row],[Descrição]],SEARCH(" ",Tabela_BaseCadastro[[#This Row],[Descrição]],1)-1)</f>
        <v>97551604</v>
      </c>
      <c r="BL2682" t="str">
        <f>TEXT(Tabela_BaseCadastro[[#This Row],[Unidade Venda '[EAN8, UPC12, EAN13, e DUN14']]],"0000000000000")</f>
        <v>0000000000000</v>
      </c>
      <c r="BM2682" t="s">
        <v>1565</v>
      </c>
      <c r="BN2682" t="str">
        <f>IF(Tabela_BaseCadastro[[#This Row],[P.Ativo CMED]]="",Tabela_BaseCadastro[[#This Row],[DESCRIÇÃO DO PRINCIPIO ATIVO]],Tabela_BaseCadastro[[#This Row],[P.Ativo CMED]])</f>
        <v>TISAGENLECLEUCEL</v>
      </c>
    </row>
    <row r="2683" spans="1:66" x14ac:dyDescent="0.25">
      <c r="A2683">
        <v>3575</v>
      </c>
      <c r="B2683" t="s">
        <v>6061</v>
      </c>
      <c r="C2683">
        <v>2327</v>
      </c>
      <c r="D2683" t="s">
        <v>2524</v>
      </c>
      <c r="E2683">
        <v>1</v>
      </c>
      <c r="F2683" t="s">
        <v>1253</v>
      </c>
      <c r="G2683">
        <v>2</v>
      </c>
      <c r="H2683" s="1" t="s">
        <v>1254</v>
      </c>
      <c r="I2683">
        <v>26</v>
      </c>
      <c r="J2683" t="s">
        <v>2525</v>
      </c>
      <c r="K2683">
        <v>2</v>
      </c>
      <c r="L2683" t="s">
        <v>1256</v>
      </c>
      <c r="M2683" t="s">
        <v>1257</v>
      </c>
      <c r="N2683" t="s">
        <v>5122</v>
      </c>
      <c r="O2683" t="s">
        <v>1275</v>
      </c>
      <c r="P2683">
        <v>30049079</v>
      </c>
      <c r="R2683">
        <v>13</v>
      </c>
      <c r="S2683">
        <v>14</v>
      </c>
      <c r="T2683">
        <v>13</v>
      </c>
      <c r="U2683">
        <v>7896637034760</v>
      </c>
      <c r="V2683">
        <v>0</v>
      </c>
      <c r="W2683">
        <v>7896637034760</v>
      </c>
      <c r="X2683">
        <v>7896637034760</v>
      </c>
      <c r="Z2683" t="s">
        <v>1260</v>
      </c>
      <c r="AA2683" t="s">
        <v>1261</v>
      </c>
      <c r="AE2683">
        <v>45756</v>
      </c>
      <c r="AH2683">
        <v>0</v>
      </c>
      <c r="AK2683" t="s">
        <v>1260</v>
      </c>
      <c r="AQ2683" t="s">
        <v>1263</v>
      </c>
      <c r="AR2683" t="s">
        <v>1257</v>
      </c>
      <c r="AS2683" t="s">
        <v>1260</v>
      </c>
      <c r="AT2683">
        <v>1</v>
      </c>
      <c r="AY2683" t="s">
        <v>1264</v>
      </c>
      <c r="AZ2683" t="s">
        <v>1265</v>
      </c>
      <c r="BK2683" t="str">
        <f>LEFT(Tabela_BaseCadastro[[#This Row],[Descrição]],SEARCH(" ",Tabela_BaseCadastro[[#This Row],[Descrição]],1)-1)</f>
        <v>MICPURE</v>
      </c>
      <c r="BL2683" t="str">
        <f>TEXT(Tabela_BaseCadastro[[#This Row],[Unidade Venda '[EAN8, UPC12, EAN13, e DUN14']]],"0000000000000")</f>
        <v>7896637034760</v>
      </c>
      <c r="BM2683" t="s">
        <v>1730</v>
      </c>
      <c r="BN2683" t="str">
        <f>IF(Tabela_BaseCadastro[[#This Row],[P.Ativo CMED]]="",Tabela_BaseCadastro[[#This Row],[DESCRIÇÃO DO PRINCIPIO ATIVO]],Tabela_BaseCadastro[[#This Row],[P.Ativo CMED]])</f>
        <v>MIRABEGRONA</v>
      </c>
    </row>
    <row r="2684" spans="1:66" x14ac:dyDescent="0.25">
      <c r="A2684">
        <v>3577</v>
      </c>
      <c r="B2684" t="s">
        <v>6062</v>
      </c>
      <c r="C2684">
        <v>2500</v>
      </c>
      <c r="D2684" t="s">
        <v>5921</v>
      </c>
      <c r="E2684">
        <v>5</v>
      </c>
      <c r="F2684" t="s">
        <v>2634</v>
      </c>
      <c r="G2684">
        <v>8</v>
      </c>
      <c r="H2684" s="1" t="s">
        <v>2635</v>
      </c>
      <c r="I2684">
        <v>97</v>
      </c>
      <c r="J2684" t="s">
        <v>5922</v>
      </c>
      <c r="M2684" t="s">
        <v>1263</v>
      </c>
      <c r="N2684" t="s">
        <v>4698</v>
      </c>
      <c r="O2684" t="s">
        <v>4699</v>
      </c>
      <c r="P2684">
        <v>90189099</v>
      </c>
      <c r="R2684">
        <v>13</v>
      </c>
      <c r="S2684">
        <v>14</v>
      </c>
      <c r="T2684">
        <v>13</v>
      </c>
      <c r="U2684">
        <v>0</v>
      </c>
      <c r="V2684">
        <v>0</v>
      </c>
      <c r="W2684">
        <v>0</v>
      </c>
      <c r="X2684">
        <v>8070010</v>
      </c>
      <c r="Z2684" t="s">
        <v>1260</v>
      </c>
      <c r="AA2684" t="s">
        <v>1261</v>
      </c>
      <c r="AE2684">
        <v>45756</v>
      </c>
      <c r="AH2684">
        <v>0</v>
      </c>
      <c r="AK2684" t="s">
        <v>1260</v>
      </c>
      <c r="AQ2684" t="s">
        <v>1263</v>
      </c>
      <c r="AR2684" t="s">
        <v>1257</v>
      </c>
      <c r="AS2684" t="s">
        <v>1260</v>
      </c>
      <c r="AT2684">
        <v>1</v>
      </c>
      <c r="AY2684" t="s">
        <v>1264</v>
      </c>
      <c r="AZ2684" t="s">
        <v>1265</v>
      </c>
      <c r="BK2684" t="str">
        <f>LEFT(Tabela_BaseCadastro[[#This Row],[Descrição]],SEARCH(" ",Tabela_BaseCadastro[[#This Row],[Descrição]],1)-1)</f>
        <v>8070010</v>
      </c>
      <c r="BL2684" t="str">
        <f>TEXT(Tabela_BaseCadastro[[#This Row],[Unidade Venda '[EAN8, UPC12, EAN13, e DUN14']]],"0000000000000")</f>
        <v>0000000000000</v>
      </c>
      <c r="BM2684" t="s">
        <v>1565</v>
      </c>
      <c r="BN2684" t="str">
        <f>IF(Tabela_BaseCadastro[[#This Row],[P.Ativo CMED]]="",Tabela_BaseCadastro[[#This Row],[DESCRIÇÃO DO PRINCIPIO ATIVO]],Tabela_BaseCadastro[[#This Row],[P.Ativo CMED]])</f>
        <v>TISAGENLECLEUCEL</v>
      </c>
    </row>
    <row r="2685" spans="1:66" x14ac:dyDescent="0.25">
      <c r="A2685">
        <v>3578</v>
      </c>
      <c r="B2685" t="s">
        <v>6063</v>
      </c>
      <c r="C2685">
        <v>2500</v>
      </c>
      <c r="D2685" t="s">
        <v>5921</v>
      </c>
      <c r="E2685">
        <v>5</v>
      </c>
      <c r="F2685" t="s">
        <v>2634</v>
      </c>
      <c r="G2685">
        <v>8</v>
      </c>
      <c r="H2685" s="1" t="s">
        <v>2635</v>
      </c>
      <c r="I2685">
        <v>97</v>
      </c>
      <c r="J2685" t="s">
        <v>5922</v>
      </c>
      <c r="M2685" t="s">
        <v>1257</v>
      </c>
      <c r="N2685" t="s">
        <v>4698</v>
      </c>
      <c r="O2685" t="s">
        <v>4699</v>
      </c>
      <c r="P2685">
        <v>90189099</v>
      </c>
      <c r="R2685">
        <v>13</v>
      </c>
      <c r="S2685">
        <v>14</v>
      </c>
      <c r="T2685">
        <v>13</v>
      </c>
      <c r="U2685">
        <v>0</v>
      </c>
      <c r="V2685">
        <v>0</v>
      </c>
      <c r="W2685">
        <v>0</v>
      </c>
      <c r="X2685">
        <v>8070006</v>
      </c>
      <c r="Z2685" t="s">
        <v>1260</v>
      </c>
      <c r="AA2685" t="s">
        <v>1261</v>
      </c>
      <c r="AE2685">
        <v>45756</v>
      </c>
      <c r="AH2685">
        <v>0</v>
      </c>
      <c r="AK2685" t="s">
        <v>1260</v>
      </c>
      <c r="AQ2685" t="s">
        <v>1263</v>
      </c>
      <c r="AR2685" t="s">
        <v>1257</v>
      </c>
      <c r="AS2685" t="s">
        <v>1260</v>
      </c>
      <c r="AT2685">
        <v>1</v>
      </c>
      <c r="AY2685" t="s">
        <v>1264</v>
      </c>
      <c r="AZ2685" t="s">
        <v>1265</v>
      </c>
      <c r="BK2685" t="str">
        <f>LEFT(Tabela_BaseCadastro[[#This Row],[Descrição]],SEARCH(" ",Tabela_BaseCadastro[[#This Row],[Descrição]],1)-1)</f>
        <v>8070006</v>
      </c>
      <c r="BL2685" t="str">
        <f>TEXT(Tabela_BaseCadastro[[#This Row],[Unidade Venda '[EAN8, UPC12, EAN13, e DUN14']]],"0000000000000")</f>
        <v>0000000000000</v>
      </c>
      <c r="BM2685" t="s">
        <v>1565</v>
      </c>
      <c r="BN2685" t="str">
        <f>IF(Tabela_BaseCadastro[[#This Row],[P.Ativo CMED]]="",Tabela_BaseCadastro[[#This Row],[DESCRIÇÃO DO PRINCIPIO ATIVO]],Tabela_BaseCadastro[[#This Row],[P.Ativo CMED]])</f>
        <v>TISAGENLECLEUCEL</v>
      </c>
    </row>
    <row r="2686" spans="1:66" x14ac:dyDescent="0.25">
      <c r="A2686">
        <v>3579</v>
      </c>
      <c r="B2686" t="s">
        <v>6064</v>
      </c>
      <c r="C2686">
        <v>2327</v>
      </c>
      <c r="D2686" t="s">
        <v>2524</v>
      </c>
      <c r="E2686">
        <v>1</v>
      </c>
      <c r="F2686" t="s">
        <v>1253</v>
      </c>
      <c r="G2686">
        <v>2</v>
      </c>
      <c r="H2686" s="1" t="s">
        <v>1254</v>
      </c>
      <c r="I2686">
        <v>26</v>
      </c>
      <c r="J2686" t="s">
        <v>2525</v>
      </c>
      <c r="K2686">
        <v>2</v>
      </c>
      <c r="L2686" t="s">
        <v>1256</v>
      </c>
      <c r="M2686" t="s">
        <v>1257</v>
      </c>
      <c r="N2686" t="s">
        <v>4191</v>
      </c>
      <c r="O2686" t="s">
        <v>4192</v>
      </c>
      <c r="P2686">
        <v>30049039</v>
      </c>
      <c r="R2686">
        <v>13</v>
      </c>
      <c r="S2686">
        <v>14</v>
      </c>
      <c r="T2686">
        <v>13</v>
      </c>
      <c r="U2686">
        <v>7896637022835</v>
      </c>
      <c r="V2686">
        <v>0</v>
      </c>
      <c r="W2686">
        <v>7896637022835</v>
      </c>
      <c r="X2686">
        <v>2283</v>
      </c>
      <c r="Z2686" t="s">
        <v>1260</v>
      </c>
      <c r="AA2686" t="s">
        <v>1261</v>
      </c>
      <c r="AE2686">
        <v>45757</v>
      </c>
      <c r="AH2686">
        <v>0</v>
      </c>
      <c r="AK2686" t="s">
        <v>1260</v>
      </c>
      <c r="AQ2686" t="s">
        <v>1263</v>
      </c>
      <c r="AR2686" t="s">
        <v>1257</v>
      </c>
      <c r="AS2686" t="s">
        <v>1260</v>
      </c>
      <c r="AT2686">
        <v>1</v>
      </c>
      <c r="AY2686" t="s">
        <v>1264</v>
      </c>
      <c r="AZ2686" t="s">
        <v>1265</v>
      </c>
      <c r="BK2686" t="str">
        <f>LEFT(Tabela_BaseCadastro[[#This Row],[Descrição]],SEARCH(" ",Tabela_BaseCadastro[[#This Row],[Descrição]],1)-1)</f>
        <v>MIOSAN</v>
      </c>
      <c r="BL2686" t="str">
        <f>TEXT(Tabela_BaseCadastro[[#This Row],[Unidade Venda '[EAN8, UPC12, EAN13, e DUN14']]],"0000000000000")</f>
        <v>7896637022835</v>
      </c>
      <c r="BM2686" t="s">
        <v>6065</v>
      </c>
      <c r="BN2686" t="str">
        <f>IF(Tabela_BaseCadastro[[#This Row],[P.Ativo CMED]]="",Tabela_BaseCadastro[[#This Row],[DESCRIÇÃO DO PRINCIPIO ATIVO]],Tabela_BaseCadastro[[#This Row],[P.Ativo CMED]])</f>
        <v>CLORIDRATO DE CICLOBENZAPRINA</v>
      </c>
    </row>
    <row r="2687" spans="1:66" x14ac:dyDescent="0.25">
      <c r="A2687">
        <v>3581</v>
      </c>
      <c r="B2687" t="s">
        <v>6066</v>
      </c>
      <c r="C2687">
        <v>2327</v>
      </c>
      <c r="D2687" t="s">
        <v>2524</v>
      </c>
      <c r="E2687">
        <v>1</v>
      </c>
      <c r="F2687" t="s">
        <v>1253</v>
      </c>
      <c r="G2687">
        <v>2</v>
      </c>
      <c r="H2687" s="1" t="s">
        <v>1254</v>
      </c>
      <c r="I2687">
        <v>26</v>
      </c>
      <c r="J2687" t="s">
        <v>2525</v>
      </c>
      <c r="K2687">
        <v>2</v>
      </c>
      <c r="L2687" t="s">
        <v>1256</v>
      </c>
      <c r="M2687" t="s">
        <v>1257</v>
      </c>
      <c r="N2687" t="s">
        <v>6067</v>
      </c>
      <c r="O2687" t="s">
        <v>2614</v>
      </c>
      <c r="P2687">
        <v>30049029</v>
      </c>
      <c r="R2687">
        <v>13</v>
      </c>
      <c r="S2687">
        <v>13</v>
      </c>
      <c r="T2687">
        <v>13</v>
      </c>
      <c r="U2687">
        <v>7896637022415</v>
      </c>
      <c r="V2687">
        <v>0</v>
      </c>
      <c r="W2687">
        <v>7896637022415</v>
      </c>
      <c r="X2687">
        <v>2241</v>
      </c>
      <c r="Z2687" t="s">
        <v>1260</v>
      </c>
      <c r="AA2687" t="s">
        <v>1261</v>
      </c>
      <c r="AE2687">
        <v>45762</v>
      </c>
      <c r="AH2687">
        <v>0</v>
      </c>
      <c r="AK2687" t="s">
        <v>1260</v>
      </c>
      <c r="AQ2687" t="s">
        <v>1263</v>
      </c>
      <c r="AR2687" t="s">
        <v>1257</v>
      </c>
      <c r="AS2687" t="s">
        <v>1260</v>
      </c>
      <c r="AT2687">
        <v>1</v>
      </c>
      <c r="AX2687" t="s">
        <v>1260</v>
      </c>
      <c r="AY2687" t="s">
        <v>1264</v>
      </c>
      <c r="AZ2687" t="s">
        <v>1265</v>
      </c>
      <c r="BK2687" t="str">
        <f>LEFT(Tabela_BaseCadastro[[#This Row],[Descrição]],SEARCH(" ",Tabela_BaseCadastro[[#This Row],[Descrição]],1)-1)</f>
        <v>LITOCIT</v>
      </c>
      <c r="BL2687" t="str">
        <f>TEXT(Tabela_BaseCadastro[[#This Row],[Unidade Venda '[EAN8, UPC12, EAN13, e DUN14']]],"0000000000000")</f>
        <v>7896637022415</v>
      </c>
      <c r="BM2687" t="s">
        <v>6068</v>
      </c>
      <c r="BN2687" t="str">
        <f>IF(Tabela_BaseCadastro[[#This Row],[P.Ativo CMED]]="",Tabela_BaseCadastro[[#This Row],[DESCRIÇÃO DO PRINCIPIO ATIVO]],Tabela_BaseCadastro[[#This Row],[P.Ativo CMED]])</f>
        <v>CITRATO DE POTÁSSIO MONOIDRATADO</v>
      </c>
    </row>
    <row r="2688" spans="1:66" x14ac:dyDescent="0.25">
      <c r="A2688">
        <v>3583</v>
      </c>
      <c r="B2688" t="s">
        <v>6069</v>
      </c>
      <c r="C2688">
        <v>2312</v>
      </c>
      <c r="D2688" t="s">
        <v>5382</v>
      </c>
      <c r="E2688">
        <v>1</v>
      </c>
      <c r="F2688" t="s">
        <v>1253</v>
      </c>
      <c r="G2688">
        <v>18</v>
      </c>
      <c r="H2688" s="1" t="s">
        <v>1298</v>
      </c>
      <c r="I2688">
        <v>58</v>
      </c>
      <c r="J2688" t="s">
        <v>4465</v>
      </c>
      <c r="K2688">
        <v>2</v>
      </c>
      <c r="L2688" t="s">
        <v>1563</v>
      </c>
      <c r="M2688" t="s">
        <v>1257</v>
      </c>
      <c r="N2688" t="s">
        <v>2543</v>
      </c>
      <c r="O2688" t="s">
        <v>1416</v>
      </c>
      <c r="P2688">
        <v>30021590</v>
      </c>
      <c r="R2688">
        <v>13</v>
      </c>
      <c r="S2688">
        <v>14</v>
      </c>
      <c r="T2688">
        <v>13</v>
      </c>
      <c r="U2688">
        <v>7896094211711</v>
      </c>
      <c r="V2688">
        <v>0</v>
      </c>
      <c r="W2688">
        <v>7896094211711</v>
      </c>
      <c r="X2688">
        <v>300431</v>
      </c>
      <c r="Z2688" t="s">
        <v>1260</v>
      </c>
      <c r="AA2688" t="s">
        <v>1261</v>
      </c>
      <c r="AE2688">
        <v>45777</v>
      </c>
      <c r="AH2688">
        <v>0</v>
      </c>
      <c r="AK2688" t="s">
        <v>1260</v>
      </c>
      <c r="AQ2688" t="s">
        <v>1263</v>
      </c>
      <c r="AR2688" t="s">
        <v>1257</v>
      </c>
      <c r="AS2688" t="s">
        <v>1260</v>
      </c>
      <c r="AT2688">
        <v>1</v>
      </c>
      <c r="AY2688" t="s">
        <v>1264</v>
      </c>
      <c r="AZ2688" t="s">
        <v>1265</v>
      </c>
      <c r="BK2688" t="str">
        <f>LEFT(Tabela_BaseCadastro[[#This Row],[Descrição]],SEARCH(" ",Tabela_BaseCadastro[[#This Row],[Descrição]],1)-1)</f>
        <v>EMGALITY</v>
      </c>
      <c r="BL2688" t="str">
        <f>TEXT(Tabela_BaseCadastro[[#This Row],[Unidade Venda '[EAN8, UPC12, EAN13, e DUN14']]],"0000000000000")</f>
        <v>7896094211711</v>
      </c>
      <c r="BM2688" t="s">
        <v>5398</v>
      </c>
      <c r="BN2688" t="str">
        <f>IF(Tabela_BaseCadastro[[#This Row],[P.Ativo CMED]]="",Tabela_BaseCadastro[[#This Row],[DESCRIÇÃO DO PRINCIPIO ATIVO]],Tabela_BaseCadastro[[#This Row],[P.Ativo CMED]])</f>
        <v>GALCANEZUMABE</v>
      </c>
    </row>
    <row r="2689" spans="1:66" x14ac:dyDescent="0.25">
      <c r="A2689">
        <v>3584</v>
      </c>
      <c r="B2689" t="s">
        <v>6070</v>
      </c>
      <c r="C2689">
        <v>2363</v>
      </c>
      <c r="D2689" t="s">
        <v>1471</v>
      </c>
      <c r="E2689">
        <v>1</v>
      </c>
      <c r="F2689" t="s">
        <v>1253</v>
      </c>
      <c r="G2689">
        <v>18</v>
      </c>
      <c r="H2689" s="1" t="s">
        <v>1298</v>
      </c>
      <c r="I2689">
        <v>16</v>
      </c>
      <c r="J2689" t="s">
        <v>1441</v>
      </c>
      <c r="K2689">
        <v>2</v>
      </c>
      <c r="L2689" t="s">
        <v>1563</v>
      </c>
      <c r="M2689" t="s">
        <v>1263</v>
      </c>
      <c r="N2689" t="s">
        <v>6071</v>
      </c>
      <c r="O2689" t="s">
        <v>2614</v>
      </c>
      <c r="P2689">
        <v>30021239</v>
      </c>
      <c r="R2689">
        <v>13</v>
      </c>
      <c r="S2689">
        <v>13</v>
      </c>
      <c r="T2689">
        <v>13</v>
      </c>
      <c r="U2689">
        <v>7898328480221</v>
      </c>
      <c r="V2689">
        <v>0</v>
      </c>
      <c r="W2689">
        <v>7898328480221</v>
      </c>
      <c r="X2689">
        <v>639507</v>
      </c>
      <c r="Z2689" t="s">
        <v>1260</v>
      </c>
      <c r="AA2689" t="s">
        <v>1261</v>
      </c>
      <c r="AE2689">
        <v>45782</v>
      </c>
      <c r="AH2689">
        <v>0</v>
      </c>
      <c r="AK2689" t="s">
        <v>1260</v>
      </c>
      <c r="AQ2689" t="s">
        <v>1263</v>
      </c>
      <c r="AR2689" t="s">
        <v>1257</v>
      </c>
      <c r="AS2689" t="s">
        <v>1260</v>
      </c>
      <c r="AT2689">
        <v>1</v>
      </c>
      <c r="AY2689" t="s">
        <v>1264</v>
      </c>
      <c r="AZ2689" t="s">
        <v>1265</v>
      </c>
      <c r="BK2689" t="str">
        <f>LEFT(Tabela_BaseCadastro[[#This Row],[Descrição]],SEARCH(" ",Tabela_BaseCadastro[[#This Row],[Descrição]],1)-1)</f>
        <v>THYMOGLOBULINE</v>
      </c>
      <c r="BL2689" t="str">
        <f>TEXT(Tabela_BaseCadastro[[#This Row],[Unidade Venda '[EAN8, UPC12, EAN13, e DUN14']]],"0000000000000")</f>
        <v>7898328480221</v>
      </c>
      <c r="BM2689" t="s">
        <v>6072</v>
      </c>
      <c r="BN2689" t="str">
        <f>IF(Tabela_BaseCadastro[[#This Row],[P.Ativo CMED]]="",Tabela_BaseCadastro[[#This Row],[DESCRIÇÃO DO PRINCIPIO ATIVO]],Tabela_BaseCadastro[[#This Row],[P.Ativo CMED]])</f>
        <v>IMUNOGLOBULINA DE COELHO ANTI-TIMÓCITOS HUMANOS</v>
      </c>
    </row>
    <row r="2690" spans="1:66" x14ac:dyDescent="0.25">
      <c r="A2690">
        <v>3585</v>
      </c>
      <c r="B2690" t="s">
        <v>6073</v>
      </c>
      <c r="C2690">
        <v>1657</v>
      </c>
      <c r="D2690" t="s">
        <v>13</v>
      </c>
      <c r="E2690">
        <v>5</v>
      </c>
      <c r="F2690" t="s">
        <v>2634</v>
      </c>
      <c r="G2690">
        <v>8</v>
      </c>
      <c r="H2690" s="1" t="s">
        <v>2635</v>
      </c>
      <c r="I2690">
        <v>47</v>
      </c>
      <c r="J2690" t="s">
        <v>3791</v>
      </c>
      <c r="M2690" t="s">
        <v>1263</v>
      </c>
      <c r="N2690" t="s">
        <v>4698</v>
      </c>
      <c r="O2690" t="s">
        <v>4699</v>
      </c>
      <c r="P2690">
        <v>90189099</v>
      </c>
      <c r="R2690">
        <v>14</v>
      </c>
      <c r="S2690">
        <v>14</v>
      </c>
      <c r="T2690">
        <v>14</v>
      </c>
      <c r="U2690">
        <v>50707387773781</v>
      </c>
      <c r="V2690">
        <v>0</v>
      </c>
      <c r="W2690">
        <v>50707387773781</v>
      </c>
      <c r="X2690" t="s">
        <v>6074</v>
      </c>
      <c r="Z2690" t="s">
        <v>1260</v>
      </c>
      <c r="AA2690" t="s">
        <v>1261</v>
      </c>
      <c r="AE2690">
        <v>45783</v>
      </c>
      <c r="AH2690">
        <v>0</v>
      </c>
      <c r="AK2690" t="s">
        <v>1260</v>
      </c>
      <c r="AQ2690" t="s">
        <v>1263</v>
      </c>
      <c r="AR2690" t="s">
        <v>1257</v>
      </c>
      <c r="AS2690" t="s">
        <v>1260</v>
      </c>
      <c r="AT2690">
        <v>1</v>
      </c>
      <c r="AY2690" t="s">
        <v>1264</v>
      </c>
      <c r="AZ2690" t="s">
        <v>1265</v>
      </c>
      <c r="BK2690" t="str">
        <f>LEFT(Tabela_BaseCadastro[[#This Row],[Descrição]],SEARCH(" ",Tabela_BaseCadastro[[#This Row],[Descrição]],1)-1)</f>
        <v>HB004824502</v>
      </c>
      <c r="BL2690" t="str">
        <f>TEXT(Tabela_BaseCadastro[[#This Row],[Unidade Venda '[EAN8, UPC12, EAN13, e DUN14']]],"0000000000000")</f>
        <v>50707387773781</v>
      </c>
      <c r="BN2690">
        <f>IF(Tabela_BaseCadastro[[#This Row],[P.Ativo CMED]]="",Tabela_BaseCadastro[[#This Row],[DESCRIÇÃO DO PRINCIPIO ATIVO]],Tabela_BaseCadastro[[#This Row],[P.Ativo CMED]])</f>
        <v>0</v>
      </c>
    </row>
    <row r="2691" spans="1:66" x14ac:dyDescent="0.25">
      <c r="A2691">
        <v>3586</v>
      </c>
      <c r="B2691" t="s">
        <v>6075</v>
      </c>
      <c r="C2691">
        <v>2163</v>
      </c>
      <c r="D2691" t="s">
        <v>2732</v>
      </c>
      <c r="E2691">
        <v>1</v>
      </c>
      <c r="F2691" t="s">
        <v>1253</v>
      </c>
      <c r="G2691">
        <v>7</v>
      </c>
      <c r="H2691" s="1" t="s">
        <v>1381</v>
      </c>
      <c r="I2691">
        <v>38</v>
      </c>
      <c r="J2691" t="s">
        <v>2733</v>
      </c>
      <c r="K2691">
        <v>1</v>
      </c>
      <c r="L2691" t="s">
        <v>1291</v>
      </c>
      <c r="M2691" t="s">
        <v>1263</v>
      </c>
      <c r="N2691" t="s">
        <v>1348</v>
      </c>
      <c r="O2691" t="s">
        <v>1349</v>
      </c>
      <c r="P2691">
        <v>30021520</v>
      </c>
      <c r="R2691">
        <v>13</v>
      </c>
      <c r="S2691">
        <v>13</v>
      </c>
      <c r="T2691">
        <v>13</v>
      </c>
      <c r="U2691">
        <v>7898616360594</v>
      </c>
      <c r="V2691">
        <v>0</v>
      </c>
      <c r="W2691">
        <v>7898616360594</v>
      </c>
      <c r="X2691" t="s">
        <v>6076</v>
      </c>
      <c r="Z2691" t="s">
        <v>1260</v>
      </c>
      <c r="AA2691" t="s">
        <v>1261</v>
      </c>
      <c r="AE2691">
        <v>45783</v>
      </c>
      <c r="AH2691">
        <v>0</v>
      </c>
      <c r="AK2691" t="s">
        <v>1260</v>
      </c>
      <c r="AQ2691" t="s">
        <v>1263</v>
      </c>
      <c r="AR2691" t="s">
        <v>1257</v>
      </c>
      <c r="AS2691" t="s">
        <v>1260</v>
      </c>
      <c r="AT2691">
        <v>1</v>
      </c>
      <c r="AY2691" t="s">
        <v>1264</v>
      </c>
      <c r="AZ2691" t="s">
        <v>1265</v>
      </c>
      <c r="BK2691" t="str">
        <f>LEFT(Tabela_BaseCadastro[[#This Row],[Descrição]],SEARCH(" ",Tabela_BaseCadastro[[#This Row],[Descrição]],1)-1)</f>
        <v>BEVYX</v>
      </c>
      <c r="BL2691" t="str">
        <f>TEXT(Tabela_BaseCadastro[[#This Row],[Unidade Venda '[EAN8, UPC12, EAN13, e DUN14']]],"0000000000000")</f>
        <v>7898616360594</v>
      </c>
      <c r="BM2691" t="s">
        <v>1358</v>
      </c>
      <c r="BN2691" t="str">
        <f>IF(Tabela_BaseCadastro[[#This Row],[P.Ativo CMED]]="",Tabela_BaseCadastro[[#This Row],[DESCRIÇÃO DO PRINCIPIO ATIVO]],Tabela_BaseCadastro[[#This Row],[P.Ativo CMED]])</f>
        <v>BEVACIZUMABE</v>
      </c>
    </row>
    <row r="2692" spans="1:66" x14ac:dyDescent="0.25">
      <c r="A2692">
        <v>3587</v>
      </c>
      <c r="B2692" t="s">
        <v>6077</v>
      </c>
      <c r="C2692">
        <v>2163</v>
      </c>
      <c r="D2692" t="s">
        <v>2732</v>
      </c>
      <c r="E2692">
        <v>1</v>
      </c>
      <c r="F2692" t="s">
        <v>1253</v>
      </c>
      <c r="G2692">
        <v>7</v>
      </c>
      <c r="H2692" s="1" t="s">
        <v>1381</v>
      </c>
      <c r="I2692">
        <v>38</v>
      </c>
      <c r="J2692" t="s">
        <v>2733</v>
      </c>
      <c r="K2692">
        <v>1</v>
      </c>
      <c r="L2692" t="s">
        <v>1291</v>
      </c>
      <c r="M2692" t="s">
        <v>1263</v>
      </c>
      <c r="N2692" t="s">
        <v>1348</v>
      </c>
      <c r="O2692" t="s">
        <v>1349</v>
      </c>
      <c r="P2692">
        <v>30021520</v>
      </c>
      <c r="R2692">
        <v>13</v>
      </c>
      <c r="S2692">
        <v>13</v>
      </c>
      <c r="T2692">
        <v>13</v>
      </c>
      <c r="U2692">
        <v>7898616360006</v>
      </c>
      <c r="V2692">
        <v>0</v>
      </c>
      <c r="W2692">
        <v>7898616360006</v>
      </c>
      <c r="X2692" t="s">
        <v>6078</v>
      </c>
      <c r="Z2692" t="s">
        <v>1260</v>
      </c>
      <c r="AA2692" t="s">
        <v>1261</v>
      </c>
      <c r="AE2692">
        <v>45783</v>
      </c>
      <c r="AH2692">
        <v>0</v>
      </c>
      <c r="AK2692" t="s">
        <v>1260</v>
      </c>
      <c r="AQ2692" t="s">
        <v>1263</v>
      </c>
      <c r="AR2692" t="s">
        <v>1257</v>
      </c>
      <c r="AS2692" t="s">
        <v>1260</v>
      </c>
      <c r="AT2692">
        <v>1</v>
      </c>
      <c r="AY2692" t="s">
        <v>1264</v>
      </c>
      <c r="AZ2692" t="s">
        <v>1265</v>
      </c>
      <c r="BK2692" t="str">
        <f>LEFT(Tabela_BaseCadastro[[#This Row],[Descrição]],SEARCH(" ",Tabela_BaseCadastro[[#This Row],[Descrição]],1)-1)</f>
        <v>BEVYX</v>
      </c>
      <c r="BL2692" t="str">
        <f>TEXT(Tabela_BaseCadastro[[#This Row],[Unidade Venda '[EAN8, UPC12, EAN13, e DUN14']]],"0000000000000")</f>
        <v>7898616360006</v>
      </c>
      <c r="BM2692" t="s">
        <v>1358</v>
      </c>
      <c r="BN2692" t="str">
        <f>IF(Tabela_BaseCadastro[[#This Row],[P.Ativo CMED]]="",Tabela_BaseCadastro[[#This Row],[DESCRIÇÃO DO PRINCIPIO ATIVO]],Tabela_BaseCadastro[[#This Row],[P.Ativo CMED]])</f>
        <v>BEVACIZUMABE</v>
      </c>
    </row>
    <row r="2693" spans="1:66" x14ac:dyDescent="0.25">
      <c r="A2693">
        <v>3589</v>
      </c>
      <c r="B2693" t="s">
        <v>2618</v>
      </c>
      <c r="C2693">
        <v>1132</v>
      </c>
      <c r="D2693" t="s">
        <v>1431</v>
      </c>
      <c r="E2693">
        <v>1</v>
      </c>
      <c r="F2693" t="s">
        <v>1253</v>
      </c>
      <c r="G2693">
        <v>7</v>
      </c>
      <c r="H2693" s="1" t="s">
        <v>1381</v>
      </c>
      <c r="I2693">
        <v>5</v>
      </c>
      <c r="J2693" t="s">
        <v>1432</v>
      </c>
      <c r="K2693">
        <v>1</v>
      </c>
      <c r="L2693" t="s">
        <v>1291</v>
      </c>
      <c r="M2693" t="s">
        <v>1257</v>
      </c>
      <c r="N2693" t="s">
        <v>6079</v>
      </c>
      <c r="O2693" t="s">
        <v>2614</v>
      </c>
      <c r="P2693">
        <v>30024992</v>
      </c>
      <c r="R2693">
        <v>13</v>
      </c>
      <c r="S2693">
        <v>13</v>
      </c>
      <c r="T2693">
        <v>13</v>
      </c>
      <c r="U2693">
        <v>7896014683963</v>
      </c>
      <c r="V2693">
        <v>0</v>
      </c>
      <c r="W2693">
        <v>7896014683963</v>
      </c>
      <c r="X2693" t="s">
        <v>6080</v>
      </c>
      <c r="Z2693" t="s">
        <v>1260</v>
      </c>
      <c r="AA2693" t="s">
        <v>1261</v>
      </c>
      <c r="AE2693">
        <v>45783</v>
      </c>
      <c r="AH2693">
        <v>0</v>
      </c>
      <c r="AK2693" t="s">
        <v>1260</v>
      </c>
      <c r="AQ2693" t="s">
        <v>1263</v>
      </c>
      <c r="AR2693" t="s">
        <v>1257</v>
      </c>
      <c r="AS2693" t="s">
        <v>1260</v>
      </c>
      <c r="AT2693">
        <v>1</v>
      </c>
      <c r="AY2693" t="s">
        <v>1264</v>
      </c>
      <c r="AZ2693" t="s">
        <v>1265</v>
      </c>
      <c r="BK2693" t="str">
        <f>LEFT(Tabela_BaseCadastro[[#This Row],[Descrição]],SEARCH(" ",Tabela_BaseCadastro[[#This Row],[Descrição]],1)-1)</f>
        <v>BOTULIM</v>
      </c>
      <c r="BL2693" t="str">
        <f>TEXT(Tabela_BaseCadastro[[#This Row],[Unidade Venda '[EAN8, UPC12, EAN13, e DUN14']]],"0000000000000")</f>
        <v>7896014683963</v>
      </c>
      <c r="BM2693" t="s">
        <v>5133</v>
      </c>
      <c r="BN2693" t="str">
        <f>IF(Tabela_BaseCadastro[[#This Row],[P.Ativo CMED]]="",Tabela_BaseCadastro[[#This Row],[DESCRIÇÃO DO PRINCIPIO ATIVO]],Tabela_BaseCadastro[[#This Row],[P.Ativo CMED]])</f>
        <v>TOXINA BOTULÍNICA A</v>
      </c>
    </row>
    <row r="2694" spans="1:66" x14ac:dyDescent="0.25">
      <c r="A2694">
        <v>3591</v>
      </c>
      <c r="B2694" t="s">
        <v>6081</v>
      </c>
      <c r="C2694">
        <v>2500</v>
      </c>
      <c r="D2694" t="s">
        <v>5921</v>
      </c>
      <c r="E2694">
        <v>5</v>
      </c>
      <c r="F2694" t="s">
        <v>2634</v>
      </c>
      <c r="G2694">
        <v>8</v>
      </c>
      <c r="H2694" s="1" t="s">
        <v>2635</v>
      </c>
      <c r="I2694">
        <v>97</v>
      </c>
      <c r="J2694" t="s">
        <v>5922</v>
      </c>
      <c r="M2694" t="s">
        <v>1263</v>
      </c>
      <c r="N2694" t="s">
        <v>4698</v>
      </c>
      <c r="O2694" t="s">
        <v>4699</v>
      </c>
      <c r="P2694">
        <v>90189099</v>
      </c>
      <c r="R2694">
        <v>13</v>
      </c>
      <c r="S2694">
        <v>13</v>
      </c>
      <c r="T2694">
        <v>13</v>
      </c>
      <c r="U2694">
        <v>0</v>
      </c>
      <c r="V2694">
        <v>0</v>
      </c>
      <c r="W2694">
        <v>0</v>
      </c>
      <c r="X2694">
        <v>2001100</v>
      </c>
      <c r="Z2694" t="s">
        <v>1260</v>
      </c>
      <c r="AA2694" t="s">
        <v>1261</v>
      </c>
      <c r="AE2694">
        <v>45786</v>
      </c>
      <c r="AH2694">
        <v>0</v>
      </c>
      <c r="AK2694" t="s">
        <v>1260</v>
      </c>
      <c r="AQ2694" t="s">
        <v>1263</v>
      </c>
      <c r="AR2694" t="s">
        <v>1257</v>
      </c>
      <c r="AS2694" t="s">
        <v>1260</v>
      </c>
      <c r="AT2694">
        <v>1</v>
      </c>
      <c r="AY2694" t="s">
        <v>1264</v>
      </c>
      <c r="AZ2694" t="s">
        <v>1265</v>
      </c>
      <c r="BK2694" t="str">
        <f>LEFT(Tabela_BaseCadastro[[#This Row],[Descrição]],SEARCH(" ",Tabela_BaseCadastro[[#This Row],[Descrição]],1)-1)</f>
        <v>2001100</v>
      </c>
      <c r="BL2694" t="str">
        <f>TEXT(Tabela_BaseCadastro[[#This Row],[Unidade Venda '[EAN8, UPC12, EAN13, e DUN14']]],"0000000000000")</f>
        <v>0000000000000</v>
      </c>
      <c r="BM2694" t="s">
        <v>1565</v>
      </c>
      <c r="BN2694" t="str">
        <f>IF(Tabela_BaseCadastro[[#This Row],[P.Ativo CMED]]="",Tabela_BaseCadastro[[#This Row],[DESCRIÇÃO DO PRINCIPIO ATIVO]],Tabela_BaseCadastro[[#This Row],[P.Ativo CMED]])</f>
        <v>TISAGENLECLEUCEL</v>
      </c>
    </row>
    <row r="2695" spans="1:66" x14ac:dyDescent="0.25">
      <c r="A2695">
        <v>3592</v>
      </c>
      <c r="B2695" t="s">
        <v>6082</v>
      </c>
      <c r="C2695">
        <v>2194</v>
      </c>
      <c r="D2695" t="s">
        <v>5166</v>
      </c>
      <c r="E2695">
        <v>5</v>
      </c>
      <c r="F2695" t="s">
        <v>2634</v>
      </c>
      <c r="G2695">
        <v>8</v>
      </c>
      <c r="H2695" s="1" t="s">
        <v>2635</v>
      </c>
      <c r="I2695">
        <v>86</v>
      </c>
      <c r="J2695" t="s">
        <v>5167</v>
      </c>
      <c r="M2695" t="s">
        <v>1263</v>
      </c>
      <c r="N2695" t="s">
        <v>3332</v>
      </c>
      <c r="O2695" t="s">
        <v>1275</v>
      </c>
      <c r="P2695">
        <v>90183929</v>
      </c>
      <c r="R2695">
        <v>13</v>
      </c>
      <c r="S2695">
        <v>14</v>
      </c>
      <c r="T2695">
        <v>13</v>
      </c>
      <c r="U2695">
        <v>0</v>
      </c>
      <c r="V2695">
        <v>0</v>
      </c>
      <c r="W2695">
        <v>0</v>
      </c>
      <c r="X2695">
        <v>97511004</v>
      </c>
      <c r="Z2695" t="s">
        <v>1260</v>
      </c>
      <c r="AA2695" t="s">
        <v>1261</v>
      </c>
      <c r="AE2695">
        <v>45789</v>
      </c>
      <c r="AH2695">
        <v>0</v>
      </c>
      <c r="AK2695" t="s">
        <v>1260</v>
      </c>
      <c r="AQ2695" t="s">
        <v>1263</v>
      </c>
      <c r="AR2695" t="s">
        <v>1257</v>
      </c>
      <c r="AS2695" t="s">
        <v>1260</v>
      </c>
      <c r="AT2695">
        <v>1</v>
      </c>
      <c r="AY2695" t="s">
        <v>1264</v>
      </c>
      <c r="AZ2695" t="s">
        <v>1265</v>
      </c>
      <c r="BK2695" t="str">
        <f>LEFT(Tabela_BaseCadastro[[#This Row],[Descrição]],SEARCH(" ",Tabela_BaseCadastro[[#This Row],[Descrição]],1)-1)</f>
        <v>97511004</v>
      </c>
      <c r="BL2695" t="str">
        <f>TEXT(Tabela_BaseCadastro[[#This Row],[Unidade Venda '[EAN8, UPC12, EAN13, e DUN14']]],"0000000000000")</f>
        <v>0000000000000</v>
      </c>
      <c r="BM2695" t="s">
        <v>1565</v>
      </c>
      <c r="BN2695" t="str">
        <f>IF(Tabela_BaseCadastro[[#This Row],[P.Ativo CMED]]="",Tabela_BaseCadastro[[#This Row],[DESCRIÇÃO DO PRINCIPIO ATIVO]],Tabela_BaseCadastro[[#This Row],[P.Ativo CMED]])</f>
        <v>TISAGENLECLEUCEL</v>
      </c>
    </row>
    <row r="2696" spans="1:66" x14ac:dyDescent="0.25">
      <c r="A2696">
        <v>3593</v>
      </c>
      <c r="B2696" t="s">
        <v>6083</v>
      </c>
      <c r="C2696">
        <v>2194</v>
      </c>
      <c r="D2696" t="s">
        <v>5166</v>
      </c>
      <c r="E2696">
        <v>5</v>
      </c>
      <c r="F2696" t="s">
        <v>2634</v>
      </c>
      <c r="G2696">
        <v>8</v>
      </c>
      <c r="H2696" s="1" t="s">
        <v>2635</v>
      </c>
      <c r="I2696">
        <v>86</v>
      </c>
      <c r="J2696" t="s">
        <v>5167</v>
      </c>
      <c r="M2696" t="s">
        <v>1263</v>
      </c>
      <c r="N2696" t="s">
        <v>5168</v>
      </c>
      <c r="O2696" t="s">
        <v>1275</v>
      </c>
      <c r="P2696">
        <v>90183929</v>
      </c>
      <c r="R2696">
        <v>13</v>
      </c>
      <c r="S2696">
        <v>14</v>
      </c>
      <c r="T2696">
        <v>13</v>
      </c>
      <c r="U2696">
        <v>0</v>
      </c>
      <c r="V2696">
        <v>0</v>
      </c>
      <c r="W2696">
        <v>0</v>
      </c>
      <c r="X2696">
        <v>97551104</v>
      </c>
      <c r="Z2696" t="s">
        <v>1260</v>
      </c>
      <c r="AA2696" t="s">
        <v>1261</v>
      </c>
      <c r="AE2696">
        <v>45790</v>
      </c>
      <c r="AH2696">
        <v>0</v>
      </c>
      <c r="AK2696" t="s">
        <v>1260</v>
      </c>
      <c r="AQ2696" t="s">
        <v>1263</v>
      </c>
      <c r="AR2696" t="s">
        <v>1257</v>
      </c>
      <c r="AS2696" t="s">
        <v>1260</v>
      </c>
      <c r="AT2696">
        <v>1</v>
      </c>
      <c r="AY2696" t="s">
        <v>1264</v>
      </c>
      <c r="AZ2696" t="s">
        <v>1265</v>
      </c>
      <c r="BK2696" t="str">
        <f>LEFT(Tabela_BaseCadastro[[#This Row],[Descrição]],SEARCH(" ",Tabela_BaseCadastro[[#This Row],[Descrição]],1)-1)</f>
        <v>97551104</v>
      </c>
      <c r="BL2696" t="str">
        <f>TEXT(Tabela_BaseCadastro[[#This Row],[Unidade Venda '[EAN8, UPC12, EAN13, e DUN14']]],"0000000000000")</f>
        <v>0000000000000</v>
      </c>
      <c r="BM2696" t="s">
        <v>1565</v>
      </c>
      <c r="BN2696" t="str">
        <f>IF(Tabela_BaseCadastro[[#This Row],[P.Ativo CMED]]="",Tabela_BaseCadastro[[#This Row],[DESCRIÇÃO DO PRINCIPIO ATIVO]],Tabela_BaseCadastro[[#This Row],[P.Ativo CMED]])</f>
        <v>TISAGENLECLEUCEL</v>
      </c>
    </row>
    <row r="2697" spans="1:66" x14ac:dyDescent="0.25">
      <c r="A2697">
        <v>3594</v>
      </c>
      <c r="B2697" t="s">
        <v>6084</v>
      </c>
      <c r="C2697">
        <v>1645</v>
      </c>
      <c r="D2697" t="s">
        <v>2759</v>
      </c>
      <c r="E2697">
        <v>5</v>
      </c>
      <c r="F2697" t="s">
        <v>2634</v>
      </c>
      <c r="G2697">
        <v>8</v>
      </c>
      <c r="H2697" s="1" t="s">
        <v>2635</v>
      </c>
      <c r="I2697">
        <v>39</v>
      </c>
      <c r="J2697" t="s">
        <v>2761</v>
      </c>
      <c r="M2697" t="s">
        <v>1263</v>
      </c>
      <c r="N2697" t="s">
        <v>4698</v>
      </c>
      <c r="O2697" t="s">
        <v>4699</v>
      </c>
      <c r="P2697">
        <v>90189099</v>
      </c>
      <c r="R2697">
        <v>13</v>
      </c>
      <c r="S2697">
        <v>13</v>
      </c>
      <c r="T2697">
        <v>13</v>
      </c>
      <c r="U2697">
        <v>0</v>
      </c>
      <c r="V2697">
        <v>0</v>
      </c>
      <c r="W2697">
        <v>0</v>
      </c>
      <c r="X2697" t="s">
        <v>6085</v>
      </c>
      <c r="Z2697" t="s">
        <v>1260</v>
      </c>
      <c r="AA2697" t="s">
        <v>1261</v>
      </c>
      <c r="AE2697">
        <v>45790</v>
      </c>
      <c r="AH2697">
        <v>0</v>
      </c>
      <c r="AK2697" t="s">
        <v>1260</v>
      </c>
      <c r="AQ2697" t="s">
        <v>1263</v>
      </c>
      <c r="AR2697" t="s">
        <v>1257</v>
      </c>
      <c r="AS2697" t="s">
        <v>1260</v>
      </c>
      <c r="AT2697">
        <v>1</v>
      </c>
      <c r="AY2697" t="s">
        <v>1264</v>
      </c>
      <c r="AZ2697" t="s">
        <v>1265</v>
      </c>
      <c r="BK2697" t="str">
        <f>LEFT(Tabela_BaseCadastro[[#This Row],[Descrição]],SEARCH(" ",Tabela_BaseCadastro[[#This Row],[Descrição]],1)-1)</f>
        <v>05PT007</v>
      </c>
      <c r="BL2697" t="str">
        <f>TEXT(Tabela_BaseCadastro[[#This Row],[Unidade Venda '[EAN8, UPC12, EAN13, e DUN14']]],"0000000000000")</f>
        <v>0000000000000</v>
      </c>
      <c r="BM2697" t="s">
        <v>1565</v>
      </c>
      <c r="BN2697" t="str">
        <f>IF(Tabela_BaseCadastro[[#This Row],[P.Ativo CMED]]="",Tabela_BaseCadastro[[#This Row],[DESCRIÇÃO DO PRINCIPIO ATIVO]],Tabela_BaseCadastro[[#This Row],[P.Ativo CMED]])</f>
        <v>TISAGENLECLEUCEL</v>
      </c>
    </row>
    <row r="2698" spans="1:66" x14ac:dyDescent="0.25">
      <c r="A2698">
        <v>3596</v>
      </c>
      <c r="B2698" t="s">
        <v>6086</v>
      </c>
      <c r="C2698">
        <v>2194</v>
      </c>
      <c r="D2698" t="s">
        <v>5166</v>
      </c>
      <c r="E2698">
        <v>5</v>
      </c>
      <c r="F2698" t="s">
        <v>2634</v>
      </c>
      <c r="G2698">
        <v>8</v>
      </c>
      <c r="H2698" s="1" t="s">
        <v>2635</v>
      </c>
      <c r="I2698">
        <v>86</v>
      </c>
      <c r="J2698" t="s">
        <v>5167</v>
      </c>
      <c r="M2698" t="s">
        <v>1257</v>
      </c>
      <c r="N2698" t="s">
        <v>5168</v>
      </c>
      <c r="O2698" t="s">
        <v>1275</v>
      </c>
      <c r="P2698">
        <v>90183929</v>
      </c>
      <c r="R2698">
        <v>13</v>
      </c>
      <c r="S2698">
        <v>14</v>
      </c>
      <c r="T2698">
        <v>13</v>
      </c>
      <c r="U2698">
        <v>0</v>
      </c>
      <c r="V2698">
        <v>0</v>
      </c>
      <c r="W2698">
        <v>0</v>
      </c>
      <c r="X2698">
        <v>97923904</v>
      </c>
      <c r="Z2698" t="s">
        <v>1260</v>
      </c>
      <c r="AA2698" t="s">
        <v>1261</v>
      </c>
      <c r="AE2698">
        <v>45790</v>
      </c>
      <c r="AH2698">
        <v>0</v>
      </c>
      <c r="AK2698" t="s">
        <v>1260</v>
      </c>
      <c r="AQ2698" t="s">
        <v>1263</v>
      </c>
      <c r="AR2698" t="s">
        <v>1257</v>
      </c>
      <c r="AS2698" t="s">
        <v>1260</v>
      </c>
      <c r="AT2698">
        <v>1</v>
      </c>
      <c r="AY2698" t="s">
        <v>1264</v>
      </c>
      <c r="AZ2698" t="s">
        <v>1265</v>
      </c>
      <c r="BK2698" t="str">
        <f>LEFT(Tabela_BaseCadastro[[#This Row],[Descrição]],SEARCH(" ",Tabela_BaseCadastro[[#This Row],[Descrição]],1)-1)</f>
        <v>97923904</v>
      </c>
      <c r="BL2698" t="str">
        <f>TEXT(Tabela_BaseCadastro[[#This Row],[Unidade Venda '[EAN8, UPC12, EAN13, e DUN14']]],"0000000000000")</f>
        <v>0000000000000</v>
      </c>
      <c r="BM2698" t="s">
        <v>1565</v>
      </c>
      <c r="BN2698" t="str">
        <f>IF(Tabela_BaseCadastro[[#This Row],[P.Ativo CMED]]="",Tabela_BaseCadastro[[#This Row],[DESCRIÇÃO DO PRINCIPIO ATIVO]],Tabela_BaseCadastro[[#This Row],[P.Ativo CMED]])</f>
        <v>TISAGENLECLEUCEL</v>
      </c>
    </row>
    <row r="2699" spans="1:66" x14ac:dyDescent="0.25">
      <c r="A2699">
        <v>3597</v>
      </c>
      <c r="B2699" t="s">
        <v>6087</v>
      </c>
      <c r="C2699">
        <v>1332</v>
      </c>
      <c r="D2699" t="s">
        <v>1380</v>
      </c>
      <c r="E2699">
        <v>1</v>
      </c>
      <c r="F2699" t="s">
        <v>1253</v>
      </c>
      <c r="G2699">
        <v>7</v>
      </c>
      <c r="H2699" s="1" t="s">
        <v>1381</v>
      </c>
      <c r="I2699">
        <v>3</v>
      </c>
      <c r="J2699" t="s">
        <v>1382</v>
      </c>
      <c r="K2699">
        <v>1</v>
      </c>
      <c r="L2699" t="s">
        <v>1291</v>
      </c>
      <c r="M2699" t="s">
        <v>1263</v>
      </c>
      <c r="N2699" t="s">
        <v>1436</v>
      </c>
      <c r="O2699" t="s">
        <v>1416</v>
      </c>
      <c r="P2699">
        <v>30021590</v>
      </c>
      <c r="R2699">
        <v>13</v>
      </c>
      <c r="S2699">
        <v>13</v>
      </c>
      <c r="T2699">
        <v>13</v>
      </c>
      <c r="U2699">
        <v>7896261020535</v>
      </c>
      <c r="V2699">
        <v>0</v>
      </c>
      <c r="W2699">
        <v>7896261020535</v>
      </c>
      <c r="X2699">
        <v>736119</v>
      </c>
      <c r="Z2699" t="s">
        <v>1260</v>
      </c>
      <c r="AA2699" t="s">
        <v>1261</v>
      </c>
      <c r="AE2699">
        <v>45793</v>
      </c>
      <c r="AH2699">
        <v>0</v>
      </c>
      <c r="AK2699" t="s">
        <v>1260</v>
      </c>
      <c r="AQ2699" t="s">
        <v>1263</v>
      </c>
      <c r="AR2699" t="s">
        <v>1257</v>
      </c>
      <c r="AS2699" t="s">
        <v>1260</v>
      </c>
      <c r="AT2699">
        <v>1</v>
      </c>
      <c r="AY2699" t="s">
        <v>1264</v>
      </c>
      <c r="AZ2699" t="s">
        <v>1265</v>
      </c>
      <c r="BK2699" t="str">
        <f>LEFT(Tabela_BaseCadastro[[#This Row],[Descrição]],SEARCH(" ",Tabela_BaseCadastro[[#This Row],[Descrição]],1)-1)</f>
        <v>ILARIS</v>
      </c>
      <c r="BL2699" t="str">
        <f>TEXT(Tabela_BaseCadastro[[#This Row],[Unidade Venda '[EAN8, UPC12, EAN13, e DUN14']]],"0000000000000")</f>
        <v>7896261020535</v>
      </c>
      <c r="BM2699" t="s">
        <v>2183</v>
      </c>
      <c r="BN2699" t="str">
        <f>IF(Tabela_BaseCadastro[[#This Row],[P.Ativo CMED]]="",Tabela_BaseCadastro[[#This Row],[DESCRIÇÃO DO PRINCIPIO ATIVO]],Tabela_BaseCadastro[[#This Row],[P.Ativo CMED]])</f>
        <v>CANAQUINUMABE</v>
      </c>
    </row>
    <row r="2700" spans="1:66" x14ac:dyDescent="0.25">
      <c r="A2700">
        <v>3604</v>
      </c>
      <c r="B2700" t="s">
        <v>6088</v>
      </c>
      <c r="C2700">
        <v>1160</v>
      </c>
      <c r="D2700" t="s">
        <v>1380</v>
      </c>
      <c r="E2700">
        <v>1</v>
      </c>
      <c r="F2700" t="s">
        <v>1253</v>
      </c>
      <c r="G2700">
        <v>2</v>
      </c>
      <c r="H2700" s="1" t="s">
        <v>1254</v>
      </c>
      <c r="I2700">
        <v>3</v>
      </c>
      <c r="J2700" t="s">
        <v>1382</v>
      </c>
      <c r="K2700">
        <v>2</v>
      </c>
      <c r="L2700" t="s">
        <v>1256</v>
      </c>
      <c r="M2700" t="s">
        <v>1263</v>
      </c>
      <c r="N2700" t="s">
        <v>1422</v>
      </c>
      <c r="O2700" t="s">
        <v>1253</v>
      </c>
      <c r="P2700">
        <v>30022099</v>
      </c>
      <c r="R2700">
        <v>13</v>
      </c>
      <c r="S2700">
        <v>13</v>
      </c>
      <c r="T2700">
        <v>13</v>
      </c>
      <c r="U2700">
        <v>7896261023178</v>
      </c>
      <c r="V2700">
        <v>0</v>
      </c>
      <c r="W2700">
        <v>7896261023178</v>
      </c>
      <c r="Z2700" t="s">
        <v>1260</v>
      </c>
      <c r="AA2700" t="s">
        <v>1261</v>
      </c>
      <c r="AE2700">
        <v>45798</v>
      </c>
      <c r="AH2700">
        <v>0</v>
      </c>
      <c r="AK2700" t="s">
        <v>1260</v>
      </c>
      <c r="AQ2700" t="s">
        <v>1263</v>
      </c>
      <c r="AR2700" t="s">
        <v>1257</v>
      </c>
      <c r="AS2700" t="s">
        <v>1260</v>
      </c>
      <c r="AT2700">
        <v>1</v>
      </c>
      <c r="AY2700" t="s">
        <v>1264</v>
      </c>
      <c r="AZ2700" t="s">
        <v>1265</v>
      </c>
      <c r="BK2700" t="str">
        <f>LEFT(Tabela_BaseCadastro[[#This Row],[Descrição]],SEARCH(" ",Tabela_BaseCadastro[[#This Row],[Descrição]],1)-1)</f>
        <v>FABHALTA</v>
      </c>
      <c r="BL2700" t="str">
        <f>TEXT(Tabela_BaseCadastro[[#This Row],[Unidade Venda '[EAN8, UPC12, EAN13, e DUN14']]],"0000000000000")</f>
        <v>7896261023178</v>
      </c>
      <c r="BM2700" t="s">
        <v>6089</v>
      </c>
      <c r="BN2700" t="str">
        <f>IF(Tabela_BaseCadastro[[#This Row],[P.Ativo CMED]]="",Tabela_BaseCadastro[[#This Row],[DESCRIÇÃO DO PRINCIPIO ATIVO]],Tabela_BaseCadastro[[#This Row],[P.Ativo CMED]])</f>
        <v>CLORIDRATO DE IPTACOPANA MONOIDRATADO</v>
      </c>
    </row>
    <row r="2701" spans="1:66" x14ac:dyDescent="0.25">
      <c r="A2701">
        <v>3606</v>
      </c>
      <c r="B2701" t="s">
        <v>6090</v>
      </c>
      <c r="C2701">
        <v>1785</v>
      </c>
      <c r="D2701" t="s">
        <v>4492</v>
      </c>
      <c r="E2701">
        <v>1</v>
      </c>
      <c r="F2701" t="s">
        <v>1253</v>
      </c>
      <c r="G2701">
        <v>2</v>
      </c>
      <c r="H2701" s="1" t="s">
        <v>1254</v>
      </c>
      <c r="I2701">
        <v>60</v>
      </c>
      <c r="J2701" t="s">
        <v>4493</v>
      </c>
      <c r="K2701">
        <v>2</v>
      </c>
      <c r="L2701" t="s">
        <v>1256</v>
      </c>
      <c r="M2701" t="s">
        <v>1263</v>
      </c>
      <c r="N2701" t="s">
        <v>1461</v>
      </c>
      <c r="O2701" t="s">
        <v>1269</v>
      </c>
      <c r="P2701">
        <v>30049069</v>
      </c>
      <c r="R2701">
        <v>14</v>
      </c>
      <c r="S2701">
        <v>14</v>
      </c>
      <c r="T2701">
        <v>14</v>
      </c>
      <c r="U2701">
        <v>7891268118070</v>
      </c>
      <c r="V2701">
        <v>0</v>
      </c>
      <c r="W2701">
        <v>17891268032991</v>
      </c>
      <c r="Z2701" t="s">
        <v>1260</v>
      </c>
      <c r="AA2701" t="s">
        <v>1261</v>
      </c>
      <c r="AE2701">
        <v>45798</v>
      </c>
      <c r="AH2701">
        <v>0</v>
      </c>
      <c r="AK2701" t="s">
        <v>1260</v>
      </c>
      <c r="AQ2701" t="s">
        <v>1263</v>
      </c>
      <c r="AR2701" t="s">
        <v>1257</v>
      </c>
      <c r="AS2701" t="s">
        <v>1260</v>
      </c>
      <c r="AT2701">
        <v>1</v>
      </c>
      <c r="AY2701" t="s">
        <v>1264</v>
      </c>
      <c r="AZ2701" t="s">
        <v>1265</v>
      </c>
      <c r="BK2701" t="str">
        <f>LEFT(Tabela_BaseCadastro[[#This Row],[Descrição]],SEARCH(" ",Tabela_BaseCadastro[[#This Row],[Descrição]],1)-1)</f>
        <v>ELIQUIS</v>
      </c>
      <c r="BL2701" t="str">
        <f>TEXT(Tabela_BaseCadastro[[#This Row],[Unidade Venda '[EAN8, UPC12, EAN13, e DUN14']]],"0000000000000")</f>
        <v>7891268118070</v>
      </c>
      <c r="BM2701" t="s">
        <v>4635</v>
      </c>
      <c r="BN2701" t="str">
        <f>IF(Tabela_BaseCadastro[[#This Row],[P.Ativo CMED]]="",Tabela_BaseCadastro[[#This Row],[DESCRIÇÃO DO PRINCIPIO ATIVO]],Tabela_BaseCadastro[[#This Row],[P.Ativo CMED]])</f>
        <v>APIXABANA</v>
      </c>
    </row>
    <row r="2702" spans="1:66" x14ac:dyDescent="0.25">
      <c r="A2702">
        <v>3607</v>
      </c>
      <c r="B2702" t="s">
        <v>6091</v>
      </c>
      <c r="C2702">
        <v>1785</v>
      </c>
      <c r="D2702" t="s">
        <v>4492</v>
      </c>
      <c r="E2702">
        <v>1</v>
      </c>
      <c r="F2702" t="s">
        <v>1253</v>
      </c>
      <c r="G2702">
        <v>2</v>
      </c>
      <c r="H2702" s="1" t="s">
        <v>1254</v>
      </c>
      <c r="I2702">
        <v>59</v>
      </c>
      <c r="J2702" t="s">
        <v>4493</v>
      </c>
      <c r="K2702">
        <v>1</v>
      </c>
      <c r="L2702" t="s">
        <v>1291</v>
      </c>
      <c r="M2702" t="s">
        <v>1257</v>
      </c>
      <c r="N2702" t="s">
        <v>6092</v>
      </c>
      <c r="O2702" t="s">
        <v>2614</v>
      </c>
      <c r="P2702">
        <v>30041019</v>
      </c>
      <c r="R2702">
        <v>13</v>
      </c>
      <c r="S2702">
        <v>13</v>
      </c>
      <c r="T2702">
        <v>13</v>
      </c>
      <c r="U2702">
        <v>7891045008907</v>
      </c>
      <c r="V2702">
        <v>0</v>
      </c>
      <c r="W2702">
        <v>7891045008907</v>
      </c>
      <c r="X2702" t="s">
        <v>705</v>
      </c>
      <c r="Z2702" t="s">
        <v>1260</v>
      </c>
      <c r="AA2702" t="s">
        <v>1261</v>
      </c>
      <c r="AE2702">
        <v>45798</v>
      </c>
      <c r="AH2702">
        <v>0</v>
      </c>
      <c r="AK2702" t="s">
        <v>1260</v>
      </c>
      <c r="AQ2702" t="s">
        <v>1263</v>
      </c>
      <c r="AR2702" t="s">
        <v>1257</v>
      </c>
      <c r="AS2702" t="s">
        <v>1260</v>
      </c>
      <c r="AT2702">
        <v>1</v>
      </c>
      <c r="AY2702" t="s">
        <v>1264</v>
      </c>
      <c r="AZ2702" t="s">
        <v>1265</v>
      </c>
      <c r="BK2702" t="str">
        <f>LEFT(Tabela_BaseCadastro[[#This Row],[Descrição]],SEARCH(" ",Tabela_BaseCadastro[[#This Row],[Descrição]],1)-1)</f>
        <v>TAZOCIN</v>
      </c>
      <c r="BL2702" t="str">
        <f>TEXT(Tabela_BaseCadastro[[#This Row],[Unidade Venda '[EAN8, UPC12, EAN13, e DUN14']]],"0000000000000")</f>
        <v>7891045008907</v>
      </c>
      <c r="BM2702" t="s">
        <v>4495</v>
      </c>
      <c r="BN2702" t="str">
        <f>IF(Tabela_BaseCadastro[[#This Row],[P.Ativo CMED]]="",Tabela_BaseCadastro[[#This Row],[DESCRIÇÃO DO PRINCIPIO ATIVO]],Tabela_BaseCadastro[[#This Row],[P.Ativo CMED]])</f>
        <v>TAZOBACTAM SÓDICO;PIPERACILINA SÓDICA</v>
      </c>
    </row>
    <row r="2703" spans="1:66" x14ac:dyDescent="0.25">
      <c r="A2703">
        <v>3608</v>
      </c>
      <c r="B2703" t="s">
        <v>6093</v>
      </c>
      <c r="C2703">
        <v>2477</v>
      </c>
      <c r="D2703" t="s">
        <v>5765</v>
      </c>
      <c r="E2703">
        <v>1</v>
      </c>
      <c r="F2703" t="s">
        <v>1253</v>
      </c>
      <c r="G2703">
        <v>2</v>
      </c>
      <c r="H2703" s="1" t="s">
        <v>1254</v>
      </c>
      <c r="I2703">
        <v>93</v>
      </c>
      <c r="J2703" t="s">
        <v>5766</v>
      </c>
      <c r="K2703">
        <v>2</v>
      </c>
      <c r="L2703" t="s">
        <v>1256</v>
      </c>
      <c r="M2703" t="s">
        <v>1263</v>
      </c>
      <c r="N2703" t="s">
        <v>1422</v>
      </c>
      <c r="O2703" t="s">
        <v>1253</v>
      </c>
      <c r="P2703">
        <v>30022099</v>
      </c>
      <c r="R2703">
        <v>13</v>
      </c>
      <c r="S2703">
        <v>14</v>
      </c>
      <c r="T2703">
        <v>13</v>
      </c>
      <c r="U2703">
        <v>0</v>
      </c>
      <c r="V2703">
        <v>0</v>
      </c>
      <c r="W2703">
        <v>0</v>
      </c>
      <c r="X2703">
        <v>1046775</v>
      </c>
      <c r="Z2703" t="s">
        <v>1260</v>
      </c>
      <c r="AA2703" t="s">
        <v>1261</v>
      </c>
      <c r="AE2703">
        <v>45798</v>
      </c>
      <c r="AH2703">
        <v>0</v>
      </c>
      <c r="AK2703" t="s">
        <v>1260</v>
      </c>
      <c r="AQ2703" t="s">
        <v>1263</v>
      </c>
      <c r="AR2703" t="s">
        <v>1257</v>
      </c>
      <c r="AS2703" t="s">
        <v>1260</v>
      </c>
      <c r="AT2703">
        <v>1</v>
      </c>
      <c r="AY2703" t="s">
        <v>1264</v>
      </c>
      <c r="AZ2703" t="s">
        <v>1265</v>
      </c>
      <c r="BK2703" t="str">
        <f>LEFT(Tabela_BaseCadastro[[#This Row],[Descrição]],SEARCH(" ",Tabela_BaseCadastro[[#This Row],[Descrição]],1)-1)</f>
        <v>NUVARING</v>
      </c>
      <c r="BL2703" t="str">
        <f>TEXT(Tabela_BaseCadastro[[#This Row],[Unidade Venda '[EAN8, UPC12, EAN13, e DUN14']]],"0000000000000")</f>
        <v>0000000000000</v>
      </c>
      <c r="BM2703" t="s">
        <v>1565</v>
      </c>
      <c r="BN2703" t="str">
        <f>IF(Tabela_BaseCadastro[[#This Row],[P.Ativo CMED]]="",Tabela_BaseCadastro[[#This Row],[DESCRIÇÃO DO PRINCIPIO ATIVO]],Tabela_BaseCadastro[[#This Row],[P.Ativo CMED]])</f>
        <v>TISAGENLECLEUCEL</v>
      </c>
    </row>
    <row r="2704" spans="1:66" x14ac:dyDescent="0.25">
      <c r="A2704">
        <v>3609</v>
      </c>
      <c r="B2704" t="s">
        <v>6094</v>
      </c>
      <c r="C2704">
        <v>2194</v>
      </c>
      <c r="D2704" t="s">
        <v>5166</v>
      </c>
      <c r="E2704">
        <v>5</v>
      </c>
      <c r="F2704" t="s">
        <v>2634</v>
      </c>
      <c r="G2704">
        <v>8</v>
      </c>
      <c r="H2704" s="1" t="s">
        <v>2635</v>
      </c>
      <c r="I2704">
        <v>86</v>
      </c>
      <c r="J2704" t="s">
        <v>5167</v>
      </c>
      <c r="M2704" t="s">
        <v>1257</v>
      </c>
      <c r="N2704" t="s">
        <v>5168</v>
      </c>
      <c r="O2704" t="s">
        <v>1275</v>
      </c>
      <c r="P2704">
        <v>90183929</v>
      </c>
      <c r="R2704">
        <v>13</v>
      </c>
      <c r="S2704">
        <v>14</v>
      </c>
      <c r="T2704">
        <v>13</v>
      </c>
      <c r="U2704">
        <v>948097020133</v>
      </c>
      <c r="V2704">
        <v>0</v>
      </c>
      <c r="W2704">
        <v>948097020133</v>
      </c>
      <c r="X2704" t="s">
        <v>803</v>
      </c>
      <c r="Z2704" t="s">
        <v>1260</v>
      </c>
      <c r="AA2704" t="s">
        <v>1261</v>
      </c>
      <c r="AE2704">
        <v>45798</v>
      </c>
      <c r="AH2704">
        <v>0</v>
      </c>
      <c r="AK2704" t="s">
        <v>1260</v>
      </c>
      <c r="AQ2704" t="s">
        <v>1263</v>
      </c>
      <c r="AR2704" t="s">
        <v>1257</v>
      </c>
      <c r="AS2704" t="s">
        <v>1260</v>
      </c>
      <c r="AT2704">
        <v>1</v>
      </c>
      <c r="AY2704" t="s">
        <v>1264</v>
      </c>
      <c r="AZ2704" t="s">
        <v>1265</v>
      </c>
      <c r="BK2704" t="str">
        <f>LEFT(Tabela_BaseCadastro[[#This Row],[Descrição]],SEARCH(" ",Tabela_BaseCadastro[[#This Row],[Descrição]],1)-1)</f>
        <v>ET40PC</v>
      </c>
      <c r="BL2704" t="str">
        <f>TEXT(Tabela_BaseCadastro[[#This Row],[Unidade Venda '[EAN8, UPC12, EAN13, e DUN14']]],"0000000000000")</f>
        <v>0948097020133</v>
      </c>
      <c r="BN2704">
        <f>IF(Tabela_BaseCadastro[[#This Row],[P.Ativo CMED]]="",Tabela_BaseCadastro[[#This Row],[DESCRIÇÃO DO PRINCIPIO ATIVO]],Tabela_BaseCadastro[[#This Row],[P.Ativo CMED]])</f>
        <v>0</v>
      </c>
    </row>
    <row r="2705" spans="1:66" x14ac:dyDescent="0.25">
      <c r="A2705">
        <v>3611</v>
      </c>
      <c r="B2705" t="s">
        <v>6095</v>
      </c>
      <c r="C2705">
        <v>2218</v>
      </c>
      <c r="D2705" t="s">
        <v>2683</v>
      </c>
      <c r="E2705">
        <v>1</v>
      </c>
      <c r="F2705" t="s">
        <v>1253</v>
      </c>
      <c r="G2705">
        <v>7</v>
      </c>
      <c r="H2705" s="1" t="s">
        <v>1381</v>
      </c>
      <c r="I2705">
        <v>33</v>
      </c>
      <c r="J2705" t="s">
        <v>2684</v>
      </c>
      <c r="M2705" t="s">
        <v>1263</v>
      </c>
      <c r="N2705" t="s">
        <v>6096</v>
      </c>
      <c r="O2705" t="s">
        <v>1275</v>
      </c>
      <c r="P2705">
        <v>30049079</v>
      </c>
      <c r="R2705">
        <v>13</v>
      </c>
      <c r="S2705">
        <v>13</v>
      </c>
      <c r="T2705">
        <v>13</v>
      </c>
      <c r="U2705">
        <v>7892953208496</v>
      </c>
      <c r="V2705">
        <v>0</v>
      </c>
      <c r="W2705">
        <v>7892953208496</v>
      </c>
      <c r="X2705">
        <v>902638</v>
      </c>
      <c r="Z2705" t="s">
        <v>1260</v>
      </c>
      <c r="AA2705" t="s">
        <v>1261</v>
      </c>
      <c r="AE2705">
        <v>45800</v>
      </c>
      <c r="AH2705">
        <v>0</v>
      </c>
      <c r="AK2705" t="s">
        <v>1260</v>
      </c>
      <c r="AQ2705" t="s">
        <v>1263</v>
      </c>
      <c r="AR2705" t="s">
        <v>1257</v>
      </c>
      <c r="AS2705" t="s">
        <v>1260</v>
      </c>
      <c r="AT2705">
        <v>1</v>
      </c>
      <c r="AY2705" t="s">
        <v>1264</v>
      </c>
      <c r="AZ2705" t="s">
        <v>1265</v>
      </c>
      <c r="BK2705" t="str">
        <f>LEFT(Tabela_BaseCadastro[[#This Row],[Descrição]],SEARCH(" ",Tabela_BaseCadastro[[#This Row],[Descrição]],1)-1)</f>
        <v>YONDELIS</v>
      </c>
      <c r="BL2705" t="str">
        <f>TEXT(Tabela_BaseCadastro[[#This Row],[Unidade Venda '[EAN8, UPC12, EAN13, e DUN14']]],"0000000000000")</f>
        <v>7892953208496</v>
      </c>
      <c r="BM2705" t="s">
        <v>6097</v>
      </c>
      <c r="BN2705" t="str">
        <f>IF(Tabela_BaseCadastro[[#This Row],[P.Ativo CMED]]="",Tabela_BaseCadastro[[#This Row],[DESCRIÇÃO DO PRINCIPIO ATIVO]],Tabela_BaseCadastro[[#This Row],[P.Ativo CMED]])</f>
        <v>TRABECTEDINA</v>
      </c>
    </row>
    <row r="2706" spans="1:66" x14ac:dyDescent="0.25">
      <c r="A2706">
        <v>3613</v>
      </c>
      <c r="B2706" t="s">
        <v>6098</v>
      </c>
      <c r="C2706">
        <v>1555</v>
      </c>
      <c r="D2706" t="s">
        <v>1440</v>
      </c>
      <c r="E2706">
        <v>1</v>
      </c>
      <c r="F2706" t="s">
        <v>1253</v>
      </c>
      <c r="G2706">
        <v>7</v>
      </c>
      <c r="H2706" s="1" t="s">
        <v>1381</v>
      </c>
      <c r="I2706">
        <v>16</v>
      </c>
      <c r="J2706" t="s">
        <v>1441</v>
      </c>
      <c r="M2706" t="s">
        <v>1263</v>
      </c>
      <c r="N2706" t="s">
        <v>4403</v>
      </c>
      <c r="O2706" t="s">
        <v>2614</v>
      </c>
      <c r="P2706">
        <v>30049019</v>
      </c>
      <c r="R2706">
        <v>13</v>
      </c>
      <c r="S2706">
        <v>13</v>
      </c>
      <c r="T2706">
        <v>13</v>
      </c>
      <c r="U2706">
        <v>7898328480115</v>
      </c>
      <c r="V2706">
        <v>0</v>
      </c>
      <c r="W2706">
        <v>7898328480115</v>
      </c>
      <c r="X2706">
        <v>828140</v>
      </c>
      <c r="Z2706" t="s">
        <v>1260</v>
      </c>
      <c r="AA2706" t="s">
        <v>1261</v>
      </c>
      <c r="AE2706">
        <v>45804</v>
      </c>
      <c r="AH2706">
        <v>0</v>
      </c>
      <c r="AK2706" t="s">
        <v>1260</v>
      </c>
      <c r="AQ2706" t="s">
        <v>1263</v>
      </c>
      <c r="AR2706" t="s">
        <v>1257</v>
      </c>
      <c r="AS2706" t="s">
        <v>1260</v>
      </c>
      <c r="AT2706">
        <v>1</v>
      </c>
      <c r="AY2706" t="s">
        <v>1264</v>
      </c>
      <c r="AZ2706" t="s">
        <v>1265</v>
      </c>
      <c r="BK2706" t="str">
        <f>LEFT(Tabela_BaseCadastro[[#This Row],[Descrição]],SEARCH(" ",Tabela_BaseCadastro[[#This Row],[Descrição]],1)-1)</f>
        <v>FABRAZYME</v>
      </c>
      <c r="BL2706" t="str">
        <f>TEXT(Tabela_BaseCadastro[[#This Row],[Unidade Venda '[EAN8, UPC12, EAN13, e DUN14']]],"0000000000000")</f>
        <v>7898328480115</v>
      </c>
      <c r="BM2706" t="s">
        <v>6099</v>
      </c>
      <c r="BN2706" t="str">
        <f>IF(Tabela_BaseCadastro[[#This Row],[P.Ativo CMED]]="",Tabela_BaseCadastro[[#This Row],[DESCRIÇÃO DO PRINCIPIO ATIVO]],Tabela_BaseCadastro[[#This Row],[P.Ativo CMED]])</f>
        <v>BETA-AGALSIDASE</v>
      </c>
    </row>
    <row r="2707" spans="1:66" x14ac:dyDescent="0.25">
      <c r="A2707">
        <v>3614</v>
      </c>
      <c r="B2707" t="s">
        <v>6100</v>
      </c>
      <c r="C2707">
        <v>2094</v>
      </c>
      <c r="D2707" t="s">
        <v>5059</v>
      </c>
      <c r="E2707">
        <v>1</v>
      </c>
      <c r="F2707" t="s">
        <v>1253</v>
      </c>
      <c r="G2707">
        <v>7</v>
      </c>
      <c r="H2707" s="1" t="s">
        <v>1381</v>
      </c>
      <c r="I2707">
        <v>84</v>
      </c>
      <c r="J2707" t="s">
        <v>5060</v>
      </c>
      <c r="K2707">
        <v>2</v>
      </c>
      <c r="L2707" t="s">
        <v>1256</v>
      </c>
      <c r="M2707" t="s">
        <v>1263</v>
      </c>
      <c r="N2707" t="s">
        <v>1422</v>
      </c>
      <c r="O2707" t="s">
        <v>1253</v>
      </c>
      <c r="P2707">
        <v>30022099</v>
      </c>
      <c r="R2707">
        <v>13</v>
      </c>
      <c r="S2707">
        <v>13</v>
      </c>
      <c r="T2707">
        <v>13</v>
      </c>
      <c r="U2707">
        <v>7896382709272</v>
      </c>
      <c r="V2707">
        <v>0</v>
      </c>
      <c r="W2707">
        <v>7896382709272</v>
      </c>
      <c r="X2707" t="s">
        <v>6101</v>
      </c>
      <c r="Z2707" t="s">
        <v>1260</v>
      </c>
      <c r="AA2707" t="s">
        <v>1261</v>
      </c>
      <c r="AE2707">
        <v>45805</v>
      </c>
      <c r="AH2707">
        <v>0</v>
      </c>
      <c r="AK2707" t="s">
        <v>1260</v>
      </c>
      <c r="AQ2707" t="s">
        <v>1263</v>
      </c>
      <c r="AR2707" t="s">
        <v>1257</v>
      </c>
      <c r="AS2707" t="s">
        <v>1260</v>
      </c>
      <c r="AT2707">
        <v>1</v>
      </c>
      <c r="AY2707" t="s">
        <v>1264</v>
      </c>
      <c r="AZ2707" t="s">
        <v>1265</v>
      </c>
      <c r="BK2707" t="str">
        <f>LEFT(Tabela_BaseCadastro[[#This Row],[Descrição]],SEARCH(" ",Tabela_BaseCadastro[[#This Row],[Descrição]],1)-1)</f>
        <v>JAYPIRCE</v>
      </c>
      <c r="BL2707" t="str">
        <f>TEXT(Tabela_BaseCadastro[[#This Row],[Unidade Venda '[EAN8, UPC12, EAN13, e DUN14']]],"0000000000000")</f>
        <v>7896382709272</v>
      </c>
      <c r="BM2707" t="s">
        <v>6102</v>
      </c>
      <c r="BN2707" t="str">
        <f>IF(Tabela_BaseCadastro[[#This Row],[P.Ativo CMED]]="",Tabela_BaseCadastro[[#This Row],[DESCRIÇÃO DO PRINCIPIO ATIVO]],Tabela_BaseCadastro[[#This Row],[P.Ativo CMED]])</f>
        <v>PIRTOBRUTINIBE</v>
      </c>
    </row>
    <row r="2708" spans="1:66" x14ac:dyDescent="0.25">
      <c r="A2708">
        <v>3615</v>
      </c>
      <c r="B2708" t="s">
        <v>6103</v>
      </c>
      <c r="C2708">
        <v>1600</v>
      </c>
      <c r="D2708" t="s">
        <v>2584</v>
      </c>
      <c r="E2708">
        <v>1</v>
      </c>
      <c r="F2708" t="s">
        <v>1253</v>
      </c>
      <c r="G2708">
        <v>2</v>
      </c>
      <c r="H2708" s="1" t="s">
        <v>1254</v>
      </c>
      <c r="I2708">
        <v>50</v>
      </c>
      <c r="J2708" t="s">
        <v>4273</v>
      </c>
      <c r="K2708">
        <v>2</v>
      </c>
      <c r="L2708" t="s">
        <v>1256</v>
      </c>
      <c r="M2708" t="s">
        <v>1263</v>
      </c>
      <c r="N2708" t="s">
        <v>1268</v>
      </c>
      <c r="O2708" t="s">
        <v>1269</v>
      </c>
      <c r="P2708">
        <v>30049069</v>
      </c>
      <c r="R2708">
        <v>13</v>
      </c>
      <c r="S2708">
        <v>13</v>
      </c>
      <c r="T2708">
        <v>13</v>
      </c>
      <c r="U2708">
        <v>7898586631977</v>
      </c>
      <c r="V2708">
        <v>0</v>
      </c>
      <c r="W2708">
        <v>7898586631977</v>
      </c>
      <c r="X2708">
        <v>2000100161</v>
      </c>
      <c r="Z2708" t="s">
        <v>1260</v>
      </c>
      <c r="AA2708" t="s">
        <v>1261</v>
      </c>
      <c r="AE2708">
        <v>45805</v>
      </c>
      <c r="AH2708">
        <v>0</v>
      </c>
      <c r="AK2708" t="s">
        <v>1260</v>
      </c>
      <c r="AQ2708" t="s">
        <v>1263</v>
      </c>
      <c r="AR2708" t="s">
        <v>1257</v>
      </c>
      <c r="AS2708" t="s">
        <v>1260</v>
      </c>
      <c r="AT2708">
        <v>1</v>
      </c>
      <c r="AY2708" t="s">
        <v>1264</v>
      </c>
      <c r="AZ2708" t="s">
        <v>1265</v>
      </c>
      <c r="BK2708" t="str">
        <f>LEFT(Tabela_BaseCadastro[[#This Row],[Descrição]],SEARCH(" ",Tabela_BaseCadastro[[#This Row],[Descrição]],1)-1)</f>
        <v>REZZAYO</v>
      </c>
      <c r="BL2708" t="str">
        <f>TEXT(Tabela_BaseCadastro[[#This Row],[Unidade Venda '[EAN8, UPC12, EAN13, e DUN14']]],"0000000000000")</f>
        <v>7898586631977</v>
      </c>
      <c r="BM2708" t="s">
        <v>6104</v>
      </c>
      <c r="BN2708" t="str">
        <f>IF(Tabela_BaseCadastro[[#This Row],[P.Ativo CMED]]="",Tabela_BaseCadastro[[#This Row],[DESCRIÇÃO DO PRINCIPIO ATIVO]],Tabela_BaseCadastro[[#This Row],[P.Ativo CMED]])</f>
        <v>ACETATO DE REZAFUNGINA</v>
      </c>
    </row>
    <row r="2709" spans="1:66" x14ac:dyDescent="0.25">
      <c r="A2709">
        <v>3617</v>
      </c>
      <c r="B2709" t="s">
        <v>6105</v>
      </c>
      <c r="C2709">
        <v>2194</v>
      </c>
      <c r="D2709" t="s">
        <v>5166</v>
      </c>
      <c r="E2709">
        <v>5</v>
      </c>
      <c r="F2709" t="s">
        <v>2634</v>
      </c>
      <c r="G2709">
        <v>10</v>
      </c>
      <c r="H2709" s="1" t="s">
        <v>2760</v>
      </c>
      <c r="I2709">
        <v>86</v>
      </c>
      <c r="J2709" t="s">
        <v>5167</v>
      </c>
      <c r="M2709" t="s">
        <v>1263</v>
      </c>
      <c r="N2709" t="s">
        <v>4698</v>
      </c>
      <c r="O2709" t="s">
        <v>4699</v>
      </c>
      <c r="P2709">
        <v>90189099</v>
      </c>
      <c r="R2709">
        <v>13</v>
      </c>
      <c r="S2709">
        <v>13</v>
      </c>
      <c r="T2709">
        <v>13</v>
      </c>
      <c r="U2709">
        <v>0</v>
      </c>
      <c r="V2709">
        <v>0</v>
      </c>
      <c r="W2709">
        <v>0</v>
      </c>
      <c r="Z2709" t="s">
        <v>1260</v>
      </c>
      <c r="AA2709" t="s">
        <v>1261</v>
      </c>
      <c r="AE2709">
        <v>45805</v>
      </c>
      <c r="AH2709">
        <v>0</v>
      </c>
      <c r="AK2709" t="s">
        <v>1260</v>
      </c>
      <c r="AQ2709" t="s">
        <v>1263</v>
      </c>
      <c r="AR2709" t="s">
        <v>1257</v>
      </c>
      <c r="AS2709" t="s">
        <v>1260</v>
      </c>
      <c r="AT2709">
        <v>1</v>
      </c>
      <c r="AY2709" t="s">
        <v>1264</v>
      </c>
      <c r="AZ2709" t="s">
        <v>1265</v>
      </c>
      <c r="BK2709" t="str">
        <f>LEFT(Tabela_BaseCadastro[[#This Row],[Descrição]],SEARCH(" ",Tabela_BaseCadastro[[#This Row],[Descrição]],1)-1)</f>
        <v>97221304</v>
      </c>
      <c r="BL2709" t="str">
        <f>TEXT(Tabela_BaseCadastro[[#This Row],[Unidade Venda '[EAN8, UPC12, EAN13, e DUN14']]],"0000000000000")</f>
        <v>0000000000000</v>
      </c>
      <c r="BM2709" t="s">
        <v>1565</v>
      </c>
      <c r="BN2709" t="str">
        <f>IF(Tabela_BaseCadastro[[#This Row],[P.Ativo CMED]]="",Tabela_BaseCadastro[[#This Row],[DESCRIÇÃO DO PRINCIPIO ATIVO]],Tabela_BaseCadastro[[#This Row],[P.Ativo CMED]])</f>
        <v>TISAGENLECLEUCEL</v>
      </c>
    </row>
    <row r="2710" spans="1:66" x14ac:dyDescent="0.25">
      <c r="A2710">
        <v>3618</v>
      </c>
      <c r="B2710" t="s">
        <v>6106</v>
      </c>
      <c r="C2710">
        <v>2194</v>
      </c>
      <c r="D2710" t="s">
        <v>5166</v>
      </c>
      <c r="E2710">
        <v>5</v>
      </c>
      <c r="F2710" t="s">
        <v>2634</v>
      </c>
      <c r="G2710">
        <v>10</v>
      </c>
      <c r="H2710" s="1" t="s">
        <v>2760</v>
      </c>
      <c r="I2710">
        <v>86</v>
      </c>
      <c r="J2710" t="s">
        <v>5167</v>
      </c>
      <c r="M2710" t="s">
        <v>1263</v>
      </c>
      <c r="N2710" t="s">
        <v>4698</v>
      </c>
      <c r="O2710" t="s">
        <v>4699</v>
      </c>
      <c r="P2710">
        <v>90189099</v>
      </c>
      <c r="R2710">
        <v>13</v>
      </c>
      <c r="S2710">
        <v>13</v>
      </c>
      <c r="T2710">
        <v>13</v>
      </c>
      <c r="U2710">
        <v>0</v>
      </c>
      <c r="V2710">
        <v>0</v>
      </c>
      <c r="W2710">
        <v>0</v>
      </c>
      <c r="X2710">
        <v>97551404</v>
      </c>
      <c r="Z2710" t="s">
        <v>1260</v>
      </c>
      <c r="AA2710" t="s">
        <v>1261</v>
      </c>
      <c r="AE2710">
        <v>45805</v>
      </c>
      <c r="AH2710">
        <v>0</v>
      </c>
      <c r="AK2710" t="s">
        <v>1260</v>
      </c>
      <c r="AQ2710" t="s">
        <v>1263</v>
      </c>
      <c r="AR2710" t="s">
        <v>1257</v>
      </c>
      <c r="AS2710" t="s">
        <v>1260</v>
      </c>
      <c r="AT2710">
        <v>1</v>
      </c>
      <c r="AY2710" t="s">
        <v>1264</v>
      </c>
      <c r="AZ2710" t="s">
        <v>1265</v>
      </c>
      <c r="BK2710" t="str">
        <f>LEFT(Tabela_BaseCadastro[[#This Row],[Descrição]],SEARCH(" ",Tabela_BaseCadastro[[#This Row],[Descrição]],1)-1)</f>
        <v>97551404</v>
      </c>
      <c r="BL2710" t="str">
        <f>TEXT(Tabela_BaseCadastro[[#This Row],[Unidade Venda '[EAN8, UPC12, EAN13, e DUN14']]],"0000000000000")</f>
        <v>0000000000000</v>
      </c>
      <c r="BM2710" t="s">
        <v>1565</v>
      </c>
      <c r="BN2710" t="str">
        <f>IF(Tabela_BaseCadastro[[#This Row],[P.Ativo CMED]]="",Tabela_BaseCadastro[[#This Row],[DESCRIÇÃO DO PRINCIPIO ATIVO]],Tabela_BaseCadastro[[#This Row],[P.Ativo CMED]])</f>
        <v>TISAGENLECLEUCEL</v>
      </c>
    </row>
    <row r="2711" spans="1:66" x14ac:dyDescent="0.25">
      <c r="A2711">
        <v>3619</v>
      </c>
      <c r="B2711" t="s">
        <v>6107</v>
      </c>
      <c r="C2711">
        <v>2194</v>
      </c>
      <c r="D2711" t="s">
        <v>5166</v>
      </c>
      <c r="E2711">
        <v>5</v>
      </c>
      <c r="F2711" t="s">
        <v>2634</v>
      </c>
      <c r="G2711">
        <v>10</v>
      </c>
      <c r="H2711" s="1" t="s">
        <v>2760</v>
      </c>
      <c r="I2711">
        <v>86</v>
      </c>
      <c r="J2711" t="s">
        <v>5167</v>
      </c>
      <c r="M2711" t="s">
        <v>1263</v>
      </c>
      <c r="N2711" t="s">
        <v>4698</v>
      </c>
      <c r="O2711" t="s">
        <v>4699</v>
      </c>
      <c r="P2711">
        <v>90189099</v>
      </c>
      <c r="R2711">
        <v>13</v>
      </c>
      <c r="S2711">
        <v>13</v>
      </c>
      <c r="T2711">
        <v>13</v>
      </c>
      <c r="U2711">
        <v>0</v>
      </c>
      <c r="V2711">
        <v>0</v>
      </c>
      <c r="W2711">
        <v>0</v>
      </c>
      <c r="X2711">
        <v>97551704</v>
      </c>
      <c r="Z2711" t="s">
        <v>1260</v>
      </c>
      <c r="AA2711" t="s">
        <v>1261</v>
      </c>
      <c r="AE2711">
        <v>45805</v>
      </c>
      <c r="AH2711">
        <v>0</v>
      </c>
      <c r="AK2711" t="s">
        <v>1260</v>
      </c>
      <c r="AQ2711" t="s">
        <v>1263</v>
      </c>
      <c r="AR2711" t="s">
        <v>1257</v>
      </c>
      <c r="AS2711" t="s">
        <v>1260</v>
      </c>
      <c r="AT2711">
        <v>1</v>
      </c>
      <c r="AY2711" t="s">
        <v>1264</v>
      </c>
      <c r="AZ2711" t="s">
        <v>1265</v>
      </c>
      <c r="BK2711" t="str">
        <f>LEFT(Tabela_BaseCadastro[[#This Row],[Descrição]],SEARCH(" ",Tabela_BaseCadastro[[#This Row],[Descrição]],1)-1)</f>
        <v>97551704</v>
      </c>
      <c r="BL2711" t="str">
        <f>TEXT(Tabela_BaseCadastro[[#This Row],[Unidade Venda '[EAN8, UPC12, EAN13, e DUN14']]],"0000000000000")</f>
        <v>0000000000000</v>
      </c>
      <c r="BM2711" t="s">
        <v>1565</v>
      </c>
      <c r="BN2711" t="str">
        <f>IF(Tabela_BaseCadastro[[#This Row],[P.Ativo CMED]]="",Tabela_BaseCadastro[[#This Row],[DESCRIÇÃO DO PRINCIPIO ATIVO]],Tabela_BaseCadastro[[#This Row],[P.Ativo CMED]])</f>
        <v>TISAGENLECLEUCEL</v>
      </c>
    </row>
    <row r="2712" spans="1:66" x14ac:dyDescent="0.25">
      <c r="A2712">
        <v>3620</v>
      </c>
      <c r="B2712" t="s">
        <v>6108</v>
      </c>
      <c r="C2712">
        <v>2094</v>
      </c>
      <c r="D2712" t="s">
        <v>5059</v>
      </c>
      <c r="E2712">
        <v>1</v>
      </c>
      <c r="F2712" t="s">
        <v>1253</v>
      </c>
      <c r="G2712">
        <v>1</v>
      </c>
      <c r="H2712" s="1" t="s">
        <v>1280</v>
      </c>
      <c r="I2712">
        <v>84</v>
      </c>
      <c r="J2712" t="s">
        <v>5060</v>
      </c>
      <c r="M2712" t="s">
        <v>1263</v>
      </c>
      <c r="N2712" t="s">
        <v>1268</v>
      </c>
      <c r="O2712" t="s">
        <v>1269</v>
      </c>
      <c r="P2712">
        <v>30049069</v>
      </c>
      <c r="R2712">
        <v>13</v>
      </c>
      <c r="S2712">
        <v>13</v>
      </c>
      <c r="T2712">
        <v>13</v>
      </c>
      <c r="U2712">
        <v>7896382709296</v>
      </c>
      <c r="V2712">
        <v>0</v>
      </c>
      <c r="W2712">
        <v>7896382709296</v>
      </c>
      <c r="X2712" t="s">
        <v>921</v>
      </c>
      <c r="Z2712" t="s">
        <v>1260</v>
      </c>
      <c r="AA2712" t="s">
        <v>1261</v>
      </c>
      <c r="AE2712">
        <v>45806</v>
      </c>
      <c r="AH2712">
        <v>0</v>
      </c>
      <c r="AK2712" t="s">
        <v>1260</v>
      </c>
      <c r="AQ2712" t="s">
        <v>1263</v>
      </c>
      <c r="AR2712" t="s">
        <v>1257</v>
      </c>
      <c r="AS2712" t="s">
        <v>1260</v>
      </c>
      <c r="AT2712">
        <v>1</v>
      </c>
      <c r="AY2712" t="s">
        <v>1264</v>
      </c>
      <c r="AZ2712" t="s">
        <v>1265</v>
      </c>
      <c r="BK2712" t="str">
        <f>LEFT(Tabela_BaseCadastro[[#This Row],[Descrição]],SEARCH(" ",Tabela_BaseCadastro[[#This Row],[Descrição]],1)-1)</f>
        <v>JAYPIRCE</v>
      </c>
      <c r="BL2712" t="str">
        <f>TEXT(Tabela_BaseCadastro[[#This Row],[Unidade Venda '[EAN8, UPC12, EAN13, e DUN14']]],"0000000000000")</f>
        <v>7896382709296</v>
      </c>
      <c r="BM2712" t="s">
        <v>6102</v>
      </c>
      <c r="BN2712" t="str">
        <f>IF(Tabela_BaseCadastro[[#This Row],[P.Ativo CMED]]="",Tabela_BaseCadastro[[#This Row],[DESCRIÇÃO DO PRINCIPIO ATIVO]],Tabela_BaseCadastro[[#This Row],[P.Ativo CMED]])</f>
        <v>PIRTOBRUTINIBE</v>
      </c>
    </row>
    <row r="2713" spans="1:66" x14ac:dyDescent="0.25">
      <c r="A2713">
        <v>3621</v>
      </c>
      <c r="B2713" t="s">
        <v>6109</v>
      </c>
      <c r="C2713">
        <v>2181</v>
      </c>
      <c r="D2713" t="s">
        <v>5102</v>
      </c>
      <c r="E2713">
        <v>1</v>
      </c>
      <c r="F2713" t="s">
        <v>1253</v>
      </c>
      <c r="G2713">
        <v>7</v>
      </c>
      <c r="H2713" s="1" t="s">
        <v>1381</v>
      </c>
      <c r="I2713">
        <v>85</v>
      </c>
      <c r="J2713" t="s">
        <v>5103</v>
      </c>
      <c r="M2713" t="s">
        <v>1263</v>
      </c>
      <c r="N2713" t="s">
        <v>1422</v>
      </c>
      <c r="O2713" t="s">
        <v>1253</v>
      </c>
      <c r="P2713">
        <v>30022099</v>
      </c>
      <c r="R2713">
        <v>13</v>
      </c>
      <c r="S2713">
        <v>13</v>
      </c>
      <c r="T2713">
        <v>13</v>
      </c>
      <c r="U2713">
        <v>8054083026794</v>
      </c>
      <c r="V2713">
        <v>0</v>
      </c>
      <c r="W2713">
        <v>8054083026794</v>
      </c>
      <c r="X2713">
        <v>20081026</v>
      </c>
      <c r="Z2713" t="s">
        <v>1260</v>
      </c>
      <c r="AA2713" t="s">
        <v>1261</v>
      </c>
      <c r="AE2713">
        <v>45806</v>
      </c>
      <c r="AH2713">
        <v>0</v>
      </c>
      <c r="AK2713" t="s">
        <v>1260</v>
      </c>
      <c r="AQ2713" t="s">
        <v>1263</v>
      </c>
      <c r="AR2713" t="s">
        <v>1257</v>
      </c>
      <c r="AS2713" t="s">
        <v>1260</v>
      </c>
      <c r="AT2713">
        <v>1</v>
      </c>
      <c r="AY2713" t="s">
        <v>1264</v>
      </c>
      <c r="AZ2713" t="s">
        <v>1265</v>
      </c>
      <c r="BK2713" t="str">
        <f>LEFT(Tabela_BaseCadastro[[#This Row],[Descrição]],SEARCH(" ",Tabela_BaseCadastro[[#This Row],[Descrição]],1)-1)</f>
        <v>SKYRIZI</v>
      </c>
      <c r="BL2713" t="str">
        <f>TEXT(Tabela_BaseCadastro[[#This Row],[Unidade Venda '[EAN8, UPC12, EAN13, e DUN14']]],"0000000000000")</f>
        <v>8054083026794</v>
      </c>
      <c r="BM2713" t="s">
        <v>5117</v>
      </c>
      <c r="BN2713" t="str">
        <f>IF(Tabela_BaseCadastro[[#This Row],[P.Ativo CMED]]="",Tabela_BaseCadastro[[#This Row],[DESCRIÇÃO DO PRINCIPIO ATIVO]],Tabela_BaseCadastro[[#This Row],[P.Ativo CMED]])</f>
        <v>RISANQUIZUMABE</v>
      </c>
    </row>
    <row r="2714" spans="1:66" x14ac:dyDescent="0.25">
      <c r="A2714">
        <v>3625</v>
      </c>
      <c r="B2714" t="s">
        <v>6110</v>
      </c>
      <c r="C2714">
        <v>2589</v>
      </c>
      <c r="D2714" t="s">
        <v>6111</v>
      </c>
      <c r="E2714">
        <v>1</v>
      </c>
      <c r="F2714" t="s">
        <v>1253</v>
      </c>
      <c r="G2714">
        <v>1</v>
      </c>
      <c r="H2714" s="1" t="s">
        <v>1280</v>
      </c>
      <c r="I2714">
        <v>2589</v>
      </c>
      <c r="J2714" t="s">
        <v>6112</v>
      </c>
      <c r="K2714">
        <v>1</v>
      </c>
      <c r="L2714" t="s">
        <v>1291</v>
      </c>
      <c r="M2714" t="s">
        <v>1263</v>
      </c>
      <c r="N2714" t="s">
        <v>1422</v>
      </c>
      <c r="O2714" t="s">
        <v>1253</v>
      </c>
      <c r="P2714">
        <v>30022099</v>
      </c>
      <c r="R2714">
        <v>13</v>
      </c>
      <c r="S2714">
        <v>13</v>
      </c>
      <c r="T2714">
        <v>13</v>
      </c>
      <c r="U2714">
        <v>7898996166144</v>
      </c>
      <c r="V2714">
        <v>0</v>
      </c>
      <c r="W2714">
        <v>7898996166144</v>
      </c>
      <c r="X2714">
        <v>900072</v>
      </c>
      <c r="Z2714" t="s">
        <v>1260</v>
      </c>
      <c r="AA2714" t="s">
        <v>1261</v>
      </c>
      <c r="AE2714">
        <v>45806</v>
      </c>
      <c r="AH2714">
        <v>0</v>
      </c>
      <c r="AK2714" t="s">
        <v>1260</v>
      </c>
      <c r="AQ2714" t="s">
        <v>1263</v>
      </c>
      <c r="AR2714" t="s">
        <v>1257</v>
      </c>
      <c r="AS2714" t="s">
        <v>1260</v>
      </c>
      <c r="AT2714">
        <v>1</v>
      </c>
      <c r="AY2714" t="s">
        <v>1264</v>
      </c>
      <c r="AZ2714" t="s">
        <v>1265</v>
      </c>
      <c r="BK2714" t="str">
        <f>LEFT(Tabela_BaseCadastro[[#This Row],[Descrição]],SEARCH(" ",Tabela_BaseCadastro[[#This Row],[Descrição]],1)-1)</f>
        <v>BEVANOVIS</v>
      </c>
      <c r="BL2714" t="str">
        <f>TEXT(Tabela_BaseCadastro[[#This Row],[Unidade Venda '[EAN8, UPC12, EAN13, e DUN14']]],"0000000000000")</f>
        <v>7898996166144</v>
      </c>
      <c r="BM2714" t="s">
        <v>1358</v>
      </c>
      <c r="BN2714" t="str">
        <f>IF(Tabela_BaseCadastro[[#This Row],[P.Ativo CMED]]="",Tabela_BaseCadastro[[#This Row],[DESCRIÇÃO DO PRINCIPIO ATIVO]],Tabela_BaseCadastro[[#This Row],[P.Ativo CMED]])</f>
        <v>BEVACIZUMABE</v>
      </c>
    </row>
    <row r="2715" spans="1:66" x14ac:dyDescent="0.25">
      <c r="A2715">
        <v>3626</v>
      </c>
      <c r="B2715" t="s">
        <v>6113</v>
      </c>
      <c r="C2715">
        <v>2589</v>
      </c>
      <c r="D2715" t="s">
        <v>6111</v>
      </c>
      <c r="E2715">
        <v>1</v>
      </c>
      <c r="F2715" t="s">
        <v>1253</v>
      </c>
      <c r="G2715">
        <v>1</v>
      </c>
      <c r="H2715" s="1" t="s">
        <v>1280</v>
      </c>
      <c r="I2715">
        <v>2589</v>
      </c>
      <c r="J2715" t="s">
        <v>6112</v>
      </c>
      <c r="K2715">
        <v>1</v>
      </c>
      <c r="L2715" t="s">
        <v>1291</v>
      </c>
      <c r="M2715" t="s">
        <v>1263</v>
      </c>
      <c r="N2715" t="s">
        <v>1422</v>
      </c>
      <c r="O2715" t="s">
        <v>1253</v>
      </c>
      <c r="P2715">
        <v>30022099</v>
      </c>
      <c r="R2715">
        <v>13</v>
      </c>
      <c r="S2715">
        <v>13</v>
      </c>
      <c r="T2715">
        <v>13</v>
      </c>
      <c r="U2715">
        <v>7898996166151</v>
      </c>
      <c r="V2715">
        <v>0</v>
      </c>
      <c r="W2715">
        <v>7898996166151</v>
      </c>
      <c r="X2715">
        <v>900073</v>
      </c>
      <c r="Z2715" t="s">
        <v>1260</v>
      </c>
      <c r="AA2715" t="s">
        <v>1261</v>
      </c>
      <c r="AE2715">
        <v>45806</v>
      </c>
      <c r="AH2715">
        <v>0</v>
      </c>
      <c r="AK2715" t="s">
        <v>1260</v>
      </c>
      <c r="AQ2715" t="s">
        <v>1263</v>
      </c>
      <c r="AR2715" t="s">
        <v>1257</v>
      </c>
      <c r="AS2715" t="s">
        <v>1260</v>
      </c>
      <c r="AT2715">
        <v>1</v>
      </c>
      <c r="AY2715" t="s">
        <v>1264</v>
      </c>
      <c r="AZ2715" t="s">
        <v>1265</v>
      </c>
      <c r="BK2715" t="str">
        <f>LEFT(Tabela_BaseCadastro[[#This Row],[Descrição]],SEARCH(" ",Tabela_BaseCadastro[[#This Row],[Descrição]],1)-1)</f>
        <v>BEVANOVIS</v>
      </c>
      <c r="BL2715" t="str">
        <f>TEXT(Tabela_BaseCadastro[[#This Row],[Unidade Venda '[EAN8, UPC12, EAN13, e DUN14']]],"0000000000000")</f>
        <v>7898996166151</v>
      </c>
      <c r="BM2715" t="s">
        <v>1358</v>
      </c>
      <c r="BN2715" t="str">
        <f>IF(Tabela_BaseCadastro[[#This Row],[P.Ativo CMED]]="",Tabela_BaseCadastro[[#This Row],[DESCRIÇÃO DO PRINCIPIO ATIVO]],Tabela_BaseCadastro[[#This Row],[P.Ativo CMED]])</f>
        <v>BEVACIZUMABE</v>
      </c>
    </row>
    <row r="2716" spans="1:66" x14ac:dyDescent="0.25">
      <c r="A2716">
        <v>3627</v>
      </c>
      <c r="B2716" t="s">
        <v>6114</v>
      </c>
      <c r="C2716">
        <v>2589</v>
      </c>
      <c r="D2716" t="s">
        <v>6111</v>
      </c>
      <c r="E2716">
        <v>1</v>
      </c>
      <c r="F2716" t="s">
        <v>1253</v>
      </c>
      <c r="G2716">
        <v>1</v>
      </c>
      <c r="H2716" s="1" t="s">
        <v>1280</v>
      </c>
      <c r="I2716">
        <v>2589</v>
      </c>
      <c r="J2716" t="s">
        <v>6112</v>
      </c>
      <c r="M2716" t="s">
        <v>1263</v>
      </c>
      <c r="N2716" t="s">
        <v>1422</v>
      </c>
      <c r="O2716" t="s">
        <v>1253</v>
      </c>
      <c r="P2716">
        <v>30022099</v>
      </c>
      <c r="R2716">
        <v>13</v>
      </c>
      <c r="S2716">
        <v>13</v>
      </c>
      <c r="T2716">
        <v>13</v>
      </c>
      <c r="U2716">
        <v>7898996166113</v>
      </c>
      <c r="V2716">
        <v>0</v>
      </c>
      <c r="W2716">
        <v>7898996166113</v>
      </c>
      <c r="X2716">
        <v>900061</v>
      </c>
      <c r="Z2716" t="s">
        <v>1260</v>
      </c>
      <c r="AA2716" t="s">
        <v>1261</v>
      </c>
      <c r="AE2716">
        <v>45806</v>
      </c>
      <c r="AH2716">
        <v>0</v>
      </c>
      <c r="AK2716" t="s">
        <v>1260</v>
      </c>
      <c r="AQ2716" t="s">
        <v>1263</v>
      </c>
      <c r="AR2716" t="s">
        <v>1257</v>
      </c>
      <c r="AS2716" t="s">
        <v>1260</v>
      </c>
      <c r="AT2716">
        <v>1</v>
      </c>
      <c r="AY2716" t="s">
        <v>1264</v>
      </c>
      <c r="AZ2716" t="s">
        <v>1265</v>
      </c>
      <c r="BK2716" t="str">
        <f>LEFT(Tabela_BaseCadastro[[#This Row],[Descrição]],SEARCH(" ",Tabela_BaseCadastro[[#This Row],[Descrição]],1)-1)</f>
        <v>PEGTIMA</v>
      </c>
      <c r="BL2716" t="str">
        <f>TEXT(Tabela_BaseCadastro[[#This Row],[Unidade Venda '[EAN8, UPC12, EAN13, e DUN14']]],"0000000000000")</f>
        <v>7898996166113</v>
      </c>
      <c r="BM2716" t="s">
        <v>6115</v>
      </c>
      <c r="BN2716" t="str">
        <f>IF(Tabela_BaseCadastro[[#This Row],[P.Ativo CMED]]="",Tabela_BaseCadastro[[#This Row],[DESCRIÇÃO DO PRINCIPIO ATIVO]],Tabela_BaseCadastro[[#This Row],[P.Ativo CMED]])</f>
        <v>PEGFILGRASTIM</v>
      </c>
    </row>
    <row r="2717" spans="1:66" x14ac:dyDescent="0.25">
      <c r="A2717">
        <v>3630</v>
      </c>
      <c r="B2717" t="s">
        <v>6116</v>
      </c>
      <c r="C2717">
        <v>2094</v>
      </c>
      <c r="D2717" t="s">
        <v>5059</v>
      </c>
      <c r="E2717">
        <v>1</v>
      </c>
      <c r="F2717" t="s">
        <v>1253</v>
      </c>
      <c r="G2717">
        <v>7</v>
      </c>
      <c r="H2717" s="1" t="s">
        <v>1381</v>
      </c>
      <c r="I2717">
        <v>84</v>
      </c>
      <c r="J2717" t="s">
        <v>5060</v>
      </c>
      <c r="K2717">
        <v>1</v>
      </c>
      <c r="L2717" t="s">
        <v>1291</v>
      </c>
      <c r="M2717" t="s">
        <v>1257</v>
      </c>
      <c r="N2717" t="s">
        <v>1422</v>
      </c>
      <c r="O2717" t="s">
        <v>1253</v>
      </c>
      <c r="P2717">
        <v>30022099</v>
      </c>
      <c r="R2717">
        <v>13</v>
      </c>
      <c r="S2717">
        <v>14</v>
      </c>
      <c r="T2717">
        <v>13</v>
      </c>
      <c r="U2717">
        <v>7896382709319</v>
      </c>
      <c r="V2717">
        <v>0</v>
      </c>
      <c r="W2717">
        <v>7896382709319</v>
      </c>
      <c r="Z2717" t="s">
        <v>1260</v>
      </c>
      <c r="AA2717" t="s">
        <v>1261</v>
      </c>
      <c r="AE2717">
        <v>45806</v>
      </c>
      <c r="AH2717">
        <v>0</v>
      </c>
      <c r="AK2717" t="s">
        <v>1260</v>
      </c>
      <c r="AQ2717" t="s">
        <v>1263</v>
      </c>
      <c r="AR2717" t="s">
        <v>1257</v>
      </c>
      <c r="AS2717" t="s">
        <v>1260</v>
      </c>
      <c r="AT2717">
        <v>1</v>
      </c>
      <c r="AY2717" t="s">
        <v>1264</v>
      </c>
      <c r="AZ2717" t="s">
        <v>1265</v>
      </c>
      <c r="BK2717" t="str">
        <f>LEFT(Tabela_BaseCadastro[[#This Row],[Descrição]],SEARCH(" ",Tabela_BaseCadastro[[#This Row],[Descrição]],1)-1)</f>
        <v>EBGLYSS</v>
      </c>
      <c r="BL2717" t="str">
        <f>TEXT(Tabela_BaseCadastro[[#This Row],[Unidade Venda '[EAN8, UPC12, EAN13, e DUN14']]],"0000000000000")</f>
        <v>7896382709319</v>
      </c>
      <c r="BM2717" t="s">
        <v>6117</v>
      </c>
      <c r="BN2717" t="str">
        <f>IF(Tabela_BaseCadastro[[#This Row],[P.Ativo CMED]]="",Tabela_BaseCadastro[[#This Row],[DESCRIÇÃO DO PRINCIPIO ATIVO]],Tabela_BaseCadastro[[#This Row],[P.Ativo CMED]])</f>
        <v>LEBRIQUIZUMABE</v>
      </c>
    </row>
    <row r="2718" spans="1:66" x14ac:dyDescent="0.25">
      <c r="A2718">
        <v>3631</v>
      </c>
      <c r="B2718" t="s">
        <v>6118</v>
      </c>
      <c r="C2718">
        <v>2094</v>
      </c>
      <c r="D2718" t="s">
        <v>5059</v>
      </c>
      <c r="E2718">
        <v>1</v>
      </c>
      <c r="F2718" t="s">
        <v>1253</v>
      </c>
      <c r="G2718">
        <v>7</v>
      </c>
      <c r="H2718" s="1" t="s">
        <v>1381</v>
      </c>
      <c r="I2718">
        <v>84</v>
      </c>
      <c r="J2718" t="s">
        <v>5060</v>
      </c>
      <c r="K2718">
        <v>1</v>
      </c>
      <c r="L2718" t="s">
        <v>1291</v>
      </c>
      <c r="M2718" t="s">
        <v>1257</v>
      </c>
      <c r="N2718" t="s">
        <v>1422</v>
      </c>
      <c r="O2718" t="s">
        <v>1253</v>
      </c>
      <c r="P2718">
        <v>30022099</v>
      </c>
      <c r="R2718">
        <v>13</v>
      </c>
      <c r="S2718">
        <v>14</v>
      </c>
      <c r="T2718">
        <v>13</v>
      </c>
      <c r="U2718">
        <v>7896382709326</v>
      </c>
      <c r="V2718">
        <v>0</v>
      </c>
      <c r="W2718">
        <v>7896382709326</v>
      </c>
      <c r="Z2718" t="s">
        <v>1260</v>
      </c>
      <c r="AA2718" t="s">
        <v>1261</v>
      </c>
      <c r="AE2718">
        <v>45806</v>
      </c>
      <c r="AH2718">
        <v>0</v>
      </c>
      <c r="AK2718" t="s">
        <v>1260</v>
      </c>
      <c r="AQ2718" t="s">
        <v>1263</v>
      </c>
      <c r="AR2718" t="s">
        <v>1257</v>
      </c>
      <c r="AS2718" t="s">
        <v>1260</v>
      </c>
      <c r="AT2718">
        <v>1</v>
      </c>
      <c r="AY2718" t="s">
        <v>1264</v>
      </c>
      <c r="AZ2718" t="s">
        <v>1265</v>
      </c>
      <c r="BK2718" t="str">
        <f>LEFT(Tabela_BaseCadastro[[#This Row],[Descrição]],SEARCH(" ",Tabela_BaseCadastro[[#This Row],[Descrição]],1)-1)</f>
        <v>EBGLYSS</v>
      </c>
      <c r="BL2718" t="str">
        <f>TEXT(Tabela_BaseCadastro[[#This Row],[Unidade Venda '[EAN8, UPC12, EAN13, e DUN14']]],"0000000000000")</f>
        <v>7896382709326</v>
      </c>
      <c r="BM2718" t="s">
        <v>6117</v>
      </c>
      <c r="BN2718" t="str">
        <f>IF(Tabela_BaseCadastro[[#This Row],[P.Ativo CMED]]="",Tabela_BaseCadastro[[#This Row],[DESCRIÇÃO DO PRINCIPIO ATIVO]],Tabela_BaseCadastro[[#This Row],[P.Ativo CMED]])</f>
        <v>LEBRIQUIZUMABE</v>
      </c>
    </row>
    <row r="2719" spans="1:66" x14ac:dyDescent="0.25">
      <c r="A2719">
        <v>3632</v>
      </c>
      <c r="B2719" t="s">
        <v>6119</v>
      </c>
      <c r="C2719">
        <v>2300</v>
      </c>
      <c r="D2719" t="s">
        <v>177</v>
      </c>
      <c r="E2719">
        <v>5</v>
      </c>
      <c r="F2719" t="s">
        <v>2634</v>
      </c>
      <c r="G2719">
        <v>8</v>
      </c>
      <c r="H2719" s="1" t="s">
        <v>2635</v>
      </c>
      <c r="I2719">
        <v>88</v>
      </c>
      <c r="J2719" t="s">
        <v>5400</v>
      </c>
      <c r="M2719" t="s">
        <v>1263</v>
      </c>
      <c r="N2719" t="s">
        <v>4617</v>
      </c>
      <c r="O2719" t="s">
        <v>4618</v>
      </c>
      <c r="P2719">
        <v>90183921</v>
      </c>
      <c r="R2719">
        <v>13</v>
      </c>
      <c r="S2719">
        <v>14</v>
      </c>
      <c r="T2719">
        <v>13</v>
      </c>
      <c r="U2719">
        <v>0</v>
      </c>
      <c r="V2719">
        <v>0</v>
      </c>
      <c r="W2719">
        <v>0</v>
      </c>
      <c r="X2719" t="s">
        <v>1045</v>
      </c>
      <c r="Z2719" t="s">
        <v>1260</v>
      </c>
      <c r="AA2719" t="s">
        <v>1261</v>
      </c>
      <c r="AE2719">
        <v>45807</v>
      </c>
      <c r="AH2719">
        <v>0</v>
      </c>
      <c r="AK2719" t="s">
        <v>1260</v>
      </c>
      <c r="AQ2719" t="s">
        <v>1263</v>
      </c>
      <c r="AR2719" t="s">
        <v>1257</v>
      </c>
      <c r="AS2719" t="s">
        <v>1260</v>
      </c>
      <c r="AT2719">
        <v>1</v>
      </c>
      <c r="AY2719" t="s">
        <v>1264</v>
      </c>
      <c r="AZ2719" t="s">
        <v>1265</v>
      </c>
      <c r="BK2719" t="str">
        <f>LEFT(Tabela_BaseCadastro[[#This Row],[Descrição]],SEARCH(" ",Tabela_BaseCadastro[[#This Row],[Descrição]],1)-1)</f>
        <v>351-14-10-4</v>
      </c>
      <c r="BL2719" t="str">
        <f>TEXT(Tabela_BaseCadastro[[#This Row],[Unidade Venda '[EAN8, UPC12, EAN13, e DUN14']]],"0000000000000")</f>
        <v>0000000000000</v>
      </c>
      <c r="BM2719" t="s">
        <v>1565</v>
      </c>
      <c r="BN2719" t="str">
        <f>IF(Tabela_BaseCadastro[[#This Row],[P.Ativo CMED]]="",Tabela_BaseCadastro[[#This Row],[DESCRIÇÃO DO PRINCIPIO ATIVO]],Tabela_BaseCadastro[[#This Row],[P.Ativo CMED]])</f>
        <v>TISAGENLECLEUCEL</v>
      </c>
    </row>
    <row r="2720" spans="1:66" x14ac:dyDescent="0.25">
      <c r="A2720">
        <v>3634</v>
      </c>
      <c r="B2720" t="s">
        <v>6120</v>
      </c>
      <c r="C2720">
        <v>2300</v>
      </c>
      <c r="D2720" t="s">
        <v>177</v>
      </c>
      <c r="E2720">
        <v>5</v>
      </c>
      <c r="F2720" t="s">
        <v>2634</v>
      </c>
      <c r="G2720">
        <v>8</v>
      </c>
      <c r="H2720" s="1" t="s">
        <v>2635</v>
      </c>
      <c r="I2720">
        <v>88</v>
      </c>
      <c r="J2720" t="s">
        <v>5400</v>
      </c>
      <c r="M2720" t="s">
        <v>1263</v>
      </c>
      <c r="N2720" t="s">
        <v>4617</v>
      </c>
      <c r="O2720" t="s">
        <v>4618</v>
      </c>
      <c r="P2720">
        <v>90183921</v>
      </c>
      <c r="R2720">
        <v>13</v>
      </c>
      <c r="S2720">
        <v>14</v>
      </c>
      <c r="T2720">
        <v>13</v>
      </c>
      <c r="U2720">
        <v>0</v>
      </c>
      <c r="V2720">
        <v>0</v>
      </c>
      <c r="W2720">
        <v>0</v>
      </c>
      <c r="X2720" t="s">
        <v>1048</v>
      </c>
      <c r="Z2720" t="s">
        <v>1260</v>
      </c>
      <c r="AA2720" t="s">
        <v>1261</v>
      </c>
      <c r="AE2720">
        <v>45807</v>
      </c>
      <c r="AH2720">
        <v>0</v>
      </c>
      <c r="AK2720" t="s">
        <v>1260</v>
      </c>
      <c r="AQ2720" t="s">
        <v>1263</v>
      </c>
      <c r="AR2720" t="s">
        <v>1257</v>
      </c>
      <c r="AS2720" t="s">
        <v>1260</v>
      </c>
      <c r="AT2720">
        <v>1</v>
      </c>
      <c r="AY2720" t="s">
        <v>1264</v>
      </c>
      <c r="AZ2720" t="s">
        <v>1265</v>
      </c>
      <c r="BK2720" t="str">
        <f>LEFT(Tabela_BaseCadastro[[#This Row],[Descrição]],SEARCH(" ",Tabela_BaseCadastro[[#This Row],[Descrição]],1)-1)</f>
        <v>351-14-12-4</v>
      </c>
      <c r="BL2720" t="str">
        <f>TEXT(Tabela_BaseCadastro[[#This Row],[Unidade Venda '[EAN8, UPC12, EAN13, e DUN14']]],"0000000000000")</f>
        <v>0000000000000</v>
      </c>
      <c r="BM2720" t="s">
        <v>1565</v>
      </c>
      <c r="BN2720" t="str">
        <f>IF(Tabela_BaseCadastro[[#This Row],[P.Ativo CMED]]="",Tabela_BaseCadastro[[#This Row],[DESCRIÇÃO DO PRINCIPIO ATIVO]],Tabela_BaseCadastro[[#This Row],[P.Ativo CMED]])</f>
        <v>TISAGENLECLEUCEL</v>
      </c>
    </row>
    <row r="2721" spans="1:66" x14ac:dyDescent="0.25">
      <c r="A2721">
        <v>3635</v>
      </c>
      <c r="B2721" t="s">
        <v>6121</v>
      </c>
      <c r="C2721">
        <v>2300</v>
      </c>
      <c r="D2721" t="s">
        <v>177</v>
      </c>
      <c r="E2721">
        <v>5</v>
      </c>
      <c r="F2721" t="s">
        <v>2634</v>
      </c>
      <c r="G2721">
        <v>8</v>
      </c>
      <c r="H2721" s="1" t="s">
        <v>2635</v>
      </c>
      <c r="I2721">
        <v>88</v>
      </c>
      <c r="J2721" t="s">
        <v>5400</v>
      </c>
      <c r="M2721" t="s">
        <v>1263</v>
      </c>
      <c r="N2721" t="s">
        <v>4617</v>
      </c>
      <c r="O2721" t="s">
        <v>4618</v>
      </c>
      <c r="P2721">
        <v>90183921</v>
      </c>
      <c r="R2721">
        <v>13</v>
      </c>
      <c r="S2721">
        <v>14</v>
      </c>
      <c r="T2721">
        <v>13</v>
      </c>
      <c r="U2721">
        <v>7898660491265</v>
      </c>
      <c r="V2721">
        <v>0</v>
      </c>
      <c r="W2721">
        <v>0</v>
      </c>
      <c r="X2721" t="s">
        <v>775</v>
      </c>
      <c r="Z2721" t="s">
        <v>1260</v>
      </c>
      <c r="AA2721" t="s">
        <v>1261</v>
      </c>
      <c r="AE2721">
        <v>45807</v>
      </c>
      <c r="AH2721">
        <v>0</v>
      </c>
      <c r="AK2721" t="s">
        <v>1260</v>
      </c>
      <c r="AQ2721" t="s">
        <v>1263</v>
      </c>
      <c r="AR2721" t="s">
        <v>1257</v>
      </c>
      <c r="AS2721" t="s">
        <v>1260</v>
      </c>
      <c r="AT2721">
        <v>1</v>
      </c>
      <c r="AY2721" t="s">
        <v>1264</v>
      </c>
      <c r="AZ2721" t="s">
        <v>1265</v>
      </c>
      <c r="BK2721" t="str">
        <f>LEFT(Tabela_BaseCadastro[[#This Row],[Descrição]],SEARCH(" ",Tabela_BaseCadastro[[#This Row],[Descrição]],1)-1)</f>
        <v>351-14-15-4</v>
      </c>
      <c r="BL2721" t="str">
        <f>TEXT(Tabela_BaseCadastro[[#This Row],[Unidade Venda '[EAN8, UPC12, EAN13, e DUN14']]],"0000000000000")</f>
        <v>7898660491265</v>
      </c>
      <c r="BN2721">
        <f>IF(Tabela_BaseCadastro[[#This Row],[P.Ativo CMED]]="",Tabela_BaseCadastro[[#This Row],[DESCRIÇÃO DO PRINCIPIO ATIVO]],Tabela_BaseCadastro[[#This Row],[P.Ativo CMED]])</f>
        <v>0</v>
      </c>
    </row>
    <row r="2722" spans="1:66" x14ac:dyDescent="0.25">
      <c r="A2722">
        <v>3636</v>
      </c>
      <c r="B2722" t="s">
        <v>6122</v>
      </c>
      <c r="C2722">
        <v>2300</v>
      </c>
      <c r="D2722" t="s">
        <v>177</v>
      </c>
      <c r="E2722">
        <v>5</v>
      </c>
      <c r="F2722" t="s">
        <v>2634</v>
      </c>
      <c r="G2722">
        <v>8</v>
      </c>
      <c r="H2722" s="1" t="s">
        <v>2635</v>
      </c>
      <c r="I2722">
        <v>88</v>
      </c>
      <c r="J2722" t="s">
        <v>5400</v>
      </c>
      <c r="M2722" t="s">
        <v>1263</v>
      </c>
      <c r="N2722" t="s">
        <v>4617</v>
      </c>
      <c r="O2722" t="s">
        <v>4618</v>
      </c>
      <c r="P2722">
        <v>90183921</v>
      </c>
      <c r="R2722">
        <v>13</v>
      </c>
      <c r="S2722">
        <v>14</v>
      </c>
      <c r="T2722">
        <v>13</v>
      </c>
      <c r="U2722">
        <v>0</v>
      </c>
      <c r="V2722">
        <v>0</v>
      </c>
      <c r="W2722">
        <v>0</v>
      </c>
      <c r="X2722" t="s">
        <v>1051</v>
      </c>
      <c r="Z2722" t="s">
        <v>1260</v>
      </c>
      <c r="AA2722" t="s">
        <v>1261</v>
      </c>
      <c r="AE2722">
        <v>45807</v>
      </c>
      <c r="AH2722">
        <v>0</v>
      </c>
      <c r="AK2722" t="s">
        <v>1260</v>
      </c>
      <c r="AQ2722" t="s">
        <v>1263</v>
      </c>
      <c r="AR2722" t="s">
        <v>1257</v>
      </c>
      <c r="AS2722" t="s">
        <v>1260</v>
      </c>
      <c r="AT2722">
        <v>1</v>
      </c>
      <c r="AY2722" t="s">
        <v>1264</v>
      </c>
      <c r="AZ2722" t="s">
        <v>1265</v>
      </c>
      <c r="BK2722" t="str">
        <f>LEFT(Tabela_BaseCadastro[[#This Row],[Descrição]],SEARCH(" ",Tabela_BaseCadastro[[#This Row],[Descrição]],1)-1)</f>
        <v>351-14-17-4</v>
      </c>
      <c r="BL2722" t="str">
        <f>TEXT(Tabela_BaseCadastro[[#This Row],[Unidade Venda '[EAN8, UPC12, EAN13, e DUN14']]],"0000000000000")</f>
        <v>0000000000000</v>
      </c>
      <c r="BM2722" t="s">
        <v>1565</v>
      </c>
      <c r="BN2722" t="str">
        <f>IF(Tabela_BaseCadastro[[#This Row],[P.Ativo CMED]]="",Tabela_BaseCadastro[[#This Row],[DESCRIÇÃO DO PRINCIPIO ATIVO]],Tabela_BaseCadastro[[#This Row],[P.Ativo CMED]])</f>
        <v>TISAGENLECLEUCEL</v>
      </c>
    </row>
    <row r="2723" spans="1:66" x14ac:dyDescent="0.25">
      <c r="A2723">
        <v>3637</v>
      </c>
      <c r="B2723" t="s">
        <v>6123</v>
      </c>
      <c r="C2723">
        <v>2300</v>
      </c>
      <c r="D2723" t="s">
        <v>177</v>
      </c>
      <c r="E2723">
        <v>5</v>
      </c>
      <c r="F2723" t="s">
        <v>2634</v>
      </c>
      <c r="G2723">
        <v>8</v>
      </c>
      <c r="H2723" s="1" t="s">
        <v>2635</v>
      </c>
      <c r="I2723">
        <v>88</v>
      </c>
      <c r="J2723" t="s">
        <v>5400</v>
      </c>
      <c r="M2723" t="s">
        <v>1263</v>
      </c>
      <c r="N2723" t="s">
        <v>4617</v>
      </c>
      <c r="O2723" t="s">
        <v>4618</v>
      </c>
      <c r="P2723">
        <v>90183921</v>
      </c>
      <c r="R2723">
        <v>13</v>
      </c>
      <c r="S2723">
        <v>14</v>
      </c>
      <c r="T2723">
        <v>13</v>
      </c>
      <c r="U2723">
        <v>0</v>
      </c>
      <c r="V2723">
        <v>0</v>
      </c>
      <c r="W2723">
        <v>0</v>
      </c>
      <c r="X2723" t="s">
        <v>6124</v>
      </c>
      <c r="Z2723" t="s">
        <v>1260</v>
      </c>
      <c r="AA2723" t="s">
        <v>1261</v>
      </c>
      <c r="AE2723">
        <v>45807</v>
      </c>
      <c r="AH2723">
        <v>0</v>
      </c>
      <c r="AK2723" t="s">
        <v>1260</v>
      </c>
      <c r="AQ2723" t="s">
        <v>1263</v>
      </c>
      <c r="AR2723" t="s">
        <v>1257</v>
      </c>
      <c r="AS2723" t="s">
        <v>1260</v>
      </c>
      <c r="AT2723">
        <v>1</v>
      </c>
      <c r="AY2723" t="s">
        <v>1264</v>
      </c>
      <c r="AZ2723" t="s">
        <v>1265</v>
      </c>
      <c r="BK2723" t="str">
        <f>LEFT(Tabela_BaseCadastro[[#This Row],[Descrição]],SEARCH(" ",Tabela_BaseCadastro[[#This Row],[Descrição]],1)-1)</f>
        <v>351-14-20-4</v>
      </c>
      <c r="BL2723" t="str">
        <f>TEXT(Tabela_BaseCadastro[[#This Row],[Unidade Venda '[EAN8, UPC12, EAN13, e DUN14']]],"0000000000000")</f>
        <v>0000000000000</v>
      </c>
      <c r="BM2723" t="s">
        <v>1565</v>
      </c>
      <c r="BN2723" t="str">
        <f>IF(Tabela_BaseCadastro[[#This Row],[P.Ativo CMED]]="",Tabela_BaseCadastro[[#This Row],[DESCRIÇÃO DO PRINCIPIO ATIVO]],Tabela_BaseCadastro[[#This Row],[P.Ativo CMED]])</f>
        <v>TISAGENLECLEUCEL</v>
      </c>
    </row>
    <row r="2724" spans="1:66" x14ac:dyDescent="0.25">
      <c r="A2724">
        <v>3638</v>
      </c>
      <c r="B2724" t="s">
        <v>6125</v>
      </c>
      <c r="C2724">
        <v>2300</v>
      </c>
      <c r="D2724" t="s">
        <v>177</v>
      </c>
      <c r="E2724">
        <v>5</v>
      </c>
      <c r="F2724" t="s">
        <v>2634</v>
      </c>
      <c r="G2724">
        <v>8</v>
      </c>
      <c r="H2724" s="1" t="s">
        <v>2635</v>
      </c>
      <c r="I2724">
        <v>88</v>
      </c>
      <c r="J2724" t="s">
        <v>5400</v>
      </c>
      <c r="M2724" t="s">
        <v>1263</v>
      </c>
      <c r="N2724" t="s">
        <v>4617</v>
      </c>
      <c r="O2724" t="s">
        <v>4618</v>
      </c>
      <c r="P2724">
        <v>90183921</v>
      </c>
      <c r="R2724">
        <v>13</v>
      </c>
      <c r="S2724">
        <v>14</v>
      </c>
      <c r="T2724">
        <v>13</v>
      </c>
      <c r="U2724">
        <v>0</v>
      </c>
      <c r="V2724">
        <v>0</v>
      </c>
      <c r="W2724">
        <v>0</v>
      </c>
      <c r="X2724" t="s">
        <v>1054</v>
      </c>
      <c r="Z2724" t="s">
        <v>1260</v>
      </c>
      <c r="AA2724" t="s">
        <v>1261</v>
      </c>
      <c r="AE2724">
        <v>45807</v>
      </c>
      <c r="AH2724">
        <v>0</v>
      </c>
      <c r="AK2724" t="s">
        <v>1260</v>
      </c>
      <c r="AQ2724" t="s">
        <v>1263</v>
      </c>
      <c r="AR2724" t="s">
        <v>1257</v>
      </c>
      <c r="AS2724" t="s">
        <v>1260</v>
      </c>
      <c r="AT2724">
        <v>1</v>
      </c>
      <c r="AY2724" t="s">
        <v>1264</v>
      </c>
      <c r="AZ2724" t="s">
        <v>1265</v>
      </c>
      <c r="BK2724" t="str">
        <f>LEFT(Tabela_BaseCadastro[[#This Row],[Descrição]],SEARCH(" ",Tabela_BaseCadastro[[#This Row],[Descrição]],1)-1)</f>
        <v>351-16-10-6</v>
      </c>
      <c r="BL2724" t="str">
        <f>TEXT(Tabela_BaseCadastro[[#This Row],[Unidade Venda '[EAN8, UPC12, EAN13, e DUN14']]],"0000000000000")</f>
        <v>0000000000000</v>
      </c>
      <c r="BM2724" t="s">
        <v>1565</v>
      </c>
      <c r="BN2724" t="str">
        <f>IF(Tabela_BaseCadastro[[#This Row],[P.Ativo CMED]]="",Tabela_BaseCadastro[[#This Row],[DESCRIÇÃO DO PRINCIPIO ATIVO]],Tabela_BaseCadastro[[#This Row],[P.Ativo CMED]])</f>
        <v>TISAGENLECLEUCEL</v>
      </c>
    </row>
    <row r="2725" spans="1:66" x14ac:dyDescent="0.25">
      <c r="A2725">
        <v>3639</v>
      </c>
      <c r="B2725" t="s">
        <v>6126</v>
      </c>
      <c r="C2725">
        <v>2300</v>
      </c>
      <c r="D2725" t="s">
        <v>177</v>
      </c>
      <c r="E2725">
        <v>5</v>
      </c>
      <c r="F2725" t="s">
        <v>2634</v>
      </c>
      <c r="G2725">
        <v>8</v>
      </c>
      <c r="H2725" s="1" t="s">
        <v>2635</v>
      </c>
      <c r="I2725">
        <v>88</v>
      </c>
      <c r="J2725" t="s">
        <v>5400</v>
      </c>
      <c r="M2725" t="s">
        <v>1263</v>
      </c>
      <c r="N2725" t="s">
        <v>4617</v>
      </c>
      <c r="O2725" t="s">
        <v>4618</v>
      </c>
      <c r="P2725">
        <v>90183921</v>
      </c>
      <c r="R2725">
        <v>13</v>
      </c>
      <c r="S2725">
        <v>14</v>
      </c>
      <c r="T2725">
        <v>13</v>
      </c>
      <c r="U2725">
        <v>0</v>
      </c>
      <c r="V2725">
        <v>0</v>
      </c>
      <c r="W2725">
        <v>0</v>
      </c>
      <c r="X2725" t="s">
        <v>1057</v>
      </c>
      <c r="Z2725" t="s">
        <v>1260</v>
      </c>
      <c r="AA2725" t="s">
        <v>1261</v>
      </c>
      <c r="AE2725">
        <v>45807</v>
      </c>
      <c r="AH2725">
        <v>0</v>
      </c>
      <c r="AK2725" t="s">
        <v>1260</v>
      </c>
      <c r="AQ2725" t="s">
        <v>1263</v>
      </c>
      <c r="AR2725" t="s">
        <v>1257</v>
      </c>
      <c r="AS2725" t="s">
        <v>1260</v>
      </c>
      <c r="AT2725">
        <v>1</v>
      </c>
      <c r="AY2725" t="s">
        <v>1264</v>
      </c>
      <c r="AZ2725" t="s">
        <v>1265</v>
      </c>
      <c r="BK2725" t="str">
        <f>LEFT(Tabela_BaseCadastro[[#This Row],[Descrição]],SEARCH(" ",Tabela_BaseCadastro[[#This Row],[Descrição]],1)-1)</f>
        <v>351-16-12-6</v>
      </c>
      <c r="BL2725" t="str">
        <f>TEXT(Tabela_BaseCadastro[[#This Row],[Unidade Venda '[EAN8, UPC12, EAN13, e DUN14']]],"0000000000000")</f>
        <v>0000000000000</v>
      </c>
      <c r="BM2725" t="s">
        <v>1565</v>
      </c>
      <c r="BN2725" t="str">
        <f>IF(Tabela_BaseCadastro[[#This Row],[P.Ativo CMED]]="",Tabela_BaseCadastro[[#This Row],[DESCRIÇÃO DO PRINCIPIO ATIVO]],Tabela_BaseCadastro[[#This Row],[P.Ativo CMED]])</f>
        <v>TISAGENLECLEUCEL</v>
      </c>
    </row>
    <row r="2726" spans="1:66" x14ac:dyDescent="0.25">
      <c r="A2726">
        <v>3640</v>
      </c>
      <c r="B2726" t="s">
        <v>6127</v>
      </c>
      <c r="C2726">
        <v>2300</v>
      </c>
      <c r="D2726" t="s">
        <v>177</v>
      </c>
      <c r="E2726">
        <v>5</v>
      </c>
      <c r="F2726" t="s">
        <v>2634</v>
      </c>
      <c r="G2726">
        <v>8</v>
      </c>
      <c r="H2726" s="1" t="s">
        <v>2635</v>
      </c>
      <c r="I2726">
        <v>88</v>
      </c>
      <c r="J2726" t="s">
        <v>5400</v>
      </c>
      <c r="M2726" t="s">
        <v>1263</v>
      </c>
      <c r="N2726" t="s">
        <v>4617</v>
      </c>
      <c r="O2726" t="s">
        <v>4618</v>
      </c>
      <c r="P2726">
        <v>90183921</v>
      </c>
      <c r="R2726">
        <v>13</v>
      </c>
      <c r="S2726">
        <v>14</v>
      </c>
      <c r="T2726">
        <v>13</v>
      </c>
      <c r="U2726">
        <v>0</v>
      </c>
      <c r="V2726">
        <v>0</v>
      </c>
      <c r="W2726">
        <v>0</v>
      </c>
      <c r="X2726" t="s">
        <v>6128</v>
      </c>
      <c r="Z2726" t="s">
        <v>1260</v>
      </c>
      <c r="AA2726" t="s">
        <v>1261</v>
      </c>
      <c r="AE2726">
        <v>45807</v>
      </c>
      <c r="AH2726">
        <v>0</v>
      </c>
      <c r="AK2726" t="s">
        <v>1260</v>
      </c>
      <c r="AQ2726" t="s">
        <v>1263</v>
      </c>
      <c r="AR2726" t="s">
        <v>1257</v>
      </c>
      <c r="AS2726" t="s">
        <v>1260</v>
      </c>
      <c r="AT2726">
        <v>1</v>
      </c>
      <c r="AY2726" t="s">
        <v>1264</v>
      </c>
      <c r="AZ2726" t="s">
        <v>1265</v>
      </c>
      <c r="BK2726" t="str">
        <f>LEFT(Tabela_BaseCadastro[[#This Row],[Descrição]],SEARCH(" ",Tabela_BaseCadastro[[#This Row],[Descrição]],1)-1)</f>
        <v>351-16-15-6</v>
      </c>
      <c r="BL2726" t="str">
        <f>TEXT(Tabela_BaseCadastro[[#This Row],[Unidade Venda '[EAN8, UPC12, EAN13, e DUN14']]],"0000000000000")</f>
        <v>0000000000000</v>
      </c>
      <c r="BM2726" t="s">
        <v>1565</v>
      </c>
      <c r="BN2726" t="str">
        <f>IF(Tabela_BaseCadastro[[#This Row],[P.Ativo CMED]]="",Tabela_BaseCadastro[[#This Row],[DESCRIÇÃO DO PRINCIPIO ATIVO]],Tabela_BaseCadastro[[#This Row],[P.Ativo CMED]])</f>
        <v>TISAGENLECLEUCEL</v>
      </c>
    </row>
    <row r="2727" spans="1:66" x14ac:dyDescent="0.25">
      <c r="A2727">
        <v>3641</v>
      </c>
      <c r="B2727" t="s">
        <v>6129</v>
      </c>
      <c r="C2727">
        <v>2300</v>
      </c>
      <c r="D2727" t="s">
        <v>177</v>
      </c>
      <c r="E2727">
        <v>5</v>
      </c>
      <c r="F2727" t="s">
        <v>2634</v>
      </c>
      <c r="G2727">
        <v>8</v>
      </c>
      <c r="H2727" s="1" t="s">
        <v>2635</v>
      </c>
      <c r="I2727">
        <v>88</v>
      </c>
      <c r="J2727" t="s">
        <v>5400</v>
      </c>
      <c r="M2727" t="s">
        <v>1263</v>
      </c>
      <c r="N2727" t="s">
        <v>4617</v>
      </c>
      <c r="O2727" t="s">
        <v>4618</v>
      </c>
      <c r="P2727">
        <v>90183921</v>
      </c>
      <c r="R2727">
        <v>13</v>
      </c>
      <c r="S2727">
        <v>14</v>
      </c>
      <c r="T2727">
        <v>13</v>
      </c>
      <c r="U2727">
        <v>0</v>
      </c>
      <c r="V2727">
        <v>0</v>
      </c>
      <c r="W2727">
        <v>0</v>
      </c>
      <c r="X2727" t="s">
        <v>1060</v>
      </c>
      <c r="Z2727" t="s">
        <v>1260</v>
      </c>
      <c r="AA2727" t="s">
        <v>1261</v>
      </c>
      <c r="AE2727">
        <v>45807</v>
      </c>
      <c r="AH2727">
        <v>0</v>
      </c>
      <c r="AK2727" t="s">
        <v>1260</v>
      </c>
      <c r="AQ2727" t="s">
        <v>1263</v>
      </c>
      <c r="AR2727" t="s">
        <v>1257</v>
      </c>
      <c r="AS2727" t="s">
        <v>1260</v>
      </c>
      <c r="AT2727">
        <v>1</v>
      </c>
      <c r="AY2727" t="s">
        <v>1264</v>
      </c>
      <c r="AZ2727" t="s">
        <v>1265</v>
      </c>
      <c r="BK2727" t="str">
        <f>LEFT(Tabela_BaseCadastro[[#This Row],[Descrição]],SEARCH(" ",Tabela_BaseCadastro[[#This Row],[Descrição]],1)-1)</f>
        <v>351-16-17-6</v>
      </c>
      <c r="BL2727" t="str">
        <f>TEXT(Tabela_BaseCadastro[[#This Row],[Unidade Venda '[EAN8, UPC12, EAN13, e DUN14']]],"0000000000000")</f>
        <v>0000000000000</v>
      </c>
      <c r="BM2727" t="s">
        <v>1565</v>
      </c>
      <c r="BN2727" t="str">
        <f>IF(Tabela_BaseCadastro[[#This Row],[P.Ativo CMED]]="",Tabela_BaseCadastro[[#This Row],[DESCRIÇÃO DO PRINCIPIO ATIVO]],Tabela_BaseCadastro[[#This Row],[P.Ativo CMED]])</f>
        <v>TISAGENLECLEUCEL</v>
      </c>
    </row>
    <row r="2728" spans="1:66" x14ac:dyDescent="0.25">
      <c r="A2728">
        <v>3642</v>
      </c>
      <c r="B2728" t="s">
        <v>6130</v>
      </c>
      <c r="C2728">
        <v>2300</v>
      </c>
      <c r="D2728" t="s">
        <v>177</v>
      </c>
      <c r="E2728">
        <v>5</v>
      </c>
      <c r="F2728" t="s">
        <v>2634</v>
      </c>
      <c r="G2728">
        <v>8</v>
      </c>
      <c r="H2728" s="1" t="s">
        <v>2635</v>
      </c>
      <c r="I2728">
        <v>88</v>
      </c>
      <c r="J2728" t="s">
        <v>5400</v>
      </c>
      <c r="M2728" t="s">
        <v>1263</v>
      </c>
      <c r="N2728" t="s">
        <v>4617</v>
      </c>
      <c r="O2728" t="s">
        <v>4618</v>
      </c>
      <c r="P2728">
        <v>90183921</v>
      </c>
      <c r="R2728">
        <v>13</v>
      </c>
      <c r="S2728">
        <v>14</v>
      </c>
      <c r="T2728">
        <v>13</v>
      </c>
      <c r="U2728">
        <v>0</v>
      </c>
      <c r="V2728">
        <v>0</v>
      </c>
      <c r="W2728">
        <v>0</v>
      </c>
      <c r="X2728" t="s">
        <v>6131</v>
      </c>
      <c r="Z2728" t="s">
        <v>1260</v>
      </c>
      <c r="AA2728" t="s">
        <v>1261</v>
      </c>
      <c r="AE2728">
        <v>45807</v>
      </c>
      <c r="AH2728">
        <v>0</v>
      </c>
      <c r="AK2728" t="s">
        <v>1260</v>
      </c>
      <c r="AQ2728" t="s">
        <v>1263</v>
      </c>
      <c r="AR2728" t="s">
        <v>1257</v>
      </c>
      <c r="AS2728" t="s">
        <v>1260</v>
      </c>
      <c r="AT2728">
        <v>1</v>
      </c>
      <c r="AY2728" t="s">
        <v>1264</v>
      </c>
      <c r="AZ2728" t="s">
        <v>1265</v>
      </c>
      <c r="BK2728" t="str">
        <f>LEFT(Tabela_BaseCadastro[[#This Row],[Descrição]],SEARCH(" ",Tabela_BaseCadastro[[#This Row],[Descrição]],1)-1)</f>
        <v>351-16-20-6</v>
      </c>
      <c r="BL2728" t="str">
        <f>TEXT(Tabela_BaseCadastro[[#This Row],[Unidade Venda '[EAN8, UPC12, EAN13, e DUN14']]],"0000000000000")</f>
        <v>0000000000000</v>
      </c>
      <c r="BM2728" t="s">
        <v>1565</v>
      </c>
      <c r="BN2728" t="str">
        <f>IF(Tabela_BaseCadastro[[#This Row],[P.Ativo CMED]]="",Tabela_BaseCadastro[[#This Row],[DESCRIÇÃO DO PRINCIPIO ATIVO]],Tabela_BaseCadastro[[#This Row],[P.Ativo CMED]])</f>
        <v>TISAGENLECLEUCEL</v>
      </c>
    </row>
    <row r="2729" spans="1:66" x14ac:dyDescent="0.25">
      <c r="A2729">
        <v>3643</v>
      </c>
      <c r="B2729" t="s">
        <v>6132</v>
      </c>
      <c r="C2729">
        <v>2300</v>
      </c>
      <c r="D2729" t="s">
        <v>177</v>
      </c>
      <c r="E2729">
        <v>5</v>
      </c>
      <c r="F2729" t="s">
        <v>2634</v>
      </c>
      <c r="G2729">
        <v>8</v>
      </c>
      <c r="H2729" s="1" t="s">
        <v>2635</v>
      </c>
      <c r="I2729">
        <v>88</v>
      </c>
      <c r="J2729" t="s">
        <v>5400</v>
      </c>
      <c r="M2729" t="s">
        <v>1263</v>
      </c>
      <c r="N2729" t="s">
        <v>4617</v>
      </c>
      <c r="O2729" t="s">
        <v>4618</v>
      </c>
      <c r="P2729">
        <v>90183921</v>
      </c>
      <c r="R2729">
        <v>13</v>
      </c>
      <c r="S2729">
        <v>14</v>
      </c>
      <c r="T2729">
        <v>13</v>
      </c>
      <c r="U2729">
        <v>0</v>
      </c>
      <c r="V2729">
        <v>0</v>
      </c>
      <c r="W2729">
        <v>0</v>
      </c>
      <c r="X2729" t="s">
        <v>6133</v>
      </c>
      <c r="Z2729" t="s">
        <v>1260</v>
      </c>
      <c r="AA2729" t="s">
        <v>1261</v>
      </c>
      <c r="AE2729">
        <v>45807</v>
      </c>
      <c r="AH2729">
        <v>0</v>
      </c>
      <c r="AK2729" t="s">
        <v>1260</v>
      </c>
      <c r="AQ2729" t="s">
        <v>1263</v>
      </c>
      <c r="AR2729" t="s">
        <v>1257</v>
      </c>
      <c r="AS2729" t="s">
        <v>1260</v>
      </c>
      <c r="AT2729">
        <v>1</v>
      </c>
      <c r="AY2729" t="s">
        <v>1264</v>
      </c>
      <c r="AZ2729" t="s">
        <v>1265</v>
      </c>
      <c r="BK2729" t="str">
        <f>LEFT(Tabela_BaseCadastro[[#This Row],[Descrição]],SEARCH(" ",Tabela_BaseCadastro[[#This Row],[Descrição]],1)-1)</f>
        <v>351-18-15-8</v>
      </c>
      <c r="BL2729" t="str">
        <f>TEXT(Tabela_BaseCadastro[[#This Row],[Unidade Venda '[EAN8, UPC12, EAN13, e DUN14']]],"0000000000000")</f>
        <v>0000000000000</v>
      </c>
      <c r="BM2729" t="s">
        <v>1565</v>
      </c>
      <c r="BN2729" t="str">
        <f>IF(Tabela_BaseCadastro[[#This Row],[P.Ativo CMED]]="",Tabela_BaseCadastro[[#This Row],[DESCRIÇÃO DO PRINCIPIO ATIVO]],Tabela_BaseCadastro[[#This Row],[P.Ativo CMED]])</f>
        <v>TISAGENLECLEUCEL</v>
      </c>
    </row>
    <row r="2730" spans="1:66" x14ac:dyDescent="0.25">
      <c r="A2730">
        <v>3646</v>
      </c>
      <c r="B2730" t="s">
        <v>6134</v>
      </c>
      <c r="C2730">
        <v>2300</v>
      </c>
      <c r="D2730" t="s">
        <v>177</v>
      </c>
      <c r="E2730">
        <v>5</v>
      </c>
      <c r="F2730" t="s">
        <v>2634</v>
      </c>
      <c r="G2730">
        <v>8</v>
      </c>
      <c r="H2730" s="1" t="s">
        <v>2635</v>
      </c>
      <c r="I2730">
        <v>88</v>
      </c>
      <c r="J2730" t="s">
        <v>5400</v>
      </c>
      <c r="M2730" t="s">
        <v>1263</v>
      </c>
      <c r="N2730" t="s">
        <v>4617</v>
      </c>
      <c r="O2730" t="s">
        <v>4618</v>
      </c>
      <c r="P2730">
        <v>90183921</v>
      </c>
      <c r="R2730">
        <v>13</v>
      </c>
      <c r="S2730">
        <v>14</v>
      </c>
      <c r="T2730">
        <v>13</v>
      </c>
      <c r="U2730">
        <v>0</v>
      </c>
      <c r="V2730">
        <v>0</v>
      </c>
      <c r="W2730">
        <v>0</v>
      </c>
      <c r="X2730" t="s">
        <v>6135</v>
      </c>
      <c r="Z2730" t="s">
        <v>1260</v>
      </c>
      <c r="AA2730" t="s">
        <v>1261</v>
      </c>
      <c r="AE2730">
        <v>45807</v>
      </c>
      <c r="AH2730">
        <v>0</v>
      </c>
      <c r="AK2730" t="s">
        <v>1260</v>
      </c>
      <c r="AQ2730" t="s">
        <v>1263</v>
      </c>
      <c r="AR2730" t="s">
        <v>1257</v>
      </c>
      <c r="AS2730" t="s">
        <v>1260</v>
      </c>
      <c r="AT2730">
        <v>1</v>
      </c>
      <c r="AY2730" t="s">
        <v>1264</v>
      </c>
      <c r="AZ2730" t="s">
        <v>1265</v>
      </c>
      <c r="BK2730" t="str">
        <f>LEFT(Tabela_BaseCadastro[[#This Row],[Descrição]],SEARCH(" ",Tabela_BaseCadastro[[#This Row],[Descrição]],1)-1)</f>
        <v>351-18-20-8</v>
      </c>
      <c r="BL2730" t="str">
        <f>TEXT(Tabela_BaseCadastro[[#This Row],[Unidade Venda '[EAN8, UPC12, EAN13, e DUN14']]],"0000000000000")</f>
        <v>0000000000000</v>
      </c>
      <c r="BM2730" t="s">
        <v>1565</v>
      </c>
      <c r="BN2730" t="str">
        <f>IF(Tabela_BaseCadastro[[#This Row],[P.Ativo CMED]]="",Tabela_BaseCadastro[[#This Row],[DESCRIÇÃO DO PRINCIPIO ATIVO]],Tabela_BaseCadastro[[#This Row],[P.Ativo CMED]])</f>
        <v>TISAGENLECLEUCEL</v>
      </c>
    </row>
    <row r="2731" spans="1:66" x14ac:dyDescent="0.25">
      <c r="A2731">
        <v>3647</v>
      </c>
      <c r="B2731" t="s">
        <v>6136</v>
      </c>
      <c r="C2731">
        <v>2300</v>
      </c>
      <c r="D2731" t="s">
        <v>177</v>
      </c>
      <c r="E2731">
        <v>5</v>
      </c>
      <c r="F2731" t="s">
        <v>2634</v>
      </c>
      <c r="G2731">
        <v>8</v>
      </c>
      <c r="H2731" s="1" t="s">
        <v>2635</v>
      </c>
      <c r="I2731">
        <v>88</v>
      </c>
      <c r="J2731" t="s">
        <v>5400</v>
      </c>
      <c r="M2731" t="s">
        <v>1263</v>
      </c>
      <c r="N2731" t="s">
        <v>4617</v>
      </c>
      <c r="O2731" t="s">
        <v>4618</v>
      </c>
      <c r="P2731">
        <v>90183921</v>
      </c>
      <c r="R2731">
        <v>13</v>
      </c>
      <c r="S2731">
        <v>14</v>
      </c>
      <c r="T2731">
        <v>13</v>
      </c>
      <c r="U2731">
        <v>0</v>
      </c>
      <c r="V2731">
        <v>0</v>
      </c>
      <c r="W2731">
        <v>0</v>
      </c>
      <c r="X2731" t="s">
        <v>6137</v>
      </c>
      <c r="Z2731" t="s">
        <v>1260</v>
      </c>
      <c r="AA2731" t="s">
        <v>1261</v>
      </c>
      <c r="AE2731">
        <v>45807</v>
      </c>
      <c r="AH2731">
        <v>0</v>
      </c>
      <c r="AK2731" t="s">
        <v>1260</v>
      </c>
      <c r="AQ2731" t="s">
        <v>1263</v>
      </c>
      <c r="AR2731" t="s">
        <v>1257</v>
      </c>
      <c r="AS2731" t="s">
        <v>1260</v>
      </c>
      <c r="AT2731">
        <v>1</v>
      </c>
      <c r="AY2731" t="s">
        <v>1264</v>
      </c>
      <c r="AZ2731" t="s">
        <v>1265</v>
      </c>
      <c r="BK2731" t="str">
        <f>LEFT(Tabela_BaseCadastro[[#This Row],[Descrição]],SEARCH(" ",Tabela_BaseCadastro[[#This Row],[Descrição]],1)-1)</f>
        <v>351-18-25-8</v>
      </c>
      <c r="BL2731" t="str">
        <f>TEXT(Tabela_BaseCadastro[[#This Row],[Unidade Venda '[EAN8, UPC12, EAN13, e DUN14']]],"0000000000000")</f>
        <v>0000000000000</v>
      </c>
      <c r="BM2731" t="s">
        <v>1565</v>
      </c>
      <c r="BN2731" t="str">
        <f>IF(Tabela_BaseCadastro[[#This Row],[P.Ativo CMED]]="",Tabela_BaseCadastro[[#This Row],[DESCRIÇÃO DO PRINCIPIO ATIVO]],Tabela_BaseCadastro[[#This Row],[P.Ativo CMED]])</f>
        <v>TISAGENLECLEUCEL</v>
      </c>
    </row>
    <row r="2732" spans="1:66" x14ac:dyDescent="0.25">
      <c r="A2732">
        <v>3648</v>
      </c>
      <c r="B2732" t="s">
        <v>6138</v>
      </c>
      <c r="C2732">
        <v>2300</v>
      </c>
      <c r="D2732" t="s">
        <v>177</v>
      </c>
      <c r="E2732">
        <v>5</v>
      </c>
      <c r="F2732" t="s">
        <v>2634</v>
      </c>
      <c r="G2732">
        <v>8</v>
      </c>
      <c r="H2732" s="1" t="s">
        <v>2635</v>
      </c>
      <c r="I2732">
        <v>88</v>
      </c>
      <c r="J2732" t="s">
        <v>5400</v>
      </c>
      <c r="M2732" t="s">
        <v>1263</v>
      </c>
      <c r="N2732" t="s">
        <v>4617</v>
      </c>
      <c r="O2732" t="s">
        <v>4618</v>
      </c>
      <c r="P2732">
        <v>90183921</v>
      </c>
      <c r="R2732">
        <v>13</v>
      </c>
      <c r="S2732">
        <v>14</v>
      </c>
      <c r="T2732">
        <v>13</v>
      </c>
      <c r="U2732">
        <v>0</v>
      </c>
      <c r="V2732">
        <v>0</v>
      </c>
      <c r="W2732">
        <v>0</v>
      </c>
      <c r="X2732" t="s">
        <v>6139</v>
      </c>
      <c r="Z2732" t="s">
        <v>1260</v>
      </c>
      <c r="AA2732" t="s">
        <v>1261</v>
      </c>
      <c r="AE2732">
        <v>45807</v>
      </c>
      <c r="AH2732">
        <v>0</v>
      </c>
      <c r="AK2732" t="s">
        <v>1260</v>
      </c>
      <c r="AQ2732" t="s">
        <v>1263</v>
      </c>
      <c r="AR2732" t="s">
        <v>1257</v>
      </c>
      <c r="AS2732" t="s">
        <v>1260</v>
      </c>
      <c r="AT2732">
        <v>1</v>
      </c>
      <c r="AY2732" t="s">
        <v>1264</v>
      </c>
      <c r="AZ2732" t="s">
        <v>1265</v>
      </c>
      <c r="BK2732" t="str">
        <f>LEFT(Tabela_BaseCadastro[[#This Row],[Descrição]],SEARCH(" ",Tabela_BaseCadastro[[#This Row],[Descrição]],1)-1)</f>
        <v>351-20-15-10</v>
      </c>
      <c r="BL2732" t="str">
        <f>TEXT(Tabela_BaseCadastro[[#This Row],[Unidade Venda '[EAN8, UPC12, EAN13, e DUN14']]],"0000000000000")</f>
        <v>0000000000000</v>
      </c>
      <c r="BM2732" t="s">
        <v>1565</v>
      </c>
      <c r="BN2732" t="str">
        <f>IF(Tabela_BaseCadastro[[#This Row],[P.Ativo CMED]]="",Tabela_BaseCadastro[[#This Row],[DESCRIÇÃO DO PRINCIPIO ATIVO]],Tabela_BaseCadastro[[#This Row],[P.Ativo CMED]])</f>
        <v>TISAGENLECLEUCEL</v>
      </c>
    </row>
    <row r="2733" spans="1:66" x14ac:dyDescent="0.25">
      <c r="A2733">
        <v>3649</v>
      </c>
      <c r="B2733" t="s">
        <v>6140</v>
      </c>
      <c r="C2733">
        <v>2300</v>
      </c>
      <c r="D2733" t="s">
        <v>177</v>
      </c>
      <c r="E2733">
        <v>5</v>
      </c>
      <c r="F2733" t="s">
        <v>2634</v>
      </c>
      <c r="G2733">
        <v>8</v>
      </c>
      <c r="H2733" s="1" t="s">
        <v>2635</v>
      </c>
      <c r="I2733">
        <v>88</v>
      </c>
      <c r="J2733" t="s">
        <v>5400</v>
      </c>
      <c r="M2733" t="s">
        <v>1263</v>
      </c>
      <c r="N2733" t="s">
        <v>4617</v>
      </c>
      <c r="O2733" t="s">
        <v>4618</v>
      </c>
      <c r="P2733">
        <v>90183921</v>
      </c>
      <c r="R2733">
        <v>13</v>
      </c>
      <c r="S2733">
        <v>14</v>
      </c>
      <c r="T2733">
        <v>13</v>
      </c>
      <c r="U2733">
        <v>0</v>
      </c>
      <c r="V2733">
        <v>0</v>
      </c>
      <c r="W2733">
        <v>0</v>
      </c>
      <c r="X2733" t="s">
        <v>6141</v>
      </c>
      <c r="Z2733" t="s">
        <v>1260</v>
      </c>
      <c r="AA2733" t="s">
        <v>1261</v>
      </c>
      <c r="AE2733">
        <v>45807</v>
      </c>
      <c r="AH2733">
        <v>0</v>
      </c>
      <c r="AK2733" t="s">
        <v>1260</v>
      </c>
      <c r="AQ2733" t="s">
        <v>1263</v>
      </c>
      <c r="AR2733" t="s">
        <v>1257</v>
      </c>
      <c r="AS2733" t="s">
        <v>1260</v>
      </c>
      <c r="AT2733">
        <v>1</v>
      </c>
      <c r="AY2733" t="s">
        <v>1264</v>
      </c>
      <c r="AZ2733" t="s">
        <v>1265</v>
      </c>
      <c r="BK2733" t="str">
        <f>LEFT(Tabela_BaseCadastro[[#This Row],[Descrição]],SEARCH(" ",Tabela_BaseCadastro[[#This Row],[Descrição]],1)-1)</f>
        <v>351-20-17-10</v>
      </c>
      <c r="BL2733" t="str">
        <f>TEXT(Tabela_BaseCadastro[[#This Row],[Unidade Venda '[EAN8, UPC12, EAN13, e DUN14']]],"0000000000000")</f>
        <v>0000000000000</v>
      </c>
      <c r="BM2733" t="s">
        <v>1565</v>
      </c>
      <c r="BN2733" t="str">
        <f>IF(Tabela_BaseCadastro[[#This Row],[P.Ativo CMED]]="",Tabela_BaseCadastro[[#This Row],[DESCRIÇÃO DO PRINCIPIO ATIVO]],Tabela_BaseCadastro[[#This Row],[P.Ativo CMED]])</f>
        <v>TISAGENLECLEUCEL</v>
      </c>
    </row>
    <row r="2734" spans="1:66" x14ac:dyDescent="0.25">
      <c r="A2734">
        <v>3650</v>
      </c>
      <c r="B2734" t="s">
        <v>6142</v>
      </c>
      <c r="C2734">
        <v>2300</v>
      </c>
      <c r="D2734" t="s">
        <v>177</v>
      </c>
      <c r="E2734">
        <v>5</v>
      </c>
      <c r="F2734" t="s">
        <v>2634</v>
      </c>
      <c r="G2734">
        <v>8</v>
      </c>
      <c r="H2734" s="1" t="s">
        <v>2635</v>
      </c>
      <c r="I2734">
        <v>88</v>
      </c>
      <c r="J2734" t="s">
        <v>5400</v>
      </c>
      <c r="M2734" t="s">
        <v>1263</v>
      </c>
      <c r="N2734" t="s">
        <v>4617</v>
      </c>
      <c r="O2734" t="s">
        <v>4618</v>
      </c>
      <c r="P2734">
        <v>90183921</v>
      </c>
      <c r="R2734">
        <v>13</v>
      </c>
      <c r="S2734">
        <v>14</v>
      </c>
      <c r="T2734">
        <v>13</v>
      </c>
      <c r="U2734">
        <v>0</v>
      </c>
      <c r="V2734">
        <v>0</v>
      </c>
      <c r="W2734">
        <v>0</v>
      </c>
      <c r="X2734" t="s">
        <v>6143</v>
      </c>
      <c r="Z2734" t="s">
        <v>1260</v>
      </c>
      <c r="AA2734" t="s">
        <v>1261</v>
      </c>
      <c r="AE2734">
        <v>45807</v>
      </c>
      <c r="AH2734">
        <v>0</v>
      </c>
      <c r="AK2734" t="s">
        <v>1260</v>
      </c>
      <c r="AQ2734" t="s">
        <v>1263</v>
      </c>
      <c r="AR2734" t="s">
        <v>1257</v>
      </c>
      <c r="AS2734" t="s">
        <v>1260</v>
      </c>
      <c r="AT2734">
        <v>1</v>
      </c>
      <c r="AY2734" t="s">
        <v>1264</v>
      </c>
      <c r="AZ2734" t="s">
        <v>1265</v>
      </c>
      <c r="BK2734" t="str">
        <f>LEFT(Tabela_BaseCadastro[[#This Row],[Descrição]],SEARCH(" ",Tabela_BaseCadastro[[#This Row],[Descrição]],1)-1)</f>
        <v>351-20-20-10</v>
      </c>
      <c r="BL2734" t="str">
        <f>TEXT(Tabela_BaseCadastro[[#This Row],[Unidade Venda '[EAN8, UPC12, EAN13, e DUN14']]],"0000000000000")</f>
        <v>0000000000000</v>
      </c>
      <c r="BM2734" t="s">
        <v>1565</v>
      </c>
      <c r="BN2734" t="str">
        <f>IF(Tabela_BaseCadastro[[#This Row],[P.Ativo CMED]]="",Tabela_BaseCadastro[[#This Row],[DESCRIÇÃO DO PRINCIPIO ATIVO]],Tabela_BaseCadastro[[#This Row],[P.Ativo CMED]])</f>
        <v>TISAGENLECLEUCEL</v>
      </c>
    </row>
    <row r="2735" spans="1:66" x14ac:dyDescent="0.25">
      <c r="A2735">
        <v>3651</v>
      </c>
      <c r="B2735" t="s">
        <v>6144</v>
      </c>
      <c r="C2735">
        <v>2300</v>
      </c>
      <c r="D2735" t="s">
        <v>177</v>
      </c>
      <c r="E2735">
        <v>5</v>
      </c>
      <c r="F2735" t="s">
        <v>2634</v>
      </c>
      <c r="G2735">
        <v>8</v>
      </c>
      <c r="H2735" s="1" t="s">
        <v>2635</v>
      </c>
      <c r="I2735">
        <v>88</v>
      </c>
      <c r="J2735" t="s">
        <v>5400</v>
      </c>
      <c r="M2735" t="s">
        <v>1263</v>
      </c>
      <c r="N2735" t="s">
        <v>4617</v>
      </c>
      <c r="O2735" t="s">
        <v>4618</v>
      </c>
      <c r="P2735">
        <v>90183921</v>
      </c>
      <c r="R2735">
        <v>13</v>
      </c>
      <c r="S2735">
        <v>14</v>
      </c>
      <c r="T2735">
        <v>13</v>
      </c>
      <c r="U2735">
        <v>0</v>
      </c>
      <c r="V2735">
        <v>0</v>
      </c>
      <c r="W2735">
        <v>0</v>
      </c>
      <c r="X2735" t="s">
        <v>6145</v>
      </c>
      <c r="Z2735" t="s">
        <v>1260</v>
      </c>
      <c r="AA2735" t="s">
        <v>1261</v>
      </c>
      <c r="AE2735">
        <v>45807</v>
      </c>
      <c r="AH2735">
        <v>0</v>
      </c>
      <c r="AK2735" t="s">
        <v>1260</v>
      </c>
      <c r="AQ2735" t="s">
        <v>1263</v>
      </c>
      <c r="AR2735" t="s">
        <v>1257</v>
      </c>
      <c r="AS2735" t="s">
        <v>1260</v>
      </c>
      <c r="AT2735">
        <v>1</v>
      </c>
      <c r="AY2735" t="s">
        <v>1264</v>
      </c>
      <c r="AZ2735" t="s">
        <v>1265</v>
      </c>
      <c r="BK2735" t="str">
        <f>LEFT(Tabela_BaseCadastro[[#This Row],[Descrição]],SEARCH(" ",Tabela_BaseCadastro[[#This Row],[Descrição]],1)-1)</f>
        <v>351-20-25-10</v>
      </c>
      <c r="BL2735" t="str">
        <f>TEXT(Tabela_BaseCadastro[[#This Row],[Unidade Venda '[EAN8, UPC12, EAN13, e DUN14']]],"0000000000000")</f>
        <v>0000000000000</v>
      </c>
      <c r="BM2735" t="s">
        <v>1565</v>
      </c>
      <c r="BN2735" t="str">
        <f>IF(Tabela_BaseCadastro[[#This Row],[P.Ativo CMED]]="",Tabela_BaseCadastro[[#This Row],[DESCRIÇÃO DO PRINCIPIO ATIVO]],Tabela_BaseCadastro[[#This Row],[P.Ativo CMED]])</f>
        <v>TISAGENLECLEUCEL</v>
      </c>
    </row>
    <row r="2736" spans="1:66" x14ac:dyDescent="0.25">
      <c r="A2736">
        <v>3652</v>
      </c>
      <c r="B2736" t="s">
        <v>6146</v>
      </c>
      <c r="C2736">
        <v>2300</v>
      </c>
      <c r="D2736" t="s">
        <v>177</v>
      </c>
      <c r="E2736">
        <v>5</v>
      </c>
      <c r="F2736" t="s">
        <v>2634</v>
      </c>
      <c r="G2736">
        <v>8</v>
      </c>
      <c r="H2736" s="1" t="s">
        <v>2635</v>
      </c>
      <c r="I2736">
        <v>88</v>
      </c>
      <c r="J2736" t="s">
        <v>5400</v>
      </c>
      <c r="M2736" t="s">
        <v>1263</v>
      </c>
      <c r="N2736" t="s">
        <v>4617</v>
      </c>
      <c r="O2736" t="s">
        <v>4618</v>
      </c>
      <c r="P2736">
        <v>90183921</v>
      </c>
      <c r="R2736">
        <v>13</v>
      </c>
      <c r="S2736">
        <v>14</v>
      </c>
      <c r="T2736">
        <v>13</v>
      </c>
      <c r="U2736">
        <v>0</v>
      </c>
      <c r="V2736">
        <v>0</v>
      </c>
      <c r="W2736">
        <v>0</v>
      </c>
      <c r="X2736" t="s">
        <v>6147</v>
      </c>
      <c r="Z2736" t="s">
        <v>1260</v>
      </c>
      <c r="AA2736" t="s">
        <v>1261</v>
      </c>
      <c r="AE2736">
        <v>45807</v>
      </c>
      <c r="AH2736">
        <v>0</v>
      </c>
      <c r="AK2736" t="s">
        <v>1260</v>
      </c>
      <c r="AQ2736" t="s">
        <v>1263</v>
      </c>
      <c r="AR2736" t="s">
        <v>1257</v>
      </c>
      <c r="AS2736" t="s">
        <v>1260</v>
      </c>
      <c r="AT2736">
        <v>1</v>
      </c>
      <c r="AY2736" t="s">
        <v>1264</v>
      </c>
      <c r="AZ2736" t="s">
        <v>1265</v>
      </c>
      <c r="BK2736" t="str">
        <f>LEFT(Tabela_BaseCadastro[[#This Row],[Descrição]],SEARCH(" ",Tabela_BaseCadastro[[#This Row],[Descrição]],1)-1)</f>
        <v>351-20-30-10</v>
      </c>
      <c r="BL2736" t="str">
        <f>TEXT(Tabela_BaseCadastro[[#This Row],[Unidade Venda '[EAN8, UPC12, EAN13, e DUN14']]],"0000000000000")</f>
        <v>0000000000000</v>
      </c>
      <c r="BM2736" t="s">
        <v>1565</v>
      </c>
      <c r="BN2736" t="str">
        <f>IF(Tabela_BaseCadastro[[#This Row],[P.Ativo CMED]]="",Tabela_BaseCadastro[[#This Row],[DESCRIÇÃO DO PRINCIPIO ATIVO]],Tabela_BaseCadastro[[#This Row],[P.Ativo CMED]])</f>
        <v>TISAGENLECLEUCEL</v>
      </c>
    </row>
    <row r="2737" spans="1:66" x14ac:dyDescent="0.25">
      <c r="A2737">
        <v>3653</v>
      </c>
      <c r="B2737" t="s">
        <v>6148</v>
      </c>
      <c r="C2737">
        <v>2300</v>
      </c>
      <c r="D2737" t="s">
        <v>177</v>
      </c>
      <c r="E2737">
        <v>5</v>
      </c>
      <c r="F2737" t="s">
        <v>2634</v>
      </c>
      <c r="G2737">
        <v>8</v>
      </c>
      <c r="H2737" s="1" t="s">
        <v>2635</v>
      </c>
      <c r="I2737">
        <v>88</v>
      </c>
      <c r="J2737" t="s">
        <v>5400</v>
      </c>
      <c r="M2737" t="s">
        <v>1263</v>
      </c>
      <c r="N2737" t="s">
        <v>4617</v>
      </c>
      <c r="O2737" t="s">
        <v>4618</v>
      </c>
      <c r="P2737">
        <v>90183921</v>
      </c>
      <c r="R2737">
        <v>13</v>
      </c>
      <c r="S2737">
        <v>14</v>
      </c>
      <c r="T2737">
        <v>13</v>
      </c>
      <c r="U2737">
        <v>0</v>
      </c>
      <c r="V2737">
        <v>0</v>
      </c>
      <c r="W2737">
        <v>0</v>
      </c>
      <c r="X2737" t="s">
        <v>1063</v>
      </c>
      <c r="Z2737" t="s">
        <v>1260</v>
      </c>
      <c r="AA2737" t="s">
        <v>1261</v>
      </c>
      <c r="AE2737">
        <v>45807</v>
      </c>
      <c r="AH2737">
        <v>0</v>
      </c>
      <c r="AK2737" t="s">
        <v>1260</v>
      </c>
      <c r="AQ2737" t="s">
        <v>1263</v>
      </c>
      <c r="AR2737" t="s">
        <v>1257</v>
      </c>
      <c r="AS2737" t="s">
        <v>1260</v>
      </c>
      <c r="AT2737">
        <v>1</v>
      </c>
      <c r="AY2737" t="s">
        <v>1264</v>
      </c>
      <c r="AZ2737" t="s">
        <v>1265</v>
      </c>
      <c r="BK2737" t="str">
        <f>LEFT(Tabela_BaseCadastro[[#This Row],[Descrição]],SEARCH(" ",Tabela_BaseCadastro[[#This Row],[Descrição]],1)-1)</f>
        <v>351-20-35-10</v>
      </c>
      <c r="BL2737" t="str">
        <f>TEXT(Tabela_BaseCadastro[[#This Row],[Unidade Venda '[EAN8, UPC12, EAN13, e DUN14']]],"0000000000000")</f>
        <v>0000000000000</v>
      </c>
      <c r="BM2737" t="s">
        <v>1565</v>
      </c>
      <c r="BN2737" t="str">
        <f>IF(Tabela_BaseCadastro[[#This Row],[P.Ativo CMED]]="",Tabela_BaseCadastro[[#This Row],[DESCRIÇÃO DO PRINCIPIO ATIVO]],Tabela_BaseCadastro[[#This Row],[P.Ativo CMED]])</f>
        <v>TISAGENLECLEUCEL</v>
      </c>
    </row>
    <row r="2738" spans="1:66" x14ac:dyDescent="0.25">
      <c r="A2738">
        <v>3654</v>
      </c>
      <c r="B2738" t="s">
        <v>6149</v>
      </c>
      <c r="C2738">
        <v>2300</v>
      </c>
      <c r="D2738" t="s">
        <v>177</v>
      </c>
      <c r="E2738">
        <v>5</v>
      </c>
      <c r="F2738" t="s">
        <v>2634</v>
      </c>
      <c r="G2738">
        <v>8</v>
      </c>
      <c r="H2738" s="1" t="s">
        <v>2635</v>
      </c>
      <c r="I2738">
        <v>88</v>
      </c>
      <c r="J2738" t="s">
        <v>5400</v>
      </c>
      <c r="M2738" t="s">
        <v>1263</v>
      </c>
      <c r="N2738" t="s">
        <v>4617</v>
      </c>
      <c r="O2738" t="s">
        <v>4618</v>
      </c>
      <c r="P2738">
        <v>90183921</v>
      </c>
      <c r="R2738">
        <v>13</v>
      </c>
      <c r="S2738">
        <v>14</v>
      </c>
      <c r="T2738">
        <v>13</v>
      </c>
      <c r="U2738">
        <v>0</v>
      </c>
      <c r="V2738">
        <v>0</v>
      </c>
      <c r="W2738">
        <v>0</v>
      </c>
      <c r="X2738" t="s">
        <v>6150</v>
      </c>
      <c r="Z2738" t="s">
        <v>1260</v>
      </c>
      <c r="AA2738" t="s">
        <v>1261</v>
      </c>
      <c r="AE2738">
        <v>45807</v>
      </c>
      <c r="AH2738">
        <v>0</v>
      </c>
      <c r="AK2738" t="s">
        <v>1260</v>
      </c>
      <c r="AQ2738" t="s">
        <v>1263</v>
      </c>
      <c r="AR2738" t="s">
        <v>1257</v>
      </c>
      <c r="AS2738" t="s">
        <v>1260</v>
      </c>
      <c r="AT2738">
        <v>1</v>
      </c>
      <c r="AY2738" t="s">
        <v>1264</v>
      </c>
      <c r="AZ2738" t="s">
        <v>1265</v>
      </c>
      <c r="BK2738" t="str">
        <f>LEFT(Tabela_BaseCadastro[[#This Row],[Descrição]],SEARCH(" ",Tabela_BaseCadastro[[#This Row],[Descrição]],1)-1)</f>
        <v>351-24-15-10</v>
      </c>
      <c r="BL2738" t="str">
        <f>TEXT(Tabela_BaseCadastro[[#This Row],[Unidade Venda '[EAN8, UPC12, EAN13, e DUN14']]],"0000000000000")</f>
        <v>0000000000000</v>
      </c>
      <c r="BM2738" t="s">
        <v>1565</v>
      </c>
      <c r="BN2738" t="str">
        <f>IF(Tabela_BaseCadastro[[#This Row],[P.Ativo CMED]]="",Tabela_BaseCadastro[[#This Row],[DESCRIÇÃO DO PRINCIPIO ATIVO]],Tabela_BaseCadastro[[#This Row],[P.Ativo CMED]])</f>
        <v>TISAGENLECLEUCEL</v>
      </c>
    </row>
    <row r="2739" spans="1:66" x14ac:dyDescent="0.25">
      <c r="A2739">
        <v>3655</v>
      </c>
      <c r="B2739" t="s">
        <v>6151</v>
      </c>
      <c r="C2739">
        <v>2300</v>
      </c>
      <c r="D2739" t="s">
        <v>177</v>
      </c>
      <c r="E2739">
        <v>5</v>
      </c>
      <c r="F2739" t="s">
        <v>2634</v>
      </c>
      <c r="G2739">
        <v>8</v>
      </c>
      <c r="H2739" s="1" t="s">
        <v>2635</v>
      </c>
      <c r="I2739">
        <v>88</v>
      </c>
      <c r="J2739" t="s">
        <v>5400</v>
      </c>
      <c r="M2739" t="s">
        <v>1263</v>
      </c>
      <c r="N2739" t="s">
        <v>4617</v>
      </c>
      <c r="O2739" t="s">
        <v>4618</v>
      </c>
      <c r="P2739">
        <v>90183921</v>
      </c>
      <c r="R2739">
        <v>13</v>
      </c>
      <c r="S2739">
        <v>14</v>
      </c>
      <c r="T2739">
        <v>13</v>
      </c>
      <c r="U2739">
        <v>0</v>
      </c>
      <c r="V2739">
        <v>0</v>
      </c>
      <c r="W2739">
        <v>0</v>
      </c>
      <c r="X2739" t="s">
        <v>582</v>
      </c>
      <c r="Z2739" t="s">
        <v>1260</v>
      </c>
      <c r="AA2739" t="s">
        <v>1261</v>
      </c>
      <c r="AE2739">
        <v>45807</v>
      </c>
      <c r="AH2739">
        <v>0</v>
      </c>
      <c r="AK2739" t="s">
        <v>1260</v>
      </c>
      <c r="AQ2739" t="s">
        <v>1263</v>
      </c>
      <c r="AR2739" t="s">
        <v>1257</v>
      </c>
      <c r="AS2739" t="s">
        <v>1260</v>
      </c>
      <c r="AT2739">
        <v>1</v>
      </c>
      <c r="AY2739" t="s">
        <v>1264</v>
      </c>
      <c r="AZ2739" t="s">
        <v>1265</v>
      </c>
      <c r="BK2739" t="str">
        <f>LEFT(Tabela_BaseCadastro[[#This Row],[Descrição]],SEARCH(" ",Tabela_BaseCadastro[[#This Row],[Descrição]],1)-1)</f>
        <v>351-24-20-10</v>
      </c>
      <c r="BL2739" t="str">
        <f>TEXT(Tabela_BaseCadastro[[#This Row],[Unidade Venda '[EAN8, UPC12, EAN13, e DUN14']]],"0000000000000")</f>
        <v>0000000000000</v>
      </c>
      <c r="BM2739" t="s">
        <v>1565</v>
      </c>
      <c r="BN2739" t="str">
        <f>IF(Tabela_BaseCadastro[[#This Row],[P.Ativo CMED]]="",Tabela_BaseCadastro[[#This Row],[DESCRIÇÃO DO PRINCIPIO ATIVO]],Tabela_BaseCadastro[[#This Row],[P.Ativo CMED]])</f>
        <v>TISAGENLECLEUCEL</v>
      </c>
    </row>
    <row r="2740" spans="1:66" x14ac:dyDescent="0.25">
      <c r="A2740">
        <v>3656</v>
      </c>
      <c r="B2740" t="s">
        <v>6152</v>
      </c>
      <c r="C2740">
        <v>2300</v>
      </c>
      <c r="D2740" t="s">
        <v>177</v>
      </c>
      <c r="E2740">
        <v>5</v>
      </c>
      <c r="F2740" t="s">
        <v>2634</v>
      </c>
      <c r="G2740">
        <v>8</v>
      </c>
      <c r="H2740" s="1" t="s">
        <v>2635</v>
      </c>
      <c r="I2740">
        <v>88</v>
      </c>
      <c r="J2740" t="s">
        <v>5400</v>
      </c>
      <c r="M2740" t="s">
        <v>1263</v>
      </c>
      <c r="N2740" t="s">
        <v>4617</v>
      </c>
      <c r="O2740" t="s">
        <v>4618</v>
      </c>
      <c r="P2740">
        <v>90183921</v>
      </c>
      <c r="R2740">
        <v>13</v>
      </c>
      <c r="S2740">
        <v>14</v>
      </c>
      <c r="T2740">
        <v>13</v>
      </c>
      <c r="U2740">
        <v>0</v>
      </c>
      <c r="V2740">
        <v>0</v>
      </c>
      <c r="W2740">
        <v>0</v>
      </c>
      <c r="X2740" t="s">
        <v>6153</v>
      </c>
      <c r="Z2740" t="s">
        <v>1260</v>
      </c>
      <c r="AA2740" t="s">
        <v>1261</v>
      </c>
      <c r="AE2740">
        <v>45807</v>
      </c>
      <c r="AH2740">
        <v>0</v>
      </c>
      <c r="AK2740" t="s">
        <v>1260</v>
      </c>
      <c r="AQ2740" t="s">
        <v>1263</v>
      </c>
      <c r="AR2740" t="s">
        <v>1257</v>
      </c>
      <c r="AS2740" t="s">
        <v>1260</v>
      </c>
      <c r="AT2740">
        <v>1</v>
      </c>
      <c r="AY2740" t="s">
        <v>1264</v>
      </c>
      <c r="AZ2740" t="s">
        <v>1265</v>
      </c>
      <c r="BK2740" t="str">
        <f>LEFT(Tabela_BaseCadastro[[#This Row],[Descrição]],SEARCH(" ",Tabela_BaseCadastro[[#This Row],[Descrição]],1)-1)</f>
        <v>351-24-25-10</v>
      </c>
      <c r="BL2740" t="str">
        <f>TEXT(Tabela_BaseCadastro[[#This Row],[Unidade Venda '[EAN8, UPC12, EAN13, e DUN14']]],"0000000000000")</f>
        <v>0000000000000</v>
      </c>
      <c r="BM2740" t="s">
        <v>1565</v>
      </c>
      <c r="BN2740" t="str">
        <f>IF(Tabela_BaseCadastro[[#This Row],[P.Ativo CMED]]="",Tabela_BaseCadastro[[#This Row],[DESCRIÇÃO DO PRINCIPIO ATIVO]],Tabela_BaseCadastro[[#This Row],[P.Ativo CMED]])</f>
        <v>TISAGENLECLEUCEL</v>
      </c>
    </row>
    <row r="2741" spans="1:66" x14ac:dyDescent="0.25">
      <c r="A2741">
        <v>3657</v>
      </c>
      <c r="B2741" t="s">
        <v>6154</v>
      </c>
      <c r="C2741">
        <v>2300</v>
      </c>
      <c r="D2741" t="s">
        <v>177</v>
      </c>
      <c r="E2741">
        <v>5</v>
      </c>
      <c r="F2741" t="s">
        <v>2634</v>
      </c>
      <c r="G2741">
        <v>8</v>
      </c>
      <c r="H2741" s="1" t="s">
        <v>2635</v>
      </c>
      <c r="I2741">
        <v>88</v>
      </c>
      <c r="J2741" t="s">
        <v>5400</v>
      </c>
      <c r="M2741" t="s">
        <v>1263</v>
      </c>
      <c r="N2741" t="s">
        <v>4617</v>
      </c>
      <c r="O2741" t="s">
        <v>4618</v>
      </c>
      <c r="P2741">
        <v>90183921</v>
      </c>
      <c r="R2741">
        <v>13</v>
      </c>
      <c r="S2741">
        <v>14</v>
      </c>
      <c r="T2741">
        <v>13</v>
      </c>
      <c r="U2741">
        <v>0</v>
      </c>
      <c r="V2741">
        <v>0</v>
      </c>
      <c r="W2741">
        <v>0</v>
      </c>
      <c r="X2741" t="s">
        <v>6155</v>
      </c>
      <c r="Z2741" t="s">
        <v>1260</v>
      </c>
      <c r="AA2741" t="s">
        <v>1261</v>
      </c>
      <c r="AE2741">
        <v>45807</v>
      </c>
      <c r="AH2741">
        <v>0</v>
      </c>
      <c r="AK2741" t="s">
        <v>1260</v>
      </c>
      <c r="AQ2741" t="s">
        <v>1263</v>
      </c>
      <c r="AR2741" t="s">
        <v>1257</v>
      </c>
      <c r="AS2741" t="s">
        <v>1260</v>
      </c>
      <c r="AT2741">
        <v>1</v>
      </c>
      <c r="AY2741" t="s">
        <v>1264</v>
      </c>
      <c r="AZ2741" t="s">
        <v>1265</v>
      </c>
      <c r="BK2741" t="str">
        <f>LEFT(Tabela_BaseCadastro[[#This Row],[Descrição]],SEARCH(" ",Tabela_BaseCadastro[[#This Row],[Descrição]],1)-1)</f>
        <v>351-24-30-10</v>
      </c>
      <c r="BL2741" t="str">
        <f>TEXT(Tabela_BaseCadastro[[#This Row],[Unidade Venda '[EAN8, UPC12, EAN13, e DUN14']]],"0000000000000")</f>
        <v>0000000000000</v>
      </c>
      <c r="BM2741" t="s">
        <v>1565</v>
      </c>
      <c r="BN2741" t="str">
        <f>IF(Tabela_BaseCadastro[[#This Row],[P.Ativo CMED]]="",Tabela_BaseCadastro[[#This Row],[DESCRIÇÃO DO PRINCIPIO ATIVO]],Tabela_BaseCadastro[[#This Row],[P.Ativo CMED]])</f>
        <v>TISAGENLECLEUCEL</v>
      </c>
    </row>
    <row r="2742" spans="1:66" x14ac:dyDescent="0.25">
      <c r="A2742">
        <v>3658</v>
      </c>
      <c r="B2742" t="s">
        <v>6156</v>
      </c>
      <c r="C2742">
        <v>2300</v>
      </c>
      <c r="D2742" t="s">
        <v>177</v>
      </c>
      <c r="E2742">
        <v>5</v>
      </c>
      <c r="F2742" t="s">
        <v>2634</v>
      </c>
      <c r="G2742">
        <v>8</v>
      </c>
      <c r="H2742" s="1" t="s">
        <v>2635</v>
      </c>
      <c r="I2742">
        <v>88</v>
      </c>
      <c r="J2742" t="s">
        <v>5400</v>
      </c>
      <c r="M2742" t="s">
        <v>1263</v>
      </c>
      <c r="N2742" t="s">
        <v>4617</v>
      </c>
      <c r="O2742" t="s">
        <v>4618</v>
      </c>
      <c r="P2742">
        <v>90183921</v>
      </c>
      <c r="R2742">
        <v>13</v>
      </c>
      <c r="S2742">
        <v>14</v>
      </c>
      <c r="T2742">
        <v>13</v>
      </c>
      <c r="U2742">
        <v>0</v>
      </c>
      <c r="V2742">
        <v>0</v>
      </c>
      <c r="W2742">
        <v>0</v>
      </c>
      <c r="X2742" t="s">
        <v>585</v>
      </c>
      <c r="Z2742" t="s">
        <v>1260</v>
      </c>
      <c r="AA2742" t="s">
        <v>1261</v>
      </c>
      <c r="AE2742">
        <v>45807</v>
      </c>
      <c r="AH2742">
        <v>0</v>
      </c>
      <c r="AK2742" t="s">
        <v>1260</v>
      </c>
      <c r="AQ2742" t="s">
        <v>1263</v>
      </c>
      <c r="AR2742" t="s">
        <v>1257</v>
      </c>
      <c r="AS2742" t="s">
        <v>1260</v>
      </c>
      <c r="AT2742">
        <v>1</v>
      </c>
      <c r="AY2742" t="s">
        <v>1264</v>
      </c>
      <c r="AZ2742" t="s">
        <v>1265</v>
      </c>
      <c r="BK2742" t="str">
        <f>LEFT(Tabela_BaseCadastro[[#This Row],[Descrição]],SEARCH(" ",Tabela_BaseCadastro[[#This Row],[Descrição]],1)-1)</f>
        <v>351-24-35-10</v>
      </c>
      <c r="BL2742" t="str">
        <f>TEXT(Tabela_BaseCadastro[[#This Row],[Unidade Venda '[EAN8, UPC12, EAN13, e DUN14']]],"0000000000000")</f>
        <v>0000000000000</v>
      </c>
      <c r="BM2742" t="s">
        <v>1565</v>
      </c>
      <c r="BN2742" t="str">
        <f>IF(Tabela_BaseCadastro[[#This Row],[P.Ativo CMED]]="",Tabela_BaseCadastro[[#This Row],[DESCRIÇÃO DO PRINCIPIO ATIVO]],Tabela_BaseCadastro[[#This Row],[P.Ativo CMED]])</f>
        <v>TISAGENLECLEUCEL</v>
      </c>
    </row>
    <row r="2743" spans="1:66" x14ac:dyDescent="0.25">
      <c r="A2743">
        <v>3659</v>
      </c>
      <c r="B2743" t="s">
        <v>6157</v>
      </c>
      <c r="C2743">
        <v>2300</v>
      </c>
      <c r="D2743" t="s">
        <v>177</v>
      </c>
      <c r="E2743">
        <v>5</v>
      </c>
      <c r="F2743" t="s">
        <v>2634</v>
      </c>
      <c r="G2743">
        <v>8</v>
      </c>
      <c r="H2743" s="1" t="s">
        <v>2635</v>
      </c>
      <c r="I2743">
        <v>88</v>
      </c>
      <c r="J2743" t="s">
        <v>5400</v>
      </c>
      <c r="M2743" t="s">
        <v>1263</v>
      </c>
      <c r="N2743" t="s">
        <v>4617</v>
      </c>
      <c r="O2743" t="s">
        <v>4618</v>
      </c>
      <c r="P2743">
        <v>90183921</v>
      </c>
      <c r="R2743">
        <v>13</v>
      </c>
      <c r="S2743">
        <v>14</v>
      </c>
      <c r="T2743">
        <v>13</v>
      </c>
      <c r="U2743">
        <v>0</v>
      </c>
      <c r="V2743">
        <v>0</v>
      </c>
      <c r="W2743">
        <v>0</v>
      </c>
      <c r="X2743" t="s">
        <v>588</v>
      </c>
      <c r="Z2743" t="s">
        <v>1260</v>
      </c>
      <c r="AA2743" t="s">
        <v>1261</v>
      </c>
      <c r="AE2743">
        <v>45807</v>
      </c>
      <c r="AH2743">
        <v>0</v>
      </c>
      <c r="AK2743" t="s">
        <v>1260</v>
      </c>
      <c r="AQ2743" t="s">
        <v>1263</v>
      </c>
      <c r="AR2743" t="s">
        <v>1257</v>
      </c>
      <c r="AS2743" t="s">
        <v>1260</v>
      </c>
      <c r="AT2743">
        <v>1</v>
      </c>
      <c r="AY2743" t="s">
        <v>1264</v>
      </c>
      <c r="AZ2743" t="s">
        <v>1265</v>
      </c>
      <c r="BK2743" t="str">
        <f>LEFT(Tabela_BaseCadastro[[#This Row],[Descrição]],SEARCH(" ",Tabela_BaseCadastro[[#This Row],[Descrição]],1)-1)</f>
        <v>351-24-40-10</v>
      </c>
      <c r="BL2743" t="str">
        <f>TEXT(Tabela_BaseCadastro[[#This Row],[Unidade Venda '[EAN8, UPC12, EAN13, e DUN14']]],"0000000000000")</f>
        <v>0000000000000</v>
      </c>
      <c r="BM2743" t="s">
        <v>1565</v>
      </c>
      <c r="BN2743" t="str">
        <f>IF(Tabela_BaseCadastro[[#This Row],[P.Ativo CMED]]="",Tabela_BaseCadastro[[#This Row],[DESCRIÇÃO DO PRINCIPIO ATIVO]],Tabela_BaseCadastro[[#This Row],[P.Ativo CMED]])</f>
        <v>TISAGENLECLEUCEL</v>
      </c>
    </row>
    <row r="2744" spans="1:66" x14ac:dyDescent="0.25">
      <c r="A2744">
        <v>3660</v>
      </c>
      <c r="B2744" t="s">
        <v>6158</v>
      </c>
      <c r="C2744">
        <v>2300</v>
      </c>
      <c r="D2744" t="s">
        <v>177</v>
      </c>
      <c r="E2744">
        <v>5</v>
      </c>
      <c r="F2744" t="s">
        <v>2634</v>
      </c>
      <c r="G2744">
        <v>8</v>
      </c>
      <c r="H2744" s="1" t="s">
        <v>2635</v>
      </c>
      <c r="I2744">
        <v>88</v>
      </c>
      <c r="J2744" t="s">
        <v>5400</v>
      </c>
      <c r="M2744" t="s">
        <v>1263</v>
      </c>
      <c r="N2744" t="s">
        <v>4617</v>
      </c>
      <c r="O2744" t="s">
        <v>4618</v>
      </c>
      <c r="P2744">
        <v>90183921</v>
      </c>
      <c r="R2744">
        <v>13</v>
      </c>
      <c r="S2744">
        <v>14</v>
      </c>
      <c r="T2744">
        <v>13</v>
      </c>
      <c r="U2744">
        <v>0</v>
      </c>
      <c r="V2744">
        <v>0</v>
      </c>
      <c r="W2744">
        <v>0</v>
      </c>
      <c r="X2744" t="s">
        <v>1066</v>
      </c>
      <c r="Z2744" t="s">
        <v>1260</v>
      </c>
      <c r="AA2744" t="s">
        <v>1261</v>
      </c>
      <c r="AE2744">
        <v>45807</v>
      </c>
      <c r="AH2744">
        <v>0</v>
      </c>
      <c r="AK2744" t="s">
        <v>1260</v>
      </c>
      <c r="AQ2744" t="s">
        <v>1263</v>
      </c>
      <c r="AR2744" t="s">
        <v>1257</v>
      </c>
      <c r="AS2744" t="s">
        <v>1260</v>
      </c>
      <c r="AT2744">
        <v>1</v>
      </c>
      <c r="AY2744" t="s">
        <v>1264</v>
      </c>
      <c r="AZ2744" t="s">
        <v>1265</v>
      </c>
      <c r="BK2744" t="str">
        <f>LEFT(Tabela_BaseCadastro[[#This Row],[Descrição]],SEARCH(" ",Tabela_BaseCadastro[[#This Row],[Descrição]],1)-1)</f>
        <v>351-24-45-10</v>
      </c>
      <c r="BL2744" t="str">
        <f>TEXT(Tabela_BaseCadastro[[#This Row],[Unidade Venda '[EAN8, UPC12, EAN13, e DUN14']]],"0000000000000")</f>
        <v>0000000000000</v>
      </c>
      <c r="BM2744" t="s">
        <v>1565</v>
      </c>
      <c r="BN2744" t="str">
        <f>IF(Tabela_BaseCadastro[[#This Row],[P.Ativo CMED]]="",Tabela_BaseCadastro[[#This Row],[DESCRIÇÃO DO PRINCIPIO ATIVO]],Tabela_BaseCadastro[[#This Row],[P.Ativo CMED]])</f>
        <v>TISAGENLECLEUCEL</v>
      </c>
    </row>
    <row r="2745" spans="1:66" x14ac:dyDescent="0.25">
      <c r="A2745">
        <v>3664</v>
      </c>
      <c r="B2745" t="s">
        <v>6159</v>
      </c>
      <c r="C2745">
        <v>2094</v>
      </c>
      <c r="D2745" t="s">
        <v>5059</v>
      </c>
      <c r="E2745">
        <v>1</v>
      </c>
      <c r="F2745" t="s">
        <v>1253</v>
      </c>
      <c r="G2745">
        <v>7</v>
      </c>
      <c r="H2745" s="1" t="s">
        <v>1381</v>
      </c>
      <c r="I2745">
        <v>84</v>
      </c>
      <c r="J2745" t="s">
        <v>5060</v>
      </c>
      <c r="K2745">
        <v>1</v>
      </c>
      <c r="L2745" t="s">
        <v>1291</v>
      </c>
      <c r="M2745" t="s">
        <v>1263</v>
      </c>
      <c r="N2745" t="s">
        <v>2418</v>
      </c>
      <c r="O2745" t="s">
        <v>1275</v>
      </c>
      <c r="P2745">
        <v>30043929</v>
      </c>
      <c r="R2745">
        <v>13</v>
      </c>
      <c r="S2745">
        <v>13</v>
      </c>
      <c r="T2745">
        <v>13</v>
      </c>
      <c r="U2745">
        <v>7896382709111</v>
      </c>
      <c r="V2745">
        <v>0</v>
      </c>
      <c r="W2745">
        <v>7896382709111</v>
      </c>
      <c r="X2745" t="s">
        <v>6160</v>
      </c>
      <c r="Z2745" t="s">
        <v>1260</v>
      </c>
      <c r="AA2745" t="s">
        <v>1261</v>
      </c>
      <c r="AE2745">
        <v>45810</v>
      </c>
      <c r="AH2745">
        <v>0</v>
      </c>
      <c r="AK2745" t="s">
        <v>1260</v>
      </c>
      <c r="AQ2745" t="s">
        <v>1263</v>
      </c>
      <c r="AR2745" t="s">
        <v>1257</v>
      </c>
      <c r="AS2745" t="s">
        <v>1260</v>
      </c>
      <c r="AT2745">
        <v>1</v>
      </c>
      <c r="AY2745" t="s">
        <v>1264</v>
      </c>
      <c r="AZ2745" t="s">
        <v>1265</v>
      </c>
      <c r="BK2745" t="str">
        <f>LEFT(Tabela_BaseCadastro[[#This Row],[Descrição]],SEARCH(" ",Tabela_BaseCadastro[[#This Row],[Descrição]],1)-1)</f>
        <v>MOUNJARO</v>
      </c>
      <c r="BL2745" t="str">
        <f>TEXT(Tabela_BaseCadastro[[#This Row],[Unidade Venda '[EAN8, UPC12, EAN13, e DUN14']]],"0000000000000")</f>
        <v>7896382709111</v>
      </c>
      <c r="BM2745" t="s">
        <v>6161</v>
      </c>
      <c r="BN2745" t="str">
        <f>IF(Tabela_BaseCadastro[[#This Row],[P.Ativo CMED]]="",Tabela_BaseCadastro[[#This Row],[DESCRIÇÃO DO PRINCIPIO ATIVO]],Tabela_BaseCadastro[[#This Row],[P.Ativo CMED]])</f>
        <v>TIRZEPATIDA</v>
      </c>
    </row>
    <row r="2746" spans="1:66" x14ac:dyDescent="0.25">
      <c r="A2746">
        <v>3666</v>
      </c>
      <c r="B2746" t="s">
        <v>6162</v>
      </c>
      <c r="C2746">
        <v>2094</v>
      </c>
      <c r="D2746" t="s">
        <v>5059</v>
      </c>
      <c r="E2746">
        <v>1</v>
      </c>
      <c r="F2746" t="s">
        <v>1253</v>
      </c>
      <c r="G2746">
        <v>7</v>
      </c>
      <c r="H2746" s="1" t="s">
        <v>1381</v>
      </c>
      <c r="I2746">
        <v>84</v>
      </c>
      <c r="J2746" t="s">
        <v>5060</v>
      </c>
      <c r="K2746">
        <v>1</v>
      </c>
      <c r="L2746" t="s">
        <v>1291</v>
      </c>
      <c r="M2746" t="s">
        <v>1263</v>
      </c>
      <c r="N2746" t="s">
        <v>2418</v>
      </c>
      <c r="O2746" t="s">
        <v>1275</v>
      </c>
      <c r="P2746">
        <v>30043929</v>
      </c>
      <c r="R2746">
        <v>13</v>
      </c>
      <c r="S2746">
        <v>13</v>
      </c>
      <c r="T2746">
        <v>13</v>
      </c>
      <c r="U2746">
        <v>7896382709135</v>
      </c>
      <c r="V2746">
        <v>0</v>
      </c>
      <c r="W2746">
        <v>7896382709135</v>
      </c>
      <c r="X2746" t="s">
        <v>6163</v>
      </c>
      <c r="Z2746" t="s">
        <v>1260</v>
      </c>
      <c r="AA2746" t="s">
        <v>1261</v>
      </c>
      <c r="AE2746">
        <v>45810</v>
      </c>
      <c r="AH2746">
        <v>0</v>
      </c>
      <c r="AK2746" t="s">
        <v>1260</v>
      </c>
      <c r="AQ2746" t="s">
        <v>1263</v>
      </c>
      <c r="AR2746" t="s">
        <v>1257</v>
      </c>
      <c r="AS2746" t="s">
        <v>1260</v>
      </c>
      <c r="AT2746">
        <v>1</v>
      </c>
      <c r="AY2746" t="s">
        <v>1264</v>
      </c>
      <c r="AZ2746" t="s">
        <v>1265</v>
      </c>
      <c r="BK2746" t="str">
        <f>LEFT(Tabela_BaseCadastro[[#This Row],[Descrição]],SEARCH(" ",Tabela_BaseCadastro[[#This Row],[Descrição]],1)-1)</f>
        <v>MOUNJARO</v>
      </c>
      <c r="BL2746" t="str">
        <f>TEXT(Tabela_BaseCadastro[[#This Row],[Unidade Venda '[EAN8, UPC12, EAN13, e DUN14']]],"0000000000000")</f>
        <v>7896382709135</v>
      </c>
      <c r="BM2746" t="s">
        <v>6161</v>
      </c>
      <c r="BN2746" t="str">
        <f>IF(Tabela_BaseCadastro[[#This Row],[P.Ativo CMED]]="",Tabela_BaseCadastro[[#This Row],[DESCRIÇÃO DO PRINCIPIO ATIVO]],Tabela_BaseCadastro[[#This Row],[P.Ativo CMED]])</f>
        <v>TIRZEPATIDA</v>
      </c>
    </row>
    <row r="2747" spans="1:66" x14ac:dyDescent="0.25">
      <c r="A2747">
        <v>3667</v>
      </c>
      <c r="B2747" t="s">
        <v>6164</v>
      </c>
      <c r="C2747">
        <v>1785</v>
      </c>
      <c r="D2747" t="s">
        <v>4492</v>
      </c>
      <c r="E2747">
        <v>1</v>
      </c>
      <c r="F2747" t="s">
        <v>1253</v>
      </c>
      <c r="G2747">
        <v>2</v>
      </c>
      <c r="H2747" s="1" t="s">
        <v>1254</v>
      </c>
      <c r="I2747">
        <v>59</v>
      </c>
      <c r="J2747" t="s">
        <v>4493</v>
      </c>
      <c r="K2747">
        <v>2</v>
      </c>
      <c r="L2747" t="s">
        <v>1256</v>
      </c>
      <c r="M2747" t="s">
        <v>1263</v>
      </c>
      <c r="N2747" t="s">
        <v>1422</v>
      </c>
      <c r="O2747" t="s">
        <v>1253</v>
      </c>
      <c r="P2747">
        <v>30022099</v>
      </c>
      <c r="R2747">
        <v>13</v>
      </c>
      <c r="S2747">
        <v>13</v>
      </c>
      <c r="T2747">
        <v>13</v>
      </c>
      <c r="U2747">
        <v>7891045164559</v>
      </c>
      <c r="V2747">
        <v>0</v>
      </c>
      <c r="W2747">
        <v>7891045164559</v>
      </c>
      <c r="X2747" t="s">
        <v>6165</v>
      </c>
      <c r="Z2747" t="s">
        <v>1260</v>
      </c>
      <c r="AA2747" t="s">
        <v>1261</v>
      </c>
      <c r="AE2747">
        <v>45813</v>
      </c>
      <c r="AH2747">
        <v>0</v>
      </c>
      <c r="AK2747" t="s">
        <v>1260</v>
      </c>
      <c r="AQ2747" t="s">
        <v>1263</v>
      </c>
      <c r="AR2747" t="s">
        <v>1257</v>
      </c>
      <c r="AS2747" t="s">
        <v>1260</v>
      </c>
      <c r="AT2747">
        <v>1</v>
      </c>
      <c r="AY2747" t="s">
        <v>1264</v>
      </c>
      <c r="AZ2747" t="s">
        <v>1265</v>
      </c>
      <c r="BK2747" t="str">
        <f>LEFT(Tabela_BaseCadastro[[#This Row],[Descrição]],SEARCH(" ",Tabela_BaseCadastro[[#This Row],[Descrição]],1)-1)</f>
        <v>CIBINQO</v>
      </c>
      <c r="BL2747" t="str">
        <f>TEXT(Tabela_BaseCadastro[[#This Row],[Unidade Venda '[EAN8, UPC12, EAN13, e DUN14']]],"0000000000000")</f>
        <v>7891045164559</v>
      </c>
      <c r="BM2747" t="s">
        <v>6011</v>
      </c>
      <c r="BN2747" t="str">
        <f>IF(Tabela_BaseCadastro[[#This Row],[P.Ativo CMED]]="",Tabela_BaseCadastro[[#This Row],[DESCRIÇÃO DO PRINCIPIO ATIVO]],Tabela_BaseCadastro[[#This Row],[P.Ativo CMED]])</f>
        <v>ABROCITINIBE</v>
      </c>
    </row>
    <row r="2748" spans="1:66" x14ac:dyDescent="0.25">
      <c r="A2748">
        <v>3669</v>
      </c>
      <c r="B2748" t="s">
        <v>6166</v>
      </c>
      <c r="C2748">
        <v>1785</v>
      </c>
      <c r="D2748" t="s">
        <v>4492</v>
      </c>
      <c r="E2748">
        <v>1</v>
      </c>
      <c r="F2748" t="s">
        <v>1253</v>
      </c>
      <c r="G2748">
        <v>2</v>
      </c>
      <c r="H2748" s="1" t="s">
        <v>1254</v>
      </c>
      <c r="I2748">
        <v>59</v>
      </c>
      <c r="J2748" t="s">
        <v>4493</v>
      </c>
      <c r="K2748">
        <v>2</v>
      </c>
      <c r="L2748" t="s">
        <v>1256</v>
      </c>
      <c r="M2748" t="s">
        <v>1263</v>
      </c>
      <c r="N2748" t="s">
        <v>1738</v>
      </c>
      <c r="O2748" t="s">
        <v>1739</v>
      </c>
      <c r="P2748">
        <v>30042099</v>
      </c>
      <c r="R2748">
        <v>13</v>
      </c>
      <c r="S2748">
        <v>13</v>
      </c>
      <c r="T2748">
        <v>13</v>
      </c>
      <c r="U2748">
        <v>7891045164818</v>
      </c>
      <c r="V2748">
        <v>0</v>
      </c>
      <c r="W2748">
        <v>7891045164818</v>
      </c>
      <c r="X2748" t="s">
        <v>876</v>
      </c>
      <c r="Z2748" t="s">
        <v>1260</v>
      </c>
      <c r="AA2748" t="s">
        <v>1261</v>
      </c>
      <c r="AE2748">
        <v>45814</v>
      </c>
      <c r="AH2748">
        <v>0</v>
      </c>
      <c r="AK2748" t="s">
        <v>1260</v>
      </c>
      <c r="AQ2748" t="s">
        <v>1263</v>
      </c>
      <c r="AR2748" t="s">
        <v>1257</v>
      </c>
      <c r="AS2748" t="s">
        <v>1260</v>
      </c>
      <c r="AT2748">
        <v>1</v>
      </c>
      <c r="AX2748" t="s">
        <v>1260</v>
      </c>
      <c r="AY2748" t="s">
        <v>1264</v>
      </c>
      <c r="AZ2748" t="s">
        <v>1265</v>
      </c>
      <c r="BK2748" t="str">
        <f>LEFT(Tabela_BaseCadastro[[#This Row],[Descrição]],SEARCH(" ",Tabela_BaseCadastro[[#This Row],[Descrição]],1)-1)</f>
        <v>MERONEM</v>
      </c>
      <c r="BL2748" t="str">
        <f>TEXT(Tabela_BaseCadastro[[#This Row],[Unidade Venda '[EAN8, UPC12, EAN13, e DUN14']]],"0000000000000")</f>
        <v>7891045164818</v>
      </c>
      <c r="BM2748" t="s">
        <v>3758</v>
      </c>
      <c r="BN2748" t="str">
        <f>IF(Tabela_BaseCadastro[[#This Row],[P.Ativo CMED]]="",Tabela_BaseCadastro[[#This Row],[DESCRIÇÃO DO PRINCIPIO ATIVO]],Tabela_BaseCadastro[[#This Row],[P.Ativo CMED]])</f>
        <v>MEROPENÉM TRI-HIDRATADO</v>
      </c>
    </row>
    <row r="2749" spans="1:66" x14ac:dyDescent="0.25">
      <c r="A2749">
        <v>3670</v>
      </c>
      <c r="B2749" t="s">
        <v>6167</v>
      </c>
      <c r="C2749">
        <v>2194</v>
      </c>
      <c r="D2749" t="s">
        <v>5166</v>
      </c>
      <c r="E2749">
        <v>5</v>
      </c>
      <c r="F2749" t="s">
        <v>2634</v>
      </c>
      <c r="G2749">
        <v>8</v>
      </c>
      <c r="H2749" s="1" t="s">
        <v>2635</v>
      </c>
      <c r="I2749">
        <v>86</v>
      </c>
      <c r="J2749" t="s">
        <v>5167</v>
      </c>
      <c r="M2749" t="s">
        <v>1257</v>
      </c>
      <c r="N2749" t="s">
        <v>5168</v>
      </c>
      <c r="O2749" t="s">
        <v>1275</v>
      </c>
      <c r="P2749">
        <v>90183929</v>
      </c>
      <c r="R2749">
        <v>13</v>
      </c>
      <c r="S2749">
        <v>14</v>
      </c>
      <c r="T2749">
        <v>13</v>
      </c>
      <c r="U2749">
        <v>6948097020065</v>
      </c>
      <c r="V2749">
        <v>0</v>
      </c>
      <c r="W2749">
        <v>6948097020065</v>
      </c>
      <c r="X2749" t="s">
        <v>952</v>
      </c>
      <c r="Z2749" t="s">
        <v>1260</v>
      </c>
      <c r="AA2749" t="s">
        <v>1261</v>
      </c>
      <c r="AE2749">
        <v>45817</v>
      </c>
      <c r="AH2749">
        <v>0</v>
      </c>
      <c r="AK2749" t="s">
        <v>1260</v>
      </c>
      <c r="AQ2749" t="s">
        <v>1263</v>
      </c>
      <c r="AR2749" t="s">
        <v>1257</v>
      </c>
      <c r="AS2749" t="s">
        <v>1260</v>
      </c>
      <c r="AT2749">
        <v>1</v>
      </c>
      <c r="AY2749" t="s">
        <v>1264</v>
      </c>
      <c r="AZ2749" t="s">
        <v>1265</v>
      </c>
      <c r="BK2749" t="str">
        <f>LEFT(Tabela_BaseCadastro[[#This Row],[Descrição]],SEARCH(" ",Tabela_BaseCadastro[[#This Row],[Descrição]],1)-1)</f>
        <v>ET30PC</v>
      </c>
      <c r="BL2749" t="str">
        <f>TEXT(Tabela_BaseCadastro[[#This Row],[Unidade Venda '[EAN8, UPC12, EAN13, e DUN14']]],"0000000000000")</f>
        <v>6948097020065</v>
      </c>
      <c r="BN2749">
        <f>IF(Tabela_BaseCadastro[[#This Row],[P.Ativo CMED]]="",Tabela_BaseCadastro[[#This Row],[DESCRIÇÃO DO PRINCIPIO ATIVO]],Tabela_BaseCadastro[[#This Row],[P.Ativo CMED]])</f>
        <v>0</v>
      </c>
    </row>
    <row r="2750" spans="1:66" x14ac:dyDescent="0.25">
      <c r="A2750">
        <v>3671</v>
      </c>
      <c r="B2750" t="s">
        <v>6168</v>
      </c>
      <c r="C2750">
        <v>2194</v>
      </c>
      <c r="D2750" t="s">
        <v>5166</v>
      </c>
      <c r="E2750">
        <v>5</v>
      </c>
      <c r="F2750" t="s">
        <v>2634</v>
      </c>
      <c r="G2750">
        <v>8</v>
      </c>
      <c r="H2750" s="1" t="s">
        <v>2635</v>
      </c>
      <c r="I2750">
        <v>86</v>
      </c>
      <c r="J2750" t="s">
        <v>5167</v>
      </c>
      <c r="M2750" t="s">
        <v>1263</v>
      </c>
      <c r="N2750" t="s">
        <v>5189</v>
      </c>
      <c r="O2750" t="s">
        <v>2614</v>
      </c>
      <c r="P2750">
        <v>90183929</v>
      </c>
      <c r="R2750">
        <v>13</v>
      </c>
      <c r="S2750">
        <v>14</v>
      </c>
      <c r="T2750">
        <v>13</v>
      </c>
      <c r="U2750">
        <v>0</v>
      </c>
      <c r="V2750">
        <v>0</v>
      </c>
      <c r="W2750">
        <v>0</v>
      </c>
      <c r="X2750">
        <v>97552004</v>
      </c>
      <c r="Z2750" t="s">
        <v>1260</v>
      </c>
      <c r="AA2750" t="s">
        <v>1261</v>
      </c>
      <c r="AE2750">
        <v>45825</v>
      </c>
      <c r="AH2750">
        <v>0</v>
      </c>
      <c r="AK2750" t="s">
        <v>1260</v>
      </c>
      <c r="AQ2750" t="s">
        <v>1263</v>
      </c>
      <c r="AR2750" t="s">
        <v>1257</v>
      </c>
      <c r="AS2750" t="s">
        <v>1260</v>
      </c>
      <c r="AT2750">
        <v>1</v>
      </c>
      <c r="AY2750" t="s">
        <v>1264</v>
      </c>
      <c r="AZ2750" t="s">
        <v>1265</v>
      </c>
      <c r="BK2750" t="str">
        <f>LEFT(Tabela_BaseCadastro[[#This Row],[Descrição]],SEARCH(" ",Tabela_BaseCadastro[[#This Row],[Descrição]],1)-1)</f>
        <v>97552004</v>
      </c>
      <c r="BL2750" t="str">
        <f>TEXT(Tabela_BaseCadastro[[#This Row],[Unidade Venda '[EAN8, UPC12, EAN13, e DUN14']]],"0000000000000")</f>
        <v>0000000000000</v>
      </c>
      <c r="BM2750" t="s">
        <v>1565</v>
      </c>
      <c r="BN2750" t="str">
        <f>IF(Tabela_BaseCadastro[[#This Row],[P.Ativo CMED]]="",Tabela_BaseCadastro[[#This Row],[DESCRIÇÃO DO PRINCIPIO ATIVO]],Tabela_BaseCadastro[[#This Row],[P.Ativo CMED]])</f>
        <v>TISAGENLECLEUCEL</v>
      </c>
    </row>
    <row r="2751" spans="1:66" x14ac:dyDescent="0.25">
      <c r="A2751">
        <v>3674</v>
      </c>
      <c r="B2751" t="s">
        <v>6169</v>
      </c>
      <c r="C2751">
        <v>2194</v>
      </c>
      <c r="D2751" t="s">
        <v>5166</v>
      </c>
      <c r="E2751">
        <v>5</v>
      </c>
      <c r="F2751" t="s">
        <v>2634</v>
      </c>
      <c r="G2751">
        <v>8</v>
      </c>
      <c r="H2751" s="1" t="s">
        <v>2635</v>
      </c>
      <c r="I2751">
        <v>86</v>
      </c>
      <c r="J2751" t="s">
        <v>5167</v>
      </c>
      <c r="M2751" t="s">
        <v>1257</v>
      </c>
      <c r="N2751" t="s">
        <v>5189</v>
      </c>
      <c r="O2751" t="s">
        <v>2614</v>
      </c>
      <c r="P2751">
        <v>90183929</v>
      </c>
      <c r="R2751">
        <v>13</v>
      </c>
      <c r="S2751">
        <v>13</v>
      </c>
      <c r="T2751">
        <v>13</v>
      </c>
      <c r="U2751">
        <v>0</v>
      </c>
      <c r="V2751">
        <v>0</v>
      </c>
      <c r="W2751">
        <v>0</v>
      </c>
      <c r="X2751">
        <v>97221304</v>
      </c>
      <c r="Z2751" t="s">
        <v>1260</v>
      </c>
      <c r="AA2751" t="s">
        <v>1261</v>
      </c>
      <c r="AE2751">
        <v>45831</v>
      </c>
      <c r="AH2751">
        <v>0</v>
      </c>
      <c r="AK2751" t="s">
        <v>1260</v>
      </c>
      <c r="AQ2751" t="s">
        <v>1263</v>
      </c>
      <c r="AR2751" t="s">
        <v>1257</v>
      </c>
      <c r="AS2751" t="s">
        <v>1260</v>
      </c>
      <c r="AT2751">
        <v>1</v>
      </c>
      <c r="AY2751" t="s">
        <v>1264</v>
      </c>
      <c r="AZ2751" t="s">
        <v>1265</v>
      </c>
      <c r="BK2751" t="str">
        <f>LEFT(Tabela_BaseCadastro[[#This Row],[Descrição]],SEARCH(" ",Tabela_BaseCadastro[[#This Row],[Descrição]],1)-1)</f>
        <v>97221304</v>
      </c>
      <c r="BL2751" t="str">
        <f>TEXT(Tabela_BaseCadastro[[#This Row],[Unidade Venda '[EAN8, UPC12, EAN13, e DUN14']]],"0000000000000")</f>
        <v>0000000000000</v>
      </c>
      <c r="BM2751" t="s">
        <v>1565</v>
      </c>
      <c r="BN2751" t="str">
        <f>IF(Tabela_BaseCadastro[[#This Row],[P.Ativo CMED]]="",Tabela_BaseCadastro[[#This Row],[DESCRIÇÃO DO PRINCIPIO ATIVO]],Tabela_BaseCadastro[[#This Row],[P.Ativo CMED]])</f>
        <v>TISAGENLECLEUCEL</v>
      </c>
    </row>
    <row r="2752" spans="1:66" x14ac:dyDescent="0.25">
      <c r="A2752">
        <v>3676</v>
      </c>
      <c r="B2752" t="s">
        <v>6170</v>
      </c>
      <c r="C2752">
        <v>1129</v>
      </c>
      <c r="D2752" t="s">
        <v>1380</v>
      </c>
      <c r="E2752">
        <v>1</v>
      </c>
      <c r="F2752" t="s">
        <v>1253</v>
      </c>
      <c r="G2752">
        <v>2</v>
      </c>
      <c r="H2752" s="1" t="s">
        <v>1254</v>
      </c>
      <c r="I2752">
        <v>3</v>
      </c>
      <c r="J2752" t="s">
        <v>1382</v>
      </c>
      <c r="M2752" t="s">
        <v>1263</v>
      </c>
      <c r="N2752" t="s">
        <v>1274</v>
      </c>
      <c r="O2752" t="s">
        <v>1275</v>
      </c>
      <c r="P2752">
        <v>30049079</v>
      </c>
      <c r="R2752">
        <v>13</v>
      </c>
      <c r="S2752">
        <v>13</v>
      </c>
      <c r="T2752">
        <v>13</v>
      </c>
      <c r="U2752">
        <v>7896261022218</v>
      </c>
      <c r="V2752">
        <v>0</v>
      </c>
      <c r="W2752">
        <v>7896261022218</v>
      </c>
      <c r="X2752">
        <v>772013</v>
      </c>
      <c r="Z2752" t="s">
        <v>1260</v>
      </c>
      <c r="AA2752" t="s">
        <v>1261</v>
      </c>
      <c r="AE2752">
        <v>45831</v>
      </c>
      <c r="AH2752">
        <v>0</v>
      </c>
      <c r="AK2752" t="s">
        <v>1260</v>
      </c>
      <c r="AQ2752" t="s">
        <v>1263</v>
      </c>
      <c r="AR2752" t="s">
        <v>1257</v>
      </c>
      <c r="AS2752" t="s">
        <v>1260</v>
      </c>
      <c r="AT2752">
        <v>1</v>
      </c>
      <c r="AY2752" t="s">
        <v>1264</v>
      </c>
      <c r="AZ2752" t="s">
        <v>1265</v>
      </c>
      <c r="BK2752" t="str">
        <f>LEFT(Tabela_BaseCadastro[[#This Row],[Descrição]],SEARCH(" ",Tabela_BaseCadastro[[#This Row],[Descrição]],1)-1)</f>
        <v>SYBRAVA</v>
      </c>
      <c r="BL2752" t="str">
        <f>TEXT(Tabela_BaseCadastro[[#This Row],[Unidade Venda '[EAN8, UPC12, EAN13, e DUN14']]],"0000000000000")</f>
        <v>7896261022218</v>
      </c>
      <c r="BM2752" t="s">
        <v>6171</v>
      </c>
      <c r="BN2752" t="str">
        <f>IF(Tabela_BaseCadastro[[#This Row],[P.Ativo CMED]]="",Tabela_BaseCadastro[[#This Row],[DESCRIÇÃO DO PRINCIPIO ATIVO]],Tabela_BaseCadastro[[#This Row],[P.Ativo CMED]])</f>
        <v>INCLISIRANA SÓDICA</v>
      </c>
    </row>
    <row r="2753" spans="1:66" x14ac:dyDescent="0.25">
      <c r="A2753">
        <v>3678</v>
      </c>
      <c r="B2753" t="s">
        <v>6172</v>
      </c>
      <c r="C2753">
        <v>2616</v>
      </c>
      <c r="D2753" t="s">
        <v>6173</v>
      </c>
      <c r="E2753">
        <v>1</v>
      </c>
      <c r="F2753" t="s">
        <v>1253</v>
      </c>
      <c r="G2753">
        <v>2</v>
      </c>
      <c r="H2753" s="1" t="s">
        <v>1254</v>
      </c>
      <c r="I2753">
        <v>859</v>
      </c>
      <c r="J2753" t="s">
        <v>6174</v>
      </c>
      <c r="K2753">
        <v>2</v>
      </c>
      <c r="L2753" t="s">
        <v>1256</v>
      </c>
      <c r="M2753" t="s">
        <v>1263</v>
      </c>
      <c r="N2753" t="s">
        <v>2440</v>
      </c>
      <c r="O2753" t="s">
        <v>1307</v>
      </c>
      <c r="P2753">
        <v>30049099</v>
      </c>
      <c r="R2753">
        <v>13</v>
      </c>
      <c r="S2753">
        <v>13</v>
      </c>
      <c r="T2753">
        <v>13</v>
      </c>
      <c r="U2753">
        <v>1945300010012</v>
      </c>
      <c r="V2753">
        <v>1945300010012</v>
      </c>
      <c r="W2753">
        <v>0</v>
      </c>
      <c r="X2753">
        <v>2554387</v>
      </c>
      <c r="Z2753" t="s">
        <v>1260</v>
      </c>
      <c r="AA2753" t="s">
        <v>1261</v>
      </c>
      <c r="AE2753">
        <v>45835</v>
      </c>
      <c r="AH2753">
        <v>0</v>
      </c>
      <c r="AK2753" t="s">
        <v>1260</v>
      </c>
      <c r="AQ2753" t="s">
        <v>1263</v>
      </c>
      <c r="AR2753" t="s">
        <v>1257</v>
      </c>
      <c r="AS2753" t="s">
        <v>1260</v>
      </c>
      <c r="AT2753">
        <v>1</v>
      </c>
      <c r="AY2753" t="s">
        <v>1264</v>
      </c>
      <c r="AZ2753" t="s">
        <v>1265</v>
      </c>
      <c r="BK2753" t="str">
        <f>LEFT(Tabela_BaseCadastro[[#This Row],[Descrição]],SEARCH(" ",Tabela_BaseCadastro[[#This Row],[Descrição]],1)-1)</f>
        <v>SIKLOS</v>
      </c>
      <c r="BL2753" t="str">
        <f>TEXT(Tabela_BaseCadastro[[#This Row],[Unidade Venda '[EAN8, UPC12, EAN13, e DUN14']]],"0000000000000")</f>
        <v>1945300010012</v>
      </c>
      <c r="BN2753">
        <f>IF(Tabela_BaseCadastro[[#This Row],[P.Ativo CMED]]="",Tabela_BaseCadastro[[#This Row],[DESCRIÇÃO DO PRINCIPIO ATIVO]],Tabela_BaseCadastro[[#This Row],[P.Ativo CMED]])</f>
        <v>0</v>
      </c>
    </row>
    <row r="2754" spans="1:66" x14ac:dyDescent="0.25">
      <c r="A2754">
        <v>3679</v>
      </c>
      <c r="B2754" t="s">
        <v>6175</v>
      </c>
      <c r="C2754">
        <v>1555</v>
      </c>
      <c r="D2754" t="s">
        <v>1440</v>
      </c>
      <c r="E2754">
        <v>1</v>
      </c>
      <c r="F2754" t="s">
        <v>1253</v>
      </c>
      <c r="G2754">
        <v>7</v>
      </c>
      <c r="H2754" s="1" t="s">
        <v>1381</v>
      </c>
      <c r="I2754">
        <v>16</v>
      </c>
      <c r="J2754" t="s">
        <v>1441</v>
      </c>
      <c r="K2754">
        <v>1</v>
      </c>
      <c r="L2754" t="s">
        <v>1291</v>
      </c>
      <c r="M2754" t="s">
        <v>1257</v>
      </c>
      <c r="N2754" t="s">
        <v>2543</v>
      </c>
      <c r="O2754" t="s">
        <v>1416</v>
      </c>
      <c r="P2754">
        <v>30021590</v>
      </c>
      <c r="R2754">
        <v>13</v>
      </c>
      <c r="S2754">
        <v>13</v>
      </c>
      <c r="T2754">
        <v>13</v>
      </c>
      <c r="U2754">
        <v>7891058005818</v>
      </c>
      <c r="V2754">
        <v>0</v>
      </c>
      <c r="W2754">
        <v>7891058005818</v>
      </c>
      <c r="X2754">
        <v>900843</v>
      </c>
      <c r="Z2754" t="s">
        <v>1260</v>
      </c>
      <c r="AA2754" t="s">
        <v>1261</v>
      </c>
      <c r="AE2754">
        <v>45839</v>
      </c>
      <c r="AH2754">
        <v>0</v>
      </c>
      <c r="AK2754" t="s">
        <v>1260</v>
      </c>
      <c r="AQ2754" t="s">
        <v>1263</v>
      </c>
      <c r="AR2754" t="s">
        <v>1257</v>
      </c>
      <c r="AS2754" t="s">
        <v>1260</v>
      </c>
      <c r="AT2754">
        <v>1</v>
      </c>
      <c r="AX2754" t="s">
        <v>1260</v>
      </c>
      <c r="AY2754" t="s">
        <v>1264</v>
      </c>
      <c r="AZ2754" t="s">
        <v>1265</v>
      </c>
      <c r="BK2754" t="str">
        <f>LEFT(Tabela_BaseCadastro[[#This Row],[Descrição]],SEARCH(" ",Tabela_BaseCadastro[[#This Row],[Descrição]],1)-1)</f>
        <v>DUPIXENT</v>
      </c>
      <c r="BL2754" t="str">
        <f>TEXT(Tabela_BaseCadastro[[#This Row],[Unidade Venda '[EAN8, UPC12, EAN13, e DUN14']]],"0000000000000")</f>
        <v>7891058005818</v>
      </c>
      <c r="BM2754" t="s">
        <v>2544</v>
      </c>
      <c r="BN2754" t="str">
        <f>IF(Tabela_BaseCadastro[[#This Row],[P.Ativo CMED]]="",Tabela_BaseCadastro[[#This Row],[DESCRIÇÃO DO PRINCIPIO ATIVO]],Tabela_BaseCadastro[[#This Row],[P.Ativo CMED]])</f>
        <v>DUPILUMABE</v>
      </c>
    </row>
    <row r="2755" spans="1:66" x14ac:dyDescent="0.25">
      <c r="A2755">
        <v>3680</v>
      </c>
      <c r="B2755" t="s">
        <v>6176</v>
      </c>
      <c r="C2755">
        <v>1555</v>
      </c>
      <c r="D2755" t="s">
        <v>1440</v>
      </c>
      <c r="E2755">
        <v>1</v>
      </c>
      <c r="F2755" t="s">
        <v>1253</v>
      </c>
      <c r="G2755">
        <v>7</v>
      </c>
      <c r="H2755" s="1" t="s">
        <v>1381</v>
      </c>
      <c r="I2755">
        <v>16</v>
      </c>
      <c r="J2755" t="s">
        <v>1441</v>
      </c>
      <c r="K2755">
        <v>1</v>
      </c>
      <c r="L2755" t="s">
        <v>1291</v>
      </c>
      <c r="M2755" t="s">
        <v>1257</v>
      </c>
      <c r="N2755" t="s">
        <v>1877</v>
      </c>
      <c r="O2755" t="s">
        <v>1416</v>
      </c>
      <c r="P2755">
        <v>30021590</v>
      </c>
      <c r="R2755">
        <v>13</v>
      </c>
      <c r="S2755">
        <v>13</v>
      </c>
      <c r="T2755">
        <v>13</v>
      </c>
      <c r="U2755">
        <v>7891058005801</v>
      </c>
      <c r="V2755">
        <v>0</v>
      </c>
      <c r="W2755">
        <v>7891058005801</v>
      </c>
      <c r="X2755">
        <v>900844</v>
      </c>
      <c r="Z2755" t="s">
        <v>1260</v>
      </c>
      <c r="AA2755" t="s">
        <v>1261</v>
      </c>
      <c r="AE2755">
        <v>45839</v>
      </c>
      <c r="AH2755">
        <v>0</v>
      </c>
      <c r="AK2755" t="s">
        <v>1260</v>
      </c>
      <c r="AQ2755" t="s">
        <v>1263</v>
      </c>
      <c r="AR2755" t="s">
        <v>1257</v>
      </c>
      <c r="AS2755" t="s">
        <v>1260</v>
      </c>
      <c r="AT2755">
        <v>1</v>
      </c>
      <c r="AX2755" t="s">
        <v>1260</v>
      </c>
      <c r="AY2755" t="s">
        <v>1264</v>
      </c>
      <c r="AZ2755" t="s">
        <v>1265</v>
      </c>
      <c r="BK2755" t="str">
        <f>LEFT(Tabela_BaseCadastro[[#This Row],[Descrição]],SEARCH(" ",Tabela_BaseCadastro[[#This Row],[Descrição]],1)-1)</f>
        <v>DUPIXENT</v>
      </c>
      <c r="BL2755" t="str">
        <f>TEXT(Tabela_BaseCadastro[[#This Row],[Unidade Venda '[EAN8, UPC12, EAN13, e DUN14']]],"0000000000000")</f>
        <v>7891058005801</v>
      </c>
      <c r="BM2755" t="s">
        <v>2544</v>
      </c>
      <c r="BN2755" t="str">
        <f>IF(Tabela_BaseCadastro[[#This Row],[P.Ativo CMED]]="",Tabela_BaseCadastro[[#This Row],[DESCRIÇÃO DO PRINCIPIO ATIVO]],Tabela_BaseCadastro[[#This Row],[P.Ativo CMED]])</f>
        <v>DUPILUMABE</v>
      </c>
    </row>
    <row r="2756" spans="1:66" x14ac:dyDescent="0.25">
      <c r="A2756">
        <v>3684</v>
      </c>
      <c r="B2756" t="s">
        <v>6177</v>
      </c>
      <c r="C2756">
        <v>2194</v>
      </c>
      <c r="D2756" t="s">
        <v>5166</v>
      </c>
      <c r="E2756">
        <v>5</v>
      </c>
      <c r="F2756" t="s">
        <v>2634</v>
      </c>
      <c r="G2756">
        <v>8</v>
      </c>
      <c r="H2756" s="1" t="s">
        <v>2635</v>
      </c>
      <c r="I2756">
        <v>86</v>
      </c>
      <c r="J2756" t="s">
        <v>5167</v>
      </c>
      <c r="M2756" t="s">
        <v>1257</v>
      </c>
      <c r="N2756" t="s">
        <v>5168</v>
      </c>
      <c r="O2756" t="s">
        <v>1275</v>
      </c>
      <c r="P2756">
        <v>90183929</v>
      </c>
      <c r="R2756">
        <v>13</v>
      </c>
      <c r="S2756">
        <v>13</v>
      </c>
      <c r="T2756">
        <v>13</v>
      </c>
      <c r="U2756">
        <v>0</v>
      </c>
      <c r="V2756">
        <v>0</v>
      </c>
      <c r="W2756">
        <v>0</v>
      </c>
      <c r="X2756">
        <v>97311004</v>
      </c>
      <c r="Z2756" t="s">
        <v>1260</v>
      </c>
      <c r="AA2756" t="s">
        <v>1261</v>
      </c>
      <c r="AE2756">
        <v>45841</v>
      </c>
      <c r="AH2756">
        <v>0</v>
      </c>
      <c r="AK2756" t="s">
        <v>1260</v>
      </c>
      <c r="AQ2756" t="s">
        <v>1263</v>
      </c>
      <c r="AR2756" t="s">
        <v>1257</v>
      </c>
      <c r="AS2756" t="s">
        <v>1260</v>
      </c>
      <c r="AT2756">
        <v>1</v>
      </c>
      <c r="AY2756" t="s">
        <v>1264</v>
      </c>
      <c r="AZ2756" t="s">
        <v>1265</v>
      </c>
      <c r="BK2756" t="str">
        <f>LEFT(Tabela_BaseCadastro[[#This Row],[Descrição]],SEARCH(" ",Tabela_BaseCadastro[[#This Row],[Descrição]],1)-1)</f>
        <v>97311004</v>
      </c>
      <c r="BL2756" t="str">
        <f>TEXT(Tabela_BaseCadastro[[#This Row],[Unidade Venda '[EAN8, UPC12, EAN13, e DUN14']]],"0000000000000")</f>
        <v>0000000000000</v>
      </c>
      <c r="BM2756" t="s">
        <v>1565</v>
      </c>
      <c r="BN2756" t="str">
        <f>IF(Tabela_BaseCadastro[[#This Row],[P.Ativo CMED]]="",Tabela_BaseCadastro[[#This Row],[DESCRIÇÃO DO PRINCIPIO ATIVO]],Tabela_BaseCadastro[[#This Row],[P.Ativo CMED]])</f>
        <v>TISAGENLECLEUCEL</v>
      </c>
    </row>
    <row r="2757" spans="1:66" x14ac:dyDescent="0.25">
      <c r="A2757">
        <v>3685</v>
      </c>
      <c r="B2757" t="s">
        <v>6178</v>
      </c>
      <c r="C2757">
        <v>2194</v>
      </c>
      <c r="D2757" t="s">
        <v>5166</v>
      </c>
      <c r="E2757">
        <v>5</v>
      </c>
      <c r="F2757" t="s">
        <v>2634</v>
      </c>
      <c r="G2757">
        <v>8</v>
      </c>
      <c r="H2757" s="1" t="s">
        <v>2635</v>
      </c>
      <c r="I2757">
        <v>86</v>
      </c>
      <c r="J2757" t="s">
        <v>5167</v>
      </c>
      <c r="M2757" t="s">
        <v>1263</v>
      </c>
      <c r="N2757" t="s">
        <v>5168</v>
      </c>
      <c r="O2757" t="s">
        <v>1275</v>
      </c>
      <c r="P2757">
        <v>90183929</v>
      </c>
      <c r="R2757">
        <v>13</v>
      </c>
      <c r="S2757">
        <v>14</v>
      </c>
      <c r="T2757">
        <v>13</v>
      </c>
      <c r="U2757">
        <v>0</v>
      </c>
      <c r="V2757">
        <v>0</v>
      </c>
      <c r="W2757">
        <v>0</v>
      </c>
      <c r="X2757">
        <v>97551304</v>
      </c>
      <c r="Z2757" t="s">
        <v>1260</v>
      </c>
      <c r="AA2757" t="s">
        <v>1261</v>
      </c>
      <c r="AE2757">
        <v>45841</v>
      </c>
      <c r="AH2757">
        <v>0</v>
      </c>
      <c r="AK2757" t="s">
        <v>1260</v>
      </c>
      <c r="AQ2757" t="s">
        <v>1263</v>
      </c>
      <c r="AR2757" t="s">
        <v>1257</v>
      </c>
      <c r="AS2757" t="s">
        <v>1260</v>
      </c>
      <c r="AT2757">
        <v>1</v>
      </c>
      <c r="AY2757" t="s">
        <v>1264</v>
      </c>
      <c r="AZ2757" t="s">
        <v>1265</v>
      </c>
      <c r="BK2757" t="str">
        <f>LEFT(Tabela_BaseCadastro[[#This Row],[Descrição]],SEARCH(" ",Tabela_BaseCadastro[[#This Row],[Descrição]],1)-1)</f>
        <v>97551304CANULA</v>
      </c>
      <c r="BL2757" t="str">
        <f>TEXT(Tabela_BaseCadastro[[#This Row],[Unidade Venda '[EAN8, UPC12, EAN13, e DUN14']]],"0000000000000")</f>
        <v>0000000000000</v>
      </c>
      <c r="BM2757" t="s">
        <v>1565</v>
      </c>
      <c r="BN2757" t="str">
        <f>IF(Tabela_BaseCadastro[[#This Row],[P.Ativo CMED]]="",Tabela_BaseCadastro[[#This Row],[DESCRIÇÃO DO PRINCIPIO ATIVO]],Tabela_BaseCadastro[[#This Row],[P.Ativo CMED]])</f>
        <v>TISAGENLECLEUCEL</v>
      </c>
    </row>
    <row r="2758" spans="1:66" x14ac:dyDescent="0.25">
      <c r="A2758">
        <v>3686</v>
      </c>
      <c r="B2758" t="s">
        <v>6179</v>
      </c>
      <c r="C2758">
        <v>2194</v>
      </c>
      <c r="D2758" t="s">
        <v>5166</v>
      </c>
      <c r="E2758">
        <v>5</v>
      </c>
      <c r="F2758" t="s">
        <v>2634</v>
      </c>
      <c r="G2758">
        <v>8</v>
      </c>
      <c r="H2758" s="1" t="s">
        <v>2635</v>
      </c>
      <c r="I2758">
        <v>86</v>
      </c>
      <c r="J2758" t="s">
        <v>5167</v>
      </c>
      <c r="K2758">
        <v>74</v>
      </c>
      <c r="L2758" t="s">
        <v>4616</v>
      </c>
      <c r="M2758" t="s">
        <v>1263</v>
      </c>
      <c r="N2758" t="s">
        <v>4698</v>
      </c>
      <c r="O2758" t="s">
        <v>4699</v>
      </c>
      <c r="P2758">
        <v>90189099</v>
      </c>
      <c r="R2758">
        <v>13</v>
      </c>
      <c r="S2758">
        <v>13</v>
      </c>
      <c r="T2758">
        <v>13</v>
      </c>
      <c r="U2758">
        <v>0</v>
      </c>
      <c r="V2758">
        <v>0</v>
      </c>
      <c r="W2758">
        <v>0</v>
      </c>
      <c r="X2758">
        <v>92511404</v>
      </c>
      <c r="Z2758" t="s">
        <v>1260</v>
      </c>
      <c r="AA2758" t="s">
        <v>1261</v>
      </c>
      <c r="AE2758">
        <v>45841</v>
      </c>
      <c r="AH2758">
        <v>0</v>
      </c>
      <c r="AK2758" t="s">
        <v>1260</v>
      </c>
      <c r="AQ2758" t="s">
        <v>1263</v>
      </c>
      <c r="AR2758" t="s">
        <v>1257</v>
      </c>
      <c r="AS2758" t="s">
        <v>1260</v>
      </c>
      <c r="AT2758">
        <v>1</v>
      </c>
      <c r="AY2758" t="s">
        <v>1264</v>
      </c>
      <c r="AZ2758" t="s">
        <v>1265</v>
      </c>
      <c r="BK2758" t="str">
        <f>LEFT(Tabela_BaseCadastro[[#This Row],[Descrição]],SEARCH(" ",Tabela_BaseCadastro[[#This Row],[Descrição]],1)-1)</f>
        <v>32511404CANULA</v>
      </c>
      <c r="BL2758" t="str">
        <f>TEXT(Tabela_BaseCadastro[[#This Row],[Unidade Venda '[EAN8, UPC12, EAN13, e DUN14']]],"0000000000000")</f>
        <v>0000000000000</v>
      </c>
      <c r="BM2758" t="s">
        <v>1565</v>
      </c>
      <c r="BN2758" t="str">
        <f>IF(Tabela_BaseCadastro[[#This Row],[P.Ativo CMED]]="",Tabela_BaseCadastro[[#This Row],[DESCRIÇÃO DO PRINCIPIO ATIVO]],Tabela_BaseCadastro[[#This Row],[P.Ativo CMED]])</f>
        <v>TISAGENLECLEUCEL</v>
      </c>
    </row>
    <row r="2759" spans="1:66" x14ac:dyDescent="0.25">
      <c r="A2759">
        <v>3687</v>
      </c>
      <c r="B2759" t="s">
        <v>6180</v>
      </c>
      <c r="C2759">
        <v>2194</v>
      </c>
      <c r="D2759" t="s">
        <v>5166</v>
      </c>
      <c r="E2759">
        <v>5</v>
      </c>
      <c r="F2759" t="s">
        <v>2634</v>
      </c>
      <c r="G2759">
        <v>8</v>
      </c>
      <c r="H2759" s="1" t="s">
        <v>2635</v>
      </c>
      <c r="I2759">
        <v>86</v>
      </c>
      <c r="J2759" t="s">
        <v>5167</v>
      </c>
      <c r="K2759">
        <v>74</v>
      </c>
      <c r="L2759" t="s">
        <v>4616</v>
      </c>
      <c r="M2759" t="s">
        <v>1263</v>
      </c>
      <c r="N2759" t="s">
        <v>4698</v>
      </c>
      <c r="O2759" t="s">
        <v>4699</v>
      </c>
      <c r="P2759">
        <v>90189099</v>
      </c>
      <c r="R2759">
        <v>13</v>
      </c>
      <c r="S2759">
        <v>13</v>
      </c>
      <c r="T2759">
        <v>13</v>
      </c>
      <c r="U2759">
        <v>0</v>
      </c>
      <c r="V2759">
        <v>0</v>
      </c>
      <c r="W2759">
        <v>97291404</v>
      </c>
      <c r="X2759">
        <v>97291404</v>
      </c>
      <c r="Z2759" t="s">
        <v>1260</v>
      </c>
      <c r="AA2759" t="s">
        <v>1261</v>
      </c>
      <c r="AE2759">
        <v>45841</v>
      </c>
      <c r="AH2759">
        <v>0</v>
      </c>
      <c r="AK2759" t="s">
        <v>1260</v>
      </c>
      <c r="AQ2759" t="s">
        <v>1263</v>
      </c>
      <c r="AR2759" t="s">
        <v>1257</v>
      </c>
      <c r="AS2759" t="s">
        <v>1260</v>
      </c>
      <c r="AT2759">
        <v>1</v>
      </c>
      <c r="AY2759" t="s">
        <v>1264</v>
      </c>
      <c r="AZ2759" t="s">
        <v>1265</v>
      </c>
      <c r="BK2759" t="str">
        <f>LEFT(Tabela_BaseCadastro[[#This Row],[Descrição]],SEARCH(" ",Tabela_BaseCadastro[[#This Row],[Descrição]],1)-1)</f>
        <v>97291404</v>
      </c>
      <c r="BL2759" t="str">
        <f>TEXT(Tabela_BaseCadastro[[#This Row],[Unidade Venda '[EAN8, UPC12, EAN13, e DUN14']]],"0000000000000")</f>
        <v>0000000000000</v>
      </c>
      <c r="BM2759" t="s">
        <v>1565</v>
      </c>
      <c r="BN2759" t="str">
        <f>IF(Tabela_BaseCadastro[[#This Row],[P.Ativo CMED]]="",Tabela_BaseCadastro[[#This Row],[DESCRIÇÃO DO PRINCIPIO ATIVO]],Tabela_BaseCadastro[[#This Row],[P.Ativo CMED]])</f>
        <v>TISAGENLECLEUCEL</v>
      </c>
    </row>
    <row r="2760" spans="1:66" x14ac:dyDescent="0.25">
      <c r="A2760">
        <v>3688</v>
      </c>
      <c r="B2760" t="s">
        <v>6181</v>
      </c>
      <c r="C2760">
        <v>2194</v>
      </c>
      <c r="D2760" t="s">
        <v>5166</v>
      </c>
      <c r="E2760">
        <v>5</v>
      </c>
      <c r="F2760" t="s">
        <v>2634</v>
      </c>
      <c r="G2760">
        <v>8</v>
      </c>
      <c r="H2760" s="1" t="s">
        <v>2635</v>
      </c>
      <c r="I2760">
        <v>86</v>
      </c>
      <c r="J2760" t="s">
        <v>5167</v>
      </c>
      <c r="M2760" t="s">
        <v>1257</v>
      </c>
      <c r="N2760" t="s">
        <v>4698</v>
      </c>
      <c r="O2760" t="s">
        <v>4699</v>
      </c>
      <c r="P2760">
        <v>90189099</v>
      </c>
      <c r="R2760">
        <v>13</v>
      </c>
      <c r="S2760">
        <v>13</v>
      </c>
      <c r="T2760">
        <v>13</v>
      </c>
      <c r="U2760">
        <v>0</v>
      </c>
      <c r="V2760">
        <v>0</v>
      </c>
      <c r="W2760">
        <v>0</v>
      </c>
      <c r="X2760">
        <v>98110204</v>
      </c>
      <c r="Z2760" t="s">
        <v>1260</v>
      </c>
      <c r="AA2760" t="s">
        <v>1261</v>
      </c>
      <c r="AE2760">
        <v>45841</v>
      </c>
      <c r="AH2760">
        <v>0</v>
      </c>
      <c r="AK2760" t="s">
        <v>1260</v>
      </c>
      <c r="AQ2760" t="s">
        <v>1263</v>
      </c>
      <c r="AR2760" t="s">
        <v>1257</v>
      </c>
      <c r="AS2760" t="s">
        <v>1260</v>
      </c>
      <c r="AT2760">
        <v>1</v>
      </c>
      <c r="AY2760" t="s">
        <v>1264</v>
      </c>
      <c r="AZ2760" t="s">
        <v>1265</v>
      </c>
      <c r="BK2760" t="str">
        <f>LEFT(Tabela_BaseCadastro[[#This Row],[Descrição]],SEARCH(" ",Tabela_BaseCadastro[[#This Row],[Descrição]],1)-1)</f>
        <v>98110504</v>
      </c>
      <c r="BL2760" t="str">
        <f>TEXT(Tabela_BaseCadastro[[#This Row],[Unidade Venda '[EAN8, UPC12, EAN13, e DUN14']]],"0000000000000")</f>
        <v>0000000000000</v>
      </c>
      <c r="BM2760" t="s">
        <v>1565</v>
      </c>
      <c r="BN2760" t="str">
        <f>IF(Tabela_BaseCadastro[[#This Row],[P.Ativo CMED]]="",Tabela_BaseCadastro[[#This Row],[DESCRIÇÃO DO PRINCIPIO ATIVO]],Tabela_BaseCadastro[[#This Row],[P.Ativo CMED]])</f>
        <v>TISAGENLECLEUCEL</v>
      </c>
    </row>
    <row r="2761" spans="1:66" x14ac:dyDescent="0.25">
      <c r="A2761">
        <v>3689</v>
      </c>
      <c r="B2761" t="s">
        <v>6182</v>
      </c>
      <c r="C2761">
        <v>2194</v>
      </c>
      <c r="D2761" t="s">
        <v>5166</v>
      </c>
      <c r="E2761">
        <v>5</v>
      </c>
      <c r="F2761" t="s">
        <v>2634</v>
      </c>
      <c r="G2761">
        <v>8</v>
      </c>
      <c r="H2761" s="1" t="s">
        <v>2635</v>
      </c>
      <c r="I2761">
        <v>86</v>
      </c>
      <c r="J2761" t="s">
        <v>5167</v>
      </c>
      <c r="M2761" t="s">
        <v>1257</v>
      </c>
      <c r="N2761" t="s">
        <v>4698</v>
      </c>
      <c r="O2761" t="s">
        <v>4699</v>
      </c>
      <c r="P2761">
        <v>90189099</v>
      </c>
      <c r="R2761">
        <v>13</v>
      </c>
      <c r="S2761">
        <v>13</v>
      </c>
      <c r="T2761">
        <v>13</v>
      </c>
      <c r="U2761">
        <v>0</v>
      </c>
      <c r="V2761">
        <v>0</v>
      </c>
      <c r="W2761">
        <v>0</v>
      </c>
      <c r="X2761">
        <v>98110304</v>
      </c>
      <c r="Z2761" t="s">
        <v>1260</v>
      </c>
      <c r="AA2761" t="s">
        <v>1261</v>
      </c>
      <c r="AE2761">
        <v>45841</v>
      </c>
      <c r="AH2761">
        <v>0</v>
      </c>
      <c r="AK2761" t="s">
        <v>1260</v>
      </c>
      <c r="AQ2761" t="s">
        <v>1263</v>
      </c>
      <c r="AR2761" t="s">
        <v>1257</v>
      </c>
      <c r="AS2761" t="s">
        <v>1260</v>
      </c>
      <c r="AT2761">
        <v>1</v>
      </c>
      <c r="AY2761" t="s">
        <v>1264</v>
      </c>
      <c r="AZ2761" t="s">
        <v>1265</v>
      </c>
      <c r="BK2761" t="str">
        <f>LEFT(Tabela_BaseCadastro[[#This Row],[Descrição]],SEARCH(" ",Tabela_BaseCadastro[[#This Row],[Descrição]],1)-1)</f>
        <v>98110304</v>
      </c>
      <c r="BL2761" t="str">
        <f>TEXT(Tabela_BaseCadastro[[#This Row],[Unidade Venda '[EAN8, UPC12, EAN13, e DUN14']]],"0000000000000")</f>
        <v>0000000000000</v>
      </c>
      <c r="BM2761" t="s">
        <v>1565</v>
      </c>
      <c r="BN2761" t="str">
        <f>IF(Tabela_BaseCadastro[[#This Row],[P.Ativo CMED]]="",Tabela_BaseCadastro[[#This Row],[DESCRIÇÃO DO PRINCIPIO ATIVO]],Tabela_BaseCadastro[[#This Row],[P.Ativo CMED]])</f>
        <v>TISAGENLECLEUCEL</v>
      </c>
    </row>
    <row r="2762" spans="1:66" x14ac:dyDescent="0.25">
      <c r="A2762">
        <v>3690</v>
      </c>
      <c r="B2762" t="s">
        <v>6183</v>
      </c>
      <c r="C2762">
        <v>2194</v>
      </c>
      <c r="D2762" t="s">
        <v>5166</v>
      </c>
      <c r="E2762">
        <v>5</v>
      </c>
      <c r="F2762" t="s">
        <v>2634</v>
      </c>
      <c r="G2762">
        <v>8</v>
      </c>
      <c r="H2762" s="1" t="s">
        <v>2635</v>
      </c>
      <c r="I2762">
        <v>86</v>
      </c>
      <c r="J2762" t="s">
        <v>5167</v>
      </c>
      <c r="M2762" t="s">
        <v>1257</v>
      </c>
      <c r="N2762" t="s">
        <v>5213</v>
      </c>
      <c r="O2762" t="s">
        <v>5214</v>
      </c>
      <c r="P2762">
        <v>90183922</v>
      </c>
      <c r="R2762">
        <v>13</v>
      </c>
      <c r="S2762">
        <v>13</v>
      </c>
      <c r="T2762">
        <v>13</v>
      </c>
      <c r="U2762">
        <v>3690</v>
      </c>
      <c r="V2762">
        <v>3690</v>
      </c>
      <c r="W2762">
        <v>0</v>
      </c>
      <c r="X2762">
        <v>98110704</v>
      </c>
      <c r="Z2762" t="s">
        <v>1260</v>
      </c>
      <c r="AA2762" t="s">
        <v>1261</v>
      </c>
      <c r="AE2762">
        <v>45841</v>
      </c>
      <c r="AH2762">
        <v>0</v>
      </c>
      <c r="AK2762" t="s">
        <v>1260</v>
      </c>
      <c r="AQ2762" t="s">
        <v>1263</v>
      </c>
      <c r="AR2762" t="s">
        <v>1257</v>
      </c>
      <c r="AS2762" t="s">
        <v>1260</v>
      </c>
      <c r="AT2762">
        <v>1</v>
      </c>
      <c r="AY2762" t="s">
        <v>1264</v>
      </c>
      <c r="AZ2762" t="s">
        <v>1265</v>
      </c>
      <c r="BK2762" t="str">
        <f>LEFT(Tabela_BaseCadastro[[#This Row],[Descrição]],SEARCH(" ",Tabela_BaseCadastro[[#This Row],[Descrição]],1)-1)</f>
        <v>98110704</v>
      </c>
      <c r="BL2762" t="str">
        <f>TEXT(Tabela_BaseCadastro[[#This Row],[Unidade Venda '[EAN8, UPC12, EAN13, e DUN14']]],"0000000000000")</f>
        <v>0000000003690</v>
      </c>
      <c r="BN2762">
        <f>IF(Tabela_BaseCadastro[[#This Row],[P.Ativo CMED]]="",Tabela_BaseCadastro[[#This Row],[DESCRIÇÃO DO PRINCIPIO ATIVO]],Tabela_BaseCadastro[[#This Row],[P.Ativo CMED]])</f>
        <v>0</v>
      </c>
    </row>
    <row r="2763" spans="1:66" x14ac:dyDescent="0.25">
      <c r="A2763">
        <v>3691</v>
      </c>
      <c r="B2763" t="s">
        <v>6184</v>
      </c>
      <c r="C2763">
        <v>1948</v>
      </c>
      <c r="D2763" t="s">
        <v>115</v>
      </c>
      <c r="E2763">
        <v>1</v>
      </c>
      <c r="F2763" t="s">
        <v>1253</v>
      </c>
      <c r="G2763">
        <v>2</v>
      </c>
      <c r="H2763" s="1" t="s">
        <v>1254</v>
      </c>
      <c r="I2763">
        <v>77</v>
      </c>
      <c r="J2763" t="s">
        <v>4769</v>
      </c>
      <c r="K2763">
        <v>2</v>
      </c>
      <c r="L2763" t="s">
        <v>1256</v>
      </c>
      <c r="M2763" t="s">
        <v>1263</v>
      </c>
      <c r="N2763" t="s">
        <v>1316</v>
      </c>
      <c r="O2763" t="s">
        <v>1317</v>
      </c>
      <c r="P2763">
        <v>30043290</v>
      </c>
      <c r="R2763">
        <v>13</v>
      </c>
      <c r="S2763">
        <v>13</v>
      </c>
      <c r="T2763">
        <v>13</v>
      </c>
      <c r="U2763">
        <v>7896269900594</v>
      </c>
      <c r="V2763">
        <v>0</v>
      </c>
      <c r="W2763">
        <v>7896269900594</v>
      </c>
      <c r="Z2763" t="s">
        <v>1260</v>
      </c>
      <c r="AA2763" t="s">
        <v>1261</v>
      </c>
      <c r="AE2763">
        <v>45842</v>
      </c>
      <c r="AH2763">
        <v>0</v>
      </c>
      <c r="AK2763" t="s">
        <v>1260</v>
      </c>
      <c r="AQ2763" t="s">
        <v>1263</v>
      </c>
      <c r="AR2763" t="s">
        <v>1257</v>
      </c>
      <c r="AS2763" t="s">
        <v>1260</v>
      </c>
      <c r="AT2763">
        <v>1</v>
      </c>
      <c r="AY2763" t="s">
        <v>1264</v>
      </c>
      <c r="AZ2763" t="s">
        <v>1265</v>
      </c>
      <c r="BK2763" t="str">
        <f>LEFT(Tabela_BaseCadastro[[#This Row],[Descrição]],SEARCH(" ",Tabela_BaseCadastro[[#This Row],[Descrição]],1)-1)</f>
        <v>PSOREX</v>
      </c>
      <c r="BL2763" t="str">
        <f>TEXT(Tabela_BaseCadastro[[#This Row],[Unidade Venda '[EAN8, UPC12, EAN13, e DUN14']]],"0000000000000")</f>
        <v>7896269900594</v>
      </c>
      <c r="BM2763" t="s">
        <v>6185</v>
      </c>
      <c r="BN2763" t="str">
        <f>IF(Tabela_BaseCadastro[[#This Row],[P.Ativo CMED]]="",Tabela_BaseCadastro[[#This Row],[DESCRIÇÃO DO PRINCIPIO ATIVO]],Tabela_BaseCadastro[[#This Row],[P.Ativo CMED]])</f>
        <v>PROPIONATO DE CLOBETASOL</v>
      </c>
    </row>
    <row r="2764" spans="1:66" x14ac:dyDescent="0.25">
      <c r="A2764">
        <v>3694</v>
      </c>
      <c r="B2764" t="s">
        <v>6186</v>
      </c>
      <c r="C2764">
        <v>2312</v>
      </c>
      <c r="D2764" t="s">
        <v>5382</v>
      </c>
      <c r="E2764">
        <v>1</v>
      </c>
      <c r="F2764" t="s">
        <v>1253</v>
      </c>
      <c r="G2764">
        <v>2</v>
      </c>
      <c r="H2764" s="1" t="s">
        <v>1254</v>
      </c>
      <c r="I2764">
        <v>58</v>
      </c>
      <c r="J2764" t="s">
        <v>4465</v>
      </c>
      <c r="K2764">
        <v>2</v>
      </c>
      <c r="L2764" t="s">
        <v>1256</v>
      </c>
      <c r="M2764">
        <v>1</v>
      </c>
      <c r="N2764" t="s">
        <v>1258</v>
      </c>
      <c r="O2764" t="s">
        <v>1259</v>
      </c>
      <c r="P2764">
        <v>30049039</v>
      </c>
      <c r="R2764">
        <v>13</v>
      </c>
      <c r="S2764">
        <v>13</v>
      </c>
      <c r="T2764">
        <v>13</v>
      </c>
      <c r="U2764">
        <v>7896094208940</v>
      </c>
      <c r="V2764">
        <v>0</v>
      </c>
      <c r="W2764">
        <v>7896094208940</v>
      </c>
      <c r="X2764">
        <v>150627</v>
      </c>
      <c r="Z2764" t="s">
        <v>1260</v>
      </c>
      <c r="AA2764" t="s">
        <v>1261</v>
      </c>
      <c r="AE2764">
        <v>45849</v>
      </c>
      <c r="AH2764">
        <v>0</v>
      </c>
      <c r="AK2764" t="s">
        <v>1260</v>
      </c>
      <c r="AQ2764" t="s">
        <v>1263</v>
      </c>
      <c r="AR2764" t="s">
        <v>1257</v>
      </c>
      <c r="AS2764" t="s">
        <v>1260</v>
      </c>
      <c r="AT2764">
        <v>1</v>
      </c>
      <c r="AY2764" t="s">
        <v>1264</v>
      </c>
      <c r="AZ2764" t="s">
        <v>1265</v>
      </c>
      <c r="BK2764" t="str">
        <f>LEFT(Tabela_BaseCadastro[[#This Row],[Descrição]],SEARCH(" ",Tabela_BaseCadastro[[#This Row],[Descrição]],1)-1)</f>
        <v>VATIS</v>
      </c>
      <c r="BL2764" t="str">
        <f>TEXT(Tabela_BaseCadastro[[#This Row],[Unidade Venda '[EAN8, UPC12, EAN13, e DUN14']]],"0000000000000")</f>
        <v>7896094208940</v>
      </c>
      <c r="BM2764" t="s">
        <v>6187</v>
      </c>
      <c r="BN2764" t="str">
        <f>IF(Tabela_BaseCadastro[[#This Row],[P.Ativo CMED]]="",Tabela_BaseCadastro[[#This Row],[DESCRIÇÃO DO PRINCIPIO ATIVO]],Tabela_BaseCadastro[[#This Row],[P.Ativo CMED]])</f>
        <v>CLORIDRATO DE PROPAFENONA</v>
      </c>
    </row>
    <row r="2765" spans="1:66" x14ac:dyDescent="0.25">
      <c r="A2765">
        <v>3695</v>
      </c>
      <c r="B2765" t="s">
        <v>6188</v>
      </c>
      <c r="C2765">
        <v>2327</v>
      </c>
      <c r="D2765" t="s">
        <v>2524</v>
      </c>
      <c r="E2765">
        <v>1</v>
      </c>
      <c r="F2765" t="s">
        <v>1253</v>
      </c>
      <c r="G2765">
        <v>2</v>
      </c>
      <c r="H2765" s="1" t="s">
        <v>1254</v>
      </c>
      <c r="I2765">
        <v>26</v>
      </c>
      <c r="J2765" t="s">
        <v>2525</v>
      </c>
      <c r="M2765" t="s">
        <v>1263</v>
      </c>
      <c r="N2765" t="s">
        <v>2741</v>
      </c>
      <c r="O2765" t="s">
        <v>1739</v>
      </c>
      <c r="P2765">
        <v>30042099</v>
      </c>
      <c r="R2765">
        <v>13</v>
      </c>
      <c r="S2765">
        <v>14</v>
      </c>
      <c r="T2765">
        <v>13</v>
      </c>
      <c r="U2765">
        <v>7896637030007</v>
      </c>
      <c r="V2765">
        <v>0</v>
      </c>
      <c r="W2765">
        <v>7896637030007</v>
      </c>
      <c r="X2765">
        <v>3000</v>
      </c>
      <c r="Z2765" t="s">
        <v>1260</v>
      </c>
      <c r="AA2765" t="s">
        <v>1261</v>
      </c>
      <c r="AE2765">
        <v>45852</v>
      </c>
      <c r="AH2765">
        <v>0</v>
      </c>
      <c r="AK2765" t="s">
        <v>1260</v>
      </c>
      <c r="AQ2765" t="s">
        <v>1263</v>
      </c>
      <c r="AR2765" t="s">
        <v>1257</v>
      </c>
      <c r="AS2765" t="s">
        <v>1260</v>
      </c>
      <c r="AT2765">
        <v>1</v>
      </c>
      <c r="AY2765" t="s">
        <v>1264</v>
      </c>
      <c r="AZ2765" t="s">
        <v>1265</v>
      </c>
      <c r="BK2765" t="str">
        <f>LEFT(Tabela_BaseCadastro[[#This Row],[Descrição]],SEARCH(" ",Tabela_BaseCadastro[[#This Row],[Descrição]],1)-1)</f>
        <v>TRATURIL</v>
      </c>
      <c r="BL2765" t="str">
        <f>TEXT(Tabela_BaseCadastro[[#This Row],[Unidade Venda '[EAN8, UPC12, EAN13, e DUN14']]],"0000000000000")</f>
        <v>7896637030007</v>
      </c>
      <c r="BM2765" t="s">
        <v>5009</v>
      </c>
      <c r="BN2765" t="str">
        <f>IF(Tabela_BaseCadastro[[#This Row],[P.Ativo CMED]]="",Tabela_BaseCadastro[[#This Row],[DESCRIÇÃO DO PRINCIPIO ATIVO]],Tabela_BaseCadastro[[#This Row],[P.Ativo CMED]])</f>
        <v>FOSFOMICINA TROMETAMOL</v>
      </c>
    </row>
    <row r="2766" spans="1:66" x14ac:dyDescent="0.25">
      <c r="A2766">
        <v>3696</v>
      </c>
      <c r="B2766" t="s">
        <v>6189</v>
      </c>
      <c r="C2766">
        <v>2315</v>
      </c>
      <c r="D2766" t="s">
        <v>1736</v>
      </c>
      <c r="E2766">
        <v>1</v>
      </c>
      <c r="F2766" t="s">
        <v>1253</v>
      </c>
      <c r="G2766">
        <v>7</v>
      </c>
      <c r="H2766" s="1" t="s">
        <v>1381</v>
      </c>
      <c r="I2766">
        <v>89</v>
      </c>
      <c r="J2766" t="s">
        <v>1737</v>
      </c>
      <c r="K2766">
        <v>1</v>
      </c>
      <c r="L2766" t="s">
        <v>1291</v>
      </c>
      <c r="M2766" t="s">
        <v>1263</v>
      </c>
      <c r="N2766" t="s">
        <v>1422</v>
      </c>
      <c r="O2766" t="s">
        <v>1253</v>
      </c>
      <c r="P2766">
        <v>30022099</v>
      </c>
      <c r="R2766">
        <v>13</v>
      </c>
      <c r="S2766">
        <v>13</v>
      </c>
      <c r="T2766">
        <v>13</v>
      </c>
      <c r="U2766">
        <v>7897595633774</v>
      </c>
      <c r="V2766">
        <v>0</v>
      </c>
      <c r="W2766">
        <v>7897595633774</v>
      </c>
      <c r="X2766">
        <v>44084158</v>
      </c>
      <c r="Z2766" t="s">
        <v>1260</v>
      </c>
      <c r="AA2766" t="s">
        <v>1261</v>
      </c>
      <c r="AE2766">
        <v>45852</v>
      </c>
      <c r="AH2766">
        <v>0</v>
      </c>
      <c r="AK2766" t="s">
        <v>1260</v>
      </c>
      <c r="AQ2766" t="s">
        <v>1263</v>
      </c>
      <c r="AR2766" t="s">
        <v>1257</v>
      </c>
      <c r="AS2766" t="s">
        <v>1260</v>
      </c>
      <c r="AT2766">
        <v>1</v>
      </c>
      <c r="AY2766" t="s">
        <v>1264</v>
      </c>
      <c r="AZ2766" t="s">
        <v>1265</v>
      </c>
      <c r="BK2766" t="str">
        <f>LEFT(Tabela_BaseCadastro[[#This Row],[Descrição]],SEARCH(" ",Tabela_BaseCadastro[[#This Row],[Descrição]],1)-1)</f>
        <v>ERELZI</v>
      </c>
      <c r="BL2766" t="str">
        <f>TEXT(Tabela_BaseCadastro[[#This Row],[Unidade Venda '[EAN8, UPC12, EAN13, e DUN14']]],"0000000000000")</f>
        <v>7897595633774</v>
      </c>
      <c r="BM2766" t="s">
        <v>4992</v>
      </c>
      <c r="BN2766" t="str">
        <f>IF(Tabela_BaseCadastro[[#This Row],[P.Ativo CMED]]="",Tabela_BaseCadastro[[#This Row],[DESCRIÇÃO DO PRINCIPIO ATIVO]],Tabela_BaseCadastro[[#This Row],[P.Ativo CMED]])</f>
        <v>ETANERCEPTE</v>
      </c>
    </row>
    <row r="2767" spans="1:66" x14ac:dyDescent="0.25">
      <c r="A2767">
        <v>3698</v>
      </c>
      <c r="B2767" t="s">
        <v>6190</v>
      </c>
      <c r="C2767">
        <v>2315</v>
      </c>
      <c r="D2767" t="s">
        <v>1736</v>
      </c>
      <c r="E2767">
        <v>1</v>
      </c>
      <c r="F2767" t="s">
        <v>1253</v>
      </c>
      <c r="G2767">
        <v>7</v>
      </c>
      <c r="H2767" s="1" t="s">
        <v>1381</v>
      </c>
      <c r="I2767">
        <v>89</v>
      </c>
      <c r="J2767" t="s">
        <v>1737</v>
      </c>
      <c r="K2767">
        <v>1</v>
      </c>
      <c r="L2767" t="s">
        <v>1291</v>
      </c>
      <c r="M2767" t="s">
        <v>1263</v>
      </c>
      <c r="N2767" t="s">
        <v>1422</v>
      </c>
      <c r="O2767" t="s">
        <v>1253</v>
      </c>
      <c r="P2767">
        <v>30022099</v>
      </c>
      <c r="R2767">
        <v>13</v>
      </c>
      <c r="S2767">
        <v>13</v>
      </c>
      <c r="T2767">
        <v>13</v>
      </c>
      <c r="U2767">
        <v>7897595633767</v>
      </c>
      <c r="V2767">
        <v>0</v>
      </c>
      <c r="W2767">
        <v>7897595633767</v>
      </c>
      <c r="X2767">
        <v>44088580</v>
      </c>
      <c r="Z2767" t="s">
        <v>1260</v>
      </c>
      <c r="AA2767" t="s">
        <v>1261</v>
      </c>
      <c r="AE2767">
        <v>45852</v>
      </c>
      <c r="AH2767">
        <v>0</v>
      </c>
      <c r="AK2767" t="s">
        <v>1260</v>
      </c>
      <c r="AQ2767" t="s">
        <v>1263</v>
      </c>
      <c r="AR2767" t="s">
        <v>1257</v>
      </c>
      <c r="AS2767" t="s">
        <v>1260</v>
      </c>
      <c r="AT2767">
        <v>1</v>
      </c>
      <c r="AY2767" t="s">
        <v>1264</v>
      </c>
      <c r="AZ2767" t="s">
        <v>1265</v>
      </c>
      <c r="BK2767" t="str">
        <f>LEFT(Tabela_BaseCadastro[[#This Row],[Descrição]],SEARCH(" ",Tabela_BaseCadastro[[#This Row],[Descrição]],1)-1)</f>
        <v>ERELZI</v>
      </c>
      <c r="BL2767" t="str">
        <f>TEXT(Tabela_BaseCadastro[[#This Row],[Unidade Venda '[EAN8, UPC12, EAN13, e DUN14']]],"0000000000000")</f>
        <v>7897595633767</v>
      </c>
      <c r="BM2767" t="s">
        <v>4992</v>
      </c>
      <c r="BN2767" t="str">
        <f>IF(Tabela_BaseCadastro[[#This Row],[P.Ativo CMED]]="",Tabela_BaseCadastro[[#This Row],[DESCRIÇÃO DO PRINCIPIO ATIVO]],Tabela_BaseCadastro[[#This Row],[P.Ativo CMED]])</f>
        <v>ETANERCEPTE</v>
      </c>
    </row>
    <row r="2768" spans="1:66" x14ac:dyDescent="0.25">
      <c r="A2768">
        <v>3699</v>
      </c>
      <c r="B2768" t="s">
        <v>6191</v>
      </c>
      <c r="C2768">
        <v>2315</v>
      </c>
      <c r="D2768" t="s">
        <v>1736</v>
      </c>
      <c r="E2768">
        <v>1</v>
      </c>
      <c r="F2768" t="s">
        <v>1253</v>
      </c>
      <c r="G2768">
        <v>19</v>
      </c>
      <c r="H2768" s="1" t="s">
        <v>3737</v>
      </c>
      <c r="I2768">
        <v>89</v>
      </c>
      <c r="J2768" t="s">
        <v>1737</v>
      </c>
      <c r="K2768">
        <v>1</v>
      </c>
      <c r="L2768" t="s">
        <v>1563</v>
      </c>
      <c r="M2768" t="s">
        <v>1263</v>
      </c>
      <c r="N2768" t="s">
        <v>1422</v>
      </c>
      <c r="O2768" t="s">
        <v>1253</v>
      </c>
      <c r="P2768">
        <v>30022099</v>
      </c>
      <c r="R2768">
        <v>13</v>
      </c>
      <c r="S2768">
        <v>13</v>
      </c>
      <c r="T2768">
        <v>13</v>
      </c>
      <c r="U2768">
        <v>7897595635204</v>
      </c>
      <c r="V2768">
        <v>0</v>
      </c>
      <c r="W2768">
        <v>7897595635204</v>
      </c>
      <c r="X2768">
        <v>44083219</v>
      </c>
      <c r="Z2768" t="s">
        <v>1260</v>
      </c>
      <c r="AA2768" t="s">
        <v>1261</v>
      </c>
      <c r="AE2768">
        <v>45852</v>
      </c>
      <c r="AH2768">
        <v>0</v>
      </c>
      <c r="AK2768" t="s">
        <v>1260</v>
      </c>
      <c r="AQ2768" t="s">
        <v>1263</v>
      </c>
      <c r="AR2768" t="s">
        <v>1257</v>
      </c>
      <c r="AS2768" t="s">
        <v>1260</v>
      </c>
      <c r="AT2768">
        <v>1</v>
      </c>
      <c r="AY2768" t="s">
        <v>1264</v>
      </c>
      <c r="AZ2768" t="s">
        <v>1265</v>
      </c>
      <c r="BK2768" t="str">
        <f>LEFT(Tabela_BaseCadastro[[#This Row],[Descrição]],SEARCH(" ",Tabela_BaseCadastro[[#This Row],[Descrição]],1)-1)</f>
        <v>RIXIMYO</v>
      </c>
      <c r="BL2768" t="str">
        <f>TEXT(Tabela_BaseCadastro[[#This Row],[Unidade Venda '[EAN8, UPC12, EAN13, e DUN14']]],"0000000000000")</f>
        <v>7897595635204</v>
      </c>
      <c r="BM2768" t="s">
        <v>1353</v>
      </c>
      <c r="BN2768" t="str">
        <f>IF(Tabela_BaseCadastro[[#This Row],[P.Ativo CMED]]="",Tabela_BaseCadastro[[#This Row],[DESCRIÇÃO DO PRINCIPIO ATIVO]],Tabela_BaseCadastro[[#This Row],[P.Ativo CMED]])</f>
        <v>RITUXIMABE</v>
      </c>
    </row>
    <row r="2769" spans="1:66" x14ac:dyDescent="0.25">
      <c r="A2769">
        <v>3700</v>
      </c>
      <c r="B2769" t="s">
        <v>6192</v>
      </c>
      <c r="C2769">
        <v>2315</v>
      </c>
      <c r="D2769" t="s">
        <v>1736</v>
      </c>
      <c r="E2769">
        <v>1</v>
      </c>
      <c r="F2769" t="s">
        <v>1253</v>
      </c>
      <c r="G2769">
        <v>19</v>
      </c>
      <c r="H2769" s="1" t="s">
        <v>3737</v>
      </c>
      <c r="I2769">
        <v>89</v>
      </c>
      <c r="J2769" t="s">
        <v>1737</v>
      </c>
      <c r="K2769">
        <v>1</v>
      </c>
      <c r="L2769" t="s">
        <v>1563</v>
      </c>
      <c r="M2769" t="s">
        <v>1263</v>
      </c>
      <c r="N2769" t="s">
        <v>1422</v>
      </c>
      <c r="O2769" t="s">
        <v>1253</v>
      </c>
      <c r="P2769">
        <v>30022099</v>
      </c>
      <c r="R2769">
        <v>13</v>
      </c>
      <c r="S2769">
        <v>13</v>
      </c>
      <c r="T2769">
        <v>13</v>
      </c>
      <c r="U2769">
        <v>7897595635211</v>
      </c>
      <c r="V2769">
        <v>0</v>
      </c>
      <c r="W2769">
        <v>7897595635211</v>
      </c>
      <c r="X2769">
        <v>44083218</v>
      </c>
      <c r="Z2769" t="s">
        <v>1260</v>
      </c>
      <c r="AA2769" t="s">
        <v>1261</v>
      </c>
      <c r="AE2769">
        <v>45852</v>
      </c>
      <c r="AH2769">
        <v>0</v>
      </c>
      <c r="AK2769" t="s">
        <v>1260</v>
      </c>
      <c r="AQ2769" t="s">
        <v>1263</v>
      </c>
      <c r="AR2769" t="s">
        <v>1257</v>
      </c>
      <c r="AS2769" t="s">
        <v>1260</v>
      </c>
      <c r="AT2769">
        <v>1</v>
      </c>
      <c r="AY2769" t="s">
        <v>1264</v>
      </c>
      <c r="AZ2769" t="s">
        <v>1265</v>
      </c>
      <c r="BK2769" t="str">
        <f>LEFT(Tabela_BaseCadastro[[#This Row],[Descrição]],SEARCH(" ",Tabela_BaseCadastro[[#This Row],[Descrição]],1)-1)</f>
        <v>RIXIMYO</v>
      </c>
      <c r="BL2769" t="str">
        <f>TEXT(Tabela_BaseCadastro[[#This Row],[Unidade Venda '[EAN8, UPC12, EAN13, e DUN14']]],"0000000000000")</f>
        <v>7897595635211</v>
      </c>
      <c r="BM2769" t="s">
        <v>1353</v>
      </c>
      <c r="BN2769" t="str">
        <f>IF(Tabela_BaseCadastro[[#This Row],[P.Ativo CMED]]="",Tabela_BaseCadastro[[#This Row],[DESCRIÇÃO DO PRINCIPIO ATIVO]],Tabela_BaseCadastro[[#This Row],[P.Ativo CMED]])</f>
        <v>RITUXIMABE</v>
      </c>
    </row>
    <row r="2770" spans="1:66" x14ac:dyDescent="0.25">
      <c r="A2770">
        <v>3701</v>
      </c>
      <c r="B2770" t="s">
        <v>6193</v>
      </c>
      <c r="C2770">
        <v>2315</v>
      </c>
      <c r="D2770" t="s">
        <v>1736</v>
      </c>
      <c r="E2770">
        <v>1</v>
      </c>
      <c r="F2770" t="s">
        <v>1253</v>
      </c>
      <c r="G2770">
        <v>1</v>
      </c>
      <c r="H2770" s="1" t="s">
        <v>1280</v>
      </c>
      <c r="I2770">
        <v>89</v>
      </c>
      <c r="J2770" t="s">
        <v>1737</v>
      </c>
      <c r="K2770">
        <v>1</v>
      </c>
      <c r="L2770" t="s">
        <v>1291</v>
      </c>
      <c r="M2770" t="s">
        <v>1263</v>
      </c>
      <c r="N2770" t="s">
        <v>1422</v>
      </c>
      <c r="O2770" t="s">
        <v>1253</v>
      </c>
      <c r="P2770">
        <v>30022099</v>
      </c>
      <c r="R2770">
        <v>13</v>
      </c>
      <c r="S2770">
        <v>13</v>
      </c>
      <c r="T2770">
        <v>13</v>
      </c>
      <c r="U2770">
        <v>7897595604460</v>
      </c>
      <c r="V2770">
        <v>0</v>
      </c>
      <c r="W2770">
        <v>7897595604460</v>
      </c>
      <c r="X2770">
        <v>44016042</v>
      </c>
      <c r="Z2770" t="s">
        <v>1260</v>
      </c>
      <c r="AA2770" t="s">
        <v>1261</v>
      </c>
      <c r="AE2770">
        <v>45852</v>
      </c>
      <c r="AH2770">
        <v>0</v>
      </c>
      <c r="AK2770" t="s">
        <v>1260</v>
      </c>
      <c r="AQ2770" t="s">
        <v>1263</v>
      </c>
      <c r="AR2770" t="s">
        <v>1257</v>
      </c>
      <c r="AS2770" t="s">
        <v>1260</v>
      </c>
      <c r="AT2770">
        <v>1</v>
      </c>
      <c r="AY2770" t="s">
        <v>1264</v>
      </c>
      <c r="AZ2770" t="s">
        <v>1265</v>
      </c>
      <c r="BK2770" t="str">
        <f>LEFT(Tabela_BaseCadastro[[#This Row],[Descrição]],SEARCH(" ",Tabela_BaseCadastro[[#This Row],[Descrição]],1)-1)</f>
        <v>LECTRUM</v>
      </c>
      <c r="BL2770" t="str">
        <f>TEXT(Tabela_BaseCadastro[[#This Row],[Unidade Venda '[EAN8, UPC12, EAN13, e DUN14']]],"0000000000000")</f>
        <v>7897595604460</v>
      </c>
      <c r="BM2770" t="s">
        <v>2693</v>
      </c>
      <c r="BN2770" t="str">
        <f>IF(Tabela_BaseCadastro[[#This Row],[P.Ativo CMED]]="",Tabela_BaseCadastro[[#This Row],[DESCRIÇÃO DO PRINCIPIO ATIVO]],Tabela_BaseCadastro[[#This Row],[P.Ativo CMED]])</f>
        <v>ACETATO DE LEUPRORRELINA</v>
      </c>
    </row>
    <row r="2771" spans="1:66" x14ac:dyDescent="0.25">
      <c r="A2771">
        <v>3707</v>
      </c>
      <c r="B2771" t="s">
        <v>6194</v>
      </c>
      <c r="C2771">
        <v>2315</v>
      </c>
      <c r="D2771" t="s">
        <v>1736</v>
      </c>
      <c r="E2771">
        <v>1</v>
      </c>
      <c r="F2771" t="s">
        <v>1253</v>
      </c>
      <c r="G2771">
        <v>19</v>
      </c>
      <c r="H2771" s="1" t="s">
        <v>3737</v>
      </c>
      <c r="I2771">
        <v>89</v>
      </c>
      <c r="J2771" t="s">
        <v>1737</v>
      </c>
      <c r="K2771">
        <v>1</v>
      </c>
      <c r="L2771" t="s">
        <v>1563</v>
      </c>
      <c r="M2771" t="s">
        <v>1263</v>
      </c>
      <c r="N2771" t="s">
        <v>1422</v>
      </c>
      <c r="O2771" t="s">
        <v>1253</v>
      </c>
      <c r="P2771">
        <v>30022099</v>
      </c>
      <c r="R2771">
        <v>13</v>
      </c>
      <c r="S2771">
        <v>13</v>
      </c>
      <c r="T2771">
        <v>13</v>
      </c>
      <c r="U2771">
        <v>7897595636843</v>
      </c>
      <c r="V2771">
        <v>0</v>
      </c>
      <c r="W2771">
        <v>7897595636843</v>
      </c>
      <c r="X2771">
        <v>44086587</v>
      </c>
      <c r="Z2771" t="s">
        <v>1260</v>
      </c>
      <c r="AA2771" t="s">
        <v>1261</v>
      </c>
      <c r="AE2771">
        <v>45852</v>
      </c>
      <c r="AH2771">
        <v>0</v>
      </c>
      <c r="AK2771" t="s">
        <v>1260</v>
      </c>
      <c r="AQ2771" t="s">
        <v>1263</v>
      </c>
      <c r="AR2771" t="s">
        <v>1257</v>
      </c>
      <c r="AS2771" t="s">
        <v>1260</v>
      </c>
      <c r="AT2771">
        <v>1</v>
      </c>
      <c r="AY2771" t="s">
        <v>1264</v>
      </c>
      <c r="AZ2771" t="s">
        <v>1265</v>
      </c>
      <c r="BK2771" t="str">
        <f>LEFT(Tabela_BaseCadastro[[#This Row],[Descrição]],SEARCH(" ",Tabela_BaseCadastro[[#This Row],[Descrição]],1)-1)</f>
        <v>HYRIMOZ</v>
      </c>
      <c r="BL2771" t="str">
        <f>TEXT(Tabela_BaseCadastro[[#This Row],[Unidade Venda '[EAN8, UPC12, EAN13, e DUN14']]],"0000000000000")</f>
        <v>7897595636843</v>
      </c>
      <c r="BM2771" t="s">
        <v>5107</v>
      </c>
      <c r="BN2771" t="str">
        <f>IF(Tabela_BaseCadastro[[#This Row],[P.Ativo CMED]]="",Tabela_BaseCadastro[[#This Row],[DESCRIÇÃO DO PRINCIPIO ATIVO]],Tabela_BaseCadastro[[#This Row],[P.Ativo CMED]])</f>
        <v>ADALIMUMABE</v>
      </c>
    </row>
    <row r="2772" spans="1:66" x14ac:dyDescent="0.25">
      <c r="A2772">
        <v>3708</v>
      </c>
      <c r="B2772" t="s">
        <v>6195</v>
      </c>
      <c r="C2772">
        <v>2315</v>
      </c>
      <c r="D2772" t="s">
        <v>1736</v>
      </c>
      <c r="E2772">
        <v>1</v>
      </c>
      <c r="F2772" t="s">
        <v>1253</v>
      </c>
      <c r="G2772">
        <v>19</v>
      </c>
      <c r="H2772" s="1" t="s">
        <v>3737</v>
      </c>
      <c r="I2772">
        <v>89</v>
      </c>
      <c r="J2772" t="s">
        <v>1737</v>
      </c>
      <c r="K2772">
        <v>1</v>
      </c>
      <c r="L2772" t="s">
        <v>1563</v>
      </c>
      <c r="M2772" t="s">
        <v>1263</v>
      </c>
      <c r="N2772" t="s">
        <v>1422</v>
      </c>
      <c r="O2772" t="s">
        <v>1253</v>
      </c>
      <c r="P2772">
        <v>30022099</v>
      </c>
      <c r="R2772">
        <v>13</v>
      </c>
      <c r="S2772">
        <v>13</v>
      </c>
      <c r="T2772">
        <v>13</v>
      </c>
      <c r="U2772">
        <v>7897595636829</v>
      </c>
      <c r="V2772">
        <v>0</v>
      </c>
      <c r="W2772">
        <v>7897595636829</v>
      </c>
      <c r="X2772">
        <v>44086559</v>
      </c>
      <c r="Z2772" t="s">
        <v>1260</v>
      </c>
      <c r="AA2772" t="s">
        <v>1261</v>
      </c>
      <c r="AE2772">
        <v>45852</v>
      </c>
      <c r="AH2772">
        <v>0</v>
      </c>
      <c r="AK2772" t="s">
        <v>1260</v>
      </c>
      <c r="AQ2772" t="s">
        <v>1263</v>
      </c>
      <c r="AR2772" t="s">
        <v>1257</v>
      </c>
      <c r="AS2772" t="s">
        <v>1260</v>
      </c>
      <c r="AT2772">
        <v>1</v>
      </c>
      <c r="AY2772" t="s">
        <v>1264</v>
      </c>
      <c r="AZ2772" t="s">
        <v>1265</v>
      </c>
      <c r="BK2772" t="str">
        <f>LEFT(Tabela_BaseCadastro[[#This Row],[Descrição]],SEARCH(" ",Tabela_BaseCadastro[[#This Row],[Descrição]],1)-1)</f>
        <v>HYRIMOZ</v>
      </c>
      <c r="BL2772" t="str">
        <f>TEXT(Tabela_BaseCadastro[[#This Row],[Unidade Venda '[EAN8, UPC12, EAN13, e DUN14']]],"0000000000000")</f>
        <v>7897595636829</v>
      </c>
      <c r="BM2772" t="s">
        <v>5107</v>
      </c>
      <c r="BN2772" t="str">
        <f>IF(Tabela_BaseCadastro[[#This Row],[P.Ativo CMED]]="",Tabela_BaseCadastro[[#This Row],[DESCRIÇÃO DO PRINCIPIO ATIVO]],Tabela_BaseCadastro[[#This Row],[P.Ativo CMED]])</f>
        <v>ADALIMUMABE</v>
      </c>
    </row>
    <row r="2773" spans="1:66" x14ac:dyDescent="0.25">
      <c r="A2773">
        <v>3709</v>
      </c>
      <c r="B2773" t="s">
        <v>6196</v>
      </c>
      <c r="C2773">
        <v>2315</v>
      </c>
      <c r="D2773" t="s">
        <v>1736</v>
      </c>
      <c r="E2773">
        <v>1</v>
      </c>
      <c r="F2773" t="s">
        <v>1253</v>
      </c>
      <c r="G2773">
        <v>1</v>
      </c>
      <c r="H2773" s="1" t="s">
        <v>1280</v>
      </c>
      <c r="I2773">
        <v>89</v>
      </c>
      <c r="J2773" t="s">
        <v>1737</v>
      </c>
      <c r="K2773">
        <v>2</v>
      </c>
      <c r="L2773" t="s">
        <v>1256</v>
      </c>
      <c r="M2773" t="s">
        <v>1257</v>
      </c>
      <c r="N2773" t="s">
        <v>1376</v>
      </c>
      <c r="O2773" t="s">
        <v>1377</v>
      </c>
      <c r="P2773">
        <v>30049034</v>
      </c>
      <c r="R2773">
        <v>13</v>
      </c>
      <c r="S2773">
        <v>13</v>
      </c>
      <c r="T2773">
        <v>13</v>
      </c>
      <c r="U2773">
        <v>7897595601889</v>
      </c>
      <c r="V2773">
        <v>0</v>
      </c>
      <c r="W2773">
        <v>7897595601889</v>
      </c>
      <c r="X2773">
        <v>44007889</v>
      </c>
      <c r="Z2773" t="s">
        <v>1260</v>
      </c>
      <c r="AA2773" t="s">
        <v>1261</v>
      </c>
      <c r="AE2773">
        <v>45852</v>
      </c>
      <c r="AH2773">
        <v>0</v>
      </c>
      <c r="AK2773" t="s">
        <v>1260</v>
      </c>
      <c r="AQ2773" t="s">
        <v>1263</v>
      </c>
      <c r="AR2773" t="s">
        <v>1257</v>
      </c>
      <c r="AS2773" t="s">
        <v>1260</v>
      </c>
      <c r="AT2773">
        <v>1</v>
      </c>
      <c r="AY2773" t="s">
        <v>1264</v>
      </c>
      <c r="AZ2773" t="s">
        <v>1265</v>
      </c>
      <c r="BK2773" t="str">
        <f>LEFT(Tabela_BaseCadastro[[#This Row],[Descrição]],SEARCH(" ",Tabela_BaseCadastro[[#This Row],[Descrição]],1)-1)</f>
        <v>CITRATO</v>
      </c>
      <c r="BL2773" t="str">
        <f>TEXT(Tabela_BaseCadastro[[#This Row],[Unidade Venda '[EAN8, UPC12, EAN13, e DUN14']]],"0000000000000")</f>
        <v>7897595601889</v>
      </c>
      <c r="BM2773" t="s">
        <v>1378</v>
      </c>
      <c r="BN2773" t="str">
        <f>IF(Tabela_BaseCadastro[[#This Row],[P.Ativo CMED]]="",Tabela_BaseCadastro[[#This Row],[DESCRIÇÃO DO PRINCIPIO ATIVO]],Tabela_BaseCadastro[[#This Row],[P.Ativo CMED]])</f>
        <v>CITRATO DE TAMOXIFENO</v>
      </c>
    </row>
    <row r="2774" spans="1:66" x14ac:dyDescent="0.25">
      <c r="A2774">
        <v>3710</v>
      </c>
      <c r="B2774" t="s">
        <v>6197</v>
      </c>
      <c r="C2774">
        <v>2315</v>
      </c>
      <c r="D2774" t="s">
        <v>1736</v>
      </c>
      <c r="E2774">
        <v>1</v>
      </c>
      <c r="F2774" t="s">
        <v>1253</v>
      </c>
      <c r="G2774">
        <v>1</v>
      </c>
      <c r="H2774" s="1" t="s">
        <v>1280</v>
      </c>
      <c r="I2774">
        <v>89</v>
      </c>
      <c r="J2774" t="s">
        <v>1737</v>
      </c>
      <c r="K2774">
        <v>2</v>
      </c>
      <c r="L2774" t="s">
        <v>1256</v>
      </c>
      <c r="M2774" t="s">
        <v>1257</v>
      </c>
      <c r="N2774" t="s">
        <v>1376</v>
      </c>
      <c r="O2774" t="s">
        <v>1377</v>
      </c>
      <c r="P2774">
        <v>30049034</v>
      </c>
      <c r="R2774">
        <v>13</v>
      </c>
      <c r="S2774">
        <v>13</v>
      </c>
      <c r="T2774">
        <v>13</v>
      </c>
      <c r="U2774">
        <v>7897595601834</v>
      </c>
      <c r="V2774">
        <v>0</v>
      </c>
      <c r="W2774">
        <v>7897595601834</v>
      </c>
      <c r="X2774">
        <v>44007888</v>
      </c>
      <c r="Z2774" t="s">
        <v>1260</v>
      </c>
      <c r="AA2774" t="s">
        <v>1261</v>
      </c>
      <c r="AE2774">
        <v>45852</v>
      </c>
      <c r="AH2774">
        <v>0</v>
      </c>
      <c r="AK2774" t="s">
        <v>1260</v>
      </c>
      <c r="AQ2774" t="s">
        <v>1263</v>
      </c>
      <c r="AR2774" t="s">
        <v>1257</v>
      </c>
      <c r="AS2774" t="s">
        <v>1260</v>
      </c>
      <c r="AT2774">
        <v>1</v>
      </c>
      <c r="AY2774" t="s">
        <v>1264</v>
      </c>
      <c r="AZ2774" t="s">
        <v>1265</v>
      </c>
      <c r="BK2774" t="str">
        <f>LEFT(Tabela_BaseCadastro[[#This Row],[Descrição]],SEARCH(" ",Tabela_BaseCadastro[[#This Row],[Descrição]],1)-1)</f>
        <v>CITRATO</v>
      </c>
      <c r="BL2774" t="str">
        <f>TEXT(Tabela_BaseCadastro[[#This Row],[Unidade Venda '[EAN8, UPC12, EAN13, e DUN14']]],"0000000000000")</f>
        <v>7897595601834</v>
      </c>
      <c r="BM2774" t="s">
        <v>1378</v>
      </c>
      <c r="BN2774" t="str">
        <f>IF(Tabela_BaseCadastro[[#This Row],[P.Ativo CMED]]="",Tabela_BaseCadastro[[#This Row],[DESCRIÇÃO DO PRINCIPIO ATIVO]],Tabela_BaseCadastro[[#This Row],[P.Ativo CMED]])</f>
        <v>CITRATO DE TAMOXIFENO</v>
      </c>
    </row>
    <row r="2775" spans="1:66" x14ac:dyDescent="0.25">
      <c r="A2775">
        <v>3712</v>
      </c>
      <c r="B2775" t="s">
        <v>6198</v>
      </c>
      <c r="C2775">
        <v>2315</v>
      </c>
      <c r="D2775" t="s">
        <v>1736</v>
      </c>
      <c r="E2775">
        <v>1</v>
      </c>
      <c r="F2775" t="s">
        <v>1253</v>
      </c>
      <c r="G2775">
        <v>19</v>
      </c>
      <c r="H2775" s="1" t="s">
        <v>3737</v>
      </c>
      <c r="I2775">
        <v>89</v>
      </c>
      <c r="J2775" t="s">
        <v>1737</v>
      </c>
      <c r="K2775">
        <v>1</v>
      </c>
      <c r="L2775" t="s">
        <v>1563</v>
      </c>
      <c r="M2775" t="s">
        <v>1263</v>
      </c>
      <c r="N2775" t="s">
        <v>1877</v>
      </c>
      <c r="O2775" t="s">
        <v>1416</v>
      </c>
      <c r="P2775">
        <v>30021590</v>
      </c>
      <c r="R2775">
        <v>13</v>
      </c>
      <c r="S2775">
        <v>13</v>
      </c>
      <c r="T2775">
        <v>13</v>
      </c>
      <c r="U2775">
        <v>7897595632333</v>
      </c>
      <c r="V2775">
        <v>0</v>
      </c>
      <c r="W2775">
        <v>7897595632333</v>
      </c>
      <c r="Z2775" t="s">
        <v>1260</v>
      </c>
      <c r="AA2775" t="s">
        <v>1261</v>
      </c>
      <c r="AE2775">
        <v>45852</v>
      </c>
      <c r="AH2775">
        <v>0</v>
      </c>
      <c r="AK2775" t="s">
        <v>1260</v>
      </c>
      <c r="AQ2775" t="s">
        <v>1263</v>
      </c>
      <c r="AR2775" t="s">
        <v>1257</v>
      </c>
      <c r="AS2775" t="s">
        <v>1260</v>
      </c>
      <c r="AT2775">
        <v>1</v>
      </c>
      <c r="AY2775" t="s">
        <v>1264</v>
      </c>
      <c r="AZ2775" t="s">
        <v>1265</v>
      </c>
      <c r="BK2775" t="str">
        <f>LEFT(Tabela_BaseCadastro[[#This Row],[Descrição]],SEARCH(" ",Tabela_BaseCadastro[[#This Row],[Descrição]],1)-1)</f>
        <v>ZARZIO </v>
      </c>
      <c r="BL2775" t="str">
        <f>TEXT(Tabela_BaseCadastro[[#This Row],[Unidade Venda '[EAN8, UPC12, EAN13, e DUN14']]],"0000000000000")</f>
        <v>7897595632333</v>
      </c>
      <c r="BM2775" t="s">
        <v>3738</v>
      </c>
      <c r="BN2775" t="str">
        <f>IF(Tabela_BaseCadastro[[#This Row],[P.Ativo CMED]]="",Tabela_BaseCadastro[[#This Row],[DESCRIÇÃO DO PRINCIPIO ATIVO]],Tabela_BaseCadastro[[#This Row],[P.Ativo CMED]])</f>
        <v>FILGRASTIM</v>
      </c>
    </row>
    <row r="2776" spans="1:66" x14ac:dyDescent="0.25">
      <c r="A2776">
        <v>3713</v>
      </c>
      <c r="B2776" t="s">
        <v>6199</v>
      </c>
      <c r="C2776">
        <v>2315</v>
      </c>
      <c r="D2776" t="s">
        <v>1736</v>
      </c>
      <c r="E2776">
        <v>1</v>
      </c>
      <c r="F2776" t="s">
        <v>1253</v>
      </c>
      <c r="G2776">
        <v>19</v>
      </c>
      <c r="H2776" s="1" t="s">
        <v>3737</v>
      </c>
      <c r="I2776">
        <v>89</v>
      </c>
      <c r="J2776" t="s">
        <v>1737</v>
      </c>
      <c r="K2776">
        <v>1</v>
      </c>
      <c r="L2776" t="s">
        <v>1563</v>
      </c>
      <c r="M2776" t="s">
        <v>1263</v>
      </c>
      <c r="N2776" t="s">
        <v>1422</v>
      </c>
      <c r="O2776" t="s">
        <v>1253</v>
      </c>
      <c r="P2776">
        <v>30022099</v>
      </c>
      <c r="R2776">
        <v>13</v>
      </c>
      <c r="S2776">
        <v>13</v>
      </c>
      <c r="T2776">
        <v>13</v>
      </c>
      <c r="U2776">
        <v>7897595639660</v>
      </c>
      <c r="V2776">
        <v>0</v>
      </c>
      <c r="W2776">
        <v>7897595639660</v>
      </c>
      <c r="X2776">
        <v>44112704</v>
      </c>
      <c r="Z2776" t="s">
        <v>1260</v>
      </c>
      <c r="AA2776" t="s">
        <v>1261</v>
      </c>
      <c r="AE2776">
        <v>45852</v>
      </c>
      <c r="AH2776">
        <v>0</v>
      </c>
      <c r="AK2776" t="s">
        <v>1260</v>
      </c>
      <c r="AQ2776" t="s">
        <v>1263</v>
      </c>
      <c r="AR2776" t="s">
        <v>1257</v>
      </c>
      <c r="AS2776" t="s">
        <v>1260</v>
      </c>
      <c r="AT2776">
        <v>1</v>
      </c>
      <c r="AY2776" t="s">
        <v>1264</v>
      </c>
      <c r="AZ2776" t="s">
        <v>1265</v>
      </c>
      <c r="BK2776" t="str">
        <f>LEFT(Tabela_BaseCadastro[[#This Row],[Descrição]],SEARCH(" ",Tabela_BaseCadastro[[#This Row],[Descrição]],1)-1)</f>
        <v>ZIEXTENZO</v>
      </c>
      <c r="BL2776" t="str">
        <f>TEXT(Tabela_BaseCadastro[[#This Row],[Unidade Venda '[EAN8, UPC12, EAN13, e DUN14']]],"0000000000000")</f>
        <v>7897595639660</v>
      </c>
      <c r="BM2776" t="s">
        <v>6115</v>
      </c>
      <c r="BN2776" t="str">
        <f>IF(Tabela_BaseCadastro[[#This Row],[P.Ativo CMED]]="",Tabela_BaseCadastro[[#This Row],[DESCRIÇÃO DO PRINCIPIO ATIVO]],Tabela_BaseCadastro[[#This Row],[P.Ativo CMED]])</f>
        <v>PEGFILGRASTIM</v>
      </c>
    </row>
    <row r="2777" spans="1:66" x14ac:dyDescent="0.25">
      <c r="A2777">
        <v>3716</v>
      </c>
      <c r="B2777" t="s">
        <v>6200</v>
      </c>
      <c r="C2777">
        <v>2500</v>
      </c>
      <c r="D2777" t="s">
        <v>5921</v>
      </c>
      <c r="E2777">
        <v>5</v>
      </c>
      <c r="F2777" t="s">
        <v>2634</v>
      </c>
      <c r="G2777">
        <v>8</v>
      </c>
      <c r="H2777" s="1" t="s">
        <v>2635</v>
      </c>
      <c r="I2777">
        <v>97</v>
      </c>
      <c r="J2777" t="s">
        <v>5922</v>
      </c>
      <c r="M2777" t="s">
        <v>1263</v>
      </c>
      <c r="N2777" t="s">
        <v>5923</v>
      </c>
      <c r="O2777" t="s">
        <v>5868</v>
      </c>
      <c r="P2777">
        <v>90192010</v>
      </c>
      <c r="R2777">
        <v>13</v>
      </c>
      <c r="S2777">
        <v>13</v>
      </c>
      <c r="T2777">
        <v>13</v>
      </c>
      <c r="U2777">
        <v>0</v>
      </c>
      <c r="V2777">
        <v>0</v>
      </c>
      <c r="W2777">
        <v>0</v>
      </c>
      <c r="X2777">
        <v>1163000</v>
      </c>
      <c r="Z2777" t="s">
        <v>1260</v>
      </c>
      <c r="AA2777" t="s">
        <v>1261</v>
      </c>
      <c r="AE2777">
        <v>45855</v>
      </c>
      <c r="AH2777">
        <v>0</v>
      </c>
      <c r="AK2777" t="s">
        <v>1260</v>
      </c>
      <c r="AQ2777" t="s">
        <v>1263</v>
      </c>
      <c r="AR2777" t="s">
        <v>1257</v>
      </c>
      <c r="AS2777" t="s">
        <v>1260</v>
      </c>
      <c r="AT2777">
        <v>1</v>
      </c>
      <c r="AX2777" t="s">
        <v>1260</v>
      </c>
      <c r="AY2777" t="s">
        <v>1264</v>
      </c>
      <c r="AZ2777" t="s">
        <v>1265</v>
      </c>
      <c r="BK2777" t="str">
        <f>LEFT(Tabela_BaseCadastro[[#This Row],[Descrição]],SEARCH(" ",Tabela_BaseCadastro[[#This Row],[Descrição]],1)-1)</f>
        <v>1163000</v>
      </c>
      <c r="BL2777" t="str">
        <f>TEXT(Tabela_BaseCadastro[[#This Row],[Unidade Venda '[EAN8, UPC12, EAN13, e DUN14']]],"0000000000000")</f>
        <v>0000000000000</v>
      </c>
      <c r="BM2777" t="s">
        <v>1565</v>
      </c>
      <c r="BN2777" t="str">
        <f>IF(Tabela_BaseCadastro[[#This Row],[P.Ativo CMED]]="",Tabela_BaseCadastro[[#This Row],[DESCRIÇÃO DO PRINCIPIO ATIVO]],Tabela_BaseCadastro[[#This Row],[P.Ativo CMED]])</f>
        <v>TISAGENLECLEUCEL</v>
      </c>
    </row>
    <row r="2778" spans="1:66" x14ac:dyDescent="0.25">
      <c r="A2778">
        <v>3718</v>
      </c>
      <c r="B2778" t="s">
        <v>6201</v>
      </c>
      <c r="C2778">
        <v>2500</v>
      </c>
      <c r="D2778" t="s">
        <v>5921</v>
      </c>
      <c r="E2778">
        <v>5</v>
      </c>
      <c r="F2778" t="s">
        <v>2634</v>
      </c>
      <c r="G2778">
        <v>8</v>
      </c>
      <c r="H2778" s="1" t="s">
        <v>2635</v>
      </c>
      <c r="I2778">
        <v>97</v>
      </c>
      <c r="J2778" t="s">
        <v>5922</v>
      </c>
      <c r="M2778" t="s">
        <v>1263</v>
      </c>
      <c r="N2778" t="s">
        <v>5923</v>
      </c>
      <c r="O2778" t="s">
        <v>5868</v>
      </c>
      <c r="P2778">
        <v>90192010</v>
      </c>
      <c r="R2778">
        <v>13</v>
      </c>
      <c r="S2778">
        <v>13</v>
      </c>
      <c r="T2778">
        <v>13</v>
      </c>
      <c r="U2778">
        <v>0</v>
      </c>
      <c r="V2778">
        <v>0</v>
      </c>
      <c r="W2778">
        <v>0</v>
      </c>
      <c r="X2778">
        <v>1164000</v>
      </c>
      <c r="Z2778" t="s">
        <v>1260</v>
      </c>
      <c r="AA2778" t="s">
        <v>1261</v>
      </c>
      <c r="AE2778">
        <v>45855</v>
      </c>
      <c r="AH2778">
        <v>0</v>
      </c>
      <c r="AK2778" t="s">
        <v>1260</v>
      </c>
      <c r="AQ2778" t="s">
        <v>1263</v>
      </c>
      <c r="AR2778" t="s">
        <v>1257</v>
      </c>
      <c r="AS2778" t="s">
        <v>1260</v>
      </c>
      <c r="AT2778">
        <v>1</v>
      </c>
      <c r="AX2778" t="s">
        <v>1260</v>
      </c>
      <c r="AY2778" t="s">
        <v>1264</v>
      </c>
      <c r="AZ2778" t="s">
        <v>1265</v>
      </c>
      <c r="BK2778" t="str">
        <f>LEFT(Tabela_BaseCadastro[[#This Row],[Descrição]],SEARCH(" ",Tabela_BaseCadastro[[#This Row],[Descrição]],1)-1)</f>
        <v>1164000</v>
      </c>
      <c r="BL2778" t="str">
        <f>TEXT(Tabela_BaseCadastro[[#This Row],[Unidade Venda '[EAN8, UPC12, EAN13, e DUN14']]],"0000000000000")</f>
        <v>0000000000000</v>
      </c>
      <c r="BM2778" t="s">
        <v>1565</v>
      </c>
      <c r="BN2778" t="str">
        <f>IF(Tabela_BaseCadastro[[#This Row],[P.Ativo CMED]]="",Tabela_BaseCadastro[[#This Row],[DESCRIÇÃO DO PRINCIPIO ATIVO]],Tabela_BaseCadastro[[#This Row],[P.Ativo CMED]])</f>
        <v>TISAGENLECLEUCEL</v>
      </c>
    </row>
    <row r="2779" spans="1:66" x14ac:dyDescent="0.25">
      <c r="A2779">
        <v>3719</v>
      </c>
      <c r="B2779" t="s">
        <v>6202</v>
      </c>
      <c r="C2779">
        <v>2500</v>
      </c>
      <c r="D2779" t="s">
        <v>5921</v>
      </c>
      <c r="E2779">
        <v>5</v>
      </c>
      <c r="F2779" t="s">
        <v>2634</v>
      </c>
      <c r="G2779">
        <v>8</v>
      </c>
      <c r="H2779" s="1" t="s">
        <v>2635</v>
      </c>
      <c r="I2779">
        <v>97</v>
      </c>
      <c r="J2779" t="s">
        <v>5922</v>
      </c>
      <c r="M2779" t="s">
        <v>1263</v>
      </c>
      <c r="N2779" t="s">
        <v>4698</v>
      </c>
      <c r="O2779" t="s">
        <v>4699</v>
      </c>
      <c r="P2779">
        <v>90189099</v>
      </c>
      <c r="R2779">
        <v>13</v>
      </c>
      <c r="S2779">
        <v>13</v>
      </c>
      <c r="T2779">
        <v>13</v>
      </c>
      <c r="U2779">
        <v>0</v>
      </c>
      <c r="V2779">
        <v>0</v>
      </c>
      <c r="X2779">
        <v>2108000</v>
      </c>
      <c r="Z2779" t="s">
        <v>1260</v>
      </c>
      <c r="AA2779" t="s">
        <v>1261</v>
      </c>
      <c r="AE2779">
        <v>45860</v>
      </c>
      <c r="AH2779">
        <v>0</v>
      </c>
      <c r="AK2779" t="s">
        <v>1260</v>
      </c>
      <c r="AQ2779" t="s">
        <v>1263</v>
      </c>
      <c r="AR2779" t="s">
        <v>1257</v>
      </c>
      <c r="AS2779" t="s">
        <v>1260</v>
      </c>
      <c r="AT2779">
        <v>1</v>
      </c>
      <c r="AY2779" t="s">
        <v>1264</v>
      </c>
      <c r="AZ2779" t="s">
        <v>1265</v>
      </c>
      <c r="BK2779" t="str">
        <f>LEFT(Tabela_BaseCadastro[[#This Row],[Descrição]],SEARCH(" ",Tabela_BaseCadastro[[#This Row],[Descrição]],1)-1)</f>
        <v>2102000</v>
      </c>
      <c r="BL2779" t="str">
        <f>TEXT(Tabela_BaseCadastro[[#This Row],[Unidade Venda '[EAN8, UPC12, EAN13, e DUN14']]],"0000000000000")</f>
        <v>0000000000000</v>
      </c>
      <c r="BM2779" t="s">
        <v>1565</v>
      </c>
      <c r="BN2779" t="str">
        <f>IF(Tabela_BaseCadastro[[#This Row],[P.Ativo CMED]]="",Tabela_BaseCadastro[[#This Row],[DESCRIÇÃO DO PRINCIPIO ATIVO]],Tabela_BaseCadastro[[#This Row],[P.Ativo CMED]])</f>
        <v>TISAGENLECLEUCEL</v>
      </c>
    </row>
    <row r="2780" spans="1:66" x14ac:dyDescent="0.25">
      <c r="A2780">
        <v>3720</v>
      </c>
      <c r="B2780" t="s">
        <v>6203</v>
      </c>
      <c r="C2780">
        <v>2312</v>
      </c>
      <c r="D2780" t="s">
        <v>5382</v>
      </c>
      <c r="E2780">
        <v>1</v>
      </c>
      <c r="F2780" t="s">
        <v>1253</v>
      </c>
      <c r="G2780">
        <v>2</v>
      </c>
      <c r="H2780" s="1" t="s">
        <v>1254</v>
      </c>
      <c r="I2780">
        <v>58</v>
      </c>
      <c r="J2780" t="s">
        <v>4465</v>
      </c>
      <c r="K2780">
        <v>2</v>
      </c>
      <c r="L2780" t="s">
        <v>1256</v>
      </c>
      <c r="M2780" t="s">
        <v>1263</v>
      </c>
      <c r="N2780" t="s">
        <v>6204</v>
      </c>
      <c r="O2780" t="s">
        <v>1401</v>
      </c>
      <c r="P2780">
        <v>30049049</v>
      </c>
      <c r="R2780">
        <v>13</v>
      </c>
      <c r="S2780">
        <v>13</v>
      </c>
      <c r="T2780">
        <v>13</v>
      </c>
      <c r="U2780">
        <v>7896094210844</v>
      </c>
      <c r="V2780">
        <v>0</v>
      </c>
      <c r="W2780">
        <v>7896094210844</v>
      </c>
      <c r="X2780">
        <v>151103</v>
      </c>
      <c r="Z2780" t="s">
        <v>1260</v>
      </c>
      <c r="AA2780" t="s">
        <v>1261</v>
      </c>
      <c r="AE2780">
        <v>45863</v>
      </c>
      <c r="AH2780">
        <v>0</v>
      </c>
      <c r="AK2780" t="s">
        <v>1260</v>
      </c>
      <c r="AQ2780" t="s">
        <v>1263</v>
      </c>
      <c r="AR2780" t="s">
        <v>1257</v>
      </c>
      <c r="AS2780" t="s">
        <v>1260</v>
      </c>
      <c r="AT2780">
        <v>1</v>
      </c>
      <c r="AX2780" t="s">
        <v>1260</v>
      </c>
      <c r="AY2780" t="s">
        <v>1264</v>
      </c>
      <c r="AZ2780" t="s">
        <v>1265</v>
      </c>
      <c r="BK2780" t="str">
        <f>LEFT(Tabela_BaseCadastro[[#This Row],[Descrição]],SEARCH(" ",Tabela_BaseCadastro[[#This Row],[Descrição]],1)-1)</f>
        <v>LAKOS</v>
      </c>
      <c r="BL2780" t="str">
        <f>TEXT(Tabela_BaseCadastro[[#This Row],[Unidade Venda '[EAN8, UPC12, EAN13, e DUN14']]],"0000000000000")</f>
        <v>7896094210844</v>
      </c>
      <c r="BM2780" t="s">
        <v>4263</v>
      </c>
      <c r="BN2780" t="str">
        <f>IF(Tabela_BaseCadastro[[#This Row],[P.Ativo CMED]]="",Tabela_BaseCadastro[[#This Row],[DESCRIÇÃO DO PRINCIPIO ATIVO]],Tabela_BaseCadastro[[#This Row],[P.Ativo CMED]])</f>
        <v>LACOSAMIDA</v>
      </c>
    </row>
    <row r="2781" spans="1:66" x14ac:dyDescent="0.25">
      <c r="A2781">
        <v>3721</v>
      </c>
      <c r="B2781" t="s">
        <v>6205</v>
      </c>
      <c r="C2781">
        <v>1284</v>
      </c>
      <c r="D2781" t="s">
        <v>1503</v>
      </c>
      <c r="E2781">
        <v>1</v>
      </c>
      <c r="F2781" t="s">
        <v>1253</v>
      </c>
      <c r="G2781">
        <v>1</v>
      </c>
      <c r="H2781" s="1" t="s">
        <v>1280</v>
      </c>
      <c r="I2781">
        <v>14</v>
      </c>
      <c r="J2781" t="s">
        <v>1504</v>
      </c>
      <c r="K2781">
        <v>2</v>
      </c>
      <c r="L2781" t="s">
        <v>1256</v>
      </c>
      <c r="M2781" t="s">
        <v>1257</v>
      </c>
      <c r="N2781" t="s">
        <v>6206</v>
      </c>
      <c r="O2781" t="s">
        <v>2614</v>
      </c>
      <c r="P2781">
        <v>38249989</v>
      </c>
      <c r="R2781">
        <v>13</v>
      </c>
      <c r="S2781">
        <v>14</v>
      </c>
      <c r="T2781">
        <v>13</v>
      </c>
      <c r="U2781">
        <v>0</v>
      </c>
      <c r="V2781">
        <v>0</v>
      </c>
      <c r="W2781">
        <v>0</v>
      </c>
      <c r="X2781">
        <v>6680020</v>
      </c>
      <c r="Z2781" t="s">
        <v>1260</v>
      </c>
      <c r="AA2781" t="s">
        <v>1261</v>
      </c>
      <c r="AE2781">
        <v>45866</v>
      </c>
      <c r="AH2781">
        <v>0</v>
      </c>
      <c r="AK2781" t="s">
        <v>1260</v>
      </c>
      <c r="AQ2781" t="s">
        <v>1263</v>
      </c>
      <c r="AR2781" t="s">
        <v>1257</v>
      </c>
      <c r="AS2781" t="s">
        <v>1260</v>
      </c>
      <c r="AT2781">
        <v>1</v>
      </c>
      <c r="AX2781" t="s">
        <v>1260</v>
      </c>
      <c r="AY2781" t="s">
        <v>1264</v>
      </c>
      <c r="AZ2781" t="s">
        <v>1265</v>
      </c>
      <c r="BK2781" t="str">
        <f>LEFT(Tabela_BaseCadastro[[#This Row],[Descrição]],SEARCH(" ",Tabela_BaseCadastro[[#This Row],[Descrição]],1)-1)</f>
        <v>PLACEBO</v>
      </c>
      <c r="BL2781" t="str">
        <f>TEXT(Tabela_BaseCadastro[[#This Row],[Unidade Venda '[EAN8, UPC12, EAN13, e DUN14']]],"0000000000000")</f>
        <v>0000000000000</v>
      </c>
      <c r="BM2781" t="s">
        <v>1565</v>
      </c>
      <c r="BN2781" t="str">
        <f>IF(Tabela_BaseCadastro[[#This Row],[P.Ativo CMED]]="",Tabela_BaseCadastro[[#This Row],[DESCRIÇÃO DO PRINCIPIO ATIVO]],Tabela_BaseCadastro[[#This Row],[P.Ativo CMED]])</f>
        <v>TISAGENLECLEUCEL</v>
      </c>
    </row>
    <row r="2782" spans="1:66" x14ac:dyDescent="0.25">
      <c r="A2782">
        <v>3722</v>
      </c>
      <c r="B2782" t="s">
        <v>6207</v>
      </c>
      <c r="C2782">
        <v>2500</v>
      </c>
      <c r="D2782" t="s">
        <v>5921</v>
      </c>
      <c r="E2782">
        <v>5</v>
      </c>
      <c r="F2782" t="s">
        <v>2634</v>
      </c>
      <c r="G2782">
        <v>8</v>
      </c>
      <c r="H2782" s="1" t="s">
        <v>2635</v>
      </c>
      <c r="I2782">
        <v>97</v>
      </c>
      <c r="J2782" t="s">
        <v>5922</v>
      </c>
      <c r="M2782" t="s">
        <v>2412</v>
      </c>
      <c r="N2782" t="s">
        <v>5923</v>
      </c>
      <c r="O2782" t="s">
        <v>5868</v>
      </c>
      <c r="P2782">
        <v>90192010</v>
      </c>
      <c r="R2782">
        <v>13</v>
      </c>
      <c r="S2782">
        <v>14</v>
      </c>
      <c r="T2782">
        <v>13</v>
      </c>
      <c r="U2782">
        <v>0</v>
      </c>
      <c r="V2782">
        <v>0</v>
      </c>
      <c r="W2782">
        <v>0</v>
      </c>
      <c r="X2782">
        <v>2224000</v>
      </c>
      <c r="Z2782" t="s">
        <v>1260</v>
      </c>
      <c r="AA2782" t="s">
        <v>1261</v>
      </c>
      <c r="AE2782">
        <v>45867</v>
      </c>
      <c r="AH2782">
        <v>0</v>
      </c>
      <c r="AK2782" t="s">
        <v>1260</v>
      </c>
      <c r="AQ2782" t="s">
        <v>2412</v>
      </c>
      <c r="AR2782" t="s">
        <v>2415</v>
      </c>
      <c r="AS2782" t="s">
        <v>1260</v>
      </c>
      <c r="AT2782">
        <v>1</v>
      </c>
      <c r="AX2782" t="s">
        <v>1260</v>
      </c>
      <c r="AY2782" t="s">
        <v>1264</v>
      </c>
      <c r="AZ2782" t="s">
        <v>1265</v>
      </c>
      <c r="BK2782" t="str">
        <f>LEFT(Tabela_BaseCadastro[[#This Row],[Descrição]],SEARCH(" ",Tabela_BaseCadastro[[#This Row],[Descrição]],1)-1)</f>
        <v>2224000</v>
      </c>
      <c r="BL2782" t="str">
        <f>TEXT(Tabela_BaseCadastro[[#This Row],[Unidade Venda '[EAN8, UPC12, EAN13, e DUN14']]],"0000000000000")</f>
        <v>0000000000000</v>
      </c>
      <c r="BM2782" t="s">
        <v>1565</v>
      </c>
      <c r="BN2782" t="str">
        <f>IF(Tabela_BaseCadastro[[#This Row],[P.Ativo CMED]]="",Tabela_BaseCadastro[[#This Row],[DESCRIÇÃO DO PRINCIPIO ATIVO]],Tabela_BaseCadastro[[#This Row],[P.Ativo CMED]])</f>
        <v>TISAGENLECLEUCEL</v>
      </c>
    </row>
    <row r="2783" spans="1:66" x14ac:dyDescent="0.25">
      <c r="A2783">
        <v>3723</v>
      </c>
      <c r="B2783" t="s">
        <v>6208</v>
      </c>
      <c r="C2783">
        <v>2194</v>
      </c>
      <c r="D2783" t="s">
        <v>5166</v>
      </c>
      <c r="E2783">
        <v>5</v>
      </c>
      <c r="F2783" t="s">
        <v>2634</v>
      </c>
      <c r="G2783">
        <v>8</v>
      </c>
      <c r="H2783" s="1" t="s">
        <v>2635</v>
      </c>
      <c r="I2783">
        <v>86</v>
      </c>
      <c r="J2783" t="s">
        <v>5167</v>
      </c>
      <c r="M2783" t="s">
        <v>2412</v>
      </c>
      <c r="N2783" t="s">
        <v>4698</v>
      </c>
      <c r="O2783" t="s">
        <v>4699</v>
      </c>
      <c r="P2783">
        <v>90189099</v>
      </c>
      <c r="R2783">
        <v>13</v>
      </c>
      <c r="S2783">
        <v>14</v>
      </c>
      <c r="T2783">
        <v>13</v>
      </c>
      <c r="U2783">
        <v>0</v>
      </c>
      <c r="V2783">
        <v>0</v>
      </c>
      <c r="W2783">
        <v>0</v>
      </c>
      <c r="X2783">
        <v>92511604</v>
      </c>
      <c r="Z2783" t="s">
        <v>1260</v>
      </c>
      <c r="AA2783" t="s">
        <v>1261</v>
      </c>
      <c r="AE2783">
        <v>45869</v>
      </c>
      <c r="AH2783">
        <v>0</v>
      </c>
      <c r="AK2783" t="s">
        <v>1260</v>
      </c>
      <c r="AQ2783" t="s">
        <v>2412</v>
      </c>
      <c r="AR2783" t="s">
        <v>2415</v>
      </c>
      <c r="AS2783" t="s">
        <v>1260</v>
      </c>
      <c r="AT2783">
        <v>1</v>
      </c>
      <c r="AX2783" t="s">
        <v>1260</v>
      </c>
      <c r="AY2783" t="s">
        <v>1264</v>
      </c>
      <c r="AZ2783" t="s">
        <v>1265</v>
      </c>
      <c r="BK2783" t="str">
        <f>LEFT(Tabela_BaseCadastro[[#This Row],[Descrição]],SEARCH(" ",Tabela_BaseCadastro[[#This Row],[Descrição]],1)-1)</f>
        <v>92511604</v>
      </c>
      <c r="BL2783" t="str">
        <f>TEXT(Tabela_BaseCadastro[[#This Row],[Unidade Venda '[EAN8, UPC12, EAN13, e DUN14']]],"0000000000000")</f>
        <v>0000000000000</v>
      </c>
      <c r="BM2783" t="s">
        <v>1565</v>
      </c>
      <c r="BN2783" t="str">
        <f>IF(Tabela_BaseCadastro[[#This Row],[P.Ativo CMED]]="",Tabela_BaseCadastro[[#This Row],[DESCRIÇÃO DO PRINCIPIO ATIVO]],Tabela_BaseCadastro[[#This Row],[P.Ativo CMED]])</f>
        <v>TISAGENLECLEUCEL</v>
      </c>
    </row>
    <row r="2784" spans="1:66" x14ac:dyDescent="0.25">
      <c r="A2784">
        <v>3726</v>
      </c>
      <c r="B2784" t="s">
        <v>6209</v>
      </c>
      <c r="C2784">
        <v>2300</v>
      </c>
      <c r="D2784" t="s">
        <v>177</v>
      </c>
      <c r="E2784">
        <v>5</v>
      </c>
      <c r="F2784" t="s">
        <v>2634</v>
      </c>
      <c r="G2784">
        <v>8</v>
      </c>
      <c r="H2784" s="1" t="s">
        <v>2635</v>
      </c>
      <c r="I2784">
        <v>88</v>
      </c>
      <c r="J2784" t="s">
        <v>5400</v>
      </c>
      <c r="M2784" t="s">
        <v>1257</v>
      </c>
      <c r="N2784" t="s">
        <v>3332</v>
      </c>
      <c r="O2784" t="s">
        <v>1275</v>
      </c>
      <c r="P2784">
        <v>90183929</v>
      </c>
      <c r="R2784">
        <v>13</v>
      </c>
      <c r="S2784">
        <v>13</v>
      </c>
      <c r="T2784">
        <v>13</v>
      </c>
      <c r="U2784">
        <v>0</v>
      </c>
      <c r="V2784">
        <v>0</v>
      </c>
      <c r="W2784">
        <v>0</v>
      </c>
      <c r="X2784" t="s">
        <v>6210</v>
      </c>
      <c r="Z2784" t="s">
        <v>1260</v>
      </c>
      <c r="AA2784" t="s">
        <v>1261</v>
      </c>
      <c r="AE2784">
        <v>45870</v>
      </c>
      <c r="AH2784">
        <v>0</v>
      </c>
      <c r="AK2784" t="s">
        <v>1260</v>
      </c>
      <c r="AQ2784" t="s">
        <v>1263</v>
      </c>
      <c r="AR2784" t="s">
        <v>1257</v>
      </c>
      <c r="AS2784" t="s">
        <v>1260</v>
      </c>
      <c r="AT2784">
        <v>1</v>
      </c>
      <c r="AX2784" t="s">
        <v>1260</v>
      </c>
      <c r="AY2784" t="s">
        <v>1264</v>
      </c>
      <c r="AZ2784" t="s">
        <v>1265</v>
      </c>
      <c r="BK2784" t="str">
        <f>LEFT(Tabela_BaseCadastro[[#This Row],[Descrição]],SEARCH(" ",Tabela_BaseCadastro[[#This Row],[Descrição]],1)-1)</f>
        <v>A-650-05-50</v>
      </c>
      <c r="BL2784" t="str">
        <f>TEXT(Tabela_BaseCadastro[[#This Row],[Unidade Venda '[EAN8, UPC12, EAN13, e DUN14']]],"0000000000000")</f>
        <v>0000000000000</v>
      </c>
      <c r="BM2784" t="s">
        <v>1565</v>
      </c>
      <c r="BN2784" t="str">
        <f>IF(Tabela_BaseCadastro[[#This Row],[P.Ativo CMED]]="",Tabela_BaseCadastro[[#This Row],[DESCRIÇÃO DO PRINCIPIO ATIVO]],Tabela_BaseCadastro[[#This Row],[P.Ativo CMED]])</f>
        <v>TISAGENLECLEUCEL</v>
      </c>
    </row>
    <row r="2785" spans="1:66" x14ac:dyDescent="0.25">
      <c r="A2785">
        <v>3727</v>
      </c>
      <c r="B2785" t="s">
        <v>6211</v>
      </c>
      <c r="C2785">
        <v>2300</v>
      </c>
      <c r="D2785" t="s">
        <v>177</v>
      </c>
      <c r="E2785">
        <v>5</v>
      </c>
      <c r="F2785" t="s">
        <v>2634</v>
      </c>
      <c r="G2785">
        <v>8</v>
      </c>
      <c r="H2785" s="1" t="s">
        <v>2635</v>
      </c>
      <c r="I2785">
        <v>88</v>
      </c>
      <c r="J2785" t="s">
        <v>5400</v>
      </c>
      <c r="M2785" t="s">
        <v>1257</v>
      </c>
      <c r="N2785" t="s">
        <v>3332</v>
      </c>
      <c r="O2785" t="s">
        <v>1275</v>
      </c>
      <c r="P2785">
        <v>90183929</v>
      </c>
      <c r="R2785">
        <v>13</v>
      </c>
      <c r="S2785">
        <v>13</v>
      </c>
      <c r="T2785">
        <v>13</v>
      </c>
      <c r="U2785">
        <v>0</v>
      </c>
      <c r="V2785">
        <v>0</v>
      </c>
      <c r="W2785">
        <v>0</v>
      </c>
      <c r="X2785" t="s">
        <v>6212</v>
      </c>
      <c r="Z2785" t="s">
        <v>1260</v>
      </c>
      <c r="AA2785" t="s">
        <v>1261</v>
      </c>
      <c r="AE2785">
        <v>45870</v>
      </c>
      <c r="AH2785">
        <v>0</v>
      </c>
      <c r="AK2785" t="s">
        <v>1260</v>
      </c>
      <c r="AQ2785" t="s">
        <v>1263</v>
      </c>
      <c r="AR2785" t="s">
        <v>1257</v>
      </c>
      <c r="AS2785" t="s">
        <v>1260</v>
      </c>
      <c r="AT2785">
        <v>1</v>
      </c>
      <c r="AX2785" t="s">
        <v>1260</v>
      </c>
      <c r="AY2785" t="s">
        <v>1264</v>
      </c>
      <c r="AZ2785" t="s">
        <v>1265</v>
      </c>
      <c r="BK2785" t="str">
        <f>LEFT(Tabela_BaseCadastro[[#This Row],[Descrição]],SEARCH(" ",Tabela_BaseCadastro[[#This Row],[Descrição]],1)-1)</f>
        <v>47516</v>
      </c>
      <c r="BL2785" t="str">
        <f>TEXT(Tabela_BaseCadastro[[#This Row],[Unidade Venda '[EAN8, UPC12, EAN13, e DUN14']]],"0000000000000")</f>
        <v>0000000000000</v>
      </c>
      <c r="BM2785" t="s">
        <v>1565</v>
      </c>
      <c r="BN2785" t="str">
        <f>IF(Tabela_BaseCadastro[[#This Row],[P.Ativo CMED]]="",Tabela_BaseCadastro[[#This Row],[DESCRIÇÃO DO PRINCIPIO ATIVO]],Tabela_BaseCadastro[[#This Row],[P.Ativo CMED]])</f>
        <v>TISAGENLECLEUCEL</v>
      </c>
    </row>
    <row r="2786" spans="1:66" x14ac:dyDescent="0.25">
      <c r="A2786">
        <v>3729</v>
      </c>
      <c r="B2786" t="s">
        <v>6213</v>
      </c>
      <c r="C2786">
        <v>1944</v>
      </c>
      <c r="D2786" t="s">
        <v>5361</v>
      </c>
      <c r="E2786">
        <v>1</v>
      </c>
      <c r="F2786" t="s">
        <v>1253</v>
      </c>
      <c r="G2786">
        <v>1</v>
      </c>
      <c r="H2786" s="1" t="s">
        <v>1280</v>
      </c>
      <c r="I2786">
        <v>77</v>
      </c>
      <c r="J2786" t="s">
        <v>4769</v>
      </c>
      <c r="K2786">
        <v>2</v>
      </c>
      <c r="L2786" t="s">
        <v>1256</v>
      </c>
      <c r="M2786" t="s">
        <v>1263</v>
      </c>
      <c r="N2786" t="s">
        <v>1422</v>
      </c>
      <c r="O2786" t="s">
        <v>1253</v>
      </c>
      <c r="P2786">
        <v>30022099</v>
      </c>
      <c r="R2786">
        <v>13</v>
      </c>
      <c r="S2786">
        <v>13</v>
      </c>
      <c r="T2786">
        <v>13</v>
      </c>
      <c r="U2786">
        <v>7896015593469</v>
      </c>
      <c r="V2786">
        <v>0</v>
      </c>
      <c r="W2786">
        <v>7896015593469</v>
      </c>
      <c r="X2786">
        <v>60000000139674</v>
      </c>
      <c r="Z2786" t="s">
        <v>1260</v>
      </c>
      <c r="AA2786" t="s">
        <v>1261</v>
      </c>
      <c r="AE2786">
        <v>45873</v>
      </c>
      <c r="AH2786">
        <v>0</v>
      </c>
      <c r="AK2786" t="s">
        <v>1260</v>
      </c>
      <c r="AQ2786" t="s">
        <v>1263</v>
      </c>
      <c r="AR2786" t="s">
        <v>1257</v>
      </c>
      <c r="AS2786" t="s">
        <v>1260</v>
      </c>
      <c r="AT2786">
        <v>1</v>
      </c>
      <c r="AX2786" t="s">
        <v>1260</v>
      </c>
      <c r="AY2786" t="s">
        <v>1264</v>
      </c>
      <c r="AZ2786" t="s">
        <v>1265</v>
      </c>
      <c r="BK2786" t="str">
        <f>LEFT(Tabela_BaseCadastro[[#This Row],[Descrição]],SEARCH(" ",Tabela_BaseCadastro[[#This Row],[Descrição]],1)-1)</f>
        <v>OJJAARA</v>
      </c>
      <c r="BL2786" t="str">
        <f>TEXT(Tabela_BaseCadastro[[#This Row],[Unidade Venda '[EAN8, UPC12, EAN13, e DUN14']]],"0000000000000")</f>
        <v>7896015593469</v>
      </c>
      <c r="BM2786" t="s">
        <v>6214</v>
      </c>
      <c r="BN2786" t="str">
        <f>IF(Tabela_BaseCadastro[[#This Row],[P.Ativo CMED]]="",Tabela_BaseCadastro[[#This Row],[DESCRIÇÃO DO PRINCIPIO ATIVO]],Tabela_BaseCadastro[[#This Row],[P.Ativo CMED]])</f>
        <v>DICLORIDRATO DE MOMELOTINIBE MONOIDRATADO</v>
      </c>
    </row>
    <row r="2787" spans="1:66" x14ac:dyDescent="0.25">
      <c r="A2787">
        <v>3730</v>
      </c>
      <c r="B2787" t="s">
        <v>6215</v>
      </c>
      <c r="C2787">
        <v>1944</v>
      </c>
      <c r="D2787" t="s">
        <v>5361</v>
      </c>
      <c r="E2787">
        <v>1</v>
      </c>
      <c r="F2787" t="s">
        <v>1253</v>
      </c>
      <c r="G2787">
        <v>1</v>
      </c>
      <c r="H2787" s="1" t="s">
        <v>1280</v>
      </c>
      <c r="I2787">
        <v>77</v>
      </c>
      <c r="J2787" t="s">
        <v>4769</v>
      </c>
      <c r="K2787">
        <v>2</v>
      </c>
      <c r="L2787" t="s">
        <v>1256</v>
      </c>
      <c r="M2787" t="s">
        <v>1263</v>
      </c>
      <c r="N2787" t="s">
        <v>1422</v>
      </c>
      <c r="O2787" t="s">
        <v>1253</v>
      </c>
      <c r="P2787">
        <v>30022099</v>
      </c>
      <c r="R2787">
        <v>13</v>
      </c>
      <c r="S2787">
        <v>13</v>
      </c>
      <c r="T2787">
        <v>13</v>
      </c>
      <c r="U2787">
        <v>7896015593476</v>
      </c>
      <c r="V2787">
        <v>0</v>
      </c>
      <c r="W2787">
        <v>7896015593476</v>
      </c>
      <c r="X2787">
        <v>60000000139675</v>
      </c>
      <c r="Z2787" t="s">
        <v>1260</v>
      </c>
      <c r="AA2787" t="s">
        <v>1261</v>
      </c>
      <c r="AE2787">
        <v>45874</v>
      </c>
      <c r="AH2787">
        <v>0</v>
      </c>
      <c r="AK2787" t="s">
        <v>1260</v>
      </c>
      <c r="AQ2787" t="s">
        <v>1263</v>
      </c>
      <c r="AR2787" t="s">
        <v>1257</v>
      </c>
      <c r="AS2787" t="s">
        <v>1260</v>
      </c>
      <c r="AT2787">
        <v>1</v>
      </c>
      <c r="AX2787" t="s">
        <v>1260</v>
      </c>
      <c r="AY2787" t="s">
        <v>1264</v>
      </c>
      <c r="AZ2787" t="s">
        <v>1265</v>
      </c>
      <c r="BK2787" t="str">
        <f>LEFT(Tabela_BaseCadastro[[#This Row],[Descrição]],SEARCH(" ",Tabela_BaseCadastro[[#This Row],[Descrição]],1)-1)</f>
        <v>OJJAARA</v>
      </c>
      <c r="BL2787" t="str">
        <f>TEXT(Tabela_BaseCadastro[[#This Row],[Unidade Venda '[EAN8, UPC12, EAN13, e DUN14']]],"0000000000000")</f>
        <v>7896015593476</v>
      </c>
      <c r="BM2787" t="s">
        <v>6214</v>
      </c>
      <c r="BN2787" t="str">
        <f>IF(Tabela_BaseCadastro[[#This Row],[P.Ativo CMED]]="",Tabela_BaseCadastro[[#This Row],[DESCRIÇÃO DO PRINCIPIO ATIVO]],Tabela_BaseCadastro[[#This Row],[P.Ativo CMED]])</f>
        <v>DICLORIDRATO DE MOMELOTINIBE MONOIDRATADO</v>
      </c>
    </row>
    <row r="2788" spans="1:66" x14ac:dyDescent="0.25">
      <c r="A2788">
        <v>3731</v>
      </c>
      <c r="B2788" t="s">
        <v>6216</v>
      </c>
      <c r="C2788">
        <v>1944</v>
      </c>
      <c r="D2788" t="s">
        <v>5361</v>
      </c>
      <c r="E2788">
        <v>1</v>
      </c>
      <c r="F2788" t="s">
        <v>1253</v>
      </c>
      <c r="G2788">
        <v>1</v>
      </c>
      <c r="H2788" s="1" t="s">
        <v>1280</v>
      </c>
      <c r="I2788">
        <v>77</v>
      </c>
      <c r="J2788" t="s">
        <v>4769</v>
      </c>
      <c r="K2788">
        <v>2</v>
      </c>
      <c r="L2788" t="s">
        <v>1256</v>
      </c>
      <c r="M2788" t="s">
        <v>1263</v>
      </c>
      <c r="N2788" t="s">
        <v>1422</v>
      </c>
      <c r="O2788" t="s">
        <v>1253</v>
      </c>
      <c r="P2788">
        <v>30022099</v>
      </c>
      <c r="R2788">
        <v>13</v>
      </c>
      <c r="S2788">
        <v>13</v>
      </c>
      <c r="T2788">
        <v>13</v>
      </c>
      <c r="U2788">
        <v>7896015593483</v>
      </c>
      <c r="V2788">
        <v>0</v>
      </c>
      <c r="W2788">
        <v>7896015593483</v>
      </c>
      <c r="X2788">
        <v>60000000139676</v>
      </c>
      <c r="Z2788" t="s">
        <v>1260</v>
      </c>
      <c r="AA2788" t="s">
        <v>1261</v>
      </c>
      <c r="AE2788">
        <v>45874</v>
      </c>
      <c r="AH2788">
        <v>0</v>
      </c>
      <c r="AK2788" t="s">
        <v>1260</v>
      </c>
      <c r="AQ2788" t="s">
        <v>1263</v>
      </c>
      <c r="AR2788" t="s">
        <v>1257</v>
      </c>
      <c r="AS2788" t="s">
        <v>1260</v>
      </c>
      <c r="AT2788">
        <v>1</v>
      </c>
      <c r="AX2788" t="s">
        <v>1260</v>
      </c>
      <c r="AY2788" t="s">
        <v>1264</v>
      </c>
      <c r="AZ2788" t="s">
        <v>1265</v>
      </c>
      <c r="BK2788" t="str">
        <f>LEFT(Tabela_BaseCadastro[[#This Row],[Descrição]],SEARCH(" ",Tabela_BaseCadastro[[#This Row],[Descrição]],1)-1)</f>
        <v>OJJAARA</v>
      </c>
      <c r="BL2788" t="str">
        <f>TEXT(Tabela_BaseCadastro[[#This Row],[Unidade Venda '[EAN8, UPC12, EAN13, e DUN14']]],"0000000000000")</f>
        <v>7896015593483</v>
      </c>
      <c r="BM2788" t="s">
        <v>6214</v>
      </c>
      <c r="BN2788" t="str">
        <f>IF(Tabela_BaseCadastro[[#This Row],[P.Ativo CMED]]="",Tabela_BaseCadastro[[#This Row],[DESCRIÇÃO DO PRINCIPIO ATIVO]],Tabela_BaseCadastro[[#This Row],[P.Ativo CMED]])</f>
        <v>DICLORIDRATO DE MOMELOTINIBE MONOIDRATADO</v>
      </c>
    </row>
    <row r="2789" spans="1:66" x14ac:dyDescent="0.25">
      <c r="A2789">
        <v>3732</v>
      </c>
      <c r="B2789" t="s">
        <v>6217</v>
      </c>
      <c r="C2789">
        <v>2300</v>
      </c>
      <c r="D2789" t="s">
        <v>177</v>
      </c>
      <c r="E2789">
        <v>5</v>
      </c>
      <c r="F2789" t="s">
        <v>2634</v>
      </c>
      <c r="G2789">
        <v>8</v>
      </c>
      <c r="H2789" s="1" t="s">
        <v>2635</v>
      </c>
      <c r="I2789">
        <v>88</v>
      </c>
      <c r="J2789" t="s">
        <v>5400</v>
      </c>
      <c r="M2789" t="s">
        <v>1257</v>
      </c>
      <c r="N2789" t="s">
        <v>3332</v>
      </c>
      <c r="O2789" t="s">
        <v>1275</v>
      </c>
      <c r="P2789">
        <v>90183929</v>
      </c>
      <c r="R2789">
        <v>13</v>
      </c>
      <c r="S2789">
        <v>14</v>
      </c>
      <c r="T2789">
        <v>13</v>
      </c>
      <c r="U2789">
        <v>0</v>
      </c>
      <c r="V2789">
        <v>0</v>
      </c>
      <c r="X2789" t="s">
        <v>6218</v>
      </c>
      <c r="Z2789" t="s">
        <v>1260</v>
      </c>
      <c r="AA2789" t="s">
        <v>1261</v>
      </c>
      <c r="AE2789">
        <v>45875</v>
      </c>
      <c r="AH2789">
        <v>0</v>
      </c>
      <c r="AK2789" t="s">
        <v>1260</v>
      </c>
      <c r="AQ2789" t="s">
        <v>1263</v>
      </c>
      <c r="AR2789" t="s">
        <v>1257</v>
      </c>
      <c r="AS2789" t="s">
        <v>1260</v>
      </c>
      <c r="AT2789">
        <v>1</v>
      </c>
      <c r="AX2789" t="s">
        <v>1260</v>
      </c>
      <c r="AY2789" t="s">
        <v>1264</v>
      </c>
      <c r="AZ2789" t="s">
        <v>1265</v>
      </c>
      <c r="BK2789" t="str">
        <f>LEFT(Tabela_BaseCadastro[[#This Row],[Descrição]],SEARCH(" ",Tabela_BaseCadastro[[#This Row],[Descrição]],1)-1)</f>
        <v>475-16</v>
      </c>
      <c r="BL2789" t="str">
        <f>TEXT(Tabela_BaseCadastro[[#This Row],[Unidade Venda '[EAN8, UPC12, EAN13, e DUN14']]],"0000000000000")</f>
        <v>0000000000000</v>
      </c>
      <c r="BM2789" t="s">
        <v>1565</v>
      </c>
      <c r="BN2789" t="str">
        <f>IF(Tabela_BaseCadastro[[#This Row],[P.Ativo CMED]]="",Tabela_BaseCadastro[[#This Row],[DESCRIÇÃO DO PRINCIPIO ATIVO]],Tabela_BaseCadastro[[#This Row],[P.Ativo CMED]])</f>
        <v>TISAGENLECLEUCEL</v>
      </c>
    </row>
    <row r="2790" spans="1:66" x14ac:dyDescent="0.25">
      <c r="A2790">
        <v>3734</v>
      </c>
      <c r="B2790" t="s">
        <v>1098</v>
      </c>
      <c r="C2790">
        <v>2327</v>
      </c>
      <c r="D2790" t="s">
        <v>2524</v>
      </c>
      <c r="E2790">
        <v>1</v>
      </c>
      <c r="F2790" t="s">
        <v>1253</v>
      </c>
      <c r="G2790">
        <v>2</v>
      </c>
      <c r="H2790" s="1" t="s">
        <v>1254</v>
      </c>
      <c r="I2790">
        <v>26</v>
      </c>
      <c r="J2790" t="s">
        <v>2525</v>
      </c>
      <c r="K2790">
        <v>2</v>
      </c>
      <c r="L2790" t="s">
        <v>1256</v>
      </c>
      <c r="M2790" t="s">
        <v>1263</v>
      </c>
      <c r="N2790" t="s">
        <v>1461</v>
      </c>
      <c r="O2790" t="s">
        <v>1269</v>
      </c>
      <c r="P2790">
        <v>30049069</v>
      </c>
      <c r="R2790">
        <v>13</v>
      </c>
      <c r="S2790">
        <v>13</v>
      </c>
      <c r="T2790">
        <v>13</v>
      </c>
      <c r="U2790">
        <v>7896637037617</v>
      </c>
      <c r="V2790">
        <v>0</v>
      </c>
      <c r="W2790">
        <v>7896637037617</v>
      </c>
      <c r="X2790">
        <v>3761</v>
      </c>
      <c r="Z2790" t="s">
        <v>1260</v>
      </c>
      <c r="AA2790" t="s">
        <v>1261</v>
      </c>
      <c r="AE2790">
        <v>45875</v>
      </c>
      <c r="AH2790">
        <v>0</v>
      </c>
      <c r="AK2790" t="s">
        <v>1260</v>
      </c>
      <c r="AQ2790" t="s">
        <v>1263</v>
      </c>
      <c r="AR2790" t="s">
        <v>1257</v>
      </c>
      <c r="AS2790" t="s">
        <v>1260</v>
      </c>
      <c r="AT2790">
        <v>1</v>
      </c>
      <c r="AX2790" t="s">
        <v>1260</v>
      </c>
      <c r="AY2790" t="s">
        <v>1264</v>
      </c>
      <c r="AZ2790" t="s">
        <v>1265</v>
      </c>
      <c r="BK2790" t="str">
        <f>LEFT(Tabela_BaseCadastro[[#This Row],[Descrição]],SEARCH(" ",Tabela_BaseCadastro[[#This Row],[Descrição]],1)-1)</f>
        <v>ZANIDIP</v>
      </c>
      <c r="BL2790" t="str">
        <f>TEXT(Tabela_BaseCadastro[[#This Row],[Unidade Venda '[EAN8, UPC12, EAN13, e DUN14']]],"0000000000000")</f>
        <v>7896637037617</v>
      </c>
      <c r="BM2790" t="s">
        <v>6219</v>
      </c>
      <c r="BN2790" t="str">
        <f>IF(Tabela_BaseCadastro[[#This Row],[P.Ativo CMED]]="",Tabela_BaseCadastro[[#This Row],[DESCRIÇÃO DO PRINCIPIO ATIVO]],Tabela_BaseCadastro[[#This Row],[P.Ativo CMED]])</f>
        <v>CLORIDRATO DE LERCANIDIPINO</v>
      </c>
    </row>
    <row r="2791" spans="1:66" x14ac:dyDescent="0.25">
      <c r="A2791">
        <v>3735</v>
      </c>
      <c r="B2791" t="s">
        <v>6220</v>
      </c>
      <c r="C2791">
        <v>2194</v>
      </c>
      <c r="D2791" t="s">
        <v>5166</v>
      </c>
      <c r="E2791">
        <v>5</v>
      </c>
      <c r="F2791" t="s">
        <v>2634</v>
      </c>
      <c r="G2791">
        <v>8</v>
      </c>
      <c r="H2791" s="1" t="s">
        <v>2635</v>
      </c>
      <c r="I2791">
        <v>86</v>
      </c>
      <c r="J2791" t="s">
        <v>5167</v>
      </c>
      <c r="M2791" t="s">
        <v>1257</v>
      </c>
      <c r="N2791" t="s">
        <v>5168</v>
      </c>
      <c r="O2791" t="s">
        <v>1275</v>
      </c>
      <c r="P2791">
        <v>90183929</v>
      </c>
      <c r="R2791">
        <v>13</v>
      </c>
      <c r="S2791">
        <v>13</v>
      </c>
      <c r="T2791">
        <v>13</v>
      </c>
      <c r="U2791">
        <v>6948097020690</v>
      </c>
      <c r="V2791">
        <v>0</v>
      </c>
      <c r="W2791">
        <v>6948097020690</v>
      </c>
      <c r="X2791" t="s">
        <v>1089</v>
      </c>
      <c r="BK2791" t="str">
        <f>LEFT(Tabela_BaseCadastro[[#This Row],[Descrição]],SEARCH(" ",Tabela_BaseCadastro[[#This Row],[Descrição]],1)-1)</f>
        <v>ET50P</v>
      </c>
      <c r="BL2791" t="str">
        <f>TEXT(Tabela_BaseCadastro[[#This Row],[Unidade Venda '[EAN8, UPC12, EAN13, e DUN14']]],"0000000000000")</f>
        <v>6948097020690</v>
      </c>
      <c r="BN2791">
        <f>IF(Tabela_BaseCadastro[[#This Row],[P.Ativo CMED]]="",Tabela_BaseCadastro[[#This Row],[DESCRIÇÃO DO PRINCIPIO ATIVO]],Tabela_BaseCadastro[[#This Row],[P.Ativo CMED]])</f>
        <v>0</v>
      </c>
    </row>
    <row r="2792" spans="1:66" x14ac:dyDescent="0.25">
      <c r="A2792">
        <v>3736</v>
      </c>
      <c r="B2792" t="s">
        <v>6221</v>
      </c>
      <c r="C2792">
        <v>2194</v>
      </c>
      <c r="D2792" t="s">
        <v>5166</v>
      </c>
      <c r="E2792">
        <v>5</v>
      </c>
      <c r="F2792" t="s">
        <v>2634</v>
      </c>
      <c r="G2792">
        <v>8</v>
      </c>
      <c r="H2792" s="1" t="s">
        <v>2635</v>
      </c>
      <c r="I2792">
        <v>86</v>
      </c>
      <c r="J2792" t="s">
        <v>5167</v>
      </c>
      <c r="M2792" t="s">
        <v>1257</v>
      </c>
      <c r="N2792" t="s">
        <v>5168</v>
      </c>
      <c r="O2792" t="s">
        <v>1275</v>
      </c>
      <c r="P2792">
        <v>90183929</v>
      </c>
      <c r="R2792">
        <v>13</v>
      </c>
      <c r="S2792">
        <v>13</v>
      </c>
      <c r="T2792">
        <v>13</v>
      </c>
      <c r="U2792">
        <v>6948097020751</v>
      </c>
      <c r="V2792">
        <v>0</v>
      </c>
      <c r="W2792">
        <v>6948097020751</v>
      </c>
      <c r="X2792" t="s">
        <v>1091</v>
      </c>
      <c r="BK2792" t="str">
        <f>LEFT(Tabela_BaseCadastro[[#This Row],[Descrição]],SEARCH(" ",Tabela_BaseCadastro[[#This Row],[Descrição]],1)-1)</f>
        <v>ET60P</v>
      </c>
      <c r="BL2792" t="str">
        <f>TEXT(Tabela_BaseCadastro[[#This Row],[Unidade Venda '[EAN8, UPC12, EAN13, e DUN14']]],"0000000000000")</f>
        <v>6948097020751</v>
      </c>
      <c r="BN2792">
        <f>IF(Tabela_BaseCadastro[[#This Row],[P.Ativo CMED]]="",Tabela_BaseCadastro[[#This Row],[DESCRIÇÃO DO PRINCIPIO ATIVO]],Tabela_BaseCadastro[[#This Row],[P.Ativo CMED]])</f>
        <v>0</v>
      </c>
    </row>
    <row r="2793" spans="1:66" x14ac:dyDescent="0.25">
      <c r="A2793">
        <v>3739</v>
      </c>
      <c r="B2793" t="s">
        <v>6222</v>
      </c>
      <c r="C2793">
        <v>2312</v>
      </c>
      <c r="D2793" t="s">
        <v>5382</v>
      </c>
      <c r="E2793">
        <v>1</v>
      </c>
      <c r="F2793" t="s">
        <v>1253</v>
      </c>
      <c r="G2793">
        <v>16</v>
      </c>
      <c r="H2793" s="1" t="s">
        <v>1534</v>
      </c>
      <c r="I2793">
        <v>58</v>
      </c>
      <c r="J2793" t="s">
        <v>4465</v>
      </c>
      <c r="K2793">
        <v>1</v>
      </c>
      <c r="L2793" t="s">
        <v>1535</v>
      </c>
      <c r="M2793" t="s">
        <v>1263</v>
      </c>
      <c r="N2793" t="s">
        <v>1258</v>
      </c>
      <c r="O2793" t="s">
        <v>1259</v>
      </c>
      <c r="P2793">
        <v>30049039</v>
      </c>
      <c r="R2793">
        <v>13</v>
      </c>
      <c r="S2793">
        <v>13</v>
      </c>
      <c r="T2793">
        <v>13</v>
      </c>
      <c r="U2793">
        <v>7896094209015</v>
      </c>
      <c r="V2793">
        <v>0</v>
      </c>
      <c r="W2793">
        <v>7896094209015</v>
      </c>
      <c r="X2793">
        <v>150664</v>
      </c>
      <c r="BK2793" t="str">
        <f>LEFT(Tabela_BaseCadastro[[#This Row],[Descrição]],SEARCH(" ",Tabela_BaseCadastro[[#This Row],[Descrição]],1)-1)</f>
        <v>ZETRON</v>
      </c>
      <c r="BL2793" t="str">
        <f>TEXT(Tabela_BaseCadastro[[#This Row],[Unidade Venda '[EAN8, UPC12, EAN13, e DUN14']]],"0000000000000")</f>
        <v>7896094209015</v>
      </c>
      <c r="BN2793">
        <f>IF(Tabela_BaseCadastro[[#This Row],[P.Ativo CMED]]="",Tabela_BaseCadastro[[#This Row],[DESCRIÇÃO DO PRINCIPIO ATIVO]],Tabela_BaseCadastro[[#This Row],[P.Ativo CMED]])</f>
        <v>0</v>
      </c>
    </row>
    <row r="2794" spans="1:66" x14ac:dyDescent="0.25">
      <c r="A2794">
        <v>3745</v>
      </c>
      <c r="B2794" t="s">
        <v>6223</v>
      </c>
      <c r="C2794">
        <v>1657</v>
      </c>
      <c r="D2794" t="s">
        <v>13</v>
      </c>
      <c r="E2794">
        <v>5</v>
      </c>
      <c r="F2794" t="s">
        <v>2634</v>
      </c>
      <c r="G2794">
        <v>8</v>
      </c>
      <c r="H2794" s="1" t="s">
        <v>2635</v>
      </c>
      <c r="I2794">
        <v>47</v>
      </c>
      <c r="J2794" t="s">
        <v>3791</v>
      </c>
      <c r="M2794" t="s">
        <v>1263</v>
      </c>
      <c r="N2794" t="s">
        <v>3972</v>
      </c>
      <c r="O2794" t="s">
        <v>2614</v>
      </c>
      <c r="P2794">
        <v>38221990</v>
      </c>
      <c r="R2794">
        <v>13</v>
      </c>
      <c r="S2794">
        <v>13</v>
      </c>
      <c r="T2794">
        <v>13</v>
      </c>
      <c r="U2794">
        <v>0</v>
      </c>
      <c r="V2794">
        <v>0</v>
      </c>
      <c r="W2794">
        <v>0</v>
      </c>
      <c r="X2794" t="s">
        <v>314</v>
      </c>
      <c r="BK2794" t="str">
        <f>LEFT(Tabela_BaseCadastro[[#This Row],[Descrição]],SEARCH(" ",Tabela_BaseCadastro[[#This Row],[Descrição]],1)-1)</f>
        <v>1243RA</v>
      </c>
      <c r="BL2794" t="str">
        <f>TEXT(Tabela_BaseCadastro[[#This Row],[Unidade Venda '[EAN8, UPC12, EAN13, e DUN14']]],"0000000000000")</f>
        <v>0000000000000</v>
      </c>
      <c r="BN2794">
        <f>IF(Tabela_BaseCadastro[[#This Row],[P.Ativo CMED]]="",Tabela_BaseCadastro[[#This Row],[DESCRIÇÃO DO PRINCIPIO ATIVO]],Tabela_BaseCadastro[[#This Row],[P.Ativo CMED]])</f>
        <v>0</v>
      </c>
    </row>
    <row r="2795" spans="1:66" x14ac:dyDescent="0.25">
      <c r="A2795">
        <v>3746</v>
      </c>
      <c r="B2795" t="s">
        <v>6224</v>
      </c>
      <c r="C2795">
        <v>2312</v>
      </c>
      <c r="D2795" t="s">
        <v>5382</v>
      </c>
      <c r="E2795">
        <v>1</v>
      </c>
      <c r="F2795" t="s">
        <v>1253</v>
      </c>
      <c r="G2795">
        <v>2</v>
      </c>
      <c r="H2795" s="1" t="s">
        <v>1254</v>
      </c>
      <c r="I2795">
        <v>58</v>
      </c>
      <c r="J2795" t="s">
        <v>4465</v>
      </c>
      <c r="K2795">
        <v>2</v>
      </c>
      <c r="L2795" t="s">
        <v>1256</v>
      </c>
      <c r="M2795" t="s">
        <v>1257</v>
      </c>
      <c r="N2795" t="s">
        <v>1600</v>
      </c>
      <c r="O2795" t="s">
        <v>1275</v>
      </c>
      <c r="P2795">
        <v>30049079</v>
      </c>
      <c r="R2795">
        <v>13</v>
      </c>
      <c r="S2795">
        <v>13</v>
      </c>
      <c r="T2795">
        <v>13</v>
      </c>
      <c r="U2795">
        <v>7896094207769</v>
      </c>
      <c r="V2795">
        <v>0</v>
      </c>
      <c r="W2795">
        <v>7896094207769</v>
      </c>
      <c r="BK2795" t="str">
        <f>LEFT(Tabela_BaseCadastro[[#This Row],[Descrição]],SEARCH(" ",Tabela_BaseCadastro[[#This Row],[Descrição]],1)-1)</f>
        <v>STANGLIT</v>
      </c>
      <c r="BL2795" t="str">
        <f>TEXT(Tabela_BaseCadastro[[#This Row],[Unidade Venda '[EAN8, UPC12, EAN13, e DUN14']]],"0000000000000")</f>
        <v>7896094207769</v>
      </c>
      <c r="BN2795">
        <f>IF(Tabela_BaseCadastro[[#This Row],[P.Ativo CMED]]="",Tabela_BaseCadastro[[#This Row],[DESCRIÇÃO DO PRINCIPIO ATIVO]],Tabela_BaseCadastro[[#This Row],[P.Ativo CMED]])</f>
        <v>0</v>
      </c>
    </row>
    <row r="2796" spans="1:66" x14ac:dyDescent="0.25">
      <c r="A2796">
        <v>3747</v>
      </c>
      <c r="B2796" t="s">
        <v>6225</v>
      </c>
      <c r="C2796">
        <v>1746</v>
      </c>
      <c r="D2796" t="s">
        <v>4383</v>
      </c>
      <c r="E2796">
        <v>1</v>
      </c>
      <c r="F2796" t="s">
        <v>1253</v>
      </c>
      <c r="G2796">
        <v>1</v>
      </c>
      <c r="H2796" s="1" t="s">
        <v>1280</v>
      </c>
      <c r="I2796">
        <v>55</v>
      </c>
      <c r="J2796" t="s">
        <v>4384</v>
      </c>
      <c r="K2796">
        <v>1</v>
      </c>
      <c r="L2796" t="s">
        <v>1291</v>
      </c>
      <c r="M2796" t="s">
        <v>1263</v>
      </c>
      <c r="N2796" t="s">
        <v>1422</v>
      </c>
      <c r="O2796" t="s">
        <v>1253</v>
      </c>
      <c r="P2796">
        <v>30022099</v>
      </c>
      <c r="R2796">
        <v>13</v>
      </c>
      <c r="S2796">
        <v>13</v>
      </c>
      <c r="T2796">
        <v>13</v>
      </c>
      <c r="U2796">
        <v>7898565164632</v>
      </c>
      <c r="V2796">
        <v>0</v>
      </c>
      <c r="W2796">
        <v>7898565164632</v>
      </c>
      <c r="BF2796" t="s">
        <v>6226</v>
      </c>
      <c r="BK2796" t="str">
        <f>LEFT(Tabela_BaseCadastro[[#This Row],[Descrição]],SEARCH(" ",Tabela_BaseCadastro[[#This Row],[Descrição]],1)-1)</f>
        <v>CARFILZOMIBE</v>
      </c>
      <c r="BL2796" t="str">
        <f>TEXT(Tabela_BaseCadastro[[#This Row],[Unidade Venda '[EAN8, UPC12, EAN13, e DUN14']]],"0000000000000")</f>
        <v>7898565164632</v>
      </c>
      <c r="BN2796" t="str">
        <f>IF(Tabela_BaseCadastro[[#This Row],[P.Ativo CMED]]="",Tabela_BaseCadastro[[#This Row],[DESCRIÇÃO DO PRINCIPIO ATIVO]],Tabela_BaseCadastro[[#This Row],[P.Ativo CMED]])</f>
        <v>CARFILZOMIBE</v>
      </c>
    </row>
    <row r="2797" spans="1:66" x14ac:dyDescent="0.25">
      <c r="A2797">
        <v>3748</v>
      </c>
      <c r="B2797" t="s">
        <v>6227</v>
      </c>
      <c r="C2797">
        <v>2312</v>
      </c>
      <c r="D2797" t="s">
        <v>5382</v>
      </c>
      <c r="E2797">
        <v>1</v>
      </c>
      <c r="F2797" t="s">
        <v>1253</v>
      </c>
      <c r="G2797">
        <v>2</v>
      </c>
      <c r="H2797" s="1" t="s">
        <v>1254</v>
      </c>
      <c r="I2797">
        <v>58</v>
      </c>
      <c r="J2797" t="s">
        <v>4465</v>
      </c>
      <c r="K2797">
        <v>2</v>
      </c>
      <c r="L2797" t="s">
        <v>1256</v>
      </c>
      <c r="M2797" t="s">
        <v>1263</v>
      </c>
      <c r="N2797" t="s">
        <v>1422</v>
      </c>
      <c r="O2797" t="s">
        <v>1253</v>
      </c>
      <c r="P2797">
        <v>30022099</v>
      </c>
      <c r="R2797">
        <v>13</v>
      </c>
      <c r="S2797">
        <v>13</v>
      </c>
      <c r="T2797">
        <v>13</v>
      </c>
      <c r="U2797">
        <v>7896094210080</v>
      </c>
      <c r="V2797">
        <v>0</v>
      </c>
      <c r="W2797">
        <v>7896094210080</v>
      </c>
      <c r="BK2797" t="str">
        <f>LEFT(Tabela_BaseCadastro[[#This Row],[Descrição]],SEARCH(" ",Tabela_BaseCadastro[[#This Row],[Descrição]],1)-1)</f>
        <v>PLENANCE</v>
      </c>
      <c r="BL2797" t="str">
        <f>TEXT(Tabela_BaseCadastro[[#This Row],[Unidade Venda '[EAN8, UPC12, EAN13, e DUN14']]],"0000000000000")</f>
        <v>7896094210080</v>
      </c>
      <c r="BN2797">
        <f>IF(Tabela_BaseCadastro[[#This Row],[P.Ativo CMED]]="",Tabela_BaseCadastro[[#This Row],[DESCRIÇÃO DO PRINCIPIO ATIVO]],Tabela_BaseCadastro[[#This Row],[P.Ativo CMED]])</f>
        <v>0</v>
      </c>
    </row>
    <row r="2798" spans="1:66" x14ac:dyDescent="0.25">
      <c r="A2798">
        <v>3749</v>
      </c>
      <c r="B2798" t="s">
        <v>6228</v>
      </c>
      <c r="C2798">
        <v>1639</v>
      </c>
      <c r="D2798" t="s">
        <v>2732</v>
      </c>
      <c r="E2798">
        <v>1</v>
      </c>
      <c r="F2798" t="s">
        <v>1253</v>
      </c>
      <c r="G2798">
        <v>7</v>
      </c>
      <c r="H2798" s="1" t="s">
        <v>1381</v>
      </c>
      <c r="I2798">
        <v>38</v>
      </c>
      <c r="J2798" t="s">
        <v>2733</v>
      </c>
      <c r="K2798">
        <v>2</v>
      </c>
      <c r="L2798" t="s">
        <v>1256</v>
      </c>
      <c r="M2798" t="s">
        <v>1263</v>
      </c>
      <c r="N2798" t="s">
        <v>1422</v>
      </c>
      <c r="O2798" t="s">
        <v>1253</v>
      </c>
      <c r="P2798">
        <v>30022099</v>
      </c>
      <c r="R2798">
        <v>13</v>
      </c>
      <c r="S2798">
        <v>13</v>
      </c>
      <c r="T2798">
        <v>13</v>
      </c>
      <c r="U2798">
        <v>7898616360389</v>
      </c>
      <c r="V2798">
        <v>0</v>
      </c>
      <c r="W2798">
        <v>7898616360389</v>
      </c>
      <c r="Z2798" t="s">
        <v>1260</v>
      </c>
      <c r="AA2798" t="s">
        <v>1261</v>
      </c>
      <c r="AF2798">
        <v>45896</v>
      </c>
      <c r="AI2798">
        <v>0</v>
      </c>
      <c r="AL2798" t="s">
        <v>1260</v>
      </c>
      <c r="AR2798" t="s">
        <v>1263</v>
      </c>
      <c r="AS2798" t="s">
        <v>1257</v>
      </c>
      <c r="AT2798" t="s">
        <v>1260</v>
      </c>
      <c r="AU2798">
        <v>1</v>
      </c>
      <c r="BA2798" t="s">
        <v>1260</v>
      </c>
      <c r="BB2798" t="s">
        <v>1264</v>
      </c>
      <c r="BC2798" t="s">
        <v>1265</v>
      </c>
      <c r="BK2798" t="str">
        <f>LEFT(Tabela_BaseCadastro[[#This Row],[Descrição]],SEARCH(" ",Tabela_BaseCadastro[[#This Row],[Descrição]],1)-1)</f>
        <v>GHEMAXAN</v>
      </c>
      <c r="BL2798" t="str">
        <f>TEXT(Tabela_BaseCadastro[[#This Row],[Unidade Venda '[EAN8, UPC12, EAN13, e DUN14']]],"0000000000000")</f>
        <v>7898616360389</v>
      </c>
      <c r="BN2798">
        <f>IF(Tabela_BaseCadastro[[#This Row],[P.Ativo CMED]]="",Tabela_BaseCadastro[[#This Row],[DESCRIÇÃO DO PRINCIPIO ATIVO]],Tabela_BaseCadastro[[#This Row],[P.Ativo CMED]])</f>
        <v>0</v>
      </c>
    </row>
    <row r="2799" spans="1:66" x14ac:dyDescent="0.25">
      <c r="A2799">
        <v>3750</v>
      </c>
      <c r="B2799" t="s">
        <v>6229</v>
      </c>
      <c r="C2799">
        <v>1639</v>
      </c>
      <c r="D2799" t="s">
        <v>2732</v>
      </c>
      <c r="E2799">
        <v>1</v>
      </c>
      <c r="F2799" t="s">
        <v>1253</v>
      </c>
      <c r="G2799">
        <v>7</v>
      </c>
      <c r="H2799" s="1" t="s">
        <v>1381</v>
      </c>
      <c r="I2799">
        <v>38</v>
      </c>
      <c r="J2799" t="s">
        <v>2733</v>
      </c>
      <c r="K2799">
        <v>2</v>
      </c>
      <c r="L2799" t="s">
        <v>1256</v>
      </c>
      <c r="M2799" t="s">
        <v>1263</v>
      </c>
      <c r="N2799" t="s">
        <v>1422</v>
      </c>
      <c r="O2799" t="s">
        <v>1253</v>
      </c>
      <c r="P2799">
        <v>30022099</v>
      </c>
      <c r="R2799">
        <v>13</v>
      </c>
      <c r="S2799">
        <v>13</v>
      </c>
      <c r="T2799">
        <v>13</v>
      </c>
      <c r="U2799">
        <v>7898616360570</v>
      </c>
      <c r="V2799">
        <v>0</v>
      </c>
      <c r="W2799">
        <v>7898616360570</v>
      </c>
      <c r="Z2799" t="s">
        <v>1260</v>
      </c>
      <c r="AA2799" t="s">
        <v>1261</v>
      </c>
      <c r="AF2799">
        <v>45896</v>
      </c>
      <c r="AI2799">
        <v>0</v>
      </c>
      <c r="AL2799" t="s">
        <v>1260</v>
      </c>
      <c r="AR2799" t="s">
        <v>1263</v>
      </c>
      <c r="AS2799" t="s">
        <v>1257</v>
      </c>
      <c r="AT2799" t="s">
        <v>1260</v>
      </c>
      <c r="AU2799">
        <v>1</v>
      </c>
      <c r="BA2799" t="s">
        <v>1260</v>
      </c>
      <c r="BB2799" t="s">
        <v>1264</v>
      </c>
      <c r="BC2799" t="s">
        <v>1265</v>
      </c>
      <c r="BK2799" t="str">
        <f>LEFT(Tabela_BaseCadastro[[#This Row],[Descrição]],SEARCH(" ",Tabela_BaseCadastro[[#This Row],[Descrição]],1)-1)</f>
        <v>GHEMAXAN</v>
      </c>
      <c r="BL2799" t="str">
        <f>TEXT(Tabela_BaseCadastro[[#This Row],[Unidade Venda '[EAN8, UPC12, EAN13, e DUN14']]],"0000000000000")</f>
        <v>7898616360570</v>
      </c>
      <c r="BN2799">
        <f>IF(Tabela_BaseCadastro[[#This Row],[P.Ativo CMED]]="",Tabela_BaseCadastro[[#This Row],[DESCRIÇÃO DO PRINCIPIO ATIVO]],Tabela_BaseCadastro[[#This Row],[P.Ativo CMED]])</f>
        <v>0</v>
      </c>
    </row>
    <row r="2800" spans="1:66" x14ac:dyDescent="0.25">
      <c r="A2800">
        <v>3751</v>
      </c>
      <c r="B2800" t="s">
        <v>6230</v>
      </c>
      <c r="C2800">
        <v>1639</v>
      </c>
      <c r="D2800" t="s">
        <v>2732</v>
      </c>
      <c r="E2800">
        <v>1</v>
      </c>
      <c r="F2800" t="s">
        <v>1253</v>
      </c>
      <c r="G2800">
        <v>7</v>
      </c>
      <c r="H2800" s="1" t="s">
        <v>1381</v>
      </c>
      <c r="I2800">
        <v>38</v>
      </c>
      <c r="J2800" t="s">
        <v>2733</v>
      </c>
      <c r="K2800">
        <v>2</v>
      </c>
      <c r="L2800" t="s">
        <v>1256</v>
      </c>
      <c r="M2800" t="s">
        <v>1263</v>
      </c>
      <c r="N2800" t="s">
        <v>1422</v>
      </c>
      <c r="O2800" t="s">
        <v>1253</v>
      </c>
      <c r="P2800">
        <v>30022099</v>
      </c>
      <c r="R2800">
        <v>13</v>
      </c>
      <c r="S2800">
        <v>13</v>
      </c>
      <c r="T2800">
        <v>13</v>
      </c>
      <c r="U2800">
        <v>7898616360464</v>
      </c>
      <c r="V2800">
        <v>0</v>
      </c>
      <c r="W2800">
        <v>7898616360464</v>
      </c>
      <c r="Z2800" t="s">
        <v>1260</v>
      </c>
      <c r="AA2800" t="s">
        <v>1261</v>
      </c>
      <c r="AF2800">
        <v>45896</v>
      </c>
      <c r="AI2800">
        <v>0</v>
      </c>
      <c r="AL2800" t="s">
        <v>1260</v>
      </c>
      <c r="AR2800" t="s">
        <v>1263</v>
      </c>
      <c r="AS2800" t="s">
        <v>1257</v>
      </c>
      <c r="AT2800" t="s">
        <v>1260</v>
      </c>
      <c r="AU2800">
        <v>1</v>
      </c>
      <c r="BA2800" t="s">
        <v>1260</v>
      </c>
      <c r="BB2800" t="s">
        <v>1264</v>
      </c>
      <c r="BC2800" t="s">
        <v>1265</v>
      </c>
      <c r="BK2800" t="str">
        <f>LEFT(Tabela_BaseCadastro[[#This Row],[Descrição]],SEARCH(" ",Tabela_BaseCadastro[[#This Row],[Descrição]],1)-1)</f>
        <v>GHEMAXAN</v>
      </c>
      <c r="BL2800" t="str">
        <f>TEXT(Tabela_BaseCadastro[[#This Row],[Unidade Venda '[EAN8, UPC12, EAN13, e DUN14']]],"0000000000000")</f>
        <v>7898616360464</v>
      </c>
      <c r="BN2800">
        <f>IF(Tabela_BaseCadastro[[#This Row],[P.Ativo CMED]]="",Tabela_BaseCadastro[[#This Row],[DESCRIÇÃO DO PRINCIPIO ATIVO]],Tabela_BaseCadastro[[#This Row],[P.Ativo CMED]])</f>
        <v>0</v>
      </c>
    </row>
    <row r="2801" spans="1:66" x14ac:dyDescent="0.25">
      <c r="A2801">
        <v>3752</v>
      </c>
      <c r="B2801" t="s">
        <v>6231</v>
      </c>
      <c r="C2801">
        <v>2194</v>
      </c>
      <c r="D2801" t="s">
        <v>5166</v>
      </c>
      <c r="E2801">
        <v>5</v>
      </c>
      <c r="F2801" t="s">
        <v>2634</v>
      </c>
      <c r="G2801">
        <v>8</v>
      </c>
      <c r="H2801" s="1" t="s">
        <v>2635</v>
      </c>
      <c r="I2801">
        <v>86</v>
      </c>
      <c r="J2801" t="s">
        <v>5167</v>
      </c>
      <c r="M2801" t="s">
        <v>1263</v>
      </c>
      <c r="N2801" t="s">
        <v>4698</v>
      </c>
      <c r="O2801" t="s">
        <v>4699</v>
      </c>
      <c r="P2801">
        <v>90189099</v>
      </c>
      <c r="R2801">
        <v>13</v>
      </c>
      <c r="S2801">
        <v>13</v>
      </c>
      <c r="T2801">
        <v>13</v>
      </c>
      <c r="U2801">
        <v>0</v>
      </c>
      <c r="V2801">
        <v>0</v>
      </c>
      <c r="W2801">
        <v>0</v>
      </c>
      <c r="X2801" t="s">
        <v>801</v>
      </c>
      <c r="Z2801" t="s">
        <v>1260</v>
      </c>
      <c r="AA2801" t="s">
        <v>1261</v>
      </c>
      <c r="AF2801">
        <v>45896</v>
      </c>
      <c r="AI2801">
        <v>0</v>
      </c>
      <c r="AL2801" t="s">
        <v>1260</v>
      </c>
      <c r="AR2801" t="s">
        <v>1263</v>
      </c>
      <c r="AS2801" t="s">
        <v>1257</v>
      </c>
      <c r="AT2801" t="s">
        <v>1260</v>
      </c>
      <c r="AU2801">
        <v>1</v>
      </c>
      <c r="BA2801" t="s">
        <v>1260</v>
      </c>
      <c r="BB2801" t="s">
        <v>1264</v>
      </c>
      <c r="BC2801" t="s">
        <v>1265</v>
      </c>
      <c r="BK2801" t="str">
        <f>LEFT(Tabela_BaseCadastro[[#This Row],[Descrição]],SEARCH(" ",Tabela_BaseCadastro[[#This Row],[Descrição]],1)-1)</f>
        <v>ET35PC</v>
      </c>
      <c r="BL2801" t="str">
        <f>TEXT(Tabela_BaseCadastro[[#This Row],[Unidade Venda '[EAN8, UPC12, EAN13, e DUN14']]],"0000000000000")</f>
        <v>0000000000000</v>
      </c>
      <c r="BN2801">
        <f>IF(Tabela_BaseCadastro[[#This Row],[P.Ativo CMED]]="",Tabela_BaseCadastro[[#This Row],[DESCRIÇÃO DO PRINCIPIO ATIVO]],Tabela_BaseCadastro[[#This Row],[P.Ativo CMED]])</f>
        <v>0</v>
      </c>
    </row>
    <row r="2802" spans="1:66" x14ac:dyDescent="0.25">
      <c r="A2802">
        <v>3754</v>
      </c>
      <c r="B2802" t="s">
        <v>6232</v>
      </c>
      <c r="C2802">
        <v>2194</v>
      </c>
      <c r="D2802" t="s">
        <v>5166</v>
      </c>
      <c r="E2802">
        <v>5</v>
      </c>
      <c r="F2802" t="s">
        <v>2634</v>
      </c>
      <c r="G2802">
        <v>8</v>
      </c>
      <c r="H2802" s="1" t="s">
        <v>2635</v>
      </c>
      <c r="I2802">
        <v>86</v>
      </c>
      <c r="J2802" t="s">
        <v>5167</v>
      </c>
      <c r="M2802" t="s">
        <v>1263</v>
      </c>
      <c r="N2802" t="s">
        <v>4698</v>
      </c>
      <c r="O2802" t="s">
        <v>4699</v>
      </c>
      <c r="P2802">
        <v>90189099</v>
      </c>
      <c r="R2802">
        <v>13</v>
      </c>
      <c r="S2802">
        <v>14</v>
      </c>
      <c r="T2802">
        <v>13</v>
      </c>
      <c r="U2802">
        <v>0</v>
      </c>
      <c r="V2802">
        <v>0</v>
      </c>
      <c r="W2802">
        <v>0</v>
      </c>
      <c r="X2802" t="s">
        <v>818</v>
      </c>
      <c r="Z2802" t="s">
        <v>1260</v>
      </c>
      <c r="AA2802" t="s">
        <v>1261</v>
      </c>
      <c r="AF2802">
        <v>45896</v>
      </c>
      <c r="AI2802">
        <v>0</v>
      </c>
      <c r="AL2802" t="s">
        <v>1260</v>
      </c>
      <c r="AR2802" t="s">
        <v>1263</v>
      </c>
      <c r="AS2802" t="s">
        <v>1257</v>
      </c>
      <c r="AT2802" t="s">
        <v>1260</v>
      </c>
      <c r="AU2802">
        <v>1</v>
      </c>
      <c r="BA2802" t="s">
        <v>1260</v>
      </c>
      <c r="BB2802" t="s">
        <v>1264</v>
      </c>
      <c r="BC2802" t="s">
        <v>1265</v>
      </c>
      <c r="BK2802" t="str">
        <f>LEFT(Tabela_BaseCadastro[[#This Row],[Descrição]],SEARCH(" ",Tabela_BaseCadastro[[#This Row],[Descrição]],1)-1)</f>
        <v>ET95PC</v>
      </c>
      <c r="BL2802" t="str">
        <f>TEXT(Tabela_BaseCadastro[[#This Row],[Unidade Venda '[EAN8, UPC12, EAN13, e DUN14']]],"0000000000000")</f>
        <v>0000000000000</v>
      </c>
      <c r="BN2802">
        <f>IF(Tabela_BaseCadastro[[#This Row],[P.Ativo CMED]]="",Tabela_BaseCadastro[[#This Row],[DESCRIÇÃO DO PRINCIPIO ATIVO]],Tabela_BaseCadastro[[#This Row],[P.Ativo CMED]])</f>
        <v>0</v>
      </c>
    </row>
    <row r="2803" spans="1:66" x14ac:dyDescent="0.25">
      <c r="A2803">
        <v>3755</v>
      </c>
      <c r="B2803" t="s">
        <v>976</v>
      </c>
      <c r="C2803">
        <v>1284</v>
      </c>
      <c r="D2803" t="s">
        <v>1503</v>
      </c>
      <c r="E2803">
        <v>5</v>
      </c>
      <c r="F2803" t="s">
        <v>2634</v>
      </c>
      <c r="G2803">
        <v>8</v>
      </c>
      <c r="H2803" s="1" t="s">
        <v>2635</v>
      </c>
      <c r="I2803">
        <v>14</v>
      </c>
      <c r="J2803" t="s">
        <v>1504</v>
      </c>
      <c r="M2803" t="s">
        <v>1257</v>
      </c>
      <c r="N2803" t="s">
        <v>6233</v>
      </c>
      <c r="O2803" t="s">
        <v>4577</v>
      </c>
      <c r="P2803">
        <v>90189010</v>
      </c>
      <c r="R2803">
        <v>13</v>
      </c>
      <c r="S2803">
        <v>13</v>
      </c>
      <c r="T2803">
        <v>13</v>
      </c>
      <c r="U2803">
        <v>0</v>
      </c>
      <c r="V2803">
        <v>0</v>
      </c>
      <c r="W2803">
        <v>0</v>
      </c>
      <c r="X2803">
        <v>7002215</v>
      </c>
      <c r="Z2803" t="s">
        <v>1260</v>
      </c>
      <c r="AF2803">
        <v>45903</v>
      </c>
      <c r="AI2803">
        <v>0</v>
      </c>
      <c r="AL2803" t="s">
        <v>1260</v>
      </c>
      <c r="AO2803" t="s">
        <v>1260</v>
      </c>
      <c r="AR2803" t="s">
        <v>1263</v>
      </c>
      <c r="AS2803" t="s">
        <v>1257</v>
      </c>
      <c r="AT2803" t="s">
        <v>1260</v>
      </c>
      <c r="AU2803">
        <v>1</v>
      </c>
      <c r="BB2803" t="s">
        <v>1264</v>
      </c>
      <c r="BC2803" t="s">
        <v>1265</v>
      </c>
      <c r="BK2803" t="str">
        <f>LEFT(Tabela_BaseCadastro[[#This Row],[Descrição]],SEARCH(" ",Tabela_BaseCadastro[[#This Row],[Descrição]],1)-1)</f>
        <v>HOSP</v>
      </c>
      <c r="BL2803" t="str">
        <f>TEXT(Tabela_BaseCadastro[[#This Row],[Unidade Venda '[EAN8, UPC12, EAN13, e DUN14']]],"0000000000000")</f>
        <v>0000000000000</v>
      </c>
      <c r="BN2803">
        <f>IF(Tabela_BaseCadastro[[#This Row],[P.Ativo CMED]]="",Tabela_BaseCadastro[[#This Row],[DESCRIÇÃO DO PRINCIPIO ATIVO]],Tabela_BaseCadastro[[#This Row],[P.Ativo CMED]])</f>
        <v>0</v>
      </c>
    </row>
    <row r="2804" spans="1:66" x14ac:dyDescent="0.25">
      <c r="A2804">
        <v>3757</v>
      </c>
      <c r="B2804" t="s">
        <v>6234</v>
      </c>
      <c r="C2804">
        <v>1160</v>
      </c>
      <c r="D2804" t="s">
        <v>1380</v>
      </c>
      <c r="E2804">
        <v>1</v>
      </c>
      <c r="F2804" t="s">
        <v>1253</v>
      </c>
      <c r="G2804">
        <v>1</v>
      </c>
      <c r="H2804" s="1" t="s">
        <v>1280</v>
      </c>
      <c r="I2804">
        <v>3</v>
      </c>
      <c r="J2804" t="s">
        <v>1382</v>
      </c>
      <c r="K2804">
        <v>1</v>
      </c>
      <c r="L2804" t="s">
        <v>1291</v>
      </c>
      <c r="M2804" t="s">
        <v>1263</v>
      </c>
      <c r="N2804" t="s">
        <v>1323</v>
      </c>
      <c r="O2804" t="s">
        <v>1269</v>
      </c>
      <c r="P2804">
        <v>30049069</v>
      </c>
      <c r="R2804">
        <v>13</v>
      </c>
      <c r="S2804">
        <v>13</v>
      </c>
      <c r="T2804">
        <v>13</v>
      </c>
      <c r="U2804">
        <v>7896261023208</v>
      </c>
      <c r="V2804">
        <v>0</v>
      </c>
      <c r="W2804">
        <v>7896261023208</v>
      </c>
      <c r="Z2804" t="s">
        <v>1260</v>
      </c>
      <c r="AF2804">
        <v>45904</v>
      </c>
      <c r="AI2804">
        <v>0</v>
      </c>
      <c r="AL2804" t="s">
        <v>1260</v>
      </c>
      <c r="AO2804" t="s">
        <v>1260</v>
      </c>
      <c r="AR2804" t="s">
        <v>1263</v>
      </c>
      <c r="AS2804" t="s">
        <v>1257</v>
      </c>
      <c r="AT2804" t="s">
        <v>1260</v>
      </c>
      <c r="AU2804">
        <v>1</v>
      </c>
      <c r="BB2804" t="s">
        <v>1264</v>
      </c>
      <c r="BC2804" t="s">
        <v>1265</v>
      </c>
      <c r="BK2804" t="str">
        <f>LEFT(Tabela_BaseCadastro[[#This Row],[Descrição]],SEARCH(" ",Tabela_BaseCadastro[[#This Row],[Descrição]],1)-1)</f>
        <v>KISQALI</v>
      </c>
      <c r="BL2804" t="str">
        <f>TEXT(Tabela_BaseCadastro[[#This Row],[Unidade Venda '[EAN8, UPC12, EAN13, e DUN14']]],"0000000000000")</f>
        <v>7896261023208</v>
      </c>
      <c r="BN2804">
        <f>IF(Tabela_BaseCadastro[[#This Row],[P.Ativo CMED]]="",Tabela_BaseCadastro[[#This Row],[DESCRIÇÃO DO PRINCIPIO ATIVO]],Tabela_BaseCadastro[[#This Row],[P.Ativo CMED]])</f>
        <v>0</v>
      </c>
    </row>
    <row r="2805" spans="1:66" x14ac:dyDescent="0.25">
      <c r="A2805">
        <v>3758</v>
      </c>
      <c r="B2805" t="s">
        <v>57</v>
      </c>
      <c r="C2805">
        <v>1129</v>
      </c>
      <c r="D2805" t="s">
        <v>1380</v>
      </c>
      <c r="E2805">
        <v>1</v>
      </c>
      <c r="F2805" t="s">
        <v>1253</v>
      </c>
      <c r="G2805">
        <v>1</v>
      </c>
      <c r="H2805" s="1" t="s">
        <v>1280</v>
      </c>
      <c r="I2805">
        <v>3</v>
      </c>
      <c r="J2805" t="s">
        <v>1382</v>
      </c>
      <c r="K2805">
        <v>1</v>
      </c>
      <c r="L2805" t="s">
        <v>1291</v>
      </c>
      <c r="M2805" t="s">
        <v>1263</v>
      </c>
      <c r="N2805" t="s">
        <v>1323</v>
      </c>
      <c r="O2805" t="s">
        <v>1269</v>
      </c>
      <c r="P2805">
        <v>30049069</v>
      </c>
      <c r="R2805">
        <v>13</v>
      </c>
      <c r="S2805">
        <v>13</v>
      </c>
      <c r="T2805">
        <v>13</v>
      </c>
      <c r="U2805">
        <v>7896261023192</v>
      </c>
      <c r="V2805">
        <v>0</v>
      </c>
      <c r="W2805">
        <v>7896261023192</v>
      </c>
      <c r="Z2805" t="s">
        <v>1260</v>
      </c>
      <c r="AF2805">
        <v>45904</v>
      </c>
      <c r="AI2805">
        <v>0</v>
      </c>
      <c r="AL2805" t="s">
        <v>1260</v>
      </c>
      <c r="AO2805" t="s">
        <v>1260</v>
      </c>
      <c r="AR2805" t="s">
        <v>1263</v>
      </c>
      <c r="AS2805" t="s">
        <v>1257</v>
      </c>
      <c r="AT2805" t="s">
        <v>1260</v>
      </c>
      <c r="AU2805">
        <v>1</v>
      </c>
      <c r="BB2805" t="s">
        <v>1264</v>
      </c>
      <c r="BC2805" t="s">
        <v>1265</v>
      </c>
      <c r="BK2805" t="str">
        <f>LEFT(Tabela_BaseCadastro[[#This Row],[Descrição]],SEARCH(" ",Tabela_BaseCadastro[[#This Row],[Descrição]],1)-1)</f>
        <v>KISQALI</v>
      </c>
      <c r="BL2805" t="str">
        <f>TEXT(Tabela_BaseCadastro[[#This Row],[Unidade Venda '[EAN8, UPC12, EAN13, e DUN14']]],"0000000000000")</f>
        <v>7896261023192</v>
      </c>
      <c r="BN2805">
        <f>IF(Tabela_BaseCadastro[[#This Row],[P.Ativo CMED]]="",Tabela_BaseCadastro[[#This Row],[DESCRIÇÃO DO PRINCIPIO ATIVO]],Tabela_BaseCadastro[[#This Row],[P.Ativo CMED]])</f>
        <v>0</v>
      </c>
    </row>
    <row r="2806" spans="1:66" x14ac:dyDescent="0.25">
      <c r="A2806">
        <v>3759</v>
      </c>
      <c r="B2806" t="s">
        <v>42</v>
      </c>
      <c r="C2806">
        <v>1129</v>
      </c>
      <c r="D2806" t="s">
        <v>1380</v>
      </c>
      <c r="E2806">
        <v>1</v>
      </c>
      <c r="F2806" t="s">
        <v>1253</v>
      </c>
      <c r="G2806">
        <v>1</v>
      </c>
      <c r="H2806" s="1" t="s">
        <v>1280</v>
      </c>
      <c r="I2806">
        <v>3</v>
      </c>
      <c r="J2806" t="s">
        <v>1382</v>
      </c>
      <c r="K2806">
        <v>1</v>
      </c>
      <c r="L2806" t="s">
        <v>1291</v>
      </c>
      <c r="M2806" t="s">
        <v>1263</v>
      </c>
      <c r="N2806" t="s">
        <v>1323</v>
      </c>
      <c r="O2806" t="s">
        <v>1269</v>
      </c>
      <c r="P2806">
        <v>30049069</v>
      </c>
      <c r="R2806">
        <v>13</v>
      </c>
      <c r="S2806">
        <v>13</v>
      </c>
      <c r="T2806">
        <v>13</v>
      </c>
      <c r="U2806">
        <v>7896261023185</v>
      </c>
      <c r="V2806">
        <v>0</v>
      </c>
      <c r="W2806">
        <v>7896261023185</v>
      </c>
      <c r="Z2806" t="s">
        <v>1260</v>
      </c>
      <c r="AF2806">
        <v>45904</v>
      </c>
      <c r="AI2806">
        <v>0</v>
      </c>
      <c r="AL2806" t="s">
        <v>1260</v>
      </c>
      <c r="AO2806" t="s">
        <v>1260</v>
      </c>
      <c r="AR2806" t="s">
        <v>1263</v>
      </c>
      <c r="AS2806" t="s">
        <v>1257</v>
      </c>
      <c r="AT2806" t="s">
        <v>1260</v>
      </c>
      <c r="AU2806">
        <v>1</v>
      </c>
      <c r="BB2806" t="s">
        <v>1264</v>
      </c>
      <c r="BC2806" t="s">
        <v>1265</v>
      </c>
      <c r="BK2806" t="str">
        <f>LEFT(Tabela_BaseCadastro[[#This Row],[Descrição]],SEARCH(" ",Tabela_BaseCadastro[[#This Row],[Descrição]],1)-1)</f>
        <v>KISQALI</v>
      </c>
      <c r="BL2806" t="str">
        <f>TEXT(Tabela_BaseCadastro[[#This Row],[Unidade Venda '[EAN8, UPC12, EAN13, e DUN14']]],"0000000000000")</f>
        <v>7896261023185</v>
      </c>
      <c r="BN2806">
        <f>IF(Tabela_BaseCadastro[[#This Row],[P.Ativo CMED]]="",Tabela_BaseCadastro[[#This Row],[DESCRIÇÃO DO PRINCIPIO ATIVO]],Tabela_BaseCadastro[[#This Row],[P.Ativo CMED]])</f>
        <v>0</v>
      </c>
    </row>
    <row r="2807" spans="1:66" x14ac:dyDescent="0.25">
      <c r="A2807">
        <v>3760</v>
      </c>
      <c r="B2807" t="s">
        <v>6235</v>
      </c>
      <c r="C2807">
        <v>1997</v>
      </c>
      <c r="D2807" t="s">
        <v>4953</v>
      </c>
      <c r="E2807">
        <v>5</v>
      </c>
      <c r="F2807" t="s">
        <v>2634</v>
      </c>
      <c r="G2807">
        <v>8</v>
      </c>
      <c r="H2807" s="1" t="s">
        <v>2635</v>
      </c>
      <c r="I2807">
        <v>79</v>
      </c>
      <c r="J2807" t="s">
        <v>4954</v>
      </c>
      <c r="M2807" t="s">
        <v>1263</v>
      </c>
      <c r="N2807" t="s">
        <v>4698</v>
      </c>
      <c r="O2807" t="s">
        <v>4699</v>
      </c>
      <c r="P2807">
        <v>90189099</v>
      </c>
      <c r="R2807">
        <v>13</v>
      </c>
      <c r="S2807">
        <v>13</v>
      </c>
      <c r="T2807">
        <v>13</v>
      </c>
      <c r="U2807">
        <v>0</v>
      </c>
      <c r="V2807">
        <v>0</v>
      </c>
      <c r="W2807">
        <v>0</v>
      </c>
      <c r="X2807" t="s">
        <v>6236</v>
      </c>
      <c r="Z2807" t="s">
        <v>1260</v>
      </c>
      <c r="AF2807">
        <v>45910</v>
      </c>
      <c r="AI2807">
        <v>0</v>
      </c>
      <c r="AL2807" t="s">
        <v>1260</v>
      </c>
      <c r="AO2807" t="s">
        <v>1260</v>
      </c>
      <c r="AR2807" t="s">
        <v>2412</v>
      </c>
      <c r="AS2807" t="s">
        <v>2415</v>
      </c>
      <c r="AT2807" t="s">
        <v>1260</v>
      </c>
      <c r="BB2807" t="s">
        <v>1264</v>
      </c>
      <c r="BC2807" t="s">
        <v>1265</v>
      </c>
      <c r="BK2807" t="str">
        <f>LEFT(Tabela_BaseCadastro[[#This Row],[Descrição]],SEARCH(" ",Tabela_BaseCadastro[[#This Row],[Descrição]],1)-1)</f>
        <v>DIALISADOR</v>
      </c>
      <c r="BL2807" t="str">
        <f>TEXT(Tabela_BaseCadastro[[#This Row],[Unidade Venda '[EAN8, UPC12, EAN13, e DUN14']]],"0000000000000")</f>
        <v>0000000000000</v>
      </c>
      <c r="BN2807">
        <f>IF(Tabela_BaseCadastro[[#This Row],[P.Ativo CMED]]="",Tabela_BaseCadastro[[#This Row],[DESCRIÇÃO DO PRINCIPIO ATIVO]],Tabela_BaseCadastro[[#This Row],[P.Ativo CMED]])</f>
        <v>0</v>
      </c>
    </row>
    <row r="2808" spans="1:66" x14ac:dyDescent="0.25">
      <c r="A2808">
        <v>3761</v>
      </c>
      <c r="B2808" t="s">
        <v>6237</v>
      </c>
      <c r="C2808">
        <v>1997</v>
      </c>
      <c r="D2808" t="s">
        <v>4953</v>
      </c>
      <c r="E2808">
        <v>5</v>
      </c>
      <c r="F2808" t="s">
        <v>2634</v>
      </c>
      <c r="G2808">
        <v>8</v>
      </c>
      <c r="H2808" s="1" t="s">
        <v>2635</v>
      </c>
      <c r="I2808">
        <v>79</v>
      </c>
      <c r="J2808" t="s">
        <v>4954</v>
      </c>
      <c r="M2808" t="s">
        <v>1263</v>
      </c>
      <c r="N2808" t="s">
        <v>4698</v>
      </c>
      <c r="O2808" t="s">
        <v>4699</v>
      </c>
      <c r="P2808">
        <v>90189099</v>
      </c>
      <c r="R2808">
        <v>13</v>
      </c>
      <c r="S2808">
        <v>13</v>
      </c>
      <c r="T2808">
        <v>13</v>
      </c>
      <c r="U2808">
        <v>0</v>
      </c>
      <c r="V2808">
        <v>0</v>
      </c>
      <c r="W2808">
        <v>0</v>
      </c>
      <c r="X2808" t="s">
        <v>6238</v>
      </c>
      <c r="Z2808" t="s">
        <v>1260</v>
      </c>
      <c r="AF2808">
        <v>45910</v>
      </c>
      <c r="AI2808">
        <v>0</v>
      </c>
      <c r="AL2808" t="s">
        <v>1260</v>
      </c>
      <c r="AO2808" t="s">
        <v>1260</v>
      </c>
      <c r="AR2808" t="s">
        <v>1263</v>
      </c>
      <c r="AS2808" t="s">
        <v>1257</v>
      </c>
      <c r="AT2808" t="s">
        <v>1260</v>
      </c>
      <c r="AU2808">
        <v>1</v>
      </c>
      <c r="BB2808" t="s">
        <v>1264</v>
      </c>
      <c r="BC2808" t="s">
        <v>1265</v>
      </c>
      <c r="BK2808" t="str">
        <f>LEFT(Tabela_BaseCadastro[[#This Row],[Descrição]],SEARCH(" ",Tabela_BaseCadastro[[#This Row],[Descrição]],1)-1)</f>
        <v>AVF</v>
      </c>
      <c r="BL2808" t="str">
        <f>TEXT(Tabela_BaseCadastro[[#This Row],[Unidade Venda '[EAN8, UPC12, EAN13, e DUN14']]],"0000000000000")</f>
        <v>0000000000000</v>
      </c>
      <c r="BN2808">
        <f>IF(Tabela_BaseCadastro[[#This Row],[P.Ativo CMED]]="",Tabela_BaseCadastro[[#This Row],[DESCRIÇÃO DO PRINCIPIO ATIVO]],Tabela_BaseCadastro[[#This Row],[P.Ativo CMED]])</f>
        <v>0</v>
      </c>
    </row>
    <row r="2809" spans="1:66" x14ac:dyDescent="0.25">
      <c r="A2809">
        <v>3762</v>
      </c>
      <c r="B2809" t="s">
        <v>6239</v>
      </c>
      <c r="C2809">
        <v>1657</v>
      </c>
      <c r="D2809" t="s">
        <v>13</v>
      </c>
      <c r="E2809">
        <v>5</v>
      </c>
      <c r="F2809" t="s">
        <v>2634</v>
      </c>
      <c r="G2809">
        <v>8</v>
      </c>
      <c r="H2809" s="1" t="s">
        <v>2635</v>
      </c>
      <c r="I2809">
        <v>47</v>
      </c>
      <c r="J2809" t="s">
        <v>3791</v>
      </c>
      <c r="M2809" t="s">
        <v>2412</v>
      </c>
      <c r="N2809" t="s">
        <v>4077</v>
      </c>
      <c r="O2809" t="s">
        <v>1275</v>
      </c>
      <c r="P2809">
        <v>90189099</v>
      </c>
      <c r="R2809">
        <v>13</v>
      </c>
      <c r="S2809">
        <v>14</v>
      </c>
      <c r="T2809">
        <v>13</v>
      </c>
      <c r="U2809">
        <v>0</v>
      </c>
      <c r="V2809">
        <v>0</v>
      </c>
      <c r="W2809">
        <v>0</v>
      </c>
      <c r="X2809" t="s">
        <v>198</v>
      </c>
      <c r="Z2809" t="s">
        <v>1260</v>
      </c>
      <c r="AA2809" t="s">
        <v>1261</v>
      </c>
      <c r="AF2809">
        <v>45912</v>
      </c>
      <c r="AI2809">
        <v>0</v>
      </c>
      <c r="AL2809" t="s">
        <v>1260</v>
      </c>
      <c r="AO2809" t="s">
        <v>1260</v>
      </c>
      <c r="AR2809" t="s">
        <v>2412</v>
      </c>
      <c r="AS2809" t="s">
        <v>2415</v>
      </c>
      <c r="AT2809" t="s">
        <v>1260</v>
      </c>
      <c r="AU2809">
        <v>1</v>
      </c>
      <c r="BA2809" t="s">
        <v>1260</v>
      </c>
      <c r="BB2809" t="s">
        <v>1264</v>
      </c>
      <c r="BC2809" t="s">
        <v>1265</v>
      </c>
      <c r="BK2809" t="str">
        <f>LEFT(Tabela_BaseCadastro[[#This Row],[Descrição]],SEARCH(" ",Tabela_BaseCadastro[[#This Row],[Descrição]],1)-1)</f>
        <v>54500</v>
      </c>
      <c r="BL2809" t="str">
        <f>TEXT(Tabela_BaseCadastro[[#This Row],[Unidade Venda '[EAN8, UPC12, EAN13, e DUN14']]],"0000000000000")</f>
        <v>0000000000000</v>
      </c>
      <c r="BN2809">
        <f>IF(Tabela_BaseCadastro[[#This Row],[P.Ativo CMED]]="",Tabela_BaseCadastro[[#This Row],[DESCRIÇÃO DO PRINCIPIO ATIVO]],Tabela_BaseCadastro[[#This Row],[P.Ativo CMED]])</f>
        <v>0</v>
      </c>
    </row>
    <row r="2811" spans="1:66" x14ac:dyDescent="0.25">
      <c r="U2811" s="5"/>
    </row>
    <row r="2812" spans="1:66" x14ac:dyDescent="0.25">
      <c r="U2812" s="5"/>
    </row>
    <row r="2813" spans="1:66" x14ac:dyDescent="0.25">
      <c r="U2813" s="5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0B8A-23D1-4377-93C0-313CF16DB133}">
  <dimension ref="A1:B9"/>
  <sheetViews>
    <sheetView workbookViewId="0">
      <selection activeCell="B9" sqref="B9"/>
    </sheetView>
  </sheetViews>
  <sheetFormatPr defaultRowHeight="15" x14ac:dyDescent="0.25"/>
  <cols>
    <col min="1" max="1" width="55.140625" bestFit="1" customWidth="1"/>
  </cols>
  <sheetData>
    <row r="1" spans="1:2" x14ac:dyDescent="0.25">
      <c r="A1" t="s">
        <v>13</v>
      </c>
      <c r="B1" t="s">
        <v>6240</v>
      </c>
    </row>
    <row r="2" spans="1:2" x14ac:dyDescent="0.25">
      <c r="A2" t="s">
        <v>177</v>
      </c>
      <c r="B2" t="s">
        <v>6240</v>
      </c>
    </row>
    <row r="3" spans="1:2" x14ac:dyDescent="0.25">
      <c r="A3" t="s">
        <v>628</v>
      </c>
      <c r="B3" t="s">
        <v>6240</v>
      </c>
    </row>
    <row r="4" spans="1:2" x14ac:dyDescent="0.25">
      <c r="A4" t="s">
        <v>777</v>
      </c>
      <c r="B4" t="s">
        <v>6240</v>
      </c>
    </row>
    <row r="5" spans="1:2" x14ac:dyDescent="0.25">
      <c r="A5" t="s">
        <v>792</v>
      </c>
      <c r="B5" t="s">
        <v>6240</v>
      </c>
    </row>
    <row r="6" spans="1:2" x14ac:dyDescent="0.25">
      <c r="A6" t="s">
        <v>860</v>
      </c>
      <c r="B6" t="s">
        <v>6240</v>
      </c>
    </row>
    <row r="7" spans="1:2" x14ac:dyDescent="0.25">
      <c r="A7" t="s">
        <v>899</v>
      </c>
      <c r="B7" t="s">
        <v>6240</v>
      </c>
    </row>
    <row r="8" spans="1:2" x14ac:dyDescent="0.25">
      <c r="A8" t="s">
        <v>1108</v>
      </c>
      <c r="B8" t="s">
        <v>6240</v>
      </c>
    </row>
    <row r="9" spans="1:2" x14ac:dyDescent="0.25">
      <c r="A9" t="s">
        <v>867</v>
      </c>
      <c r="B9" t="s">
        <v>6240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A86B8D-4DE4-40B5-9986-623721CA58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G_Entregas</vt:lpstr>
      <vt:lpstr>relatorio_NF</vt:lpstr>
      <vt:lpstr>relatorio_Entrada_NF</vt:lpstr>
      <vt:lpstr>Relatório_CTE</vt:lpstr>
      <vt:lpstr>Lead Time - Histórico (Produto)</vt:lpstr>
      <vt:lpstr>Lead Time - Histórico (Fornec.)</vt:lpstr>
      <vt:lpstr>De_Para</vt:lpstr>
      <vt:lpstr>CadastroProd</vt:lpstr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GRINFOR</dc:creator>
  <cp:lastModifiedBy>kecio firmino</cp:lastModifiedBy>
  <dcterms:created xsi:type="dcterms:W3CDTF">2015-06-05T18:19:34Z</dcterms:created>
  <dcterms:modified xsi:type="dcterms:W3CDTF">2025-09-27T21:17:42Z</dcterms:modified>
</cp:coreProperties>
</file>